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Z:\AA - Zakázky archivace\2024\2024_026 PLZEŇ_Nerudova 33 EÚO DPS\04_VV+SP+KR\"/>
    </mc:Choice>
  </mc:AlternateContent>
  <bookViews>
    <workbookView xWindow="0" yWindow="0" windowWidth="0" windowHeight="0"/>
  </bookViews>
  <sheets>
    <sheet name="Rekapitulace stavby" sheetId="1" r:id="rId1"/>
    <sheet name="01.01 - Vnitřní zateplení" sheetId="2" r:id="rId2"/>
    <sheet name="01.02 - Vnější zateplení ..." sheetId="3" r:id="rId3"/>
    <sheet name="01.03 - Zateplení podkroví" sheetId="4" r:id="rId4"/>
    <sheet name="01.04 - Výměna okenníchh ..." sheetId="5" r:id="rId5"/>
    <sheet name="01.05 - Úpravy na střeše" sheetId="6" r:id="rId6"/>
    <sheet name="01.06 - Úpravy 1.PP" sheetId="7" r:id="rId7"/>
    <sheet name="01.07 - Výměna dveří na c..." sheetId="8" r:id="rId8"/>
    <sheet name="01.08 - Podhledy" sheetId="9" r:id="rId9"/>
    <sheet name="01,09 - Výměna vchodových..." sheetId="10" r:id="rId10"/>
    <sheet name="01.10 - Opravy omítek vni..." sheetId="11" r:id="rId11"/>
    <sheet name="D.11 - Výměna podlahových..." sheetId="12" r:id="rId12"/>
    <sheet name="D.12 - Prosklená stěna - ..." sheetId="13" r:id="rId13"/>
    <sheet name="02 - D.1.3  PBŘ" sheetId="14" r:id="rId14"/>
    <sheet name="D.1.4.1 - Zdravotně techn..." sheetId="15" r:id="rId15"/>
    <sheet name="D.1.4.1.1 - Zdravotně tec..." sheetId="16" r:id="rId16"/>
    <sheet name="D.1.4.2 - UT" sheetId="17" r:id="rId17"/>
    <sheet name="D.1.4.3 - VZT" sheetId="18" r:id="rId18"/>
    <sheet name="D.1.4.3.1 - VZT zednické ..." sheetId="19" r:id="rId19"/>
    <sheet name="D.1.4.7 - Elektroinstalac..." sheetId="20" r:id="rId20"/>
    <sheet name="D.2.1 -  FVE" sheetId="21" r:id="rId21"/>
    <sheet name="D.3.1 - Gastro vybavení v..." sheetId="22" r:id="rId22"/>
    <sheet name="D.3.2 - Gastro - stavební..." sheetId="23" r:id="rId23"/>
    <sheet name="D.5.a - Silnoproudá El. i..." sheetId="24" r:id="rId24"/>
    <sheet name="D.6.1 - ARCHITEKTONICKO-S..." sheetId="25" r:id="rId25"/>
    <sheet name="D.6.2 - VON - Vedlější a ..." sheetId="26" r:id="rId26"/>
    <sheet name="D.7 - VRN" sheetId="27" r:id="rId27"/>
    <sheet name="Pokyny pro vyplnění" sheetId="28" r:id="rId28"/>
  </sheets>
  <definedNames>
    <definedName name="_xlnm.Print_Area" localSheetId="0">'Rekapitulace stavby'!$D$4:$AO$36,'Rekapitulace stavby'!$C$42:$AQ$83</definedName>
    <definedName name="_xlnm.Print_Titles" localSheetId="0">'Rekapitulace stavby'!$52:$52</definedName>
    <definedName name="_xlnm._FilterDatabase" localSheetId="1" hidden="1">'01.01 - Vnitřní zateplení'!$C$104:$K$551</definedName>
    <definedName name="_xlnm.Print_Area" localSheetId="1">'01.01 - Vnitřní zateplení'!$C$4:$J$41,'01.01 - Vnitřní zateplení'!$C$47:$J$84,'01.01 - Vnitřní zateplení'!$C$90:$K$551</definedName>
    <definedName name="_xlnm.Print_Titles" localSheetId="1">'01.01 - Vnitřní zateplení'!$104:$104</definedName>
    <definedName name="_xlnm._FilterDatabase" localSheetId="2" hidden="1">'01.02 - Vnější zateplení ...'!$C$99:$K$952</definedName>
    <definedName name="_xlnm.Print_Area" localSheetId="2">'01.02 - Vnější zateplení ...'!$C$4:$J$41,'01.02 - Vnější zateplení ...'!$C$47:$J$79,'01.02 - Vnější zateplení ...'!$C$85:$K$952</definedName>
    <definedName name="_xlnm.Print_Titles" localSheetId="2">'01.02 - Vnější zateplení ...'!$99:$99</definedName>
    <definedName name="_xlnm._FilterDatabase" localSheetId="3" hidden="1">'01.03 - Zateplení podkroví'!$C$100:$K$351</definedName>
    <definedName name="_xlnm.Print_Area" localSheetId="3">'01.03 - Zateplení podkroví'!$C$4:$J$41,'01.03 - Zateplení podkroví'!$C$47:$J$80,'01.03 - Zateplení podkroví'!$C$86:$K$351</definedName>
    <definedName name="_xlnm.Print_Titles" localSheetId="3">'01.03 - Zateplení podkroví'!$100:$100</definedName>
    <definedName name="_xlnm._FilterDatabase" localSheetId="4" hidden="1">'01.04 - Výměna okenníchh ...'!$C$99:$K$695</definedName>
    <definedName name="_xlnm.Print_Area" localSheetId="4">'01.04 - Výměna okenníchh ...'!$C$4:$J$41,'01.04 - Výměna okenníchh ...'!$C$47:$J$79,'01.04 - Výměna okenníchh ...'!$C$85:$K$695</definedName>
    <definedName name="_xlnm.Print_Titles" localSheetId="4">'01.04 - Výměna okenníchh ...'!$99:$99</definedName>
    <definedName name="_xlnm._FilterDatabase" localSheetId="5" hidden="1">'01.05 - Úpravy na střeše'!$C$89:$K$139</definedName>
    <definedName name="_xlnm.Print_Area" localSheetId="5">'01.05 - Úpravy na střeše'!$C$4:$J$41,'01.05 - Úpravy na střeše'!$C$47:$J$69,'01.05 - Úpravy na střeše'!$C$75:$K$139</definedName>
    <definedName name="_xlnm.Print_Titles" localSheetId="5">'01.05 - Úpravy na střeše'!$89:$89</definedName>
    <definedName name="_xlnm._FilterDatabase" localSheetId="6" hidden="1">'01.06 - Úpravy 1.PP'!$C$96:$K$183</definedName>
    <definedName name="_xlnm.Print_Area" localSheetId="6">'01.06 - Úpravy 1.PP'!$C$4:$J$41,'01.06 - Úpravy 1.PP'!$C$47:$J$76,'01.06 - Úpravy 1.PP'!$C$82:$K$183</definedName>
    <definedName name="_xlnm.Print_Titles" localSheetId="6">'01.06 - Úpravy 1.PP'!$96:$96</definedName>
    <definedName name="_xlnm._FilterDatabase" localSheetId="7" hidden="1">'01.07 - Výměna dveří na c...'!$C$92:$K$183</definedName>
    <definedName name="_xlnm.Print_Area" localSheetId="7">'01.07 - Výměna dveří na c...'!$C$4:$J$41,'01.07 - Výměna dveří na c...'!$C$47:$J$72,'01.07 - Výměna dveří na c...'!$C$78:$K$183</definedName>
    <definedName name="_xlnm.Print_Titles" localSheetId="7">'01.07 - Výměna dveří na c...'!$92:$92</definedName>
    <definedName name="_xlnm._FilterDatabase" localSheetId="8" hidden="1">'01.08 - Podhledy'!$C$89:$K$133</definedName>
    <definedName name="_xlnm.Print_Area" localSheetId="8">'01.08 - Podhledy'!$C$4:$J$41,'01.08 - Podhledy'!$C$47:$J$69,'01.08 - Podhledy'!$C$75:$K$133</definedName>
    <definedName name="_xlnm.Print_Titles" localSheetId="8">'01.08 - Podhledy'!$89:$89</definedName>
    <definedName name="_xlnm._FilterDatabase" localSheetId="9" hidden="1">'01,09 - Výměna vchodových...'!$C$89:$K$119</definedName>
    <definedName name="_xlnm.Print_Area" localSheetId="9">'01,09 - Výměna vchodových...'!$C$4:$J$41,'01,09 - Výměna vchodových...'!$C$47:$J$69,'01,09 - Výměna vchodových...'!$C$75:$K$119</definedName>
    <definedName name="_xlnm.Print_Titles" localSheetId="9">'01,09 - Výměna vchodových...'!$89:$89</definedName>
    <definedName name="_xlnm._FilterDatabase" localSheetId="10" hidden="1">'01.10 - Opravy omítek vni...'!$C$90:$K$152</definedName>
    <definedName name="_xlnm.Print_Area" localSheetId="10">'01.10 - Opravy omítek vni...'!$C$4:$J$41,'01.10 - Opravy omítek vni...'!$C$47:$J$70,'01.10 - Opravy omítek vni...'!$C$76:$K$152</definedName>
    <definedName name="_xlnm.Print_Titles" localSheetId="10">'01.10 - Opravy omítek vni...'!$90:$90</definedName>
    <definedName name="_xlnm._FilterDatabase" localSheetId="11" hidden="1">'D.11 - Výměna podlahových...'!$C$88:$K$198</definedName>
    <definedName name="_xlnm.Print_Area" localSheetId="11">'D.11 - Výměna podlahových...'!$C$4:$J$41,'D.11 - Výměna podlahových...'!$C$47:$J$68,'D.11 - Výměna podlahových...'!$C$74:$K$198</definedName>
    <definedName name="_xlnm.Print_Titles" localSheetId="11">'D.11 - Výměna podlahových...'!$88:$88</definedName>
    <definedName name="_xlnm._FilterDatabase" localSheetId="12" hidden="1">'D.12 - Prosklená stěna - ...'!$C$86:$K$96</definedName>
    <definedName name="_xlnm.Print_Area" localSheetId="12">'D.12 - Prosklená stěna - ...'!$C$4:$J$41,'D.12 - Prosklená stěna - ...'!$C$47:$J$66,'D.12 - Prosklená stěna - ...'!$C$72:$K$96</definedName>
    <definedName name="_xlnm.Print_Titles" localSheetId="12">'D.12 - Prosklená stěna - ...'!$86:$86</definedName>
    <definedName name="_xlnm._FilterDatabase" localSheetId="13" hidden="1">'02 - D.1.3  PBŘ'!$C$81:$K$100</definedName>
    <definedName name="_xlnm.Print_Area" localSheetId="13">'02 - D.1.3  PBŘ'!$C$4:$J$39,'02 - D.1.3  PBŘ'!$C$45:$J$63,'02 - D.1.3  PBŘ'!$C$69:$K$100</definedName>
    <definedName name="_xlnm.Print_Titles" localSheetId="13">'02 - D.1.3  PBŘ'!$81:$81</definedName>
    <definedName name="_xlnm._FilterDatabase" localSheetId="14" hidden="1">'D.1.4.1 - Zdravotně techn...'!$C$91:$K$207</definedName>
    <definedName name="_xlnm.Print_Area" localSheetId="14">'D.1.4.1 - Zdravotně techn...'!$C$4:$J$39,'D.1.4.1 - Zdravotně techn...'!$C$45:$J$73,'D.1.4.1 - Zdravotně techn...'!$C$79:$K$207</definedName>
    <definedName name="_xlnm.Print_Titles" localSheetId="14">'D.1.4.1 - Zdravotně techn...'!$91:$91</definedName>
    <definedName name="_xlnm._FilterDatabase" localSheetId="15" hidden="1">'D.1.4.1.1 - Zdravotně tec...'!$C$100:$K$644</definedName>
    <definedName name="_xlnm.Print_Area" localSheetId="15">'D.1.4.1.1 - Zdravotně tec...'!$C$4:$J$39,'D.1.4.1.1 - Zdravotně tec...'!$C$45:$J$82,'D.1.4.1.1 - Zdravotně tec...'!$C$88:$K$644</definedName>
    <definedName name="_xlnm.Print_Titles" localSheetId="15">'D.1.4.1.1 - Zdravotně tec...'!$100:$100</definedName>
    <definedName name="_xlnm._FilterDatabase" localSheetId="16" hidden="1">'D.1.4.2 - UT'!$C$84:$K$285</definedName>
    <definedName name="_xlnm.Print_Area" localSheetId="16">'D.1.4.2 - UT'!$C$4:$J$39,'D.1.4.2 - UT'!$C$45:$J$66,'D.1.4.2 - UT'!$C$72:$K$285</definedName>
    <definedName name="_xlnm.Print_Titles" localSheetId="16">'D.1.4.2 - UT'!$84:$84</definedName>
    <definedName name="_xlnm._FilterDatabase" localSheetId="17" hidden="1">'D.1.4.3 - VZT'!$C$209:$K$621</definedName>
    <definedName name="_xlnm.Print_Area" localSheetId="17">'D.1.4.3 - VZT'!$C$4:$J$39,'D.1.4.3 - VZT'!$C$45:$J$191,'D.1.4.3 - VZT'!$C$197:$K$621</definedName>
    <definedName name="_xlnm.Print_Titles" localSheetId="17">'D.1.4.3 - VZT'!$209:$209</definedName>
    <definedName name="_xlnm._FilterDatabase" localSheetId="18" hidden="1">'D.1.4.3.1 - VZT zednické ...'!$C$85:$K$199</definedName>
    <definedName name="_xlnm.Print_Area" localSheetId="18">'D.1.4.3.1 - VZT zednické ...'!$C$4:$J$39,'D.1.4.3.1 - VZT zednické ...'!$C$45:$J$67,'D.1.4.3.1 - VZT zednické ...'!$C$73:$K$199</definedName>
    <definedName name="_xlnm.Print_Titles" localSheetId="18">'D.1.4.3.1 - VZT zednické ...'!$85:$85</definedName>
    <definedName name="_xlnm._FilterDatabase" localSheetId="19" hidden="1">'D.1.4.7 - Elektroinstalac...'!$C$84:$K$223</definedName>
    <definedName name="_xlnm.Print_Area" localSheetId="19">'D.1.4.7 - Elektroinstalac...'!$C$4:$J$39,'D.1.4.7 - Elektroinstalac...'!$C$45:$J$66,'D.1.4.7 - Elektroinstalac...'!$C$72:$K$223</definedName>
    <definedName name="_xlnm.Print_Titles" localSheetId="19">'D.1.4.7 - Elektroinstalac...'!$84:$84</definedName>
    <definedName name="_xlnm._FilterDatabase" localSheetId="20" hidden="1">'D.2.1 -  FVE'!$C$80:$K$155</definedName>
    <definedName name="_xlnm.Print_Area" localSheetId="20">'D.2.1 -  FVE'!$C$4:$J$39,'D.2.1 -  FVE'!$C$45:$J$62,'D.2.1 -  FVE'!$C$68:$K$155</definedName>
    <definedName name="_xlnm.Print_Titles" localSheetId="20">'D.2.1 -  FVE'!$80:$80</definedName>
    <definedName name="_xlnm._FilterDatabase" localSheetId="21" hidden="1">'D.3.1 - Gastro vybavení v...'!$C$85:$K$150</definedName>
    <definedName name="_xlnm.Print_Area" localSheetId="21">'D.3.1 - Gastro vybavení v...'!$C$4:$J$39,'D.3.1 - Gastro vybavení v...'!$C$45:$J$67,'D.3.1 - Gastro vybavení v...'!$C$73:$K$150</definedName>
    <definedName name="_xlnm.Print_Titles" localSheetId="21">'D.3.1 - Gastro vybavení v...'!$85:$85</definedName>
    <definedName name="_xlnm._FilterDatabase" localSheetId="22" hidden="1">'D.3.2 - Gastro - stavební...'!$C$92:$K$300</definedName>
    <definedName name="_xlnm.Print_Area" localSheetId="22">'D.3.2 - Gastro - stavební...'!$C$4:$J$39,'D.3.2 - Gastro - stavební...'!$C$45:$J$74,'D.3.2 - Gastro - stavební...'!$C$80:$K$300</definedName>
    <definedName name="_xlnm.Print_Titles" localSheetId="22">'D.3.2 - Gastro - stavební...'!$92:$92</definedName>
    <definedName name="_xlnm._FilterDatabase" localSheetId="23" hidden="1">'D.5.a - Silnoproudá El. i...'!$C$93:$K$503</definedName>
    <definedName name="_xlnm.Print_Area" localSheetId="23">'D.5.a - Silnoproudá El. i...'!$C$4:$J$39,'D.5.a - Silnoproudá El. i...'!$C$45:$J$75,'D.5.a - Silnoproudá El. i...'!$C$81:$K$503</definedName>
    <definedName name="_xlnm.Print_Titles" localSheetId="23">'D.5.a - Silnoproudá El. i...'!$93:$93</definedName>
    <definedName name="_xlnm._FilterDatabase" localSheetId="24" hidden="1">'D.6.1 - ARCHITEKTONICKO-S...'!$C$99:$K$1336</definedName>
    <definedName name="_xlnm.Print_Area" localSheetId="24">'D.6.1 - ARCHITEKTONICKO-S...'!$C$4:$J$41,'D.6.1 - ARCHITEKTONICKO-S...'!$C$47:$J$79,'D.6.1 - ARCHITEKTONICKO-S...'!$C$85:$K$1336</definedName>
    <definedName name="_xlnm.Print_Titles" localSheetId="24">'D.6.1 - ARCHITEKTONICKO-S...'!$99:$99</definedName>
    <definedName name="_xlnm._FilterDatabase" localSheetId="25" hidden="1">'D.6.2 - VON - Vedlější a ...'!$C$89:$K$134</definedName>
    <definedName name="_xlnm.Print_Area" localSheetId="25">'D.6.2 - VON - Vedlější a ...'!$C$4:$J$41,'D.6.2 - VON - Vedlější a ...'!$C$47:$J$69,'D.6.2 - VON - Vedlější a ...'!$C$75:$K$134</definedName>
    <definedName name="_xlnm.Print_Titles" localSheetId="25">'D.6.2 - VON - Vedlější a ...'!$89:$89</definedName>
    <definedName name="_xlnm._FilterDatabase" localSheetId="26" hidden="1">'D.7 - VRN'!$C$85:$K$162</definedName>
    <definedName name="_xlnm.Print_Area" localSheetId="26">'D.7 - VRN'!$C$4:$J$39,'D.7 - VRN'!$C$45:$J$67,'D.7 - VRN'!$C$73:$K$162</definedName>
    <definedName name="_xlnm.Print_Titles" localSheetId="26">'D.7 - VRN'!$85:$85</definedName>
    <definedName name="_xlnm.Print_Area" localSheetId="27">'Pokyny pro vyplnění'!$B$2:$K$71,'Pokyny pro vyplnění'!$B$74:$K$118,'Pokyny pro vyplnění'!$B$121:$K$161,'Pokyny pro vyplnění'!$B$164:$K$219</definedName>
  </definedNames>
  <calcPr/>
</workbook>
</file>

<file path=xl/calcChain.xml><?xml version="1.0" encoding="utf-8"?>
<calcChain xmlns="http://schemas.openxmlformats.org/spreadsheetml/2006/main">
  <c i="27" l="1" r="J37"/>
  <c r="J36"/>
  <c i="1" r="AY82"/>
  <c i="27" r="J35"/>
  <c i="1" r="AX82"/>
  <c i="27" r="BI160"/>
  <c r="BH160"/>
  <c r="BG160"/>
  <c r="BF160"/>
  <c r="T160"/>
  <c r="R160"/>
  <c r="P160"/>
  <c r="BI158"/>
  <c r="BH158"/>
  <c r="BG158"/>
  <c r="BF158"/>
  <c r="T158"/>
  <c r="R158"/>
  <c r="P158"/>
  <c r="BI155"/>
  <c r="BH155"/>
  <c r="BG155"/>
  <c r="BF155"/>
  <c r="T155"/>
  <c r="R155"/>
  <c r="P155"/>
  <c r="BI153"/>
  <c r="BH153"/>
  <c r="BG153"/>
  <c r="BF153"/>
  <c r="T153"/>
  <c r="R153"/>
  <c r="P153"/>
  <c r="BI150"/>
  <c r="BH150"/>
  <c r="BG150"/>
  <c r="BF150"/>
  <c r="T150"/>
  <c r="R150"/>
  <c r="P150"/>
  <c r="BI148"/>
  <c r="BH148"/>
  <c r="BG148"/>
  <c r="BF148"/>
  <c r="T148"/>
  <c r="R148"/>
  <c r="P148"/>
  <c r="BI146"/>
  <c r="BH146"/>
  <c r="BG146"/>
  <c r="BF146"/>
  <c r="T146"/>
  <c r="R146"/>
  <c r="P146"/>
  <c r="BI144"/>
  <c r="BH144"/>
  <c r="BG144"/>
  <c r="BF144"/>
  <c r="T144"/>
  <c r="R144"/>
  <c r="P144"/>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28"/>
  <c r="BH128"/>
  <c r="BG128"/>
  <c r="BF128"/>
  <c r="T128"/>
  <c r="R128"/>
  <c r="P128"/>
  <c r="BI126"/>
  <c r="BH126"/>
  <c r="BG126"/>
  <c r="BF126"/>
  <c r="T126"/>
  <c r="R126"/>
  <c r="P126"/>
  <c r="BI123"/>
  <c r="BH123"/>
  <c r="BG123"/>
  <c r="BF123"/>
  <c r="T123"/>
  <c r="R123"/>
  <c r="P123"/>
  <c r="BI121"/>
  <c r="BH121"/>
  <c r="BG121"/>
  <c r="BF121"/>
  <c r="T121"/>
  <c r="R121"/>
  <c r="P121"/>
  <c r="BI118"/>
  <c r="BH118"/>
  <c r="BG118"/>
  <c r="BF118"/>
  <c r="T118"/>
  <c r="R118"/>
  <c r="P118"/>
  <c r="BI115"/>
  <c r="BH115"/>
  <c r="BG115"/>
  <c r="BF115"/>
  <c r="T115"/>
  <c r="R115"/>
  <c r="P115"/>
  <c r="BI112"/>
  <c r="BH112"/>
  <c r="BG112"/>
  <c r="BF112"/>
  <c r="T112"/>
  <c r="R112"/>
  <c r="P112"/>
  <c r="BI110"/>
  <c r="BH110"/>
  <c r="BG110"/>
  <c r="BF110"/>
  <c r="T110"/>
  <c r="R110"/>
  <c r="P110"/>
  <c r="BI106"/>
  <c r="BH106"/>
  <c r="BG106"/>
  <c r="BF106"/>
  <c r="T106"/>
  <c r="R106"/>
  <c r="P106"/>
  <c r="BI104"/>
  <c r="BH104"/>
  <c r="BG104"/>
  <c r="BF104"/>
  <c r="T104"/>
  <c r="R104"/>
  <c r="P104"/>
  <c r="BI101"/>
  <c r="BH101"/>
  <c r="BG101"/>
  <c r="BF101"/>
  <c r="T101"/>
  <c r="R101"/>
  <c r="P101"/>
  <c r="BI98"/>
  <c r="BH98"/>
  <c r="BG98"/>
  <c r="BF98"/>
  <c r="T98"/>
  <c r="R98"/>
  <c r="P98"/>
  <c r="BI94"/>
  <c r="BH94"/>
  <c r="BG94"/>
  <c r="BF94"/>
  <c r="T94"/>
  <c r="R94"/>
  <c r="P94"/>
  <c r="BI92"/>
  <c r="BH92"/>
  <c r="BG92"/>
  <c r="BF92"/>
  <c r="T92"/>
  <c r="R92"/>
  <c r="P92"/>
  <c r="BI90"/>
  <c r="BH90"/>
  <c r="BG90"/>
  <c r="BF90"/>
  <c r="T90"/>
  <c r="R90"/>
  <c r="P90"/>
  <c r="BI88"/>
  <c r="BH88"/>
  <c r="BG88"/>
  <c r="BF88"/>
  <c r="T88"/>
  <c r="R88"/>
  <c r="P88"/>
  <c r="F80"/>
  <c r="E78"/>
  <c r="F52"/>
  <c r="E50"/>
  <c r="J24"/>
  <c r="E24"/>
  <c r="J83"/>
  <c r="J23"/>
  <c r="J21"/>
  <c r="E21"/>
  <c r="J54"/>
  <c r="J20"/>
  <c r="J18"/>
  <c r="E18"/>
  <c r="F83"/>
  <c r="J17"/>
  <c r="J15"/>
  <c r="E15"/>
  <c r="F54"/>
  <c r="J14"/>
  <c r="J12"/>
  <c r="J80"/>
  <c r="E7"/>
  <c r="E76"/>
  <c i="26" r="J39"/>
  <c r="J38"/>
  <c i="1" r="AY81"/>
  <c i="26" r="J37"/>
  <c i="1" r="AX81"/>
  <c i="26" r="BI134"/>
  <c r="BH134"/>
  <c r="BG134"/>
  <c r="BF134"/>
  <c r="T134"/>
  <c r="R134"/>
  <c r="P134"/>
  <c r="BI132"/>
  <c r="BH132"/>
  <c r="BG132"/>
  <c r="BF132"/>
  <c r="T132"/>
  <c r="R132"/>
  <c r="P132"/>
  <c r="BI129"/>
  <c r="BH129"/>
  <c r="BG129"/>
  <c r="BF129"/>
  <c r="T129"/>
  <c r="R129"/>
  <c r="P129"/>
  <c r="BI127"/>
  <c r="BH127"/>
  <c r="BG127"/>
  <c r="BF127"/>
  <c r="T127"/>
  <c r="R127"/>
  <c r="P127"/>
  <c r="BI124"/>
  <c r="BH124"/>
  <c r="BG124"/>
  <c r="BF124"/>
  <c r="T124"/>
  <c r="R124"/>
  <c r="P124"/>
  <c r="BI123"/>
  <c r="BH123"/>
  <c r="BG123"/>
  <c r="BF123"/>
  <c r="T123"/>
  <c r="R123"/>
  <c r="P123"/>
  <c r="BI121"/>
  <c r="BH121"/>
  <c r="BG121"/>
  <c r="BF121"/>
  <c r="T121"/>
  <c r="R121"/>
  <c r="P121"/>
  <c r="BI118"/>
  <c r="BH118"/>
  <c r="BG118"/>
  <c r="BF118"/>
  <c r="T118"/>
  <c r="R118"/>
  <c r="P118"/>
  <c r="BI116"/>
  <c r="BH116"/>
  <c r="BG116"/>
  <c r="BF116"/>
  <c r="T116"/>
  <c r="R116"/>
  <c r="P116"/>
  <c r="BI113"/>
  <c r="BH113"/>
  <c r="BG113"/>
  <c r="BF113"/>
  <c r="T113"/>
  <c r="R113"/>
  <c r="P113"/>
  <c r="BI111"/>
  <c r="BH111"/>
  <c r="BG111"/>
  <c r="BF111"/>
  <c r="T111"/>
  <c r="R111"/>
  <c r="P111"/>
  <c r="BI107"/>
  <c r="BH107"/>
  <c r="BG107"/>
  <c r="BF107"/>
  <c r="T107"/>
  <c r="R107"/>
  <c r="P107"/>
  <c r="BI105"/>
  <c r="BH105"/>
  <c r="BG105"/>
  <c r="BF105"/>
  <c r="T105"/>
  <c r="R105"/>
  <c r="P105"/>
  <c r="BI102"/>
  <c r="BH102"/>
  <c r="BG102"/>
  <c r="BF102"/>
  <c r="T102"/>
  <c r="R102"/>
  <c r="P102"/>
  <c r="BI101"/>
  <c r="BH101"/>
  <c r="BG101"/>
  <c r="BF101"/>
  <c r="T101"/>
  <c r="R101"/>
  <c r="P101"/>
  <c r="BI99"/>
  <c r="BH99"/>
  <c r="BG99"/>
  <c r="BF99"/>
  <c r="T99"/>
  <c r="R99"/>
  <c r="P99"/>
  <c r="BI96"/>
  <c r="BH96"/>
  <c r="BG96"/>
  <c r="BF96"/>
  <c r="T96"/>
  <c r="R96"/>
  <c r="P96"/>
  <c r="BI93"/>
  <c r="BH93"/>
  <c r="BG93"/>
  <c r="BF93"/>
  <c r="T93"/>
  <c r="R93"/>
  <c r="P93"/>
  <c r="J87"/>
  <c r="J86"/>
  <c r="F86"/>
  <c r="F84"/>
  <c r="E82"/>
  <c r="J59"/>
  <c r="J58"/>
  <c r="F58"/>
  <c r="F56"/>
  <c r="E54"/>
  <c r="J20"/>
  <c r="E20"/>
  <c r="F59"/>
  <c r="J19"/>
  <c r="J14"/>
  <c r="J84"/>
  <c r="E7"/>
  <c r="E50"/>
  <c i="25" r="T1320"/>
  <c r="T1319"/>
  <c r="R1320"/>
  <c r="R1319"/>
  <c r="P1320"/>
  <c r="P1319"/>
  <c r="BK1320"/>
  <c r="J1320"/>
  <c r="J78"/>
  <c r="J39"/>
  <c r="J38"/>
  <c i="1" r="AY80"/>
  <c i="25" r="J37"/>
  <c i="1" r="AX80"/>
  <c i="25" r="BI1321"/>
  <c r="BH1321"/>
  <c r="BG1321"/>
  <c r="BF1321"/>
  <c r="T1321"/>
  <c r="R1321"/>
  <c r="P1321"/>
  <c r="BI1315"/>
  <c r="BH1315"/>
  <c r="BG1315"/>
  <c r="BF1315"/>
  <c r="T1315"/>
  <c r="R1315"/>
  <c r="P1315"/>
  <c r="BI1311"/>
  <c r="BH1311"/>
  <c r="BG1311"/>
  <c r="BF1311"/>
  <c r="T1311"/>
  <c r="R1311"/>
  <c r="P1311"/>
  <c r="BI1307"/>
  <c r="BH1307"/>
  <c r="BG1307"/>
  <c r="BF1307"/>
  <c r="T1307"/>
  <c r="R1307"/>
  <c r="P1307"/>
  <c r="BI1294"/>
  <c r="BH1294"/>
  <c r="BG1294"/>
  <c r="BF1294"/>
  <c r="T1294"/>
  <c r="T1293"/>
  <c r="R1294"/>
  <c r="R1293"/>
  <c r="P1294"/>
  <c r="P1293"/>
  <c r="BI1261"/>
  <c r="BH1261"/>
  <c r="BG1261"/>
  <c r="BF1261"/>
  <c r="T1261"/>
  <c r="R1261"/>
  <c r="P1261"/>
  <c r="BI1219"/>
  <c r="BH1219"/>
  <c r="BG1219"/>
  <c r="BF1219"/>
  <c r="T1219"/>
  <c r="R1219"/>
  <c r="P1219"/>
  <c r="BI1173"/>
  <c r="BH1173"/>
  <c r="BG1173"/>
  <c r="BF1173"/>
  <c r="T1173"/>
  <c r="R1173"/>
  <c r="P1173"/>
  <c r="BI1127"/>
  <c r="BH1127"/>
  <c r="BG1127"/>
  <c r="BF1127"/>
  <c r="T1127"/>
  <c r="R1127"/>
  <c r="P1127"/>
  <c r="BI1051"/>
  <c r="BH1051"/>
  <c r="BG1051"/>
  <c r="BF1051"/>
  <c r="T1051"/>
  <c r="R1051"/>
  <c r="P1051"/>
  <c r="BI971"/>
  <c r="BH971"/>
  <c r="BG971"/>
  <c r="BF971"/>
  <c r="T971"/>
  <c r="R971"/>
  <c r="P971"/>
  <c r="BI946"/>
  <c r="BH946"/>
  <c r="BG946"/>
  <c r="BF946"/>
  <c r="T946"/>
  <c r="R946"/>
  <c r="P946"/>
  <c r="BI921"/>
  <c r="BH921"/>
  <c r="BG921"/>
  <c r="BF921"/>
  <c r="T921"/>
  <c r="R921"/>
  <c r="P921"/>
  <c r="BI896"/>
  <c r="BH896"/>
  <c r="BG896"/>
  <c r="BF896"/>
  <c r="T896"/>
  <c r="R896"/>
  <c r="P896"/>
  <c r="BI893"/>
  <c r="BH893"/>
  <c r="BG893"/>
  <c r="BF893"/>
  <c r="T893"/>
  <c r="R893"/>
  <c r="P893"/>
  <c r="BI868"/>
  <c r="BH868"/>
  <c r="BG868"/>
  <c r="BF868"/>
  <c r="T868"/>
  <c r="R868"/>
  <c r="P868"/>
  <c r="BI864"/>
  <c r="BH864"/>
  <c r="BG864"/>
  <c r="BF864"/>
  <c r="T864"/>
  <c r="R864"/>
  <c r="P864"/>
  <c r="BI839"/>
  <c r="BH839"/>
  <c r="BG839"/>
  <c r="BF839"/>
  <c r="T839"/>
  <c r="R839"/>
  <c r="P839"/>
  <c r="BI814"/>
  <c r="BH814"/>
  <c r="BG814"/>
  <c r="BF814"/>
  <c r="T814"/>
  <c r="R814"/>
  <c r="P814"/>
  <c r="BI811"/>
  <c r="BH811"/>
  <c r="BG811"/>
  <c r="BF811"/>
  <c r="T811"/>
  <c r="R811"/>
  <c r="P811"/>
  <c r="BI809"/>
  <c r="BH809"/>
  <c r="BG809"/>
  <c r="BF809"/>
  <c r="T809"/>
  <c r="R809"/>
  <c r="P809"/>
  <c r="BI807"/>
  <c r="BH807"/>
  <c r="BG807"/>
  <c r="BF807"/>
  <c r="T807"/>
  <c r="R807"/>
  <c r="P807"/>
  <c r="BI805"/>
  <c r="BH805"/>
  <c r="BG805"/>
  <c r="BF805"/>
  <c r="T805"/>
  <c r="R805"/>
  <c r="P805"/>
  <c r="BI803"/>
  <c r="BH803"/>
  <c r="BG803"/>
  <c r="BF803"/>
  <c r="T803"/>
  <c r="R803"/>
  <c r="P803"/>
  <c r="BI801"/>
  <c r="BH801"/>
  <c r="BG801"/>
  <c r="BF801"/>
  <c r="T801"/>
  <c r="R801"/>
  <c r="P801"/>
  <c r="BI799"/>
  <c r="BH799"/>
  <c r="BG799"/>
  <c r="BF799"/>
  <c r="T799"/>
  <c r="R799"/>
  <c r="P799"/>
  <c r="BI796"/>
  <c r="BH796"/>
  <c r="BG796"/>
  <c r="BF796"/>
  <c r="T796"/>
  <c r="R796"/>
  <c r="P796"/>
  <c r="BI794"/>
  <c r="BH794"/>
  <c r="BG794"/>
  <c r="BF794"/>
  <c r="T794"/>
  <c r="R794"/>
  <c r="P794"/>
  <c r="BI792"/>
  <c r="BH792"/>
  <c r="BG792"/>
  <c r="BF792"/>
  <c r="T792"/>
  <c r="R792"/>
  <c r="P792"/>
  <c r="BI790"/>
  <c r="BH790"/>
  <c r="BG790"/>
  <c r="BF790"/>
  <c r="T790"/>
  <c r="R790"/>
  <c r="P790"/>
  <c r="BI774"/>
  <c r="BH774"/>
  <c r="BG774"/>
  <c r="BF774"/>
  <c r="T774"/>
  <c r="R774"/>
  <c r="P774"/>
  <c r="BI759"/>
  <c r="BH759"/>
  <c r="BG759"/>
  <c r="BF759"/>
  <c r="T759"/>
  <c r="R759"/>
  <c r="P759"/>
  <c r="BI743"/>
  <c r="BH743"/>
  <c r="BG743"/>
  <c r="BF743"/>
  <c r="T743"/>
  <c r="R743"/>
  <c r="P743"/>
  <c r="BI742"/>
  <c r="BH742"/>
  <c r="BG742"/>
  <c r="BF742"/>
  <c r="T742"/>
  <c r="R742"/>
  <c r="P742"/>
  <c r="BI730"/>
  <c r="BH730"/>
  <c r="BG730"/>
  <c r="BF730"/>
  <c r="T730"/>
  <c r="R730"/>
  <c r="P730"/>
  <c r="BI727"/>
  <c r="BH727"/>
  <c r="BG727"/>
  <c r="BF727"/>
  <c r="T727"/>
  <c r="R727"/>
  <c r="P727"/>
  <c r="BI700"/>
  <c r="BH700"/>
  <c r="BG700"/>
  <c r="BF700"/>
  <c r="T700"/>
  <c r="R700"/>
  <c r="P700"/>
  <c r="BI689"/>
  <c r="BH689"/>
  <c r="BG689"/>
  <c r="BF689"/>
  <c r="T689"/>
  <c r="R689"/>
  <c r="P689"/>
  <c r="BI687"/>
  <c r="BH687"/>
  <c r="BG687"/>
  <c r="BF687"/>
  <c r="T687"/>
  <c r="R687"/>
  <c r="P687"/>
  <c r="BI682"/>
  <c r="BH682"/>
  <c r="BG682"/>
  <c r="BF682"/>
  <c r="T682"/>
  <c r="R682"/>
  <c r="P682"/>
  <c r="BI680"/>
  <c r="BH680"/>
  <c r="BG680"/>
  <c r="BF680"/>
  <c r="T680"/>
  <c r="R680"/>
  <c r="P680"/>
  <c r="BI678"/>
  <c r="BH678"/>
  <c r="BG678"/>
  <c r="BF678"/>
  <c r="T678"/>
  <c r="R678"/>
  <c r="P678"/>
  <c r="BI672"/>
  <c r="BH672"/>
  <c r="BG672"/>
  <c r="BF672"/>
  <c r="T672"/>
  <c r="R672"/>
  <c r="P672"/>
  <c r="BI658"/>
  <c r="BH658"/>
  <c r="BG658"/>
  <c r="BF658"/>
  <c r="T658"/>
  <c r="R658"/>
  <c r="P658"/>
  <c r="BI653"/>
  <c r="BH653"/>
  <c r="BG653"/>
  <c r="BF653"/>
  <c r="T653"/>
  <c r="R653"/>
  <c r="P653"/>
  <c r="BI649"/>
  <c r="BH649"/>
  <c r="BG649"/>
  <c r="BF649"/>
  <c r="T649"/>
  <c r="T648"/>
  <c r="R649"/>
  <c r="R648"/>
  <c r="P649"/>
  <c r="P648"/>
  <c r="BI646"/>
  <c r="BH646"/>
  <c r="BG646"/>
  <c r="BF646"/>
  <c r="T646"/>
  <c r="R646"/>
  <c r="P646"/>
  <c r="BI642"/>
  <c r="BH642"/>
  <c r="BG642"/>
  <c r="BF642"/>
  <c r="T642"/>
  <c r="R642"/>
  <c r="P642"/>
  <c r="BI640"/>
  <c r="BH640"/>
  <c r="BG640"/>
  <c r="BF640"/>
  <c r="T640"/>
  <c r="R640"/>
  <c r="P640"/>
  <c r="BI638"/>
  <c r="BH638"/>
  <c r="BG638"/>
  <c r="BF638"/>
  <c r="T638"/>
  <c r="R638"/>
  <c r="P638"/>
  <c r="BI635"/>
  <c r="BH635"/>
  <c r="BG635"/>
  <c r="BF635"/>
  <c r="T635"/>
  <c r="R635"/>
  <c r="P635"/>
  <c r="BI633"/>
  <c r="BH633"/>
  <c r="BG633"/>
  <c r="BF633"/>
  <c r="T633"/>
  <c r="R633"/>
  <c r="P633"/>
  <c r="BI553"/>
  <c r="BH553"/>
  <c r="BG553"/>
  <c r="BF553"/>
  <c r="T553"/>
  <c r="R553"/>
  <c r="P553"/>
  <c r="BI487"/>
  <c r="BH487"/>
  <c r="BG487"/>
  <c r="BF487"/>
  <c r="T487"/>
  <c r="R487"/>
  <c r="P487"/>
  <c r="BI485"/>
  <c r="BH485"/>
  <c r="BG485"/>
  <c r="BF485"/>
  <c r="T485"/>
  <c r="R485"/>
  <c r="P485"/>
  <c r="BI483"/>
  <c r="BH483"/>
  <c r="BG483"/>
  <c r="BF483"/>
  <c r="T483"/>
  <c r="R483"/>
  <c r="P483"/>
  <c r="BI481"/>
  <c r="BH481"/>
  <c r="BG481"/>
  <c r="BF481"/>
  <c r="T481"/>
  <c r="R481"/>
  <c r="P481"/>
  <c r="BI476"/>
  <c r="BH476"/>
  <c r="BG476"/>
  <c r="BF476"/>
  <c r="T476"/>
  <c r="R476"/>
  <c r="P476"/>
  <c r="BI467"/>
  <c r="BH467"/>
  <c r="BG467"/>
  <c r="BF467"/>
  <c r="T467"/>
  <c r="R467"/>
  <c r="P467"/>
  <c r="BI458"/>
  <c r="BH458"/>
  <c r="BG458"/>
  <c r="BF458"/>
  <c r="T458"/>
  <c r="R458"/>
  <c r="P458"/>
  <c r="BI456"/>
  <c r="BH456"/>
  <c r="BG456"/>
  <c r="BF456"/>
  <c r="T456"/>
  <c r="R456"/>
  <c r="P456"/>
  <c r="BI448"/>
  <c r="BH448"/>
  <c r="BG448"/>
  <c r="BF448"/>
  <c r="T448"/>
  <c r="R448"/>
  <c r="P448"/>
  <c r="BI440"/>
  <c r="BH440"/>
  <c r="BG440"/>
  <c r="BF440"/>
  <c r="T440"/>
  <c r="R440"/>
  <c r="P440"/>
  <c r="BI438"/>
  <c r="BH438"/>
  <c r="BG438"/>
  <c r="BF438"/>
  <c r="T438"/>
  <c r="R438"/>
  <c r="P438"/>
  <c r="BI430"/>
  <c r="BH430"/>
  <c r="BG430"/>
  <c r="BF430"/>
  <c r="T430"/>
  <c r="R430"/>
  <c r="P430"/>
  <c r="BI428"/>
  <c r="BH428"/>
  <c r="BG428"/>
  <c r="BF428"/>
  <c r="T428"/>
  <c r="R428"/>
  <c r="P428"/>
  <c r="BI426"/>
  <c r="BH426"/>
  <c r="BG426"/>
  <c r="BF426"/>
  <c r="T426"/>
  <c r="R426"/>
  <c r="P426"/>
  <c r="BI424"/>
  <c r="BH424"/>
  <c r="BG424"/>
  <c r="BF424"/>
  <c r="T424"/>
  <c r="R424"/>
  <c r="P424"/>
  <c r="BI416"/>
  <c r="BH416"/>
  <c r="BG416"/>
  <c r="BF416"/>
  <c r="T416"/>
  <c r="R416"/>
  <c r="P416"/>
  <c r="BI408"/>
  <c r="BH408"/>
  <c r="BG408"/>
  <c r="BF408"/>
  <c r="T408"/>
  <c r="R408"/>
  <c r="P408"/>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3"/>
  <c r="BH373"/>
  <c r="BG373"/>
  <c r="BF373"/>
  <c r="T373"/>
  <c r="R373"/>
  <c r="P373"/>
  <c r="BI359"/>
  <c r="BH359"/>
  <c r="BG359"/>
  <c r="BF359"/>
  <c r="T359"/>
  <c r="R359"/>
  <c r="P359"/>
  <c r="BI347"/>
  <c r="BH347"/>
  <c r="BG347"/>
  <c r="BF347"/>
  <c r="T347"/>
  <c r="R347"/>
  <c r="P347"/>
  <c r="BI301"/>
  <c r="BH301"/>
  <c r="BG301"/>
  <c r="BF301"/>
  <c r="T301"/>
  <c r="R301"/>
  <c r="P301"/>
  <c r="BI255"/>
  <c r="BH255"/>
  <c r="BG255"/>
  <c r="BF255"/>
  <c r="T255"/>
  <c r="R255"/>
  <c r="P255"/>
  <c r="BI222"/>
  <c r="BH222"/>
  <c r="BG222"/>
  <c r="BF222"/>
  <c r="T222"/>
  <c r="R222"/>
  <c r="P222"/>
  <c r="BI189"/>
  <c r="BH189"/>
  <c r="BG189"/>
  <c r="BF189"/>
  <c r="T189"/>
  <c r="R189"/>
  <c r="P189"/>
  <c r="BI157"/>
  <c r="BH157"/>
  <c r="BG157"/>
  <c r="BF157"/>
  <c r="T157"/>
  <c r="R157"/>
  <c r="P157"/>
  <c r="BI125"/>
  <c r="BH125"/>
  <c r="BG125"/>
  <c r="BF125"/>
  <c r="T125"/>
  <c r="R125"/>
  <c r="P125"/>
  <c r="BI103"/>
  <c r="BH103"/>
  <c r="BG103"/>
  <c r="BF103"/>
  <c r="T103"/>
  <c r="R103"/>
  <c r="P103"/>
  <c r="J97"/>
  <c r="J96"/>
  <c r="F96"/>
  <c r="F94"/>
  <c r="E92"/>
  <c r="J59"/>
  <c r="J58"/>
  <c r="F58"/>
  <c r="F56"/>
  <c r="E54"/>
  <c r="J20"/>
  <c r="E20"/>
  <c r="F59"/>
  <c r="J19"/>
  <c r="J14"/>
  <c r="J94"/>
  <c r="E7"/>
  <c r="E88"/>
  <c i="24" r="J37"/>
  <c r="J36"/>
  <c i="1" r="AY78"/>
  <c i="24" r="J35"/>
  <c i="1" r="AX78"/>
  <c i="24" r="BI502"/>
  <c r="BH502"/>
  <c r="BG502"/>
  <c r="BF502"/>
  <c r="T502"/>
  <c r="R502"/>
  <c r="P502"/>
  <c r="BI500"/>
  <c r="BH500"/>
  <c r="BG500"/>
  <c r="BF500"/>
  <c r="T500"/>
  <c r="R500"/>
  <c r="P500"/>
  <c r="BI499"/>
  <c r="BH499"/>
  <c r="BG499"/>
  <c r="BF499"/>
  <c r="T499"/>
  <c r="R499"/>
  <c r="P499"/>
  <c r="BI497"/>
  <c r="BH497"/>
  <c r="BG497"/>
  <c r="BF497"/>
  <c r="T497"/>
  <c r="R497"/>
  <c r="P497"/>
  <c r="BI495"/>
  <c r="BH495"/>
  <c r="BG495"/>
  <c r="BF495"/>
  <c r="T495"/>
  <c r="R495"/>
  <c r="P495"/>
  <c r="BI493"/>
  <c r="BH493"/>
  <c r="BG493"/>
  <c r="BF493"/>
  <c r="T493"/>
  <c r="R493"/>
  <c r="P493"/>
  <c r="BI491"/>
  <c r="BH491"/>
  <c r="BG491"/>
  <c r="BF491"/>
  <c r="T491"/>
  <c r="R491"/>
  <c r="P491"/>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1"/>
  <c r="BH471"/>
  <c r="BG471"/>
  <c r="BF471"/>
  <c r="T471"/>
  <c r="T470"/>
  <c r="R471"/>
  <c r="R470"/>
  <c r="P471"/>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3"/>
  <c r="BH443"/>
  <c r="BG443"/>
  <c r="BF443"/>
  <c r="T443"/>
  <c r="R443"/>
  <c r="P443"/>
  <c r="BI441"/>
  <c r="BH441"/>
  <c r="BG441"/>
  <c r="BF441"/>
  <c r="T441"/>
  <c r="R441"/>
  <c r="P441"/>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3"/>
  <c r="BH393"/>
  <c r="BG393"/>
  <c r="BF393"/>
  <c r="T393"/>
  <c r="R393"/>
  <c r="P393"/>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4"/>
  <c r="BH364"/>
  <c r="BG364"/>
  <c r="BF364"/>
  <c r="T364"/>
  <c r="R364"/>
  <c r="P364"/>
  <c r="BI362"/>
  <c r="BH362"/>
  <c r="BG362"/>
  <c r="BF362"/>
  <c r="T362"/>
  <c r="R362"/>
  <c r="P362"/>
  <c r="BI360"/>
  <c r="BH360"/>
  <c r="BG360"/>
  <c r="BF360"/>
  <c r="T360"/>
  <c r="R360"/>
  <c r="P360"/>
  <c r="BI358"/>
  <c r="BH358"/>
  <c r="BG358"/>
  <c r="BF358"/>
  <c r="T358"/>
  <c r="R358"/>
  <c r="P358"/>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8"/>
  <c r="BH338"/>
  <c r="BG338"/>
  <c r="BF338"/>
  <c r="T338"/>
  <c r="R338"/>
  <c r="P338"/>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8"/>
  <c r="BH98"/>
  <c r="BG98"/>
  <c r="BF98"/>
  <c r="T98"/>
  <c r="R98"/>
  <c r="P98"/>
  <c r="BI96"/>
  <c r="BH96"/>
  <c r="BG96"/>
  <c r="BF96"/>
  <c r="T96"/>
  <c r="R96"/>
  <c r="P96"/>
  <c r="F88"/>
  <c r="E86"/>
  <c r="F52"/>
  <c r="E50"/>
  <c r="J24"/>
  <c r="E24"/>
  <c r="J55"/>
  <c r="J23"/>
  <c r="J21"/>
  <c r="E21"/>
  <c r="J90"/>
  <c r="J20"/>
  <c r="J18"/>
  <c r="E18"/>
  <c r="F91"/>
  <c r="J17"/>
  <c r="J15"/>
  <c r="E15"/>
  <c r="F90"/>
  <c r="J14"/>
  <c r="J12"/>
  <c r="J52"/>
  <c r="E7"/>
  <c r="E48"/>
  <c i="23" r="J37"/>
  <c r="J36"/>
  <c i="1" r="AY77"/>
  <c i="23" r="J35"/>
  <c i="1" r="AX77"/>
  <c i="23" r="BI298"/>
  <c r="BH298"/>
  <c r="BG298"/>
  <c r="BF298"/>
  <c r="T298"/>
  <c r="R298"/>
  <c r="P298"/>
  <c r="BI294"/>
  <c r="BH294"/>
  <c r="BG294"/>
  <c r="BF294"/>
  <c r="T294"/>
  <c r="R294"/>
  <c r="P294"/>
  <c r="BI291"/>
  <c r="BH291"/>
  <c r="BG291"/>
  <c r="BF291"/>
  <c r="T291"/>
  <c r="R291"/>
  <c r="P291"/>
  <c r="BI289"/>
  <c r="BH289"/>
  <c r="BG289"/>
  <c r="BF289"/>
  <c r="T289"/>
  <c r="R289"/>
  <c r="P289"/>
  <c r="BI286"/>
  <c r="BH286"/>
  <c r="BG286"/>
  <c r="BF286"/>
  <c r="T286"/>
  <c r="R286"/>
  <c r="P286"/>
  <c r="BI284"/>
  <c r="BH284"/>
  <c r="BG284"/>
  <c r="BF284"/>
  <c r="T284"/>
  <c r="R284"/>
  <c r="P284"/>
  <c r="BI279"/>
  <c r="BH279"/>
  <c r="BG279"/>
  <c r="BF279"/>
  <c r="T279"/>
  <c r="R279"/>
  <c r="P279"/>
  <c r="BI276"/>
  <c r="BH276"/>
  <c r="BG276"/>
  <c r="BF276"/>
  <c r="T276"/>
  <c r="R276"/>
  <c r="P276"/>
  <c r="BI274"/>
  <c r="BH274"/>
  <c r="BG274"/>
  <c r="BF274"/>
  <c r="T274"/>
  <c r="R274"/>
  <c r="P274"/>
  <c r="BI269"/>
  <c r="BH269"/>
  <c r="BG269"/>
  <c r="BF269"/>
  <c r="T269"/>
  <c r="R269"/>
  <c r="P269"/>
  <c r="BI264"/>
  <c r="BH264"/>
  <c r="BG264"/>
  <c r="BF264"/>
  <c r="T264"/>
  <c r="R264"/>
  <c r="P264"/>
  <c r="BI259"/>
  <c r="BH259"/>
  <c r="BG259"/>
  <c r="BF259"/>
  <c r="T259"/>
  <c r="R259"/>
  <c r="P259"/>
  <c r="BI254"/>
  <c r="BH254"/>
  <c r="BG254"/>
  <c r="BF254"/>
  <c r="T254"/>
  <c r="R254"/>
  <c r="P254"/>
  <c r="BI251"/>
  <c r="BH251"/>
  <c r="BG251"/>
  <c r="BF251"/>
  <c r="T251"/>
  <c r="R251"/>
  <c r="P251"/>
  <c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2"/>
  <c r="BH202"/>
  <c r="BG202"/>
  <c r="BF202"/>
  <c r="T202"/>
  <c r="R202"/>
  <c r="P202"/>
  <c r="BI199"/>
  <c r="BH199"/>
  <c r="BG199"/>
  <c r="BF199"/>
  <c r="T199"/>
  <c r="R199"/>
  <c r="P199"/>
  <c r="BI198"/>
  <c r="BH198"/>
  <c r="BG198"/>
  <c r="BF198"/>
  <c r="T198"/>
  <c r="R198"/>
  <c r="P198"/>
  <c r="BI196"/>
  <c r="BH196"/>
  <c r="BG196"/>
  <c r="BF196"/>
  <c r="T196"/>
  <c r="R196"/>
  <c r="P196"/>
  <c r="BI195"/>
  <c r="BH195"/>
  <c r="BG195"/>
  <c r="BF195"/>
  <c r="T195"/>
  <c r="R195"/>
  <c r="P195"/>
  <c r="BI194"/>
  <c r="BH194"/>
  <c r="BG194"/>
  <c r="BF194"/>
  <c r="T194"/>
  <c r="R194"/>
  <c r="P194"/>
  <c r="BI192"/>
  <c r="BH192"/>
  <c r="BG192"/>
  <c r="BF192"/>
  <c r="T192"/>
  <c r="R192"/>
  <c r="P192"/>
  <c r="BI191"/>
  <c r="BH191"/>
  <c r="BG191"/>
  <c r="BF191"/>
  <c r="T191"/>
  <c r="R191"/>
  <c r="P191"/>
  <c r="BI189"/>
  <c r="BH189"/>
  <c r="BG189"/>
  <c r="BF189"/>
  <c r="T189"/>
  <c r="R189"/>
  <c r="P189"/>
  <c r="BI186"/>
  <c r="BH186"/>
  <c r="BG186"/>
  <c r="BF186"/>
  <c r="T186"/>
  <c r="R186"/>
  <c r="P186"/>
  <c r="BI182"/>
  <c r="BH182"/>
  <c r="BG182"/>
  <c r="BF182"/>
  <c r="T182"/>
  <c r="R182"/>
  <c r="P182"/>
  <c r="BI178"/>
  <c r="BH178"/>
  <c r="BG178"/>
  <c r="BF178"/>
  <c r="T178"/>
  <c r="T177"/>
  <c r="R178"/>
  <c r="R177"/>
  <c r="P178"/>
  <c r="P177"/>
  <c r="BI175"/>
  <c r="BH175"/>
  <c r="BG175"/>
  <c r="BF175"/>
  <c r="T175"/>
  <c r="R175"/>
  <c r="P175"/>
  <c r="BI172"/>
  <c r="BH172"/>
  <c r="BG172"/>
  <c r="BF172"/>
  <c r="T172"/>
  <c r="R172"/>
  <c r="P172"/>
  <c r="BI170"/>
  <c r="BH170"/>
  <c r="BG170"/>
  <c r="BF170"/>
  <c r="T170"/>
  <c r="R170"/>
  <c r="P170"/>
  <c r="BI168"/>
  <c r="BH168"/>
  <c r="BG168"/>
  <c r="BF168"/>
  <c r="T168"/>
  <c r="R168"/>
  <c r="P168"/>
  <c r="BI162"/>
  <c r="BH162"/>
  <c r="BG162"/>
  <c r="BF162"/>
  <c r="T162"/>
  <c r="R162"/>
  <c r="P162"/>
  <c r="BI159"/>
  <c r="BH159"/>
  <c r="BG159"/>
  <c r="BF159"/>
  <c r="T159"/>
  <c r="R159"/>
  <c r="P159"/>
  <c r="BI156"/>
  <c r="BH156"/>
  <c r="BG156"/>
  <c r="BF156"/>
  <c r="T156"/>
  <c r="R156"/>
  <c r="P156"/>
  <c r="BI153"/>
  <c r="BH153"/>
  <c r="BG153"/>
  <c r="BF153"/>
  <c r="T153"/>
  <c r="R153"/>
  <c r="P153"/>
  <c r="BI148"/>
  <c r="BH148"/>
  <c r="BG148"/>
  <c r="BF148"/>
  <c r="T148"/>
  <c r="R148"/>
  <c r="P148"/>
  <c r="BI145"/>
  <c r="BH145"/>
  <c r="BG145"/>
  <c r="BF145"/>
  <c r="T145"/>
  <c r="R145"/>
  <c r="P145"/>
  <c r="BI142"/>
  <c r="BH142"/>
  <c r="BG142"/>
  <c r="BF142"/>
  <c r="T142"/>
  <c r="R142"/>
  <c r="P142"/>
  <c r="BI138"/>
  <c r="BH138"/>
  <c r="BG138"/>
  <c r="BF138"/>
  <c r="T138"/>
  <c r="R138"/>
  <c r="P138"/>
  <c r="BI136"/>
  <c r="BH136"/>
  <c r="BG136"/>
  <c r="BF136"/>
  <c r="T136"/>
  <c r="R136"/>
  <c r="P136"/>
  <c r="BI134"/>
  <c r="BH134"/>
  <c r="BG134"/>
  <c r="BF134"/>
  <c r="T134"/>
  <c r="R134"/>
  <c r="P134"/>
  <c r="BI132"/>
  <c r="BH132"/>
  <c r="BG132"/>
  <c r="BF132"/>
  <c r="T132"/>
  <c r="R132"/>
  <c r="P132"/>
  <c r="BI129"/>
  <c r="BH129"/>
  <c r="BG129"/>
  <c r="BF129"/>
  <c r="T129"/>
  <c r="R129"/>
  <c r="P129"/>
  <c r="BI126"/>
  <c r="BH126"/>
  <c r="BG126"/>
  <c r="BF126"/>
  <c r="T126"/>
  <c r="R126"/>
  <c r="P126"/>
  <c r="BI118"/>
  <c r="BH118"/>
  <c r="BG118"/>
  <c r="BF118"/>
  <c r="T118"/>
  <c r="R118"/>
  <c r="P118"/>
  <c r="BI115"/>
  <c r="BH115"/>
  <c r="BG115"/>
  <c r="BF115"/>
  <c r="T115"/>
  <c r="R115"/>
  <c r="P115"/>
  <c r="BI113"/>
  <c r="BH113"/>
  <c r="BG113"/>
  <c r="BF113"/>
  <c r="T113"/>
  <c r="R113"/>
  <c r="P113"/>
  <c r="BI107"/>
  <c r="BH107"/>
  <c r="BG107"/>
  <c r="BF107"/>
  <c r="T107"/>
  <c r="R107"/>
  <c r="P107"/>
  <c r="BI102"/>
  <c r="BH102"/>
  <c r="BG102"/>
  <c r="BF102"/>
  <c r="T102"/>
  <c r="R102"/>
  <c r="P102"/>
  <c r="BI96"/>
  <c r="BH96"/>
  <c r="BG96"/>
  <c r="BF96"/>
  <c r="T96"/>
  <c r="R96"/>
  <c r="P96"/>
  <c r="F87"/>
  <c r="E85"/>
  <c r="F52"/>
  <c r="E50"/>
  <c r="J24"/>
  <c r="E24"/>
  <c r="J90"/>
  <c r="J23"/>
  <c r="J21"/>
  <c r="E21"/>
  <c r="J89"/>
  <c r="J20"/>
  <c r="J18"/>
  <c r="E18"/>
  <c r="F90"/>
  <c r="J17"/>
  <c r="J15"/>
  <c r="E15"/>
  <c r="F54"/>
  <c r="J14"/>
  <c r="J12"/>
  <c r="J52"/>
  <c r="E7"/>
  <c r="E83"/>
  <c i="22" r="J143"/>
  <c r="J37"/>
  <c r="J36"/>
  <c i="1" r="AY76"/>
  <c i="22" r="J35"/>
  <c i="1" r="AX76"/>
  <c i="22" r="BI149"/>
  <c r="BH149"/>
  <c r="BG149"/>
  <c r="BF149"/>
  <c r="T149"/>
  <c r="R149"/>
  <c r="P149"/>
  <c r="BI147"/>
  <c r="BH147"/>
  <c r="BG147"/>
  <c r="BF147"/>
  <c r="T147"/>
  <c r="R147"/>
  <c r="P147"/>
  <c r="BI145"/>
  <c r="BH145"/>
  <c r="BG145"/>
  <c r="BF145"/>
  <c r="T145"/>
  <c r="R145"/>
  <c r="P145"/>
  <c r="J65"/>
  <c r="BI141"/>
  <c r="BH141"/>
  <c r="BG141"/>
  <c r="BF141"/>
  <c r="T141"/>
  <c r="R141"/>
  <c r="P141"/>
  <c r="BI140"/>
  <c r="BH140"/>
  <c r="BG140"/>
  <c r="BF140"/>
  <c r="T140"/>
  <c r="R140"/>
  <c r="P140"/>
  <c r="BI138"/>
  <c r="BH138"/>
  <c r="BG138"/>
  <c r="BF138"/>
  <c r="T138"/>
  <c r="R138"/>
  <c r="P138"/>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3"/>
  <c r="BH113"/>
  <c r="BG113"/>
  <c r="BF113"/>
  <c r="T113"/>
  <c r="R113"/>
  <c r="P113"/>
  <c r="BI111"/>
  <c r="BH111"/>
  <c r="BG111"/>
  <c r="BF111"/>
  <c r="T111"/>
  <c r="R111"/>
  <c r="P111"/>
  <c r="BI109"/>
  <c r="BH109"/>
  <c r="BG109"/>
  <c r="BF109"/>
  <c r="T109"/>
  <c r="R109"/>
  <c r="P109"/>
  <c r="BI107"/>
  <c r="BH107"/>
  <c r="BG107"/>
  <c r="BF107"/>
  <c r="T107"/>
  <c r="R107"/>
  <c r="P107"/>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BI88"/>
  <c r="BH88"/>
  <c r="BG88"/>
  <c r="BF88"/>
  <c r="T88"/>
  <c r="R88"/>
  <c r="P88"/>
  <c r="F80"/>
  <c r="E78"/>
  <c r="F52"/>
  <c r="E50"/>
  <c r="J24"/>
  <c r="E24"/>
  <c r="J55"/>
  <c r="J23"/>
  <c r="J21"/>
  <c r="E21"/>
  <c r="J82"/>
  <c r="J20"/>
  <c r="J18"/>
  <c r="E18"/>
  <c r="F83"/>
  <c r="J17"/>
  <c r="J15"/>
  <c r="E15"/>
  <c r="F54"/>
  <c r="J14"/>
  <c r="J12"/>
  <c r="J52"/>
  <c r="E7"/>
  <c r="E48"/>
  <c i="21" r="J37"/>
  <c r="J36"/>
  <c i="1" r="AY75"/>
  <c i="21" r="J35"/>
  <c i="1" r="AX75"/>
  <c i="21" r="BI154"/>
  <c r="BH154"/>
  <c r="BG154"/>
  <c r="BF154"/>
  <c r="T154"/>
  <c r="R154"/>
  <c r="P154"/>
  <c r="BI152"/>
  <c r="BH152"/>
  <c r="BG152"/>
  <c r="BF152"/>
  <c r="T152"/>
  <c r="R152"/>
  <c r="P152"/>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BI87"/>
  <c r="BH87"/>
  <c r="BG87"/>
  <c r="BF87"/>
  <c r="T87"/>
  <c r="R87"/>
  <c r="P87"/>
  <c r="BI85"/>
  <c r="BH85"/>
  <c r="BG85"/>
  <c r="BF85"/>
  <c r="T85"/>
  <c r="R85"/>
  <c r="P85"/>
  <c r="BI83"/>
  <c r="BH83"/>
  <c r="BG83"/>
  <c r="BF83"/>
  <c r="T83"/>
  <c r="R83"/>
  <c r="P83"/>
  <c r="F75"/>
  <c r="E73"/>
  <c r="F52"/>
  <c r="E50"/>
  <c r="J24"/>
  <c r="E24"/>
  <c r="J78"/>
  <c r="J23"/>
  <c r="J21"/>
  <c r="E21"/>
  <c r="J54"/>
  <c r="J20"/>
  <c r="J18"/>
  <c r="E18"/>
  <c r="F55"/>
  <c r="J17"/>
  <c r="J15"/>
  <c r="E15"/>
  <c r="F77"/>
  <c r="J14"/>
  <c r="J12"/>
  <c r="J75"/>
  <c r="E7"/>
  <c r="E48"/>
  <c i="20" r="J149"/>
  <c r="J37"/>
  <c r="J36"/>
  <c i="1" r="AY74"/>
  <c i="20" r="J35"/>
  <c i="1" r="AX74"/>
  <c i="20" r="BI222"/>
  <c r="BH222"/>
  <c r="BG222"/>
  <c r="BF222"/>
  <c r="T222"/>
  <c r="R222"/>
  <c r="P222"/>
  <c r="BI220"/>
  <c r="BH220"/>
  <c r="BG220"/>
  <c r="BF220"/>
  <c r="T220"/>
  <c r="R220"/>
  <c r="P220"/>
  <c r="BI219"/>
  <c r="BH219"/>
  <c r="BG219"/>
  <c r="BF219"/>
  <c r="T219"/>
  <c r="R219"/>
  <c r="P219"/>
  <c r="BI217"/>
  <c r="BH217"/>
  <c r="BG217"/>
  <c r="BF217"/>
  <c r="T217"/>
  <c r="R217"/>
  <c r="P217"/>
  <c r="BI215"/>
  <c r="BH215"/>
  <c r="BG215"/>
  <c r="BF215"/>
  <c r="T215"/>
  <c r="R215"/>
  <c r="P215"/>
  <c r="BI213"/>
  <c r="BH213"/>
  <c r="BG213"/>
  <c r="BF213"/>
  <c r="T213"/>
  <c r="R213"/>
  <c r="P213"/>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J63"/>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BI87"/>
  <c r="BH87"/>
  <c r="BG87"/>
  <c r="BF87"/>
  <c r="T87"/>
  <c r="R87"/>
  <c r="P87"/>
  <c r="F79"/>
  <c r="E77"/>
  <c r="F52"/>
  <c r="E50"/>
  <c r="J24"/>
  <c r="E24"/>
  <c r="J82"/>
  <c r="J23"/>
  <c r="J21"/>
  <c r="E21"/>
  <c r="J54"/>
  <c r="J20"/>
  <c r="J18"/>
  <c r="E18"/>
  <c r="F55"/>
  <c r="J17"/>
  <c r="J15"/>
  <c r="E15"/>
  <c r="F54"/>
  <c r="J14"/>
  <c r="J12"/>
  <c r="J79"/>
  <c r="E7"/>
  <c r="E75"/>
  <c i="19" r="J37"/>
  <c r="J36"/>
  <c i="1" r="AY73"/>
  <c i="19" r="J35"/>
  <c i="1" r="AX73"/>
  <c i="19" r="BI198"/>
  <c r="BH198"/>
  <c r="BG198"/>
  <c r="BF198"/>
  <c r="T198"/>
  <c r="R198"/>
  <c r="P198"/>
  <c r="BI196"/>
  <c r="BH196"/>
  <c r="BG196"/>
  <c r="BF196"/>
  <c r="T196"/>
  <c r="R196"/>
  <c r="P196"/>
  <c r="BI194"/>
  <c r="BH194"/>
  <c r="BG194"/>
  <c r="BF194"/>
  <c r="T194"/>
  <c r="R194"/>
  <c r="P194"/>
  <c r="BI192"/>
  <c r="BH192"/>
  <c r="BG192"/>
  <c r="BF192"/>
  <c r="T192"/>
  <c r="R192"/>
  <c r="P192"/>
  <c r="BI188"/>
  <c r="BH188"/>
  <c r="BG188"/>
  <c r="BF188"/>
  <c r="T188"/>
  <c r="T187"/>
  <c r="R188"/>
  <c r="R187"/>
  <c r="P188"/>
  <c r="P187"/>
  <c r="BI185"/>
  <c r="BH185"/>
  <c r="BG185"/>
  <c r="BF185"/>
  <c r="T185"/>
  <c r="R185"/>
  <c r="P185"/>
  <c r="BI182"/>
  <c r="BH182"/>
  <c r="BG182"/>
  <c r="BF182"/>
  <c r="T182"/>
  <c r="R182"/>
  <c r="P182"/>
  <c r="BI180"/>
  <c r="BH180"/>
  <c r="BG180"/>
  <c r="BF180"/>
  <c r="T180"/>
  <c r="R180"/>
  <c r="P180"/>
  <c r="BI178"/>
  <c r="BH178"/>
  <c r="BG178"/>
  <c r="BF178"/>
  <c r="T178"/>
  <c r="R178"/>
  <c r="P178"/>
  <c r="BI167"/>
  <c r="BH167"/>
  <c r="BG167"/>
  <c r="BF167"/>
  <c r="T167"/>
  <c r="R167"/>
  <c r="P167"/>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8"/>
  <c r="BH148"/>
  <c r="BG148"/>
  <c r="BF148"/>
  <c r="T148"/>
  <c r="R148"/>
  <c r="P148"/>
  <c r="BI146"/>
  <c r="BH146"/>
  <c r="BG146"/>
  <c r="BF146"/>
  <c r="T146"/>
  <c r="R146"/>
  <c r="P146"/>
  <c r="BI117"/>
  <c r="BH117"/>
  <c r="BG117"/>
  <c r="BF117"/>
  <c r="T117"/>
  <c r="R117"/>
  <c r="P117"/>
  <c r="BI89"/>
  <c r="BH89"/>
  <c r="BG89"/>
  <c r="BF89"/>
  <c r="T89"/>
  <c r="R89"/>
  <c r="P89"/>
  <c r="F80"/>
  <c r="E78"/>
  <c r="F52"/>
  <c r="E50"/>
  <c r="J24"/>
  <c r="E24"/>
  <c r="J55"/>
  <c r="J23"/>
  <c r="J21"/>
  <c r="E21"/>
  <c r="J54"/>
  <c r="J20"/>
  <c r="J18"/>
  <c r="E18"/>
  <c r="F83"/>
  <c r="J17"/>
  <c r="J15"/>
  <c r="E15"/>
  <c r="F82"/>
  <c r="J14"/>
  <c r="J12"/>
  <c r="J52"/>
  <c r="E7"/>
  <c r="E48"/>
  <c i="18" r="J370"/>
  <c r="J37"/>
  <c r="J36"/>
  <c i="1" r="AY72"/>
  <c i="18" r="J35"/>
  <c i="1" r="AX72"/>
  <c i="18" r="BI621"/>
  <c r="BH621"/>
  <c r="BG621"/>
  <c r="BF621"/>
  <c r="T621"/>
  <c r="R621"/>
  <c r="P621"/>
  <c r="BI620"/>
  <c r="BH620"/>
  <c r="BG620"/>
  <c r="BF620"/>
  <c r="T620"/>
  <c r="R620"/>
  <c r="P620"/>
  <c r="BI619"/>
  <c r="BH619"/>
  <c r="BG619"/>
  <c r="BF619"/>
  <c r="T619"/>
  <c r="R619"/>
  <c r="P619"/>
  <c r="BI618"/>
  <c r="BH618"/>
  <c r="BG618"/>
  <c r="BF618"/>
  <c r="T618"/>
  <c r="R618"/>
  <c r="P618"/>
  <c r="BI617"/>
  <c r="BH617"/>
  <c r="BG617"/>
  <c r="BF617"/>
  <c r="T617"/>
  <c r="R617"/>
  <c r="P617"/>
  <c r="BI616"/>
  <c r="BH616"/>
  <c r="BG616"/>
  <c r="BF616"/>
  <c r="T616"/>
  <c r="R616"/>
  <c r="P616"/>
  <c r="BI615"/>
  <c r="BH615"/>
  <c r="BG615"/>
  <c r="BF615"/>
  <c r="T615"/>
  <c r="R615"/>
  <c r="P615"/>
  <c r="BI614"/>
  <c r="BH614"/>
  <c r="BG614"/>
  <c r="BF614"/>
  <c r="T614"/>
  <c r="R614"/>
  <c r="P614"/>
  <c r="BI613"/>
  <c r="BH613"/>
  <c r="BG613"/>
  <c r="BF613"/>
  <c r="T613"/>
  <c r="R613"/>
  <c r="P613"/>
  <c r="BI612"/>
  <c r="BH612"/>
  <c r="BG612"/>
  <c r="BF612"/>
  <c r="T612"/>
  <c r="R612"/>
  <c r="P612"/>
  <c r="BI610"/>
  <c r="BH610"/>
  <c r="BG610"/>
  <c r="BF610"/>
  <c r="T610"/>
  <c r="T609"/>
  <c r="R610"/>
  <c r="R609"/>
  <c r="P610"/>
  <c r="P609"/>
  <c r="BI608"/>
  <c r="BH608"/>
  <c r="BG608"/>
  <c r="BF608"/>
  <c r="T608"/>
  <c r="R608"/>
  <c r="P608"/>
  <c r="BI607"/>
  <c r="BH607"/>
  <c r="BG607"/>
  <c r="BF607"/>
  <c r="T607"/>
  <c r="R607"/>
  <c r="P607"/>
  <c r="BI606"/>
  <c r="BH606"/>
  <c r="BG606"/>
  <c r="BF606"/>
  <c r="T606"/>
  <c r="R606"/>
  <c r="P606"/>
  <c r="BI604"/>
  <c r="BH604"/>
  <c r="BG604"/>
  <c r="BF604"/>
  <c r="T604"/>
  <c r="T603"/>
  <c r="R604"/>
  <c r="R603"/>
  <c r="P604"/>
  <c r="P603"/>
  <c r="BI602"/>
  <c r="BH602"/>
  <c r="BG602"/>
  <c r="BF602"/>
  <c r="T602"/>
  <c r="R602"/>
  <c r="P602"/>
  <c r="BI601"/>
  <c r="BH601"/>
  <c r="BG601"/>
  <c r="BF601"/>
  <c r="T601"/>
  <c r="R601"/>
  <c r="P601"/>
  <c r="BI600"/>
  <c r="BH600"/>
  <c r="BG600"/>
  <c r="BF600"/>
  <c r="T600"/>
  <c r="R600"/>
  <c r="P600"/>
  <c r="BI599"/>
  <c r="BH599"/>
  <c r="BG599"/>
  <c r="BF599"/>
  <c r="T599"/>
  <c r="R599"/>
  <c r="P599"/>
  <c r="BI598"/>
  <c r="BH598"/>
  <c r="BG598"/>
  <c r="BF598"/>
  <c r="T598"/>
  <c r="R598"/>
  <c r="P598"/>
  <c r="BI597"/>
  <c r="BH597"/>
  <c r="BG597"/>
  <c r="BF597"/>
  <c r="T597"/>
  <c r="R597"/>
  <c r="P597"/>
  <c r="BI596"/>
  <c r="BH596"/>
  <c r="BG596"/>
  <c r="BF596"/>
  <c r="T596"/>
  <c r="R596"/>
  <c r="P596"/>
  <c r="BI595"/>
  <c r="BH595"/>
  <c r="BG595"/>
  <c r="BF595"/>
  <c r="T595"/>
  <c r="R595"/>
  <c r="P595"/>
  <c r="BI594"/>
  <c r="BH594"/>
  <c r="BG594"/>
  <c r="BF594"/>
  <c r="T594"/>
  <c r="R594"/>
  <c r="P594"/>
  <c r="BI593"/>
  <c r="BH593"/>
  <c r="BG593"/>
  <c r="BF593"/>
  <c r="T593"/>
  <c r="R593"/>
  <c r="P593"/>
  <c r="BI592"/>
  <c r="BH592"/>
  <c r="BG592"/>
  <c r="BF592"/>
  <c r="T592"/>
  <c r="R592"/>
  <c r="P592"/>
  <c r="BI591"/>
  <c r="BH591"/>
  <c r="BG591"/>
  <c r="BF591"/>
  <c r="T591"/>
  <c r="R591"/>
  <c r="P591"/>
  <c r="BI588"/>
  <c r="BH588"/>
  <c r="BG588"/>
  <c r="BF588"/>
  <c r="T588"/>
  <c r="R588"/>
  <c r="P588"/>
  <c r="BI587"/>
  <c r="BH587"/>
  <c r="BG587"/>
  <c r="BF587"/>
  <c r="T587"/>
  <c r="R587"/>
  <c r="P587"/>
  <c r="BI586"/>
  <c r="BH586"/>
  <c r="BG586"/>
  <c r="BF586"/>
  <c r="T586"/>
  <c r="R586"/>
  <c r="P586"/>
  <c r="BI585"/>
  <c r="BH585"/>
  <c r="BG585"/>
  <c r="BF585"/>
  <c r="T585"/>
  <c r="R585"/>
  <c r="P585"/>
  <c r="BI583"/>
  <c r="BH583"/>
  <c r="BG583"/>
  <c r="BF583"/>
  <c r="T583"/>
  <c r="T582"/>
  <c r="R583"/>
  <c r="R582"/>
  <c r="P583"/>
  <c r="P582"/>
  <c r="BI581"/>
  <c r="BH581"/>
  <c r="BG581"/>
  <c r="BF581"/>
  <c r="T581"/>
  <c r="R581"/>
  <c r="P581"/>
  <c r="BI580"/>
  <c r="BH580"/>
  <c r="BG580"/>
  <c r="BF580"/>
  <c r="T580"/>
  <c r="R580"/>
  <c r="P580"/>
  <c r="BI579"/>
  <c r="BH579"/>
  <c r="BG579"/>
  <c r="BF579"/>
  <c r="T579"/>
  <c r="R579"/>
  <c r="P579"/>
  <c r="BI578"/>
  <c r="BH578"/>
  <c r="BG578"/>
  <c r="BF578"/>
  <c r="T578"/>
  <c r="R578"/>
  <c r="P578"/>
  <c r="BI577"/>
  <c r="BH577"/>
  <c r="BG577"/>
  <c r="BF577"/>
  <c r="T577"/>
  <c r="R577"/>
  <c r="P577"/>
  <c r="BI575"/>
  <c r="BH575"/>
  <c r="BG575"/>
  <c r="BF575"/>
  <c r="T575"/>
  <c r="T574"/>
  <c r="R575"/>
  <c r="R574"/>
  <c r="P575"/>
  <c r="P574"/>
  <c r="BI573"/>
  <c r="BH573"/>
  <c r="BG573"/>
  <c r="BF573"/>
  <c r="T573"/>
  <c r="R573"/>
  <c r="P573"/>
  <c r="BI572"/>
  <c r="BH572"/>
  <c r="BG572"/>
  <c r="BF572"/>
  <c r="T572"/>
  <c r="R572"/>
  <c r="P572"/>
  <c r="BI571"/>
  <c r="BH571"/>
  <c r="BG571"/>
  <c r="BF571"/>
  <c r="T571"/>
  <c r="R571"/>
  <c r="P571"/>
  <c r="BI570"/>
  <c r="BH570"/>
  <c r="BG570"/>
  <c r="BF570"/>
  <c r="T570"/>
  <c r="R570"/>
  <c r="P570"/>
  <c r="BI568"/>
  <c r="BH568"/>
  <c r="BG568"/>
  <c r="BF568"/>
  <c r="T568"/>
  <c r="T567"/>
  <c r="R568"/>
  <c r="R567"/>
  <c r="P568"/>
  <c r="P567"/>
  <c r="BI566"/>
  <c r="BH566"/>
  <c r="BG566"/>
  <c r="BF566"/>
  <c r="T566"/>
  <c r="T565"/>
  <c r="R566"/>
  <c r="R565"/>
  <c r="P566"/>
  <c r="P565"/>
  <c r="BI564"/>
  <c r="BH564"/>
  <c r="BG564"/>
  <c r="BF564"/>
  <c r="T564"/>
  <c r="R564"/>
  <c r="P564"/>
  <c r="BI563"/>
  <c r="BH563"/>
  <c r="BG563"/>
  <c r="BF563"/>
  <c r="T563"/>
  <c r="R563"/>
  <c r="P563"/>
  <c r="BI562"/>
  <c r="BH562"/>
  <c r="BG562"/>
  <c r="BF562"/>
  <c r="T562"/>
  <c r="R562"/>
  <c r="P562"/>
  <c r="BI560"/>
  <c r="BH560"/>
  <c r="BG560"/>
  <c r="BF560"/>
  <c r="T560"/>
  <c r="R560"/>
  <c r="P560"/>
  <c r="BI559"/>
  <c r="BH559"/>
  <c r="BG559"/>
  <c r="BF559"/>
  <c r="T559"/>
  <c r="R559"/>
  <c r="P559"/>
  <c r="BI558"/>
  <c r="BH558"/>
  <c r="BG558"/>
  <c r="BF558"/>
  <c r="T558"/>
  <c r="R558"/>
  <c r="P558"/>
  <c r="BI557"/>
  <c r="BH557"/>
  <c r="BG557"/>
  <c r="BF557"/>
  <c r="T557"/>
  <c r="R557"/>
  <c r="P557"/>
  <c r="BI555"/>
  <c r="BH555"/>
  <c r="BG555"/>
  <c r="BF555"/>
  <c r="T555"/>
  <c r="T554"/>
  <c r="R555"/>
  <c r="R554"/>
  <c r="P555"/>
  <c r="P554"/>
  <c r="BI553"/>
  <c r="BH553"/>
  <c r="BG553"/>
  <c r="BF553"/>
  <c r="T553"/>
  <c r="R553"/>
  <c r="P553"/>
  <c r="BI552"/>
  <c r="BH552"/>
  <c r="BG552"/>
  <c r="BF552"/>
  <c r="T552"/>
  <c r="R552"/>
  <c r="P552"/>
  <c r="BI550"/>
  <c r="BH550"/>
  <c r="BG550"/>
  <c r="BF550"/>
  <c r="T550"/>
  <c r="T549"/>
  <c r="R550"/>
  <c r="R549"/>
  <c r="P550"/>
  <c r="P549"/>
  <c r="BI548"/>
  <c r="BH548"/>
  <c r="BG548"/>
  <c r="BF548"/>
  <c r="T548"/>
  <c r="T547"/>
  <c r="R548"/>
  <c r="R547"/>
  <c r="P548"/>
  <c r="P547"/>
  <c r="BI546"/>
  <c r="BH546"/>
  <c r="BG546"/>
  <c r="BF546"/>
  <c r="T546"/>
  <c r="R546"/>
  <c r="P546"/>
  <c r="BI545"/>
  <c r="BH545"/>
  <c r="BG545"/>
  <c r="BF545"/>
  <c r="T545"/>
  <c r="R545"/>
  <c r="P545"/>
  <c r="BI543"/>
  <c r="BH543"/>
  <c r="BG543"/>
  <c r="BF543"/>
  <c r="T543"/>
  <c r="R543"/>
  <c r="P543"/>
  <c r="BI542"/>
  <c r="BH542"/>
  <c r="BG542"/>
  <c r="BF542"/>
  <c r="T542"/>
  <c r="R542"/>
  <c r="P542"/>
  <c r="BI541"/>
  <c r="BH541"/>
  <c r="BG541"/>
  <c r="BF541"/>
  <c r="T541"/>
  <c r="R541"/>
  <c r="P541"/>
  <c r="BI540"/>
  <c r="BH540"/>
  <c r="BG540"/>
  <c r="BF540"/>
  <c r="T540"/>
  <c r="R540"/>
  <c r="P540"/>
  <c r="BI539"/>
  <c r="BH539"/>
  <c r="BG539"/>
  <c r="BF539"/>
  <c r="T539"/>
  <c r="R539"/>
  <c r="P539"/>
  <c r="BI538"/>
  <c r="BH538"/>
  <c r="BG538"/>
  <c r="BF538"/>
  <c r="T538"/>
  <c r="R538"/>
  <c r="P538"/>
  <c r="BI536"/>
  <c r="BH536"/>
  <c r="BG536"/>
  <c r="BF536"/>
  <c r="T536"/>
  <c r="T535"/>
  <c r="R536"/>
  <c r="R535"/>
  <c r="P536"/>
  <c r="P535"/>
  <c r="BI534"/>
  <c r="BH534"/>
  <c r="BG534"/>
  <c r="BF534"/>
  <c r="T534"/>
  <c r="R534"/>
  <c r="P534"/>
  <c r="BI533"/>
  <c r="BH533"/>
  <c r="BG533"/>
  <c r="BF533"/>
  <c r="T533"/>
  <c r="R533"/>
  <c r="P533"/>
  <c r="BI532"/>
  <c r="BH532"/>
  <c r="BG532"/>
  <c r="BF532"/>
  <c r="T532"/>
  <c r="R532"/>
  <c r="P532"/>
  <c r="BI530"/>
  <c r="BH530"/>
  <c r="BG530"/>
  <c r="BF530"/>
  <c r="T530"/>
  <c r="T529"/>
  <c r="R530"/>
  <c r="R529"/>
  <c r="P530"/>
  <c r="P529"/>
  <c r="BI528"/>
  <c r="BH528"/>
  <c r="BG528"/>
  <c r="BF528"/>
  <c r="T528"/>
  <c r="T527"/>
  <c r="R528"/>
  <c r="R527"/>
  <c r="P528"/>
  <c r="P527"/>
  <c r="BI526"/>
  <c r="BH526"/>
  <c r="BG526"/>
  <c r="BF526"/>
  <c r="T526"/>
  <c r="R526"/>
  <c r="P526"/>
  <c r="BI525"/>
  <c r="BH525"/>
  <c r="BG525"/>
  <c r="BF525"/>
  <c r="T525"/>
  <c r="R525"/>
  <c r="P525"/>
  <c r="BI523"/>
  <c r="BH523"/>
  <c r="BG523"/>
  <c r="BF523"/>
  <c r="T523"/>
  <c r="R523"/>
  <c r="P523"/>
  <c r="BI522"/>
  <c r="BH522"/>
  <c r="BG522"/>
  <c r="BF522"/>
  <c r="T522"/>
  <c r="R522"/>
  <c r="P522"/>
  <c r="BI520"/>
  <c r="BH520"/>
  <c r="BG520"/>
  <c r="BF520"/>
  <c r="T520"/>
  <c r="T519"/>
  <c r="R520"/>
  <c r="R519"/>
  <c r="P520"/>
  <c r="P519"/>
  <c r="BI518"/>
  <c r="BH518"/>
  <c r="BG518"/>
  <c r="BF518"/>
  <c r="T518"/>
  <c r="T517"/>
  <c r="R518"/>
  <c r="R517"/>
  <c r="P518"/>
  <c r="P517"/>
  <c r="BI516"/>
  <c r="BH516"/>
  <c r="BG516"/>
  <c r="BF516"/>
  <c r="T516"/>
  <c r="T515"/>
  <c r="R516"/>
  <c r="R515"/>
  <c r="P516"/>
  <c r="P515"/>
  <c r="BI514"/>
  <c r="BH514"/>
  <c r="BG514"/>
  <c r="BF514"/>
  <c r="T514"/>
  <c r="T513"/>
  <c r="R514"/>
  <c r="R513"/>
  <c r="P514"/>
  <c r="P513"/>
  <c r="BI512"/>
  <c r="BH512"/>
  <c r="BG512"/>
  <c r="BF512"/>
  <c r="T512"/>
  <c r="T511"/>
  <c r="R512"/>
  <c r="R511"/>
  <c r="P512"/>
  <c r="P511"/>
  <c r="BI510"/>
  <c r="BH510"/>
  <c r="BG510"/>
  <c r="BF510"/>
  <c r="T510"/>
  <c r="R510"/>
  <c r="P510"/>
  <c r="BI509"/>
  <c r="BH509"/>
  <c r="BG509"/>
  <c r="BF509"/>
  <c r="T509"/>
  <c r="R509"/>
  <c r="P509"/>
  <c r="BI507"/>
  <c r="BH507"/>
  <c r="BG507"/>
  <c r="BF507"/>
  <c r="T507"/>
  <c r="T506"/>
  <c r="R507"/>
  <c r="R506"/>
  <c r="P507"/>
  <c r="P506"/>
  <c r="BI505"/>
  <c r="BH505"/>
  <c r="BG505"/>
  <c r="BF505"/>
  <c r="T505"/>
  <c r="T504"/>
  <c r="R505"/>
  <c r="R504"/>
  <c r="P505"/>
  <c r="P504"/>
  <c r="BI503"/>
  <c r="BH503"/>
  <c r="BG503"/>
  <c r="BF503"/>
  <c r="T503"/>
  <c r="R503"/>
  <c r="P503"/>
  <c r="BI502"/>
  <c r="BH502"/>
  <c r="BG502"/>
  <c r="BF502"/>
  <c r="T502"/>
  <c r="R502"/>
  <c r="P502"/>
  <c r="BI501"/>
  <c r="BH501"/>
  <c r="BG501"/>
  <c r="BF501"/>
  <c r="T501"/>
  <c r="R501"/>
  <c r="P501"/>
  <c r="BI499"/>
  <c r="BH499"/>
  <c r="BG499"/>
  <c r="BF499"/>
  <c r="T499"/>
  <c r="R499"/>
  <c r="P499"/>
  <c r="BI498"/>
  <c r="BH498"/>
  <c r="BG498"/>
  <c r="BF498"/>
  <c r="T498"/>
  <c r="R498"/>
  <c r="P498"/>
  <c r="BI497"/>
  <c r="BH497"/>
  <c r="BG497"/>
  <c r="BF497"/>
  <c r="T497"/>
  <c r="R497"/>
  <c r="P497"/>
  <c r="BI495"/>
  <c r="BH495"/>
  <c r="BG495"/>
  <c r="BF495"/>
  <c r="T495"/>
  <c r="R495"/>
  <c r="P495"/>
  <c r="BI494"/>
  <c r="BH494"/>
  <c r="BG494"/>
  <c r="BF494"/>
  <c r="T494"/>
  <c r="R494"/>
  <c r="P494"/>
  <c r="BI492"/>
  <c r="BH492"/>
  <c r="BG492"/>
  <c r="BF492"/>
  <c r="T492"/>
  <c r="T491"/>
  <c r="R492"/>
  <c r="R491"/>
  <c r="P492"/>
  <c r="P491"/>
  <c r="BI490"/>
  <c r="BH490"/>
  <c r="BG490"/>
  <c r="BF490"/>
  <c r="T490"/>
  <c r="T489"/>
  <c r="R490"/>
  <c r="R489"/>
  <c r="P490"/>
  <c r="P489"/>
  <c r="BI488"/>
  <c r="BH488"/>
  <c r="BG488"/>
  <c r="BF488"/>
  <c r="T488"/>
  <c r="R488"/>
  <c r="P488"/>
  <c r="BI487"/>
  <c r="BH487"/>
  <c r="BG487"/>
  <c r="BF487"/>
  <c r="T487"/>
  <c r="R487"/>
  <c r="P487"/>
  <c r="BI485"/>
  <c r="BH485"/>
  <c r="BG485"/>
  <c r="BF485"/>
  <c r="T485"/>
  <c r="T484"/>
  <c r="R485"/>
  <c r="R484"/>
  <c r="P485"/>
  <c r="P484"/>
  <c r="BI483"/>
  <c r="BH483"/>
  <c r="BG483"/>
  <c r="BF483"/>
  <c r="T483"/>
  <c r="R483"/>
  <c r="P483"/>
  <c r="BI482"/>
  <c r="BH482"/>
  <c r="BG482"/>
  <c r="BF482"/>
  <c r="T482"/>
  <c r="R482"/>
  <c r="P482"/>
  <c r="BI480"/>
  <c r="BH480"/>
  <c r="BG480"/>
  <c r="BF480"/>
  <c r="T480"/>
  <c r="R480"/>
  <c r="P480"/>
  <c r="BI479"/>
  <c r="BH479"/>
  <c r="BG479"/>
  <c r="BF479"/>
  <c r="T479"/>
  <c r="R479"/>
  <c r="P479"/>
  <c r="BI478"/>
  <c r="BH478"/>
  <c r="BG478"/>
  <c r="BF478"/>
  <c r="T478"/>
  <c r="R478"/>
  <c r="P478"/>
  <c r="BI477"/>
  <c r="BH477"/>
  <c r="BG477"/>
  <c r="BF477"/>
  <c r="T477"/>
  <c r="R477"/>
  <c r="P477"/>
  <c r="BI476"/>
  <c r="BH476"/>
  <c r="BG476"/>
  <c r="BF476"/>
  <c r="T476"/>
  <c r="R476"/>
  <c r="P476"/>
  <c r="BI474"/>
  <c r="BH474"/>
  <c r="BG474"/>
  <c r="BF474"/>
  <c r="T474"/>
  <c r="T473"/>
  <c r="R474"/>
  <c r="R473"/>
  <c r="P474"/>
  <c r="P473"/>
  <c r="BI472"/>
  <c r="BH472"/>
  <c r="BG472"/>
  <c r="BF472"/>
  <c r="T472"/>
  <c r="T471"/>
  <c r="R472"/>
  <c r="R471"/>
  <c r="P472"/>
  <c r="P471"/>
  <c r="BI470"/>
  <c r="BH470"/>
  <c r="BG470"/>
  <c r="BF470"/>
  <c r="T470"/>
  <c r="R470"/>
  <c r="P470"/>
  <c r="BI469"/>
  <c r="BH469"/>
  <c r="BG469"/>
  <c r="BF469"/>
  <c r="T469"/>
  <c r="R469"/>
  <c r="P469"/>
  <c r="BI468"/>
  <c r="BH468"/>
  <c r="BG468"/>
  <c r="BF468"/>
  <c r="T468"/>
  <c r="R468"/>
  <c r="P468"/>
  <c r="BI466"/>
  <c r="BH466"/>
  <c r="BG466"/>
  <c r="BF466"/>
  <c r="T466"/>
  <c r="R466"/>
  <c r="P466"/>
  <c r="BI465"/>
  <c r="BH465"/>
  <c r="BG465"/>
  <c r="BF465"/>
  <c r="T465"/>
  <c r="R465"/>
  <c r="P465"/>
  <c r="BI463"/>
  <c r="BH463"/>
  <c r="BG463"/>
  <c r="BF463"/>
  <c r="T463"/>
  <c r="R463"/>
  <c r="P463"/>
  <c r="BI462"/>
  <c r="BH462"/>
  <c r="BG462"/>
  <c r="BF462"/>
  <c r="T462"/>
  <c r="R462"/>
  <c r="P462"/>
  <c r="BI460"/>
  <c r="BH460"/>
  <c r="BG460"/>
  <c r="BF460"/>
  <c r="T460"/>
  <c r="R460"/>
  <c r="P460"/>
  <c r="BI459"/>
  <c r="BH459"/>
  <c r="BG459"/>
  <c r="BF459"/>
  <c r="T459"/>
  <c r="R459"/>
  <c r="P459"/>
  <c r="BI457"/>
  <c r="BH457"/>
  <c r="BG457"/>
  <c r="BF457"/>
  <c r="T457"/>
  <c r="R457"/>
  <c r="P457"/>
  <c r="BI456"/>
  <c r="BH456"/>
  <c r="BG456"/>
  <c r="BF456"/>
  <c r="T456"/>
  <c r="R456"/>
  <c r="P456"/>
  <c r="BI455"/>
  <c r="BH455"/>
  <c r="BG455"/>
  <c r="BF455"/>
  <c r="T455"/>
  <c r="R455"/>
  <c r="P455"/>
  <c r="BI454"/>
  <c r="BH454"/>
  <c r="BG454"/>
  <c r="BF454"/>
  <c r="T454"/>
  <c r="R454"/>
  <c r="P454"/>
  <c r="BI452"/>
  <c r="BH452"/>
  <c r="BG452"/>
  <c r="BF452"/>
  <c r="T452"/>
  <c r="T451"/>
  <c r="R452"/>
  <c r="R451"/>
  <c r="P452"/>
  <c r="P451"/>
  <c r="BI450"/>
  <c r="BH450"/>
  <c r="BG450"/>
  <c r="BF450"/>
  <c r="T450"/>
  <c r="R450"/>
  <c r="P450"/>
  <c r="BI449"/>
  <c r="BH449"/>
  <c r="BG449"/>
  <c r="BF449"/>
  <c r="T449"/>
  <c r="R449"/>
  <c r="P449"/>
  <c r="BI448"/>
  <c r="BH448"/>
  <c r="BG448"/>
  <c r="BF448"/>
  <c r="T448"/>
  <c r="R448"/>
  <c r="P448"/>
  <c r="BI447"/>
  <c r="BH447"/>
  <c r="BG447"/>
  <c r="BF447"/>
  <c r="T447"/>
  <c r="R447"/>
  <c r="P447"/>
  <c r="BI445"/>
  <c r="BH445"/>
  <c r="BG445"/>
  <c r="BF445"/>
  <c r="T445"/>
  <c r="T444"/>
  <c r="R445"/>
  <c r="R444"/>
  <c r="P445"/>
  <c r="P444"/>
  <c r="BI443"/>
  <c r="BH443"/>
  <c r="BG443"/>
  <c r="BF443"/>
  <c r="T443"/>
  <c r="R443"/>
  <c r="P443"/>
  <c r="BI442"/>
  <c r="BH442"/>
  <c r="BG442"/>
  <c r="BF442"/>
  <c r="T442"/>
  <c r="R442"/>
  <c r="P442"/>
  <c r="BI441"/>
  <c r="BH441"/>
  <c r="BG441"/>
  <c r="BF441"/>
  <c r="T441"/>
  <c r="R441"/>
  <c r="P441"/>
  <c r="BI440"/>
  <c r="BH440"/>
  <c r="BG440"/>
  <c r="BF440"/>
  <c r="T440"/>
  <c r="R440"/>
  <c r="P440"/>
  <c r="BI439"/>
  <c r="BH439"/>
  <c r="BG439"/>
  <c r="BF439"/>
  <c r="T439"/>
  <c r="R439"/>
  <c r="P439"/>
  <c r="BI438"/>
  <c r="BH438"/>
  <c r="BG438"/>
  <c r="BF438"/>
  <c r="T438"/>
  <c r="R438"/>
  <c r="P438"/>
  <c r="BI436"/>
  <c r="BH436"/>
  <c r="BG436"/>
  <c r="BF436"/>
  <c r="T436"/>
  <c r="T435"/>
  <c r="R436"/>
  <c r="R435"/>
  <c r="P436"/>
  <c r="P435"/>
  <c r="BI434"/>
  <c r="BH434"/>
  <c r="BG434"/>
  <c r="BF434"/>
  <c r="T434"/>
  <c r="T433"/>
  <c r="R434"/>
  <c r="R433"/>
  <c r="P434"/>
  <c r="P433"/>
  <c r="BI432"/>
  <c r="BH432"/>
  <c r="BG432"/>
  <c r="BF432"/>
  <c r="T432"/>
  <c r="T431"/>
  <c r="R432"/>
  <c r="R431"/>
  <c r="P432"/>
  <c r="P431"/>
  <c r="BI430"/>
  <c r="BH430"/>
  <c r="BG430"/>
  <c r="BF430"/>
  <c r="T430"/>
  <c r="R430"/>
  <c r="P430"/>
  <c r="BI429"/>
  <c r="BH429"/>
  <c r="BG429"/>
  <c r="BF429"/>
  <c r="T429"/>
  <c r="R429"/>
  <c r="P429"/>
  <c r="BI428"/>
  <c r="BH428"/>
  <c r="BG428"/>
  <c r="BF428"/>
  <c r="T428"/>
  <c r="R428"/>
  <c r="P428"/>
  <c r="BI426"/>
  <c r="BH426"/>
  <c r="BG426"/>
  <c r="BF426"/>
  <c r="T426"/>
  <c r="R426"/>
  <c r="P426"/>
  <c r="BI425"/>
  <c r="BH425"/>
  <c r="BG425"/>
  <c r="BF425"/>
  <c r="T425"/>
  <c r="R425"/>
  <c r="P425"/>
  <c r="BI424"/>
  <c r="BH424"/>
  <c r="BG424"/>
  <c r="BF424"/>
  <c r="T424"/>
  <c r="R424"/>
  <c r="P424"/>
  <c r="BI423"/>
  <c r="BH423"/>
  <c r="BG423"/>
  <c r="BF423"/>
  <c r="T423"/>
  <c r="R423"/>
  <c r="P423"/>
  <c r="BI421"/>
  <c r="BH421"/>
  <c r="BG421"/>
  <c r="BF421"/>
  <c r="T421"/>
  <c r="R421"/>
  <c r="P421"/>
  <c r="BI420"/>
  <c r="BH420"/>
  <c r="BG420"/>
  <c r="BF420"/>
  <c r="T420"/>
  <c r="R420"/>
  <c r="P420"/>
  <c r="BI418"/>
  <c r="BH418"/>
  <c r="BG418"/>
  <c r="BF418"/>
  <c r="T418"/>
  <c r="R418"/>
  <c r="P418"/>
  <c r="BI417"/>
  <c r="BH417"/>
  <c r="BG417"/>
  <c r="BF417"/>
  <c r="T417"/>
  <c r="R417"/>
  <c r="P417"/>
  <c r="BI416"/>
  <c r="BH416"/>
  <c r="BG416"/>
  <c r="BF416"/>
  <c r="T416"/>
  <c r="R416"/>
  <c r="P416"/>
  <c r="BI414"/>
  <c r="BH414"/>
  <c r="BG414"/>
  <c r="BF414"/>
  <c r="T414"/>
  <c r="T413"/>
  <c r="R414"/>
  <c r="R413"/>
  <c r="P414"/>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5"/>
  <c r="BH405"/>
  <c r="BG405"/>
  <c r="BF405"/>
  <c r="T405"/>
  <c r="T404"/>
  <c r="R405"/>
  <c r="R404"/>
  <c r="P405"/>
  <c r="P404"/>
  <c r="BI403"/>
  <c r="BH403"/>
  <c r="BG403"/>
  <c r="BF403"/>
  <c r="T403"/>
  <c r="T402"/>
  <c r="R403"/>
  <c r="R402"/>
  <c r="P403"/>
  <c r="P402"/>
  <c r="BI401"/>
  <c r="BH401"/>
  <c r="BG401"/>
  <c r="BF401"/>
  <c r="T401"/>
  <c r="R401"/>
  <c r="P401"/>
  <c r="BI400"/>
  <c r="BH400"/>
  <c r="BG400"/>
  <c r="BF400"/>
  <c r="T400"/>
  <c r="R400"/>
  <c r="P400"/>
  <c r="BI399"/>
  <c r="BH399"/>
  <c r="BG399"/>
  <c r="BF399"/>
  <c r="T399"/>
  <c r="R399"/>
  <c r="P399"/>
  <c r="BI397"/>
  <c r="BH397"/>
  <c r="BG397"/>
  <c r="BF397"/>
  <c r="T397"/>
  <c r="R397"/>
  <c r="P397"/>
  <c r="BI396"/>
  <c r="BH396"/>
  <c r="BG396"/>
  <c r="BF396"/>
  <c r="T396"/>
  <c r="R396"/>
  <c r="P396"/>
  <c r="BI394"/>
  <c r="BH394"/>
  <c r="BG394"/>
  <c r="BF394"/>
  <c r="T394"/>
  <c r="R394"/>
  <c r="P394"/>
  <c r="BI393"/>
  <c r="BH393"/>
  <c r="BG393"/>
  <c r="BF393"/>
  <c r="T393"/>
  <c r="R393"/>
  <c r="P393"/>
  <c r="BI391"/>
  <c r="BH391"/>
  <c r="BG391"/>
  <c r="BF391"/>
  <c r="T391"/>
  <c r="R391"/>
  <c r="P391"/>
  <c r="BI390"/>
  <c r="BH390"/>
  <c r="BG390"/>
  <c r="BF390"/>
  <c r="T390"/>
  <c r="R390"/>
  <c r="P390"/>
  <c r="BI388"/>
  <c r="BH388"/>
  <c r="BG388"/>
  <c r="BF388"/>
  <c r="T388"/>
  <c r="R388"/>
  <c r="P388"/>
  <c r="BI387"/>
  <c r="BH387"/>
  <c r="BG387"/>
  <c r="BF387"/>
  <c r="T387"/>
  <c r="R387"/>
  <c r="P387"/>
  <c r="BI385"/>
  <c r="BH385"/>
  <c r="BG385"/>
  <c r="BF385"/>
  <c r="T385"/>
  <c r="R385"/>
  <c r="P385"/>
  <c r="BI384"/>
  <c r="BH384"/>
  <c r="BG384"/>
  <c r="BF384"/>
  <c r="T384"/>
  <c r="R384"/>
  <c r="P384"/>
  <c r="BI383"/>
  <c r="BH383"/>
  <c r="BG383"/>
  <c r="BF383"/>
  <c r="T383"/>
  <c r="R383"/>
  <c r="P383"/>
  <c r="BI382"/>
  <c r="BH382"/>
  <c r="BG382"/>
  <c r="BF382"/>
  <c r="T382"/>
  <c r="R382"/>
  <c r="P382"/>
  <c r="BI380"/>
  <c r="BH380"/>
  <c r="BG380"/>
  <c r="BF380"/>
  <c r="T380"/>
  <c r="T379"/>
  <c r="R380"/>
  <c r="R379"/>
  <c r="P380"/>
  <c r="P379"/>
  <c r="BI378"/>
  <c r="BH378"/>
  <c r="BG378"/>
  <c r="BF378"/>
  <c r="T378"/>
  <c r="T377"/>
  <c r="R378"/>
  <c r="R377"/>
  <c r="P378"/>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J115"/>
  <c r="BI369"/>
  <c r="BH369"/>
  <c r="BG369"/>
  <c r="BF369"/>
  <c r="T369"/>
  <c r="T368"/>
  <c r="R369"/>
  <c r="R368"/>
  <c r="P369"/>
  <c r="P368"/>
  <c r="BI367"/>
  <c r="BH367"/>
  <c r="BG367"/>
  <c r="BF367"/>
  <c r="T367"/>
  <c r="T366"/>
  <c r="R367"/>
  <c r="R366"/>
  <c r="P367"/>
  <c r="P366"/>
  <c r="BI365"/>
  <c r="BH365"/>
  <c r="BG365"/>
  <c r="BF365"/>
  <c r="T365"/>
  <c r="R365"/>
  <c r="P365"/>
  <c r="BI364"/>
  <c r="BH364"/>
  <c r="BG364"/>
  <c r="BF364"/>
  <c r="T364"/>
  <c r="R364"/>
  <c r="P364"/>
  <c r="BI362"/>
  <c r="BH362"/>
  <c r="BG362"/>
  <c r="BF362"/>
  <c r="T362"/>
  <c r="R362"/>
  <c r="P362"/>
  <c r="BI361"/>
  <c r="BH361"/>
  <c r="BG361"/>
  <c r="BF361"/>
  <c r="T361"/>
  <c r="R361"/>
  <c r="P361"/>
  <c r="BI360"/>
  <c r="BH360"/>
  <c r="BG360"/>
  <c r="BF360"/>
  <c r="T360"/>
  <c r="R360"/>
  <c r="P360"/>
  <c r="BI358"/>
  <c r="BH358"/>
  <c r="BG358"/>
  <c r="BF358"/>
  <c r="T358"/>
  <c r="R358"/>
  <c r="P358"/>
  <c r="BI357"/>
  <c r="BH357"/>
  <c r="BG357"/>
  <c r="BF357"/>
  <c r="T357"/>
  <c r="R357"/>
  <c r="P357"/>
  <c r="BI356"/>
  <c r="BH356"/>
  <c r="BG356"/>
  <c r="BF356"/>
  <c r="T356"/>
  <c r="R356"/>
  <c r="P356"/>
  <c r="BI354"/>
  <c r="BH354"/>
  <c r="BG354"/>
  <c r="BF354"/>
  <c r="T354"/>
  <c r="R354"/>
  <c r="P354"/>
  <c r="BI353"/>
  <c r="BH353"/>
  <c r="BG353"/>
  <c r="BF353"/>
  <c r="T353"/>
  <c r="R353"/>
  <c r="P353"/>
  <c r="BI351"/>
  <c r="BH351"/>
  <c r="BG351"/>
  <c r="BF351"/>
  <c r="T351"/>
  <c r="R351"/>
  <c r="P351"/>
  <c r="BI350"/>
  <c r="BH350"/>
  <c r="BG350"/>
  <c r="BF350"/>
  <c r="T350"/>
  <c r="R350"/>
  <c r="P350"/>
  <c r="BI348"/>
  <c r="BH348"/>
  <c r="BG348"/>
  <c r="BF348"/>
  <c r="T348"/>
  <c r="T347"/>
  <c r="R348"/>
  <c r="R347"/>
  <c r="P348"/>
  <c r="P347"/>
  <c r="BI346"/>
  <c r="BH346"/>
  <c r="BG346"/>
  <c r="BF346"/>
  <c r="T346"/>
  <c r="T345"/>
  <c r="R346"/>
  <c r="R345"/>
  <c r="P346"/>
  <c r="P345"/>
  <c r="BI344"/>
  <c r="BH344"/>
  <c r="BG344"/>
  <c r="BF344"/>
  <c r="T344"/>
  <c r="T343"/>
  <c r="R344"/>
  <c r="R343"/>
  <c r="P344"/>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6"/>
  <c r="BH336"/>
  <c r="BG336"/>
  <c r="BF336"/>
  <c r="T336"/>
  <c r="T335"/>
  <c r="R336"/>
  <c r="R335"/>
  <c r="P336"/>
  <c r="P335"/>
  <c r="BI334"/>
  <c r="BH334"/>
  <c r="BG334"/>
  <c r="BF334"/>
  <c r="T334"/>
  <c r="T333"/>
  <c r="R334"/>
  <c r="R333"/>
  <c r="P334"/>
  <c r="P333"/>
  <c r="BI332"/>
  <c r="BH332"/>
  <c r="BG332"/>
  <c r="BF332"/>
  <c r="T332"/>
  <c r="R332"/>
  <c r="P332"/>
  <c r="BI331"/>
  <c r="BH331"/>
  <c r="BG331"/>
  <c r="BF331"/>
  <c r="T331"/>
  <c r="R331"/>
  <c r="P331"/>
  <c r="BI330"/>
  <c r="BH330"/>
  <c r="BG330"/>
  <c r="BF330"/>
  <c r="T330"/>
  <c r="R330"/>
  <c r="P330"/>
  <c r="BI328"/>
  <c r="BH328"/>
  <c r="BG328"/>
  <c r="BF328"/>
  <c r="T328"/>
  <c r="R328"/>
  <c r="P328"/>
  <c r="BI327"/>
  <c r="BH327"/>
  <c r="BG327"/>
  <c r="BF327"/>
  <c r="T327"/>
  <c r="R327"/>
  <c r="P327"/>
  <c r="BI326"/>
  <c r="BH326"/>
  <c r="BG326"/>
  <c r="BF326"/>
  <c r="T326"/>
  <c r="R326"/>
  <c r="P326"/>
  <c r="BI324"/>
  <c r="BH324"/>
  <c r="BG324"/>
  <c r="BF324"/>
  <c r="T324"/>
  <c r="R324"/>
  <c r="P324"/>
  <c r="BI323"/>
  <c r="BH323"/>
  <c r="BG323"/>
  <c r="BF323"/>
  <c r="T323"/>
  <c r="R323"/>
  <c r="P323"/>
  <c r="BI321"/>
  <c r="BH321"/>
  <c r="BG321"/>
  <c r="BF321"/>
  <c r="T321"/>
  <c r="R321"/>
  <c r="P321"/>
  <c r="BI320"/>
  <c r="BH320"/>
  <c r="BG320"/>
  <c r="BF320"/>
  <c r="T320"/>
  <c r="R320"/>
  <c r="P320"/>
  <c r="BI318"/>
  <c r="BH318"/>
  <c r="BG318"/>
  <c r="BF318"/>
  <c r="T318"/>
  <c r="R318"/>
  <c r="P318"/>
  <c r="BI317"/>
  <c r="BH317"/>
  <c r="BG317"/>
  <c r="BF317"/>
  <c r="T317"/>
  <c r="R317"/>
  <c r="P317"/>
  <c r="BI316"/>
  <c r="BH316"/>
  <c r="BG316"/>
  <c r="BF316"/>
  <c r="T316"/>
  <c r="R316"/>
  <c r="P316"/>
  <c r="BI314"/>
  <c r="BH314"/>
  <c r="BG314"/>
  <c r="BF314"/>
  <c r="T314"/>
  <c r="R314"/>
  <c r="P314"/>
  <c r="BI313"/>
  <c r="BH313"/>
  <c r="BG313"/>
  <c r="BF313"/>
  <c r="T313"/>
  <c r="R313"/>
  <c r="P313"/>
  <c r="BI311"/>
  <c r="BH311"/>
  <c r="BG311"/>
  <c r="BF311"/>
  <c r="T311"/>
  <c r="T310"/>
  <c r="R311"/>
  <c r="R310"/>
  <c r="P311"/>
  <c r="P310"/>
  <c r="BI309"/>
  <c r="BH309"/>
  <c r="BG309"/>
  <c r="BF309"/>
  <c r="T309"/>
  <c r="R309"/>
  <c r="P309"/>
  <c r="BI308"/>
  <c r="BH308"/>
  <c r="BG308"/>
  <c r="BF308"/>
  <c r="T308"/>
  <c r="R308"/>
  <c r="P308"/>
  <c r="BI306"/>
  <c r="BH306"/>
  <c r="BG306"/>
  <c r="BF306"/>
  <c r="T306"/>
  <c r="T305"/>
  <c r="R306"/>
  <c r="R305"/>
  <c r="P306"/>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8"/>
  <c r="BH298"/>
  <c r="BG298"/>
  <c r="BF298"/>
  <c r="T298"/>
  <c r="T297"/>
  <c r="R298"/>
  <c r="R297"/>
  <c r="P298"/>
  <c r="P297"/>
  <c r="BI296"/>
  <c r="BH296"/>
  <c r="BG296"/>
  <c r="BF296"/>
  <c r="T296"/>
  <c r="T295"/>
  <c r="R296"/>
  <c r="R295"/>
  <c r="P296"/>
  <c r="P295"/>
  <c r="BI294"/>
  <c r="BH294"/>
  <c r="BG294"/>
  <c r="BF294"/>
  <c r="T294"/>
  <c r="R294"/>
  <c r="P294"/>
  <c r="BI293"/>
  <c r="BH293"/>
  <c r="BG293"/>
  <c r="BF293"/>
  <c r="T293"/>
  <c r="R293"/>
  <c r="P293"/>
  <c r="BI291"/>
  <c r="BH291"/>
  <c r="BG291"/>
  <c r="BF291"/>
  <c r="T291"/>
  <c r="R291"/>
  <c r="P291"/>
  <c r="BI290"/>
  <c r="BH290"/>
  <c r="BG290"/>
  <c r="BF290"/>
  <c r="T290"/>
  <c r="R290"/>
  <c r="P290"/>
  <c r="BI289"/>
  <c r="BH289"/>
  <c r="BG289"/>
  <c r="BF289"/>
  <c r="T289"/>
  <c r="R289"/>
  <c r="P289"/>
  <c r="BI287"/>
  <c r="BH287"/>
  <c r="BG287"/>
  <c r="BF287"/>
  <c r="T287"/>
  <c r="T286"/>
  <c r="R287"/>
  <c r="R286"/>
  <c r="P287"/>
  <c r="P286"/>
  <c r="BI285"/>
  <c r="BH285"/>
  <c r="BG285"/>
  <c r="BF285"/>
  <c r="T285"/>
  <c r="R285"/>
  <c r="P285"/>
  <c r="BI284"/>
  <c r="BH284"/>
  <c r="BG284"/>
  <c r="BF284"/>
  <c r="T284"/>
  <c r="R284"/>
  <c r="P284"/>
  <c r="BI282"/>
  <c r="BH282"/>
  <c r="BG282"/>
  <c r="BF282"/>
  <c r="T282"/>
  <c r="R282"/>
  <c r="P282"/>
  <c r="BI281"/>
  <c r="BH281"/>
  <c r="BG281"/>
  <c r="BF281"/>
  <c r="T281"/>
  <c r="R281"/>
  <c r="P281"/>
  <c r="BI279"/>
  <c r="BH279"/>
  <c r="BG279"/>
  <c r="BF279"/>
  <c r="T279"/>
  <c r="R279"/>
  <c r="P279"/>
  <c r="BI278"/>
  <c r="BH278"/>
  <c r="BG278"/>
  <c r="BF278"/>
  <c r="T278"/>
  <c r="R278"/>
  <c r="P278"/>
  <c r="BI277"/>
  <c r="BH277"/>
  <c r="BG277"/>
  <c r="BF277"/>
  <c r="T277"/>
  <c r="R277"/>
  <c r="P277"/>
  <c r="BI275"/>
  <c r="BH275"/>
  <c r="BG275"/>
  <c r="BF275"/>
  <c r="T275"/>
  <c r="T274"/>
  <c r="R275"/>
  <c r="R274"/>
  <c r="P275"/>
  <c r="P274"/>
  <c r="BI273"/>
  <c r="BH273"/>
  <c r="BG273"/>
  <c r="BF273"/>
  <c r="T273"/>
  <c r="R273"/>
  <c r="P273"/>
  <c r="BI272"/>
  <c r="BH272"/>
  <c r="BG272"/>
  <c r="BF272"/>
  <c r="T272"/>
  <c r="R272"/>
  <c r="P272"/>
  <c r="BI271"/>
  <c r="BH271"/>
  <c r="BG271"/>
  <c r="BF271"/>
  <c r="T271"/>
  <c r="R271"/>
  <c r="P271"/>
  <c r="BI270"/>
  <c r="BH270"/>
  <c r="BG270"/>
  <c r="BF270"/>
  <c r="T270"/>
  <c r="R270"/>
  <c r="P270"/>
  <c r="BI268"/>
  <c r="BH268"/>
  <c r="BG268"/>
  <c r="BF268"/>
  <c r="T268"/>
  <c r="T267"/>
  <c r="R268"/>
  <c r="R267"/>
  <c r="P268"/>
  <c r="P267"/>
  <c r="BI266"/>
  <c r="BH266"/>
  <c r="BG266"/>
  <c r="BF266"/>
  <c r="T266"/>
  <c r="T265"/>
  <c r="R266"/>
  <c r="R265"/>
  <c r="P266"/>
  <c r="P265"/>
  <c r="BI264"/>
  <c r="BH264"/>
  <c r="BG264"/>
  <c r="BF264"/>
  <c r="T264"/>
  <c r="R264"/>
  <c r="P264"/>
  <c r="BI263"/>
  <c r="BH263"/>
  <c r="BG263"/>
  <c r="BF263"/>
  <c r="T263"/>
  <c r="R263"/>
  <c r="P263"/>
  <c r="BI261"/>
  <c r="BH261"/>
  <c r="BG261"/>
  <c r="BF261"/>
  <c r="T261"/>
  <c r="R261"/>
  <c r="P261"/>
  <c r="BI260"/>
  <c r="BH260"/>
  <c r="BG260"/>
  <c r="BF260"/>
  <c r="T260"/>
  <c r="R260"/>
  <c r="P260"/>
  <c r="BI258"/>
  <c r="BH258"/>
  <c r="BG258"/>
  <c r="BF258"/>
  <c r="T258"/>
  <c r="T257"/>
  <c r="R258"/>
  <c r="R257"/>
  <c r="P258"/>
  <c r="P257"/>
  <c r="BI256"/>
  <c r="BH256"/>
  <c r="BG256"/>
  <c r="BF256"/>
  <c r="T256"/>
  <c r="T255"/>
  <c r="R256"/>
  <c r="R255"/>
  <c r="P256"/>
  <c r="P255"/>
  <c r="BI254"/>
  <c r="BH254"/>
  <c r="BG254"/>
  <c r="BF254"/>
  <c r="T254"/>
  <c r="T253"/>
  <c r="R254"/>
  <c r="R253"/>
  <c r="P254"/>
  <c r="P253"/>
  <c r="BI252"/>
  <c r="BH252"/>
  <c r="BG252"/>
  <c r="BF252"/>
  <c r="T252"/>
  <c r="R252"/>
  <c r="P252"/>
  <c r="BI251"/>
  <c r="BH251"/>
  <c r="BG251"/>
  <c r="BF251"/>
  <c r="T251"/>
  <c r="R251"/>
  <c r="P251"/>
  <c r="BI249"/>
  <c r="BH249"/>
  <c r="BG249"/>
  <c r="BF249"/>
  <c r="T249"/>
  <c r="R249"/>
  <c r="P249"/>
  <c r="BI248"/>
  <c r="BH248"/>
  <c r="BG248"/>
  <c r="BF248"/>
  <c r="T248"/>
  <c r="R248"/>
  <c r="P248"/>
  <c r="BI246"/>
  <c r="BH246"/>
  <c r="BG246"/>
  <c r="BF246"/>
  <c r="T246"/>
  <c r="R246"/>
  <c r="P246"/>
  <c r="BI245"/>
  <c r="BH245"/>
  <c r="BG245"/>
  <c r="BF245"/>
  <c r="T245"/>
  <c r="R245"/>
  <c r="P245"/>
  <c r="BI243"/>
  <c r="BH243"/>
  <c r="BG243"/>
  <c r="BF243"/>
  <c r="T243"/>
  <c r="T242"/>
  <c r="R243"/>
  <c r="R242"/>
  <c r="P243"/>
  <c r="P242"/>
  <c r="BI241"/>
  <c r="BH241"/>
  <c r="BG241"/>
  <c r="BF241"/>
  <c r="T241"/>
  <c r="R241"/>
  <c r="P241"/>
  <c r="BI240"/>
  <c r="BH240"/>
  <c r="BG240"/>
  <c r="BF240"/>
  <c r="T240"/>
  <c r="R240"/>
  <c r="P240"/>
  <c r="BI238"/>
  <c r="BH238"/>
  <c r="BG238"/>
  <c r="BF238"/>
  <c r="T238"/>
  <c r="T237"/>
  <c r="R238"/>
  <c r="R237"/>
  <c r="P238"/>
  <c r="P237"/>
  <c r="BI236"/>
  <c r="BH236"/>
  <c r="BG236"/>
  <c r="BF236"/>
  <c r="T236"/>
  <c r="T235"/>
  <c r="R236"/>
  <c r="R235"/>
  <c r="P236"/>
  <c r="P235"/>
  <c r="BI234"/>
  <c r="BH234"/>
  <c r="BG234"/>
  <c r="BF234"/>
  <c r="T234"/>
  <c r="T233"/>
  <c r="R234"/>
  <c r="R233"/>
  <c r="P234"/>
  <c r="P233"/>
  <c r="BI232"/>
  <c r="BH232"/>
  <c r="BG232"/>
  <c r="BF232"/>
  <c r="T232"/>
  <c r="R232"/>
  <c r="P232"/>
  <c r="BI231"/>
  <c r="BH231"/>
  <c r="BG231"/>
  <c r="BF231"/>
  <c r="T231"/>
  <c r="R231"/>
  <c r="P231"/>
  <c r="BI230"/>
  <c r="BH230"/>
  <c r="BG230"/>
  <c r="BF230"/>
  <c r="T230"/>
  <c r="R230"/>
  <c r="P230"/>
  <c r="BI228"/>
  <c r="BH228"/>
  <c r="BG228"/>
  <c r="BF228"/>
  <c r="T228"/>
  <c r="T227"/>
  <c r="R228"/>
  <c r="R227"/>
  <c r="P228"/>
  <c r="P227"/>
  <c r="BI226"/>
  <c r="BH226"/>
  <c r="BG226"/>
  <c r="BF226"/>
  <c r="T226"/>
  <c r="T225"/>
  <c r="R226"/>
  <c r="R225"/>
  <c r="P226"/>
  <c r="P225"/>
  <c r="BI224"/>
  <c r="BH224"/>
  <c r="BG224"/>
  <c r="BF224"/>
  <c r="T224"/>
  <c r="R224"/>
  <c r="P224"/>
  <c r="BI223"/>
  <c r="BH223"/>
  <c r="BG223"/>
  <c r="BF223"/>
  <c r="T223"/>
  <c r="R223"/>
  <c r="P223"/>
  <c r="BI222"/>
  <c r="BH222"/>
  <c r="BG222"/>
  <c r="BF222"/>
  <c r="T222"/>
  <c r="R222"/>
  <c r="P222"/>
  <c r="BI221"/>
  <c r="BH221"/>
  <c r="BG221"/>
  <c r="BF221"/>
  <c r="T221"/>
  <c r="R221"/>
  <c r="P221"/>
  <c r="BI219"/>
  <c r="BH219"/>
  <c r="BG219"/>
  <c r="BF219"/>
  <c r="T219"/>
  <c r="R219"/>
  <c r="P219"/>
  <c r="BI218"/>
  <c r="BH218"/>
  <c r="BG218"/>
  <c r="BF218"/>
  <c r="T218"/>
  <c r="R218"/>
  <c r="P218"/>
  <c r="BI216"/>
  <c r="BH216"/>
  <c r="BG216"/>
  <c r="BF216"/>
  <c r="T216"/>
  <c r="R216"/>
  <c r="P216"/>
  <c r="BI215"/>
  <c r="BH215"/>
  <c r="BG215"/>
  <c r="BF215"/>
  <c r="T215"/>
  <c r="R215"/>
  <c r="P215"/>
  <c r="BI214"/>
  <c r="BH214"/>
  <c r="BG214"/>
  <c r="BF214"/>
  <c r="T214"/>
  <c r="R214"/>
  <c r="P214"/>
  <c r="BI213"/>
  <c r="BH213"/>
  <c r="BG213"/>
  <c r="BF213"/>
  <c r="T213"/>
  <c r="R213"/>
  <c r="P213"/>
  <c r="F204"/>
  <c r="E202"/>
  <c r="F52"/>
  <c r="E50"/>
  <c r="J24"/>
  <c r="E24"/>
  <c r="J55"/>
  <c r="J23"/>
  <c r="J21"/>
  <c r="E21"/>
  <c r="J54"/>
  <c r="J20"/>
  <c r="J18"/>
  <c r="E18"/>
  <c r="F207"/>
  <c r="J17"/>
  <c r="J15"/>
  <c r="E15"/>
  <c r="F206"/>
  <c r="J14"/>
  <c r="J12"/>
  <c r="J204"/>
  <c r="E7"/>
  <c r="E48"/>
  <c i="17" r="J86"/>
  <c r="J37"/>
  <c r="J36"/>
  <c i="1" r="AY71"/>
  <c i="17" r="J35"/>
  <c i="1" r="AX71"/>
  <c i="17"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T254"/>
  <c r="R255"/>
  <c r="R254"/>
  <c r="P255"/>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BI88"/>
  <c r="BH88"/>
  <c r="BG88"/>
  <c r="BF88"/>
  <c r="T88"/>
  <c r="R88"/>
  <c r="P88"/>
  <c r="J60"/>
  <c r="F79"/>
  <c r="E77"/>
  <c r="F52"/>
  <c r="E50"/>
  <c r="J24"/>
  <c r="E24"/>
  <c r="J82"/>
  <c r="J23"/>
  <c r="J21"/>
  <c r="E21"/>
  <c r="J81"/>
  <c r="J20"/>
  <c r="J18"/>
  <c r="E18"/>
  <c r="F55"/>
  <c r="J17"/>
  <c r="J15"/>
  <c r="E15"/>
  <c r="F81"/>
  <c r="J14"/>
  <c r="J12"/>
  <c r="J52"/>
  <c r="E7"/>
  <c r="E48"/>
  <c i="16" r="J150"/>
  <c r="J37"/>
  <c r="J36"/>
  <c i="1" r="AY70"/>
  <c i="16" r="J35"/>
  <c i="1" r="AX70"/>
  <c i="16" r="BI643"/>
  <c r="BH643"/>
  <c r="BG643"/>
  <c r="BF643"/>
  <c r="T643"/>
  <c r="R643"/>
  <c r="P643"/>
  <c r="BI640"/>
  <c r="BH640"/>
  <c r="BG640"/>
  <c r="BF640"/>
  <c r="T640"/>
  <c r="R640"/>
  <c r="P640"/>
  <c r="BI621"/>
  <c r="BH621"/>
  <c r="BG621"/>
  <c r="BF621"/>
  <c r="T621"/>
  <c r="R621"/>
  <c r="P621"/>
  <c r="BI611"/>
  <c r="BH611"/>
  <c r="BG611"/>
  <c r="BF611"/>
  <c r="T611"/>
  <c r="R611"/>
  <c r="P611"/>
  <c r="BI601"/>
  <c r="BH601"/>
  <c r="BG601"/>
  <c r="BF601"/>
  <c r="T601"/>
  <c r="R601"/>
  <c r="P601"/>
  <c r="BI587"/>
  <c r="BH587"/>
  <c r="BG587"/>
  <c r="BF587"/>
  <c r="T587"/>
  <c r="R587"/>
  <c r="P587"/>
  <c r="BI586"/>
  <c r="BH586"/>
  <c r="BG586"/>
  <c r="BF586"/>
  <c r="T586"/>
  <c r="R586"/>
  <c r="P586"/>
  <c r="BI583"/>
  <c r="BH583"/>
  <c r="BG583"/>
  <c r="BF583"/>
  <c r="T583"/>
  <c r="R583"/>
  <c r="P583"/>
  <c r="BI577"/>
  <c r="BH577"/>
  <c r="BG577"/>
  <c r="BF577"/>
  <c r="T577"/>
  <c r="T576"/>
  <c r="R577"/>
  <c r="R576"/>
  <c r="P577"/>
  <c r="P576"/>
  <c r="BI574"/>
  <c r="BH574"/>
  <c r="BG574"/>
  <c r="BF574"/>
  <c r="T574"/>
  <c r="R574"/>
  <c r="P574"/>
  <c r="BI572"/>
  <c r="BH572"/>
  <c r="BG572"/>
  <c r="BF572"/>
  <c r="T572"/>
  <c r="R572"/>
  <c r="P572"/>
  <c r="BI570"/>
  <c r="BH570"/>
  <c r="BG570"/>
  <c r="BF570"/>
  <c r="T570"/>
  <c r="R570"/>
  <c r="P570"/>
  <c r="BI568"/>
  <c r="BH568"/>
  <c r="BG568"/>
  <c r="BF568"/>
  <c r="T568"/>
  <c r="R568"/>
  <c r="P568"/>
  <c r="BI566"/>
  <c r="BH566"/>
  <c r="BG566"/>
  <c r="BF566"/>
  <c r="T566"/>
  <c r="R566"/>
  <c r="P566"/>
  <c r="BI563"/>
  <c r="BH563"/>
  <c r="BG563"/>
  <c r="BF563"/>
  <c r="T563"/>
  <c r="R563"/>
  <c r="P563"/>
  <c r="BI561"/>
  <c r="BH561"/>
  <c r="BG561"/>
  <c r="BF561"/>
  <c r="T561"/>
  <c r="R561"/>
  <c r="P561"/>
  <c r="BI559"/>
  <c r="BH559"/>
  <c r="BG559"/>
  <c r="BF559"/>
  <c r="T559"/>
  <c r="R559"/>
  <c r="P559"/>
  <c r="BI556"/>
  <c r="BH556"/>
  <c r="BG556"/>
  <c r="BF556"/>
  <c r="T556"/>
  <c r="R556"/>
  <c r="P556"/>
  <c r="BI555"/>
  <c r="BH555"/>
  <c r="BG555"/>
  <c r="BF555"/>
  <c r="T555"/>
  <c r="R555"/>
  <c r="P555"/>
  <c r="BI553"/>
  <c r="BH553"/>
  <c r="BG553"/>
  <c r="BF553"/>
  <c r="T553"/>
  <c r="R553"/>
  <c r="P553"/>
  <c r="BI549"/>
  <c r="BH549"/>
  <c r="BG549"/>
  <c r="BF549"/>
  <c r="T549"/>
  <c r="R549"/>
  <c r="P549"/>
  <c r="BI546"/>
  <c r="BH546"/>
  <c r="BG546"/>
  <c r="BF546"/>
  <c r="T546"/>
  <c r="R546"/>
  <c r="P546"/>
  <c r="BI543"/>
  <c r="BH543"/>
  <c r="BG543"/>
  <c r="BF543"/>
  <c r="T543"/>
  <c r="R543"/>
  <c r="P543"/>
  <c r="BI538"/>
  <c r="BH538"/>
  <c r="BG538"/>
  <c r="BF538"/>
  <c r="T538"/>
  <c r="R538"/>
  <c r="P538"/>
  <c r="BI534"/>
  <c r="BH534"/>
  <c r="BG534"/>
  <c r="BF534"/>
  <c r="T534"/>
  <c r="R534"/>
  <c r="P534"/>
  <c r="BI530"/>
  <c r="BH530"/>
  <c r="BG530"/>
  <c r="BF530"/>
  <c r="T530"/>
  <c r="R530"/>
  <c r="P530"/>
  <c r="BI525"/>
  <c r="BH525"/>
  <c r="BG525"/>
  <c r="BF525"/>
  <c r="T525"/>
  <c r="R525"/>
  <c r="P525"/>
  <c r="BI521"/>
  <c r="BH521"/>
  <c r="BG521"/>
  <c r="BF521"/>
  <c r="T521"/>
  <c r="R521"/>
  <c r="P521"/>
  <c r="BI517"/>
  <c r="BH517"/>
  <c r="BG517"/>
  <c r="BF517"/>
  <c r="T517"/>
  <c r="R517"/>
  <c r="P517"/>
  <c r="BI513"/>
  <c r="BH513"/>
  <c r="BG513"/>
  <c r="BF513"/>
  <c r="T513"/>
  <c r="R513"/>
  <c r="P513"/>
  <c r="BI510"/>
  <c r="BH510"/>
  <c r="BG510"/>
  <c r="BF510"/>
  <c r="T510"/>
  <c r="R510"/>
  <c r="P510"/>
  <c r="BI509"/>
  <c r="BH509"/>
  <c r="BG509"/>
  <c r="BF509"/>
  <c r="T509"/>
  <c r="R509"/>
  <c r="P509"/>
  <c r="BI507"/>
  <c r="BH507"/>
  <c r="BG507"/>
  <c r="BF507"/>
  <c r="T507"/>
  <c r="R507"/>
  <c r="P507"/>
  <c r="BI505"/>
  <c r="BH505"/>
  <c r="BG505"/>
  <c r="BF505"/>
  <c r="T505"/>
  <c r="R505"/>
  <c r="P505"/>
  <c r="BI504"/>
  <c r="BH504"/>
  <c r="BG504"/>
  <c r="BF504"/>
  <c r="T504"/>
  <c r="R504"/>
  <c r="P504"/>
  <c r="BI502"/>
  <c r="BH502"/>
  <c r="BG502"/>
  <c r="BF502"/>
  <c r="T502"/>
  <c r="R502"/>
  <c r="P502"/>
  <c r="BI499"/>
  <c r="BH499"/>
  <c r="BG499"/>
  <c r="BF499"/>
  <c r="T499"/>
  <c r="R499"/>
  <c r="P499"/>
  <c r="BI497"/>
  <c r="BH497"/>
  <c r="BG497"/>
  <c r="BF497"/>
  <c r="T497"/>
  <c r="R497"/>
  <c r="P497"/>
  <c r="BI495"/>
  <c r="BH495"/>
  <c r="BG495"/>
  <c r="BF495"/>
  <c r="T495"/>
  <c r="R495"/>
  <c r="P495"/>
  <c r="BI493"/>
  <c r="BH493"/>
  <c r="BG493"/>
  <c r="BF493"/>
  <c r="T493"/>
  <c r="R493"/>
  <c r="P493"/>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7"/>
  <c r="BH477"/>
  <c r="BG477"/>
  <c r="BF477"/>
  <c r="T477"/>
  <c r="R477"/>
  <c r="P477"/>
  <c r="BI475"/>
  <c r="BH475"/>
  <c r="BG475"/>
  <c r="BF475"/>
  <c r="T475"/>
  <c r="R475"/>
  <c r="P475"/>
  <c r="BI473"/>
  <c r="BH473"/>
  <c r="BG473"/>
  <c r="BF473"/>
  <c r="T473"/>
  <c r="R473"/>
  <c r="P473"/>
  <c r="BI472"/>
  <c r="BH472"/>
  <c r="BG472"/>
  <c r="BF472"/>
  <c r="T472"/>
  <c r="R472"/>
  <c r="P472"/>
  <c r="BI470"/>
  <c r="BH470"/>
  <c r="BG470"/>
  <c r="BF470"/>
  <c r="T470"/>
  <c r="R470"/>
  <c r="P470"/>
  <c r="BI468"/>
  <c r="BH468"/>
  <c r="BG468"/>
  <c r="BF468"/>
  <c r="T468"/>
  <c r="R468"/>
  <c r="P468"/>
  <c r="BI467"/>
  <c r="BH467"/>
  <c r="BG467"/>
  <c r="BF467"/>
  <c r="T467"/>
  <c r="R467"/>
  <c r="P467"/>
  <c r="BI466"/>
  <c r="BH466"/>
  <c r="BG466"/>
  <c r="BF466"/>
  <c r="T466"/>
  <c r="R466"/>
  <c r="P466"/>
  <c r="BI464"/>
  <c r="BH464"/>
  <c r="BG464"/>
  <c r="BF464"/>
  <c r="T464"/>
  <c r="R464"/>
  <c r="P464"/>
  <c r="BI462"/>
  <c r="BH462"/>
  <c r="BG462"/>
  <c r="BF462"/>
  <c r="T462"/>
  <c r="R462"/>
  <c r="P462"/>
  <c r="BI459"/>
  <c r="BH459"/>
  <c r="BG459"/>
  <c r="BF459"/>
  <c r="T459"/>
  <c r="R459"/>
  <c r="P459"/>
  <c r="BI458"/>
  <c r="BH458"/>
  <c r="BG458"/>
  <c r="BF458"/>
  <c r="T458"/>
  <c r="R458"/>
  <c r="P458"/>
  <c r="BI457"/>
  <c r="BH457"/>
  <c r="BG457"/>
  <c r="BF457"/>
  <c r="T457"/>
  <c r="R457"/>
  <c r="P457"/>
  <c r="BI456"/>
  <c r="BH456"/>
  <c r="BG456"/>
  <c r="BF456"/>
  <c r="T456"/>
  <c r="R456"/>
  <c r="P456"/>
  <c r="BI452"/>
  <c r="BH452"/>
  <c r="BG452"/>
  <c r="BF452"/>
  <c r="T452"/>
  <c r="R452"/>
  <c r="P452"/>
  <c r="BI448"/>
  <c r="BH448"/>
  <c r="BG448"/>
  <c r="BF448"/>
  <c r="T448"/>
  <c r="R448"/>
  <c r="P448"/>
  <c r="BI444"/>
  <c r="BH444"/>
  <c r="BG444"/>
  <c r="BF444"/>
  <c r="T444"/>
  <c r="R444"/>
  <c r="P444"/>
  <c r="BI440"/>
  <c r="BH440"/>
  <c r="BG440"/>
  <c r="BF440"/>
  <c r="T440"/>
  <c r="R440"/>
  <c r="P440"/>
  <c r="BI436"/>
  <c r="BH436"/>
  <c r="BG436"/>
  <c r="BF436"/>
  <c r="T436"/>
  <c r="R436"/>
  <c r="P436"/>
  <c r="BI433"/>
  <c r="BH433"/>
  <c r="BG433"/>
  <c r="BF433"/>
  <c r="T433"/>
  <c r="R433"/>
  <c r="P433"/>
  <c r="BI430"/>
  <c r="BH430"/>
  <c r="BG430"/>
  <c r="BF430"/>
  <c r="T430"/>
  <c r="R430"/>
  <c r="P430"/>
  <c r="BI426"/>
  <c r="BH426"/>
  <c r="BG426"/>
  <c r="BF426"/>
  <c r="T426"/>
  <c r="R426"/>
  <c r="P426"/>
  <c r="BI422"/>
  <c r="BH422"/>
  <c r="BG422"/>
  <c r="BF422"/>
  <c r="T422"/>
  <c r="R422"/>
  <c r="P422"/>
  <c r="BI418"/>
  <c r="BH418"/>
  <c r="BG418"/>
  <c r="BF418"/>
  <c r="T418"/>
  <c r="R418"/>
  <c r="P418"/>
  <c r="BI414"/>
  <c r="BH414"/>
  <c r="BG414"/>
  <c r="BF414"/>
  <c r="T414"/>
  <c r="R414"/>
  <c r="P414"/>
  <c r="BI411"/>
  <c r="BH411"/>
  <c r="BG411"/>
  <c r="BF411"/>
  <c r="T411"/>
  <c r="R411"/>
  <c r="P411"/>
  <c r="BI408"/>
  <c r="BH408"/>
  <c r="BG408"/>
  <c r="BF408"/>
  <c r="T408"/>
  <c r="R408"/>
  <c r="P408"/>
  <c r="BI405"/>
  <c r="BH405"/>
  <c r="BG405"/>
  <c r="BF405"/>
  <c r="T405"/>
  <c r="R405"/>
  <c r="P405"/>
  <c r="BI403"/>
  <c r="BH403"/>
  <c r="BG403"/>
  <c r="BF403"/>
  <c r="T403"/>
  <c r="R403"/>
  <c r="P403"/>
  <c r="BI401"/>
  <c r="BH401"/>
  <c r="BG401"/>
  <c r="BF401"/>
  <c r="T401"/>
  <c r="R401"/>
  <c r="P401"/>
  <c r="BI396"/>
  <c r="BH396"/>
  <c r="BG396"/>
  <c r="BF396"/>
  <c r="T396"/>
  <c r="R396"/>
  <c r="P396"/>
  <c r="BI394"/>
  <c r="BH394"/>
  <c r="BG394"/>
  <c r="BF394"/>
  <c r="T394"/>
  <c r="R394"/>
  <c r="P394"/>
  <c r="BI392"/>
  <c r="BH392"/>
  <c r="BG392"/>
  <c r="BF392"/>
  <c r="T392"/>
  <c r="R392"/>
  <c r="P392"/>
  <c r="BI388"/>
  <c r="BH388"/>
  <c r="BG388"/>
  <c r="BF388"/>
  <c r="T388"/>
  <c r="R388"/>
  <c r="P388"/>
  <c r="BI384"/>
  <c r="BH384"/>
  <c r="BG384"/>
  <c r="BF384"/>
  <c r="T384"/>
  <c r="R384"/>
  <c r="P384"/>
  <c r="BI380"/>
  <c r="BH380"/>
  <c r="BG380"/>
  <c r="BF380"/>
  <c r="T380"/>
  <c r="R380"/>
  <c r="P380"/>
  <c r="BI376"/>
  <c r="BH376"/>
  <c r="BG376"/>
  <c r="BF376"/>
  <c r="T376"/>
  <c r="R376"/>
  <c r="P376"/>
  <c r="BI375"/>
  <c r="BH375"/>
  <c r="BG375"/>
  <c r="BF375"/>
  <c r="T375"/>
  <c r="R375"/>
  <c r="P375"/>
  <c r="BI374"/>
  <c r="BH374"/>
  <c r="BG374"/>
  <c r="BF374"/>
  <c r="T374"/>
  <c r="R374"/>
  <c r="P374"/>
  <c r="BI370"/>
  <c r="BH370"/>
  <c r="BG370"/>
  <c r="BF370"/>
  <c r="T370"/>
  <c r="R370"/>
  <c r="P370"/>
  <c r="BI366"/>
  <c r="BH366"/>
  <c r="BG366"/>
  <c r="BF366"/>
  <c r="T366"/>
  <c r="R366"/>
  <c r="P366"/>
  <c r="BI362"/>
  <c r="BH362"/>
  <c r="BG362"/>
  <c r="BF362"/>
  <c r="T362"/>
  <c r="R362"/>
  <c r="P362"/>
  <c r="BI358"/>
  <c r="BH358"/>
  <c r="BG358"/>
  <c r="BF358"/>
  <c r="T358"/>
  <c r="R358"/>
  <c r="P358"/>
  <c r="BI354"/>
  <c r="BH354"/>
  <c r="BG354"/>
  <c r="BF354"/>
  <c r="T354"/>
  <c r="R354"/>
  <c r="P354"/>
  <c r="BI353"/>
  <c r="BH353"/>
  <c r="BG353"/>
  <c r="BF353"/>
  <c r="T353"/>
  <c r="R353"/>
  <c r="P353"/>
  <c r="BI349"/>
  <c r="BH349"/>
  <c r="BG349"/>
  <c r="BF349"/>
  <c r="T349"/>
  <c r="R349"/>
  <c r="P349"/>
  <c r="BI345"/>
  <c r="BH345"/>
  <c r="BG345"/>
  <c r="BF345"/>
  <c r="T345"/>
  <c r="R345"/>
  <c r="P345"/>
  <c r="BI341"/>
  <c r="BH341"/>
  <c r="BG341"/>
  <c r="BF341"/>
  <c r="T341"/>
  <c r="R341"/>
  <c r="P341"/>
  <c r="BI337"/>
  <c r="BH337"/>
  <c r="BG337"/>
  <c r="BF337"/>
  <c r="T337"/>
  <c r="R337"/>
  <c r="P337"/>
  <c r="BI334"/>
  <c r="BH334"/>
  <c r="BG334"/>
  <c r="BF334"/>
  <c r="T334"/>
  <c r="R334"/>
  <c r="P334"/>
  <c r="BI331"/>
  <c r="BH331"/>
  <c r="BG331"/>
  <c r="BF331"/>
  <c r="T331"/>
  <c r="R331"/>
  <c r="P331"/>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16"/>
  <c r="BH316"/>
  <c r="BG316"/>
  <c r="BF316"/>
  <c r="T316"/>
  <c r="R316"/>
  <c r="P316"/>
  <c r="BI315"/>
  <c r="BH315"/>
  <c r="BG315"/>
  <c r="BF315"/>
  <c r="T315"/>
  <c r="R315"/>
  <c r="P315"/>
  <c r="BI314"/>
  <c r="BH314"/>
  <c r="BG314"/>
  <c r="BF314"/>
  <c r="T314"/>
  <c r="R314"/>
  <c r="P314"/>
  <c r="BI313"/>
  <c r="BH313"/>
  <c r="BG313"/>
  <c r="BF313"/>
  <c r="T313"/>
  <c r="R313"/>
  <c r="P313"/>
  <c r="BI307"/>
  <c r="BH307"/>
  <c r="BG307"/>
  <c r="BF307"/>
  <c r="T307"/>
  <c r="R307"/>
  <c r="P307"/>
  <c r="BI304"/>
  <c r="BH304"/>
  <c r="BG304"/>
  <c r="BF304"/>
  <c r="T304"/>
  <c r="R304"/>
  <c r="P304"/>
  <c r="BI302"/>
  <c r="BH302"/>
  <c r="BG302"/>
  <c r="BF302"/>
  <c r="T302"/>
  <c r="R302"/>
  <c r="P302"/>
  <c r="BI300"/>
  <c r="BH300"/>
  <c r="BG300"/>
  <c r="BF300"/>
  <c r="T300"/>
  <c r="R300"/>
  <c r="P300"/>
  <c r="BI296"/>
  <c r="BH296"/>
  <c r="BG296"/>
  <c r="BF296"/>
  <c r="T296"/>
  <c r="R296"/>
  <c r="P296"/>
  <c r="BI294"/>
  <c r="BH294"/>
  <c r="BG294"/>
  <c r="BF294"/>
  <c r="T294"/>
  <c r="R294"/>
  <c r="P294"/>
  <c r="BI289"/>
  <c r="BH289"/>
  <c r="BG289"/>
  <c r="BF289"/>
  <c r="T289"/>
  <c r="R289"/>
  <c r="P289"/>
  <c r="BI288"/>
  <c r="BH288"/>
  <c r="BG288"/>
  <c r="BF288"/>
  <c r="T288"/>
  <c r="R288"/>
  <c r="P288"/>
  <c r="BI284"/>
  <c r="BH284"/>
  <c r="BG284"/>
  <c r="BF284"/>
  <c r="T284"/>
  <c r="R284"/>
  <c r="P284"/>
  <c r="BI282"/>
  <c r="BH282"/>
  <c r="BG282"/>
  <c r="BF282"/>
  <c r="T282"/>
  <c r="R282"/>
  <c r="P282"/>
  <c r="BI279"/>
  <c r="BH279"/>
  <c r="BG279"/>
  <c r="BF279"/>
  <c r="T279"/>
  <c r="R279"/>
  <c r="P279"/>
  <c r="BI276"/>
  <c r="BH276"/>
  <c r="BG276"/>
  <c r="BF276"/>
  <c r="T276"/>
  <c r="R276"/>
  <c r="P276"/>
  <c r="BI272"/>
  <c r="BH272"/>
  <c r="BG272"/>
  <c r="BF272"/>
  <c r="T272"/>
  <c r="R272"/>
  <c r="P272"/>
  <c r="BI268"/>
  <c r="BH268"/>
  <c r="BG268"/>
  <c r="BF268"/>
  <c r="T268"/>
  <c r="T267"/>
  <c r="R268"/>
  <c r="R267"/>
  <c r="P268"/>
  <c r="P267"/>
  <c r="BI263"/>
  <c r="BH263"/>
  <c r="BG263"/>
  <c r="BF263"/>
  <c r="T263"/>
  <c r="R263"/>
  <c r="P263"/>
  <c r="BI261"/>
  <c r="BH261"/>
  <c r="BG261"/>
  <c r="BF261"/>
  <c r="T261"/>
  <c r="R261"/>
  <c r="P261"/>
  <c r="BI257"/>
  <c r="BH257"/>
  <c r="BG257"/>
  <c r="BF257"/>
  <c r="T257"/>
  <c r="R257"/>
  <c r="P257"/>
  <c r="BI253"/>
  <c r="BH253"/>
  <c r="BG253"/>
  <c r="BF253"/>
  <c r="T253"/>
  <c r="R253"/>
  <c r="P253"/>
  <c r="BI249"/>
  <c r="BH249"/>
  <c r="BG249"/>
  <c r="BF249"/>
  <c r="T249"/>
  <c r="R249"/>
  <c r="P249"/>
  <c r="BI247"/>
  <c r="BH247"/>
  <c r="BG247"/>
  <c r="BF247"/>
  <c r="T247"/>
  <c r="R247"/>
  <c r="P247"/>
  <c r="BI245"/>
  <c r="BH245"/>
  <c r="BG245"/>
  <c r="BF245"/>
  <c r="T245"/>
  <c r="R245"/>
  <c r="P245"/>
  <c r="BI243"/>
  <c r="BH243"/>
  <c r="BG243"/>
  <c r="BF243"/>
  <c r="T243"/>
  <c r="R243"/>
  <c r="P243"/>
  <c r="BI240"/>
  <c r="BH240"/>
  <c r="BG240"/>
  <c r="BF240"/>
  <c r="T240"/>
  <c r="R240"/>
  <c r="P240"/>
  <c r="BI235"/>
  <c r="BH235"/>
  <c r="BG235"/>
  <c r="BF235"/>
  <c r="T235"/>
  <c r="R235"/>
  <c r="P235"/>
  <c r="BI230"/>
  <c r="BH230"/>
  <c r="BG230"/>
  <c r="BF230"/>
  <c r="T230"/>
  <c r="R230"/>
  <c r="P230"/>
  <c r="BI226"/>
  <c r="BH226"/>
  <c r="BG226"/>
  <c r="BF226"/>
  <c r="T226"/>
  <c r="R226"/>
  <c r="P226"/>
  <c r="BI222"/>
  <c r="BH222"/>
  <c r="BG222"/>
  <c r="BF222"/>
  <c r="T222"/>
  <c r="R222"/>
  <c r="P222"/>
  <c r="BI218"/>
  <c r="BH218"/>
  <c r="BG218"/>
  <c r="BF218"/>
  <c r="T218"/>
  <c r="R218"/>
  <c r="P218"/>
  <c r="BI214"/>
  <c r="BH214"/>
  <c r="BG214"/>
  <c r="BF214"/>
  <c r="T214"/>
  <c r="R214"/>
  <c r="P214"/>
  <c r="BI210"/>
  <c r="BH210"/>
  <c r="BG210"/>
  <c r="BF210"/>
  <c r="T210"/>
  <c r="R210"/>
  <c r="P210"/>
  <c r="BI206"/>
  <c r="BH206"/>
  <c r="BG206"/>
  <c r="BF206"/>
  <c r="T206"/>
  <c r="R206"/>
  <c r="P206"/>
  <c r="BI202"/>
  <c r="BH202"/>
  <c r="BG202"/>
  <c r="BF202"/>
  <c r="T202"/>
  <c r="R202"/>
  <c r="P202"/>
  <c r="BI188"/>
  <c r="BH188"/>
  <c r="BG188"/>
  <c r="BF188"/>
  <c r="T188"/>
  <c r="R188"/>
  <c r="P188"/>
  <c r="BI182"/>
  <c r="BH182"/>
  <c r="BG182"/>
  <c r="BF182"/>
  <c r="T182"/>
  <c r="T174"/>
  <c r="R182"/>
  <c r="R174"/>
  <c r="P182"/>
  <c r="P174"/>
  <c r="BI175"/>
  <c r="BH175"/>
  <c r="BG175"/>
  <c r="BF175"/>
  <c r="T175"/>
  <c r="R175"/>
  <c r="P175"/>
  <c r="BI169"/>
  <c r="BH169"/>
  <c r="BG169"/>
  <c r="BF169"/>
  <c r="T169"/>
  <c r="T168"/>
  <c r="R169"/>
  <c r="R168"/>
  <c r="P169"/>
  <c r="P168"/>
  <c r="BI164"/>
  <c r="BH164"/>
  <c r="BG164"/>
  <c r="BF164"/>
  <c r="T164"/>
  <c r="R164"/>
  <c r="P164"/>
  <c r="BI159"/>
  <c r="BH159"/>
  <c r="BG159"/>
  <c r="BF159"/>
  <c r="T159"/>
  <c r="R159"/>
  <c r="P159"/>
  <c r="BI156"/>
  <c r="BH156"/>
  <c r="BG156"/>
  <c r="BF156"/>
  <c r="T156"/>
  <c r="R156"/>
  <c r="P156"/>
  <c r="BI152"/>
  <c r="BH152"/>
  <c r="BG152"/>
  <c r="BF152"/>
  <c r="T152"/>
  <c r="R152"/>
  <c r="P152"/>
  <c r="J62"/>
  <c r="BI144"/>
  <c r="BH144"/>
  <c r="BG144"/>
  <c r="BF144"/>
  <c r="T144"/>
  <c r="R144"/>
  <c r="P144"/>
  <c r="BI139"/>
  <c r="BH139"/>
  <c r="BG139"/>
  <c r="BF139"/>
  <c r="T139"/>
  <c r="R139"/>
  <c r="P139"/>
  <c r="BI134"/>
  <c r="BH134"/>
  <c r="BG134"/>
  <c r="BF134"/>
  <c r="T134"/>
  <c r="R134"/>
  <c r="P134"/>
  <c r="BI126"/>
  <c r="BH126"/>
  <c r="BG126"/>
  <c r="BF126"/>
  <c r="T126"/>
  <c r="R126"/>
  <c r="P126"/>
  <c r="BI120"/>
  <c r="BH120"/>
  <c r="BG120"/>
  <c r="BF120"/>
  <c r="T120"/>
  <c r="R120"/>
  <c r="P120"/>
  <c r="BI114"/>
  <c r="BH114"/>
  <c r="BG114"/>
  <c r="BF114"/>
  <c r="T114"/>
  <c r="R114"/>
  <c r="P114"/>
  <c r="BI108"/>
  <c r="BH108"/>
  <c r="BG108"/>
  <c r="BF108"/>
  <c r="T108"/>
  <c r="R108"/>
  <c r="P108"/>
  <c r="BI104"/>
  <c r="BH104"/>
  <c r="BG104"/>
  <c r="BF104"/>
  <c r="T104"/>
  <c r="R104"/>
  <c r="P104"/>
  <c r="F95"/>
  <c r="E93"/>
  <c r="F52"/>
  <c r="E50"/>
  <c r="J24"/>
  <c r="E24"/>
  <c r="J98"/>
  <c r="J23"/>
  <c r="J21"/>
  <c r="E21"/>
  <c r="J54"/>
  <c r="J20"/>
  <c r="J18"/>
  <c r="E18"/>
  <c r="F98"/>
  <c r="J17"/>
  <c r="J15"/>
  <c r="E15"/>
  <c r="F54"/>
  <c r="J14"/>
  <c r="J12"/>
  <c r="J95"/>
  <c r="E7"/>
  <c r="E91"/>
  <c i="15" r="J94"/>
  <c r="J37"/>
  <c r="J36"/>
  <c i="1" r="AY69"/>
  <c i="15" r="J35"/>
  <c i="1" r="AX69"/>
  <c i="15" r="BI205"/>
  <c r="BH205"/>
  <c r="BG205"/>
  <c r="BF205"/>
  <c r="T205"/>
  <c r="R205"/>
  <c r="P205"/>
  <c r="BI203"/>
  <c r="BH203"/>
  <c r="BG203"/>
  <c r="BF203"/>
  <c r="T203"/>
  <c r="R203"/>
  <c r="P203"/>
  <c r="BI201"/>
  <c r="BH201"/>
  <c r="BG201"/>
  <c r="BF201"/>
  <c r="T201"/>
  <c r="R201"/>
  <c r="P201"/>
  <c r="BI199"/>
  <c r="BH199"/>
  <c r="BG199"/>
  <c r="BF199"/>
  <c r="T199"/>
  <c r="R199"/>
  <c r="P199"/>
  <c r="BI196"/>
  <c r="BH196"/>
  <c r="BG196"/>
  <c r="BF196"/>
  <c r="T196"/>
  <c r="R196"/>
  <c r="P196"/>
  <c r="BI190"/>
  <c r="BH190"/>
  <c r="BG190"/>
  <c r="BF190"/>
  <c r="T190"/>
  <c r="T189"/>
  <c r="R190"/>
  <c r="R189"/>
  <c r="P190"/>
  <c r="P189"/>
  <c r="BI187"/>
  <c r="BH187"/>
  <c r="BG187"/>
  <c r="BF187"/>
  <c r="T187"/>
  <c r="R187"/>
  <c r="P187"/>
  <c r="BI183"/>
  <c r="BH183"/>
  <c r="BG183"/>
  <c r="BF183"/>
  <c r="T183"/>
  <c r="R183"/>
  <c r="P183"/>
  <c r="BI180"/>
  <c r="BH180"/>
  <c r="BG180"/>
  <c r="BF180"/>
  <c r="T180"/>
  <c r="R180"/>
  <c r="P180"/>
  <c r="BI177"/>
  <c r="BH177"/>
  <c r="BG177"/>
  <c r="BF177"/>
  <c r="T177"/>
  <c r="R177"/>
  <c r="P177"/>
  <c r="BI173"/>
  <c r="BH173"/>
  <c r="BG173"/>
  <c r="BF173"/>
  <c r="T173"/>
  <c r="R173"/>
  <c r="P173"/>
  <c r="BI169"/>
  <c r="BH169"/>
  <c r="BG169"/>
  <c r="BF169"/>
  <c r="T169"/>
  <c r="R169"/>
  <c r="P169"/>
  <c r="BI165"/>
  <c r="BH165"/>
  <c r="BG165"/>
  <c r="BF165"/>
  <c r="T165"/>
  <c r="R165"/>
  <c r="P165"/>
  <c r="BI160"/>
  <c r="BH160"/>
  <c r="BG160"/>
  <c r="BF160"/>
  <c r="T160"/>
  <c r="R160"/>
  <c r="P160"/>
  <c r="BI158"/>
  <c r="BH158"/>
  <c r="BG158"/>
  <c r="BF158"/>
  <c r="T158"/>
  <c r="R158"/>
  <c r="P158"/>
  <c r="BI154"/>
  <c r="BH154"/>
  <c r="BG154"/>
  <c r="BF154"/>
  <c r="T154"/>
  <c r="R154"/>
  <c r="P154"/>
  <c r="BI150"/>
  <c r="BH150"/>
  <c r="BG150"/>
  <c r="BF150"/>
  <c r="T150"/>
  <c r="R150"/>
  <c r="P150"/>
  <c r="BI146"/>
  <c r="BH146"/>
  <c r="BG146"/>
  <c r="BF146"/>
  <c r="T146"/>
  <c r="T145"/>
  <c r="R146"/>
  <c r="R145"/>
  <c r="P146"/>
  <c r="P145"/>
  <c r="BI143"/>
  <c r="BH143"/>
  <c r="BG143"/>
  <c r="BF143"/>
  <c r="T143"/>
  <c r="R143"/>
  <c r="P143"/>
  <c r="BI139"/>
  <c r="BH139"/>
  <c r="BG139"/>
  <c r="BF139"/>
  <c r="T139"/>
  <c r="R139"/>
  <c r="P139"/>
  <c r="BI135"/>
  <c r="BH135"/>
  <c r="BG135"/>
  <c r="BF135"/>
  <c r="T135"/>
  <c r="R135"/>
  <c r="P135"/>
  <c r="BI131"/>
  <c r="BH131"/>
  <c r="BG131"/>
  <c r="BF131"/>
  <c r="T131"/>
  <c r="R131"/>
  <c r="P131"/>
  <c r="BI129"/>
  <c r="BH129"/>
  <c r="BG129"/>
  <c r="BF129"/>
  <c r="T129"/>
  <c r="R129"/>
  <c r="P129"/>
  <c r="BI127"/>
  <c r="BH127"/>
  <c r="BG127"/>
  <c r="BF127"/>
  <c r="T127"/>
  <c r="R127"/>
  <c r="P127"/>
  <c r="BI122"/>
  <c r="BH122"/>
  <c r="BG122"/>
  <c r="BF122"/>
  <c r="T122"/>
  <c r="R122"/>
  <c r="P122"/>
  <c r="BI118"/>
  <c r="BH118"/>
  <c r="BG118"/>
  <c r="BF118"/>
  <c r="T118"/>
  <c r="R118"/>
  <c r="P118"/>
  <c r="BI109"/>
  <c r="BH109"/>
  <c r="BG109"/>
  <c r="BF109"/>
  <c r="T109"/>
  <c r="R109"/>
  <c r="P109"/>
  <c r="BI104"/>
  <c r="BH104"/>
  <c r="BG104"/>
  <c r="BF104"/>
  <c r="T104"/>
  <c r="T103"/>
  <c r="R104"/>
  <c r="R103"/>
  <c r="P104"/>
  <c r="P103"/>
  <c r="BI100"/>
  <c r="BH100"/>
  <c r="BG100"/>
  <c r="BF100"/>
  <c r="T100"/>
  <c r="R100"/>
  <c r="P100"/>
  <c r="BI98"/>
  <c r="BH98"/>
  <c r="BG98"/>
  <c r="BF98"/>
  <c r="T98"/>
  <c r="R98"/>
  <c r="P98"/>
  <c r="BI96"/>
  <c r="BH96"/>
  <c r="BG96"/>
  <c r="BF96"/>
  <c r="T96"/>
  <c r="R96"/>
  <c r="P96"/>
  <c r="J61"/>
  <c r="F86"/>
  <c r="E84"/>
  <c r="F52"/>
  <c r="E50"/>
  <c r="J24"/>
  <c r="E24"/>
  <c r="J55"/>
  <c r="J23"/>
  <c r="J21"/>
  <c r="E21"/>
  <c r="J54"/>
  <c r="J20"/>
  <c r="J18"/>
  <c r="E18"/>
  <c r="F55"/>
  <c r="J17"/>
  <c r="J15"/>
  <c r="E15"/>
  <c r="F88"/>
  <c r="J14"/>
  <c r="J12"/>
  <c r="J52"/>
  <c r="E7"/>
  <c r="E48"/>
  <c i="14" r="J37"/>
  <c r="J36"/>
  <c i="1" r="AY68"/>
  <c i="14" r="J35"/>
  <c i="1" r="AX68"/>
  <c i="14" r="BI99"/>
  <c r="BH99"/>
  <c r="BG99"/>
  <c r="BF99"/>
  <c r="T99"/>
  <c r="R99"/>
  <c r="P99"/>
  <c r="BI98"/>
  <c r="BH98"/>
  <c r="BG98"/>
  <c r="BF98"/>
  <c r="T98"/>
  <c r="R98"/>
  <c r="P98"/>
  <c r="BI95"/>
  <c r="BH95"/>
  <c r="BG95"/>
  <c r="BF95"/>
  <c r="T95"/>
  <c r="R95"/>
  <c r="P95"/>
  <c r="BI93"/>
  <c r="BH93"/>
  <c r="BG93"/>
  <c r="BF93"/>
  <c r="T93"/>
  <c r="R93"/>
  <c r="P93"/>
  <c r="BI92"/>
  <c r="BH92"/>
  <c r="BG92"/>
  <c r="BF92"/>
  <c r="T92"/>
  <c r="R92"/>
  <c r="P92"/>
  <c r="BI91"/>
  <c r="BH91"/>
  <c r="BG91"/>
  <c r="BF91"/>
  <c r="T91"/>
  <c r="R91"/>
  <c r="P91"/>
  <c r="BI90"/>
  <c r="BH90"/>
  <c r="BG90"/>
  <c r="BF90"/>
  <c r="T90"/>
  <c r="R90"/>
  <c r="P90"/>
  <c r="BI88"/>
  <c r="BH88"/>
  <c r="BG88"/>
  <c r="BF88"/>
  <c r="T88"/>
  <c r="R88"/>
  <c r="P88"/>
  <c r="BI87"/>
  <c r="BH87"/>
  <c r="BG87"/>
  <c r="BF87"/>
  <c r="T87"/>
  <c r="R87"/>
  <c r="P87"/>
  <c r="BI85"/>
  <c r="BH85"/>
  <c r="BG85"/>
  <c r="BF85"/>
  <c r="T85"/>
  <c r="R85"/>
  <c r="P85"/>
  <c r="F76"/>
  <c r="E74"/>
  <c r="F52"/>
  <c r="E50"/>
  <c r="J24"/>
  <c r="E24"/>
  <c r="J79"/>
  <c r="J23"/>
  <c r="J21"/>
  <c r="E21"/>
  <c r="J78"/>
  <c r="J20"/>
  <c r="J18"/>
  <c r="E18"/>
  <c r="F55"/>
  <c r="J17"/>
  <c r="J15"/>
  <c r="E15"/>
  <c r="F78"/>
  <c r="J14"/>
  <c r="J12"/>
  <c r="J76"/>
  <c r="E7"/>
  <c r="E48"/>
  <c i="13" r="J39"/>
  <c r="J38"/>
  <c i="1" r="AY67"/>
  <c i="13" r="J37"/>
  <c i="1" r="AX67"/>
  <c i="13" r="BI95"/>
  <c r="BH95"/>
  <c r="BG95"/>
  <c r="BF95"/>
  <c r="T95"/>
  <c r="R95"/>
  <c r="P95"/>
  <c r="BI94"/>
  <c r="BH94"/>
  <c r="BG94"/>
  <c r="BF94"/>
  <c r="T94"/>
  <c r="R94"/>
  <c r="P94"/>
  <c r="BI93"/>
  <c r="BH93"/>
  <c r="BG93"/>
  <c r="BF93"/>
  <c r="T93"/>
  <c r="R93"/>
  <c r="P93"/>
  <c r="BI90"/>
  <c r="BH90"/>
  <c r="BG90"/>
  <c r="BF90"/>
  <c r="T90"/>
  <c r="R90"/>
  <c r="P90"/>
  <c r="F81"/>
  <c r="E79"/>
  <c r="F56"/>
  <c r="E54"/>
  <c r="J26"/>
  <c r="E26"/>
  <c r="J59"/>
  <c r="J25"/>
  <c r="J23"/>
  <c r="E23"/>
  <c r="J83"/>
  <c r="J22"/>
  <c r="J20"/>
  <c r="E20"/>
  <c r="F59"/>
  <c r="J19"/>
  <c r="J17"/>
  <c r="E17"/>
  <c r="F83"/>
  <c r="J16"/>
  <c r="J14"/>
  <c r="J56"/>
  <c r="E7"/>
  <c r="E50"/>
  <c i="12" r="J39"/>
  <c r="J38"/>
  <c i="1" r="AY66"/>
  <c i="12" r="J37"/>
  <c i="1" r="AX66"/>
  <c i="12"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61"/>
  <c r="BH161"/>
  <c r="BG161"/>
  <c r="BF161"/>
  <c r="T161"/>
  <c r="R161"/>
  <c r="P161"/>
  <c r="BI136"/>
  <c r="BH136"/>
  <c r="BG136"/>
  <c r="BF136"/>
  <c r="T136"/>
  <c r="R136"/>
  <c r="P136"/>
  <c r="BI134"/>
  <c r="BH134"/>
  <c r="BG134"/>
  <c r="BF134"/>
  <c r="T134"/>
  <c r="R134"/>
  <c r="P134"/>
  <c r="BI132"/>
  <c r="BH132"/>
  <c r="BG132"/>
  <c r="BF132"/>
  <c r="T132"/>
  <c r="R132"/>
  <c r="P132"/>
  <c r="BI107"/>
  <c r="BH107"/>
  <c r="BG107"/>
  <c r="BF107"/>
  <c r="T107"/>
  <c r="R107"/>
  <c r="P107"/>
  <c r="BI105"/>
  <c r="BH105"/>
  <c r="BG105"/>
  <c r="BF105"/>
  <c r="T105"/>
  <c r="R105"/>
  <c r="P105"/>
  <c r="BI103"/>
  <c r="BH103"/>
  <c r="BG103"/>
  <c r="BF103"/>
  <c r="T103"/>
  <c r="R103"/>
  <c r="P103"/>
  <c r="BI99"/>
  <c r="BH99"/>
  <c r="BG99"/>
  <c r="BF99"/>
  <c r="T99"/>
  <c r="R99"/>
  <c r="P99"/>
  <c r="BI96"/>
  <c r="BH96"/>
  <c r="BG96"/>
  <c r="BF96"/>
  <c r="T96"/>
  <c r="R96"/>
  <c r="P96"/>
  <c r="BI94"/>
  <c r="BH94"/>
  <c r="BG94"/>
  <c r="BF94"/>
  <c r="T94"/>
  <c r="R94"/>
  <c r="P94"/>
  <c r="BI92"/>
  <c r="BH92"/>
  <c r="BG92"/>
  <c r="BF92"/>
  <c r="T92"/>
  <c r="R92"/>
  <c r="P92"/>
  <c r="F83"/>
  <c r="E81"/>
  <c r="F56"/>
  <c r="E54"/>
  <c r="J26"/>
  <c r="E26"/>
  <c r="J59"/>
  <c r="J25"/>
  <c r="J23"/>
  <c r="E23"/>
  <c r="J85"/>
  <c r="J22"/>
  <c r="J20"/>
  <c r="E20"/>
  <c r="F86"/>
  <c r="J19"/>
  <c r="J17"/>
  <c r="E17"/>
  <c r="F58"/>
  <c r="J16"/>
  <c r="J14"/>
  <c r="J83"/>
  <c r="E7"/>
  <c r="E77"/>
  <c i="11" r="J39"/>
  <c r="J38"/>
  <c i="1" r="AY65"/>
  <c i="11" r="J37"/>
  <c i="1" r="AX65"/>
  <c i="11" r="BI151"/>
  <c r="BH151"/>
  <c r="BG151"/>
  <c r="BF151"/>
  <c r="T151"/>
  <c r="R151"/>
  <c r="P151"/>
  <c r="BI140"/>
  <c r="BH140"/>
  <c r="BG140"/>
  <c r="BF140"/>
  <c r="T140"/>
  <c r="R140"/>
  <c r="P140"/>
  <c r="BI138"/>
  <c r="BH138"/>
  <c r="BG138"/>
  <c r="BF138"/>
  <c r="T138"/>
  <c r="R138"/>
  <c r="P138"/>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0"/>
  <c r="BH120"/>
  <c r="BG120"/>
  <c r="BF120"/>
  <c r="T120"/>
  <c r="R120"/>
  <c r="P120"/>
  <c r="BI115"/>
  <c r="BH115"/>
  <c r="BG115"/>
  <c r="BF115"/>
  <c r="T115"/>
  <c r="R115"/>
  <c r="P115"/>
  <c r="BI111"/>
  <c r="BH111"/>
  <c r="BG111"/>
  <c r="BF111"/>
  <c r="T111"/>
  <c r="T110"/>
  <c r="R111"/>
  <c r="R110"/>
  <c r="P111"/>
  <c r="P110"/>
  <c r="BI107"/>
  <c r="BH107"/>
  <c r="BG107"/>
  <c r="BF107"/>
  <c r="T107"/>
  <c r="R107"/>
  <c r="P107"/>
  <c r="BI105"/>
  <c r="BH105"/>
  <c r="BG105"/>
  <c r="BF105"/>
  <c r="T105"/>
  <c r="R105"/>
  <c r="P105"/>
  <c r="BI99"/>
  <c r="BH99"/>
  <c r="BG99"/>
  <c r="BF99"/>
  <c r="T99"/>
  <c r="R99"/>
  <c r="P99"/>
  <c r="BI94"/>
  <c r="BH94"/>
  <c r="BG94"/>
  <c r="BF94"/>
  <c r="T94"/>
  <c r="R94"/>
  <c r="P94"/>
  <c r="F85"/>
  <c r="E83"/>
  <c r="F56"/>
  <c r="E54"/>
  <c r="J26"/>
  <c r="E26"/>
  <c r="J88"/>
  <c r="J25"/>
  <c r="J23"/>
  <c r="E23"/>
  <c r="J58"/>
  <c r="J22"/>
  <c r="J20"/>
  <c r="E20"/>
  <c r="F88"/>
  <c r="J19"/>
  <c r="J17"/>
  <c r="E17"/>
  <c r="F87"/>
  <c r="J16"/>
  <c r="J14"/>
  <c r="J56"/>
  <c r="E7"/>
  <c r="E50"/>
  <c i="10" r="J39"/>
  <c r="J38"/>
  <c i="1" r="AY64"/>
  <c i="10" r="J37"/>
  <c i="1" r="AX64"/>
  <c i="10" r="BI118"/>
  <c r="BH118"/>
  <c r="BG118"/>
  <c r="BF118"/>
  <c r="T118"/>
  <c r="R118"/>
  <c r="P118"/>
  <c r="BI116"/>
  <c r="BH116"/>
  <c r="BG116"/>
  <c r="BF116"/>
  <c r="T116"/>
  <c r="R116"/>
  <c r="P116"/>
  <c r="BI114"/>
  <c r="BH114"/>
  <c r="BG114"/>
  <c r="BF114"/>
  <c r="T114"/>
  <c r="R114"/>
  <c r="P114"/>
  <c r="BI110"/>
  <c r="BH110"/>
  <c r="BG110"/>
  <c r="BF110"/>
  <c r="T110"/>
  <c r="R110"/>
  <c r="P110"/>
  <c r="BI108"/>
  <c r="BH108"/>
  <c r="BG108"/>
  <c r="BF108"/>
  <c r="T108"/>
  <c r="R108"/>
  <c r="P108"/>
  <c r="BI104"/>
  <c r="BH104"/>
  <c r="BG104"/>
  <c r="BF104"/>
  <c r="T104"/>
  <c r="R104"/>
  <c r="P104"/>
  <c r="BI101"/>
  <c r="BH101"/>
  <c r="BG101"/>
  <c r="BF101"/>
  <c r="T101"/>
  <c r="R101"/>
  <c r="P101"/>
  <c r="BI99"/>
  <c r="BH99"/>
  <c r="BG99"/>
  <c r="BF99"/>
  <c r="T99"/>
  <c r="R99"/>
  <c r="P99"/>
  <c r="BI97"/>
  <c r="BH97"/>
  <c r="BG97"/>
  <c r="BF97"/>
  <c r="T97"/>
  <c r="R97"/>
  <c r="P97"/>
  <c r="BI93"/>
  <c r="BH93"/>
  <c r="BG93"/>
  <c r="BF93"/>
  <c r="T93"/>
  <c r="T92"/>
  <c r="R93"/>
  <c r="R92"/>
  <c r="P93"/>
  <c r="P92"/>
  <c r="F84"/>
  <c r="E82"/>
  <c r="F56"/>
  <c r="E54"/>
  <c r="J26"/>
  <c r="E26"/>
  <c r="J59"/>
  <c r="J25"/>
  <c r="J23"/>
  <c r="E23"/>
  <c r="J86"/>
  <c r="J22"/>
  <c r="J20"/>
  <c r="E20"/>
  <c r="F59"/>
  <c r="J19"/>
  <c r="J17"/>
  <c r="E17"/>
  <c r="F86"/>
  <c r="J16"/>
  <c r="J14"/>
  <c r="J56"/>
  <c r="E7"/>
  <c r="E78"/>
  <c i="9" r="J39"/>
  <c r="J38"/>
  <c i="1" r="AY63"/>
  <c i="9" r="J37"/>
  <c i="1" r="AX63"/>
  <c i="9" r="BI131"/>
  <c r="BH131"/>
  <c r="BG131"/>
  <c r="BF131"/>
  <c r="T131"/>
  <c r="T130"/>
  <c r="R131"/>
  <c r="R130"/>
  <c r="P131"/>
  <c r="P130"/>
  <c r="BI128"/>
  <c r="BH128"/>
  <c r="BG128"/>
  <c r="BF128"/>
  <c r="T128"/>
  <c r="R128"/>
  <c r="P128"/>
  <c r="BI126"/>
  <c r="BH126"/>
  <c r="BG126"/>
  <c r="BF126"/>
  <c r="T126"/>
  <c r="R126"/>
  <c r="P126"/>
  <c r="BI124"/>
  <c r="BH124"/>
  <c r="BG124"/>
  <c r="BF124"/>
  <c r="T124"/>
  <c r="R124"/>
  <c r="P124"/>
  <c r="BI116"/>
  <c r="BH116"/>
  <c r="BG116"/>
  <c r="BF116"/>
  <c r="T116"/>
  <c r="R116"/>
  <c r="P116"/>
  <c r="BI115"/>
  <c r="BH115"/>
  <c r="BG115"/>
  <c r="BF115"/>
  <c r="T115"/>
  <c r="R115"/>
  <c r="P115"/>
  <c r="BI113"/>
  <c r="BH113"/>
  <c r="BG113"/>
  <c r="BF113"/>
  <c r="T113"/>
  <c r="R113"/>
  <c r="P113"/>
  <c r="BI106"/>
  <c r="BH106"/>
  <c r="BG106"/>
  <c r="BF106"/>
  <c r="T106"/>
  <c r="R106"/>
  <c r="P106"/>
  <c r="BI93"/>
  <c r="BH93"/>
  <c r="BG93"/>
  <c r="BF93"/>
  <c r="T93"/>
  <c r="T92"/>
  <c r="T91"/>
  <c r="R93"/>
  <c r="R92"/>
  <c r="R91"/>
  <c r="P93"/>
  <c r="P92"/>
  <c r="P91"/>
  <c r="F84"/>
  <c r="E82"/>
  <c r="F56"/>
  <c r="E54"/>
  <c r="J26"/>
  <c r="E26"/>
  <c r="J87"/>
  <c r="J25"/>
  <c r="J23"/>
  <c r="E23"/>
  <c r="J86"/>
  <c r="J22"/>
  <c r="J20"/>
  <c r="E20"/>
  <c r="F59"/>
  <c r="J19"/>
  <c r="J17"/>
  <c r="E17"/>
  <c r="F58"/>
  <c r="J16"/>
  <c r="J14"/>
  <c r="J56"/>
  <c r="E7"/>
  <c r="E78"/>
  <c i="8" r="J39"/>
  <c r="J38"/>
  <c i="1" r="AY62"/>
  <c i="8" r="J37"/>
  <c i="1" r="AX62"/>
  <c i="8" r="BI182"/>
  <c r="BH182"/>
  <c r="BG182"/>
  <c r="BF182"/>
  <c r="T182"/>
  <c r="R182"/>
  <c r="P182"/>
  <c r="BI180"/>
  <c r="BH180"/>
  <c r="BG180"/>
  <c r="BF180"/>
  <c r="T180"/>
  <c r="R180"/>
  <c r="P180"/>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1"/>
  <c r="BH171"/>
  <c r="BG171"/>
  <c r="BF171"/>
  <c r="T171"/>
  <c r="R171"/>
  <c r="P171"/>
  <c r="BI169"/>
  <c r="BH169"/>
  <c r="BG169"/>
  <c r="BF169"/>
  <c r="T169"/>
  <c r="R169"/>
  <c r="P169"/>
  <c r="BI166"/>
  <c r="BH166"/>
  <c r="BG166"/>
  <c r="BF166"/>
  <c r="T166"/>
  <c r="R166"/>
  <c r="P166"/>
  <c r="BI164"/>
  <c r="BH164"/>
  <c r="BG164"/>
  <c r="BF164"/>
  <c r="T164"/>
  <c r="R164"/>
  <c r="P164"/>
  <c r="BI159"/>
  <c r="BH159"/>
  <c r="BG159"/>
  <c r="BF159"/>
  <c r="T159"/>
  <c r="R159"/>
  <c r="P159"/>
  <c r="BI155"/>
  <c r="BH155"/>
  <c r="BG155"/>
  <c r="BF155"/>
  <c r="T155"/>
  <c r="T154"/>
  <c r="R155"/>
  <c r="R154"/>
  <c r="P155"/>
  <c r="P154"/>
  <c r="BI152"/>
  <c r="BH152"/>
  <c r="BG152"/>
  <c r="BF152"/>
  <c r="T152"/>
  <c r="R152"/>
  <c r="P152"/>
  <c r="BI149"/>
  <c r="BH149"/>
  <c r="BG149"/>
  <c r="BF149"/>
  <c r="T149"/>
  <c r="R149"/>
  <c r="P149"/>
  <c r="BI147"/>
  <c r="BH147"/>
  <c r="BG147"/>
  <c r="BF147"/>
  <c r="T147"/>
  <c r="R147"/>
  <c r="P147"/>
  <c r="BI145"/>
  <c r="BH145"/>
  <c r="BG145"/>
  <c r="BF145"/>
  <c r="T145"/>
  <c r="R145"/>
  <c r="P145"/>
  <c r="BI140"/>
  <c r="BH140"/>
  <c r="BG140"/>
  <c r="BF140"/>
  <c r="T140"/>
  <c r="R140"/>
  <c r="P140"/>
  <c r="BI133"/>
  <c r="BH133"/>
  <c r="BG133"/>
  <c r="BF133"/>
  <c r="T133"/>
  <c r="R133"/>
  <c r="P133"/>
  <c r="BI129"/>
  <c r="BH129"/>
  <c r="BG129"/>
  <c r="BF129"/>
  <c r="T129"/>
  <c r="R129"/>
  <c r="P129"/>
  <c r="BI124"/>
  <c r="BH124"/>
  <c r="BG124"/>
  <c r="BF124"/>
  <c r="T124"/>
  <c r="R124"/>
  <c r="P124"/>
  <c r="BI122"/>
  <c r="BH122"/>
  <c r="BG122"/>
  <c r="BF122"/>
  <c r="T122"/>
  <c r="R122"/>
  <c r="P122"/>
  <c r="BI119"/>
  <c r="BH119"/>
  <c r="BG119"/>
  <c r="BF119"/>
  <c r="T119"/>
  <c r="R119"/>
  <c r="P119"/>
  <c r="BI118"/>
  <c r="BH118"/>
  <c r="BG118"/>
  <c r="BF118"/>
  <c r="T118"/>
  <c r="R118"/>
  <c r="P118"/>
  <c r="BI113"/>
  <c r="BH113"/>
  <c r="BG113"/>
  <c r="BF113"/>
  <c r="T113"/>
  <c r="R113"/>
  <c r="P113"/>
  <c r="BI108"/>
  <c r="BH108"/>
  <c r="BG108"/>
  <c r="BF108"/>
  <c r="T108"/>
  <c r="R108"/>
  <c r="P108"/>
  <c r="BI104"/>
  <c r="BH104"/>
  <c r="BG104"/>
  <c r="BF104"/>
  <c r="T104"/>
  <c r="R104"/>
  <c r="P104"/>
  <c r="BI100"/>
  <c r="BH100"/>
  <c r="BG100"/>
  <c r="BF100"/>
  <c r="T100"/>
  <c r="R100"/>
  <c r="P100"/>
  <c r="BI96"/>
  <c r="BH96"/>
  <c r="BG96"/>
  <c r="BF96"/>
  <c r="T96"/>
  <c r="R96"/>
  <c r="P96"/>
  <c r="F87"/>
  <c r="E85"/>
  <c r="F56"/>
  <c r="E54"/>
  <c r="J26"/>
  <c r="E26"/>
  <c r="J90"/>
  <c r="J25"/>
  <c r="J23"/>
  <c r="E23"/>
  <c r="J89"/>
  <c r="J22"/>
  <c r="J20"/>
  <c r="E20"/>
  <c r="F59"/>
  <c r="J19"/>
  <c r="J17"/>
  <c r="E17"/>
  <c r="F89"/>
  <c r="J16"/>
  <c r="J14"/>
  <c r="J87"/>
  <c r="E7"/>
  <c r="E50"/>
  <c i="7" r="J39"/>
  <c r="J38"/>
  <c i="1" r="AY61"/>
  <c i="7" r="J37"/>
  <c i="1" r="AX61"/>
  <c i="7" r="BI181"/>
  <c r="BH181"/>
  <c r="BG181"/>
  <c r="BF181"/>
  <c r="T181"/>
  <c r="T180"/>
  <c r="R181"/>
  <c r="R180"/>
  <c r="P181"/>
  <c r="P180"/>
  <c r="BI177"/>
  <c r="BH177"/>
  <c r="BG177"/>
  <c r="BF177"/>
  <c r="T177"/>
  <c r="R177"/>
  <c r="P177"/>
  <c r="BI173"/>
  <c r="BH173"/>
  <c r="BG173"/>
  <c r="BF173"/>
  <c r="T173"/>
  <c r="R173"/>
  <c r="P173"/>
  <c r="BI170"/>
  <c r="BH170"/>
  <c r="BG170"/>
  <c r="BF170"/>
  <c r="T170"/>
  <c r="R170"/>
  <c r="P170"/>
  <c r="BI166"/>
  <c r="BH166"/>
  <c r="BG166"/>
  <c r="BF166"/>
  <c r="T166"/>
  <c r="T165"/>
  <c r="R166"/>
  <c r="R165"/>
  <c r="P166"/>
  <c r="P165"/>
  <c r="BI163"/>
  <c r="BH163"/>
  <c r="BG163"/>
  <c r="BF163"/>
  <c r="T163"/>
  <c r="R163"/>
  <c r="P163"/>
  <c r="BI161"/>
  <c r="BH161"/>
  <c r="BG161"/>
  <c r="BF161"/>
  <c r="T161"/>
  <c r="R161"/>
  <c r="P161"/>
  <c r="BI159"/>
  <c r="BH159"/>
  <c r="BG159"/>
  <c r="BF159"/>
  <c r="T159"/>
  <c r="R159"/>
  <c r="P159"/>
  <c r="BI156"/>
  <c r="BH156"/>
  <c r="BG156"/>
  <c r="BF156"/>
  <c r="T156"/>
  <c r="R156"/>
  <c r="P156"/>
  <c r="BI153"/>
  <c r="BH153"/>
  <c r="BG153"/>
  <c r="BF153"/>
  <c r="T153"/>
  <c r="R153"/>
  <c r="P153"/>
  <c r="BI150"/>
  <c r="BH150"/>
  <c r="BG150"/>
  <c r="BF150"/>
  <c r="T150"/>
  <c r="R150"/>
  <c r="P150"/>
  <c r="BI146"/>
  <c r="BH146"/>
  <c r="BG146"/>
  <c r="BF146"/>
  <c r="T146"/>
  <c r="T145"/>
  <c r="R146"/>
  <c r="R145"/>
  <c r="P146"/>
  <c r="P145"/>
  <c r="BI143"/>
  <c r="BH143"/>
  <c r="BG143"/>
  <c r="BF143"/>
  <c r="T143"/>
  <c r="R143"/>
  <c r="P143"/>
  <c r="BI140"/>
  <c r="BH140"/>
  <c r="BG140"/>
  <c r="BF140"/>
  <c r="T140"/>
  <c r="R140"/>
  <c r="P140"/>
  <c r="BI138"/>
  <c r="BH138"/>
  <c r="BG138"/>
  <c r="BF138"/>
  <c r="T138"/>
  <c r="R138"/>
  <c r="P138"/>
  <c r="BI136"/>
  <c r="BH136"/>
  <c r="BG136"/>
  <c r="BF136"/>
  <c r="T136"/>
  <c r="R136"/>
  <c r="P136"/>
  <c r="BI133"/>
  <c r="BH133"/>
  <c r="BG133"/>
  <c r="BF133"/>
  <c r="T133"/>
  <c r="R133"/>
  <c r="P133"/>
  <c r="BI130"/>
  <c r="BH130"/>
  <c r="BG130"/>
  <c r="BF130"/>
  <c r="T130"/>
  <c r="R130"/>
  <c r="P130"/>
  <c r="BI128"/>
  <c r="BH128"/>
  <c r="BG128"/>
  <c r="BF128"/>
  <c r="T128"/>
  <c r="R128"/>
  <c r="P128"/>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09"/>
  <c r="BH109"/>
  <c r="BG109"/>
  <c r="BF109"/>
  <c r="T109"/>
  <c r="R109"/>
  <c r="P109"/>
  <c r="BI107"/>
  <c r="BH107"/>
  <c r="BG107"/>
  <c r="BF107"/>
  <c r="T107"/>
  <c r="R107"/>
  <c r="P107"/>
  <c r="BI103"/>
  <c r="BH103"/>
  <c r="BG103"/>
  <c r="BF103"/>
  <c r="T103"/>
  <c r="R103"/>
  <c r="P103"/>
  <c r="BI100"/>
  <c r="BH100"/>
  <c r="BG100"/>
  <c r="BF100"/>
  <c r="T100"/>
  <c r="R100"/>
  <c r="P100"/>
  <c r="F91"/>
  <c r="E89"/>
  <c r="F56"/>
  <c r="E54"/>
  <c r="J26"/>
  <c r="E26"/>
  <c r="J94"/>
  <c r="J25"/>
  <c r="J23"/>
  <c r="E23"/>
  <c r="J58"/>
  <c r="J22"/>
  <c r="J20"/>
  <c r="E20"/>
  <c r="F94"/>
  <c r="J19"/>
  <c r="J17"/>
  <c r="E17"/>
  <c r="F93"/>
  <c r="J16"/>
  <c r="J14"/>
  <c r="J56"/>
  <c r="E7"/>
  <c r="E85"/>
  <c i="6" r="J39"/>
  <c r="J38"/>
  <c i="1" r="AY60"/>
  <c i="6" r="J37"/>
  <c i="1" r="AX60"/>
  <c i="6" r="BI138"/>
  <c r="BH138"/>
  <c r="BG138"/>
  <c r="BF138"/>
  <c r="T138"/>
  <c r="R138"/>
  <c r="P138"/>
  <c r="BI137"/>
  <c r="BH137"/>
  <c r="BG137"/>
  <c r="BF137"/>
  <c r="T137"/>
  <c r="R137"/>
  <c r="P137"/>
  <c r="BI136"/>
  <c r="BH136"/>
  <c r="BG136"/>
  <c r="BF136"/>
  <c r="T136"/>
  <c r="R136"/>
  <c r="P136"/>
  <c r="BI134"/>
  <c r="BH134"/>
  <c r="BG134"/>
  <c r="BF134"/>
  <c r="T134"/>
  <c r="R134"/>
  <c r="P134"/>
  <c r="BI132"/>
  <c r="BH132"/>
  <c r="BG132"/>
  <c r="BF132"/>
  <c r="T132"/>
  <c r="R132"/>
  <c r="P132"/>
  <c r="BI131"/>
  <c r="BH131"/>
  <c r="BG131"/>
  <c r="BF131"/>
  <c r="T131"/>
  <c r="R131"/>
  <c r="P131"/>
  <c r="BI128"/>
  <c r="BH128"/>
  <c r="BG128"/>
  <c r="BF128"/>
  <c r="T128"/>
  <c r="R128"/>
  <c r="P128"/>
  <c r="BI127"/>
  <c r="BH127"/>
  <c r="BG127"/>
  <c r="BF127"/>
  <c r="T127"/>
  <c r="R127"/>
  <c r="P127"/>
  <c r="BI126"/>
  <c r="BH126"/>
  <c r="BG126"/>
  <c r="BF126"/>
  <c r="T126"/>
  <c r="R126"/>
  <c r="P126"/>
  <c r="BI123"/>
  <c r="BH123"/>
  <c r="BG123"/>
  <c r="BF123"/>
  <c r="T123"/>
  <c r="R123"/>
  <c r="P123"/>
  <c r="BI119"/>
  <c r="BH119"/>
  <c r="BG119"/>
  <c r="BF119"/>
  <c r="T119"/>
  <c r="R119"/>
  <c r="P119"/>
  <c r="BI116"/>
  <c r="BH116"/>
  <c r="BG116"/>
  <c r="BF116"/>
  <c r="T116"/>
  <c r="R116"/>
  <c r="P116"/>
  <c r="BI115"/>
  <c r="BH115"/>
  <c r="BG115"/>
  <c r="BF115"/>
  <c r="T115"/>
  <c r="R115"/>
  <c r="P115"/>
  <c r="BI113"/>
  <c r="BH113"/>
  <c r="BG113"/>
  <c r="BF113"/>
  <c r="T113"/>
  <c r="R113"/>
  <c r="P113"/>
  <c r="BI112"/>
  <c r="BH112"/>
  <c r="BG112"/>
  <c r="BF112"/>
  <c r="T112"/>
  <c r="R112"/>
  <c r="P112"/>
  <c r="BI110"/>
  <c r="BH110"/>
  <c r="BG110"/>
  <c r="BF110"/>
  <c r="T110"/>
  <c r="R110"/>
  <c r="P110"/>
  <c r="BI109"/>
  <c r="BH109"/>
  <c r="BG109"/>
  <c r="BF109"/>
  <c r="T109"/>
  <c r="R109"/>
  <c r="P109"/>
  <c r="BI107"/>
  <c r="BH107"/>
  <c r="BG107"/>
  <c r="BF107"/>
  <c r="T107"/>
  <c r="R107"/>
  <c r="P107"/>
  <c r="BI104"/>
  <c r="BH104"/>
  <c r="BG104"/>
  <c r="BF104"/>
  <c r="T104"/>
  <c r="R104"/>
  <c r="P104"/>
  <c r="BI102"/>
  <c r="BH102"/>
  <c r="BG102"/>
  <c r="BF102"/>
  <c r="T102"/>
  <c r="R102"/>
  <c r="P102"/>
  <c r="BI100"/>
  <c r="BH100"/>
  <c r="BG100"/>
  <c r="BF100"/>
  <c r="T100"/>
  <c r="R100"/>
  <c r="P100"/>
  <c r="BI97"/>
  <c r="BH97"/>
  <c r="BG97"/>
  <c r="BF97"/>
  <c r="T97"/>
  <c r="R97"/>
  <c r="P97"/>
  <c r="BI93"/>
  <c r="BH93"/>
  <c r="BG93"/>
  <c r="BF93"/>
  <c r="T93"/>
  <c r="R93"/>
  <c r="P93"/>
  <c r="F84"/>
  <c r="E82"/>
  <c r="F56"/>
  <c r="E54"/>
  <c r="J26"/>
  <c r="E26"/>
  <c r="J59"/>
  <c r="J25"/>
  <c r="J23"/>
  <c r="E23"/>
  <c r="J86"/>
  <c r="J22"/>
  <c r="J20"/>
  <c r="E20"/>
  <c r="F87"/>
  <c r="J19"/>
  <c r="J17"/>
  <c r="E17"/>
  <c r="F58"/>
  <c r="J16"/>
  <c r="J14"/>
  <c r="J56"/>
  <c r="E7"/>
  <c r="E50"/>
  <c i="5" r="J39"/>
  <c r="J38"/>
  <c i="1" r="AY59"/>
  <c i="5" r="J37"/>
  <c i="1" r="AX59"/>
  <c i="5" r="BI693"/>
  <c r="BH693"/>
  <c r="BG693"/>
  <c r="BF693"/>
  <c r="T693"/>
  <c r="T692"/>
  <c r="R693"/>
  <c r="R692"/>
  <c r="P693"/>
  <c r="P692"/>
  <c r="BI690"/>
  <c r="BH690"/>
  <c r="BG690"/>
  <c r="BF690"/>
  <c r="T690"/>
  <c r="R690"/>
  <c r="P690"/>
  <c r="BI689"/>
  <c r="BH689"/>
  <c r="BG689"/>
  <c r="BF689"/>
  <c r="T689"/>
  <c r="R689"/>
  <c r="P689"/>
  <c r="BI683"/>
  <c r="BH683"/>
  <c r="BG683"/>
  <c r="BF683"/>
  <c r="T683"/>
  <c r="R683"/>
  <c r="P683"/>
  <c r="BI682"/>
  <c r="BH682"/>
  <c r="BG682"/>
  <c r="BF682"/>
  <c r="T682"/>
  <c r="R682"/>
  <c r="P682"/>
  <c r="BI679"/>
  <c r="BH679"/>
  <c r="BG679"/>
  <c r="BF679"/>
  <c r="T679"/>
  <c r="R679"/>
  <c r="P679"/>
  <c r="BI678"/>
  <c r="BH678"/>
  <c r="BG678"/>
  <c r="BF678"/>
  <c r="T678"/>
  <c r="R678"/>
  <c r="P678"/>
  <c r="BI665"/>
  <c r="BH665"/>
  <c r="BG665"/>
  <c r="BF665"/>
  <c r="T665"/>
  <c r="R665"/>
  <c r="P665"/>
  <c r="BI664"/>
  <c r="BH664"/>
  <c r="BG664"/>
  <c r="BF664"/>
  <c r="T664"/>
  <c r="R664"/>
  <c r="P664"/>
  <c r="BI656"/>
  <c r="BH656"/>
  <c r="BG656"/>
  <c r="BF656"/>
  <c r="T656"/>
  <c r="R656"/>
  <c r="P656"/>
  <c r="BI655"/>
  <c r="BH655"/>
  <c r="BG655"/>
  <c r="BF655"/>
  <c r="T655"/>
  <c r="R655"/>
  <c r="P655"/>
  <c r="BI651"/>
  <c r="BH651"/>
  <c r="BG651"/>
  <c r="BF651"/>
  <c r="T651"/>
  <c r="R651"/>
  <c r="P651"/>
  <c r="BI650"/>
  <c r="BH650"/>
  <c r="BG650"/>
  <c r="BF650"/>
  <c r="T650"/>
  <c r="R650"/>
  <c r="P650"/>
  <c r="BI649"/>
  <c r="BH649"/>
  <c r="BG649"/>
  <c r="BF649"/>
  <c r="T649"/>
  <c r="R649"/>
  <c r="P649"/>
  <c r="BI648"/>
  <c r="BH648"/>
  <c r="BG648"/>
  <c r="BF648"/>
  <c r="T648"/>
  <c r="R648"/>
  <c r="P648"/>
  <c r="BI645"/>
  <c r="BH645"/>
  <c r="BG645"/>
  <c r="BF645"/>
  <c r="T645"/>
  <c r="R645"/>
  <c r="P645"/>
  <c r="BI642"/>
  <c r="BH642"/>
  <c r="BG642"/>
  <c r="BF642"/>
  <c r="T642"/>
  <c r="R642"/>
  <c r="P642"/>
  <c r="BI640"/>
  <c r="BH640"/>
  <c r="BG640"/>
  <c r="BF640"/>
  <c r="T640"/>
  <c r="R640"/>
  <c r="P640"/>
  <c r="BI638"/>
  <c r="BH638"/>
  <c r="BG638"/>
  <c r="BF638"/>
  <c r="T638"/>
  <c r="R638"/>
  <c r="P638"/>
  <c r="BI636"/>
  <c r="BH636"/>
  <c r="BG636"/>
  <c r="BF636"/>
  <c r="T636"/>
  <c r="R636"/>
  <c r="P636"/>
  <c r="BI634"/>
  <c r="BH634"/>
  <c r="BG634"/>
  <c r="BF634"/>
  <c r="T634"/>
  <c r="R634"/>
  <c r="P634"/>
  <c r="BI632"/>
  <c r="BH632"/>
  <c r="BG632"/>
  <c r="BF632"/>
  <c r="T632"/>
  <c r="R632"/>
  <c r="P632"/>
  <c r="BI630"/>
  <c r="BH630"/>
  <c r="BG630"/>
  <c r="BF630"/>
  <c r="T630"/>
  <c r="R630"/>
  <c r="P630"/>
  <c r="BI628"/>
  <c r="BH628"/>
  <c r="BG628"/>
  <c r="BF628"/>
  <c r="T628"/>
  <c r="R628"/>
  <c r="P628"/>
  <c r="BI605"/>
  <c r="BH605"/>
  <c r="BG605"/>
  <c r="BF605"/>
  <c r="T605"/>
  <c r="R605"/>
  <c r="P605"/>
  <c r="BI603"/>
  <c r="BH603"/>
  <c r="BG603"/>
  <c r="BF603"/>
  <c r="T603"/>
  <c r="R603"/>
  <c r="P603"/>
  <c r="BI601"/>
  <c r="BH601"/>
  <c r="BG601"/>
  <c r="BF601"/>
  <c r="T601"/>
  <c r="R601"/>
  <c r="P601"/>
  <c r="BI598"/>
  <c r="BH598"/>
  <c r="BG598"/>
  <c r="BF598"/>
  <c r="T598"/>
  <c r="R598"/>
  <c r="P598"/>
  <c r="BI596"/>
  <c r="BH596"/>
  <c r="BG596"/>
  <c r="BF596"/>
  <c r="T596"/>
  <c r="R596"/>
  <c r="P596"/>
  <c r="BI593"/>
  <c r="BH593"/>
  <c r="BG593"/>
  <c r="BF593"/>
  <c r="T593"/>
  <c r="R593"/>
  <c r="P593"/>
  <c r="BI590"/>
  <c r="BH590"/>
  <c r="BG590"/>
  <c r="BF590"/>
  <c r="T590"/>
  <c r="R590"/>
  <c r="P590"/>
  <c r="BI588"/>
  <c r="BH588"/>
  <c r="BG588"/>
  <c r="BF588"/>
  <c r="T588"/>
  <c r="R588"/>
  <c r="P588"/>
  <c r="BI586"/>
  <c r="BH586"/>
  <c r="BG586"/>
  <c r="BF586"/>
  <c r="T586"/>
  <c r="R586"/>
  <c r="P586"/>
  <c r="BI560"/>
  <c r="BH560"/>
  <c r="BG560"/>
  <c r="BF560"/>
  <c r="T560"/>
  <c r="R560"/>
  <c r="P560"/>
  <c r="BI550"/>
  <c r="BH550"/>
  <c r="BG550"/>
  <c r="BF550"/>
  <c r="T550"/>
  <c r="R550"/>
  <c r="P550"/>
  <c r="BI548"/>
  <c r="BH548"/>
  <c r="BG548"/>
  <c r="BF548"/>
  <c r="T548"/>
  <c r="R548"/>
  <c r="P548"/>
  <c r="BI536"/>
  <c r="BH536"/>
  <c r="BG536"/>
  <c r="BF536"/>
  <c r="T536"/>
  <c r="R536"/>
  <c r="P536"/>
  <c r="BI527"/>
  <c r="BH527"/>
  <c r="BG527"/>
  <c r="BF527"/>
  <c r="T527"/>
  <c r="R527"/>
  <c r="P527"/>
  <c r="BI520"/>
  <c r="BH520"/>
  <c r="BG520"/>
  <c r="BF520"/>
  <c r="T520"/>
  <c r="R520"/>
  <c r="P520"/>
  <c r="BI506"/>
  <c r="BH506"/>
  <c r="BG506"/>
  <c r="BF506"/>
  <c r="T506"/>
  <c r="R506"/>
  <c r="P506"/>
  <c r="BI500"/>
  <c r="BH500"/>
  <c r="BG500"/>
  <c r="BF500"/>
  <c r="T500"/>
  <c r="R500"/>
  <c r="P500"/>
  <c r="BI493"/>
  <c r="BH493"/>
  <c r="BG493"/>
  <c r="BF493"/>
  <c r="T493"/>
  <c r="R493"/>
  <c r="P493"/>
  <c r="BI492"/>
  <c r="BH492"/>
  <c r="BG492"/>
  <c r="BF492"/>
  <c r="T492"/>
  <c r="R492"/>
  <c r="P492"/>
  <c r="BI483"/>
  <c r="BH483"/>
  <c r="BG483"/>
  <c r="BF483"/>
  <c r="T483"/>
  <c r="R483"/>
  <c r="P483"/>
  <c r="BI480"/>
  <c r="BH480"/>
  <c r="BG480"/>
  <c r="BF480"/>
  <c r="T480"/>
  <c r="R480"/>
  <c r="P480"/>
  <c r="BI478"/>
  <c r="BH478"/>
  <c r="BG478"/>
  <c r="BF478"/>
  <c r="T478"/>
  <c r="R478"/>
  <c r="P478"/>
  <c r="BI477"/>
  <c r="BH477"/>
  <c r="BG477"/>
  <c r="BF477"/>
  <c r="T477"/>
  <c r="R477"/>
  <c r="P477"/>
  <c r="BI455"/>
  <c r="BH455"/>
  <c r="BG455"/>
  <c r="BF455"/>
  <c r="T455"/>
  <c r="R455"/>
  <c r="P455"/>
  <c r="BI437"/>
  <c r="BH437"/>
  <c r="BG437"/>
  <c r="BF437"/>
  <c r="T437"/>
  <c r="R437"/>
  <c r="P437"/>
  <c r="BI433"/>
  <c r="BH433"/>
  <c r="BG433"/>
  <c r="BF433"/>
  <c r="T433"/>
  <c r="R433"/>
  <c r="P433"/>
  <c r="BI429"/>
  <c r="BH429"/>
  <c r="BG429"/>
  <c r="BF429"/>
  <c r="T429"/>
  <c r="R429"/>
  <c r="P429"/>
  <c r="BI428"/>
  <c r="BH428"/>
  <c r="BG428"/>
  <c r="BF428"/>
  <c r="T428"/>
  <c r="R428"/>
  <c r="P428"/>
  <c r="BI427"/>
  <c r="BH427"/>
  <c r="BG427"/>
  <c r="BF427"/>
  <c r="T427"/>
  <c r="R427"/>
  <c r="P427"/>
  <c r="BI425"/>
  <c r="BH425"/>
  <c r="BG425"/>
  <c r="BF425"/>
  <c r="T425"/>
  <c r="R425"/>
  <c r="P425"/>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0"/>
  <c r="BH410"/>
  <c r="BG410"/>
  <c r="BF410"/>
  <c r="T410"/>
  <c r="R410"/>
  <c r="P410"/>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399"/>
  <c r="BH399"/>
  <c r="BG399"/>
  <c r="BF399"/>
  <c r="T399"/>
  <c r="R399"/>
  <c r="P399"/>
  <c r="BI395"/>
  <c r="BH395"/>
  <c r="BG395"/>
  <c r="BF395"/>
  <c r="T395"/>
  <c r="R395"/>
  <c r="P395"/>
  <c r="BI380"/>
  <c r="BH380"/>
  <c r="BG380"/>
  <c r="BF380"/>
  <c r="T380"/>
  <c r="R380"/>
  <c r="P380"/>
  <c r="BI352"/>
  <c r="BH352"/>
  <c r="BG352"/>
  <c r="BF352"/>
  <c r="T352"/>
  <c r="R352"/>
  <c r="P352"/>
  <c r="BI324"/>
  <c r="BH324"/>
  <c r="BG324"/>
  <c r="BF324"/>
  <c r="T324"/>
  <c r="R324"/>
  <c r="P324"/>
  <c r="BI323"/>
  <c r="BH323"/>
  <c r="BG323"/>
  <c r="BF323"/>
  <c r="T323"/>
  <c r="R323"/>
  <c r="P323"/>
  <c r="BI321"/>
  <c r="BH321"/>
  <c r="BG321"/>
  <c r="BF321"/>
  <c r="T321"/>
  <c r="R321"/>
  <c r="P321"/>
  <c r="BI292"/>
  <c r="BH292"/>
  <c r="BG292"/>
  <c r="BF292"/>
  <c r="T292"/>
  <c r="R292"/>
  <c r="P292"/>
  <c r="BI281"/>
  <c r="BH281"/>
  <c r="BG281"/>
  <c r="BF281"/>
  <c r="T281"/>
  <c r="R281"/>
  <c r="P281"/>
  <c r="BI280"/>
  <c r="BH280"/>
  <c r="BG280"/>
  <c r="BF280"/>
  <c r="T280"/>
  <c r="R280"/>
  <c r="P280"/>
  <c r="BI269"/>
  <c r="BH269"/>
  <c r="BG269"/>
  <c r="BF269"/>
  <c r="T269"/>
  <c r="R269"/>
  <c r="P269"/>
  <c r="BI266"/>
  <c r="BH266"/>
  <c r="BG266"/>
  <c r="BF266"/>
  <c r="T266"/>
  <c r="R266"/>
  <c r="P266"/>
  <c r="BI263"/>
  <c r="BH263"/>
  <c r="BG263"/>
  <c r="BF263"/>
  <c r="T263"/>
  <c r="R263"/>
  <c r="P263"/>
  <c r="BI261"/>
  <c r="BH261"/>
  <c r="BG261"/>
  <c r="BF261"/>
  <c r="T261"/>
  <c r="R261"/>
  <c r="P261"/>
  <c r="BI243"/>
  <c r="BH243"/>
  <c r="BG243"/>
  <c r="BF243"/>
  <c r="T243"/>
  <c r="R243"/>
  <c r="P243"/>
  <c r="BI240"/>
  <c r="BH240"/>
  <c r="BG240"/>
  <c r="BF240"/>
  <c r="T240"/>
  <c r="R240"/>
  <c r="P240"/>
  <c r="BI235"/>
  <c r="BH235"/>
  <c r="BG235"/>
  <c r="BF235"/>
  <c r="T235"/>
  <c r="R235"/>
  <c r="P235"/>
  <c r="BI230"/>
  <c r="BH230"/>
  <c r="BG230"/>
  <c r="BF230"/>
  <c r="T230"/>
  <c r="T229"/>
  <c r="R230"/>
  <c r="R229"/>
  <c r="P230"/>
  <c r="P229"/>
  <c r="BI226"/>
  <c r="BH226"/>
  <c r="BG226"/>
  <c r="BF226"/>
  <c r="T226"/>
  <c r="T225"/>
  <c r="R226"/>
  <c r="R225"/>
  <c r="P226"/>
  <c r="P225"/>
  <c r="BI222"/>
  <c r="BH222"/>
  <c r="BG222"/>
  <c r="BF222"/>
  <c r="T222"/>
  <c r="R222"/>
  <c r="P222"/>
  <c r="BI220"/>
  <c r="BH220"/>
  <c r="BG220"/>
  <c r="BF220"/>
  <c r="T220"/>
  <c r="R220"/>
  <c r="P220"/>
  <c r="BI217"/>
  <c r="BH217"/>
  <c r="BG217"/>
  <c r="BF217"/>
  <c r="T217"/>
  <c r="R217"/>
  <c r="P217"/>
  <c r="BI215"/>
  <c r="BH215"/>
  <c r="BG215"/>
  <c r="BF215"/>
  <c r="T215"/>
  <c r="R215"/>
  <c r="P215"/>
  <c r="BI213"/>
  <c r="BH213"/>
  <c r="BG213"/>
  <c r="BF213"/>
  <c r="T213"/>
  <c r="R213"/>
  <c r="P213"/>
  <c r="BI210"/>
  <c r="BH210"/>
  <c r="BG210"/>
  <c r="BF210"/>
  <c r="T210"/>
  <c r="R210"/>
  <c r="P210"/>
  <c r="BI207"/>
  <c r="BH207"/>
  <c r="BG207"/>
  <c r="BF207"/>
  <c r="T207"/>
  <c r="R207"/>
  <c r="P207"/>
  <c r="BI190"/>
  <c r="BH190"/>
  <c r="BG190"/>
  <c r="BF190"/>
  <c r="T190"/>
  <c r="R190"/>
  <c r="P190"/>
  <c r="BI187"/>
  <c r="BH187"/>
  <c r="BG187"/>
  <c r="BF187"/>
  <c r="T187"/>
  <c r="R187"/>
  <c r="P187"/>
  <c r="BI179"/>
  <c r="BH179"/>
  <c r="BG179"/>
  <c r="BF179"/>
  <c r="T179"/>
  <c r="R179"/>
  <c r="P179"/>
  <c r="BI172"/>
  <c r="BH172"/>
  <c r="BG172"/>
  <c r="BF172"/>
  <c r="T172"/>
  <c r="R172"/>
  <c r="P172"/>
  <c r="BI167"/>
  <c r="BH167"/>
  <c r="BG167"/>
  <c r="BF167"/>
  <c r="T167"/>
  <c r="R167"/>
  <c r="P167"/>
  <c r="BI156"/>
  <c r="BH156"/>
  <c r="BG156"/>
  <c r="BF156"/>
  <c r="T156"/>
  <c r="R156"/>
  <c r="P156"/>
  <c r="BI154"/>
  <c r="BH154"/>
  <c r="BG154"/>
  <c r="BF154"/>
  <c r="T154"/>
  <c r="R154"/>
  <c r="P154"/>
  <c r="BI128"/>
  <c r="BH128"/>
  <c r="BG128"/>
  <c r="BF128"/>
  <c r="T128"/>
  <c r="R128"/>
  <c r="P128"/>
  <c r="BI103"/>
  <c r="BH103"/>
  <c r="BG103"/>
  <c r="BF103"/>
  <c r="T103"/>
  <c r="T102"/>
  <c r="R103"/>
  <c r="R102"/>
  <c r="P103"/>
  <c r="P102"/>
  <c r="F94"/>
  <c r="E92"/>
  <c r="F56"/>
  <c r="E54"/>
  <c r="J26"/>
  <c r="E26"/>
  <c r="J97"/>
  <c r="J25"/>
  <c r="J23"/>
  <c r="E23"/>
  <c r="J58"/>
  <c r="J22"/>
  <c r="J20"/>
  <c r="E20"/>
  <c r="F97"/>
  <c r="J19"/>
  <c r="J17"/>
  <c r="E17"/>
  <c r="F96"/>
  <c r="J16"/>
  <c r="J14"/>
  <c r="J56"/>
  <c r="E7"/>
  <c r="E50"/>
  <c i="4" r="J39"/>
  <c r="J38"/>
  <c i="1" r="AY58"/>
  <c i="4" r="J37"/>
  <c i="1" r="AX58"/>
  <c i="4" r="BI348"/>
  <c r="BH348"/>
  <c r="BG348"/>
  <c r="BF348"/>
  <c r="T348"/>
  <c r="T347"/>
  <c r="R348"/>
  <c r="R347"/>
  <c r="P348"/>
  <c r="P347"/>
  <c r="BI345"/>
  <c r="BH345"/>
  <c r="BG345"/>
  <c r="BF345"/>
  <c r="T345"/>
  <c r="R345"/>
  <c r="P345"/>
  <c r="BI343"/>
  <c r="BH343"/>
  <c r="BG343"/>
  <c r="BF343"/>
  <c r="T343"/>
  <c r="R343"/>
  <c r="P343"/>
  <c r="BI340"/>
  <c r="BH340"/>
  <c r="BG340"/>
  <c r="BF340"/>
  <c r="T340"/>
  <c r="R340"/>
  <c r="P340"/>
  <c r="BI337"/>
  <c r="BH337"/>
  <c r="BG337"/>
  <c r="BF337"/>
  <c r="T337"/>
  <c r="R337"/>
  <c r="P337"/>
  <c r="BI334"/>
  <c r="BH334"/>
  <c r="BG334"/>
  <c r="BF334"/>
  <c r="T334"/>
  <c r="R334"/>
  <c r="P334"/>
  <c r="BI332"/>
  <c r="BH332"/>
  <c r="BG332"/>
  <c r="BF332"/>
  <c r="T332"/>
  <c r="R332"/>
  <c r="P332"/>
  <c r="BI330"/>
  <c r="BH330"/>
  <c r="BG330"/>
  <c r="BF330"/>
  <c r="T330"/>
  <c r="R330"/>
  <c r="P330"/>
  <c r="BI326"/>
  <c r="BH326"/>
  <c r="BG326"/>
  <c r="BF326"/>
  <c r="T326"/>
  <c r="R326"/>
  <c r="P326"/>
  <c r="BI324"/>
  <c r="BH324"/>
  <c r="BG324"/>
  <c r="BF324"/>
  <c r="T324"/>
  <c r="R324"/>
  <c r="P324"/>
  <c r="BI318"/>
  <c r="BH318"/>
  <c r="BG318"/>
  <c r="BF318"/>
  <c r="T318"/>
  <c r="R318"/>
  <c r="P318"/>
  <c r="BI312"/>
  <c r="BH312"/>
  <c r="BG312"/>
  <c r="BF312"/>
  <c r="T312"/>
  <c r="R312"/>
  <c r="P312"/>
  <c r="BI310"/>
  <c r="BH310"/>
  <c r="BG310"/>
  <c r="BF310"/>
  <c r="T310"/>
  <c r="R310"/>
  <c r="P310"/>
  <c r="BI304"/>
  <c r="BH304"/>
  <c r="BG304"/>
  <c r="BF304"/>
  <c r="T304"/>
  <c r="R304"/>
  <c r="P304"/>
  <c r="BI301"/>
  <c r="BH301"/>
  <c r="BG301"/>
  <c r="BF301"/>
  <c r="T301"/>
  <c r="R301"/>
  <c r="P301"/>
  <c r="BI299"/>
  <c r="BH299"/>
  <c r="BG299"/>
  <c r="BF299"/>
  <c r="T299"/>
  <c r="R299"/>
  <c r="P299"/>
  <c r="BI297"/>
  <c r="BH297"/>
  <c r="BG297"/>
  <c r="BF297"/>
  <c r="T297"/>
  <c r="R297"/>
  <c r="P297"/>
  <c r="BI294"/>
  <c r="BH294"/>
  <c r="BG294"/>
  <c r="BF294"/>
  <c r="T294"/>
  <c r="R294"/>
  <c r="P294"/>
  <c r="BI292"/>
  <c r="BH292"/>
  <c r="BG292"/>
  <c r="BF292"/>
  <c r="T292"/>
  <c r="R292"/>
  <c r="P292"/>
  <c r="BI290"/>
  <c r="BH290"/>
  <c r="BG290"/>
  <c r="BF290"/>
  <c r="T290"/>
  <c r="R290"/>
  <c r="P290"/>
  <c r="BI287"/>
  <c r="BH287"/>
  <c r="BG287"/>
  <c r="BF287"/>
  <c r="T287"/>
  <c r="R287"/>
  <c r="P287"/>
  <c r="BI284"/>
  <c r="BH284"/>
  <c r="BG284"/>
  <c r="BF284"/>
  <c r="T284"/>
  <c r="R284"/>
  <c r="P284"/>
  <c r="BI279"/>
  <c r="BH279"/>
  <c r="BG279"/>
  <c r="BF279"/>
  <c r="T279"/>
  <c r="R279"/>
  <c r="P279"/>
  <c r="BI277"/>
  <c r="BH277"/>
  <c r="BG277"/>
  <c r="BF277"/>
  <c r="T277"/>
  <c r="R277"/>
  <c r="P277"/>
  <c r="BI271"/>
  <c r="BH271"/>
  <c r="BG271"/>
  <c r="BF271"/>
  <c r="T271"/>
  <c r="R271"/>
  <c r="P271"/>
  <c r="BI266"/>
  <c r="BH266"/>
  <c r="BG266"/>
  <c r="BF266"/>
  <c r="T266"/>
  <c r="R266"/>
  <c r="P266"/>
  <c r="BI263"/>
  <c r="BH263"/>
  <c r="BG263"/>
  <c r="BF263"/>
  <c r="T263"/>
  <c r="R263"/>
  <c r="P263"/>
  <c r="BI260"/>
  <c r="BH260"/>
  <c r="BG260"/>
  <c r="BF260"/>
  <c r="T260"/>
  <c r="R260"/>
  <c r="P260"/>
  <c r="BI259"/>
  <c r="BH259"/>
  <c r="BG259"/>
  <c r="BF259"/>
  <c r="T259"/>
  <c r="R259"/>
  <c r="P259"/>
  <c r="BI253"/>
  <c r="BH253"/>
  <c r="BG253"/>
  <c r="BF253"/>
  <c r="T253"/>
  <c r="R253"/>
  <c r="P253"/>
  <c r="BI249"/>
  <c r="BH249"/>
  <c r="BG249"/>
  <c r="BF249"/>
  <c r="T249"/>
  <c r="R249"/>
  <c r="P249"/>
  <c r="BI243"/>
  <c r="BH243"/>
  <c r="BG243"/>
  <c r="BF243"/>
  <c r="T243"/>
  <c r="R243"/>
  <c r="P243"/>
  <c r="BI237"/>
  <c r="BH237"/>
  <c r="BG237"/>
  <c r="BF237"/>
  <c r="T237"/>
  <c r="R237"/>
  <c r="P237"/>
  <c r="BI234"/>
  <c r="BH234"/>
  <c r="BG234"/>
  <c r="BF234"/>
  <c r="T234"/>
  <c r="R234"/>
  <c r="P234"/>
  <c r="BI231"/>
  <c r="BH231"/>
  <c r="BG231"/>
  <c r="BF231"/>
  <c r="T231"/>
  <c r="R231"/>
  <c r="P231"/>
  <c r="BI230"/>
  <c r="BH230"/>
  <c r="BG230"/>
  <c r="BF230"/>
  <c r="T230"/>
  <c r="R230"/>
  <c r="P230"/>
  <c r="BI228"/>
  <c r="BH228"/>
  <c r="BG228"/>
  <c r="BF228"/>
  <c r="T228"/>
  <c r="R228"/>
  <c r="P228"/>
  <c r="BI225"/>
  <c r="BH225"/>
  <c r="BG225"/>
  <c r="BF225"/>
  <c r="T225"/>
  <c r="R225"/>
  <c r="P225"/>
  <c r="BI223"/>
  <c r="BH223"/>
  <c r="BG223"/>
  <c r="BF223"/>
  <c r="T223"/>
  <c r="R223"/>
  <c r="P223"/>
  <c r="BI215"/>
  <c r="BH215"/>
  <c r="BG215"/>
  <c r="BF215"/>
  <c r="T215"/>
  <c r="R215"/>
  <c r="P215"/>
  <c r="BI212"/>
  <c r="BH212"/>
  <c r="BG212"/>
  <c r="BF212"/>
  <c r="T212"/>
  <c r="R212"/>
  <c r="P212"/>
  <c r="BI210"/>
  <c r="BH210"/>
  <c r="BG210"/>
  <c r="BF210"/>
  <c r="T210"/>
  <c r="R210"/>
  <c r="P210"/>
  <c r="BI208"/>
  <c r="BH208"/>
  <c r="BG208"/>
  <c r="BF208"/>
  <c r="T208"/>
  <c r="R208"/>
  <c r="P208"/>
  <c r="BI206"/>
  <c r="BH206"/>
  <c r="BG206"/>
  <c r="BF206"/>
  <c r="T206"/>
  <c r="R206"/>
  <c r="P206"/>
  <c r="BI203"/>
  <c r="BH203"/>
  <c r="BG203"/>
  <c r="BF203"/>
  <c r="T203"/>
  <c r="R203"/>
  <c r="P203"/>
  <c r="BI200"/>
  <c r="BH200"/>
  <c r="BG200"/>
  <c r="BF200"/>
  <c r="T200"/>
  <c r="R200"/>
  <c r="P200"/>
  <c r="BI198"/>
  <c r="BH198"/>
  <c r="BG198"/>
  <c r="BF198"/>
  <c r="T198"/>
  <c r="R198"/>
  <c r="P198"/>
  <c r="BI192"/>
  <c r="BH192"/>
  <c r="BG192"/>
  <c r="BF192"/>
  <c r="T192"/>
  <c r="R192"/>
  <c r="P192"/>
  <c r="BI190"/>
  <c r="BH190"/>
  <c r="BG190"/>
  <c r="BF190"/>
  <c r="T190"/>
  <c r="R190"/>
  <c r="P190"/>
  <c r="BI182"/>
  <c r="BH182"/>
  <c r="BG182"/>
  <c r="BF182"/>
  <c r="T182"/>
  <c r="R182"/>
  <c r="P182"/>
  <c r="BI174"/>
  <c r="BH174"/>
  <c r="BG174"/>
  <c r="BF174"/>
  <c r="T174"/>
  <c r="R174"/>
  <c r="P174"/>
  <c r="BI171"/>
  <c r="BH171"/>
  <c r="BG171"/>
  <c r="BF171"/>
  <c r="T171"/>
  <c r="R171"/>
  <c r="P171"/>
  <c r="BI169"/>
  <c r="BH169"/>
  <c r="BG169"/>
  <c r="BF169"/>
  <c r="T169"/>
  <c r="R169"/>
  <c r="P169"/>
  <c r="BI167"/>
  <c r="BH167"/>
  <c r="BG167"/>
  <c r="BF167"/>
  <c r="T167"/>
  <c r="R167"/>
  <c r="P167"/>
  <c r="BI161"/>
  <c r="BH161"/>
  <c r="BG161"/>
  <c r="BF161"/>
  <c r="T161"/>
  <c r="R161"/>
  <c r="P161"/>
  <c r="BI159"/>
  <c r="BH159"/>
  <c r="BG159"/>
  <c r="BF159"/>
  <c r="T159"/>
  <c r="R159"/>
  <c r="P159"/>
  <c r="BI153"/>
  <c r="BH153"/>
  <c r="BG153"/>
  <c r="BF153"/>
  <c r="T153"/>
  <c r="R153"/>
  <c r="P153"/>
  <c r="BI150"/>
  <c r="BH150"/>
  <c r="BG150"/>
  <c r="BF150"/>
  <c r="T150"/>
  <c r="R150"/>
  <c r="P150"/>
  <c r="BI148"/>
  <c r="BH148"/>
  <c r="BG148"/>
  <c r="BF148"/>
  <c r="T148"/>
  <c r="R148"/>
  <c r="P148"/>
  <c r="BI142"/>
  <c r="BH142"/>
  <c r="BG142"/>
  <c r="BF142"/>
  <c r="T142"/>
  <c r="R142"/>
  <c r="P142"/>
  <c r="BI140"/>
  <c r="BH140"/>
  <c r="BG140"/>
  <c r="BF140"/>
  <c r="T140"/>
  <c r="R140"/>
  <c r="P140"/>
  <c r="BI134"/>
  <c r="BH134"/>
  <c r="BG134"/>
  <c r="BF134"/>
  <c r="T134"/>
  <c r="R134"/>
  <c r="P134"/>
  <c r="BI130"/>
  <c r="BH130"/>
  <c r="BG130"/>
  <c r="BF130"/>
  <c r="T130"/>
  <c r="T129"/>
  <c r="R130"/>
  <c r="R129"/>
  <c r="P130"/>
  <c r="P129"/>
  <c r="BI127"/>
  <c r="BH127"/>
  <c r="BG127"/>
  <c r="BF127"/>
  <c r="T127"/>
  <c r="R127"/>
  <c r="P127"/>
  <c r="BI125"/>
  <c r="BH125"/>
  <c r="BG125"/>
  <c r="BF125"/>
  <c r="T125"/>
  <c r="R125"/>
  <c r="P125"/>
  <c r="BI123"/>
  <c r="BH123"/>
  <c r="BG123"/>
  <c r="BF123"/>
  <c r="T123"/>
  <c r="R123"/>
  <c r="P123"/>
  <c r="BI120"/>
  <c r="BH120"/>
  <c r="BG120"/>
  <c r="BF120"/>
  <c r="T120"/>
  <c r="R120"/>
  <c r="P120"/>
  <c r="BI118"/>
  <c r="BH118"/>
  <c r="BG118"/>
  <c r="BF118"/>
  <c r="T118"/>
  <c r="R118"/>
  <c r="P118"/>
  <c r="BI116"/>
  <c r="BH116"/>
  <c r="BG116"/>
  <c r="BF116"/>
  <c r="T116"/>
  <c r="R116"/>
  <c r="P116"/>
  <c r="BI113"/>
  <c r="BH113"/>
  <c r="BG113"/>
  <c r="BF113"/>
  <c r="T113"/>
  <c r="R113"/>
  <c r="P113"/>
  <c r="BI111"/>
  <c r="BH111"/>
  <c r="BG111"/>
  <c r="BF111"/>
  <c r="T111"/>
  <c r="R111"/>
  <c r="P111"/>
  <c r="BI109"/>
  <c r="BH109"/>
  <c r="BG109"/>
  <c r="BF109"/>
  <c r="T109"/>
  <c r="R109"/>
  <c r="P109"/>
  <c r="BI104"/>
  <c r="BH104"/>
  <c r="BG104"/>
  <c r="BF104"/>
  <c r="T104"/>
  <c r="T103"/>
  <c r="R104"/>
  <c r="R103"/>
  <c r="P104"/>
  <c r="P103"/>
  <c r="F95"/>
  <c r="E93"/>
  <c r="F56"/>
  <c r="E54"/>
  <c r="J26"/>
  <c r="E26"/>
  <c r="J59"/>
  <c r="J25"/>
  <c r="J23"/>
  <c r="E23"/>
  <c r="J97"/>
  <c r="J22"/>
  <c r="J20"/>
  <c r="E20"/>
  <c r="F59"/>
  <c r="J19"/>
  <c r="J17"/>
  <c r="E17"/>
  <c r="F97"/>
  <c r="J16"/>
  <c r="J14"/>
  <c r="J56"/>
  <c r="E7"/>
  <c r="E89"/>
  <c i="3" r="J39"/>
  <c r="J38"/>
  <c i="1" r="AY57"/>
  <c i="3" r="J37"/>
  <c i="1" r="AX57"/>
  <c i="3" r="BI951"/>
  <c r="BH951"/>
  <c r="BG951"/>
  <c r="BF951"/>
  <c r="T951"/>
  <c r="R951"/>
  <c r="P951"/>
  <c r="BI949"/>
  <c r="BH949"/>
  <c r="BG949"/>
  <c r="BF949"/>
  <c r="T949"/>
  <c r="R949"/>
  <c r="P949"/>
  <c r="BI946"/>
  <c r="BH946"/>
  <c r="BG946"/>
  <c r="BF946"/>
  <c r="T946"/>
  <c r="R946"/>
  <c r="P946"/>
  <c r="BI942"/>
  <c r="BH942"/>
  <c r="BG942"/>
  <c r="BF942"/>
  <c r="T942"/>
  <c r="R942"/>
  <c r="P942"/>
  <c r="BI939"/>
  <c r="BH939"/>
  <c r="BG939"/>
  <c r="BF939"/>
  <c r="T939"/>
  <c r="R939"/>
  <c r="P939"/>
  <c r="BI936"/>
  <c r="BH936"/>
  <c r="BG936"/>
  <c r="BF936"/>
  <c r="T936"/>
  <c r="R936"/>
  <c r="P936"/>
  <c r="BI935"/>
  <c r="BH935"/>
  <c r="BG935"/>
  <c r="BF935"/>
  <c r="T935"/>
  <c r="R935"/>
  <c r="P935"/>
  <c r="BI934"/>
  <c r="BH934"/>
  <c r="BG934"/>
  <c r="BF934"/>
  <c r="T934"/>
  <c r="R934"/>
  <c r="P934"/>
  <c r="BI933"/>
  <c r="BH933"/>
  <c r="BG933"/>
  <c r="BF933"/>
  <c r="T933"/>
  <c r="R933"/>
  <c r="P933"/>
  <c r="BI932"/>
  <c r="BH932"/>
  <c r="BG932"/>
  <c r="BF932"/>
  <c r="T932"/>
  <c r="R932"/>
  <c r="P932"/>
  <c r="BI928"/>
  <c r="BH928"/>
  <c r="BG928"/>
  <c r="BF928"/>
  <c r="T928"/>
  <c r="R928"/>
  <c r="P928"/>
  <c r="BI927"/>
  <c r="BH927"/>
  <c r="BG927"/>
  <c r="BF927"/>
  <c r="T927"/>
  <c r="R927"/>
  <c r="P927"/>
  <c r="BI925"/>
  <c r="BH925"/>
  <c r="BG925"/>
  <c r="BF925"/>
  <c r="T925"/>
  <c r="R925"/>
  <c r="P925"/>
  <c r="BI910"/>
  <c r="BH910"/>
  <c r="BG910"/>
  <c r="BF910"/>
  <c r="T910"/>
  <c r="R910"/>
  <c r="P910"/>
  <c r="BI895"/>
  <c r="BH895"/>
  <c r="BG895"/>
  <c r="BF895"/>
  <c r="T895"/>
  <c r="R895"/>
  <c r="P895"/>
  <c r="BI892"/>
  <c r="BH892"/>
  <c r="BG892"/>
  <c r="BF892"/>
  <c r="T892"/>
  <c r="R892"/>
  <c r="P892"/>
  <c r="BI889"/>
  <c r="BH889"/>
  <c r="BG889"/>
  <c r="BF889"/>
  <c r="T889"/>
  <c r="R889"/>
  <c r="P889"/>
  <c r="BI888"/>
  <c r="BH888"/>
  <c r="BG888"/>
  <c r="BF888"/>
  <c r="T888"/>
  <c r="R888"/>
  <c r="P888"/>
  <c r="BI885"/>
  <c r="BH885"/>
  <c r="BG885"/>
  <c r="BF885"/>
  <c r="T885"/>
  <c r="R885"/>
  <c r="P885"/>
  <c r="BI882"/>
  <c r="BH882"/>
  <c r="BG882"/>
  <c r="BF882"/>
  <c r="T882"/>
  <c r="R882"/>
  <c r="P882"/>
  <c r="BI827"/>
  <c r="BH827"/>
  <c r="BG827"/>
  <c r="BF827"/>
  <c r="T827"/>
  <c r="R827"/>
  <c r="P827"/>
  <c r="BI824"/>
  <c r="BH824"/>
  <c r="BG824"/>
  <c r="BF824"/>
  <c r="T824"/>
  <c r="R824"/>
  <c r="P824"/>
  <c r="BI818"/>
  <c r="BH818"/>
  <c r="BG818"/>
  <c r="BF818"/>
  <c r="T818"/>
  <c r="R818"/>
  <c r="P818"/>
  <c r="BI763"/>
  <c r="BH763"/>
  <c r="BG763"/>
  <c r="BF763"/>
  <c r="T763"/>
  <c r="R763"/>
  <c r="P763"/>
  <c r="BI760"/>
  <c r="BH760"/>
  <c r="BG760"/>
  <c r="BF760"/>
  <c r="T760"/>
  <c r="R760"/>
  <c r="P760"/>
  <c r="BI758"/>
  <c r="BH758"/>
  <c r="BG758"/>
  <c r="BF758"/>
  <c r="T758"/>
  <c r="R758"/>
  <c r="P758"/>
  <c r="BI756"/>
  <c r="BH756"/>
  <c r="BG756"/>
  <c r="BF756"/>
  <c r="T756"/>
  <c r="R756"/>
  <c r="P756"/>
  <c r="BI753"/>
  <c r="BH753"/>
  <c r="BG753"/>
  <c r="BF753"/>
  <c r="T753"/>
  <c r="R753"/>
  <c r="P753"/>
  <c r="BI750"/>
  <c r="BH750"/>
  <c r="BG750"/>
  <c r="BF750"/>
  <c r="T750"/>
  <c r="R750"/>
  <c r="P750"/>
  <c r="BI749"/>
  <c r="BH749"/>
  <c r="BG749"/>
  <c r="BF749"/>
  <c r="T749"/>
  <c r="R749"/>
  <c r="P749"/>
  <c r="BI746"/>
  <c r="BH746"/>
  <c r="BG746"/>
  <c r="BF746"/>
  <c r="T746"/>
  <c r="R746"/>
  <c r="P746"/>
  <c r="BI745"/>
  <c r="BH745"/>
  <c r="BG745"/>
  <c r="BF745"/>
  <c r="T745"/>
  <c r="R745"/>
  <c r="P745"/>
  <c r="BI743"/>
  <c r="BH743"/>
  <c r="BG743"/>
  <c r="BF743"/>
  <c r="T743"/>
  <c r="R743"/>
  <c r="P743"/>
  <c r="BI742"/>
  <c r="BH742"/>
  <c r="BG742"/>
  <c r="BF742"/>
  <c r="T742"/>
  <c r="R742"/>
  <c r="P742"/>
  <c r="BI740"/>
  <c r="BH740"/>
  <c r="BG740"/>
  <c r="BF740"/>
  <c r="T740"/>
  <c r="R740"/>
  <c r="P740"/>
  <c r="BI739"/>
  <c r="BH739"/>
  <c r="BG739"/>
  <c r="BF739"/>
  <c r="T739"/>
  <c r="R739"/>
  <c r="P739"/>
  <c r="BI736"/>
  <c r="BH736"/>
  <c r="BG736"/>
  <c r="BF736"/>
  <c r="T736"/>
  <c r="R736"/>
  <c r="P736"/>
  <c r="BI735"/>
  <c r="BH735"/>
  <c r="BG735"/>
  <c r="BF735"/>
  <c r="T735"/>
  <c r="R735"/>
  <c r="P735"/>
  <c r="BI732"/>
  <c r="BH732"/>
  <c r="BG732"/>
  <c r="BF732"/>
  <c r="T732"/>
  <c r="R732"/>
  <c r="P732"/>
  <c r="BI729"/>
  <c r="BH729"/>
  <c r="BG729"/>
  <c r="BF729"/>
  <c r="T729"/>
  <c r="R729"/>
  <c r="P729"/>
  <c r="BI726"/>
  <c r="BH726"/>
  <c r="BG726"/>
  <c r="BF726"/>
  <c r="T726"/>
  <c r="R726"/>
  <c r="P726"/>
  <c r="BI722"/>
  <c r="BH722"/>
  <c r="BG722"/>
  <c r="BF722"/>
  <c r="T722"/>
  <c r="T721"/>
  <c r="R722"/>
  <c r="R721"/>
  <c r="P722"/>
  <c r="P721"/>
  <c r="BI719"/>
  <c r="BH719"/>
  <c r="BG719"/>
  <c r="BF719"/>
  <c r="T719"/>
  <c r="R719"/>
  <c r="P719"/>
  <c r="BI716"/>
  <c r="BH716"/>
  <c r="BG716"/>
  <c r="BF716"/>
  <c r="T716"/>
  <c r="R716"/>
  <c r="P716"/>
  <c r="BI713"/>
  <c r="BH713"/>
  <c r="BG713"/>
  <c r="BF713"/>
  <c r="T713"/>
  <c r="R713"/>
  <c r="P713"/>
  <c r="BI710"/>
  <c r="BH710"/>
  <c r="BG710"/>
  <c r="BF710"/>
  <c r="T710"/>
  <c r="R710"/>
  <c r="P710"/>
  <c r="BI708"/>
  <c r="BH708"/>
  <c r="BG708"/>
  <c r="BF708"/>
  <c r="T708"/>
  <c r="R708"/>
  <c r="P708"/>
  <c r="BI704"/>
  <c r="BH704"/>
  <c r="BG704"/>
  <c r="BF704"/>
  <c r="T704"/>
  <c r="R704"/>
  <c r="P704"/>
  <c r="BI644"/>
  <c r="BH644"/>
  <c r="BG644"/>
  <c r="BF644"/>
  <c r="T644"/>
  <c r="R644"/>
  <c r="P644"/>
  <c r="BI643"/>
  <c r="BH643"/>
  <c r="BG643"/>
  <c r="BF643"/>
  <c r="T643"/>
  <c r="R643"/>
  <c r="P643"/>
  <c r="BI639"/>
  <c r="BH639"/>
  <c r="BG639"/>
  <c r="BF639"/>
  <c r="T639"/>
  <c r="R639"/>
  <c r="P639"/>
  <c r="BI637"/>
  <c r="BH637"/>
  <c r="BG637"/>
  <c r="BF637"/>
  <c r="T637"/>
  <c r="R637"/>
  <c r="P637"/>
  <c r="BI635"/>
  <c r="BH635"/>
  <c r="BG635"/>
  <c r="BF635"/>
  <c r="T635"/>
  <c r="R635"/>
  <c r="P635"/>
  <c r="BI633"/>
  <c r="BH633"/>
  <c r="BG633"/>
  <c r="BF633"/>
  <c r="T633"/>
  <c r="R633"/>
  <c r="P633"/>
  <c r="BI631"/>
  <c r="BH631"/>
  <c r="BG631"/>
  <c r="BF631"/>
  <c r="T631"/>
  <c r="R631"/>
  <c r="P631"/>
  <c r="BI628"/>
  <c r="BH628"/>
  <c r="BG628"/>
  <c r="BF628"/>
  <c r="T628"/>
  <c r="R628"/>
  <c r="P628"/>
  <c r="BI625"/>
  <c r="BH625"/>
  <c r="BG625"/>
  <c r="BF625"/>
  <c r="T625"/>
  <c r="R625"/>
  <c r="P625"/>
  <c r="BI623"/>
  <c r="BH623"/>
  <c r="BG623"/>
  <c r="BF623"/>
  <c r="T623"/>
  <c r="R623"/>
  <c r="P623"/>
  <c r="BI620"/>
  <c r="BH620"/>
  <c r="BG620"/>
  <c r="BF620"/>
  <c r="T620"/>
  <c r="R620"/>
  <c r="P620"/>
  <c r="BI614"/>
  <c r="BH614"/>
  <c r="BG614"/>
  <c r="BF614"/>
  <c r="T614"/>
  <c r="R614"/>
  <c r="P614"/>
  <c r="BI611"/>
  <c r="BH611"/>
  <c r="BG611"/>
  <c r="BF611"/>
  <c r="T611"/>
  <c r="R611"/>
  <c r="P611"/>
  <c r="BI609"/>
  <c r="BH609"/>
  <c r="BG609"/>
  <c r="BF609"/>
  <c r="T609"/>
  <c r="R609"/>
  <c r="P609"/>
  <c r="BI606"/>
  <c r="BH606"/>
  <c r="BG606"/>
  <c r="BF606"/>
  <c r="T606"/>
  <c r="R606"/>
  <c r="P606"/>
  <c r="BI601"/>
  <c r="BH601"/>
  <c r="BG601"/>
  <c r="BF601"/>
  <c r="T601"/>
  <c r="R601"/>
  <c r="P601"/>
  <c r="BI599"/>
  <c r="BH599"/>
  <c r="BG599"/>
  <c r="BF599"/>
  <c r="T599"/>
  <c r="R599"/>
  <c r="P599"/>
  <c r="BI594"/>
  <c r="BH594"/>
  <c r="BG594"/>
  <c r="BF594"/>
  <c r="T594"/>
  <c r="R594"/>
  <c r="P594"/>
  <c r="BI592"/>
  <c r="BH592"/>
  <c r="BG592"/>
  <c r="BF592"/>
  <c r="T592"/>
  <c r="R592"/>
  <c r="P592"/>
  <c r="BI590"/>
  <c r="BH590"/>
  <c r="BG590"/>
  <c r="BF590"/>
  <c r="T590"/>
  <c r="R590"/>
  <c r="P590"/>
  <c r="BI587"/>
  <c r="BH587"/>
  <c r="BG587"/>
  <c r="BF587"/>
  <c r="T587"/>
  <c r="R587"/>
  <c r="P587"/>
  <c r="BI581"/>
  <c r="BH581"/>
  <c r="BG581"/>
  <c r="BF581"/>
  <c r="T581"/>
  <c r="R581"/>
  <c r="P581"/>
  <c r="BI571"/>
  <c r="BH571"/>
  <c r="BG571"/>
  <c r="BF571"/>
  <c r="T571"/>
  <c r="R571"/>
  <c r="P571"/>
  <c r="BI514"/>
  <c r="BH514"/>
  <c r="BG514"/>
  <c r="BF514"/>
  <c r="T514"/>
  <c r="R514"/>
  <c r="P514"/>
  <c r="BI499"/>
  <c r="BH499"/>
  <c r="BG499"/>
  <c r="BF499"/>
  <c r="T499"/>
  <c r="R499"/>
  <c r="P499"/>
  <c r="BI496"/>
  <c r="BH496"/>
  <c r="BG496"/>
  <c r="BF496"/>
  <c r="T496"/>
  <c r="R496"/>
  <c r="P496"/>
  <c r="BI436"/>
  <c r="BH436"/>
  <c r="BG436"/>
  <c r="BF436"/>
  <c r="T436"/>
  <c r="R436"/>
  <c r="P436"/>
  <c r="BI435"/>
  <c r="BH435"/>
  <c r="BG435"/>
  <c r="BF435"/>
  <c r="T435"/>
  <c r="R435"/>
  <c r="P435"/>
  <c r="BI429"/>
  <c r="BH429"/>
  <c r="BG429"/>
  <c r="BF429"/>
  <c r="T429"/>
  <c r="R429"/>
  <c r="P429"/>
  <c r="BI414"/>
  <c r="BH414"/>
  <c r="BG414"/>
  <c r="BF414"/>
  <c r="T414"/>
  <c r="R414"/>
  <c r="P414"/>
  <c r="BI411"/>
  <c r="BH411"/>
  <c r="BG411"/>
  <c r="BF411"/>
  <c r="T411"/>
  <c r="R411"/>
  <c r="P411"/>
  <c r="BI410"/>
  <c r="BH410"/>
  <c r="BG410"/>
  <c r="BF410"/>
  <c r="T410"/>
  <c r="R410"/>
  <c r="P410"/>
  <c r="BI353"/>
  <c r="BH353"/>
  <c r="BG353"/>
  <c r="BF353"/>
  <c r="T353"/>
  <c r="R353"/>
  <c r="P353"/>
  <c r="BI338"/>
  <c r="BH338"/>
  <c r="BG338"/>
  <c r="BF338"/>
  <c r="T338"/>
  <c r="R338"/>
  <c r="P338"/>
  <c r="BI323"/>
  <c r="BH323"/>
  <c r="BG323"/>
  <c r="BF323"/>
  <c r="T323"/>
  <c r="R323"/>
  <c r="P323"/>
  <c r="BI321"/>
  <c r="BH321"/>
  <c r="BG321"/>
  <c r="BF321"/>
  <c r="T321"/>
  <c r="R321"/>
  <c r="P321"/>
  <c r="BI318"/>
  <c r="BH318"/>
  <c r="BG318"/>
  <c r="BF318"/>
  <c r="T318"/>
  <c r="R318"/>
  <c r="P318"/>
  <c r="BI311"/>
  <c r="BH311"/>
  <c r="BG311"/>
  <c r="BF311"/>
  <c r="T311"/>
  <c r="R311"/>
  <c r="P311"/>
  <c r="BI304"/>
  <c r="BH304"/>
  <c r="BG304"/>
  <c r="BF304"/>
  <c r="T304"/>
  <c r="R304"/>
  <c r="P304"/>
  <c r="BI297"/>
  <c r="BH297"/>
  <c r="BG297"/>
  <c r="BF297"/>
  <c r="T297"/>
  <c r="R297"/>
  <c r="P297"/>
  <c r="BI295"/>
  <c r="BH295"/>
  <c r="BG295"/>
  <c r="BF295"/>
  <c r="T295"/>
  <c r="R295"/>
  <c r="P295"/>
  <c r="BI293"/>
  <c r="BH293"/>
  <c r="BG293"/>
  <c r="BF293"/>
  <c r="T293"/>
  <c r="R293"/>
  <c r="P293"/>
  <c r="BI291"/>
  <c r="BH291"/>
  <c r="BG291"/>
  <c r="BF291"/>
  <c r="T291"/>
  <c r="R291"/>
  <c r="P291"/>
  <c r="BI237"/>
  <c r="BH237"/>
  <c r="BG237"/>
  <c r="BF237"/>
  <c r="T237"/>
  <c r="R237"/>
  <c r="P237"/>
  <c r="BI235"/>
  <c r="BH235"/>
  <c r="BG235"/>
  <c r="BF235"/>
  <c r="T235"/>
  <c r="R235"/>
  <c r="P235"/>
  <c r="BI177"/>
  <c r="BH177"/>
  <c r="BG177"/>
  <c r="BF177"/>
  <c r="T177"/>
  <c r="R177"/>
  <c r="P177"/>
  <c r="BI175"/>
  <c r="BH175"/>
  <c r="BG175"/>
  <c r="BF175"/>
  <c r="T175"/>
  <c r="R175"/>
  <c r="P175"/>
  <c r="BI117"/>
  <c r="BH117"/>
  <c r="BG117"/>
  <c r="BF117"/>
  <c r="T117"/>
  <c r="R117"/>
  <c r="P117"/>
  <c r="BI115"/>
  <c r="BH115"/>
  <c r="BG115"/>
  <c r="BF115"/>
  <c r="T115"/>
  <c r="R115"/>
  <c r="P115"/>
  <c r="BI111"/>
  <c r="BH111"/>
  <c r="BG111"/>
  <c r="BF111"/>
  <c r="T111"/>
  <c r="R111"/>
  <c r="P111"/>
  <c r="BI107"/>
  <c r="BH107"/>
  <c r="BG107"/>
  <c r="BF107"/>
  <c r="T107"/>
  <c r="T106"/>
  <c r="R107"/>
  <c r="R106"/>
  <c r="P107"/>
  <c r="P106"/>
  <c r="BI103"/>
  <c r="BH103"/>
  <c r="BG103"/>
  <c r="BF103"/>
  <c r="T103"/>
  <c r="T102"/>
  <c r="R103"/>
  <c r="R102"/>
  <c r="P103"/>
  <c r="P102"/>
  <c r="F94"/>
  <c r="E92"/>
  <c r="F56"/>
  <c r="E54"/>
  <c r="J26"/>
  <c r="E26"/>
  <c r="J97"/>
  <c r="J25"/>
  <c r="J23"/>
  <c r="E23"/>
  <c r="J96"/>
  <c r="J22"/>
  <c r="J20"/>
  <c r="E20"/>
  <c r="F97"/>
  <c r="J19"/>
  <c r="J17"/>
  <c r="E17"/>
  <c r="F58"/>
  <c r="J16"/>
  <c r="J14"/>
  <c r="J56"/>
  <c r="E7"/>
  <c r="E88"/>
  <c i="2" r="J39"/>
  <c r="J38"/>
  <c i="1" r="AY56"/>
  <c i="2" r="J37"/>
  <c i="1" r="AX56"/>
  <c i="2" r="BI549"/>
  <c r="BH549"/>
  <c r="BG549"/>
  <c r="BF549"/>
  <c r="T549"/>
  <c r="T548"/>
  <c r="R549"/>
  <c r="R548"/>
  <c r="P549"/>
  <c r="P548"/>
  <c r="BI541"/>
  <c r="BH541"/>
  <c r="BG541"/>
  <c r="BF541"/>
  <c r="T541"/>
  <c r="T540"/>
  <c r="T539"/>
  <c r="R541"/>
  <c r="R540"/>
  <c r="R539"/>
  <c r="P541"/>
  <c r="P540"/>
  <c r="P539"/>
  <c r="BI537"/>
  <c r="BH537"/>
  <c r="BG537"/>
  <c r="BF537"/>
  <c r="T537"/>
  <c r="T536"/>
  <c r="R537"/>
  <c r="R536"/>
  <c r="P537"/>
  <c r="P536"/>
  <c r="BI534"/>
  <c r="BH534"/>
  <c r="BG534"/>
  <c r="BF534"/>
  <c r="T534"/>
  <c r="R534"/>
  <c r="P534"/>
  <c r="BI532"/>
  <c r="BH532"/>
  <c r="BG532"/>
  <c r="BF532"/>
  <c r="T532"/>
  <c r="R532"/>
  <c r="P532"/>
  <c r="BI530"/>
  <c r="BH530"/>
  <c r="BG530"/>
  <c r="BF530"/>
  <c r="T530"/>
  <c r="R530"/>
  <c r="P530"/>
  <c r="BI528"/>
  <c r="BH528"/>
  <c r="BG528"/>
  <c r="BF528"/>
  <c r="T528"/>
  <c r="R528"/>
  <c r="P528"/>
  <c r="BI526"/>
  <c r="BH526"/>
  <c r="BG526"/>
  <c r="BF526"/>
  <c r="T526"/>
  <c r="R526"/>
  <c r="P526"/>
  <c r="BI524"/>
  <c r="BH524"/>
  <c r="BG524"/>
  <c r="BF524"/>
  <c r="T524"/>
  <c r="R524"/>
  <c r="P524"/>
  <c r="BI521"/>
  <c r="BH521"/>
  <c r="BG521"/>
  <c r="BF521"/>
  <c r="T521"/>
  <c r="R521"/>
  <c r="P521"/>
  <c r="BI519"/>
  <c r="BH519"/>
  <c r="BG519"/>
  <c r="BF519"/>
  <c r="T519"/>
  <c r="R519"/>
  <c r="P519"/>
  <c r="BI514"/>
  <c r="BH514"/>
  <c r="BG514"/>
  <c r="BF514"/>
  <c r="T514"/>
  <c r="R514"/>
  <c r="P514"/>
  <c r="BI511"/>
  <c r="BH511"/>
  <c r="BG511"/>
  <c r="BF511"/>
  <c r="T511"/>
  <c r="R511"/>
  <c r="P511"/>
  <c r="BI508"/>
  <c r="BH508"/>
  <c r="BG508"/>
  <c r="BF508"/>
  <c r="T508"/>
  <c r="R508"/>
  <c r="P508"/>
  <c r="BI505"/>
  <c r="BH505"/>
  <c r="BG505"/>
  <c r="BF505"/>
  <c r="T505"/>
  <c r="R505"/>
  <c r="P505"/>
  <c r="BI501"/>
  <c r="BH501"/>
  <c r="BG501"/>
  <c r="BF501"/>
  <c r="T501"/>
  <c r="R501"/>
  <c r="P501"/>
  <c r="BI498"/>
  <c r="BH498"/>
  <c r="BG498"/>
  <c r="BF498"/>
  <c r="T498"/>
  <c r="R498"/>
  <c r="P498"/>
  <c r="BI489"/>
  <c r="BH489"/>
  <c r="BG489"/>
  <c r="BF489"/>
  <c r="T489"/>
  <c r="R489"/>
  <c r="P489"/>
  <c r="BI480"/>
  <c r="BH480"/>
  <c r="BG480"/>
  <c r="BF480"/>
  <c r="T480"/>
  <c r="R480"/>
  <c r="P480"/>
  <c r="BI477"/>
  <c r="BH477"/>
  <c r="BG477"/>
  <c r="BF477"/>
  <c r="T477"/>
  <c r="R477"/>
  <c r="P477"/>
  <c r="BI475"/>
  <c r="BH475"/>
  <c r="BG475"/>
  <c r="BF475"/>
  <c r="T475"/>
  <c r="R475"/>
  <c r="P475"/>
  <c r="BI473"/>
  <c r="BH473"/>
  <c r="BG473"/>
  <c r="BF473"/>
  <c r="T473"/>
  <c r="R473"/>
  <c r="P473"/>
  <c r="BI471"/>
  <c r="BH471"/>
  <c r="BG471"/>
  <c r="BF471"/>
  <c r="T471"/>
  <c r="R471"/>
  <c r="P471"/>
  <c r="BI469"/>
  <c r="BH469"/>
  <c r="BG469"/>
  <c r="BF469"/>
  <c r="T469"/>
  <c r="R469"/>
  <c r="P469"/>
  <c r="BI467"/>
  <c r="BH467"/>
  <c r="BG467"/>
  <c r="BF467"/>
  <c r="T467"/>
  <c r="R467"/>
  <c r="P467"/>
  <c r="BI464"/>
  <c r="BH464"/>
  <c r="BG464"/>
  <c r="BF464"/>
  <c r="T464"/>
  <c r="R464"/>
  <c r="P464"/>
  <c r="BI462"/>
  <c r="BH462"/>
  <c r="BG462"/>
  <c r="BF462"/>
  <c r="T462"/>
  <c r="R462"/>
  <c r="P462"/>
  <c r="BI459"/>
  <c r="BH459"/>
  <c r="BG459"/>
  <c r="BF459"/>
  <c r="T459"/>
  <c r="R459"/>
  <c r="P459"/>
  <c r="BI456"/>
  <c r="BH456"/>
  <c r="BG456"/>
  <c r="BF456"/>
  <c r="T456"/>
  <c r="R456"/>
  <c r="P456"/>
  <c r="BI452"/>
  <c r="BH452"/>
  <c r="BG452"/>
  <c r="BF452"/>
  <c r="T452"/>
  <c r="R452"/>
  <c r="P452"/>
  <c r="BI450"/>
  <c r="BH450"/>
  <c r="BG450"/>
  <c r="BF450"/>
  <c r="T450"/>
  <c r="R450"/>
  <c r="P450"/>
  <c r="BI446"/>
  <c r="BH446"/>
  <c r="BG446"/>
  <c r="BF446"/>
  <c r="T446"/>
  <c r="R446"/>
  <c r="P446"/>
  <c r="BI444"/>
  <c r="BH444"/>
  <c r="BG444"/>
  <c r="BF444"/>
  <c r="T444"/>
  <c r="R444"/>
  <c r="P444"/>
  <c r="BI443"/>
  <c r="BH443"/>
  <c r="BG443"/>
  <c r="BF443"/>
  <c r="T443"/>
  <c r="R443"/>
  <c r="P443"/>
  <c r="BI438"/>
  <c r="BH438"/>
  <c r="BG438"/>
  <c r="BF438"/>
  <c r="T438"/>
  <c r="R438"/>
  <c r="P438"/>
  <c r="BI433"/>
  <c r="BH433"/>
  <c r="BG433"/>
  <c r="BF433"/>
  <c r="T433"/>
  <c r="R433"/>
  <c r="P433"/>
  <c r="BI430"/>
  <c r="BH430"/>
  <c r="BG430"/>
  <c r="BF430"/>
  <c r="T430"/>
  <c r="R430"/>
  <c r="P430"/>
  <c r="BI422"/>
  <c r="BH422"/>
  <c r="BG422"/>
  <c r="BF422"/>
  <c r="T422"/>
  <c r="R422"/>
  <c r="P422"/>
  <c r="BI414"/>
  <c r="BH414"/>
  <c r="BG414"/>
  <c r="BF414"/>
  <c r="T414"/>
  <c r="R414"/>
  <c r="P414"/>
  <c r="BI412"/>
  <c r="BH412"/>
  <c r="BG412"/>
  <c r="BF412"/>
  <c r="T412"/>
  <c r="R412"/>
  <c r="P412"/>
  <c r="BI408"/>
  <c r="BH408"/>
  <c r="BG408"/>
  <c r="BF408"/>
  <c r="T408"/>
  <c r="R408"/>
  <c r="P408"/>
  <c r="BI400"/>
  <c r="BH400"/>
  <c r="BG400"/>
  <c r="BF400"/>
  <c r="T400"/>
  <c r="R400"/>
  <c r="P400"/>
  <c r="BI392"/>
  <c r="BH392"/>
  <c r="BG392"/>
  <c r="BF392"/>
  <c r="T392"/>
  <c r="R392"/>
  <c r="P392"/>
  <c r="BI384"/>
  <c r="BH384"/>
  <c r="BG384"/>
  <c r="BF384"/>
  <c r="T384"/>
  <c r="R384"/>
  <c r="P384"/>
  <c r="BI382"/>
  <c r="BH382"/>
  <c r="BG382"/>
  <c r="BF382"/>
  <c r="T382"/>
  <c r="R382"/>
  <c r="P382"/>
  <c r="BI374"/>
  <c r="BH374"/>
  <c r="BG374"/>
  <c r="BF374"/>
  <c r="T374"/>
  <c r="R374"/>
  <c r="P374"/>
  <c r="BI366"/>
  <c r="BH366"/>
  <c r="BG366"/>
  <c r="BF366"/>
  <c r="T366"/>
  <c r="R366"/>
  <c r="P366"/>
  <c r="BI358"/>
  <c r="BH358"/>
  <c r="BG358"/>
  <c r="BF358"/>
  <c r="T358"/>
  <c r="R358"/>
  <c r="P358"/>
  <c r="BI355"/>
  <c r="BH355"/>
  <c r="BG355"/>
  <c r="BF355"/>
  <c r="T355"/>
  <c r="R355"/>
  <c r="P355"/>
  <c r="BI351"/>
  <c r="BH351"/>
  <c r="BG351"/>
  <c r="BF351"/>
  <c r="T351"/>
  <c r="R351"/>
  <c r="P351"/>
  <c r="BI343"/>
  <c r="BH343"/>
  <c r="BG343"/>
  <c r="BF343"/>
  <c r="T343"/>
  <c r="R343"/>
  <c r="P343"/>
  <c r="BI340"/>
  <c r="BH340"/>
  <c r="BG340"/>
  <c r="BF340"/>
  <c r="T340"/>
  <c r="R340"/>
  <c r="P340"/>
  <c r="BI338"/>
  <c r="BH338"/>
  <c r="BG338"/>
  <c r="BF338"/>
  <c r="T338"/>
  <c r="R338"/>
  <c r="P338"/>
  <c r="BI337"/>
  <c r="BH337"/>
  <c r="BG337"/>
  <c r="BF337"/>
  <c r="T337"/>
  <c r="R337"/>
  <c r="P337"/>
  <c r="BI331"/>
  <c r="BH331"/>
  <c r="BG331"/>
  <c r="BF331"/>
  <c r="T331"/>
  <c r="R331"/>
  <c r="P331"/>
  <c r="BI328"/>
  <c r="BH328"/>
  <c r="BG328"/>
  <c r="BF328"/>
  <c r="T328"/>
  <c r="R328"/>
  <c r="P328"/>
  <c r="BI326"/>
  <c r="BH326"/>
  <c r="BG326"/>
  <c r="BF326"/>
  <c r="T326"/>
  <c r="R326"/>
  <c r="P326"/>
  <c r="BI322"/>
  <c r="BH322"/>
  <c r="BG322"/>
  <c r="BF322"/>
  <c r="T322"/>
  <c r="R322"/>
  <c r="P322"/>
  <c r="BI318"/>
  <c r="BH318"/>
  <c r="BG318"/>
  <c r="BF318"/>
  <c r="T318"/>
  <c r="R318"/>
  <c r="P318"/>
  <c r="BI315"/>
  <c r="BH315"/>
  <c r="BG315"/>
  <c r="BF315"/>
  <c r="T315"/>
  <c r="R315"/>
  <c r="P315"/>
  <c r="BI313"/>
  <c r="BH313"/>
  <c r="BG313"/>
  <c r="BF313"/>
  <c r="T313"/>
  <c r="R313"/>
  <c r="P313"/>
  <c r="BI308"/>
  <c r="BH308"/>
  <c r="BG308"/>
  <c r="BF308"/>
  <c r="T308"/>
  <c r="R308"/>
  <c r="P308"/>
  <c r="BI303"/>
  <c r="BH303"/>
  <c r="BG303"/>
  <c r="BF303"/>
  <c r="T303"/>
  <c r="R303"/>
  <c r="P303"/>
  <c r="BI301"/>
  <c r="BH301"/>
  <c r="BG301"/>
  <c r="BF301"/>
  <c r="T301"/>
  <c r="R301"/>
  <c r="P301"/>
  <c r="BI294"/>
  <c r="BH294"/>
  <c r="BG294"/>
  <c r="BF294"/>
  <c r="T294"/>
  <c r="R294"/>
  <c r="P294"/>
  <c r="BI290"/>
  <c r="BH290"/>
  <c r="BG290"/>
  <c r="BF290"/>
  <c r="T290"/>
  <c r="T289"/>
  <c r="R290"/>
  <c r="R289"/>
  <c r="P290"/>
  <c r="P289"/>
  <c r="BI287"/>
  <c r="BH287"/>
  <c r="BG287"/>
  <c r="BF287"/>
  <c r="T287"/>
  <c r="R287"/>
  <c r="P287"/>
  <c r="BI285"/>
  <c r="BH285"/>
  <c r="BG285"/>
  <c r="BF285"/>
  <c r="T285"/>
  <c r="R285"/>
  <c r="P285"/>
  <c r="BI282"/>
  <c r="BH282"/>
  <c r="BG282"/>
  <c r="BF282"/>
  <c r="T282"/>
  <c r="R282"/>
  <c r="P282"/>
  <c r="BI279"/>
  <c r="BH279"/>
  <c r="BG279"/>
  <c r="BF279"/>
  <c r="T279"/>
  <c r="R279"/>
  <c r="P279"/>
  <c r="BI277"/>
  <c r="BH277"/>
  <c r="BG277"/>
  <c r="BF277"/>
  <c r="T277"/>
  <c r="R277"/>
  <c r="P277"/>
  <c r="BI271"/>
  <c r="BH271"/>
  <c r="BG271"/>
  <c r="BF271"/>
  <c r="T271"/>
  <c r="R271"/>
  <c r="P271"/>
  <c r="BI266"/>
  <c r="BH266"/>
  <c r="BG266"/>
  <c r="BF266"/>
  <c r="T266"/>
  <c r="R266"/>
  <c r="P266"/>
  <c r="BI258"/>
  <c r="BH258"/>
  <c r="BG258"/>
  <c r="BF258"/>
  <c r="T258"/>
  <c r="R258"/>
  <c r="P258"/>
  <c r="BI254"/>
  <c r="BH254"/>
  <c r="BG254"/>
  <c r="BF254"/>
  <c r="T254"/>
  <c r="R254"/>
  <c r="P254"/>
  <c r="BI249"/>
  <c r="BH249"/>
  <c r="BG249"/>
  <c r="BF249"/>
  <c r="T249"/>
  <c r="R249"/>
  <c r="P249"/>
  <c r="BI243"/>
  <c r="BH243"/>
  <c r="BG243"/>
  <c r="BF243"/>
  <c r="T243"/>
  <c r="R243"/>
  <c r="P243"/>
  <c r="BI237"/>
  <c r="BH237"/>
  <c r="BG237"/>
  <c r="BF237"/>
  <c r="T237"/>
  <c r="R237"/>
  <c r="P237"/>
  <c r="BI231"/>
  <c r="BH231"/>
  <c r="BG231"/>
  <c r="BF231"/>
  <c r="T231"/>
  <c r="R231"/>
  <c r="P231"/>
  <c r="BI224"/>
  <c r="BH224"/>
  <c r="BG224"/>
  <c r="BF224"/>
  <c r="T224"/>
  <c r="R224"/>
  <c r="P224"/>
  <c r="BI221"/>
  <c r="BH221"/>
  <c r="BG221"/>
  <c r="BF221"/>
  <c r="T221"/>
  <c r="R221"/>
  <c r="P221"/>
  <c r="BI218"/>
  <c r="BH218"/>
  <c r="BG218"/>
  <c r="BF218"/>
  <c r="T218"/>
  <c r="R218"/>
  <c r="P218"/>
  <c r="BI214"/>
  <c r="BH214"/>
  <c r="BG214"/>
  <c r="BF214"/>
  <c r="T214"/>
  <c r="R214"/>
  <c r="P214"/>
  <c r="BI212"/>
  <c r="BH212"/>
  <c r="BG212"/>
  <c r="BF212"/>
  <c r="T212"/>
  <c r="R212"/>
  <c r="P212"/>
  <c r="BI209"/>
  <c r="BH209"/>
  <c r="BG209"/>
  <c r="BF209"/>
  <c r="T209"/>
  <c r="R209"/>
  <c r="P209"/>
  <c r="BI207"/>
  <c r="BH207"/>
  <c r="BG207"/>
  <c r="BF207"/>
  <c r="T207"/>
  <c r="R207"/>
  <c r="P207"/>
  <c r="BI202"/>
  <c r="BH202"/>
  <c r="BG202"/>
  <c r="BF202"/>
  <c r="T202"/>
  <c r="R202"/>
  <c r="P202"/>
  <c r="BI200"/>
  <c r="BH200"/>
  <c r="BG200"/>
  <c r="BF200"/>
  <c r="T200"/>
  <c r="R200"/>
  <c r="P200"/>
  <c r="BI197"/>
  <c r="BH197"/>
  <c r="BG197"/>
  <c r="BF197"/>
  <c r="T197"/>
  <c r="R197"/>
  <c r="P197"/>
  <c r="BI196"/>
  <c r="BH196"/>
  <c r="BG196"/>
  <c r="BF196"/>
  <c r="T196"/>
  <c r="R196"/>
  <c r="P196"/>
  <c r="BI189"/>
  <c r="BH189"/>
  <c r="BG189"/>
  <c r="BF189"/>
  <c r="T189"/>
  <c r="R189"/>
  <c r="P189"/>
  <c r="BI185"/>
  <c r="BH185"/>
  <c r="BG185"/>
  <c r="BF185"/>
  <c r="T185"/>
  <c r="R185"/>
  <c r="P185"/>
  <c r="BI181"/>
  <c r="BH181"/>
  <c r="BG181"/>
  <c r="BF181"/>
  <c r="T181"/>
  <c r="R181"/>
  <c r="P181"/>
  <c r="BI176"/>
  <c r="BH176"/>
  <c r="BG176"/>
  <c r="BF176"/>
  <c r="T176"/>
  <c r="R176"/>
  <c r="P176"/>
  <c r="BI173"/>
  <c r="BH173"/>
  <c r="BG173"/>
  <c r="BF173"/>
  <c r="T173"/>
  <c r="R173"/>
  <c r="P173"/>
  <c r="BI153"/>
  <c r="BH153"/>
  <c r="BG153"/>
  <c r="BF153"/>
  <c r="T153"/>
  <c r="R153"/>
  <c r="P153"/>
  <c r="BI148"/>
  <c r="BH148"/>
  <c r="BG148"/>
  <c r="BF148"/>
  <c r="T148"/>
  <c r="R148"/>
  <c r="P148"/>
  <c r="BI143"/>
  <c r="BH143"/>
  <c r="BG143"/>
  <c r="BF143"/>
  <c r="T143"/>
  <c r="R143"/>
  <c r="P143"/>
  <c r="BI137"/>
  <c r="BH137"/>
  <c r="BG137"/>
  <c r="BF137"/>
  <c r="T137"/>
  <c r="R137"/>
  <c r="P137"/>
  <c r="BI129"/>
  <c r="BH129"/>
  <c r="BG129"/>
  <c r="BF129"/>
  <c r="T129"/>
  <c r="R129"/>
  <c r="P129"/>
  <c r="BI121"/>
  <c r="BH121"/>
  <c r="BG121"/>
  <c r="BF121"/>
  <c r="T121"/>
  <c r="R121"/>
  <c r="P121"/>
  <c r="BI118"/>
  <c r="BH118"/>
  <c r="BG118"/>
  <c r="BF118"/>
  <c r="T118"/>
  <c r="R118"/>
  <c r="P118"/>
  <c r="BI116"/>
  <c r="BH116"/>
  <c r="BG116"/>
  <c r="BF116"/>
  <c r="T116"/>
  <c r="R116"/>
  <c r="P116"/>
  <c r="BI112"/>
  <c r="BH112"/>
  <c r="BG112"/>
  <c r="BF112"/>
  <c r="T112"/>
  <c r="R112"/>
  <c r="P112"/>
  <c r="BI108"/>
  <c r="BH108"/>
  <c r="BG108"/>
  <c r="BF108"/>
  <c r="T108"/>
  <c r="R108"/>
  <c r="P108"/>
  <c r="F99"/>
  <c r="E97"/>
  <c r="F56"/>
  <c r="E54"/>
  <c r="J26"/>
  <c r="E26"/>
  <c r="J102"/>
  <c r="J25"/>
  <c r="J23"/>
  <c r="E23"/>
  <c r="J101"/>
  <c r="J22"/>
  <c r="J20"/>
  <c r="E20"/>
  <c r="F102"/>
  <c r="J19"/>
  <c r="J17"/>
  <c r="E17"/>
  <c r="F101"/>
  <c r="J16"/>
  <c r="J14"/>
  <c r="J99"/>
  <c r="E7"/>
  <c r="E93"/>
  <c i="1" r="L50"/>
  <c r="AM50"/>
  <c r="AM49"/>
  <c r="L49"/>
  <c r="AM47"/>
  <c r="L47"/>
  <c r="L45"/>
  <c r="L44"/>
  <c i="2" r="J277"/>
  <c r="J181"/>
  <c i="3" r="J888"/>
  <c r="J107"/>
  <c r="BK719"/>
  <c r="BK115"/>
  <c r="BK353"/>
  <c r="BK758"/>
  <c r="BK949"/>
  <c r="BK587"/>
  <c i="4" r="J294"/>
  <c r="J332"/>
  <c r="J348"/>
  <c i="5" r="J638"/>
  <c r="BK493"/>
  <c r="J428"/>
  <c r="J493"/>
  <c i="6" r="J134"/>
  <c r="J93"/>
  <c i="7" r="BK177"/>
  <c i="8" r="J176"/>
  <c i="11" r="J129"/>
  <c i="12" r="BK94"/>
  <c i="15" r="J131"/>
  <c i="16" r="J468"/>
  <c r="J452"/>
  <c r="J376"/>
  <c r="BK152"/>
  <c r="J464"/>
  <c r="J477"/>
  <c i="17" r="BK250"/>
  <c r="BK104"/>
  <c r="J282"/>
  <c i="18" r="J450"/>
  <c r="BK558"/>
  <c r="BK248"/>
  <c r="BK252"/>
  <c r="BK350"/>
  <c r="J429"/>
  <c r="BK365"/>
  <c r="J348"/>
  <c r="J424"/>
  <c i="20" r="BK215"/>
  <c r="BK143"/>
  <c i="21" r="J152"/>
  <c i="22" r="J147"/>
  <c i="23" r="BK134"/>
  <c i="24" r="BK250"/>
  <c r="BK451"/>
  <c r="BK121"/>
  <c r="BK201"/>
  <c r="J435"/>
  <c i="25" r="BK389"/>
  <c r="J391"/>
  <c i="26" r="J134"/>
  <c i="27" r="J112"/>
  <c i="2" r="J129"/>
  <c i="3" r="BK827"/>
  <c r="J936"/>
  <c r="J623"/>
  <c i="4" r="J324"/>
  <c r="J125"/>
  <c r="J228"/>
  <c i="5" r="J323"/>
  <c r="J292"/>
  <c r="BK483"/>
  <c i="6" r="BK138"/>
  <c i="7" r="J170"/>
  <c i="8" r="J129"/>
  <c i="11" r="J138"/>
  <c i="14" r="BK92"/>
  <c i="15" r="BK100"/>
  <c i="16" r="J611"/>
  <c r="BK621"/>
  <c r="BK188"/>
  <c r="BK475"/>
  <c r="BK467"/>
  <c i="17" r="J108"/>
  <c r="BK116"/>
  <c r="BK124"/>
  <c i="18" r="J502"/>
  <c r="BK618"/>
  <c r="BK320"/>
  <c r="BK234"/>
  <c r="J282"/>
  <c r="J275"/>
  <c r="BK423"/>
  <c r="J459"/>
  <c r="J575"/>
  <c i="19" r="J192"/>
  <c i="20" r="J143"/>
  <c r="J145"/>
  <c i="21" r="J151"/>
  <c i="22" r="BK135"/>
  <c i="23" r="J286"/>
  <c i="24" r="BK420"/>
  <c r="J307"/>
  <c r="BK207"/>
  <c r="BK371"/>
  <c r="J418"/>
  <c r="J325"/>
  <c i="25" r="J189"/>
  <c r="J649"/>
  <c r="BK405"/>
  <c i="26" r="BK118"/>
  <c i="27" r="BK153"/>
  <c i="2" r="BK528"/>
  <c r="BK471"/>
  <c r="BK450"/>
  <c r="J384"/>
  <c r="J328"/>
  <c r="J287"/>
  <c i="3" r="BK743"/>
  <c r="BK942"/>
  <c r="J175"/>
  <c r="BK107"/>
  <c i="4" r="J263"/>
  <c r="BK171"/>
  <c i="5" r="J645"/>
  <c r="BK648"/>
  <c r="BK664"/>
  <c i="6" r="J116"/>
  <c i="7" r="BK116"/>
  <c i="8" r="J149"/>
  <c i="9" r="BK116"/>
  <c i="12" r="J96"/>
  <c i="15" r="J180"/>
  <c i="16" r="J457"/>
  <c r="BK263"/>
  <c r="BK470"/>
  <c r="BK307"/>
  <c r="BK253"/>
  <c i="17" r="BK102"/>
  <c r="J168"/>
  <c r="BK284"/>
  <c i="18" r="BK317"/>
  <c r="J414"/>
  <c r="BK344"/>
  <c r="BK421"/>
  <c r="BK492"/>
  <c r="BK541"/>
  <c r="J541"/>
  <c r="BK595"/>
  <c r="BK346"/>
  <c i="20" r="BK208"/>
  <c r="BK99"/>
  <c r="J187"/>
  <c i="21" r="BK143"/>
  <c i="22" r="J140"/>
  <c i="23" r="BK298"/>
  <c i="24" r="BK246"/>
  <c r="J103"/>
  <c r="BK125"/>
  <c r="BK499"/>
  <c r="J342"/>
  <c r="BK471"/>
  <c i="25" r="J483"/>
  <c r="J687"/>
  <c r="BK801"/>
  <c i="26" r="J116"/>
  <c i="2" r="J534"/>
  <c r="J511"/>
  <c r="J467"/>
  <c r="BK446"/>
  <c r="BK400"/>
  <c r="J351"/>
  <c r="BK313"/>
  <c r="J254"/>
  <c i="3" r="BK927"/>
  <c r="J103"/>
  <c r="BK297"/>
  <c i="4" r="BK334"/>
  <c r="J116"/>
  <c r="J259"/>
  <c i="5" r="BK603"/>
  <c r="J235"/>
  <c r="BK650"/>
  <c i="6" r="J137"/>
  <c i="8" r="J96"/>
  <c i="9" r="J126"/>
  <c i="11" r="BK105"/>
  <c i="15" r="BK150"/>
  <c i="16" r="J456"/>
  <c r="BK380"/>
  <c r="J401"/>
  <c r="BK513"/>
  <c r="BK574"/>
  <c i="17" r="BK184"/>
  <c r="J96"/>
  <c r="BK230"/>
  <c i="18" r="BK534"/>
  <c r="BK249"/>
  <c r="BK390"/>
  <c r="BK449"/>
  <c r="BK488"/>
  <c r="BK313"/>
  <c r="BK353"/>
  <c r="J360"/>
  <c r="BK341"/>
  <c r="J460"/>
  <c i="19" r="J89"/>
  <c i="20" r="J137"/>
  <c i="21" r="BK123"/>
  <c r="J134"/>
  <c i="23" r="J246"/>
  <c i="24" r="J429"/>
  <c r="BK331"/>
  <c r="BK354"/>
  <c r="J495"/>
  <c r="J96"/>
  <c r="J113"/>
  <c i="25" r="J730"/>
  <c r="J794"/>
  <c r="BK672"/>
  <c i="26" r="J129"/>
  <c i="2" r="J214"/>
  <c i="3" r="J740"/>
  <c r="BK496"/>
  <c r="J620"/>
  <c r="BK939"/>
  <c r="J739"/>
  <c i="4" r="BK277"/>
  <c r="BK167"/>
  <c r="BK134"/>
  <c i="5" r="J586"/>
  <c r="J215"/>
  <c r="BK210"/>
  <c i="6" r="J104"/>
  <c i="7" r="BK112"/>
  <c i="8" r="J152"/>
  <c i="10" r="BK116"/>
  <c i="12" r="BK136"/>
  <c i="14" r="J85"/>
  <c i="16" r="BK422"/>
  <c r="J202"/>
  <c r="BK326"/>
  <c r="J164"/>
  <c r="J411"/>
  <c r="BK222"/>
  <c i="17" r="J186"/>
  <c r="J264"/>
  <c r="BK118"/>
  <c r="BK98"/>
  <c i="18" r="BK303"/>
  <c r="J412"/>
  <c r="J587"/>
  <c r="J285"/>
  <c r="J316"/>
  <c r="J405"/>
  <c r="BK224"/>
  <c r="BK230"/>
  <c r="BK324"/>
  <c i="20" r="BK95"/>
  <c r="BK128"/>
  <c r="BK195"/>
  <c i="21" r="BK152"/>
  <c i="23" r="BK170"/>
  <c r="J136"/>
  <c i="24" r="J383"/>
  <c r="J499"/>
  <c r="BK399"/>
  <c r="J258"/>
  <c i="25" r="J646"/>
  <c r="J125"/>
  <c i="26" r="BK99"/>
  <c i="27" r="J146"/>
  <c i="2" r="J528"/>
  <c r="BK475"/>
  <c r="BK430"/>
  <c r="BK366"/>
  <c r="J315"/>
  <c r="BK249"/>
  <c r="BK108"/>
  <c i="3" r="BK514"/>
  <c r="J601"/>
  <c r="BK713"/>
  <c r="J637"/>
  <c i="4" r="BK287"/>
  <c r="BK259"/>
  <c i="5" r="J636"/>
  <c r="BK235"/>
  <c r="BK220"/>
  <c r="BK172"/>
  <c i="7" r="J123"/>
  <c i="8" r="BK178"/>
  <c r="J182"/>
  <c i="11" r="J140"/>
  <c i="15" r="BK139"/>
  <c i="16" r="BK334"/>
  <c r="J374"/>
  <c r="BK478"/>
  <c r="J324"/>
  <c r="J572"/>
  <c r="J621"/>
  <c r="BK240"/>
  <c r="BK139"/>
  <c i="17" r="J252"/>
  <c r="BK180"/>
  <c r="BK120"/>
  <c r="J266"/>
  <c i="18" r="BK316"/>
  <c r="J445"/>
  <c r="BK601"/>
  <c r="J256"/>
  <c r="BK369"/>
  <c r="J440"/>
  <c r="BK555"/>
  <c r="J447"/>
  <c r="J608"/>
  <c r="J219"/>
  <c i="20" r="J108"/>
  <c r="BK139"/>
  <c i="21" r="J83"/>
  <c i="22" r="J133"/>
  <c r="BK113"/>
  <c i="23" r="BK269"/>
  <c i="24" r="J150"/>
  <c r="BK449"/>
  <c r="J367"/>
  <c r="BK502"/>
  <c r="BK439"/>
  <c r="J340"/>
  <c i="25" r="J680"/>
  <c r="BK1173"/>
  <c r="J642"/>
  <c i="26" r="J113"/>
  <c i="27" r="BK158"/>
  <c i="2" r="BK197"/>
  <c i="3" r="BK932"/>
  <c r="BK726"/>
  <c r="J587"/>
  <c r="J942"/>
  <c i="4" r="J109"/>
  <c r="BK206"/>
  <c r="BK148"/>
  <c i="5" r="J689"/>
  <c r="BK689"/>
  <c r="BK243"/>
  <c i="6" r="BK136"/>
  <c i="7" r="J116"/>
  <c i="8" r="J174"/>
  <c i="9" r="J113"/>
  <c i="12" r="J92"/>
  <c i="15" r="J165"/>
  <c i="16" r="BK472"/>
  <c r="BK444"/>
  <c r="J473"/>
  <c r="J139"/>
  <c r="BK473"/>
  <c r="J313"/>
  <c i="17" r="J234"/>
  <c r="J232"/>
  <c r="J260"/>
  <c r="BK96"/>
  <c i="18" r="J328"/>
  <c r="BK443"/>
  <c r="J279"/>
  <c r="BK480"/>
  <c r="BK581"/>
  <c r="BK563"/>
  <c r="J213"/>
  <c r="J518"/>
  <c r="BK330"/>
  <c i="19" r="BK182"/>
  <c i="20" r="J169"/>
  <c r="BK151"/>
  <c i="21" r="J91"/>
  <c i="22" r="BK111"/>
  <c r="J102"/>
  <c r="J131"/>
  <c i="23" r="BK192"/>
  <c i="24" r="J393"/>
  <c r="J441"/>
  <c r="BK273"/>
  <c r="J329"/>
  <c r="BK311"/>
  <c r="BK217"/>
  <c i="25" r="BK301"/>
  <c r="J799"/>
  <c r="BK125"/>
  <c i="27" r="J158"/>
  <c i="2" r="BK279"/>
  <c r="BK173"/>
  <c i="3" r="BK749"/>
  <c r="BK732"/>
  <c r="J635"/>
  <c i="4" r="J310"/>
  <c r="J174"/>
  <c r="J120"/>
  <c i="5" r="BK403"/>
  <c r="BK230"/>
  <c r="BK281"/>
  <c r="J103"/>
  <c i="7" r="BK125"/>
  <c i="8" r="J122"/>
  <c i="9" r="BK124"/>
  <c i="10" r="J104"/>
  <c i="12" r="BK134"/>
  <c i="15" r="J183"/>
  <c r="J118"/>
  <c i="16" r="J134"/>
  <c r="BK643"/>
  <c r="BK507"/>
  <c r="J144"/>
  <c r="J240"/>
  <c r="BK477"/>
  <c r="J370"/>
  <c i="17" r="BK274"/>
  <c r="J255"/>
  <c r="BK138"/>
  <c i="18" r="BK396"/>
  <c r="BK583"/>
  <c r="BK298"/>
  <c r="J410"/>
  <c r="J545"/>
  <c r="BK289"/>
  <c r="BK321"/>
  <c r="J509"/>
  <c r="J338"/>
  <c i="19" r="J182"/>
  <c i="20" r="BK193"/>
  <c r="J202"/>
  <c i="21" r="BK113"/>
  <c i="22" r="J92"/>
  <c i="23" r="J142"/>
  <c r="BK216"/>
  <c r="BK218"/>
  <c r="BK243"/>
  <c r="BK156"/>
  <c r="J191"/>
  <c r="BK107"/>
  <c i="24" r="J457"/>
  <c r="BK367"/>
  <c r="BK327"/>
  <c r="BK275"/>
  <c r="BK176"/>
  <c r="J412"/>
  <c r="BK280"/>
  <c r="BK480"/>
  <c r="BK497"/>
  <c r="J352"/>
  <c r="J346"/>
  <c i="25" r="J485"/>
  <c r="BK157"/>
  <c r="BK424"/>
  <c i="26" r="BK113"/>
  <c i="27" r="BK144"/>
  <c i="2" r="J209"/>
  <c i="3" r="BK237"/>
  <c i="4" r="J203"/>
  <c r="BK120"/>
  <c i="5" r="BK642"/>
  <c r="J656"/>
  <c r="J682"/>
  <c i="7" r="J143"/>
  <c i="8" r="J145"/>
  <c i="10" r="J97"/>
  <c i="12" r="BK186"/>
  <c i="14" r="J90"/>
  <c i="15" r="BK165"/>
  <c i="16" r="BK214"/>
  <c r="J568"/>
  <c r="BK499"/>
  <c r="BK235"/>
  <c r="J218"/>
  <c i="17" r="BK172"/>
  <c r="BK100"/>
  <c r="BK110"/>
  <c i="18" r="J353"/>
  <c r="J490"/>
  <c r="J572"/>
  <c r="J558"/>
  <c r="BK293"/>
  <c r="BK271"/>
  <c r="J403"/>
  <c r="BK494"/>
  <c r="BK542"/>
  <c i="19" r="BK192"/>
  <c i="20" r="J183"/>
  <c r="BK213"/>
  <c i="21" r="J119"/>
  <c r="BK97"/>
  <c i="23" r="BK284"/>
  <c r="J227"/>
  <c i="24" r="BK123"/>
  <c r="J362"/>
  <c r="BK195"/>
  <c r="J256"/>
  <c r="BK150"/>
  <c i="25" r="BK401"/>
  <c r="BK1315"/>
  <c r="J790"/>
  <c i="26" r="J101"/>
  <c i="27" r="J110"/>
  <c i="2" r="J258"/>
  <c i="3" r="J750"/>
  <c r="J743"/>
  <c r="BK435"/>
  <c i="4" r="J215"/>
  <c r="BK109"/>
  <c r="J292"/>
  <c i="5" r="BK638"/>
  <c r="BK651"/>
  <c r="J628"/>
  <c i="6" r="BK112"/>
  <c i="7" r="J163"/>
  <c i="8" r="BK100"/>
  <c i="10" r="BK108"/>
  <c i="13" r="J95"/>
  <c i="16" r="BK466"/>
  <c r="J392"/>
  <c r="BK534"/>
  <c r="J325"/>
  <c r="BK226"/>
  <c r="J549"/>
  <c i="17" r="J205"/>
  <c r="J118"/>
  <c r="BK242"/>
  <c i="18" r="J568"/>
  <c r="BK543"/>
  <c r="BK598"/>
  <c r="BK270"/>
  <c r="J387"/>
  <c r="BK356"/>
  <c r="J503"/>
  <c r="J376"/>
  <c r="BK442"/>
  <c i="19" r="BK156"/>
  <c i="20" r="BK157"/>
  <c r="BK89"/>
  <c i="21" r="J140"/>
  <c i="22" r="BK133"/>
  <c i="23" r="J198"/>
  <c i="24" r="J294"/>
  <c r="J98"/>
  <c r="BK342"/>
  <c r="J443"/>
  <c r="BK319"/>
  <c r="BK254"/>
  <c i="25" r="J403"/>
  <c r="BK893"/>
  <c r="BK255"/>
  <c i="26" r="J121"/>
  <c i="27" r="J101"/>
  <c i="2" r="J532"/>
  <c r="J489"/>
  <c r="BK459"/>
  <c r="J408"/>
  <c r="BK338"/>
  <c r="J285"/>
  <c r="J173"/>
  <c i="3" r="BK571"/>
  <c r="J499"/>
  <c r="BK581"/>
  <c i="4" r="BK200"/>
  <c r="J260"/>
  <c i="5" r="J634"/>
  <c r="J414"/>
  <c r="BK215"/>
  <c r="J596"/>
  <c i="7" r="BK161"/>
  <c i="8" r="J171"/>
  <c r="BK133"/>
  <c i="11" r="J115"/>
  <c i="12" r="J191"/>
  <c i="15" r="J205"/>
  <c i="16" r="J263"/>
  <c r="BK563"/>
  <c r="BK418"/>
  <c r="BK353"/>
  <c i="17" r="BK255"/>
  <c r="J110"/>
  <c r="J150"/>
  <c i="18" r="BK362"/>
  <c r="J487"/>
  <c r="BK485"/>
  <c r="J579"/>
  <c r="BK314"/>
  <c r="BK412"/>
  <c r="J530"/>
  <c r="BK591"/>
  <c r="BK282"/>
  <c r="J272"/>
  <c i="20" r="J165"/>
  <c r="J217"/>
  <c i="21" r="BK140"/>
  <c i="23" r="BK291"/>
  <c i="24" r="J484"/>
  <c r="BK435"/>
  <c r="J420"/>
  <c r="BK383"/>
  <c r="J381"/>
  <c r="J193"/>
  <c i="25" r="BK640"/>
  <c r="BK811"/>
  <c r="BK428"/>
  <c i="27" r="BK106"/>
  <c i="2" r="BK521"/>
  <c r="BK480"/>
  <c r="J462"/>
  <c r="BK422"/>
  <c r="BK351"/>
  <c r="BK318"/>
  <c r="J279"/>
  <c r="BK121"/>
  <c i="3" r="J818"/>
  <c r="BK235"/>
  <c i="4" r="J253"/>
  <c r="BK150"/>
  <c i="5" r="BK352"/>
  <c r="J324"/>
  <c r="BK321"/>
  <c i="6" r="BK110"/>
  <c i="7" r="BK130"/>
  <c i="10" r="J110"/>
  <c i="12" r="BK197"/>
  <c i="15" r="BK96"/>
  <c i="16" r="J513"/>
  <c r="J493"/>
  <c r="BK202"/>
  <c r="J358"/>
  <c r="BK482"/>
  <c i="17" r="J195"/>
  <c r="J124"/>
  <c r="BK280"/>
  <c i="18" r="BK327"/>
  <c r="J430"/>
  <c r="J362"/>
  <c r="BK409"/>
  <c r="BK387"/>
  <c r="J214"/>
  <c r="J314"/>
  <c i="19" r="BK162"/>
  <c i="20" r="J171"/>
  <c r="BK189"/>
  <c i="21" r="J121"/>
  <c i="22" r="J111"/>
  <c i="23" r="J153"/>
  <c r="BK198"/>
  <c i="24" r="BK482"/>
  <c r="J410"/>
  <c r="BK103"/>
  <c r="J215"/>
  <c r="BK256"/>
  <c r="J176"/>
  <c i="25" r="J1127"/>
  <c r="J672"/>
  <c i="26" r="J99"/>
  <c i="2" r="F39"/>
  <c i="18" r="J384"/>
  <c r="BK374"/>
  <c i="19" r="J185"/>
  <c i="20" r="BK97"/>
  <c r="J97"/>
  <c i="22" r="BK116"/>
  <c i="23" r="BK214"/>
  <c i="24" r="BK455"/>
  <c r="J427"/>
  <c r="BK325"/>
  <c r="J486"/>
  <c r="BK460"/>
  <c i="25" r="BK467"/>
  <c r="J893"/>
  <c r="BK796"/>
  <c i="26" r="J127"/>
  <c i="27" r="J90"/>
  <c i="2" r="BK501"/>
  <c r="J450"/>
  <c r="J382"/>
  <c r="BK326"/>
  <c r="BK287"/>
  <c r="J118"/>
  <c i="3" r="J892"/>
  <c r="J935"/>
  <c r="BK639"/>
  <c r="J885"/>
  <c i="4" r="BK130"/>
  <c r="BK127"/>
  <c i="5" r="J506"/>
  <c r="J478"/>
  <c r="J395"/>
  <c r="J665"/>
  <c i="6" r="J107"/>
  <c i="7" r="J125"/>
  <c i="8" r="BK118"/>
  <c i="11" r="BK140"/>
  <c i="12" r="J134"/>
  <c i="15" r="BK129"/>
  <c r="BK146"/>
  <c i="16" r="J499"/>
  <c r="J418"/>
  <c r="BK611"/>
  <c r="J495"/>
  <c r="J517"/>
  <c r="J559"/>
  <c i="17" r="BK240"/>
  <c r="J112"/>
  <c r="J106"/>
  <c r="BK154"/>
  <c r="BK156"/>
  <c i="18" r="BK236"/>
  <c r="BK403"/>
  <c r="J465"/>
  <c r="BK418"/>
  <c r="J522"/>
  <c r="J610"/>
  <c r="BK522"/>
  <c r="J510"/>
  <c i="20" r="BK187"/>
  <c r="BK206"/>
  <c i="21" r="BK101"/>
  <c r="BK95"/>
  <c i="22" r="J113"/>
  <c r="BK109"/>
  <c i="23" r="BK227"/>
  <c i="24" r="BK292"/>
  <c r="BK146"/>
  <c r="BK182"/>
  <c r="J226"/>
  <c r="J146"/>
  <c i="25" r="J467"/>
  <c r="J438"/>
  <c r="BK456"/>
  <c i="26" r="J107"/>
  <c i="27" r="BK98"/>
  <c i="2" r="BK153"/>
  <c i="3" r="J293"/>
  <c r="BK888"/>
  <c r="BK756"/>
  <c i="4" r="J334"/>
  <c r="J243"/>
  <c i="5" r="J651"/>
  <c r="J380"/>
  <c r="J418"/>
  <c i="6" r="J119"/>
  <c i="7" r="BK103"/>
  <c r="J156"/>
  <c i="8" r="J179"/>
  <c i="10" r="J108"/>
  <c i="12" r="BK92"/>
  <c i="15" r="BK203"/>
  <c i="16" r="J583"/>
  <c r="BK504"/>
  <c r="BK525"/>
  <c r="BK570"/>
  <c r="J403"/>
  <c r="BK272"/>
  <c i="17" r="BK90"/>
  <c r="BK88"/>
  <c r="J88"/>
  <c i="18" r="BK518"/>
  <c r="J591"/>
  <c r="J324"/>
  <c r="J416"/>
  <c r="BK514"/>
  <c r="BK615"/>
  <c r="J364"/>
  <c r="J477"/>
  <c r="J540"/>
  <c r="J311"/>
  <c r="J373"/>
  <c i="19" r="J180"/>
  <c i="20" r="J181"/>
  <c r="J177"/>
  <c i="21" r="BK121"/>
  <c i="22" r="BK138"/>
  <c r="J149"/>
  <c i="23" r="J212"/>
  <c i="24" r="J424"/>
  <c r="J170"/>
  <c r="BK184"/>
  <c r="BK219"/>
  <c r="J480"/>
  <c r="J184"/>
  <c i="25" r="J635"/>
  <c r="J921"/>
  <c r="BK440"/>
  <c i="26" r="J118"/>
  <c i="27" r="BK115"/>
  <c i="2" r="J218"/>
  <c i="3" r="J611"/>
  <c r="BK742"/>
  <c r="BK410"/>
  <c r="BK628"/>
  <c i="4" r="J271"/>
  <c r="J161"/>
  <c i="5" r="J266"/>
  <c r="J427"/>
  <c r="J220"/>
  <c i="6" r="J97"/>
  <c i="7" r="J128"/>
  <c i="8" r="J164"/>
  <c i="9" r="J128"/>
  <c i="11" r="BK125"/>
  <c i="14" r="BK98"/>
  <c i="15" r="J187"/>
  <c i="16" r="J563"/>
  <c r="J268"/>
  <c r="J586"/>
  <c r="BK480"/>
  <c r="J152"/>
  <c r="BK245"/>
  <c i="17" r="BK132"/>
  <c r="BK130"/>
  <c r="J104"/>
  <c i="18" r="J448"/>
  <c r="BK620"/>
  <c r="J351"/>
  <c r="BK441"/>
  <c r="J580"/>
  <c r="J251"/>
  <c r="BK375"/>
  <c r="J417"/>
  <c r="J617"/>
  <c r="BK588"/>
  <c i="19" r="BK180"/>
  <c i="20" r="J173"/>
  <c r="J106"/>
  <c i="21" r="BK147"/>
  <c r="J154"/>
  <c i="23" r="J172"/>
  <c r="BK254"/>
  <c r="BK138"/>
  <c r="J138"/>
  <c r="J224"/>
  <c r="J168"/>
  <c r="J214"/>
  <c r="BK153"/>
  <c i="24" r="J455"/>
  <c r="J406"/>
  <c r="BK364"/>
  <c r="J309"/>
  <c r="BK252"/>
  <c r="J189"/>
  <c r="J162"/>
  <c r="BK424"/>
  <c r="BK387"/>
  <c r="BK486"/>
  <c r="J414"/>
  <c i="25" r="BK379"/>
  <c r="BK839"/>
  <c r="J487"/>
  <c i="26" r="BK127"/>
  <c i="27" r="J88"/>
  <c i="2" r="J196"/>
  <c i="3" r="BK606"/>
  <c i="4" r="BK215"/>
  <c r="BK182"/>
  <c i="5" r="BK683"/>
  <c r="BK401"/>
  <c r="BK323"/>
  <c r="J480"/>
  <c i="6" r="BK100"/>
  <c i="7" r="BK138"/>
  <c i="8" r="J118"/>
  <c i="9" r="J131"/>
  <c i="12" r="J105"/>
  <c i="15" r="BK135"/>
  <c i="16" r="BK561"/>
  <c r="J490"/>
  <c r="BK403"/>
  <c r="J640"/>
  <c r="J304"/>
  <c r="BK164"/>
  <c i="17" r="BK176"/>
  <c r="J152"/>
  <c r="BK186"/>
  <c i="18" r="J224"/>
  <c r="J393"/>
  <c r="J409"/>
  <c r="J270"/>
  <c r="J374"/>
  <c r="BK472"/>
  <c r="J390"/>
  <c r="J361"/>
  <c i="20" r="J215"/>
  <c r="J200"/>
  <c r="BK141"/>
  <c i="21" r="J136"/>
  <c i="22" r="BK98"/>
  <c i="24" r="BK447"/>
  <c r="J209"/>
  <c r="J488"/>
  <c r="BK277"/>
  <c r="BK178"/>
  <c i="25" r="J727"/>
  <c r="J373"/>
  <c r="BK682"/>
  <c i="27" r="J92"/>
  <c i="2" r="J224"/>
  <c i="3" r="BK895"/>
  <c r="J736"/>
  <c r="BK928"/>
  <c i="4" r="J182"/>
  <c i="5" r="BK477"/>
  <c r="J422"/>
  <c r="BK226"/>
  <c i="6" r="BK137"/>
  <c i="7" r="J146"/>
  <c i="10" r="J114"/>
  <c i="12" r="J193"/>
  <c i="15" r="J169"/>
  <c i="16" r="J470"/>
  <c r="BK108"/>
  <c r="BK411"/>
  <c r="BK384"/>
  <c i="17" r="BK191"/>
  <c r="BK150"/>
  <c r="J280"/>
  <c i="18" r="BK296"/>
  <c r="J616"/>
  <c r="J570"/>
  <c r="BK593"/>
  <c r="BK213"/>
  <c r="J290"/>
  <c r="J334"/>
  <c r="BK294"/>
  <c i="19" r="J156"/>
  <c i="20" r="J124"/>
  <c r="J91"/>
  <c i="21" r="J147"/>
  <c i="23" r="BK294"/>
  <c r="J129"/>
  <c i="24" r="J395"/>
  <c r="BK389"/>
  <c r="BK261"/>
  <c r="J236"/>
  <c r="BK172"/>
  <c i="25" r="BK391"/>
  <c r="BK1307"/>
  <c r="BK743"/>
  <c i="26" r="J102"/>
  <c i="27" r="J144"/>
  <c i="2" r="J537"/>
  <c r="BK498"/>
  <c r="J446"/>
  <c r="BK374"/>
  <c r="J303"/>
  <c r="BK243"/>
  <c r="BK118"/>
  <c i="3" r="J763"/>
  <c r="J934"/>
  <c i="4" r="BK337"/>
  <c r="BK104"/>
  <c i="5" r="J520"/>
  <c r="BK630"/>
  <c i="6" r="J131"/>
  <c i="7" r="J100"/>
  <c i="10" r="BK101"/>
  <c i="12" r="BK193"/>
  <c i="15" r="BK205"/>
  <c i="16" r="J486"/>
  <c r="BK370"/>
  <c r="BK456"/>
  <c r="BK586"/>
  <c i="17" r="BK160"/>
  <c r="J268"/>
  <c r="BK205"/>
  <c i="18" r="BK498"/>
  <c r="BK568"/>
  <c r="J339"/>
  <c r="J434"/>
  <c r="BK505"/>
  <c r="J241"/>
  <c r="J284"/>
  <c r="J396"/>
  <c r="J478"/>
  <c r="BK399"/>
  <c i="19" r="BK117"/>
  <c i="20" r="J219"/>
  <c r="J222"/>
  <c i="21" r="J123"/>
  <c i="22" r="BK102"/>
  <c i="23" r="BK172"/>
  <c i="24" r="BK484"/>
  <c r="J369"/>
  <c r="BK466"/>
  <c r="J284"/>
  <c i="25" r="J379"/>
  <c r="J424"/>
  <c r="BK680"/>
  <c i="26" r="J93"/>
  <c i="2" r="BK541"/>
  <c r="J524"/>
  <c r="BK477"/>
  <c r="J459"/>
  <c r="J443"/>
  <c r="BK384"/>
  <c r="J338"/>
  <c r="J308"/>
  <c r="BK214"/>
  <c i="3" r="J353"/>
  <c r="BK633"/>
  <c r="BK644"/>
  <c i="4" r="J118"/>
  <c r="J287"/>
  <c i="5" r="J690"/>
  <c r="BK655"/>
  <c r="J630"/>
  <c i="7" r="BK153"/>
  <c i="8" r="J119"/>
  <c i="11" r="BK138"/>
  <c i="12" r="BK103"/>
  <c i="15" r="J201"/>
  <c i="16" r="BK169"/>
  <c r="J530"/>
  <c r="J556"/>
  <c r="BK396"/>
  <c r="BK134"/>
  <c i="17" r="J100"/>
  <c r="BK108"/>
  <c r="J142"/>
  <c i="18" r="J456"/>
  <c r="J578"/>
  <c r="J218"/>
  <c r="J273"/>
  <c r="BK532"/>
  <c r="BK548"/>
  <c r="J516"/>
  <c r="J287"/>
  <c r="BK336"/>
  <c i="19" r="BK196"/>
  <c i="20" r="BK212"/>
  <c r="J116"/>
  <c i="22" r="BK140"/>
  <c i="23" r="J132"/>
  <c i="24" r="BK135"/>
  <c r="BK269"/>
  <c r="BK226"/>
  <c r="J502"/>
  <c r="BK379"/>
  <c r="BK358"/>
  <c i="25" r="J814"/>
  <c r="BK921"/>
  <c r="J359"/>
  <c i="27" r="BK137"/>
  <c i="2" r="J243"/>
  <c r="J197"/>
  <c i="3" r="BK623"/>
  <c r="BK295"/>
  <c r="J753"/>
  <c r="BK745"/>
  <c i="4" r="BK324"/>
  <c r="BK192"/>
  <c i="5" r="J433"/>
  <c r="J590"/>
  <c r="J650"/>
  <c r="J403"/>
  <c i="6" r="BK109"/>
  <c i="7" r="BK156"/>
  <c i="8" r="J100"/>
  <c i="9" r="BK115"/>
  <c i="11" r="BK120"/>
  <c i="15" r="BK187"/>
  <c i="16" r="J388"/>
  <c r="BK243"/>
  <c r="J467"/>
  <c r="BK247"/>
  <c i="17" r="J170"/>
  <c r="BK224"/>
  <c r="BK166"/>
  <c r="J144"/>
  <c i="18" r="BK539"/>
  <c r="BK273"/>
  <c r="BK599"/>
  <c r="J476"/>
  <c r="J588"/>
  <c r="J378"/>
  <c r="J533"/>
  <c r="J548"/>
  <c r="J602"/>
  <c i="19" r="BK146"/>
  <c i="20" r="J189"/>
  <c r="BK120"/>
  <c i="21" r="J105"/>
  <c i="22" r="BK88"/>
  <c i="23" r="BK162"/>
  <c i="24" r="J277"/>
  <c r="BK127"/>
  <c r="J135"/>
  <c r="J464"/>
  <c r="J451"/>
  <c r="BK117"/>
  <c i="25" r="BK408"/>
  <c r="J971"/>
  <c r="J103"/>
  <c i="26" r="BK121"/>
  <c i="27" r="J118"/>
  <c i="2" r="BK524"/>
  <c r="BK489"/>
  <c r="J438"/>
  <c r="J392"/>
  <c r="BK337"/>
  <c r="BK303"/>
  <c r="J189"/>
  <c i="3" r="BK637"/>
  <c r="J949"/>
  <c r="BK291"/>
  <c r="BK935"/>
  <c i="4" r="BK260"/>
  <c r="J200"/>
  <c r="BK294"/>
  <c i="5" r="J425"/>
  <c r="BK593"/>
  <c r="J230"/>
  <c i="6" r="J126"/>
  <c i="7" r="BK173"/>
  <c i="8" r="BK175"/>
  <c i="10" r="BK110"/>
  <c i="12" r="BK99"/>
  <c i="15" r="J143"/>
  <c i="16" r="J521"/>
  <c r="BK323"/>
  <c r="BK218"/>
  <c r="BK394"/>
  <c i="17" r="J166"/>
  <c r="J258"/>
  <c i="18" r="BK373"/>
  <c r="BK546"/>
  <c r="BK338"/>
  <c r="BK372"/>
  <c r="BK323"/>
  <c r="J358"/>
  <c r="J354"/>
  <c r="J318"/>
  <c r="BK263"/>
  <c i="20" r="J153"/>
  <c r="J114"/>
  <c i="21" r="J101"/>
  <c r="J138"/>
  <c i="22" r="J104"/>
  <c i="23" r="BK209"/>
  <c r="J162"/>
  <c i="24" r="J252"/>
  <c r="BK406"/>
  <c r="J180"/>
  <c r="BK224"/>
  <c r="BK115"/>
  <c i="25" r="J689"/>
  <c r="BK759"/>
  <c r="J633"/>
  <c i="26" r="J96"/>
  <c i="2" r="F37"/>
  <c i="18" r="BK578"/>
  <c i="19" r="J117"/>
  <c i="20" r="BK110"/>
  <c r="J193"/>
  <c i="21" r="BK115"/>
  <c i="22" r="BK107"/>
  <c i="23" r="BK286"/>
  <c r="J222"/>
  <c i="24" r="J211"/>
  <c r="BK304"/>
  <c r="J267"/>
  <c r="J273"/>
  <c r="BK170"/>
  <c i="25" r="J678"/>
  <c r="J868"/>
  <c i="26" r="J124"/>
  <c i="27" r="J155"/>
  <c i="2" r="J231"/>
  <c r="J108"/>
  <c i="3" r="BK824"/>
  <c r="J746"/>
  <c i="4" r="BK297"/>
  <c r="J304"/>
  <c i="5" r="J536"/>
  <c r="BK588"/>
  <c r="BK527"/>
  <c r="BK601"/>
  <c i="6" r="J128"/>
  <c i="7" r="BK181"/>
  <c i="8" r="BK169"/>
  <c i="10" r="BK97"/>
  <c i="12" r="BK105"/>
  <c i="15" r="J122"/>
  <c i="16" r="BK549"/>
  <c r="BK521"/>
  <c r="J507"/>
  <c r="BK362"/>
  <c r="BK462"/>
  <c r="J326"/>
  <c r="J534"/>
  <c r="BK490"/>
  <c i="17" r="J199"/>
  <c r="J221"/>
  <c r="BK270"/>
  <c r="BK197"/>
  <c i="18" r="BK487"/>
  <c r="BK459"/>
  <c r="BK553"/>
  <c r="J302"/>
  <c r="BK382"/>
  <c r="BK424"/>
  <c r="BK608"/>
  <c r="BK391"/>
  <c r="J523"/>
  <c r="BK260"/>
  <c r="BK358"/>
  <c i="19" r="J162"/>
  <c i="20" r="BK163"/>
  <c r="BK131"/>
  <c i="21" r="BK91"/>
  <c i="22" r="J127"/>
  <c i="23" r="J220"/>
  <c r="BK246"/>
  <c r="BK186"/>
  <c r="BK240"/>
  <c r="BK145"/>
  <c r="J196"/>
  <c r="J148"/>
  <c r="J192"/>
  <c i="24" r="BK468"/>
  <c r="J445"/>
  <c r="J397"/>
  <c r="J344"/>
  <c r="J269"/>
  <c r="BK199"/>
  <c r="BK457"/>
  <c r="BK346"/>
  <c r="J197"/>
  <c r="BK323"/>
  <c r="J199"/>
  <c r="BK209"/>
  <c i="25" r="BK742"/>
  <c r="BK485"/>
  <c r="J553"/>
  <c i="26" r="BK101"/>
  <c i="27" r="J141"/>
  <c i="2" r="J237"/>
  <c i="3" r="BK704"/>
  <c i="4" r="J134"/>
  <c r="BK203"/>
  <c i="5" r="BK207"/>
  <c r="J492"/>
  <c r="J190"/>
  <c i="6" r="J127"/>
  <c r="BK104"/>
  <c i="7" r="BK159"/>
  <c i="8" r="BK176"/>
  <c i="10" r="J99"/>
  <c i="12" r="BK107"/>
  <c i="14" r="BK90"/>
  <c i="15" r="BK190"/>
  <c i="16" r="BK114"/>
  <c r="J156"/>
  <c r="BK300"/>
  <c r="BK430"/>
  <c i="17" r="J211"/>
  <c r="BK252"/>
  <c r="J244"/>
  <c r="J172"/>
  <c i="18" r="BK545"/>
  <c r="J598"/>
  <c r="J350"/>
  <c r="BK586"/>
  <c r="J571"/>
  <c r="J232"/>
  <c r="BK215"/>
  <c r="J215"/>
  <c i="20" r="J89"/>
  <c r="BK106"/>
  <c r="J191"/>
  <c i="21" r="BK138"/>
  <c i="23" r="BK220"/>
  <c i="24" r="BK129"/>
  <c r="J348"/>
  <c r="J288"/>
  <c r="BK495"/>
  <c r="J375"/>
  <c r="J319"/>
  <c i="25" r="BK359"/>
  <c r="BK896"/>
  <c r="BK687"/>
  <c i="26" r="BK124"/>
  <c i="27" r="J160"/>
  <c i="2" r="J153"/>
  <c i="3" r="J742"/>
  <c r="J749"/>
  <c r="BK111"/>
  <c i="4" r="J127"/>
  <c r="BK299"/>
  <c r="BK190"/>
  <c i="5" r="J550"/>
  <c r="BK261"/>
  <c r="BK679"/>
  <c r="BK154"/>
  <c i="7" r="BK150"/>
  <c i="8" r="BK152"/>
  <c i="11" r="BK133"/>
  <c i="14" r="J87"/>
  <c i="15" r="J199"/>
  <c i="16" r="BK543"/>
  <c r="BK495"/>
  <c r="J482"/>
  <c r="J210"/>
  <c i="17" r="BK244"/>
  <c r="BK260"/>
  <c r="BK164"/>
  <c i="18" r="J332"/>
  <c r="J436"/>
  <c r="BK425"/>
  <c r="J599"/>
  <c r="J248"/>
  <c r="J559"/>
  <c r="BK526"/>
  <c r="BK507"/>
  <c i="19" r="BK167"/>
  <c i="20" r="BK133"/>
  <c r="J220"/>
  <c i="21" r="J89"/>
  <c i="23" r="J195"/>
  <c r="J259"/>
  <c i="24" r="BK443"/>
  <c r="J416"/>
  <c r="J466"/>
  <c r="BK313"/>
  <c r="BK267"/>
  <c r="BK98"/>
  <c i="25" r="J1219"/>
  <c r="BK387"/>
  <c i="26" r="BK105"/>
  <c i="27" r="J153"/>
  <c r="BK104"/>
  <c i="2" r="BK511"/>
  <c r="BK469"/>
  <c r="J433"/>
  <c r="BK355"/>
  <c r="BK290"/>
  <c r="J200"/>
  <c i="3" r="J625"/>
  <c r="J111"/>
  <c i="4" r="J140"/>
  <c r="BK159"/>
  <c r="BK345"/>
  <c i="5" r="BK187"/>
  <c r="BK128"/>
  <c r="BK414"/>
  <c i="7" r="BK118"/>
  <c i="8" r="BK180"/>
  <c i="9" r="BK113"/>
  <c i="12" r="BK195"/>
  <c i="13" r="J93"/>
  <c i="15" r="BK154"/>
  <c i="16" r="BK144"/>
  <c r="J440"/>
  <c r="J601"/>
  <c r="BK488"/>
  <c i="17" r="J188"/>
  <c r="BK228"/>
  <c r="J270"/>
  <c i="18" r="J278"/>
  <c r="BK450"/>
  <c r="BK562"/>
  <c r="BK266"/>
  <c r="BK384"/>
  <c r="J452"/>
  <c r="J341"/>
  <c r="J408"/>
  <c r="BK552"/>
  <c i="19" r="BK188"/>
  <c i="20" r="BK104"/>
  <c r="BK126"/>
  <c i="21" r="BK109"/>
  <c i="22" r="BK94"/>
  <c i="23" r="BK178"/>
  <c i="24" r="J323"/>
  <c r="J164"/>
  <c r="J174"/>
  <c r="J217"/>
  <c r="BK193"/>
  <c r="BK286"/>
  <c r="J109"/>
  <c i="25" r="BK381"/>
  <c r="BK646"/>
  <c i="26" r="J132"/>
  <c i="2" r="J530"/>
  <c r="J501"/>
  <c r="J471"/>
  <c r="BK456"/>
  <c r="J422"/>
  <c r="J374"/>
  <c r="J331"/>
  <c r="J290"/>
  <c r="BK176"/>
  <c i="3" r="J925"/>
  <c r="BK323"/>
  <c r="BK892"/>
  <c i="4" r="J266"/>
  <c r="BK284"/>
  <c i="5" r="BK586"/>
  <c r="J603"/>
  <c r="J156"/>
  <c r="J352"/>
  <c i="6" r="BK134"/>
  <c i="7" r="J177"/>
  <c i="8" r="BK171"/>
  <c i="10" r="BK104"/>
  <c i="12" r="BK191"/>
  <c i="14" r="J88"/>
  <c i="16" r="BK296"/>
  <c r="BK452"/>
  <c r="J104"/>
  <c r="BK324"/>
  <c r="J488"/>
  <c i="17" r="BK146"/>
  <c r="J160"/>
  <c r="J92"/>
  <c r="BK144"/>
  <c i="18" r="J372"/>
  <c r="J498"/>
  <c r="J607"/>
  <c r="J593"/>
  <c r="BK272"/>
  <c r="J294"/>
  <c r="J313"/>
  <c r="BK462"/>
  <c r="BK614"/>
  <c r="J289"/>
  <c i="20" r="BK210"/>
  <c r="BK112"/>
  <c i="21" r="BK145"/>
  <c r="J99"/>
  <c i="22" r="J120"/>
  <c i="23" r="BK289"/>
  <c i="24" r="BK403"/>
  <c r="J186"/>
  <c r="J313"/>
  <c r="J280"/>
  <c r="BK186"/>
  <c i="25" r="J742"/>
  <c r="J1321"/>
  <c r="BK383"/>
  <c r="J456"/>
  <c i="27" r="BK94"/>
  <c i="2" r="J282"/>
  <c r="BK129"/>
  <c i="3" r="J115"/>
  <c r="BK411"/>
  <c r="J735"/>
  <c r="J496"/>
  <c r="BK635"/>
  <c r="J321"/>
  <c i="4" r="BK153"/>
  <c r="J148"/>
  <c r="J279"/>
  <c i="5" r="J601"/>
  <c r="J222"/>
  <c r="BK598"/>
  <c r="BK690"/>
  <c i="6" r="BK123"/>
  <c i="7" r="BK133"/>
  <c i="8" r="BK155"/>
  <c r="BK149"/>
  <c i="11" r="J151"/>
  <c i="12" r="J99"/>
  <c i="15" r="J196"/>
  <c i="16" r="BK104"/>
  <c r="J561"/>
  <c r="J422"/>
  <c r="BK341"/>
  <c r="J354"/>
  <c r="BK156"/>
  <c i="17" r="BK268"/>
  <c r="J140"/>
  <c r="BK238"/>
  <c r="BK278"/>
  <c i="18" r="BK509"/>
  <c r="J216"/>
  <c r="BK284"/>
  <c r="BK405"/>
  <c r="BK516"/>
  <c r="BK592"/>
  <c r="J327"/>
  <c r="J428"/>
  <c r="J483"/>
  <c i="19" r="BK159"/>
  <c i="20" r="J131"/>
  <c r="BK173"/>
  <c i="21" r="J109"/>
  <c i="22" r="J100"/>
  <c i="23" r="J264"/>
  <c i="24" r="J391"/>
  <c r="BK248"/>
  <c r="BK213"/>
  <c r="J205"/>
  <c r="J160"/>
  <c i="25" r="J759"/>
  <c r="J1311"/>
  <c r="BK678"/>
  <c r="J347"/>
  <c i="27" r="BK126"/>
  <c i="2" r="BK530"/>
  <c r="J480"/>
  <c r="BK443"/>
  <c r="J355"/>
  <c r="J318"/>
  <c r="BK231"/>
  <c i="3" r="J592"/>
  <c r="J297"/>
  <c r="J827"/>
  <c r="BK625"/>
  <c i="4" r="BK125"/>
  <c r="BK249"/>
  <c i="5" r="J167"/>
  <c r="J455"/>
  <c r="J410"/>
  <c i="7" r="BK146"/>
  <c i="8" r="BK124"/>
  <c i="10" r="J93"/>
  <c i="11" r="J99"/>
  <c i="14" r="J91"/>
  <c i="15" r="J203"/>
  <c i="16" r="BK583"/>
  <c r="J114"/>
  <c r="BK206"/>
  <c i="17" r="BK199"/>
  <c r="J193"/>
  <c r="BK282"/>
  <c i="18" r="BK334"/>
  <c r="BK482"/>
  <c r="BK226"/>
  <c r="J526"/>
  <c r="J488"/>
  <c r="BK501"/>
  <c r="J583"/>
  <c r="J246"/>
  <c i="19" r="J159"/>
  <c i="20" r="J87"/>
  <c r="BK217"/>
  <c i="21" r="J126"/>
  <c i="22" r="BK145"/>
  <c r="J98"/>
  <c i="23" r="J202"/>
  <c r="J115"/>
  <c i="24" r="J371"/>
  <c r="BK414"/>
  <c r="J221"/>
  <c r="BK309"/>
  <c r="J261"/>
  <c r="BK180"/>
  <c i="25" r="BK189"/>
  <c r="BK347"/>
  <c r="BK774"/>
  <c i="27" r="BK160"/>
  <c i="2" r="BK181"/>
  <c i="3" r="BK882"/>
  <c r="J729"/>
  <c r="J291"/>
  <c i="4" r="BK228"/>
  <c r="J284"/>
  <c i="5" r="BK399"/>
  <c r="J437"/>
  <c r="J321"/>
  <c r="BK222"/>
  <c i="6" r="J110"/>
  <c i="7" r="BK166"/>
  <c i="8" r="J147"/>
  <c i="11" r="J133"/>
  <c i="12" r="J136"/>
  <c i="15" r="J104"/>
  <c i="16" r="BK279"/>
  <c r="J182"/>
  <c r="J433"/>
  <c r="BK502"/>
  <c r="J444"/>
  <c r="J120"/>
  <c i="17" r="J207"/>
  <c r="BK195"/>
  <c r="J278"/>
  <c i="18" r="BK361"/>
  <c r="J485"/>
  <c r="J566"/>
  <c r="BK577"/>
  <c r="J309"/>
  <c r="J308"/>
  <c r="J344"/>
  <c r="BK388"/>
  <c r="BK439"/>
  <c i="20" r="J213"/>
  <c r="J126"/>
  <c r="J102"/>
  <c i="21" r="BK117"/>
  <c i="22" r="BK118"/>
  <c r="BK96"/>
  <c i="23" r="J194"/>
  <c i="24" r="J437"/>
  <c r="J129"/>
  <c r="J447"/>
  <c r="J354"/>
  <c i="25" r="J807"/>
  <c r="BK1051"/>
  <c r="BK448"/>
  <c i="26" r="BK102"/>
  <c i="27" r="BK92"/>
  <c i="2" r="BK196"/>
  <c i="3" r="J235"/>
  <c r="J882"/>
  <c r="J411"/>
  <c i="4" r="J206"/>
  <c r="J297"/>
  <c r="J231"/>
  <c r="BK118"/>
  <c i="5" r="BK425"/>
  <c r="J154"/>
  <c r="BK422"/>
  <c i="6" r="J109"/>
  <c i="7" r="BK114"/>
  <c i="9" r="BK128"/>
  <c i="11" r="BK151"/>
  <c i="15" r="J146"/>
  <c r="BK158"/>
  <c i="16" r="J480"/>
  <c r="J466"/>
  <c r="J249"/>
  <c r="J345"/>
  <c r="J289"/>
  <c r="BK566"/>
  <c i="17" r="J230"/>
  <c r="J136"/>
  <c r="BK276"/>
  <c r="J276"/>
  <c i="18" r="J340"/>
  <c r="J507"/>
  <c r="BK621"/>
  <c r="BK228"/>
  <c r="BK328"/>
  <c r="BK463"/>
  <c r="J539"/>
  <c r="BK264"/>
  <c r="J468"/>
  <c r="J494"/>
  <c r="BK222"/>
  <c i="20" r="BK177"/>
  <c i="21" r="BK83"/>
  <c i="22" r="J96"/>
  <c i="23" r="BK234"/>
  <c r="BK224"/>
  <c r="J113"/>
  <c r="J216"/>
  <c r="BK102"/>
  <c r="J118"/>
  <c r="J182"/>
  <c i="24" r="J478"/>
  <c r="J449"/>
  <c r="BK377"/>
  <c r="BK348"/>
  <c r="BK296"/>
  <c r="BK236"/>
  <c r="J143"/>
  <c r="BK397"/>
  <c r="J403"/>
  <c r="J224"/>
  <c r="BK401"/>
  <c r="BK288"/>
  <c i="25" r="BK689"/>
  <c r="BK1127"/>
  <c r="J222"/>
  <c i="27" r="BK139"/>
  <c r="BK90"/>
  <c i="3" r="J716"/>
  <c i="4" r="J167"/>
  <c r="BK253"/>
  <c r="BK243"/>
  <c i="5" r="J477"/>
  <c r="J640"/>
  <c r="J588"/>
  <c i="6" r="BK116"/>
  <c i="7" r="J161"/>
  <c r="J103"/>
  <c i="8" r="BK96"/>
  <c i="11" r="BK111"/>
  <c i="13" r="BK90"/>
  <c i="15" r="BK131"/>
  <c i="16" r="BK375"/>
  <c r="BK366"/>
  <c r="J502"/>
  <c r="BK401"/>
  <c r="BK568"/>
  <c r="BK556"/>
  <c i="17" r="J164"/>
  <c r="BK128"/>
  <c r="BK226"/>
  <c i="18" r="BK616"/>
  <c r="BK268"/>
  <c r="BK311"/>
  <c r="BK304"/>
  <c r="J455"/>
  <c r="J543"/>
  <c r="BK219"/>
  <c r="J553"/>
  <c r="BK585"/>
  <c i="19" r="J196"/>
  <c i="20" r="J175"/>
  <c r="J93"/>
  <c i="21" r="BK134"/>
  <c r="BK130"/>
  <c i="23" r="BK222"/>
  <c r="J294"/>
  <c i="24" r="J387"/>
  <c r="J401"/>
  <c r="BK333"/>
  <c r="J119"/>
  <c r="J230"/>
  <c i="25" r="BK483"/>
  <c r="BK658"/>
  <c r="BK487"/>
  <c i="27" r="J148"/>
  <c i="2" r="J212"/>
  <c i="3" r="J571"/>
  <c r="BK631"/>
  <c r="BK722"/>
  <c r="J726"/>
  <c i="4" r="J230"/>
  <c r="BK332"/>
  <c i="5" r="BK632"/>
  <c r="J548"/>
  <c r="BK548"/>
  <c r="BK645"/>
  <c i="6" r="BK97"/>
  <c i="7" r="J114"/>
  <c i="8" r="BK108"/>
  <c i="12" r="J186"/>
  <c i="15" r="J177"/>
  <c r="J100"/>
  <c i="16" r="J253"/>
  <c r="J314"/>
  <c r="J380"/>
  <c r="J587"/>
  <c i="17" r="BK219"/>
  <c r="BK193"/>
  <c r="J250"/>
  <c i="18" r="BK528"/>
  <c r="BK575"/>
  <c r="J238"/>
  <c r="J323"/>
  <c r="BK430"/>
  <c r="J512"/>
  <c r="J330"/>
  <c r="BK393"/>
  <c r="BK376"/>
  <c i="19" r="J153"/>
  <c i="20" r="BK175"/>
  <c r="BK124"/>
  <c i="21" r="J95"/>
  <c i="23" r="J249"/>
  <c i="24" r="J133"/>
  <c r="J364"/>
  <c r="BK350"/>
  <c r="BK105"/>
  <c r="J358"/>
  <c r="BK197"/>
  <c i="25" r="J653"/>
  <c r="BK971"/>
  <c r="J448"/>
  <c r="J638"/>
  <c i="27" r="BK146"/>
  <c i="2" r="J549"/>
  <c r="BK514"/>
  <c r="J477"/>
  <c r="BK438"/>
  <c r="BK392"/>
  <c r="BK331"/>
  <c r="BK212"/>
  <c i="3" r="J606"/>
  <c r="BK103"/>
  <c r="J710"/>
  <c r="BK716"/>
  <c i="4" r="BK225"/>
  <c r="BK212"/>
  <c i="5" r="BK213"/>
  <c r="BK492"/>
  <c i="6" r="BK126"/>
  <c i="7" r="J136"/>
  <c i="8" r="J113"/>
  <c i="10" r="J101"/>
  <c i="15" r="BK201"/>
  <c r="BK160"/>
  <c i="16" r="J436"/>
  <c r="J294"/>
  <c r="BK546"/>
  <c r="J341"/>
  <c r="BK486"/>
  <c i="17" r="J203"/>
  <c r="BK136"/>
  <c i="18" r="J525"/>
  <c r="J613"/>
  <c r="J228"/>
  <c r="J466"/>
  <c r="J365"/>
  <c r="BK440"/>
  <c r="BK332"/>
  <c r="BK432"/>
  <c i="20" r="J195"/>
  <c r="J198"/>
  <c i="21" r="BK151"/>
  <c i="22" r="BK149"/>
  <c i="23" r="BK113"/>
  <c r="BK276"/>
  <c i="24" r="J300"/>
  <c r="J265"/>
  <c r="BK493"/>
  <c r="J111"/>
  <c r="J240"/>
  <c r="J242"/>
  <c i="25" r="J805"/>
  <c r="J839"/>
  <c r="BK399"/>
  <c i="26" r="J111"/>
  <c i="2" r="BK549"/>
  <c r="BK526"/>
  <c r="J498"/>
  <c r="J469"/>
  <c r="J452"/>
  <c r="BK382"/>
  <c r="J322"/>
  <c r="BK282"/>
  <c r="BK148"/>
  <c i="3" r="BK599"/>
  <c r="J719"/>
  <c r="BK293"/>
  <c i="4" r="J142"/>
  <c r="J223"/>
  <c i="5" r="J664"/>
  <c r="J401"/>
  <c r="J210"/>
  <c i="7" r="J109"/>
  <c i="8" r="BK164"/>
  <c i="9" r="BK131"/>
  <c i="11" r="BK94"/>
  <c i="14" r="BK99"/>
  <c i="15" r="J135"/>
  <c i="16" r="BK601"/>
  <c r="BK374"/>
  <c r="BK484"/>
  <c r="BK261"/>
  <c r="J276"/>
  <c i="17" r="J246"/>
  <c r="J178"/>
  <c i="18" r="J621"/>
  <c r="BK287"/>
  <c r="J470"/>
  <c r="BK490"/>
  <c r="J534"/>
  <c r="J597"/>
  <c r="J240"/>
  <c r="J557"/>
  <c r="J538"/>
  <c i="20" r="BK116"/>
  <c r="BK185"/>
  <c i="21" r="J107"/>
  <c r="J85"/>
  <c i="23" r="BK229"/>
  <c r="BK148"/>
  <c i="24" r="BK422"/>
  <c r="J250"/>
  <c r="BK168"/>
  <c r="BK156"/>
  <c r="BK234"/>
  <c i="25" r="J428"/>
  <c r="BK864"/>
  <c r="BK393"/>
  <c i="26" r="BK107"/>
  <c i="27" r="BK132"/>
  <c i="2" r="BK202"/>
  <c i="3" r="BK609"/>
  <c r="BK175"/>
  <c r="BK499"/>
  <c r="J117"/>
  <c i="4" r="BK111"/>
  <c r="BK198"/>
  <c r="BK304"/>
  <c i="5" r="BK455"/>
  <c r="J483"/>
  <c r="J560"/>
  <c i="6" r="J100"/>
  <c i="7" r="BK109"/>
  <c i="8" r="J159"/>
  <c i="10" r="BK93"/>
  <c i="13" r="J94"/>
  <c i="15" r="BK98"/>
  <c i="16" r="J300"/>
  <c r="BK510"/>
  <c r="BK509"/>
  <c r="J272"/>
  <c r="BK517"/>
  <c i="17" r="BK201"/>
  <c r="BK142"/>
  <c r="J146"/>
  <c i="18" r="BK469"/>
  <c r="BK587"/>
  <c r="BK468"/>
  <c r="BK617"/>
  <c r="BK340"/>
  <c r="BK434"/>
  <c r="J560"/>
  <c r="J586"/>
  <c r="J317"/>
  <c r="BK456"/>
  <c i="20" r="BK200"/>
  <c r="BK171"/>
  <c i="21" r="BK107"/>
  <c r="BK128"/>
  <c i="22" r="J118"/>
  <c i="23" r="J156"/>
  <c i="24" r="J385"/>
  <c r="J228"/>
  <c r="J493"/>
  <c r="BK284"/>
  <c r="J311"/>
  <c i="25" r="BK799"/>
  <c r="BK438"/>
  <c r="J430"/>
  <c i="26" r="BK123"/>
  <c i="1" r="AS55"/>
  <c i="2" r="BK308"/>
  <c r="BK218"/>
  <c i="3" r="J760"/>
  <c r="J429"/>
  <c r="J722"/>
  <c r="J514"/>
  <c r="BK951"/>
  <c i="4" r="BK140"/>
  <c r="J169"/>
  <c i="5" r="J605"/>
  <c r="J187"/>
  <c r="BK437"/>
  <c i="6" r="BK107"/>
  <c i="8" r="J124"/>
  <c i="10" r="J116"/>
  <c i="12" r="BK132"/>
  <c i="15" r="J173"/>
  <c i="16" r="J188"/>
  <c r="BK276"/>
  <c r="J307"/>
  <c r="J315"/>
  <c r="BK249"/>
  <c r="J331"/>
  <c r="BK268"/>
  <c i="17" r="J217"/>
  <c r="BK234"/>
  <c r="BK248"/>
  <c r="BK134"/>
  <c i="18" r="BK512"/>
  <c r="J604"/>
  <c r="J281"/>
  <c r="J321"/>
  <c r="BK279"/>
  <c r="BK301"/>
  <c r="BK416"/>
  <c r="J382"/>
  <c r="J420"/>
  <c i="19" r="J148"/>
  <c i="20" r="BK181"/>
  <c r="J185"/>
  <c i="21" r="BK132"/>
  <c i="22" r="J141"/>
  <c r="BK120"/>
  <c i="23" r="BK132"/>
  <c i="24" r="J154"/>
  <c r="BK242"/>
  <c r="J468"/>
  <c r="BK478"/>
  <c r="BK300"/>
  <c i="25" r="BK1294"/>
  <c r="BK633"/>
  <c r="J399"/>
  <c i="27" r="J104"/>
  <c i="2" r="BK237"/>
  <c i="3" r="BK735"/>
  <c r="J713"/>
  <c r="BK429"/>
  <c r="BK436"/>
  <c i="4" r="J150"/>
  <c r="J104"/>
  <c r="J159"/>
  <c i="5" r="J128"/>
  <c r="J632"/>
  <c r="J598"/>
  <c i="6" r="J102"/>
  <c i="7" r="BK100"/>
  <c i="8" r="BK140"/>
  <c r="BK182"/>
  <c i="10" r="BK118"/>
  <c i="11" r="BK115"/>
  <c i="14" r="BK91"/>
  <c i="15" r="J150"/>
  <c i="16" r="BK572"/>
  <c r="BK325"/>
  <c r="BK497"/>
  <c r="BK327"/>
  <c r="J226"/>
  <c i="17" r="J184"/>
  <c r="J158"/>
  <c r="BK152"/>
  <c i="18" r="J550"/>
  <c r="BK281"/>
  <c r="J411"/>
  <c r="J454"/>
  <c r="J601"/>
  <c r="BK360"/>
  <c r="J449"/>
  <c r="BK596"/>
  <c r="BK256"/>
  <c r="BK367"/>
  <c i="19" r="BK148"/>
  <c i="20" r="J151"/>
  <c r="J122"/>
  <c i="21" r="J115"/>
  <c r="BK154"/>
  <c i="22" r="BK127"/>
  <c i="23" r="J218"/>
  <c r="J102"/>
  <c i="24" r="BK317"/>
  <c r="BK232"/>
  <c r="BK141"/>
  <c r="J500"/>
  <c r="J207"/>
  <c r="BK362"/>
  <c i="25" r="BK700"/>
  <c r="BK1261"/>
  <c r="BK430"/>
  <c r="BK730"/>
  <c i="27" r="J150"/>
  <c r="BK128"/>
  <c i="2" r="J185"/>
  <c i="3" r="BK311"/>
  <c r="J304"/>
  <c r="J951"/>
  <c i="4" r="J326"/>
  <c r="J190"/>
  <c r="J330"/>
  <c i="5" r="BK596"/>
  <c r="BK420"/>
  <c r="J280"/>
  <c i="6" r="J136"/>
  <c i="7" r="J138"/>
  <c i="8" r="BK179"/>
  <c i="10" r="BK99"/>
  <c i="12" r="J107"/>
  <c i="14" r="J99"/>
  <c i="15" r="J158"/>
  <c i="16" r="J353"/>
  <c r="J261"/>
  <c r="J566"/>
  <c r="J577"/>
  <c r="BK230"/>
  <c r="J279"/>
  <c r="J108"/>
  <c i="17" r="BK213"/>
  <c r="BK266"/>
  <c r="J191"/>
  <c i="18" r="J564"/>
  <c r="J552"/>
  <c r="J260"/>
  <c r="J326"/>
  <c r="BK510"/>
  <c r="J595"/>
  <c r="BK258"/>
  <c r="J230"/>
  <c r="J407"/>
  <c r="BK218"/>
  <c r="J268"/>
  <c i="20" r="BK202"/>
  <c r="BK167"/>
  <c r="BK222"/>
  <c i="21" r="BK105"/>
  <c i="23" r="J284"/>
  <c r="J170"/>
  <c r="BK212"/>
  <c r="BK264"/>
  <c r="BK191"/>
  <c r="BK237"/>
  <c r="J159"/>
  <c r="J186"/>
  <c r="J96"/>
  <c i="24" r="J439"/>
  <c r="BK385"/>
  <c r="BK335"/>
  <c r="BK282"/>
  <c r="J219"/>
  <c r="BK162"/>
  <c r="BK375"/>
  <c r="BK307"/>
  <c r="J286"/>
  <c r="J476"/>
  <c r="J139"/>
  <c i="25" r="J803"/>
  <c r="J896"/>
  <c r="BK809"/>
  <c i="27" r="J123"/>
  <c i="2" r="J221"/>
  <c r="J148"/>
  <c i="3" r="BK739"/>
  <c r="BK885"/>
  <c r="J732"/>
  <c r="J594"/>
  <c r="BK946"/>
  <c r="BK889"/>
  <c r="BK763"/>
  <c i="4" r="J123"/>
  <c r="J208"/>
  <c r="BK292"/>
  <c i="5" r="BK424"/>
  <c r="BK693"/>
  <c r="BK678"/>
  <c r="J243"/>
  <c i="6" r="J112"/>
  <c i="7" r="J159"/>
  <c i="8" r="J155"/>
  <c i="11" r="J120"/>
  <c i="15" r="J139"/>
  <c r="BK180"/>
  <c i="16" r="J302"/>
  <c r="BK316"/>
  <c r="J555"/>
  <c r="J257"/>
  <c r="J362"/>
  <c r="BK388"/>
  <c i="17" r="J215"/>
  <c r="J94"/>
  <c r="BK258"/>
  <c i="18" r="J418"/>
  <c r="BK540"/>
  <c r="J620"/>
  <c r="J600"/>
  <c r="BK495"/>
  <c r="BK600"/>
  <c r="BK438"/>
  <c r="BK479"/>
  <c i="19" r="BK198"/>
  <c i="20" r="J157"/>
  <c i="21" r="BK119"/>
  <c i="22" r="J122"/>
  <c i="23" r="J207"/>
  <c i="24" r="BK344"/>
  <c r="BK215"/>
  <c r="J156"/>
  <c r="BK500"/>
  <c r="BK433"/>
  <c r="BK96"/>
  <c i="25" r="J801"/>
  <c r="J1051"/>
  <c r="BK649"/>
  <c r="J393"/>
  <c i="27" r="BK155"/>
  <c i="2" r="BK271"/>
  <c r="BK112"/>
  <c i="3" r="BK321"/>
  <c r="J704"/>
  <c r="J323"/>
  <c i="4" r="BK318"/>
  <c r="J237"/>
  <c i="5" r="J693"/>
  <c r="J648"/>
  <c r="J416"/>
  <c r="BK427"/>
  <c i="6" r="J123"/>
  <c i="8" r="BK166"/>
  <c i="9" r="J116"/>
  <c i="12" r="J195"/>
  <c i="15" r="BK118"/>
  <c i="16" r="J396"/>
  <c r="BK354"/>
  <c r="BK440"/>
  <c r="J448"/>
  <c r="BK304"/>
  <c i="17" r="J274"/>
  <c r="BK182"/>
  <c r="BK232"/>
  <c i="18" r="J425"/>
  <c r="J501"/>
  <c r="J499"/>
  <c r="J482"/>
  <c r="J546"/>
  <c r="J594"/>
  <c r="BK580"/>
  <c r="J612"/>
  <c r="J245"/>
  <c i="20" r="J99"/>
  <c r="BK219"/>
  <c i="21" r="J142"/>
  <c i="23" r="J237"/>
  <c r="J276"/>
  <c i="24" r="J356"/>
  <c r="BK174"/>
  <c r="BK143"/>
  <c r="J490"/>
  <c r="J474"/>
  <c r="BK464"/>
  <c i="25" r="BK794"/>
  <c r="J395"/>
  <c r="BK803"/>
  <c i="27" r="BK141"/>
  <c i="2" r="BK532"/>
  <c r="J508"/>
  <c r="BK462"/>
  <c r="BK412"/>
  <c r="J343"/>
  <c r="BK294"/>
  <c r="BK224"/>
  <c r="J143"/>
  <c i="3" r="BK708"/>
  <c r="BK117"/>
  <c i="4" r="J198"/>
  <c r="BK271"/>
  <c i="5" r="BK478"/>
  <c r="BK649"/>
  <c r="J399"/>
  <c r="J172"/>
  <c i="6" r="BK127"/>
  <c i="7" r="J118"/>
  <c i="8" r="J104"/>
  <c i="11" r="J94"/>
  <c i="14" r="BK95"/>
  <c i="15" r="BK122"/>
  <c i="16" r="J546"/>
  <c r="BK493"/>
  <c r="BK210"/>
  <c r="BK257"/>
  <c r="BK436"/>
  <c i="17" r="J248"/>
  <c r="J162"/>
  <c r="BK92"/>
  <c i="18" r="BK538"/>
  <c r="BK610"/>
  <c r="J303"/>
  <c r="J277"/>
  <c r="J342"/>
  <c r="BK245"/>
  <c r="J243"/>
  <c i="19" r="BK89"/>
  <c i="20" r="J167"/>
  <c r="BK155"/>
  <c r="J110"/>
  <c i="21" r="BK142"/>
  <c i="23" r="BK207"/>
  <c r="BK159"/>
  <c i="24" r="J373"/>
  <c r="BK315"/>
  <c r="BK271"/>
  <c r="BK244"/>
  <c r="BK158"/>
  <c r="J166"/>
  <c i="25" r="J743"/>
  <c r="J946"/>
  <c r="J157"/>
  <c i="2" r="J541"/>
  <c r="BK519"/>
  <c r="J473"/>
  <c r="BK433"/>
  <c r="J366"/>
  <c r="J337"/>
  <c r="BK301"/>
  <c r="BK200"/>
  <c i="3" r="BK620"/>
  <c r="J889"/>
  <c r="J639"/>
  <c i="4" r="J212"/>
  <c r="J343"/>
  <c i="5" r="BK433"/>
  <c r="J679"/>
  <c i="6" r="BK119"/>
  <c i="7" r="BK123"/>
  <c i="8" r="BK159"/>
  <c i="11" r="J105"/>
  <c i="14" r="J95"/>
  <c i="15" r="J190"/>
  <c i="16" r="J245"/>
  <c r="J230"/>
  <c r="J475"/>
  <c r="BK175"/>
  <c i="17" r="J226"/>
  <c r="J213"/>
  <c r="J238"/>
  <c r="J242"/>
  <c i="18" r="BK221"/>
  <c r="BK342"/>
  <c r="BK400"/>
  <c r="J442"/>
  <c r="J585"/>
  <c r="BK604"/>
  <c r="J261"/>
  <c r="J380"/>
  <c r="J438"/>
  <c i="19" r="BK178"/>
  <c i="20" r="BK153"/>
  <c i="21" r="J103"/>
  <c i="22" r="J94"/>
  <c i="23" r="J289"/>
  <c i="24" r="J379"/>
  <c r="BK238"/>
  <c r="J331"/>
  <c r="J302"/>
  <c i="25" r="BK805"/>
  <c r="BK635"/>
  <c r="BK727"/>
  <c i="26" r="BK111"/>
  <c i="27" r="J121"/>
  <c i="2" r="BK221"/>
  <c i="3" r="J927"/>
  <c r="BK614"/>
  <c r="BK760"/>
  <c r="BK318"/>
  <c r="BK746"/>
  <c i="4" r="BK231"/>
  <c r="BK116"/>
  <c i="5" r="BK665"/>
  <c r="J655"/>
  <c r="BK605"/>
  <c r="BK405"/>
  <c r="BK156"/>
  <c i="7" r="BK136"/>
  <c r="BK128"/>
  <c i="8" r="BK119"/>
  <c i="12" r="J103"/>
  <c i="15" r="BK196"/>
  <c i="16" r="BK313"/>
  <c r="J643"/>
  <c r="J430"/>
  <c r="J214"/>
  <c r="BK457"/>
  <c i="17" r="BK114"/>
  <c r="J120"/>
  <c r="BK246"/>
  <c r="J240"/>
  <c i="18" r="BK417"/>
  <c r="J356"/>
  <c r="J443"/>
  <c r="BK499"/>
  <c r="J236"/>
  <c r="J252"/>
  <c r="BK380"/>
  <c r="BK503"/>
  <c r="BK566"/>
  <c i="19" r="J150"/>
  <c i="20" r="J206"/>
  <c r="J163"/>
  <c i="21" r="BK89"/>
  <c r="J149"/>
  <c i="23" r="J269"/>
  <c i="24" r="J431"/>
  <c r="BK166"/>
  <c r="J178"/>
  <c r="J389"/>
  <c r="J333"/>
  <c r="BK205"/>
  <c i="25" r="BK103"/>
  <c r="J811"/>
  <c r="J792"/>
  <c i="27" r="J115"/>
  <c i="2" r="BK508"/>
  <c r="BK452"/>
  <c r="BK408"/>
  <c r="J340"/>
  <c r="J294"/>
  <c r="BK209"/>
  <c i="3" r="J609"/>
  <c r="J318"/>
  <c r="J708"/>
  <c r="J338"/>
  <c i="4" r="BK266"/>
  <c r="BK113"/>
  <c i="5" r="J402"/>
  <c r="BK410"/>
  <c r="BK103"/>
  <c i="6" r="BK115"/>
  <c i="7" r="J107"/>
  <c i="8" r="J166"/>
  <c i="11" r="J131"/>
  <c i="13" r="BK95"/>
  <c i="15" r="BK109"/>
  <c i="16" r="BK414"/>
  <c r="BK426"/>
  <c r="J492"/>
  <c r="J394"/>
  <c r="J462"/>
  <c i="17" r="J209"/>
  <c r="J176"/>
  <c i="18" r="BK447"/>
  <c r="J520"/>
  <c r="J432"/>
  <c r="BK573"/>
  <c r="BK394"/>
  <c r="J304"/>
  <c r="BK448"/>
  <c i="19" r="J167"/>
  <c i="20" r="BK91"/>
  <c r="BK102"/>
  <c i="21" r="BK103"/>
  <c i="22" r="BK131"/>
  <c r="J129"/>
  <c i="23" r="BK231"/>
  <c i="24" r="J422"/>
  <c r="BK474"/>
  <c r="BK290"/>
  <c r="J121"/>
  <c r="J482"/>
  <c i="25" r="BK373"/>
  <c r="BK946"/>
  <c r="J774"/>
  <c i="26" r="BK134"/>
  <c i="27" r="BK101"/>
  <c i="2" r="BK207"/>
  <c i="3" r="J436"/>
  <c r="J644"/>
  <c r="BK934"/>
  <c r="BK414"/>
  <c i="4" r="BK223"/>
  <c r="J153"/>
  <c i="5" r="BK480"/>
  <c r="BK636"/>
  <c r="BK395"/>
  <c r="J593"/>
  <c r="J269"/>
  <c i="6" r="BK131"/>
  <c i="8" r="J178"/>
  <c i="9" r="J93"/>
  <c i="11" r="BK107"/>
  <c i="12" r="BK161"/>
  <c i="15" r="BK127"/>
  <c r="BK173"/>
  <c i="16" r="BK159"/>
  <c r="J570"/>
  <c r="J366"/>
  <c r="BK314"/>
  <c r="J497"/>
  <c r="BK459"/>
  <c i="17" r="BK203"/>
  <c r="J197"/>
  <c r="J126"/>
  <c i="18" r="J472"/>
  <c r="BK571"/>
  <c r="J615"/>
  <c r="J385"/>
  <c r="BK452"/>
  <c r="J480"/>
  <c r="J226"/>
  <c r="BK306"/>
  <c r="BK410"/>
  <c r="J469"/>
  <c r="BK214"/>
  <c i="20" r="BK137"/>
  <c r="BK147"/>
  <c i="21" r="J111"/>
  <c i="22" r="J88"/>
  <c r="J107"/>
  <c i="23" r="BK118"/>
  <c i="24" r="BK148"/>
  <c r="BK391"/>
  <c r="J399"/>
  <c r="BK490"/>
  <c r="BK393"/>
  <c r="BK263"/>
  <c i="25" r="BK476"/>
  <c r="J796"/>
  <c r="BK807"/>
  <c i="26" r="BK93"/>
  <c i="27" r="J128"/>
  <c i="2" r="BK258"/>
  <c r="BK143"/>
  <c i="3" r="J631"/>
  <c r="BK590"/>
  <c r="J895"/>
  <c i="4" r="BK142"/>
  <c r="BK123"/>
  <c r="BK290"/>
  <c i="5" r="BK280"/>
  <c r="J207"/>
  <c r="BK500"/>
  <c i="6" r="J138"/>
  <c i="7" r="J166"/>
  <c i="8" r="J169"/>
  <c i="11" r="BK129"/>
  <c i="12" r="J189"/>
  <c i="15" r="J98"/>
  <c i="16" r="J426"/>
  <c r="BK408"/>
  <c i="17" r="J180"/>
  <c r="BK236"/>
  <c i="18" r="BK523"/>
  <c r="J258"/>
  <c r="J400"/>
  <c r="BK383"/>
  <c r="BK414"/>
  <c r="BK502"/>
  <c r="BK216"/>
  <c r="BK318"/>
  <c r="BK378"/>
  <c r="BK454"/>
  <c i="19" r="J146"/>
  <c i="20" r="BK93"/>
  <c r="BK122"/>
  <c i="21" r="BK87"/>
  <c i="22" r="J109"/>
  <c i="23" r="J291"/>
  <c r="BK251"/>
  <c r="BK196"/>
  <c r="BK259"/>
  <c r="J134"/>
  <c r="BK194"/>
  <c r="BK96"/>
  <c r="BK168"/>
  <c i="24" r="BK431"/>
  <c r="BK369"/>
  <c r="J338"/>
  <c r="J292"/>
  <c r="J234"/>
  <c r="J168"/>
  <c r="BK298"/>
  <c r="J238"/>
  <c r="BK191"/>
  <c r="BK139"/>
  <c r="BK265"/>
  <c i="25" r="J458"/>
  <c r="BK385"/>
  <c r="BK553"/>
  <c i="27" r="J132"/>
  <c i="2" r="J36"/>
  <c i="17" r="J114"/>
  <c i="18" r="BK290"/>
  <c r="BK466"/>
  <c r="BK460"/>
  <c r="J497"/>
  <c r="BK232"/>
  <c r="BK326"/>
  <c r="BK309"/>
  <c r="J331"/>
  <c r="J320"/>
  <c i="19" r="BK153"/>
  <c i="20" r="J120"/>
  <c r="BK165"/>
  <c i="21" r="BK93"/>
  <c i="22" r="BK100"/>
  <c i="23" r="J126"/>
  <c i="24" r="BK416"/>
  <c r="J148"/>
  <c r="BK240"/>
  <c r="J327"/>
  <c r="J195"/>
  <c r="J117"/>
  <c i="25" r="J1261"/>
  <c r="J481"/>
  <c i="26" r="BK132"/>
  <c i="27" r="BK135"/>
  <c i="2" r="J202"/>
  <c i="3" r="BK729"/>
  <c r="BK304"/>
  <c r="BK925"/>
  <c i="4" r="J299"/>
  <c r="BK161"/>
  <c r="BK348"/>
  <c i="5" r="BK179"/>
  <c r="J500"/>
  <c r="BK416"/>
  <c i="6" r="BK102"/>
  <c i="7" r="BK163"/>
  <c i="8" r="J175"/>
  <c i="12" r="J161"/>
  <c i="14" r="BK87"/>
  <c i="15" r="J127"/>
  <c i="16" r="J323"/>
  <c r="J459"/>
  <c r="J574"/>
  <c r="J296"/>
  <c r="BK376"/>
  <c i="17" r="BK170"/>
  <c r="J219"/>
  <c r="BK126"/>
  <c r="J130"/>
  <c i="18" r="J254"/>
  <c r="BK401"/>
  <c r="J394"/>
  <c r="J336"/>
  <c r="BK465"/>
  <c r="BK385"/>
  <c r="J249"/>
  <c r="BK339"/>
  <c i="20" r="J161"/>
  <c r="J208"/>
  <c r="J179"/>
  <c i="21" r="J143"/>
  <c i="22" r="J138"/>
  <c i="23" r="BK195"/>
  <c i="24" r="J127"/>
  <c r="J275"/>
  <c r="J497"/>
  <c r="BK107"/>
  <c r="BK133"/>
  <c i="25" r="J682"/>
  <c r="BK397"/>
  <c i="2" r="BK534"/>
  <c r="J505"/>
  <c r="BK464"/>
  <c r="J430"/>
  <c r="BK322"/>
  <c r="J266"/>
  <c i="1" r="AS79"/>
  <c i="4" r="J111"/>
  <c r="BK174"/>
  <c i="5" r="BK292"/>
  <c r="BK269"/>
  <c r="BK404"/>
  <c r="BK217"/>
  <c i="7" r="J153"/>
  <c i="8" r="BK174"/>
  <c i="10" r="BK114"/>
  <c i="15" r="BK177"/>
  <c i="16" r="BK555"/>
  <c r="J349"/>
  <c r="BK282"/>
  <c r="BK492"/>
  <c r="BK284"/>
  <c i="17" r="BK148"/>
  <c r="J116"/>
  <c r="BK211"/>
  <c i="18" r="J439"/>
  <c r="J383"/>
  <c r="J399"/>
  <c r="BK530"/>
  <c r="J563"/>
  <c r="BK619"/>
  <c r="J296"/>
  <c r="J369"/>
  <c r="J457"/>
  <c i="19" r="J198"/>
  <c i="20" r="BK135"/>
  <c i="21" r="BK136"/>
  <c i="22" r="BK129"/>
  <c i="23" r="J229"/>
  <c i="24" r="BK408"/>
  <c r="J201"/>
  <c r="BK221"/>
  <c r="BK119"/>
  <c r="BK429"/>
  <c r="J335"/>
  <c i="25" r="BK458"/>
  <c r="BK1219"/>
  <c r="BK395"/>
  <c i="26" r="BK129"/>
  <c i="27" r="J135"/>
  <c i="2" r="BK505"/>
  <c r="J464"/>
  <c r="BK414"/>
  <c r="BK340"/>
  <c r="BK315"/>
  <c r="J271"/>
  <c i="3" r="BK753"/>
  <c r="BK643"/>
  <c r="BK611"/>
  <c r="J939"/>
  <c i="4" r="J277"/>
  <c r="J192"/>
  <c i="5" r="J420"/>
  <c r="BK536"/>
  <c r="BK550"/>
  <c r="J429"/>
  <c i="7" r="J150"/>
  <c i="8" r="BK122"/>
  <c i="12" r="J132"/>
  <c i="15" r="J154"/>
  <c i="16" r="BK345"/>
  <c r="BK448"/>
  <c r="J316"/>
  <c r="BK392"/>
  <c r="BK302"/>
  <c i="17" r="J224"/>
  <c r="BK174"/>
  <c r="BK178"/>
  <c i="18" r="J421"/>
  <c r="BK559"/>
  <c r="BK278"/>
  <c r="BK308"/>
  <c r="J367"/>
  <c r="BK445"/>
  <c r="BK497"/>
  <c r="J391"/>
  <c r="J401"/>
  <c i="19" r="BK194"/>
  <c i="20" r="BK161"/>
  <c r="BK183"/>
  <c i="21" r="BK85"/>
  <c i="22" r="J90"/>
  <c i="23" r="J189"/>
  <c i="24" r="BK228"/>
  <c r="J433"/>
  <c r="BK160"/>
  <c r="BK488"/>
  <c r="J471"/>
  <c r="J125"/>
  <c i="25" r="J385"/>
  <c r="J640"/>
  <c r="J658"/>
  <c i="27" r="J126"/>
  <c r="BK88"/>
  <c i="2" r="J116"/>
  <c i="3" r="BK736"/>
  <c r="BK933"/>
  <c r="J599"/>
  <c r="J946"/>
  <c i="4" r="BK301"/>
  <c r="BK330"/>
  <c r="J345"/>
  <c i="5" r="J261"/>
  <c r="BK402"/>
  <c r="BK167"/>
  <c r="BK263"/>
  <c i="6" r="J113"/>
  <c i="7" r="J112"/>
  <c i="8" r="J140"/>
  <c i="9" r="J115"/>
  <c i="11" r="J127"/>
  <c i="14" r="J93"/>
  <c i="16" r="J222"/>
  <c r="BK464"/>
  <c r="BK182"/>
  <c r="J525"/>
  <c r="BK331"/>
  <c i="17" r="BK106"/>
  <c r="J262"/>
  <c r="J182"/>
  <c r="J174"/>
  <c i="18" r="BK348"/>
  <c r="BK277"/>
  <c r="BK354"/>
  <c r="J423"/>
  <c r="BK470"/>
  <c r="BK613"/>
  <c r="J266"/>
  <c r="J346"/>
  <c r="BK426"/>
  <c i="19" r="J188"/>
  <c i="20" r="BK87"/>
  <c r="J147"/>
  <c i="21" r="BK111"/>
  <c i="22" r="BK122"/>
  <c i="23" r="BK249"/>
  <c i="24" r="BK329"/>
  <c r="BK441"/>
  <c r="J271"/>
  <c r="J248"/>
  <c r="J172"/>
  <c i="25" r="BK222"/>
  <c r="J408"/>
  <c i="26" r="BK96"/>
  <c i="27" r="J139"/>
  <c i="2" r="J521"/>
  <c r="J475"/>
  <c r="J414"/>
  <c r="BK328"/>
  <c r="BK266"/>
  <c r="BK137"/>
  <c i="3" r="J933"/>
  <c r="J745"/>
  <c r="J910"/>
  <c r="J824"/>
  <c i="4" r="BK210"/>
  <c r="BK343"/>
  <c i="5" r="J213"/>
  <c r="BK628"/>
  <c r="BK428"/>
  <c i="6" r="BK132"/>
  <c i="7" r="BK120"/>
  <c r="BK140"/>
  <c i="9" r="J124"/>
  <c i="12" r="BK96"/>
  <c i="14" r="J98"/>
  <c i="15" r="BK199"/>
  <c i="16" r="BK337"/>
  <c r="BK577"/>
  <c r="BK458"/>
  <c r="J472"/>
  <c i="17" r="J134"/>
  <c r="BK217"/>
  <c i="18" r="J619"/>
  <c r="BK572"/>
  <c r="BK364"/>
  <c r="J479"/>
  <c r="BK606"/>
  <c r="J581"/>
  <c r="J618"/>
  <c r="BK291"/>
  <c r="J300"/>
  <c i="19" r="J178"/>
  <c i="20" r="BK159"/>
  <c r="J104"/>
  <c i="21" r="J117"/>
  <c i="22" r="J124"/>
  <c i="23" r="J279"/>
  <c i="24" r="BK101"/>
  <c r="J296"/>
  <c r="BK189"/>
  <c r="BK491"/>
  <c r="BK373"/>
  <c i="25" r="BK792"/>
  <c r="BK1321"/>
  <c r="BK403"/>
  <c i="26" r="J123"/>
  <c i="27" r="J106"/>
  <c i="2" r="BK254"/>
  <c r="BK116"/>
  <c i="3" r="J590"/>
  <c r="J311"/>
  <c r="BK750"/>
  <c i="4" r="BK169"/>
  <c r="J312"/>
  <c r="J337"/>
  <c i="5" r="J281"/>
  <c r="BK682"/>
  <c r="J179"/>
  <c r="J424"/>
  <c i="6" r="BK128"/>
  <c i="7" r="J173"/>
  <c i="8" r="J133"/>
  <c i="11" r="J125"/>
  <c i="13" r="BK93"/>
  <c i="15" r="J160"/>
  <c i="16" r="J327"/>
  <c r="BK358"/>
  <c r="J247"/>
  <c r="J175"/>
  <c r="BK640"/>
  <c r="BK126"/>
  <c i="17" r="BK168"/>
  <c r="BK272"/>
  <c r="J148"/>
  <c r="BK162"/>
  <c i="18" r="BK436"/>
  <c r="J528"/>
  <c r="BK275"/>
  <c r="BK331"/>
  <c r="J264"/>
  <c r="BK397"/>
  <c r="J397"/>
  <c r="BK476"/>
  <c r="BK261"/>
  <c r="BK285"/>
  <c i="20" r="J212"/>
  <c r="BK198"/>
  <c i="21" r="J128"/>
  <c i="22" r="BK104"/>
  <c r="J116"/>
  <c i="23" r="J254"/>
  <c i="24" r="J105"/>
  <c r="BK360"/>
  <c r="J232"/>
  <c r="BK154"/>
  <c r="J131"/>
  <c r="BK230"/>
  <c i="25" r="J377"/>
  <c r="BK377"/>
  <c r="J383"/>
  <c i="27" r="BK121"/>
  <c i="2" r="F38"/>
  <c i="18" r="J306"/>
  <c i="20" r="J135"/>
  <c r="J118"/>
  <c r="J141"/>
  <c i="21" r="J87"/>
  <c i="23" r="BK182"/>
  <c r="J231"/>
  <c r="BK115"/>
  <c r="BK199"/>
  <c r="BK136"/>
  <c r="J175"/>
  <c i="24" r="BK462"/>
  <c r="BK412"/>
  <c r="BK352"/>
  <c r="J321"/>
  <c r="J244"/>
  <c r="BK164"/>
  <c r="J453"/>
  <c r="J182"/>
  <c r="J152"/>
  <c r="J491"/>
  <c r="J254"/>
  <c r="J141"/>
  <c i="25" r="J1294"/>
  <c r="J809"/>
  <c r="J389"/>
  <c i="27" r="BK148"/>
  <c i="2" r="J112"/>
  <c i="3" r="BK592"/>
  <c r="J435"/>
  <c r="J756"/>
  <c r="J177"/>
  <c i="4" r="J290"/>
  <c r="J113"/>
  <c r="J340"/>
  <c i="5" r="BK190"/>
  <c r="BK266"/>
  <c r="J240"/>
  <c i="7" r="J130"/>
  <c i="8" r="BK104"/>
  <c i="9" r="BK93"/>
  <c i="11" r="BK131"/>
  <c i="14" r="BK85"/>
  <c i="15" r="BK143"/>
  <c i="16" r="BK559"/>
  <c r="J484"/>
  <c r="J235"/>
  <c r="BK505"/>
  <c r="BK288"/>
  <c i="17" r="J236"/>
  <c r="J122"/>
  <c r="BK215"/>
  <c r="BK140"/>
  <c i="18" r="J492"/>
  <c r="BK420"/>
  <c r="J514"/>
  <c r="BK408"/>
  <c r="J462"/>
  <c r="J532"/>
  <c r="BK602"/>
  <c r="J293"/>
  <c r="BK251"/>
  <c i="20" r="J128"/>
  <c r="BK191"/>
  <c r="J159"/>
  <c i="22" r="BK141"/>
  <c i="23" r="BK129"/>
  <c r="J178"/>
  <c i="24" r="J282"/>
  <c r="BK395"/>
  <c r="BK437"/>
  <c r="J304"/>
  <c i="25" r="BK653"/>
  <c r="J864"/>
  <c r="J387"/>
  <c i="26" r="BK116"/>
  <c i="2" r="F36"/>
  <c i="4" r="BK312"/>
  <c r="BK340"/>
  <c i="5" r="BK240"/>
  <c r="J226"/>
  <c r="BK324"/>
  <c i="7" r="J140"/>
  <c i="8" r="J108"/>
  <c i="9" r="BK126"/>
  <c i="12" r="J197"/>
  <c i="15" r="BK104"/>
  <c i="16" r="J206"/>
  <c r="J375"/>
  <c r="BK538"/>
  <c r="J538"/>
  <c r="J169"/>
  <c i="17" r="J228"/>
  <c r="BK94"/>
  <c i="18" r="BK457"/>
  <c r="J474"/>
  <c r="BK455"/>
  <c r="BK525"/>
  <c r="J388"/>
  <c r="J221"/>
  <c r="J298"/>
  <c r="BK477"/>
  <c i="19" r="BK150"/>
  <c i="20" r="J95"/>
  <c r="BK179"/>
  <c i="21" r="BK149"/>
  <c i="22" r="BK124"/>
  <c i="23" r="BK175"/>
  <c i="24" r="J462"/>
  <c r="BK258"/>
  <c r="J203"/>
  <c r="J158"/>
  <c r="J213"/>
  <c r="J137"/>
  <c i="25" r="BK481"/>
  <c r="BK814"/>
  <c r="J476"/>
  <c i="27" r="BK112"/>
  <c r="J137"/>
  <c i="2" r="J526"/>
  <c r="BK467"/>
  <c r="J444"/>
  <c r="BK358"/>
  <c r="J313"/>
  <c r="J207"/>
  <c i="3" r="BK177"/>
  <c r="J628"/>
  <c r="BK710"/>
  <c i="4" r="BK279"/>
  <c r="BK263"/>
  <c r="J318"/>
  <c i="5" r="J527"/>
  <c r="BK418"/>
  <c r="J404"/>
  <c i="6" r="J132"/>
  <c i="7" r="J133"/>
  <c i="8" r="BK129"/>
  <c i="11" r="BK127"/>
  <c i="14" r="BK93"/>
  <c i="15" r="J109"/>
  <c i="16" r="J337"/>
  <c r="BK553"/>
  <c r="J126"/>
  <c r="BK120"/>
  <c i="17" r="BK264"/>
  <c r="J154"/>
  <c r="J98"/>
  <c i="18" r="J555"/>
  <c r="BK231"/>
  <c r="J291"/>
  <c r="J606"/>
  <c r="J592"/>
  <c r="BK597"/>
  <c r="BK607"/>
  <c r="J301"/>
  <c r="J223"/>
  <c i="20" r="J133"/>
  <c r="BK204"/>
  <c i="21" r="J132"/>
  <c r="J97"/>
  <c i="23" r="J274"/>
  <c r="BK202"/>
  <c i="24" r="BK410"/>
  <c r="BK321"/>
  <c r="J317"/>
  <c r="BK111"/>
  <c i="25" r="BK790"/>
  <c r="J1315"/>
  <c r="BK642"/>
  <c i="27" r="J94"/>
  <c i="2" r="BK537"/>
  <c r="J514"/>
  <c r="BK473"/>
  <c r="J456"/>
  <c r="J412"/>
  <c r="J358"/>
  <c r="J326"/>
  <c r="BK285"/>
  <c r="BK189"/>
  <c i="3" r="BK740"/>
  <c r="J758"/>
  <c r="BK601"/>
  <c i="4" r="J171"/>
  <c r="J210"/>
  <c i="5" r="J683"/>
  <c r="BK429"/>
  <c r="J263"/>
  <c i="7" r="BK170"/>
  <c i="8" r="BK113"/>
  <c i="11" r="BK99"/>
  <c i="13" r="J90"/>
  <c i="15" r="BK183"/>
  <c i="16" r="J284"/>
  <c r="J543"/>
  <c r="J288"/>
  <c r="J159"/>
  <c r="J405"/>
  <c i="17" r="J138"/>
  <c r="J90"/>
  <c r="J102"/>
  <c i="18" r="J505"/>
  <c r="J542"/>
  <c r="BK557"/>
  <c r="BK238"/>
  <c r="BK483"/>
  <c r="BK407"/>
  <c r="J596"/>
  <c r="BK579"/>
  <c r="J234"/>
  <c i="20" r="BK145"/>
  <c r="J112"/>
  <c i="21" r="J145"/>
  <c i="22" r="BK90"/>
  <c i="23" r="J243"/>
  <c i="24" r="BK338"/>
  <c r="BK131"/>
  <c r="BK381"/>
  <c r="BK418"/>
  <c r="BK340"/>
  <c r="BK302"/>
  <c i="25" r="J397"/>
  <c r="J1307"/>
  <c r="BK416"/>
  <c r="J301"/>
  <c i="27" r="J98"/>
  <c i="2" r="BK185"/>
  <c i="3" r="BK594"/>
  <c r="BK936"/>
  <c r="J932"/>
  <c r="J410"/>
  <c r="J614"/>
  <c r="BK338"/>
  <c i="4" r="J225"/>
  <c r="BK234"/>
  <c r="BK237"/>
  <c i="5" r="J642"/>
  <c r="BK656"/>
  <c r="J405"/>
  <c r="BK560"/>
  <c i="6" r="BK93"/>
  <c i="7" r="BK107"/>
  <c i="8" r="BK145"/>
  <c i="10" r="J118"/>
  <c i="12" r="J94"/>
  <c i="16" r="J510"/>
  <c r="BK315"/>
  <c r="BK587"/>
  <c r="J509"/>
  <c r="J478"/>
  <c i="17" r="BK221"/>
  <c r="BK262"/>
  <c r="J201"/>
  <c r="J284"/>
  <c i="18" r="J562"/>
  <c r="BK223"/>
  <c r="BK520"/>
  <c r="BK560"/>
  <c r="BK550"/>
  <c r="J357"/>
  <c r="J441"/>
  <c r="BK612"/>
  <c r="J263"/>
  <c r="BK254"/>
  <c i="20" r="J139"/>
  <c r="BK118"/>
  <c i="21" r="J113"/>
  <c r="J93"/>
  <c i="23" r="BK274"/>
  <c r="BK279"/>
  <c i="24" r="BK427"/>
  <c r="J298"/>
  <c r="J115"/>
  <c r="BK152"/>
  <c r="BK211"/>
  <c r="J101"/>
  <c i="25" r="J1173"/>
  <c r="BK426"/>
  <c r="J401"/>
  <c i="27" r="BK123"/>
  <c i="2" r="J519"/>
  <c r="BK444"/>
  <c r="J400"/>
  <c r="BK343"/>
  <c r="J301"/>
  <c r="J176"/>
  <c i="3" r="J581"/>
  <c r="J928"/>
  <c r="J414"/>
  <c i="4" r="BK310"/>
  <c r="J301"/>
  <c r="BK208"/>
  <c i="5" r="BK640"/>
  <c r="J649"/>
  <c r="BK380"/>
  <c i="6" r="J115"/>
  <c i="7" r="BK143"/>
  <c i="9" r="J106"/>
  <c i="12" r="BK189"/>
  <c i="14" r="BK88"/>
  <c i="15" r="J96"/>
  <c i="16" r="BK468"/>
  <c r="J553"/>
  <c r="BK530"/>
  <c i="17" r="BK158"/>
  <c r="BK112"/>
  <c i="18" r="BK478"/>
  <c r="J271"/>
  <c r="BK428"/>
  <c r="BK533"/>
  <c r="J614"/>
  <c r="J573"/>
  <c r="BK243"/>
  <c r="BK246"/>
  <c r="BK357"/>
  <c r="BK351"/>
  <c i="19" r="J194"/>
  <c i="20" r="J155"/>
  <c r="BK220"/>
  <c i="21" r="BK99"/>
  <c i="22" r="BK147"/>
  <c r="J145"/>
  <c i="23" r="J107"/>
  <c i="24" r="J350"/>
  <c r="J191"/>
  <c r="BK109"/>
  <c r="J377"/>
  <c r="J315"/>
  <c r="J246"/>
  <c i="25" r="J440"/>
  <c r="BK868"/>
  <c r="J255"/>
  <c i="27" r="BK118"/>
  <c i="2" r="BK277"/>
  <c r="J137"/>
  <c i="3" r="BK818"/>
  <c r="J295"/>
  <c r="J643"/>
  <c i="4" r="BK326"/>
  <c r="J130"/>
  <c r="J249"/>
  <c i="5" r="BK590"/>
  <c r="BK506"/>
  <c r="BK634"/>
  <c i="7" r="J181"/>
  <c i="8" r="BK147"/>
  <c i="9" r="BK106"/>
  <c i="11" r="J107"/>
  <c i="14" r="J92"/>
  <c i="15" r="BK169"/>
  <c i="16" r="BK405"/>
  <c r="BK294"/>
  <c r="J243"/>
  <c r="J384"/>
  <c r="J282"/>
  <c r="J504"/>
  <c i="17" r="J132"/>
  <c r="J272"/>
  <c r="BK207"/>
  <c r="BK209"/>
  <c i="18" r="BK241"/>
  <c r="J375"/>
  <c r="J495"/>
  <c r="BK240"/>
  <c r="BK411"/>
  <c r="BK536"/>
  <c r="J536"/>
  <c r="BK594"/>
  <c r="J222"/>
  <c r="J231"/>
  <c i="20" r="BK114"/>
  <c r="J210"/>
  <c r="J204"/>
  <c i="21" r="J130"/>
  <c i="22" r="J135"/>
  <c r="BK92"/>
  <c i="23" r="BK142"/>
  <c r="BK126"/>
  <c i="24" r="BK294"/>
  <c r="BK356"/>
  <c r="BK453"/>
  <c r="BK445"/>
  <c r="J107"/>
  <c i="25" r="J381"/>
  <c r="BK1311"/>
  <c r="BK638"/>
  <c r="J426"/>
  <c i="27" r="BK150"/>
  <c i="2" r="J249"/>
  <c r="J121"/>
  <c i="3" r="J237"/>
  <c r="J633"/>
  <c r="BK910"/>
  <c i="4" r="J234"/>
  <c r="BK230"/>
  <c i="5" r="J678"/>
  <c r="BK520"/>
  <c r="J217"/>
  <c i="6" r="BK113"/>
  <c i="7" r="J120"/>
  <c i="8" r="J180"/>
  <c i="11" r="J111"/>
  <c i="13" r="BK94"/>
  <c i="15" r="J129"/>
  <c i="16" r="BK289"/>
  <c r="J334"/>
  <c r="J408"/>
  <c r="J414"/>
  <c r="J505"/>
  <c r="BK433"/>
  <c r="BK349"/>
  <c r="J458"/>
  <c i="17" r="J128"/>
  <c r="BK188"/>
  <c r="J156"/>
  <c r="BK122"/>
  <c i="18" r="BK300"/>
  <c r="J426"/>
  <c r="BK474"/>
  <c r="J463"/>
  <c r="BK564"/>
  <c r="BK570"/>
  <c r="J577"/>
  <c r="BK302"/>
  <c r="BK429"/>
  <c i="19" r="BK185"/>
  <c i="20" r="BK108"/>
  <c r="BK169"/>
  <c i="21" r="BK126"/>
  <c i="23" r="J234"/>
  <c r="J240"/>
  <c r="J298"/>
  <c r="J199"/>
  <c r="J251"/>
  <c r="BK189"/>
  <c r="J209"/>
  <c r="J145"/>
  <c i="24" r="J460"/>
  <c r="J408"/>
  <c r="J360"/>
  <c r="J290"/>
  <c r="BK203"/>
  <c r="J123"/>
  <c r="BK137"/>
  <c r="BK113"/>
  <c r="J263"/>
  <c r="BK476"/>
  <c i="25" r="J416"/>
  <c r="J700"/>
  <c r="J405"/>
  <c i="26" r="J105"/>
  <c i="27" r="BK110"/>
  <c i="2" l="1" r="P120"/>
  <c r="BK276"/>
  <c r="J276"/>
  <c r="J68"/>
  <c r="P293"/>
  <c r="P317"/>
  <c r="R330"/>
  <c r="T432"/>
  <c r="T479"/>
  <c i="3" r="T580"/>
  <c r="BK762"/>
  <c r="J762"/>
  <c r="J74"/>
  <c r="T945"/>
  <c r="T944"/>
  <c i="4" r="P115"/>
  <c r="BK173"/>
  <c r="J173"/>
  <c r="J72"/>
  <c r="P233"/>
  <c r="P303"/>
  <c i="5" r="T127"/>
  <c r="T101"/>
  <c r="T212"/>
  <c r="R234"/>
  <c r="P242"/>
  <c r="T482"/>
  <c r="R600"/>
  <c i="6" r="BK99"/>
  <c r="J99"/>
  <c r="J66"/>
  <c r="BK106"/>
  <c r="J106"/>
  <c r="J67"/>
  <c i="7" r="BK106"/>
  <c r="J106"/>
  <c r="J66"/>
  <c r="P135"/>
  <c r="T149"/>
  <c i="8" r="P112"/>
  <c r="BK144"/>
  <c r="J144"/>
  <c r="J68"/>
  <c i="9" r="T105"/>
  <c r="T104"/>
  <c r="T90"/>
  <c i="10" r="R107"/>
  <c r="R106"/>
  <c i="11" r="BK114"/>
  <c r="BK113"/>
  <c r="J113"/>
  <c r="J68"/>
  <c i="12" r="BK91"/>
  <c r="J91"/>
  <c r="J65"/>
  <c i="13" r="P89"/>
  <c r="P88"/>
  <c r="P87"/>
  <c i="1" r="AU67"/>
  <c i="14" r="R94"/>
  <c i="15" r="P95"/>
  <c r="T108"/>
  <c r="R149"/>
  <c r="P195"/>
  <c r="P194"/>
  <c i="16" r="BK187"/>
  <c r="J187"/>
  <c r="J66"/>
  <c r="R271"/>
  <c r="P306"/>
  <c r="BK413"/>
  <c r="J413"/>
  <c r="J73"/>
  <c r="BK512"/>
  <c r="J512"/>
  <c r="J76"/>
  <c r="BK582"/>
  <c r="BK581"/>
  <c r="J581"/>
  <c r="J80"/>
  <c i="17" r="P87"/>
  <c r="P223"/>
  <c i="18" r="BK217"/>
  <c r="J217"/>
  <c r="J62"/>
  <c r="R217"/>
  <c r="BK229"/>
  <c r="J229"/>
  <c r="J66"/>
  <c r="R239"/>
  <c r="R244"/>
  <c r="T247"/>
  <c r="T259"/>
  <c r="T269"/>
  <c r="R283"/>
  <c r="BK288"/>
  <c r="J288"/>
  <c r="J88"/>
  <c r="BK299"/>
  <c r="J299"/>
  <c r="J92"/>
  <c r="R307"/>
  <c r="T312"/>
  <c r="P319"/>
  <c r="P325"/>
  <c r="T349"/>
  <c r="T355"/>
  <c r="T363"/>
  <c r="BK381"/>
  <c r="J381"/>
  <c r="J119"/>
  <c r="BK389"/>
  <c r="J389"/>
  <c r="J121"/>
  <c r="BK398"/>
  <c r="J398"/>
  <c r="J124"/>
  <c r="BK406"/>
  <c r="J406"/>
  <c r="J127"/>
  <c r="R419"/>
  <c r="T427"/>
  <c r="T437"/>
  <c r="R446"/>
  <c r="BK458"/>
  <c r="J458"/>
  <c r="J141"/>
  <c r="P464"/>
  <c r="P481"/>
  <c r="P496"/>
  <c r="T508"/>
  <c r="BK521"/>
  <c r="J521"/>
  <c r="J164"/>
  <c r="BK531"/>
  <c r="J531"/>
  <c r="J168"/>
  <c r="R537"/>
  <c r="R551"/>
  <c r="T556"/>
  <c r="T576"/>
  <c r="BK584"/>
  <c r="J584"/>
  <c r="J184"/>
  <c r="BK611"/>
  <c r="J611"/>
  <c r="J190"/>
  <c i="19" r="BK88"/>
  <c r="J88"/>
  <c r="J61"/>
  <c r="BK177"/>
  <c r="J177"/>
  <c r="J63"/>
  <c r="T191"/>
  <c r="T190"/>
  <c i="20" r="P86"/>
  <c r="BK130"/>
  <c r="J130"/>
  <c r="J62"/>
  <c r="R197"/>
  <c i="21" r="P125"/>
  <c i="22" r="T106"/>
  <c r="P126"/>
  <c r="T144"/>
  <c i="23" r="R95"/>
  <c r="R125"/>
  <c r="R167"/>
  <c r="BK181"/>
  <c r="J181"/>
  <c r="J67"/>
  <c r="T211"/>
  <c r="T226"/>
  <c r="P293"/>
  <c i="24" r="R95"/>
  <c r="BK145"/>
  <c r="J145"/>
  <c r="J62"/>
  <c r="P223"/>
  <c r="BK279"/>
  <c r="J279"/>
  <c r="J66"/>
  <c r="BK366"/>
  <c r="J366"/>
  <c r="J69"/>
  <c r="BK405"/>
  <c r="J405"/>
  <c r="J70"/>
  <c r="P459"/>
  <c i="25" r="R102"/>
  <c r="R867"/>
  <c i="2" r="R120"/>
  <c r="R276"/>
  <c r="R339"/>
  <c r="P445"/>
  <c r="P458"/>
  <c i="3" r="P110"/>
  <c r="T709"/>
  <c r="R725"/>
  <c r="P731"/>
  <c r="P894"/>
  <c r="BK945"/>
  <c r="J945"/>
  <c r="J78"/>
  <c i="4" r="BK115"/>
  <c r="J115"/>
  <c r="J67"/>
  <c r="P133"/>
  <c r="T152"/>
  <c r="BK233"/>
  <c r="J233"/>
  <c r="J74"/>
  <c r="T303"/>
  <c i="5" r="P268"/>
  <c r="BK592"/>
  <c r="J592"/>
  <c r="J75"/>
  <c r="BK644"/>
  <c r="J644"/>
  <c r="J77"/>
  <c i="6" r="P99"/>
  <c r="R106"/>
  <c i="7" r="R106"/>
  <c r="R135"/>
  <c r="R149"/>
  <c r="BK169"/>
  <c r="J169"/>
  <c r="J74"/>
  <c i="8" r="P95"/>
  <c r="R112"/>
  <c r="R158"/>
  <c r="R157"/>
  <c i="10" r="BK96"/>
  <c r="J96"/>
  <c r="J66"/>
  <c i="11" r="R93"/>
  <c r="T104"/>
  <c i="12" r="T91"/>
  <c r="T90"/>
  <c i="13" r="BK89"/>
  <c r="J89"/>
  <c r="J65"/>
  <c i="14" r="T84"/>
  <c i="15" r="T95"/>
  <c r="P126"/>
  <c r="P182"/>
  <c i="16" r="T151"/>
  <c r="T244"/>
  <c r="R336"/>
  <c r="R461"/>
  <c r="R501"/>
  <c r="P582"/>
  <c r="P581"/>
  <c i="17" r="R87"/>
  <c r="T223"/>
  <c i="18" r="BK280"/>
  <c r="J280"/>
  <c r="J85"/>
  <c r="R292"/>
  <c r="P299"/>
  <c r="R312"/>
  <c r="BK322"/>
  <c r="J322"/>
  <c r="J99"/>
  <c r="R325"/>
  <c r="P337"/>
  <c r="BK349"/>
  <c r="J349"/>
  <c r="J108"/>
  <c r="P355"/>
  <c r="R363"/>
  <c r="T386"/>
  <c r="T392"/>
  <c r="T398"/>
  <c r="T415"/>
  <c r="T422"/>
  <c r="BK437"/>
  <c r="J437"/>
  <c r="J136"/>
  <c r="P453"/>
  <c r="T461"/>
  <c r="R467"/>
  <c r="T475"/>
  <c r="T486"/>
  <c r="T493"/>
  <c r="R500"/>
  <c r="T524"/>
  <c r="BK537"/>
  <c r="J537"/>
  <c r="J170"/>
  <c r="T551"/>
  <c r="T561"/>
  <c r="T569"/>
  <c r="P584"/>
  <c r="R611"/>
  <c i="19" r="R145"/>
  <c r="BK191"/>
  <c r="J191"/>
  <c r="J66"/>
  <c i="20" r="T86"/>
  <c r="T130"/>
  <c r="T197"/>
  <c i="21" r="BK82"/>
  <c i="22" r="R106"/>
  <c r="T115"/>
  <c r="P137"/>
  <c i="23" r="T95"/>
  <c r="T125"/>
  <c r="T167"/>
  <c r="T188"/>
  <c r="T201"/>
  <c r="R253"/>
  <c i="24" r="P95"/>
  <c r="P145"/>
  <c r="T223"/>
  <c r="R279"/>
  <c r="P366"/>
  <c r="T405"/>
  <c r="R473"/>
  <c i="25" r="P407"/>
  <c r="BK637"/>
  <c r="J637"/>
  <c r="J67"/>
  <c r="R637"/>
  <c r="BK652"/>
  <c r="P729"/>
  <c r="P798"/>
  <c r="T813"/>
  <c r="R1306"/>
  <c i="26" r="P110"/>
  <c r="P120"/>
  <c i="2" r="BK120"/>
  <c r="J120"/>
  <c r="J66"/>
  <c r="P276"/>
  <c r="R293"/>
  <c r="T317"/>
  <c r="T330"/>
  <c r="R432"/>
  <c r="R445"/>
  <c r="T458"/>
  <c i="3" r="P580"/>
  <c r="T762"/>
  <c r="T938"/>
  <c i="4" r="T108"/>
  <c r="BK133"/>
  <c r="J133"/>
  <c r="J70"/>
  <c r="P152"/>
  <c r="R233"/>
  <c r="R303"/>
  <c i="5" r="R127"/>
  <c r="R101"/>
  <c r="R212"/>
  <c r="BK234"/>
  <c r="J234"/>
  <c r="J71"/>
  <c r="BK242"/>
  <c r="J242"/>
  <c r="J72"/>
  <c r="P482"/>
  <c r="P600"/>
  <c i="6" r="P92"/>
  <c r="BK118"/>
  <c r="J118"/>
  <c r="J68"/>
  <c i="7" r="BK99"/>
  <c r="J99"/>
  <c r="J65"/>
  <c r="BK135"/>
  <c r="J135"/>
  <c r="J68"/>
  <c r="R158"/>
  <c r="P169"/>
  <c i="8" r="BK112"/>
  <c r="J112"/>
  <c r="J66"/>
  <c r="P144"/>
  <c i="9" r="P105"/>
  <c r="P104"/>
  <c r="P90"/>
  <c i="1" r="AU63"/>
  <c i="10" r="T96"/>
  <c r="T91"/>
  <c i="11" r="T114"/>
  <c r="T113"/>
  <c i="12" r="BK102"/>
  <c r="BK101"/>
  <c i="14" r="R84"/>
  <c r="R83"/>
  <c r="R82"/>
  <c i="15" r="T126"/>
  <c r="BK182"/>
  <c r="J182"/>
  <c r="J69"/>
  <c i="16" r="P151"/>
  <c r="R244"/>
  <c r="P336"/>
  <c r="BK461"/>
  <c r="J461"/>
  <c r="J74"/>
  <c r="BK501"/>
  <c r="J501"/>
  <c r="J75"/>
  <c r="BK545"/>
  <c r="J545"/>
  <c r="J77"/>
  <c r="BK558"/>
  <c r="J558"/>
  <c r="J78"/>
  <c i="17" r="T190"/>
  <c r="R257"/>
  <c i="18" r="P212"/>
  <c r="T220"/>
  <c r="BK244"/>
  <c r="J244"/>
  <c r="J72"/>
  <c r="BK250"/>
  <c r="J250"/>
  <c r="J74"/>
  <c r="P259"/>
  <c r="BK269"/>
  <c r="J269"/>
  <c r="J82"/>
  <c r="P276"/>
  <c r="P280"/>
  <c r="P292"/>
  <c r="BK307"/>
  <c r="J307"/>
  <c r="J94"/>
  <c r="R315"/>
  <c r="R322"/>
  <c r="BK329"/>
  <c r="J329"/>
  <c r="J101"/>
  <c r="BK352"/>
  <c r="J352"/>
  <c r="J109"/>
  <c r="R359"/>
  <c r="R371"/>
  <c r="T381"/>
  <c r="T389"/>
  <c r="T395"/>
  <c r="T419"/>
  <c r="R427"/>
  <c r="P437"/>
  <c r="R453"/>
  <c r="P461"/>
  <c r="P467"/>
  <c r="R475"/>
  <c r="BK486"/>
  <c r="J486"/>
  <c r="J150"/>
  <c r="R493"/>
  <c r="BK500"/>
  <c r="J500"/>
  <c r="J155"/>
  <c r="P508"/>
  <c r="T521"/>
  <c r="BK544"/>
  <c r="J544"/>
  <c r="J171"/>
  <c r="BK551"/>
  <c r="J551"/>
  <c r="J174"/>
  <c r="R556"/>
  <c r="P569"/>
  <c r="R590"/>
  <c r="R589"/>
  <c r="R605"/>
  <c i="19" r="R88"/>
  <c r="P177"/>
  <c r="R191"/>
  <c r="R190"/>
  <c i="20" r="BK86"/>
  <c r="P130"/>
  <c r="BK197"/>
  <c r="J197"/>
  <c r="J65"/>
  <c i="21" r="T125"/>
  <c i="22" r="P106"/>
  <c r="T126"/>
  <c r="R144"/>
  <c i="23" r="P135"/>
  <c r="P188"/>
  <c r="P211"/>
  <c r="P253"/>
  <c i="24" r="BK95"/>
  <c r="J95"/>
  <c r="J60"/>
  <c r="R145"/>
  <c r="BK223"/>
  <c r="J223"/>
  <c r="J64"/>
  <c r="T279"/>
  <c r="R366"/>
  <c r="R405"/>
  <c r="R459"/>
  <c i="25" r="P102"/>
  <c r="P867"/>
  <c i="26" r="P92"/>
  <c i="27" r="R109"/>
  <c i="2" r="BK107"/>
  <c r="J107"/>
  <c r="J65"/>
  <c r="BK220"/>
  <c r="J220"/>
  <c r="J67"/>
  <c r="P339"/>
  <c r="R479"/>
  <c r="R523"/>
  <c i="3" r="R580"/>
  <c r="P762"/>
  <c r="BK938"/>
  <c r="J938"/>
  <c r="J76"/>
  <c i="4" r="T115"/>
  <c r="T133"/>
  <c r="R152"/>
  <c r="T233"/>
  <c r="BK303"/>
  <c r="J303"/>
  <c r="J77"/>
  <c i="5" r="R268"/>
  <c r="R592"/>
  <c r="R644"/>
  <c i="6" r="R99"/>
  <c r="T106"/>
  <c i="7" r="T106"/>
  <c r="T135"/>
  <c r="P149"/>
  <c i="8" r="T112"/>
  <c r="T144"/>
  <c i="10" r="BK107"/>
  <c r="J107"/>
  <c r="J68"/>
  <c i="11" r="BK93"/>
  <c r="BK104"/>
  <c r="J104"/>
  <c r="J66"/>
  <c i="12" r="P102"/>
  <c r="P101"/>
  <c i="13" r="R89"/>
  <c r="R88"/>
  <c r="R87"/>
  <c i="14" r="P84"/>
  <c i="15" r="R95"/>
  <c r="BK108"/>
  <c r="J108"/>
  <c r="J64"/>
  <c r="T149"/>
  <c r="T195"/>
  <c r="T194"/>
  <c i="16" r="BK103"/>
  <c r="R151"/>
  <c r="P244"/>
  <c r="T336"/>
  <c r="T461"/>
  <c r="T501"/>
  <c r="R545"/>
  <c r="P558"/>
  <c i="17" r="BK87"/>
  <c r="BK223"/>
  <c r="J223"/>
  <c r="J63"/>
  <c i="18" r="P220"/>
  <c r="P239"/>
  <c r="BK247"/>
  <c r="J247"/>
  <c r="J73"/>
  <c r="R250"/>
  <c r="R262"/>
  <c r="R276"/>
  <c r="T280"/>
  <c r="R288"/>
  <c r="P307"/>
  <c r="T315"/>
  <c r="P322"/>
  <c r="P329"/>
  <c r="T337"/>
  <c r="T352"/>
  <c r="P359"/>
  <c r="P386"/>
  <c r="P392"/>
  <c r="R395"/>
  <c r="T406"/>
  <c r="BK419"/>
  <c r="J419"/>
  <c r="J130"/>
  <c r="BK427"/>
  <c r="J427"/>
  <c r="J132"/>
  <c r="BK453"/>
  <c r="J453"/>
  <c r="J140"/>
  <c r="BK461"/>
  <c r="J461"/>
  <c r="J142"/>
  <c r="BK467"/>
  <c r="J467"/>
  <c r="J144"/>
  <c r="BK475"/>
  <c r="J475"/>
  <c r="J147"/>
  <c r="R481"/>
  <c r="P486"/>
  <c r="BK496"/>
  <c r="J496"/>
  <c r="J154"/>
  <c r="T500"/>
  <c r="R524"/>
  <c r="R531"/>
  <c r="T537"/>
  <c r="P551"/>
  <c r="BK561"/>
  <c r="J561"/>
  <c r="J177"/>
  <c r="R569"/>
  <c r="T590"/>
  <c r="P605"/>
  <c i="19" r="BK145"/>
  <c r="J145"/>
  <c r="J62"/>
  <c i="20" r="R101"/>
  <c r="T150"/>
  <c i="21" r="T82"/>
  <c r="T81"/>
  <c i="22" r="P87"/>
  <c r="P115"/>
  <c r="R137"/>
  <c i="23" r="P95"/>
  <c r="P94"/>
  <c r="P125"/>
  <c r="P167"/>
  <c r="BK188"/>
  <c r="J188"/>
  <c r="J68"/>
  <c r="BK211"/>
  <c r="J211"/>
  <c r="J70"/>
  <c r="T253"/>
  <c i="24" r="P100"/>
  <c r="R188"/>
  <c r="T260"/>
  <c r="BK306"/>
  <c r="J306"/>
  <c r="J67"/>
  <c r="R337"/>
  <c r="T426"/>
  <c r="T459"/>
  <c i="25" r="BK407"/>
  <c r="J407"/>
  <c r="J66"/>
  <c r="P637"/>
  <c r="P652"/>
  <c r="BK729"/>
  <c r="J729"/>
  <c r="J71"/>
  <c r="BK798"/>
  <c r="J798"/>
  <c r="J72"/>
  <c r="P813"/>
  <c r="BK1306"/>
  <c r="J1306"/>
  <c r="J76"/>
  <c i="26" r="T92"/>
  <c i="27" r="BK109"/>
  <c r="J109"/>
  <c r="J63"/>
  <c r="T131"/>
  <c i="2" r="P107"/>
  <c r="R220"/>
  <c r="T293"/>
  <c r="R317"/>
  <c r="P330"/>
  <c r="BK432"/>
  <c r="J432"/>
  <c r="J75"/>
  <c r="T445"/>
  <c r="R458"/>
  <c r="T523"/>
  <c i="3" r="BK110"/>
  <c r="BK709"/>
  <c r="J709"/>
  <c r="J69"/>
  <c r="BK725"/>
  <c r="J725"/>
  <c r="J72"/>
  <c r="T731"/>
  <c r="BK894"/>
  <c r="J894"/>
  <c r="J75"/>
  <c r="R938"/>
  <c i="4" r="R115"/>
  <c r="P173"/>
  <c r="T227"/>
  <c r="P262"/>
  <c r="T296"/>
  <c r="P342"/>
  <c i="5" r="P127"/>
  <c r="BK212"/>
  <c r="J212"/>
  <c r="J67"/>
  <c r="T234"/>
  <c r="T242"/>
  <c r="R482"/>
  <c r="BK600"/>
  <c r="J600"/>
  <c r="J76"/>
  <c i="6" r="R118"/>
  <c i="7" r="P99"/>
  <c r="T122"/>
  <c r="T158"/>
  <c r="T169"/>
  <c i="8" r="BK95"/>
  <c r="J95"/>
  <c r="J65"/>
  <c r="P123"/>
  <c r="R144"/>
  <c i="9" r="BK105"/>
  <c r="J105"/>
  <c r="J67"/>
  <c i="10" r="P107"/>
  <c r="P106"/>
  <c i="11" r="R114"/>
  <c r="R113"/>
  <c i="12" r="P91"/>
  <c r="P90"/>
  <c i="14" r="T94"/>
  <c i="15" r="P108"/>
  <c r="BK149"/>
  <c r="BK148"/>
  <c r="J148"/>
  <c r="J67"/>
  <c r="R195"/>
  <c r="R194"/>
  <c i="16" r="R103"/>
  <c r="P187"/>
  <c r="P271"/>
  <c r="T306"/>
  <c r="T413"/>
  <c r="P512"/>
  <c r="P545"/>
  <c r="R558"/>
  <c i="17" r="P190"/>
  <c r="T257"/>
  <c i="18" r="R212"/>
  <c r="R220"/>
  <c r="R229"/>
  <c r="P244"/>
  <c r="P250"/>
  <c r="R259"/>
  <c r="P269"/>
  <c r="T276"/>
  <c r="T283"/>
  <c r="T288"/>
  <c r="P315"/>
  <c r="T319"/>
  <c r="T325"/>
  <c r="R337"/>
  <c r="R352"/>
  <c r="BK359"/>
  <c r="J359"/>
  <c r="J111"/>
  <c r="BK371"/>
  <c r="J371"/>
  <c r="J116"/>
  <c r="R381"/>
  <c r="R389"/>
  <c r="P395"/>
  <c r="P419"/>
  <c r="P427"/>
  <c r="BK446"/>
  <c r="J446"/>
  <c r="J138"/>
  <c r="T458"/>
  <c r="R464"/>
  <c r="BK481"/>
  <c r="J481"/>
  <c r="J148"/>
  <c r="R486"/>
  <c r="P493"/>
  <c r="T496"/>
  <c r="BK508"/>
  <c r="J508"/>
  <c r="J158"/>
  <c r="P521"/>
  <c r="T531"/>
  <c r="T544"/>
  <c r="P556"/>
  <c r="R576"/>
  <c r="T584"/>
  <c r="P611"/>
  <c i="19" r="P88"/>
  <c r="R177"/>
  <c i="20" r="R86"/>
  <c r="R130"/>
  <c r="P197"/>
  <c i="21" r="R125"/>
  <c i="22" r="R87"/>
  <c r="R126"/>
  <c r="P144"/>
  <c i="23" r="BK135"/>
  <c r="J135"/>
  <c r="J63"/>
  <c r="R188"/>
  <c r="R201"/>
  <c r="P226"/>
  <c r="BK293"/>
  <c r="J293"/>
  <c r="J73"/>
  <c i="24" r="BK100"/>
  <c r="J100"/>
  <c r="J61"/>
  <c r="T188"/>
  <c r="R260"/>
  <c r="R306"/>
  <c r="BK337"/>
  <c r="J337"/>
  <c r="J68"/>
  <c r="R426"/>
  <c r="BK473"/>
  <c r="J473"/>
  <c r="J74"/>
  <c i="25" r="T407"/>
  <c r="T637"/>
  <c r="T652"/>
  <c r="R729"/>
  <c r="R798"/>
  <c r="R813"/>
  <c r="T1306"/>
  <c i="26" r="R92"/>
  <c r="T110"/>
  <c r="BK120"/>
  <c r="J120"/>
  <c r="J67"/>
  <c r="R120"/>
  <c r="T120"/>
  <c r="BK131"/>
  <c r="J131"/>
  <c r="J68"/>
  <c r="P131"/>
  <c r="R131"/>
  <c r="T131"/>
  <c i="27" r="R87"/>
  <c r="P97"/>
  <c r="T97"/>
  <c r="BK131"/>
  <c r="J131"/>
  <c r="J64"/>
  <c r="P143"/>
  <c i="2" r="R107"/>
  <c r="P220"/>
  <c r="T339"/>
  <c r="BK479"/>
  <c r="J479"/>
  <c r="J78"/>
  <c i="3" r="BK580"/>
  <c r="J580"/>
  <c r="J68"/>
  <c r="R762"/>
  <c r="P938"/>
  <c i="4" r="R108"/>
  <c r="R102"/>
  <c r="R133"/>
  <c r="BK152"/>
  <c r="J152"/>
  <c r="J71"/>
  <c r="BK227"/>
  <c r="J227"/>
  <c r="J73"/>
  <c r="T262"/>
  <c r="R296"/>
  <c r="T342"/>
  <c i="5" r="BK268"/>
  <c r="J268"/>
  <c r="J73"/>
  <c r="P592"/>
  <c r="T644"/>
  <c i="6" r="R92"/>
  <c r="R91"/>
  <c r="R90"/>
  <c r="P118"/>
  <c i="7" r="T99"/>
  <c r="R122"/>
  <c r="BK158"/>
  <c r="J158"/>
  <c r="J72"/>
  <c r="R169"/>
  <c i="8" r="BK123"/>
  <c r="J123"/>
  <c r="J67"/>
  <c r="BK158"/>
  <c r="J158"/>
  <c r="J71"/>
  <c i="9" r="R105"/>
  <c r="R104"/>
  <c r="R90"/>
  <c i="10" r="R96"/>
  <c r="R91"/>
  <c i="11" r="T93"/>
  <c r="T92"/>
  <c r="T91"/>
  <c r="R104"/>
  <c i="12" r="R102"/>
  <c r="R101"/>
  <c i="14" r="P94"/>
  <c i="15" r="R126"/>
  <c r="R182"/>
  <c i="16" r="P103"/>
  <c r="P102"/>
  <c r="T187"/>
  <c r="BK271"/>
  <c r="BK306"/>
  <c r="J306"/>
  <c r="J71"/>
  <c r="P413"/>
  <c r="R512"/>
  <c r="T545"/>
  <c r="T558"/>
  <c i="17" r="BK190"/>
  <c r="J190"/>
  <c r="J62"/>
  <c r="BK257"/>
  <c r="J257"/>
  <c r="J65"/>
  <c i="18" r="P217"/>
  <c r="P229"/>
  <c r="BK239"/>
  <c r="J239"/>
  <c r="J70"/>
  <c r="R247"/>
  <c r="BK259"/>
  <c r="J259"/>
  <c r="J78"/>
  <c r="T262"/>
  <c r="R269"/>
  <c r="P283"/>
  <c r="BK292"/>
  <c r="J292"/>
  <c r="J89"/>
  <c r="R299"/>
  <c r="P312"/>
  <c r="R319"/>
  <c r="BK325"/>
  <c r="J325"/>
  <c r="J100"/>
  <c r="BK337"/>
  <c r="J337"/>
  <c r="J104"/>
  <c r="P352"/>
  <c r="T359"/>
  <c r="P371"/>
  <c r="BK386"/>
  <c r="J386"/>
  <c r="J120"/>
  <c r="R392"/>
  <c r="R398"/>
  <c r="R406"/>
  <c r="R415"/>
  <c r="P422"/>
  <c r="P446"/>
  <c r="P458"/>
  <c r="BK464"/>
  <c r="J464"/>
  <c r="J143"/>
  <c r="P475"/>
  <c r="R496"/>
  <c r="BK524"/>
  <c r="J524"/>
  <c r="J165"/>
  <c r="P537"/>
  <c r="P561"/>
  <c r="P576"/>
  <c r="R584"/>
  <c r="T605"/>
  <c i="19" r="T88"/>
  <c r="T177"/>
  <c i="20" r="T101"/>
  <c r="T85"/>
  <c r="BK150"/>
  <c r="J150"/>
  <c r="J64"/>
  <c i="21" r="R82"/>
  <c r="R81"/>
  <c i="22" r="BK87"/>
  <c r="BK126"/>
  <c r="J126"/>
  <c r="J63"/>
  <c r="BK144"/>
  <c r="J144"/>
  <c r="J66"/>
  <c i="23" r="BK95"/>
  <c r="BK125"/>
  <c r="J125"/>
  <c r="J62"/>
  <c r="BK167"/>
  <c r="J167"/>
  <c r="J64"/>
  <c r="T181"/>
  <c r="R211"/>
  <c r="R226"/>
  <c r="R293"/>
  <c i="24" r="T95"/>
  <c r="T145"/>
  <c r="R223"/>
  <c r="P279"/>
  <c r="T366"/>
  <c r="P405"/>
  <c r="BK459"/>
  <c r="J459"/>
  <c r="J72"/>
  <c i="25" r="BK102"/>
  <c r="R407"/>
  <c r="R652"/>
  <c r="T729"/>
  <c r="T798"/>
  <c r="BK813"/>
  <c r="J813"/>
  <c r="J73"/>
  <c r="P1306"/>
  <c i="26" r="BK92"/>
  <c r="J92"/>
  <c r="J65"/>
  <c i="27" r="T87"/>
  <c r="R97"/>
  <c r="P131"/>
  <c r="T143"/>
  <c i="2" r="T120"/>
  <c r="T276"/>
  <c r="BK339"/>
  <c r="J339"/>
  <c r="J74"/>
  <c r="BK445"/>
  <c r="J445"/>
  <c r="J76"/>
  <c r="BK458"/>
  <c r="J458"/>
  <c r="J77"/>
  <c r="BK523"/>
  <c r="J523"/>
  <c r="J79"/>
  <c i="3" r="R110"/>
  <c r="R101"/>
  <c r="R709"/>
  <c r="P725"/>
  <c r="P724"/>
  <c r="R731"/>
  <c r="R894"/>
  <c r="P945"/>
  <c r="P944"/>
  <c i="4" r="P108"/>
  <c r="P102"/>
  <c r="R173"/>
  <c r="R227"/>
  <c r="R262"/>
  <c r="P296"/>
  <c r="R342"/>
  <c i="5" r="T268"/>
  <c r="T592"/>
  <c r="P644"/>
  <c i="6" r="BK92"/>
  <c r="BK91"/>
  <c r="J91"/>
  <c r="J64"/>
  <c r="T99"/>
  <c r="P106"/>
  <c i="7" r="P106"/>
  <c r="P98"/>
  <c r="P122"/>
  <c r="BK149"/>
  <c r="J149"/>
  <c r="J71"/>
  <c i="8" r="T95"/>
  <c r="R123"/>
  <c r="T158"/>
  <c r="T157"/>
  <c i="10" r="T107"/>
  <c r="T106"/>
  <c i="11" r="P93"/>
  <c r="P104"/>
  <c i="12" r="T102"/>
  <c r="T101"/>
  <c r="T89"/>
  <c i="14" r="BK84"/>
  <c r="J84"/>
  <c r="J61"/>
  <c i="15" r="BK126"/>
  <c r="J126"/>
  <c r="J65"/>
  <c r="T182"/>
  <c i="16" r="T103"/>
  <c r="T102"/>
  <c r="R187"/>
  <c r="T271"/>
  <c r="R306"/>
  <c r="R413"/>
  <c r="T512"/>
  <c r="T582"/>
  <c r="T581"/>
  <c i="17" r="T87"/>
  <c r="T85"/>
  <c r="R223"/>
  <c i="18" r="T212"/>
  <c r="T217"/>
  <c r="T244"/>
  <c r="T250"/>
  <c r="P262"/>
  <c r="BK276"/>
  <c r="J276"/>
  <c r="J84"/>
  <c r="R280"/>
  <c r="T292"/>
  <c r="T299"/>
  <c r="BK312"/>
  <c r="J312"/>
  <c r="J96"/>
  <c r="T322"/>
  <c r="T329"/>
  <c r="R349"/>
  <c r="R355"/>
  <c r="P363"/>
  <c r="P381"/>
  <c r="P389"/>
  <c r="BK395"/>
  <c r="J395"/>
  <c r="J123"/>
  <c r="P406"/>
  <c r="P415"/>
  <c r="R422"/>
  <c r="R437"/>
  <c r="T446"/>
  <c r="R458"/>
  <c r="T464"/>
  <c r="T481"/>
  <c r="BK493"/>
  <c r="J493"/>
  <c r="J153"/>
  <c r="P500"/>
  <c r="R508"/>
  <c r="R521"/>
  <c r="R544"/>
  <c r="BK556"/>
  <c r="J556"/>
  <c r="J176"/>
  <c r="BK569"/>
  <c r="J569"/>
  <c r="J180"/>
  <c r="BK590"/>
  <c r="BK605"/>
  <c r="J605"/>
  <c r="J188"/>
  <c i="19" r="T145"/>
  <c r="P191"/>
  <c r="P190"/>
  <c i="20" r="P101"/>
  <c r="R150"/>
  <c i="21" r="P82"/>
  <c r="P81"/>
  <c i="1" r="AU75"/>
  <c i="22" r="BK106"/>
  <c r="J106"/>
  <c r="J61"/>
  <c r="BK115"/>
  <c r="J115"/>
  <c r="J62"/>
  <c r="BK137"/>
  <c r="J137"/>
  <c r="J64"/>
  <c i="23" r="R135"/>
  <c r="P181"/>
  <c r="BK201"/>
  <c r="J201"/>
  <c r="J69"/>
  <c r="BK226"/>
  <c r="J226"/>
  <c r="J71"/>
  <c i="24" r="R100"/>
  <c r="P188"/>
  <c r="P260"/>
  <c r="T306"/>
  <c r="P337"/>
  <c r="P426"/>
  <c r="T473"/>
  <c i="25" r="T102"/>
  <c r="T101"/>
  <c r="T867"/>
  <c r="T651"/>
  <c i="26" r="R110"/>
  <c i="27" r="BK87"/>
  <c r="BK97"/>
  <c r="J97"/>
  <c r="J62"/>
  <c r="P109"/>
  <c r="R131"/>
  <c r="R143"/>
  <c r="R157"/>
  <c i="2" r="T107"/>
  <c r="T220"/>
  <c r="BK293"/>
  <c r="J293"/>
  <c r="J71"/>
  <c r="BK317"/>
  <c r="J317"/>
  <c r="J72"/>
  <c r="BK330"/>
  <c r="J330"/>
  <c r="J73"/>
  <c r="P432"/>
  <c r="P479"/>
  <c r="P523"/>
  <c i="3" r="T110"/>
  <c r="T101"/>
  <c r="P709"/>
  <c r="T725"/>
  <c r="BK731"/>
  <c r="BK724"/>
  <c r="J724"/>
  <c r="J71"/>
  <c r="T894"/>
  <c r="R945"/>
  <c r="R944"/>
  <c i="4" r="BK108"/>
  <c r="J108"/>
  <c r="J66"/>
  <c r="T173"/>
  <c r="P227"/>
  <c r="BK262"/>
  <c r="J262"/>
  <c r="J75"/>
  <c r="BK296"/>
  <c r="J296"/>
  <c r="J76"/>
  <c r="BK342"/>
  <c r="J342"/>
  <c r="J78"/>
  <c i="5" r="BK127"/>
  <c r="P212"/>
  <c r="P234"/>
  <c r="R242"/>
  <c r="BK482"/>
  <c r="J482"/>
  <c r="J74"/>
  <c r="T600"/>
  <c i="6" r="T92"/>
  <c r="T118"/>
  <c i="7" r="R99"/>
  <c r="BK122"/>
  <c r="J122"/>
  <c r="J67"/>
  <c r="P158"/>
  <c i="8" r="R95"/>
  <c r="R94"/>
  <c r="R93"/>
  <c r="T123"/>
  <c r="P158"/>
  <c r="P157"/>
  <c i="10" r="P96"/>
  <c r="P91"/>
  <c i="11" r="P114"/>
  <c r="P113"/>
  <c i="12" r="R91"/>
  <c r="R90"/>
  <c i="13" r="T89"/>
  <c r="T88"/>
  <c r="T87"/>
  <c i="14" r="BK94"/>
  <c r="J94"/>
  <c r="J62"/>
  <c i="15" r="BK95"/>
  <c r="J95"/>
  <c r="J62"/>
  <c r="R108"/>
  <c r="P149"/>
  <c r="P148"/>
  <c r="BK195"/>
  <c r="J195"/>
  <c r="J72"/>
  <c i="16" r="BK151"/>
  <c r="J151"/>
  <c r="J63"/>
  <c r="BK244"/>
  <c r="J244"/>
  <c r="J67"/>
  <c r="BK336"/>
  <c r="J336"/>
  <c r="J72"/>
  <c r="P461"/>
  <c r="P501"/>
  <c r="R582"/>
  <c r="R581"/>
  <c i="17" r="R190"/>
  <c r="P257"/>
  <c i="18" r="BK212"/>
  <c r="J212"/>
  <c r="J61"/>
  <c r="BK220"/>
  <c r="J220"/>
  <c r="J63"/>
  <c r="T229"/>
  <c r="T239"/>
  <c r="P247"/>
  <c r="BK262"/>
  <c r="J262"/>
  <c r="J79"/>
  <c r="BK283"/>
  <c r="J283"/>
  <c r="J86"/>
  <c r="P288"/>
  <c r="T307"/>
  <c r="BK315"/>
  <c r="J315"/>
  <c r="J97"/>
  <c r="BK319"/>
  <c r="J319"/>
  <c r="J98"/>
  <c r="R329"/>
  <c r="P349"/>
  <c r="BK355"/>
  <c r="J355"/>
  <c r="J110"/>
  <c r="BK363"/>
  <c r="J363"/>
  <c r="J112"/>
  <c r="T371"/>
  <c r="R386"/>
  <c r="BK392"/>
  <c r="J392"/>
  <c r="J122"/>
  <c r="P398"/>
  <c r="BK415"/>
  <c r="J415"/>
  <c r="J129"/>
  <c r="BK422"/>
  <c r="J422"/>
  <c r="J131"/>
  <c r="T453"/>
  <c r="R461"/>
  <c r="T467"/>
  <c r="P524"/>
  <c r="P531"/>
  <c r="P544"/>
  <c r="R561"/>
  <c r="BK576"/>
  <c r="J576"/>
  <c r="J182"/>
  <c r="P590"/>
  <c r="P589"/>
  <c r="T611"/>
  <c i="19" r="P145"/>
  <c i="20" r="BK101"/>
  <c r="J101"/>
  <c r="J61"/>
  <c r="P150"/>
  <c i="21" r="BK125"/>
  <c r="J125"/>
  <c r="J61"/>
  <c i="22" r="T87"/>
  <c r="T86"/>
  <c r="R115"/>
  <c r="T137"/>
  <c i="23" r="T135"/>
  <c r="R181"/>
  <c r="R180"/>
  <c r="P201"/>
  <c r="BK253"/>
  <c r="J253"/>
  <c r="J72"/>
  <c r="T293"/>
  <c i="24" r="T100"/>
  <c r="T94"/>
  <c r="BK188"/>
  <c r="J188"/>
  <c r="J63"/>
  <c r="BK260"/>
  <c r="J260"/>
  <c r="J65"/>
  <c r="P306"/>
  <c r="T337"/>
  <c r="BK426"/>
  <c r="J426"/>
  <c r="J71"/>
  <c r="P473"/>
  <c i="25" r="BK867"/>
  <c r="J867"/>
  <c r="J74"/>
  <c i="26" r="BK110"/>
  <c r="J110"/>
  <c r="J66"/>
  <c i="27" r="P87"/>
  <c r="T109"/>
  <c r="BK143"/>
  <c r="J143"/>
  <c r="J65"/>
  <c r="BK157"/>
  <c r="J157"/>
  <c r="J66"/>
  <c r="P157"/>
  <c r="T157"/>
  <c i="4" r="BK347"/>
  <c r="J347"/>
  <c r="J79"/>
  <c i="5" r="BK692"/>
  <c r="J692"/>
  <c r="J78"/>
  <c i="18" r="BK225"/>
  <c r="J225"/>
  <c r="J64"/>
  <c r="BK242"/>
  <c r="J242"/>
  <c r="J71"/>
  <c r="BK255"/>
  <c r="J255"/>
  <c r="J76"/>
  <c r="BK333"/>
  <c r="J333"/>
  <c r="J102"/>
  <c r="BK451"/>
  <c r="J451"/>
  <c r="J139"/>
  <c r="BK513"/>
  <c r="J513"/>
  <c r="J160"/>
  <c r="BK515"/>
  <c r="J515"/>
  <c r="J161"/>
  <c r="BK567"/>
  <c r="J567"/>
  <c r="J179"/>
  <c r="BK305"/>
  <c r="J305"/>
  <c r="J93"/>
  <c r="BK368"/>
  <c r="J368"/>
  <c r="J114"/>
  <c r="BK377"/>
  <c r="J377"/>
  <c r="J117"/>
  <c r="BK379"/>
  <c r="J379"/>
  <c r="J118"/>
  <c r="BK413"/>
  <c r="J413"/>
  <c r="J128"/>
  <c r="BK511"/>
  <c r="J511"/>
  <c r="J159"/>
  <c r="BK517"/>
  <c r="J517"/>
  <c r="J162"/>
  <c r="BK547"/>
  <c r="J547"/>
  <c r="J172"/>
  <c r="BK603"/>
  <c r="J603"/>
  <c r="J187"/>
  <c i="25" r="BK648"/>
  <c r="J648"/>
  <c r="J68"/>
  <c i="2" r="BK536"/>
  <c r="J536"/>
  <c r="J80"/>
  <c i="3" r="BK102"/>
  <c r="J102"/>
  <c r="J65"/>
  <c i="8" r="BK154"/>
  <c r="J154"/>
  <c r="J69"/>
  <c i="15" r="BK189"/>
  <c r="J189"/>
  <c r="J70"/>
  <c i="16" r="BK576"/>
  <c r="J576"/>
  <c r="J79"/>
  <c i="18" r="BK227"/>
  <c r="J227"/>
  <c r="J65"/>
  <c r="BK237"/>
  <c r="J237"/>
  <c r="J69"/>
  <c r="BK343"/>
  <c r="J343"/>
  <c r="J105"/>
  <c r="BK527"/>
  <c r="J527"/>
  <c r="J166"/>
  <c r="BK535"/>
  <c r="J535"/>
  <c r="J169"/>
  <c i="2" r="BK289"/>
  <c r="J289"/>
  <c r="J69"/>
  <c i="5" r="BK102"/>
  <c r="J102"/>
  <c r="J65"/>
  <c i="9" r="BK92"/>
  <c r="J92"/>
  <c r="J65"/>
  <c r="BK130"/>
  <c r="J130"/>
  <c r="J68"/>
  <c i="10" r="BK92"/>
  <c r="BK91"/>
  <c i="18" r="BK233"/>
  <c r="J233"/>
  <c r="J67"/>
  <c r="BK297"/>
  <c r="J297"/>
  <c r="J91"/>
  <c r="BK366"/>
  <c r="J366"/>
  <c r="J113"/>
  <c r="BK491"/>
  <c r="J491"/>
  <c r="J152"/>
  <c r="BK506"/>
  <c r="J506"/>
  <c r="J157"/>
  <c r="BK519"/>
  <c r="J519"/>
  <c r="J163"/>
  <c i="25" r="BK1293"/>
  <c r="J1293"/>
  <c r="J75"/>
  <c i="3" r="BK721"/>
  <c r="J721"/>
  <c r="J70"/>
  <c i="5" r="BK225"/>
  <c r="J225"/>
  <c r="J68"/>
  <c r="BK229"/>
  <c r="J229"/>
  <c r="J70"/>
  <c i="18" r="BK235"/>
  <c r="J235"/>
  <c r="J68"/>
  <c r="BK257"/>
  <c r="J257"/>
  <c r="J77"/>
  <c r="BK310"/>
  <c r="J310"/>
  <c r="J95"/>
  <c r="BK402"/>
  <c r="J402"/>
  <c r="J125"/>
  <c r="BK404"/>
  <c r="J404"/>
  <c r="J126"/>
  <c r="BK471"/>
  <c r="J471"/>
  <c r="J145"/>
  <c r="BK473"/>
  <c r="J473"/>
  <c r="J146"/>
  <c r="BK549"/>
  <c r="J549"/>
  <c r="J173"/>
  <c r="BK565"/>
  <c r="J565"/>
  <c r="J178"/>
  <c r="BK582"/>
  <c r="J582"/>
  <c r="J183"/>
  <c i="2" r="BK540"/>
  <c r="J540"/>
  <c r="J82"/>
  <c i="3" r="BK106"/>
  <c r="J106"/>
  <c r="J66"/>
  <c i="7" r="BK145"/>
  <c r="J145"/>
  <c r="J69"/>
  <c i="15" r="BK103"/>
  <c r="J103"/>
  <c r="J63"/>
  <c i="18" r="BK253"/>
  <c r="J253"/>
  <c r="J75"/>
  <c r="BK345"/>
  <c r="J345"/>
  <c r="J106"/>
  <c r="BK347"/>
  <c r="J347"/>
  <c r="J107"/>
  <c r="BK433"/>
  <c r="J433"/>
  <c r="J134"/>
  <c r="BK484"/>
  <c r="J484"/>
  <c r="J149"/>
  <c r="BK489"/>
  <c r="J489"/>
  <c r="J151"/>
  <c r="BK504"/>
  <c r="J504"/>
  <c r="J156"/>
  <c i="24" r="BK470"/>
  <c r="J470"/>
  <c r="J73"/>
  <c i="7" r="BK165"/>
  <c r="J165"/>
  <c r="J73"/>
  <c r="BK180"/>
  <c r="J180"/>
  <c r="J75"/>
  <c i="11" r="BK110"/>
  <c r="J110"/>
  <c r="J67"/>
  <c i="15" r="BK145"/>
  <c r="J145"/>
  <c r="J66"/>
  <c i="17" r="BK254"/>
  <c r="J254"/>
  <c r="J64"/>
  <c i="18" r="BK286"/>
  <c r="J286"/>
  <c r="J87"/>
  <c r="BK431"/>
  <c r="J431"/>
  <c r="J133"/>
  <c r="BK529"/>
  <c r="J529"/>
  <c r="J167"/>
  <c r="BK574"/>
  <c r="J574"/>
  <c r="J181"/>
  <c r="BK609"/>
  <c r="J609"/>
  <c r="J189"/>
  <c i="23" r="BK177"/>
  <c r="J177"/>
  <c r="J65"/>
  <c i="2" r="BK548"/>
  <c r="J548"/>
  <c r="J83"/>
  <c i="4" r="BK103"/>
  <c r="BK102"/>
  <c r="BK129"/>
  <c r="J129"/>
  <c r="J68"/>
  <c i="16" r="BK168"/>
  <c r="J168"/>
  <c r="J64"/>
  <c r="BK174"/>
  <c r="J174"/>
  <c r="J65"/>
  <c r="BK267"/>
  <c r="J267"/>
  <c r="J68"/>
  <c i="18" r="BK265"/>
  <c r="J265"/>
  <c r="J80"/>
  <c r="BK267"/>
  <c r="J267"/>
  <c r="J81"/>
  <c r="BK274"/>
  <c r="J274"/>
  <c r="J83"/>
  <c r="BK295"/>
  <c r="J295"/>
  <c r="J90"/>
  <c r="BK335"/>
  <c r="J335"/>
  <c r="J103"/>
  <c r="BK435"/>
  <c r="J435"/>
  <c r="J135"/>
  <c r="BK444"/>
  <c r="J444"/>
  <c r="J137"/>
  <c r="BK554"/>
  <c r="J554"/>
  <c r="J175"/>
  <c i="19" r="BK187"/>
  <c r="J187"/>
  <c r="J64"/>
  <c i="26" r="BK91"/>
  <c r="J91"/>
  <c r="J64"/>
  <c i="27" r="F55"/>
  <c r="BE110"/>
  <c r="BE118"/>
  <c r="BE128"/>
  <c r="BE148"/>
  <c r="BE155"/>
  <c r="BE160"/>
  <c r="BE121"/>
  <c r="BE123"/>
  <c r="BE132"/>
  <c r="BE153"/>
  <c r="E48"/>
  <c r="F82"/>
  <c r="BE137"/>
  <c r="BE139"/>
  <c r="J82"/>
  <c r="BE92"/>
  <c r="BE94"/>
  <c r="BE141"/>
  <c r="J52"/>
  <c r="BE88"/>
  <c r="BE98"/>
  <c r="BE126"/>
  <c r="BE135"/>
  <c r="BE144"/>
  <c r="BE158"/>
  <c r="BE90"/>
  <c r="BE101"/>
  <c r="BE104"/>
  <c r="BE106"/>
  <c r="J55"/>
  <c r="BE112"/>
  <c r="BE115"/>
  <c r="BE146"/>
  <c r="BE150"/>
  <c i="26" r="E78"/>
  <c r="F87"/>
  <c i="25" r="J102"/>
  <c r="J65"/>
  <c i="26" r="J56"/>
  <c r="BE132"/>
  <c i="25" r="BK1319"/>
  <c r="J1319"/>
  <c r="J77"/>
  <c i="26" r="BE107"/>
  <c r="BE111"/>
  <c r="BE123"/>
  <c r="BE93"/>
  <c r="BE113"/>
  <c r="BE124"/>
  <c i="25" r="J652"/>
  <c r="J70"/>
  <c i="26" r="BE99"/>
  <c r="BE101"/>
  <c r="BE127"/>
  <c r="BE96"/>
  <c r="BE102"/>
  <c r="BE105"/>
  <c r="BE118"/>
  <c r="BE121"/>
  <c r="BE116"/>
  <c r="BE129"/>
  <c r="BE134"/>
  <c i="25" r="E50"/>
  <c r="F97"/>
  <c r="BE385"/>
  <c r="BE405"/>
  <c r="BE408"/>
  <c r="BE416"/>
  <c r="BE476"/>
  <c r="BE481"/>
  <c r="BE642"/>
  <c r="BE796"/>
  <c r="BE799"/>
  <c r="BE389"/>
  <c r="BE458"/>
  <c r="BE485"/>
  <c r="BE649"/>
  <c r="BE689"/>
  <c r="BE700"/>
  <c r="BE727"/>
  <c r="BE742"/>
  <c r="BE759"/>
  <c r="BE811"/>
  <c r="BE157"/>
  <c r="BE377"/>
  <c r="BE381"/>
  <c r="BE391"/>
  <c r="BE483"/>
  <c r="BE680"/>
  <c r="BE687"/>
  <c r="BE792"/>
  <c r="BE794"/>
  <c r="BE803"/>
  <c r="BE807"/>
  <c i="24" r="BK94"/>
  <c r="J94"/>
  <c i="25" r="J56"/>
  <c r="BE189"/>
  <c r="BE222"/>
  <c r="BE401"/>
  <c r="BE467"/>
  <c r="BE638"/>
  <c r="BE653"/>
  <c r="BE805"/>
  <c r="BE379"/>
  <c r="BE397"/>
  <c r="BE553"/>
  <c r="BE633"/>
  <c r="BE635"/>
  <c r="BE730"/>
  <c r="BE743"/>
  <c r="BE774"/>
  <c r="BE790"/>
  <c r="BE809"/>
  <c r="BE839"/>
  <c r="BE864"/>
  <c r="BE868"/>
  <c r="BE893"/>
  <c r="BE896"/>
  <c r="BE921"/>
  <c r="BE946"/>
  <c r="BE971"/>
  <c r="BE1051"/>
  <c r="BE1127"/>
  <c r="BE1173"/>
  <c r="BE1219"/>
  <c r="BE1261"/>
  <c r="BE1294"/>
  <c r="BE1307"/>
  <c r="BE1311"/>
  <c r="BE1315"/>
  <c r="BE1321"/>
  <c r="BE301"/>
  <c r="BE347"/>
  <c r="BE393"/>
  <c r="BE395"/>
  <c r="BE424"/>
  <c r="BE426"/>
  <c r="BE440"/>
  <c r="BE448"/>
  <c r="BE801"/>
  <c r="BE255"/>
  <c r="BE373"/>
  <c r="BE383"/>
  <c r="BE430"/>
  <c r="BE456"/>
  <c r="BE487"/>
  <c r="BE682"/>
  <c r="BE814"/>
  <c r="BE103"/>
  <c r="BE125"/>
  <c r="BE359"/>
  <c r="BE387"/>
  <c r="BE399"/>
  <c r="BE403"/>
  <c r="BE428"/>
  <c r="BE438"/>
  <c r="BE640"/>
  <c r="BE646"/>
  <c r="BE658"/>
  <c r="BE672"/>
  <c r="BE678"/>
  <c i="24" r="E84"/>
  <c r="J91"/>
  <c r="BE105"/>
  <c r="BE129"/>
  <c r="BE133"/>
  <c r="BE156"/>
  <c r="BE158"/>
  <c r="BE160"/>
  <c r="BE182"/>
  <c r="BE199"/>
  <c r="BE221"/>
  <c r="BE269"/>
  <c r="BE271"/>
  <c r="BE275"/>
  <c r="BE280"/>
  <c r="BE307"/>
  <c r="BE317"/>
  <c r="BE331"/>
  <c r="BE348"/>
  <c r="BE356"/>
  <c r="BE373"/>
  <c r="BE377"/>
  <c r="BE447"/>
  <c r="BE457"/>
  <c r="BE468"/>
  <c r="BE484"/>
  <c r="BE101"/>
  <c r="BE125"/>
  <c r="BE135"/>
  <c r="BE152"/>
  <c r="BE164"/>
  <c r="BE168"/>
  <c r="BE176"/>
  <c r="BE219"/>
  <c r="BE226"/>
  <c r="BE234"/>
  <c r="BE242"/>
  <c r="BE263"/>
  <c r="BE294"/>
  <c r="BE325"/>
  <c r="BE329"/>
  <c r="BE338"/>
  <c r="BE360"/>
  <c r="BE369"/>
  <c r="BE387"/>
  <c r="BE389"/>
  <c r="BE391"/>
  <c r="BE395"/>
  <c r="BE397"/>
  <c r="BE410"/>
  <c r="BE412"/>
  <c r="BE431"/>
  <c r="F55"/>
  <c r="BE103"/>
  <c r="BE127"/>
  <c r="BE150"/>
  <c r="BE162"/>
  <c r="BE184"/>
  <c r="BE189"/>
  <c r="BE217"/>
  <c r="BE282"/>
  <c r="BE298"/>
  <c r="BE362"/>
  <c r="BE364"/>
  <c r="BE367"/>
  <c r="BE406"/>
  <c r="BE408"/>
  <c r="BE416"/>
  <c r="BE420"/>
  <c r="BE488"/>
  <c r="BE490"/>
  <c r="BE491"/>
  <c r="BE493"/>
  <c r="BE495"/>
  <c r="BE497"/>
  <c r="BE499"/>
  <c r="BE500"/>
  <c r="BE502"/>
  <c r="F54"/>
  <c r="BE109"/>
  <c r="BE123"/>
  <c r="BE143"/>
  <c r="BE146"/>
  <c r="BE178"/>
  <c r="BE186"/>
  <c r="BE228"/>
  <c r="BE232"/>
  <c r="BE236"/>
  <c r="BE248"/>
  <c r="BE252"/>
  <c r="BE254"/>
  <c r="BE256"/>
  <c r="BE258"/>
  <c r="BE296"/>
  <c r="BE300"/>
  <c r="BE309"/>
  <c r="BE327"/>
  <c r="BE340"/>
  <c r="BE350"/>
  <c r="BE354"/>
  <c r="BE358"/>
  <c r="BE379"/>
  <c r="BE427"/>
  <c r="BE453"/>
  <c r="BE455"/>
  <c r="BE482"/>
  <c i="23" r="BK180"/>
  <c r="J180"/>
  <c r="J66"/>
  <c i="24" r="J88"/>
  <c r="BE131"/>
  <c r="BE148"/>
  <c r="BE166"/>
  <c r="BE170"/>
  <c r="BE180"/>
  <c r="BE201"/>
  <c r="BE203"/>
  <c r="BE213"/>
  <c r="BE261"/>
  <c r="BE267"/>
  <c r="BE284"/>
  <c r="BE292"/>
  <c r="BE302"/>
  <c r="BE319"/>
  <c r="BE321"/>
  <c r="BE323"/>
  <c r="BE346"/>
  <c r="BE393"/>
  <c r="BE422"/>
  <c r="BE439"/>
  <c r="BE462"/>
  <c r="BE464"/>
  <c r="BE466"/>
  <c r="BE111"/>
  <c r="BE113"/>
  <c r="BE119"/>
  <c r="BE154"/>
  <c r="BE197"/>
  <c r="BE211"/>
  <c r="BE224"/>
  <c r="BE238"/>
  <c r="BE250"/>
  <c r="BE265"/>
  <c r="BE290"/>
  <c r="BE335"/>
  <c r="BE352"/>
  <c r="BE383"/>
  <c r="BE424"/>
  <c r="BE433"/>
  <c r="BE445"/>
  <c r="BE460"/>
  <c r="BE474"/>
  <c i="23" r="J95"/>
  <c r="J61"/>
  <c i="24" r="BE96"/>
  <c r="BE107"/>
  <c r="BE115"/>
  <c r="BE121"/>
  <c r="BE137"/>
  <c r="BE139"/>
  <c r="BE141"/>
  <c r="BE174"/>
  <c r="BE191"/>
  <c r="BE193"/>
  <c r="BE205"/>
  <c r="BE207"/>
  <c r="BE215"/>
  <c r="BE244"/>
  <c r="BE286"/>
  <c r="BE315"/>
  <c r="BE333"/>
  <c r="BE375"/>
  <c r="BE381"/>
  <c r="BE385"/>
  <c r="BE414"/>
  <c r="BE418"/>
  <c r="BE435"/>
  <c r="BE437"/>
  <c r="BE441"/>
  <c r="BE443"/>
  <c r="BE449"/>
  <c r="BE451"/>
  <c r="BE471"/>
  <c r="BE476"/>
  <c r="BE478"/>
  <c r="BE480"/>
  <c r="BE486"/>
  <c r="J54"/>
  <c r="BE98"/>
  <c r="BE117"/>
  <c r="BE172"/>
  <c r="BE195"/>
  <c r="BE209"/>
  <c r="BE230"/>
  <c r="BE240"/>
  <c r="BE246"/>
  <c r="BE273"/>
  <c r="BE277"/>
  <c r="BE288"/>
  <c r="BE304"/>
  <c r="BE311"/>
  <c r="BE313"/>
  <c r="BE342"/>
  <c r="BE344"/>
  <c r="BE371"/>
  <c r="BE399"/>
  <c r="BE401"/>
  <c r="BE403"/>
  <c r="BE429"/>
  <c i="23" r="E48"/>
  <c r="BE202"/>
  <c r="BE126"/>
  <c r="BE129"/>
  <c r="BE134"/>
  <c r="BE186"/>
  <c r="BE207"/>
  <c r="BE212"/>
  <c r="J55"/>
  <c r="F89"/>
  <c r="BE142"/>
  <c r="BE148"/>
  <c r="BE162"/>
  <c r="BE182"/>
  <c r="BE195"/>
  <c r="BE196"/>
  <c r="BE209"/>
  <c r="BE254"/>
  <c r="BE276"/>
  <c r="BE279"/>
  <c r="BE286"/>
  <c r="BE294"/>
  <c r="J87"/>
  <c r="BE115"/>
  <c r="BE132"/>
  <c r="BE153"/>
  <c r="BE156"/>
  <c r="BE170"/>
  <c r="BE172"/>
  <c r="BE194"/>
  <c r="BE218"/>
  <c r="BE227"/>
  <c r="BE284"/>
  <c r="BE291"/>
  <c r="BE298"/>
  <c r="BE107"/>
  <c r="BE240"/>
  <c r="BE243"/>
  <c r="BE259"/>
  <c r="BE264"/>
  <c r="BE269"/>
  <c r="BE274"/>
  <c i="22" r="J87"/>
  <c r="J60"/>
  <c i="23" r="J54"/>
  <c r="BE113"/>
  <c r="BE118"/>
  <c r="BE222"/>
  <c r="BE224"/>
  <c r="BE246"/>
  <c r="BE249"/>
  <c r="BE251"/>
  <c r="BE96"/>
  <c r="BE102"/>
  <c r="BE189"/>
  <c r="BE229"/>
  <c r="BE231"/>
  <c r="BE234"/>
  <c r="BE237"/>
  <c r="BE289"/>
  <c r="F55"/>
  <c r="BE136"/>
  <c r="BE138"/>
  <c r="BE145"/>
  <c r="BE159"/>
  <c r="BE168"/>
  <c r="BE175"/>
  <c r="BE178"/>
  <c r="BE191"/>
  <c r="BE192"/>
  <c r="BE198"/>
  <c r="BE199"/>
  <c r="BE214"/>
  <c r="BE216"/>
  <c r="BE220"/>
  <c i="22" r="E76"/>
  <c r="F82"/>
  <c r="BE88"/>
  <c r="BE116"/>
  <c r="BE131"/>
  <c r="J80"/>
  <c r="BE120"/>
  <c r="BE124"/>
  <c r="BE135"/>
  <c r="BE149"/>
  <c r="J54"/>
  <c r="J83"/>
  <c r="BE111"/>
  <c r="BE118"/>
  <c r="BE122"/>
  <c r="BE129"/>
  <c r="BE140"/>
  <c r="F55"/>
  <c r="BE98"/>
  <c r="BE100"/>
  <c r="BE133"/>
  <c r="BE138"/>
  <c r="BE147"/>
  <c i="21" r="J82"/>
  <c r="J60"/>
  <c i="22" r="BE102"/>
  <c r="BE104"/>
  <c r="BE113"/>
  <c r="BE141"/>
  <c r="BE90"/>
  <c r="BE92"/>
  <c r="BE94"/>
  <c r="BE96"/>
  <c r="BE107"/>
  <c r="BE109"/>
  <c r="BE127"/>
  <c r="BE145"/>
  <c i="20" r="J86"/>
  <c r="J60"/>
  <c i="21" r="J77"/>
  <c r="BE105"/>
  <c r="BE109"/>
  <c r="BE111"/>
  <c r="BE123"/>
  <c r="BE126"/>
  <c r="BE151"/>
  <c r="BE154"/>
  <c r="F54"/>
  <c r="BE107"/>
  <c r="BE113"/>
  <c r="J52"/>
  <c r="E71"/>
  <c r="F78"/>
  <c r="BE91"/>
  <c r="BE99"/>
  <c r="BE101"/>
  <c r="BE138"/>
  <c r="BE152"/>
  <c r="BE119"/>
  <c r="BE121"/>
  <c r="BE142"/>
  <c r="BE85"/>
  <c r="BE87"/>
  <c r="BE115"/>
  <c r="BE117"/>
  <c r="BE132"/>
  <c r="BE136"/>
  <c r="BE145"/>
  <c r="J55"/>
  <c r="BE89"/>
  <c r="BE97"/>
  <c r="BE134"/>
  <c r="BE143"/>
  <c r="BE147"/>
  <c r="BE83"/>
  <c r="BE93"/>
  <c r="BE95"/>
  <c r="BE103"/>
  <c r="BE128"/>
  <c r="BE130"/>
  <c r="BE140"/>
  <c r="BE149"/>
  <c i="20" r="E48"/>
  <c r="J55"/>
  <c r="J81"/>
  <c r="BE93"/>
  <c r="BE155"/>
  <c r="BE163"/>
  <c r="BE208"/>
  <c r="BE210"/>
  <c r="BE213"/>
  <c r="BE219"/>
  <c r="BE220"/>
  <c r="BE222"/>
  <c r="BE161"/>
  <c r="BE165"/>
  <c r="BE167"/>
  <c r="BE169"/>
  <c r="BE177"/>
  <c r="BE181"/>
  <c r="BE189"/>
  <c r="J52"/>
  <c r="F82"/>
  <c r="BE95"/>
  <c r="BE106"/>
  <c r="BE108"/>
  <c r="BE110"/>
  <c r="BE112"/>
  <c r="BE118"/>
  <c r="BE128"/>
  <c r="BE143"/>
  <c r="BE145"/>
  <c r="BE175"/>
  <c r="BE185"/>
  <c r="BE195"/>
  <c r="BE202"/>
  <c r="BE116"/>
  <c r="BE131"/>
  <c r="BE133"/>
  <c r="BE151"/>
  <c r="BE159"/>
  <c r="BE187"/>
  <c r="BE200"/>
  <c r="BE204"/>
  <c r="BE206"/>
  <c r="BE212"/>
  <c r="BE122"/>
  <c r="BE124"/>
  <c r="BE173"/>
  <c r="BE193"/>
  <c r="BE215"/>
  <c i="19" r="BK87"/>
  <c r="J87"/>
  <c r="J60"/>
  <c r="BK190"/>
  <c r="J190"/>
  <c r="J65"/>
  <c i="20" r="F81"/>
  <c r="BE87"/>
  <c r="BE89"/>
  <c r="BE97"/>
  <c r="BE102"/>
  <c r="BE104"/>
  <c r="BE114"/>
  <c r="BE137"/>
  <c r="BE141"/>
  <c r="BE91"/>
  <c r="BE99"/>
  <c r="BE126"/>
  <c r="BE135"/>
  <c r="BE139"/>
  <c r="BE147"/>
  <c r="BE179"/>
  <c r="BE183"/>
  <c r="BE191"/>
  <c r="BE198"/>
  <c r="BE120"/>
  <c r="BE153"/>
  <c r="BE157"/>
  <c r="BE171"/>
  <c r="BE217"/>
  <c i="19" r="BE194"/>
  <c r="BE196"/>
  <c r="BE198"/>
  <c i="18" r="BK211"/>
  <c r="J211"/>
  <c r="J60"/>
  <c i="19" r="BE117"/>
  <c r="BE146"/>
  <c r="BE178"/>
  <c r="BE180"/>
  <c r="J83"/>
  <c r="BE89"/>
  <c r="BE153"/>
  <c r="BE162"/>
  <c r="BE159"/>
  <c r="BE192"/>
  <c i="18" r="J590"/>
  <c r="J186"/>
  <c i="19" r="F54"/>
  <c r="J80"/>
  <c r="J82"/>
  <c r="BE148"/>
  <c r="BE150"/>
  <c r="F55"/>
  <c r="E76"/>
  <c r="BE188"/>
  <c r="BE156"/>
  <c r="BE167"/>
  <c r="BE182"/>
  <c r="BE185"/>
  <c i="18" r="F55"/>
  <c r="J206"/>
  <c r="BE248"/>
  <c r="BE252"/>
  <c r="BE278"/>
  <c r="BE279"/>
  <c r="BE284"/>
  <c r="BE296"/>
  <c r="BE303"/>
  <c r="BE327"/>
  <c r="BE344"/>
  <c r="BE365"/>
  <c r="BE382"/>
  <c r="BE388"/>
  <c r="BE390"/>
  <c r="BE391"/>
  <c r="BE393"/>
  <c r="BE407"/>
  <c r="BE450"/>
  <c r="BE452"/>
  <c r="BE463"/>
  <c r="BE466"/>
  <c r="BE470"/>
  <c r="BE476"/>
  <c r="BE497"/>
  <c r="BE501"/>
  <c r="BE502"/>
  <c r="BE503"/>
  <c r="BE514"/>
  <c r="BE522"/>
  <c r="BE525"/>
  <c r="BE541"/>
  <c r="BE572"/>
  <c r="BE580"/>
  <c r="BE581"/>
  <c r="BE593"/>
  <c r="J207"/>
  <c r="BE251"/>
  <c r="BE256"/>
  <c r="BE258"/>
  <c r="BE268"/>
  <c r="BE272"/>
  <c r="BE277"/>
  <c r="BE294"/>
  <c r="BE304"/>
  <c r="BE323"/>
  <c r="BE328"/>
  <c r="BE351"/>
  <c r="BE397"/>
  <c r="BE399"/>
  <c r="BE400"/>
  <c r="BE414"/>
  <c r="BE456"/>
  <c r="BE490"/>
  <c r="BE499"/>
  <c r="BE510"/>
  <c r="BE520"/>
  <c r="BE530"/>
  <c r="BE560"/>
  <c r="BE562"/>
  <c r="BE578"/>
  <c r="BE587"/>
  <c r="BE592"/>
  <c r="BE620"/>
  <c r="E200"/>
  <c r="BE215"/>
  <c r="BE222"/>
  <c r="BE236"/>
  <c r="BE238"/>
  <c r="BE240"/>
  <c r="BE270"/>
  <c r="BE275"/>
  <c r="BE282"/>
  <c r="BE285"/>
  <c r="BE298"/>
  <c r="BE314"/>
  <c r="BE316"/>
  <c r="BE321"/>
  <c r="BE332"/>
  <c r="BE350"/>
  <c r="BE375"/>
  <c r="BE384"/>
  <c r="BE394"/>
  <c r="BE401"/>
  <c r="BE412"/>
  <c r="BE429"/>
  <c r="BE434"/>
  <c r="BE443"/>
  <c r="BE445"/>
  <c r="BE448"/>
  <c r="BE454"/>
  <c r="BE480"/>
  <c r="BE492"/>
  <c r="BE494"/>
  <c r="BE518"/>
  <c r="BE543"/>
  <c r="BE545"/>
  <c r="BE552"/>
  <c r="BE566"/>
  <c r="BE573"/>
  <c r="BE585"/>
  <c r="BE618"/>
  <c r="BE621"/>
  <c i="17" r="J87"/>
  <c r="J61"/>
  <c i="18" r="BE223"/>
  <c r="BE234"/>
  <c r="BE246"/>
  <c r="BE261"/>
  <c r="BE264"/>
  <c r="BE266"/>
  <c r="BE273"/>
  <c r="BE287"/>
  <c r="BE317"/>
  <c r="BE330"/>
  <c r="BE340"/>
  <c r="BE348"/>
  <c r="BE354"/>
  <c r="BE361"/>
  <c r="BE383"/>
  <c r="BE409"/>
  <c r="BE416"/>
  <c r="BE418"/>
  <c r="BE420"/>
  <c r="BE432"/>
  <c r="BE441"/>
  <c r="BE442"/>
  <c r="BE447"/>
  <c r="BE460"/>
  <c r="BE472"/>
  <c r="BE474"/>
  <c r="BE498"/>
  <c r="BE526"/>
  <c r="BE528"/>
  <c r="BE534"/>
  <c r="BE599"/>
  <c r="BE616"/>
  <c r="BE617"/>
  <c r="BE216"/>
  <c r="BE221"/>
  <c r="BE230"/>
  <c r="BE260"/>
  <c r="BE263"/>
  <c r="BE300"/>
  <c r="BE302"/>
  <c r="BE311"/>
  <c r="BE320"/>
  <c r="BE324"/>
  <c r="BE326"/>
  <c r="BE331"/>
  <c r="BE334"/>
  <c r="BE341"/>
  <c r="BE342"/>
  <c r="BE353"/>
  <c r="BE356"/>
  <c r="BE358"/>
  <c r="BE364"/>
  <c r="BE380"/>
  <c r="BE417"/>
  <c r="BE425"/>
  <c r="BE436"/>
  <c r="BE438"/>
  <c r="BE449"/>
  <c r="BE468"/>
  <c r="BE469"/>
  <c r="BE485"/>
  <c r="BE512"/>
  <c r="BE523"/>
  <c r="BE542"/>
  <c r="BE546"/>
  <c r="BE548"/>
  <c r="BE550"/>
  <c r="BE553"/>
  <c r="BE555"/>
  <c r="BE568"/>
  <c r="BE571"/>
  <c r="BE583"/>
  <c r="BE591"/>
  <c r="BE595"/>
  <c r="BE596"/>
  <c r="BE597"/>
  <c r="BE598"/>
  <c r="BE613"/>
  <c r="J52"/>
  <c r="BE226"/>
  <c r="BE249"/>
  <c r="BE281"/>
  <c r="BE289"/>
  <c r="BE290"/>
  <c r="BE291"/>
  <c r="BE306"/>
  <c r="BE309"/>
  <c r="BE318"/>
  <c r="BE339"/>
  <c r="BE373"/>
  <c r="BE374"/>
  <c r="BE378"/>
  <c r="BE403"/>
  <c r="BE405"/>
  <c r="BE421"/>
  <c r="BE423"/>
  <c r="BE426"/>
  <c r="BE439"/>
  <c r="BE477"/>
  <c r="BE487"/>
  <c r="BE505"/>
  <c r="BE507"/>
  <c r="BE536"/>
  <c r="BE538"/>
  <c r="BE540"/>
  <c r="BE559"/>
  <c r="BE563"/>
  <c r="BE570"/>
  <c r="BE588"/>
  <c r="BE601"/>
  <c r="BE602"/>
  <c r="BE614"/>
  <c r="BE619"/>
  <c r="F54"/>
  <c r="BE214"/>
  <c r="BE219"/>
  <c r="BE224"/>
  <c r="BE231"/>
  <c r="BE232"/>
  <c r="BE241"/>
  <c r="BE243"/>
  <c r="BE254"/>
  <c r="BE271"/>
  <c r="BE301"/>
  <c r="BE308"/>
  <c r="BE313"/>
  <c r="BE336"/>
  <c r="BE362"/>
  <c r="BE369"/>
  <c r="BE372"/>
  <c r="BE376"/>
  <c r="BE385"/>
  <c r="BE387"/>
  <c r="BE396"/>
  <c r="BE410"/>
  <c r="BE424"/>
  <c r="BE440"/>
  <c r="BE455"/>
  <c r="BE457"/>
  <c r="BE478"/>
  <c r="BE483"/>
  <c r="BE495"/>
  <c r="BE509"/>
  <c r="BE516"/>
  <c r="BE533"/>
  <c r="BE539"/>
  <c r="BE564"/>
  <c r="BE579"/>
  <c r="BE594"/>
  <c r="BE600"/>
  <c r="BE608"/>
  <c r="BE610"/>
  <c r="BE612"/>
  <c r="BE213"/>
  <c r="BE218"/>
  <c r="BE228"/>
  <c r="BE245"/>
  <c r="BE293"/>
  <c r="BE338"/>
  <c r="BE346"/>
  <c r="BE357"/>
  <c r="BE360"/>
  <c r="BE367"/>
  <c r="BE408"/>
  <c r="BE411"/>
  <c r="BE428"/>
  <c r="BE430"/>
  <c r="BE459"/>
  <c r="BE462"/>
  <c r="BE465"/>
  <c r="BE479"/>
  <c r="BE482"/>
  <c r="BE488"/>
  <c r="BE532"/>
  <c r="BE557"/>
  <c r="BE558"/>
  <c r="BE575"/>
  <c r="BE577"/>
  <c r="BE586"/>
  <c r="BE604"/>
  <c r="BE606"/>
  <c r="BE607"/>
  <c r="BE615"/>
  <c i="17" r="J54"/>
  <c r="F82"/>
  <c r="BE90"/>
  <c r="BE100"/>
  <c r="BE102"/>
  <c r="BE104"/>
  <c r="BE118"/>
  <c r="BE120"/>
  <c r="BE134"/>
  <c r="BE170"/>
  <c r="BE172"/>
  <c r="BE193"/>
  <c r="BE207"/>
  <c r="BE211"/>
  <c r="BE213"/>
  <c r="BE215"/>
  <c r="BE217"/>
  <c r="BE219"/>
  <c r="BE228"/>
  <c r="BE230"/>
  <c r="BE248"/>
  <c r="BE250"/>
  <c r="BE278"/>
  <c r="BE280"/>
  <c r="BE282"/>
  <c r="BE284"/>
  <c r="E75"/>
  <c r="BE92"/>
  <c r="BE96"/>
  <c r="BE128"/>
  <c r="BE130"/>
  <c r="BE132"/>
  <c r="BE160"/>
  <c r="BE162"/>
  <c r="BE166"/>
  <c r="BE168"/>
  <c r="BE174"/>
  <c r="BE176"/>
  <c r="BE180"/>
  <c r="BE205"/>
  <c r="BE221"/>
  <c r="BE224"/>
  <c r="BE232"/>
  <c r="BE272"/>
  <c i="16" r="J271"/>
  <c r="J70"/>
  <c i="17" r="J79"/>
  <c r="BE88"/>
  <c r="BE116"/>
  <c r="BE122"/>
  <c r="BE124"/>
  <c r="BE191"/>
  <c r="BE226"/>
  <c r="BE260"/>
  <c i="16" r="J103"/>
  <c r="J61"/>
  <c i="17" r="BE106"/>
  <c r="BE112"/>
  <c r="BE114"/>
  <c r="BE158"/>
  <c r="BE182"/>
  <c r="BE184"/>
  <c r="BE186"/>
  <c r="BE195"/>
  <c r="BE201"/>
  <c r="BE203"/>
  <c r="BE234"/>
  <c r="BE252"/>
  <c r="BE276"/>
  <c i="16" r="J582"/>
  <c r="J81"/>
  <c i="17" r="J55"/>
  <c r="BE126"/>
  <c r="BE148"/>
  <c r="BE164"/>
  <c r="BE199"/>
  <c r="BE258"/>
  <c r="BE268"/>
  <c r="BE270"/>
  <c r="F54"/>
  <c r="BE146"/>
  <c r="BE178"/>
  <c r="BE197"/>
  <c r="BE209"/>
  <c r="BE236"/>
  <c r="BE238"/>
  <c r="BE240"/>
  <c r="BE242"/>
  <c r="BE244"/>
  <c r="BE246"/>
  <c r="BE255"/>
  <c r="BE262"/>
  <c r="BE264"/>
  <c r="BE266"/>
  <c r="BE94"/>
  <c r="BE98"/>
  <c r="BE108"/>
  <c r="BE110"/>
  <c r="BE136"/>
  <c r="BE138"/>
  <c r="BE140"/>
  <c r="BE142"/>
  <c r="BE144"/>
  <c r="BE150"/>
  <c r="BE152"/>
  <c r="BE154"/>
  <c r="BE156"/>
  <c r="BE188"/>
  <c r="BE274"/>
  <c i="16" r="J52"/>
  <c r="F55"/>
  <c r="BE156"/>
  <c r="BE188"/>
  <c r="BE243"/>
  <c r="BE282"/>
  <c r="BE307"/>
  <c r="BE315"/>
  <c r="BE325"/>
  <c r="BE349"/>
  <c r="BE353"/>
  <c r="BE374"/>
  <c r="BE414"/>
  <c r="BE440"/>
  <c r="BE448"/>
  <c r="BE452"/>
  <c r="BE473"/>
  <c r="BE482"/>
  <c r="BE493"/>
  <c r="BE499"/>
  <c r="BE507"/>
  <c r="BE525"/>
  <c r="BE530"/>
  <c r="BE601"/>
  <c r="BE611"/>
  <c i="15" r="J149"/>
  <c r="J68"/>
  <c r="BK194"/>
  <c r="J194"/>
  <c r="J71"/>
  <c i="16" r="J55"/>
  <c r="J97"/>
  <c r="BE114"/>
  <c r="BE202"/>
  <c r="BE337"/>
  <c r="BE392"/>
  <c r="BE418"/>
  <c r="BE426"/>
  <c r="BE436"/>
  <c r="BE457"/>
  <c r="BE459"/>
  <c r="BE467"/>
  <c r="BE468"/>
  <c r="BE472"/>
  <c r="BE505"/>
  <c r="BE510"/>
  <c r="BE549"/>
  <c r="BE553"/>
  <c r="BE556"/>
  <c r="BE559"/>
  <c r="BE572"/>
  <c r="BE574"/>
  <c r="BE640"/>
  <c r="BE134"/>
  <c r="BE175"/>
  <c r="BE247"/>
  <c r="BE366"/>
  <c r="BE405"/>
  <c r="BE408"/>
  <c r="BE411"/>
  <c r="BE422"/>
  <c r="BE478"/>
  <c r="BE521"/>
  <c r="BE546"/>
  <c r="BE555"/>
  <c r="BE561"/>
  <c r="BE566"/>
  <c r="BE568"/>
  <c r="BE583"/>
  <c r="BE586"/>
  <c r="BE587"/>
  <c r="E48"/>
  <c r="BE108"/>
  <c r="BE182"/>
  <c r="BE206"/>
  <c r="BE249"/>
  <c r="BE268"/>
  <c r="BE279"/>
  <c r="BE289"/>
  <c r="BE300"/>
  <c r="BE302"/>
  <c r="BE304"/>
  <c r="BE316"/>
  <c r="BE375"/>
  <c r="BE388"/>
  <c r="BE433"/>
  <c r="BE464"/>
  <c r="BE466"/>
  <c r="BE477"/>
  <c r="BE492"/>
  <c r="BE517"/>
  <c r="BE563"/>
  <c r="BE120"/>
  <c r="BE164"/>
  <c r="BE169"/>
  <c r="BE253"/>
  <c r="BE263"/>
  <c r="BE284"/>
  <c r="BE331"/>
  <c r="BE334"/>
  <c r="BE341"/>
  <c r="BE345"/>
  <c r="BE354"/>
  <c r="BE380"/>
  <c r="BE394"/>
  <c r="BE403"/>
  <c r="BE430"/>
  <c r="BE444"/>
  <c r="BE490"/>
  <c r="BE495"/>
  <c r="BE497"/>
  <c r="BE504"/>
  <c r="BE570"/>
  <c r="F97"/>
  <c r="BE152"/>
  <c r="BE210"/>
  <c r="BE214"/>
  <c r="BE218"/>
  <c r="BE226"/>
  <c r="BE257"/>
  <c r="BE261"/>
  <c r="BE272"/>
  <c r="BE276"/>
  <c r="BE288"/>
  <c r="BE296"/>
  <c r="BE327"/>
  <c r="BE362"/>
  <c r="BE396"/>
  <c r="BE462"/>
  <c r="BE470"/>
  <c r="BE480"/>
  <c r="BE488"/>
  <c r="BE502"/>
  <c r="BE104"/>
  <c r="BE126"/>
  <c r="BE139"/>
  <c r="BE144"/>
  <c r="BE159"/>
  <c r="BE222"/>
  <c r="BE240"/>
  <c r="BE313"/>
  <c r="BE314"/>
  <c r="BE323"/>
  <c r="BE324"/>
  <c r="BE326"/>
  <c r="BE401"/>
  <c r="BE456"/>
  <c r="BE458"/>
  <c r="BE475"/>
  <c r="BE509"/>
  <c r="BE513"/>
  <c r="BE534"/>
  <c r="BE577"/>
  <c r="BE230"/>
  <c r="BE235"/>
  <c r="BE245"/>
  <c r="BE294"/>
  <c r="BE358"/>
  <c r="BE370"/>
  <c r="BE376"/>
  <c r="BE384"/>
  <c r="BE484"/>
  <c r="BE486"/>
  <c r="BE538"/>
  <c r="BE543"/>
  <c r="BE621"/>
  <c r="BE643"/>
  <c i="15" r="J86"/>
  <c r="J89"/>
  <c r="BE122"/>
  <c r="BE129"/>
  <c r="BE131"/>
  <c r="BE180"/>
  <c r="BE201"/>
  <c r="BE203"/>
  <c i="14" r="BK83"/>
  <c r="J83"/>
  <c r="J60"/>
  <c i="15" r="F89"/>
  <c r="BE127"/>
  <c r="BE139"/>
  <c r="J88"/>
  <c r="BE135"/>
  <c r="BE143"/>
  <c r="BE158"/>
  <c r="F54"/>
  <c r="E82"/>
  <c r="BE98"/>
  <c r="BE104"/>
  <c r="BE109"/>
  <c r="BE150"/>
  <c r="BE160"/>
  <c r="BE177"/>
  <c r="BE187"/>
  <c r="BE96"/>
  <c r="BE118"/>
  <c r="BE173"/>
  <c r="BE199"/>
  <c r="BE154"/>
  <c r="BE183"/>
  <c r="BE100"/>
  <c r="BE146"/>
  <c r="BE165"/>
  <c r="BE169"/>
  <c r="BE190"/>
  <c r="BE196"/>
  <c r="BE205"/>
  <c i="14" r="F54"/>
  <c r="BE90"/>
  <c r="BE91"/>
  <c r="BE93"/>
  <c i="13" r="BK88"/>
  <c r="J88"/>
  <c r="J64"/>
  <c i="14" r="J55"/>
  <c r="J54"/>
  <c r="BE87"/>
  <c r="BE92"/>
  <c r="BE98"/>
  <c r="BE99"/>
  <c r="E72"/>
  <c r="F79"/>
  <c r="BE88"/>
  <c r="J52"/>
  <c r="BE85"/>
  <c r="BE95"/>
  <c i="13" r="J58"/>
  <c r="J84"/>
  <c r="BE93"/>
  <c r="E75"/>
  <c r="F84"/>
  <c i="12" r="J101"/>
  <c r="J66"/>
  <c r="J102"/>
  <c r="J67"/>
  <c i="13" r="J81"/>
  <c r="BE94"/>
  <c r="BE95"/>
  <c r="F58"/>
  <c r="BE90"/>
  <c i="11" r="J93"/>
  <c r="J65"/>
  <c i="12" r="J58"/>
  <c r="J86"/>
  <c r="BE136"/>
  <c r="BE161"/>
  <c r="BE195"/>
  <c r="BE197"/>
  <c r="F85"/>
  <c r="BE92"/>
  <c r="BE103"/>
  <c r="J56"/>
  <c r="F59"/>
  <c r="BE107"/>
  <c r="BE191"/>
  <c i="11" r="J114"/>
  <c r="J69"/>
  <c i="12" r="E50"/>
  <c r="BE186"/>
  <c r="BE96"/>
  <c r="BE189"/>
  <c r="BE193"/>
  <c r="BE105"/>
  <c r="BE94"/>
  <c r="BE99"/>
  <c r="BE134"/>
  <c r="BE132"/>
  <c i="11" r="F59"/>
  <c r="J85"/>
  <c r="BE94"/>
  <c r="BE111"/>
  <c r="BE138"/>
  <c r="BE140"/>
  <c r="BE127"/>
  <c r="J59"/>
  <c r="BE99"/>
  <c r="BE107"/>
  <c r="BE120"/>
  <c r="BE131"/>
  <c r="BE133"/>
  <c i="10" r="J91"/>
  <c r="J64"/>
  <c r="BK106"/>
  <c r="J106"/>
  <c r="J67"/>
  <c i="11" r="E79"/>
  <c r="BE151"/>
  <c i="10" r="J92"/>
  <c r="J65"/>
  <c i="11" r="BE115"/>
  <c r="J87"/>
  <c r="F58"/>
  <c r="BE105"/>
  <c r="BE125"/>
  <c r="BE129"/>
  <c i="9" r="BK104"/>
  <c r="J104"/>
  <c r="J66"/>
  <c i="10" r="F58"/>
  <c r="J87"/>
  <c r="BE116"/>
  <c r="J58"/>
  <c r="BE93"/>
  <c r="BE97"/>
  <c r="E50"/>
  <c r="J84"/>
  <c r="BE108"/>
  <c r="BE110"/>
  <c r="F87"/>
  <c r="BE99"/>
  <c r="BE101"/>
  <c r="BE104"/>
  <c r="BE114"/>
  <c r="BE118"/>
  <c i="8" r="BK94"/>
  <c r="J94"/>
  <c r="J64"/>
  <c i="9" r="J58"/>
  <c r="F86"/>
  <c r="F87"/>
  <c r="E50"/>
  <c r="J84"/>
  <c r="BE93"/>
  <c r="BE113"/>
  <c r="BE128"/>
  <c r="J59"/>
  <c r="BE124"/>
  <c i="8" r="BK157"/>
  <c r="J157"/>
  <c r="J70"/>
  <c i="9" r="BE106"/>
  <c r="BE116"/>
  <c r="BE131"/>
  <c r="BE115"/>
  <c r="BE126"/>
  <c i="8" r="BE152"/>
  <c r="BE166"/>
  <c r="BE169"/>
  <c r="BE171"/>
  <c r="BE182"/>
  <c r="F58"/>
  <c r="BE149"/>
  <c r="BE180"/>
  <c r="J56"/>
  <c r="J59"/>
  <c r="F90"/>
  <c r="BE100"/>
  <c r="BE174"/>
  <c r="BE175"/>
  <c r="J58"/>
  <c r="BE104"/>
  <c r="BE140"/>
  <c r="BE145"/>
  <c r="BE147"/>
  <c r="BE164"/>
  <c r="BE96"/>
  <c i="7" r="BK148"/>
  <c r="J148"/>
  <c r="J70"/>
  <c i="8" r="BE108"/>
  <c r="BE133"/>
  <c r="BE155"/>
  <c r="E81"/>
  <c r="BE113"/>
  <c r="BE118"/>
  <c r="BE119"/>
  <c r="BE122"/>
  <c r="BE124"/>
  <c r="BE129"/>
  <c r="BE159"/>
  <c r="BE176"/>
  <c r="BE178"/>
  <c r="BE179"/>
  <c i="6" r="J92"/>
  <c r="J65"/>
  <c i="7" r="F58"/>
  <c r="BE109"/>
  <c r="BE166"/>
  <c r="J93"/>
  <c r="BE116"/>
  <c r="BE120"/>
  <c r="BE123"/>
  <c r="BE125"/>
  <c r="BE128"/>
  <c r="BE161"/>
  <c r="E50"/>
  <c r="F59"/>
  <c r="BE136"/>
  <c r="BE153"/>
  <c r="BE156"/>
  <c r="BE163"/>
  <c r="BE170"/>
  <c r="BE173"/>
  <c i="6" r="BK90"/>
  <c r="J90"/>
  <c i="7" r="J91"/>
  <c r="BE100"/>
  <c r="BE103"/>
  <c r="BE107"/>
  <c r="BE140"/>
  <c r="BE118"/>
  <c r="BE130"/>
  <c r="BE133"/>
  <c r="BE159"/>
  <c r="BE181"/>
  <c r="J59"/>
  <c r="BE112"/>
  <c r="BE138"/>
  <c r="BE146"/>
  <c r="BE150"/>
  <c r="BE114"/>
  <c r="BE143"/>
  <c r="BE177"/>
  <c i="5" r="J127"/>
  <c r="J66"/>
  <c i="6" r="J58"/>
  <c r="J84"/>
  <c r="E78"/>
  <c r="BE100"/>
  <c r="BE102"/>
  <c r="BE126"/>
  <c r="F86"/>
  <c r="BE119"/>
  <c r="BE123"/>
  <c r="BE131"/>
  <c r="BE132"/>
  <c r="BE134"/>
  <c r="J87"/>
  <c r="BE104"/>
  <c r="BE128"/>
  <c r="BE136"/>
  <c r="F59"/>
  <c r="BE107"/>
  <c r="BE109"/>
  <c r="BE137"/>
  <c i="5" r="BK228"/>
  <c r="J228"/>
  <c r="J69"/>
  <c i="6" r="BE93"/>
  <c r="BE97"/>
  <c r="BE110"/>
  <c r="BE112"/>
  <c r="BE113"/>
  <c r="BE138"/>
  <c r="BE115"/>
  <c r="BE116"/>
  <c r="BE127"/>
  <c i="4" r="BK132"/>
  <c r="J132"/>
  <c r="J69"/>
  <c i="5" r="J59"/>
  <c r="BE187"/>
  <c r="BE190"/>
  <c r="BE292"/>
  <c r="BE420"/>
  <c r="BE548"/>
  <c r="BE590"/>
  <c r="BE630"/>
  <c r="BE655"/>
  <c r="F58"/>
  <c r="J94"/>
  <c r="BE179"/>
  <c r="BE220"/>
  <c r="BE321"/>
  <c r="BE323"/>
  <c r="BE380"/>
  <c r="BE401"/>
  <c r="BE424"/>
  <c r="BE536"/>
  <c r="BE550"/>
  <c r="BE605"/>
  <c r="BE638"/>
  <c r="BE683"/>
  <c r="F59"/>
  <c r="BE266"/>
  <c r="BE280"/>
  <c r="BE281"/>
  <c r="BE395"/>
  <c r="BE425"/>
  <c r="BE477"/>
  <c r="BE506"/>
  <c r="BE632"/>
  <c r="BE682"/>
  <c i="4" r="J102"/>
  <c r="J64"/>
  <c r="J103"/>
  <c r="J65"/>
  <c i="5" r="BE156"/>
  <c r="BE207"/>
  <c r="BE213"/>
  <c r="BE261"/>
  <c r="BE263"/>
  <c r="BE269"/>
  <c r="BE324"/>
  <c r="BE352"/>
  <c r="BE422"/>
  <c r="BE455"/>
  <c r="BE478"/>
  <c r="BE483"/>
  <c r="BE500"/>
  <c r="BE588"/>
  <c r="BE596"/>
  <c r="BE598"/>
  <c r="BE601"/>
  <c r="BE603"/>
  <c r="BE636"/>
  <c r="BE645"/>
  <c r="BE664"/>
  <c r="BE665"/>
  <c r="BE679"/>
  <c r="E88"/>
  <c r="J96"/>
  <c r="BE167"/>
  <c r="BE210"/>
  <c r="BE226"/>
  <c r="BE230"/>
  <c r="BE235"/>
  <c r="BE403"/>
  <c r="BE404"/>
  <c r="BE405"/>
  <c r="BE410"/>
  <c r="BE414"/>
  <c r="BE429"/>
  <c r="BE520"/>
  <c r="BE560"/>
  <c r="BE586"/>
  <c r="BE593"/>
  <c r="BE678"/>
  <c r="BE690"/>
  <c r="BE217"/>
  <c r="BE222"/>
  <c r="BE240"/>
  <c r="BE243"/>
  <c r="BE418"/>
  <c r="BE428"/>
  <c r="BE492"/>
  <c r="BE527"/>
  <c r="BE634"/>
  <c r="BE689"/>
  <c r="BE399"/>
  <c r="BE402"/>
  <c r="BE433"/>
  <c r="BE480"/>
  <c r="BE649"/>
  <c r="BE650"/>
  <c r="BE651"/>
  <c r="BE656"/>
  <c r="BE693"/>
  <c r="BE103"/>
  <c r="BE128"/>
  <c r="BE154"/>
  <c r="BE172"/>
  <c r="BE215"/>
  <c r="BE416"/>
  <c r="BE427"/>
  <c r="BE437"/>
  <c r="BE493"/>
  <c r="BE628"/>
  <c r="BE640"/>
  <c r="BE642"/>
  <c r="BE648"/>
  <c i="4" r="E50"/>
  <c r="BE111"/>
  <c r="BE113"/>
  <c r="BE116"/>
  <c r="BE127"/>
  <c r="BE130"/>
  <c r="BE161"/>
  <c r="BE169"/>
  <c r="BE171"/>
  <c r="BE223"/>
  <c r="BE225"/>
  <c r="BE228"/>
  <c r="BE260"/>
  <c r="BE324"/>
  <c r="BE340"/>
  <c r="BE343"/>
  <c r="BE345"/>
  <c r="BE348"/>
  <c i="3" r="J731"/>
  <c r="J73"/>
  <c i="4" r="BE153"/>
  <c r="BE174"/>
  <c r="BE208"/>
  <c r="BE212"/>
  <c r="BE234"/>
  <c r="BE259"/>
  <c r="BE263"/>
  <c r="BE297"/>
  <c r="BE304"/>
  <c r="BE310"/>
  <c r="BE312"/>
  <c r="BE318"/>
  <c r="BE326"/>
  <c r="F58"/>
  <c r="J98"/>
  <c r="BE125"/>
  <c r="BE198"/>
  <c r="BE203"/>
  <c r="BE266"/>
  <c r="BE290"/>
  <c r="J58"/>
  <c r="F98"/>
  <c r="BE140"/>
  <c r="BE142"/>
  <c r="BE148"/>
  <c r="BE231"/>
  <c r="BE237"/>
  <c r="BE271"/>
  <c r="BE277"/>
  <c r="BE279"/>
  <c r="BE284"/>
  <c r="BE294"/>
  <c r="BE337"/>
  <c i="3" r="J110"/>
  <c r="J67"/>
  <c r="BK944"/>
  <c r="J944"/>
  <c r="J77"/>
  <c i="4" r="BE287"/>
  <c r="J95"/>
  <c r="BE118"/>
  <c r="BE120"/>
  <c r="BE123"/>
  <c r="BE134"/>
  <c r="BE159"/>
  <c r="BE190"/>
  <c r="BE215"/>
  <c r="BE334"/>
  <c r="BE167"/>
  <c r="BE182"/>
  <c r="BE206"/>
  <c r="BE210"/>
  <c r="BE243"/>
  <c r="BE249"/>
  <c r="BE253"/>
  <c r="BE299"/>
  <c r="BE301"/>
  <c r="BE104"/>
  <c r="BE109"/>
  <c r="BE150"/>
  <c r="BE192"/>
  <c r="BE200"/>
  <c r="BE230"/>
  <c r="BE292"/>
  <c r="BE330"/>
  <c r="BE332"/>
  <c i="2" r="BK106"/>
  <c i="3" r="F96"/>
  <c r="BE117"/>
  <c r="BE295"/>
  <c r="BE318"/>
  <c r="BE410"/>
  <c r="BE429"/>
  <c r="BE435"/>
  <c r="BE496"/>
  <c r="BE514"/>
  <c r="BE599"/>
  <c r="BE623"/>
  <c r="BE631"/>
  <c r="BE633"/>
  <c r="BE739"/>
  <c r="BE885"/>
  <c r="BE888"/>
  <c r="BE889"/>
  <c r="BE936"/>
  <c r="BE949"/>
  <c r="BE951"/>
  <c r="BE637"/>
  <c r="BE740"/>
  <c r="BE756"/>
  <c r="BE827"/>
  <c r="BE927"/>
  <c r="E50"/>
  <c r="J94"/>
  <c r="BE111"/>
  <c r="BE115"/>
  <c r="BE293"/>
  <c r="BE297"/>
  <c r="BE411"/>
  <c r="BE571"/>
  <c r="BE590"/>
  <c r="BE735"/>
  <c r="BE742"/>
  <c r="BE753"/>
  <c r="BE925"/>
  <c r="BE934"/>
  <c r="F59"/>
  <c r="BE235"/>
  <c r="BE587"/>
  <c r="BE620"/>
  <c r="BE719"/>
  <c r="BE732"/>
  <c r="BE763"/>
  <c r="BE928"/>
  <c r="BE932"/>
  <c r="BE933"/>
  <c r="BE935"/>
  <c r="BE175"/>
  <c r="BE177"/>
  <c r="BE291"/>
  <c r="BE323"/>
  <c r="BE414"/>
  <c r="BE581"/>
  <c r="BE592"/>
  <c r="BE594"/>
  <c r="BE601"/>
  <c r="BE606"/>
  <c r="BE609"/>
  <c r="BE611"/>
  <c r="BE614"/>
  <c r="BE710"/>
  <c r="BE713"/>
  <c r="BE736"/>
  <c r="BE749"/>
  <c r="BE824"/>
  <c r="BE892"/>
  <c r="BE895"/>
  <c i="2" r="BK539"/>
  <c r="J539"/>
  <c r="J81"/>
  <c i="3" r="J58"/>
  <c r="BE107"/>
  <c r="BE353"/>
  <c r="BE436"/>
  <c r="BE635"/>
  <c r="BE644"/>
  <c r="BE729"/>
  <c r="J59"/>
  <c r="BE103"/>
  <c r="BE237"/>
  <c r="BE304"/>
  <c r="BE338"/>
  <c r="BE628"/>
  <c r="BE716"/>
  <c r="BE722"/>
  <c r="BE726"/>
  <c r="BE743"/>
  <c r="BE750"/>
  <c r="BE758"/>
  <c r="BE760"/>
  <c r="BE910"/>
  <c r="BE942"/>
  <c r="BE946"/>
  <c r="BE311"/>
  <c r="BE321"/>
  <c r="BE499"/>
  <c r="BE625"/>
  <c r="BE639"/>
  <c r="BE643"/>
  <c r="BE704"/>
  <c r="BE708"/>
  <c r="BE745"/>
  <c r="BE746"/>
  <c r="BE818"/>
  <c r="BE882"/>
  <c r="BE939"/>
  <c i="2" r="E50"/>
  <c r="J56"/>
  <c r="F58"/>
  <c r="J58"/>
  <c r="F59"/>
  <c r="J59"/>
  <c r="BE108"/>
  <c r="BE112"/>
  <c r="BE116"/>
  <c r="BE118"/>
  <c r="BE121"/>
  <c r="BE129"/>
  <c r="BE137"/>
  <c r="BE143"/>
  <c r="BE148"/>
  <c r="BE153"/>
  <c r="BE173"/>
  <c r="BE176"/>
  <c r="BE181"/>
  <c r="BE185"/>
  <c r="BE189"/>
  <c r="BE196"/>
  <c r="BE197"/>
  <c r="BE200"/>
  <c r="BE202"/>
  <c r="BE207"/>
  <c r="BE209"/>
  <c r="BE212"/>
  <c r="BE214"/>
  <c r="BE218"/>
  <c r="BE221"/>
  <c r="BE224"/>
  <c r="BE231"/>
  <c r="BE237"/>
  <c r="BE243"/>
  <c r="BE249"/>
  <c r="BE254"/>
  <c r="BE258"/>
  <c r="BE266"/>
  <c r="BE271"/>
  <c r="BE277"/>
  <c r="BE279"/>
  <c r="BE282"/>
  <c r="BE285"/>
  <c r="BE287"/>
  <c r="BE290"/>
  <c r="BE294"/>
  <c r="BE301"/>
  <c r="BE303"/>
  <c r="BE308"/>
  <c r="BE313"/>
  <c r="BE315"/>
  <c r="BE318"/>
  <c r="BE322"/>
  <c r="BE326"/>
  <c r="BE328"/>
  <c r="BE331"/>
  <c r="BE337"/>
  <c r="BE338"/>
  <c r="BE340"/>
  <c r="BE343"/>
  <c r="BE351"/>
  <c r="BE355"/>
  <c r="BE358"/>
  <c r="BE366"/>
  <c r="BE374"/>
  <c r="BE382"/>
  <c r="BE384"/>
  <c r="BE392"/>
  <c r="BE400"/>
  <c r="BE408"/>
  <c r="BE412"/>
  <c r="BE414"/>
  <c r="BE422"/>
  <c r="BE430"/>
  <c r="BE433"/>
  <c r="BE438"/>
  <c r="BE443"/>
  <c r="BE444"/>
  <c r="BE446"/>
  <c r="BE450"/>
  <c r="BE452"/>
  <c r="BE456"/>
  <c r="BE459"/>
  <c r="BE462"/>
  <c r="BE464"/>
  <c r="BE467"/>
  <c r="BE469"/>
  <c r="BE471"/>
  <c r="BE473"/>
  <c r="BE475"/>
  <c r="BE477"/>
  <c r="BE480"/>
  <c r="BE489"/>
  <c r="BE498"/>
  <c r="BE501"/>
  <c r="BE505"/>
  <c r="BE508"/>
  <c r="BE511"/>
  <c r="BE514"/>
  <c r="BE519"/>
  <c r="BE521"/>
  <c r="BE524"/>
  <c r="BE526"/>
  <c r="BE528"/>
  <c r="BE530"/>
  <c r="BE532"/>
  <c r="BE534"/>
  <c r="BE537"/>
  <c r="BE541"/>
  <c r="BE549"/>
  <c i="1" r="BB56"/>
  <c r="BC56"/>
  <c r="BA56"/>
  <c r="AW56"/>
  <c r="BD56"/>
  <c i="5" r="J36"/>
  <c i="1" r="AW59"/>
  <c i="21" r="F37"/>
  <c i="1" r="BD75"/>
  <c i="24" r="F34"/>
  <c i="1" r="BA78"/>
  <c i="5" r="F36"/>
  <c i="1" r="BA59"/>
  <c i="5" r="F37"/>
  <c i="1" r="BB59"/>
  <c i="7" r="F37"/>
  <c i="1" r="BB61"/>
  <c i="14" r="J34"/>
  <c i="1" r="AW68"/>
  <c i="20" r="F35"/>
  <c i="1" r="BB74"/>
  <c i="8" r="F39"/>
  <c i="1" r="BD62"/>
  <c i="18" r="F35"/>
  <c i="1" r="BB72"/>
  <c i="22" r="F34"/>
  <c i="1" r="BA76"/>
  <c i="27" r="F35"/>
  <c i="1" r="BB82"/>
  <c i="16" r="J34"/>
  <c i="1" r="AW70"/>
  <c i="17" r="F36"/>
  <c i="1" r="BC71"/>
  <c i="27" r="F34"/>
  <c i="1" r="BA82"/>
  <c i="8" r="F36"/>
  <c i="1" r="BA62"/>
  <c i="13" r="F38"/>
  <c i="1" r="BC67"/>
  <c i="15" r="F37"/>
  <c i="1" r="BD69"/>
  <c i="4" r="F36"/>
  <c i="1" r="BA58"/>
  <c i="16" r="F34"/>
  <c i="1" r="BA70"/>
  <c i="20" r="F37"/>
  <c i="1" r="BD74"/>
  <c i="5" r="F39"/>
  <c i="1" r="BD59"/>
  <c i="24" r="F37"/>
  <c i="1" r="BD78"/>
  <c i="10" r="F39"/>
  <c i="1" r="BD64"/>
  <c i="18" r="F34"/>
  <c i="1" r="BA72"/>
  <c i="23" r="F37"/>
  <c i="1" r="BD77"/>
  <c i="16" r="F36"/>
  <c i="1" r="BC70"/>
  <c i="12" r="F36"/>
  <c i="1" r="BA66"/>
  <c i="20" r="F34"/>
  <c i="1" r="BA74"/>
  <c i="3" r="F38"/>
  <c i="1" r="BC57"/>
  <c i="21" r="J34"/>
  <c i="1" r="AW75"/>
  <c i="23" r="J34"/>
  <c i="1" r="AW77"/>
  <c i="19" r="F37"/>
  <c i="1" r="BD73"/>
  <c i="23" r="F36"/>
  <c i="1" r="BC77"/>
  <c i="16" r="F37"/>
  <c i="1" r="BD70"/>
  <c i="23" r="F34"/>
  <c i="1" r="BA77"/>
  <c i="24" r="J34"/>
  <c i="1" r="AW78"/>
  <c i="25" r="J36"/>
  <c i="1" r="AW80"/>
  <c i="27" r="F36"/>
  <c i="1" r="BC82"/>
  <c i="4" r="F38"/>
  <c i="1" r="BC58"/>
  <c i="24" r="F35"/>
  <c i="1" r="BB78"/>
  <c i="27" r="J34"/>
  <c i="1" r="AW82"/>
  <c i="9" r="J36"/>
  <c i="1" r="AW63"/>
  <c i="10" r="F36"/>
  <c i="1" r="BA64"/>
  <c i="11" r="F38"/>
  <c i="1" r="BC65"/>
  <c i="16" r="F35"/>
  <c i="1" r="BB70"/>
  <c i="4" r="J36"/>
  <c i="1" r="AW58"/>
  <c i="6" r="F39"/>
  <c i="1" r="BD60"/>
  <c i="10" r="F38"/>
  <c i="1" r="BC64"/>
  <c i="13" r="F39"/>
  <c i="1" r="BD67"/>
  <c i="13" r="J36"/>
  <c i="1" r="AW67"/>
  <c i="15" r="F34"/>
  <c i="1" r="BA69"/>
  <c i="20" r="F36"/>
  <c i="1" r="BC74"/>
  <c i="7" r="J36"/>
  <c i="1" r="AW61"/>
  <c i="13" r="F36"/>
  <c i="1" r="BA67"/>
  <c i="14" r="F35"/>
  <c i="1" r="BB68"/>
  <c i="17" r="F34"/>
  <c i="1" r="BA71"/>
  <c i="7" r="F39"/>
  <c i="1" r="BD61"/>
  <c i="17" r="J34"/>
  <c i="1" r="AW71"/>
  <c i="22" r="F36"/>
  <c i="1" r="BC76"/>
  <c i="7" r="F36"/>
  <c i="1" r="BA61"/>
  <c i="8" r="F38"/>
  <c i="1" r="BC62"/>
  <c i="14" r="F37"/>
  <c i="1" r="BD68"/>
  <c i="18" r="F36"/>
  <c i="1" r="BC72"/>
  <c i="4" r="F39"/>
  <c i="1" r="BD58"/>
  <c i="22" r="J34"/>
  <c i="1" r="AW76"/>
  <c i="6" r="J32"/>
  <c i="8" r="F37"/>
  <c i="1" r="BB62"/>
  <c i="11" r="F36"/>
  <c i="1" r="BA65"/>
  <c i="15" r="J34"/>
  <c i="1" r="AW69"/>
  <c i="22" r="F37"/>
  <c i="1" r="BD76"/>
  <c i="24" r="J30"/>
  <c i="26" r="F39"/>
  <c i="1" r="BD81"/>
  <c i="3" r="J36"/>
  <c i="1" r="AW57"/>
  <c i="21" r="F36"/>
  <c i="1" r="BC75"/>
  <c i="4" r="F37"/>
  <c i="1" r="BB58"/>
  <c i="23" r="F35"/>
  <c i="1" r="BB77"/>
  <c i="3" r="F37"/>
  <c i="1" r="BB57"/>
  <c i="25" r="F38"/>
  <c i="1" r="BC80"/>
  <c r="AS54"/>
  <c i="19" r="F36"/>
  <c i="1" r="BC73"/>
  <c i="20" r="J34"/>
  <c i="1" r="AW74"/>
  <c i="6" r="J36"/>
  <c i="1" r="AW60"/>
  <c i="9" r="F36"/>
  <c i="1" r="BA63"/>
  <c i="10" r="F37"/>
  <c i="1" r="BB64"/>
  <c i="12" r="J36"/>
  <c i="1" r="AW66"/>
  <c i="17" r="F37"/>
  <c i="1" r="BD71"/>
  <c i="26" r="J36"/>
  <c i="1" r="AW81"/>
  <c i="6" r="F36"/>
  <c i="1" r="BA60"/>
  <c i="7" r="F38"/>
  <c i="1" r="BC61"/>
  <c i="13" r="F37"/>
  <c i="1" r="BB67"/>
  <c i="14" r="F34"/>
  <c i="1" r="BA68"/>
  <c i="18" r="J34"/>
  <c i="1" r="AW72"/>
  <c i="8" r="J36"/>
  <c i="1" r="AW62"/>
  <c i="11" r="F39"/>
  <c i="1" r="BD65"/>
  <c i="19" r="F34"/>
  <c i="1" r="BA73"/>
  <c i="22" r="F35"/>
  <c i="1" r="BB76"/>
  <c i="26" r="F37"/>
  <c i="1" r="BB81"/>
  <c i="26" r="F38"/>
  <c i="1" r="BC81"/>
  <c i="27" r="F37"/>
  <c i="1" r="BD82"/>
  <c i="11" r="F37"/>
  <c i="1" r="BB65"/>
  <c i="17" r="F35"/>
  <c i="1" r="BB71"/>
  <c i="9" r="F39"/>
  <c i="1" r="BD63"/>
  <c i="11" r="J36"/>
  <c i="1" r="AW65"/>
  <c i="15" r="F36"/>
  <c i="1" r="BC69"/>
  <c i="6" r="F37"/>
  <c i="1" r="BB60"/>
  <c i="9" r="F38"/>
  <c i="1" r="BC63"/>
  <c i="10" r="J36"/>
  <c i="1" r="AW64"/>
  <c i="12" r="F37"/>
  <c i="1" r="BB66"/>
  <c i="26" r="F36"/>
  <c i="1" r="BA81"/>
  <c i="5" r="F38"/>
  <c i="1" r="BC59"/>
  <c i="18" r="F37"/>
  <c i="1" r="BD72"/>
  <c i="25" r="F39"/>
  <c i="1" r="BD80"/>
  <c i="9" r="F37"/>
  <c i="1" r="BB63"/>
  <c i="15" r="F35"/>
  <c i="1" r="BB69"/>
  <c i="21" r="F35"/>
  <c i="1" r="BB75"/>
  <c i="3" r="F39"/>
  <c i="1" r="BD57"/>
  <c i="14" r="F36"/>
  <c i="1" r="BC68"/>
  <c i="19" r="J34"/>
  <c i="1" r="AW73"/>
  <c i="21" r="F34"/>
  <c i="1" r="BA75"/>
  <c i="25" r="F37"/>
  <c i="1" r="BB80"/>
  <c i="12" r="F39"/>
  <c i="1" r="BD66"/>
  <c i="19" r="F35"/>
  <c i="1" r="BB73"/>
  <c i="25" r="F36"/>
  <c i="1" r="BA80"/>
  <c i="6" r="F38"/>
  <c i="1" r="BC60"/>
  <c i="12" r="F38"/>
  <c i="1" r="BC66"/>
  <c i="3" r="F36"/>
  <c i="1" r="BA57"/>
  <c i="24" r="F36"/>
  <c i="1" r="BC78"/>
  <c i="4" l="1" r="T102"/>
  <c i="11" r="P92"/>
  <c i="3" r="T724"/>
  <c r="T100"/>
  <c i="10" r="T90"/>
  <c i="25" r="BK101"/>
  <c r="J101"/>
  <c r="J64"/>
  <c i="3" r="BK101"/>
  <c r="J101"/>
  <c r="J64"/>
  <c i="17" r="BK85"/>
  <c r="J85"/>
  <c i="7" r="T98"/>
  <c i="23" r="T94"/>
  <c i="11" r="R92"/>
  <c r="R91"/>
  <c i="7" r="R98"/>
  <c r="T148"/>
  <c i="25" r="T100"/>
  <c i="20" r="P85"/>
  <c i="1" r="AU74"/>
  <c i="27" r="P96"/>
  <c i="16" r="P270"/>
  <c r="P101"/>
  <c i="1" r="AU70"/>
  <c i="15" r="R93"/>
  <c i="26" r="P91"/>
  <c r="P90"/>
  <c i="1" r="AU81"/>
  <c i="15" r="T93"/>
  <c i="2" r="R106"/>
  <c i="24" r="R94"/>
  <c i="2" r="T292"/>
  <c i="19" r="T87"/>
  <c r="T86"/>
  <c i="12" r="R89"/>
  <c i="19" r="P87"/>
  <c r="P86"/>
  <c i="1" r="AU73"/>
  <c i="20" r="R85"/>
  <c i="5" r="R228"/>
  <c r="R100"/>
  <c i="4" r="T132"/>
  <c r="T101"/>
  <c i="18" r="P211"/>
  <c r="P210"/>
  <c i="1" r="AU72"/>
  <c i="21" r="BK81"/>
  <c r="J81"/>
  <c r="J59"/>
  <c i="17" r="R85"/>
  <c i="8" r="P94"/>
  <c r="P93"/>
  <c i="1" r="AU62"/>
  <c i="7" r="R148"/>
  <c i="4" r="P132"/>
  <c r="P101"/>
  <c i="1" r="AU58"/>
  <c i="3" r="R724"/>
  <c r="R100"/>
  <c i="17" r="P85"/>
  <c i="1" r="AU71"/>
  <c i="4" r="R132"/>
  <c r="R101"/>
  <c i="12" r="P89"/>
  <c i="1" r="AU66"/>
  <c i="19" r="R87"/>
  <c r="R86"/>
  <c i="25" r="BK651"/>
  <c r="J651"/>
  <c r="J69"/>
  <c r="R101"/>
  <c i="23" r="R94"/>
  <c r="R93"/>
  <c i="2" r="P292"/>
  <c i="5" r="BK101"/>
  <c r="J101"/>
  <c r="J64"/>
  <c i="18" r="BK589"/>
  <c r="J589"/>
  <c r="J185"/>
  <c i="11" r="P91"/>
  <c i="1" r="AU65"/>
  <c i="2" r="T106"/>
  <c r="T105"/>
  <c i="27" r="R96"/>
  <c i="23" r="T180"/>
  <c i="22" r="BK86"/>
  <c r="J86"/>
  <c i="16" r="BK270"/>
  <c r="J270"/>
  <c r="J69"/>
  <c i="27" r="T96"/>
  <c i="26" r="T91"/>
  <c r="T90"/>
  <c i="24" r="P94"/>
  <c i="1" r="AU78"/>
  <c i="18" r="T589"/>
  <c i="16" r="BK102"/>
  <c r="J102"/>
  <c r="J60"/>
  <c i="11" r="BK92"/>
  <c r="BK91"/>
  <c r="J91"/>
  <c r="J63"/>
  <c i="7" r="P148"/>
  <c r="P97"/>
  <c i="1" r="AU61"/>
  <c i="5" r="P228"/>
  <c i="16" r="R270"/>
  <c i="15" r="P93"/>
  <c r="P92"/>
  <c i="1" r="AU69"/>
  <c i="27" r="P86"/>
  <c i="1" r="AU82"/>
  <c i="16" r="T270"/>
  <c r="T101"/>
  <c i="8" r="T94"/>
  <c r="T93"/>
  <c i="27" r="T86"/>
  <c r="R86"/>
  <c i="22" r="R86"/>
  <c i="10" r="P90"/>
  <c i="1" r="AU64"/>
  <c i="5" r="P101"/>
  <c r="P100"/>
  <c i="1" r="AU59"/>
  <c i="25" r="P651"/>
  <c i="14" r="T83"/>
  <c r="T82"/>
  <c i="6" r="T91"/>
  <c r="T90"/>
  <c i="5" r="T228"/>
  <c r="T100"/>
  <c i="23" r="BK94"/>
  <c r="J94"/>
  <c r="J60"/>
  <c i="26" r="R91"/>
  <c r="R90"/>
  <c i="18" r="R211"/>
  <c r="R210"/>
  <c i="22" r="P86"/>
  <c i="1" r="AU76"/>
  <c i="14" r="P83"/>
  <c r="P82"/>
  <c i="1" r="AU68"/>
  <c i="6" r="P91"/>
  <c r="P90"/>
  <c i="1" r="AU60"/>
  <c i="3" r="P101"/>
  <c r="P100"/>
  <c i="1" r="AU57"/>
  <c i="18" r="T211"/>
  <c r="T210"/>
  <c i="16" r="R102"/>
  <c r="R101"/>
  <c i="15" r="T148"/>
  <c i="25" r="P101"/>
  <c r="P100"/>
  <c i="1" r="AU80"/>
  <c i="23" r="P180"/>
  <c r="P93"/>
  <c i="1" r="AU77"/>
  <c i="20" r="BK85"/>
  <c r="J85"/>
  <c r="J59"/>
  <c i="2" r="R292"/>
  <c i="25" r="R651"/>
  <c i="15" r="R148"/>
  <c i="10" r="R90"/>
  <c i="2" r="P106"/>
  <c r="P105"/>
  <c i="1" r="AU56"/>
  <c i="15" r="BK93"/>
  <c r="J93"/>
  <c r="J60"/>
  <c i="12" r="BK90"/>
  <c r="J90"/>
  <c r="J64"/>
  <c i="27" r="J87"/>
  <c r="J60"/>
  <c r="BK96"/>
  <c r="J96"/>
  <c r="J61"/>
  <c i="2" r="BK292"/>
  <c r="J292"/>
  <c r="J70"/>
  <c i="7" r="BK98"/>
  <c r="J98"/>
  <c r="J64"/>
  <c i="9" r="BK91"/>
  <c r="J91"/>
  <c r="J64"/>
  <c i="26" r="BK90"/>
  <c r="J90"/>
  <c r="J63"/>
  <c i="1" r="AG78"/>
  <c i="24" r="J59"/>
  <c i="23" r="BK93"/>
  <c r="J93"/>
  <c r="J59"/>
  <c i="19" r="BK86"/>
  <c r="J86"/>
  <c r="J59"/>
  <c i="18" r="BK210"/>
  <c r="J210"/>
  <c r="J59"/>
  <c i="14" r="BK82"/>
  <c r="J82"/>
  <c i="13" r="BK87"/>
  <c r="J87"/>
  <c r="J63"/>
  <c i="10" r="BK90"/>
  <c r="J90"/>
  <c r="J63"/>
  <c i="9" r="BK90"/>
  <c r="J90"/>
  <c r="J63"/>
  <c i="8" r="BK93"/>
  <c r="J93"/>
  <c i="7" r="BK97"/>
  <c r="J97"/>
  <c r="J63"/>
  <c i="1" r="AG60"/>
  <c i="6" r="J63"/>
  <c i="5" r="BK100"/>
  <c r="J100"/>
  <c r="J63"/>
  <c i="4" r="BK101"/>
  <c r="J101"/>
  <c r="J63"/>
  <c i="3" r="BK100"/>
  <c r="J100"/>
  <c r="J63"/>
  <c i="2" r="BK105"/>
  <c r="J105"/>
  <c r="J106"/>
  <c r="J64"/>
  <c i="15" r="F33"/>
  <c i="1" r="AZ69"/>
  <c i="7" r="F35"/>
  <c i="1" r="AZ61"/>
  <c i="17" r="F33"/>
  <c i="1" r="AZ71"/>
  <c i="23" r="F33"/>
  <c i="1" r="AZ77"/>
  <c i="5" r="F35"/>
  <c i="1" r="AZ59"/>
  <c i="6" r="F35"/>
  <c i="1" r="AZ60"/>
  <c i="23" r="J33"/>
  <c i="1" r="AV77"/>
  <c r="AT77"/>
  <c i="11" r="J35"/>
  <c i="1" r="AV65"/>
  <c r="AT65"/>
  <c i="19" r="J33"/>
  <c i="1" r="AV73"/>
  <c r="AT73"/>
  <c r="BB55"/>
  <c r="AX55"/>
  <c i="22" r="F33"/>
  <c i="1" r="AZ76"/>
  <c i="13" r="J35"/>
  <c i="1" r="AV67"/>
  <c r="AT67"/>
  <c i="14" r="F33"/>
  <c i="1" r="AZ68"/>
  <c i="16" r="J33"/>
  <c i="1" r="AV70"/>
  <c r="AT70"/>
  <c i="12" r="F35"/>
  <c i="1" r="AZ66"/>
  <c i="4" r="F35"/>
  <c i="1" r="AZ58"/>
  <c i="14" r="J33"/>
  <c i="1" r="AV68"/>
  <c r="AT68"/>
  <c i="27" r="F33"/>
  <c i="1" r="AZ82"/>
  <c i="14" r="J30"/>
  <c i="1" r="AG68"/>
  <c i="15" r="J33"/>
  <c i="1" r="AV69"/>
  <c r="AT69"/>
  <c r="BB79"/>
  <c r="AX79"/>
  <c i="22" r="J30"/>
  <c i="1" r="AG76"/>
  <c i="10" r="J35"/>
  <c i="1" r="AV64"/>
  <c r="AT64"/>
  <c i="3" r="F35"/>
  <c i="1" r="AZ57"/>
  <c i="18" r="J33"/>
  <c i="1" r="AV72"/>
  <c r="AT72"/>
  <c i="20" r="J33"/>
  <c i="1" r="AV74"/>
  <c r="AT74"/>
  <c i="24" r="J33"/>
  <c i="1" r="AV78"/>
  <c r="AT78"/>
  <c r="AN78"/>
  <c i="2" r="J35"/>
  <c i="1" r="AV56"/>
  <c r="AT56"/>
  <c i="11" r="F35"/>
  <c i="1" r="AZ65"/>
  <c r="BA55"/>
  <c i="16" r="F33"/>
  <c i="1" r="AZ70"/>
  <c i="19" r="F33"/>
  <c i="1" r="AZ73"/>
  <c i="8" r="F35"/>
  <c i="1" r="AZ62"/>
  <c i="21" r="J33"/>
  <c i="1" r="AV75"/>
  <c r="AT75"/>
  <c r="BD79"/>
  <c i="8" r="J32"/>
  <c i="1" r="AG62"/>
  <c i="9" r="J35"/>
  <c i="1" r="AV63"/>
  <c r="AT63"/>
  <c r="BC55"/>
  <c i="20" r="F33"/>
  <c i="1" r="AZ74"/>
  <c i="27" r="J33"/>
  <c i="1" r="AV82"/>
  <c r="AT82"/>
  <c i="17" r="J33"/>
  <c i="1" r="AV71"/>
  <c r="AT71"/>
  <c i="21" r="F33"/>
  <c i="1" r="AZ75"/>
  <c i="24" r="F33"/>
  <c i="1" r="AZ78"/>
  <c i="25" r="F35"/>
  <c i="1" r="AZ80"/>
  <c i="4" r="J35"/>
  <c i="1" r="AV58"/>
  <c r="AT58"/>
  <c i="18" r="F33"/>
  <c i="1" r="AZ72"/>
  <c i="25" r="J35"/>
  <c i="1" r="AV80"/>
  <c r="AT80"/>
  <c i="8" r="J35"/>
  <c i="1" r="AV62"/>
  <c r="AT62"/>
  <c i="17" r="J30"/>
  <c i="1" r="AG71"/>
  <c i="6" r="J35"/>
  <c i="1" r="AV60"/>
  <c r="AT60"/>
  <c r="AN60"/>
  <c i="12" r="J35"/>
  <c i="1" r="AV66"/>
  <c r="AT66"/>
  <c i="3" r="J35"/>
  <c i="1" r="AV57"/>
  <c r="AT57"/>
  <c i="5" r="J35"/>
  <c i="1" r="AV59"/>
  <c r="AT59"/>
  <c i="7" r="J35"/>
  <c i="1" r="AV61"/>
  <c r="AT61"/>
  <c i="26" r="J35"/>
  <c i="1" r="AV81"/>
  <c r="AT81"/>
  <c i="22" r="J33"/>
  <c i="1" r="AV76"/>
  <c r="AT76"/>
  <c r="BC79"/>
  <c r="AY79"/>
  <c i="2" r="F35"/>
  <c i="1" r="AZ56"/>
  <c i="9" r="F35"/>
  <c i="1" r="AZ63"/>
  <c i="13" r="F35"/>
  <c i="1" r="AZ67"/>
  <c r="BD55"/>
  <c i="2" r="J32"/>
  <c i="1" r="AG56"/>
  <c i="10" r="F35"/>
  <c i="1" r="AZ64"/>
  <c r="BA79"/>
  <c r="AW79"/>
  <c i="26" r="F35"/>
  <c i="1" r="AZ81"/>
  <c i="7" l="1" r="T97"/>
  <c i="25" r="R100"/>
  <c i="15" r="R92"/>
  <c i="23" r="T93"/>
  <c i="2" r="R105"/>
  <c i="15" r="T92"/>
  <c i="7" r="R97"/>
  <c i="27" r="BK86"/>
  <c r="J86"/>
  <c i="15" r="BK92"/>
  <c r="J92"/>
  <c r="J59"/>
  <c i="16" r="BK101"/>
  <c r="J101"/>
  <c i="25" r="BK100"/>
  <c r="J100"/>
  <c r="J63"/>
  <c i="17" r="J59"/>
  <c i="22" r="J59"/>
  <c i="12" r="BK89"/>
  <c r="J89"/>
  <c r="J63"/>
  <c i="11" r="J92"/>
  <c r="J64"/>
  <c i="24" r="J39"/>
  <c i="22" r="J39"/>
  <c i="17" r="J39"/>
  <c i="1" r="AN68"/>
  <c i="14" r="J59"/>
  <c r="J39"/>
  <c i="1" r="AN62"/>
  <c i="8" r="J63"/>
  <c r="J41"/>
  <c i="6" r="J41"/>
  <c i="1" r="AN56"/>
  <c i="2" r="J63"/>
  <c r="J41"/>
  <c i="1" r="AN76"/>
  <c r="AN71"/>
  <c i="26" r="J32"/>
  <c i="1" r="AG81"/>
  <c r="AW55"/>
  <c i="16" r="J30"/>
  <c i="1" r="AG70"/>
  <c r="BD54"/>
  <c r="W33"/>
  <c r="AY55"/>
  <c r="BA54"/>
  <c r="AW54"/>
  <c r="AK30"/>
  <c i="27" r="J30"/>
  <c i="1" r="AG82"/>
  <c i="23" r="J30"/>
  <c i="1" r="AG77"/>
  <c r="AN77"/>
  <c i="13" r="J32"/>
  <c i="1" r="AG67"/>
  <c r="AN67"/>
  <c i="3" r="J32"/>
  <c i="1" r="AG57"/>
  <c r="AN57"/>
  <c i="18" r="J30"/>
  <c i="1" r="AG72"/>
  <c r="AN72"/>
  <c r="AZ79"/>
  <c r="AV79"/>
  <c r="AT79"/>
  <c r="AU55"/>
  <c r="AU79"/>
  <c i="9" r="J32"/>
  <c i="1" r="AG63"/>
  <c r="AN63"/>
  <c i="7" r="J32"/>
  <c i="1" r="AG61"/>
  <c r="AN61"/>
  <c r="AZ55"/>
  <c r="BC54"/>
  <c r="AY54"/>
  <c i="21" r="J30"/>
  <c i="1" r="AG75"/>
  <c i="19" r="J30"/>
  <c i="1" r="AG73"/>
  <c r="AN73"/>
  <c i="4" r="J32"/>
  <c i="1" r="AG58"/>
  <c i="20" r="J30"/>
  <c i="1" r="AG74"/>
  <c i="11" r="J32"/>
  <c i="1" r="AG65"/>
  <c i="10" r="J32"/>
  <c i="1" r="AG64"/>
  <c r="AN64"/>
  <c i="5" r="J32"/>
  <c i="1" r="AG59"/>
  <c r="AN59"/>
  <c r="BB54"/>
  <c r="AX54"/>
  <c i="20" l="1" r="J39"/>
  <c i="11" r="J41"/>
  <c i="21" r="J39"/>
  <c i="16" r="J39"/>
  <c i="27" r="J39"/>
  <c i="16" r="J59"/>
  <c i="27" r="J59"/>
  <c i="26" r="J41"/>
  <c i="1" r="AN81"/>
  <c i="23" r="J39"/>
  <c i="19" r="J39"/>
  <c i="18" r="J39"/>
  <c i="13" r="J41"/>
  <c i="10" r="J41"/>
  <c i="9" r="J41"/>
  <c i="7" r="J41"/>
  <c i="5" r="J41"/>
  <c i="4" r="J41"/>
  <c i="1" r="AN58"/>
  <c i="3" r="J41"/>
  <c i="1" r="AN74"/>
  <c r="AN75"/>
  <c r="AN65"/>
  <c r="AN82"/>
  <c r="AN70"/>
  <c r="AU54"/>
  <c r="AV55"/>
  <c r="AT55"/>
  <c r="W31"/>
  <c r="W30"/>
  <c r="W32"/>
  <c i="25" r="J32"/>
  <c i="1" r="AG80"/>
  <c r="AN80"/>
  <c i="15" r="J30"/>
  <c i="1" r="AG69"/>
  <c r="AN69"/>
  <c i="12" r="J32"/>
  <c i="1" r="AG66"/>
  <c r="AG55"/>
  <c r="AZ54"/>
  <c r="AV54"/>
  <c r="AK29"/>
  <c i="25" l="1" r="J41"/>
  <c i="15" r="J39"/>
  <c i="12" r="J41"/>
  <c i="1" r="AN55"/>
  <c r="AN66"/>
  <c r="AT54"/>
  <c r="W29"/>
  <c r="AG79"/>
  <c l="1" r="AN79"/>
  <c r="AG54"/>
  <c r="AK26"/>
  <c r="AK35"/>
  <c l="1" r="AN54"/>
</calcChain>
</file>

<file path=xl/sharedStrings.xml><?xml version="1.0" encoding="utf-8"?>
<sst xmlns="http://schemas.openxmlformats.org/spreadsheetml/2006/main">
  <si>
    <t>Export Komplet</t>
  </si>
  <si>
    <t>VZ</t>
  </si>
  <si>
    <t>2.0</t>
  </si>
  <si>
    <t>ZAMOK</t>
  </si>
  <si>
    <t>False</t>
  </si>
  <si>
    <t>{fe8c5325-d81b-45d5-a53f-448e4d4b199c}</t>
  </si>
  <si>
    <t>0,01</t>
  </si>
  <si>
    <t>21</t>
  </si>
  <si>
    <t>12</t>
  </si>
  <si>
    <t>REKAPITULACE STAVBY</t>
  </si>
  <si>
    <t xml:space="preserve">v ---  níže se nacházejí doplnkové a pomocné údaje k sestavám  --- v</t>
  </si>
  <si>
    <t>Návod na vyplnění</t>
  </si>
  <si>
    <t>0,001</t>
  </si>
  <si>
    <t>Kód:</t>
  </si>
  <si>
    <t>2024/026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</si>
  <si>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</si>
  <si>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</si>
  <si>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Energeticky úspory objektu Střední odborné školy obchodu, užitého umění a designu Plzeň, Nerudova 33</t>
  </si>
  <si>
    <t>KSO:</t>
  </si>
  <si>
    <t>801 33 12</t>
  </si>
  <si>
    <t>CC-CZ:</t>
  </si>
  <si>
    <t>12631</t>
  </si>
  <si>
    <t>Místo:</t>
  </si>
  <si>
    <t>Plzeň</t>
  </si>
  <si>
    <t>Datum:</t>
  </si>
  <si>
    <t>26. 11. 2024</t>
  </si>
  <si>
    <t>CZ-CPV:</t>
  </si>
  <si>
    <t>45000000-7</t>
  </si>
  <si>
    <t>CZ-CPA:</t>
  </si>
  <si>
    <t>41.00.28</t>
  </si>
  <si>
    <t>Zadavatel:</t>
  </si>
  <si>
    <t>IČ:</t>
  </si>
  <si>
    <t/>
  </si>
  <si>
    <t xml:space="preserve"> </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</si>
  <si>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</si>
  <si>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</si>
  <si>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</si>
  <si>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</si>
  <si>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</si>
  <si>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</si>
  <si>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</si>
  <si>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</si>
  <si>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</si>
  <si>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</si>
  <si>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</si>
  <si>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</si>
  <si>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</si>
  <si>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</si>
  <si>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</si>
  <si>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</si>
  <si>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</si>
  <si>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</si>
  <si>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</si>
  <si>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</si>
  <si>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</si>
  <si>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</si>
  <si>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</si>
  <si>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</si>
  <si>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</si>
  <si>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</si>
  <si>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</si>
  <si>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</si>
  <si>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</si>
  <si>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</si>
  <si>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</si>
  <si>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</si>
  <si>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</si>
  <si>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</si>
  <si>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</si>
  <si>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</si>
  <si>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</si>
  <si>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</si>
  <si>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</si>
  <si>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</si>
  <si>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</si>
  <si>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</si>
  <si>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</si>
  <si>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</si>
  <si>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</si>
  <si>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</si>
  <si>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01</t>
  </si>
  <si>
    <t>D.1.1. ASŘ</t>
  </si>
  <si>
    <t>STA</t>
  </si>
  <si>
    <t>1</t>
  </si>
  <si>
    <t>{ee286d5f-cb78-4d5e-8eb8-8c1bee3cdd95}</t>
  </si>
  <si>
    <t>2</t>
  </si>
  <si>
    <t>/</t>
  </si>
  <si>
    <t>01.01</t>
  </si>
  <si>
    <t>Vnitřní zateplení</t>
  </si>
  <si>
    <t>Soupis</t>
  </si>
  <si>
    <t>{9fff0672-838e-4fe0-bfde-9c28c09df287}</t>
  </si>
  <si>
    <t>01.02</t>
  </si>
  <si>
    <t>Vnější zateplení dvorních fasád</t>
  </si>
  <si>
    <t>{673a20ec-ec70-49ff-a082-71cf7c8ef3c1}</t>
  </si>
  <si>
    <t>01.03</t>
  </si>
  <si>
    <t>Zateplení podkroví</t>
  </si>
  <si>
    <t>{caf81801-2a20-42e0-a952-bfc84379c8bd}</t>
  </si>
  <si>
    <t>01.04</t>
  </si>
  <si>
    <t>Výměna okenníchh výplní</t>
  </si>
  <si>
    <t>{31cfc7df-22f0-4d1a-bc46-8e18b7f98355}</t>
  </si>
  <si>
    <t>01.05</t>
  </si>
  <si>
    <t>Úpravy na střeše</t>
  </si>
  <si>
    <t>{5795b11b-0e1e-42a0-969c-b0e69d406978}</t>
  </si>
  <si>
    <t>01.06</t>
  </si>
  <si>
    <t>Úpravy 1.PP</t>
  </si>
  <si>
    <t>{4cfbcabd-6d65-404c-920a-6796df87c752}</t>
  </si>
  <si>
    <t>01.07</t>
  </si>
  <si>
    <t>Výměna dveří na chodbách 1.-4.NP</t>
  </si>
  <si>
    <t>{dc8b43b0-75eb-4f78-a636-9dc2919ff138}</t>
  </si>
  <si>
    <t>01.08</t>
  </si>
  <si>
    <t>Podhledy</t>
  </si>
  <si>
    <t>{eef927e4-c444-4558-b524-19c635d3e90e}</t>
  </si>
  <si>
    <t>01,09</t>
  </si>
  <si>
    <t>Výměna vchodových dveřních výplní</t>
  </si>
  <si>
    <t>{145a3828-a1d2-43de-bf43-b777b0eb0955}</t>
  </si>
  <si>
    <t>01.10</t>
  </si>
  <si>
    <t>Opravy omítek vnitřních a malby</t>
  </si>
  <si>
    <t>{e60c0e09-43f0-474e-a5fb-1c7c3d1d6b38}</t>
  </si>
  <si>
    <t>D.11</t>
  </si>
  <si>
    <t>Výměna podlahových povlakových krytin</t>
  </si>
  <si>
    <t>{0f522ae9-072c-427c-b968-44846d3c799b}</t>
  </si>
  <si>
    <t>D.12</t>
  </si>
  <si>
    <t>Prosklená stěna - vrátnice</t>
  </si>
  <si>
    <t>{3e0d65fb-30c8-4696-bea3-d4d95405814b}</t>
  </si>
  <si>
    <t>02</t>
  </si>
  <si>
    <t xml:space="preserve">D.1.3  PBŘ</t>
  </si>
  <si>
    <t>{03ffde6a-3701-4bd8-bbfc-45ded5d5a957}</t>
  </si>
  <si>
    <t>D.1.4.1</t>
  </si>
  <si>
    <t>Zdravotně techn. instalace EÚO</t>
  </si>
  <si>
    <t>{929e0469-a291-413d-9b7f-e907ef385103}</t>
  </si>
  <si>
    <t>D.1.4.1.1</t>
  </si>
  <si>
    <t>Zdravotně tech. instalace-výdejna jídel</t>
  </si>
  <si>
    <t>{fa84c5a0-5d4e-4f49-98e6-528ead776e71}</t>
  </si>
  <si>
    <t>D.1.4.2</t>
  </si>
  <si>
    <t>UT</t>
  </si>
  <si>
    <t>{e9b25511-b142-457b-b0cb-1bb1272e684e}</t>
  </si>
  <si>
    <t>D.1.4.3</t>
  </si>
  <si>
    <t>VZT</t>
  </si>
  <si>
    <t>{b7c07132-2176-4582-b00f-f0feb49ec2d3}</t>
  </si>
  <si>
    <t>D.1.4.3.1</t>
  </si>
  <si>
    <t>VZT zednické přípomoci</t>
  </si>
  <si>
    <t>{d46d8d38-e37d-46ba-9dcf-d0f1f0732250}</t>
  </si>
  <si>
    <t>D.1.4.7</t>
  </si>
  <si>
    <t>Elektroinstalace EÚO</t>
  </si>
  <si>
    <t>{ba6dfa14-d9db-467c-8ed7-ecc38b0e4ebe}</t>
  </si>
  <si>
    <t>D.2.1</t>
  </si>
  <si>
    <t xml:space="preserve"> FVE</t>
  </si>
  <si>
    <t>{aa101c30-c4fa-4aef-b4ab-f4589e0e096c}</t>
  </si>
  <si>
    <t>D.3.1</t>
  </si>
  <si>
    <t>Gastro vybavení výdeje jídel a jídelny</t>
  </si>
  <si>
    <t>{45488234-a21c-4ec3-ad45-9a5f8ff3b187}</t>
  </si>
  <si>
    <t>D.3.2</t>
  </si>
  <si>
    <t>Gastro - stavební úpravy</t>
  </si>
  <si>
    <t>{9d7777f0-0c77-4953-8fc5-2667630b329d}</t>
  </si>
  <si>
    <t>D.5.a</t>
  </si>
  <si>
    <t xml:space="preserve">Silnoproudá El. instalace budovy-  kompletní rekonstrukce</t>
  </si>
  <si>
    <t>{afeb9174-9598-4caa-b35f-2cae1f649ff2}</t>
  </si>
  <si>
    <t>D.6</t>
  </si>
  <si>
    <t>Oprava uličních historických fasád</t>
  </si>
  <si>
    <t>{7f2c92fb-278f-4c67-b676-64c2498f721a}</t>
  </si>
  <si>
    <t>D.6.1</t>
  </si>
  <si>
    <t xml:space="preserve">ARCHITEKTONICKO-STAVEBNÍ ŘEŠENÍ </t>
  </si>
  <si>
    <t>{30029502-6112-48ea-9db3-1aeef8b32a19}</t>
  </si>
  <si>
    <t>D.6.2</t>
  </si>
  <si>
    <t>VON - Vedlější a ostatní náklady stavby</t>
  </si>
  <si>
    <t>{4deb2004-f23e-4f49-af52-ac9c17de59cb}</t>
  </si>
  <si>
    <t>D.7</t>
  </si>
  <si>
    <t>VRN</t>
  </si>
  <si>
    <t>OST</t>
  </si>
  <si>
    <t>{32913722-1d4c-463f-83c0-226054224f95}</t>
  </si>
  <si>
    <t>KRYCÍ LIST SOUPISU PRACÍ</t>
  </si>
  <si>
    <t>Objekt:</t>
  </si>
  <si>
    <t>01 - D.1.1. ASŘ</t>
  </si>
  <si>
    <t>Soupis:</t>
  </si>
  <si>
    <t>01.01 - Vnitřní zateplení</t>
  </si>
  <si>
    <t>REKAPITULACE ČLENĚNÍ SOUPISU PRACÍ</t>
  </si>
  <si>
    <t>Kód dílu - Popis</t>
  </si>
  <si>
    <t>Cena celkem [CZK]</t>
  </si>
  <si>
    <t>-1</t>
  </si>
  <si>
    <t>HSV - Práce a dodávky HSV</t>
  </si>
  <si>
    <t xml:space="preserve">    4 - Vodorovné konstrukce</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</si>
  <si>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</si>
  <si>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</si>
  <si>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</si>
  <si>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</si>
  <si>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</si>
  <si>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713 - Izolace tepelné</t>
  </si>
  <si>
    <t xml:space="preserve">    733 - Ústřední vytápění - rozvodné potrubí</t>
  </si>
  <si>
    <t xml:space="preserve">    735 - Ústřední vytápění - otopná tělesa</t>
  </si>
  <si>
    <t xml:space="preserve">    762 - Konstrukce tesařské</t>
  </si>
  <si>
    <t xml:space="preserve">    766 - Konstrukce truhlářské</t>
  </si>
  <si>
    <t xml:space="preserve">    767 - Konstrukce zámečnické</t>
  </si>
  <si>
    <t xml:space="preserve">    775 - Podlahy skládané</t>
  </si>
  <si>
    <t xml:space="preserve">    776 - Podlahy povlakové</t>
  </si>
  <si>
    <t xml:space="preserve">    783 - Dokončovací práce - nátěry</t>
  </si>
  <si>
    <t xml:space="preserve">    784 - Dokončovací práce - malby a tapety</t>
  </si>
  <si>
    <t>M - Práce a dodávky M</t>
  </si>
  <si>
    <t xml:space="preserve">    23-M - Montáže potrubí</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</si>
  <si>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</si>
  <si>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</si>
  <si>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</si>
  <si>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</si>
  <si>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</si>
  <si>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</si>
  <si>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</si>
  <si>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</si>
  <si>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</si>
  <si>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</si>
  <si>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</si>
  <si>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</si>
  <si>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</si>
  <si>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</si>
  <si>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</si>
  <si>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</si>
  <si>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</si>
  <si>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4</t>
  </si>
  <si>
    <t>Vodorovné konstrukce</t>
  </si>
  <si>
    <t>K</t>
  </si>
  <si>
    <t>411321414</t>
  </si>
  <si>
    <t>Stropy z betonu železového (bez výztuže) stropů deskových, plochých střech, desek balkonových, desek hřibových stropů včetně hlavic hřibových sloupů tř. C 25/30</t>
  </si>
  <si>
    <t>m3</t>
  </si>
  <si>
    <t>CS ÚRS 2024 02</t>
  </si>
  <si>
    <t>1480863937</t>
  </si>
  <si>
    <t>Online PSC</t>
  </si>
  <si>
    <t>https://podminky.urs.cz/item/CS_URS_2024_02/411321414</t>
  </si>
  <si>
    <t>VV</t>
  </si>
  <si>
    <t>"podkroví trapézová strop. kce"</t>
  </si>
  <si>
    <t>46,20*0,50*0,1</t>
  </si>
  <si>
    <t>411354219</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</si>
  <si>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lesklým, výšky vln 60 mm, tl. plechu 1,00 mm</t>
  </si>
  <si>
    <t>m2</t>
  </si>
  <si>
    <t>1788541942</t>
  </si>
  <si>
    <t>https://podminky.urs.cz/item/CS_URS_2024_02/411354219</t>
  </si>
  <si>
    <t>46,20*0,50</t>
  </si>
  <si>
    <t>3</t>
  </si>
  <si>
    <t>411354311</t>
  </si>
  <si>
    <t>Podpěrná konstrukce stropů - desek, kleneb a skořepin výška podepření do 4 m tloušťka stropu přes 5 do 15 cm zřízení</t>
  </si>
  <si>
    <t>2071974995</t>
  </si>
  <si>
    <t>https://podminky.urs.cz/item/CS_URS_2024_02/411354311</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</si>
  <si>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</si>
  <si>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</si>
  <si>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t</t>
  </si>
  <si>
    <t>-2049307541</t>
  </si>
  <si>
    <t>https://podminky.urs.cz/item/CS_URS_2024_02/411361821</t>
  </si>
  <si>
    <t>6</t>
  </si>
  <si>
    <t>Úpravy povrchů, podlahy a osazování výplní</t>
  </si>
  <si>
    <t>5</t>
  </si>
  <si>
    <t>611142022</t>
  </si>
  <si>
    <t>Pletivo vnitřních ploch rákosová rohož přichycená na strop v jedné vrstvě</t>
  </si>
  <si>
    <t>-181147397</t>
  </si>
  <si>
    <t>https://podminky.urs.cz/item/CS_URS_2024_02/611142022</t>
  </si>
  <si>
    <t>"1.NP" 64,13</t>
  </si>
  <si>
    <t>"2.NP" 59,62</t>
  </si>
  <si>
    <t>"3.NP" 72,93</t>
  </si>
  <si>
    <t>"4.NP" 72,16</t>
  </si>
  <si>
    <t>"podkroví" 84,26</t>
  </si>
  <si>
    <t>Součet</t>
  </si>
  <si>
    <t>611311111</t>
  </si>
  <si>
    <t>Omítka vápenná vnitřních ploch nanášená ručně jednovrstvá hrubá, tloušťky do 10 mm zatřená vodorovných konstrukcí stropů rovných</t>
  </si>
  <si>
    <t>858084861</t>
  </si>
  <si>
    <t>https://podminky.urs.cz/item/CS_URS_2024_02/611311111</t>
  </si>
  <si>
    <t>7</t>
  </si>
  <si>
    <t>612131121</t>
  </si>
  <si>
    <t>Podkladní a spojovací vrstva vnitřních omítaných ploch penetrace asfaltová řešená 1:10 se systémovým lepidlem - nanášená ručně stěn</t>
  </si>
  <si>
    <t>104568174</t>
  </si>
  <si>
    <t>https://podminky.urs.cz/item/CS_URS_2024_02/612131121</t>
  </si>
  <si>
    <t>51,90*17,95</t>
  </si>
  <si>
    <t>"kolmé stěny" 18,50*0,60*2*17,95</t>
  </si>
  <si>
    <t>"odečet oken" -500,89</t>
  </si>
  <si>
    <t>8</t>
  </si>
  <si>
    <t>612142001R1</t>
  </si>
  <si>
    <t>Pletivo vnitřních ploch v ploše nebo pruzích, na plném podkladu sklovláknité vtlačené do tmelu - protialkalická úprava, s přídavkem styren-akrylu.(systémová)</t>
  </si>
  <si>
    <t>1265480385</t>
  </si>
  <si>
    <t>9</t>
  </si>
  <si>
    <t>612181001R1</t>
  </si>
  <si>
    <t xml:space="preserve">Vrchní tenkovrstvá stěrka vnitřních povrchů systémová - směs vápna a bílého cementu, </t>
  </si>
  <si>
    <t>-1695572919</t>
  </si>
  <si>
    <t>10</t>
  </si>
  <si>
    <t>612232051</t>
  </si>
  <si>
    <t>Montáž vnitřního zateplení ostění nebo nadpraží z polyuretanových desek, hloubky špalet přes 200 do 400 mm, tloušťky desek do 40 mm</t>
  </si>
  <si>
    <t>m</t>
  </si>
  <si>
    <t>1854005004</t>
  </si>
  <si>
    <t>https://podminky.urs.cz/item/CS_URS_2024_02/612232051</t>
  </si>
  <si>
    <t>P</t>
  </si>
  <si>
    <t>Poznámka k položce:_x000d_
Položka použita jako nejbližší ve struktuře CS URS pro montáž desek z pěnového skla</t>
  </si>
  <si>
    <t>"použito pro pěnosklo desky"</t>
  </si>
  <si>
    <t>(2,30*2+2,40*2)*4</t>
  </si>
  <si>
    <t>(3,35*2+2,4*2)*4</t>
  </si>
  <si>
    <t>(2,55*2+3,0*2)*10</t>
  </si>
  <si>
    <t>(1,10*2+2,4*2)*3</t>
  </si>
  <si>
    <t>(3,35*2+3,0*2)*4</t>
  </si>
  <si>
    <t>(2,30*2+3,0*2)*2</t>
  </si>
  <si>
    <t>(2,30*2+2,70*2)*4</t>
  </si>
  <si>
    <t>(3,20*2+2,80*2)*4</t>
  </si>
  <si>
    <t>(2,5*2+2,8*2)*3</t>
  </si>
  <si>
    <t>(2,30*2+3,30*2)*4</t>
  </si>
  <si>
    <t>(3,35*2+3,30*2)*4</t>
  </si>
  <si>
    <t>(2,35*2+2,40*2)*7</t>
  </si>
  <si>
    <t>(2,35*2+3,0*2)*7</t>
  </si>
  <si>
    <t>(2,20*2+2,70*2)*7</t>
  </si>
  <si>
    <t>(2,20*2+3,30*2)*6</t>
  </si>
  <si>
    <t>11</t>
  </si>
  <si>
    <t>M</t>
  </si>
  <si>
    <t>63482220</t>
  </si>
  <si>
    <t>deska tepelně izolační z pěnového skla bez povrchové úpravy λ=0,036 tl 40mm</t>
  </si>
  <si>
    <t>-2105410650</t>
  </si>
  <si>
    <t>781,40*0,45</t>
  </si>
  <si>
    <t>351,63*1,1 'Přepočtené koeficientem množství</t>
  </si>
  <si>
    <t>612321121</t>
  </si>
  <si>
    <t>Omítka vápenocementová vnitřních ploch nanášená ručně jednovrstvá, tloušťky do 10 mm hladká svislých konstrukcí stěn</t>
  </si>
  <si>
    <t>1222408965</t>
  </si>
  <si>
    <t>https://podminky.urs.cz/item/CS_URS_2024_02/612321121</t>
  </si>
  <si>
    <t>13</t>
  </si>
  <si>
    <t>612321121R1</t>
  </si>
  <si>
    <t>Omítka vápeno-cementová vnitřních ploch nanášená ručně jednovrstvá, tloušťky do 10 mm hladká svislých konstrukcí stěn -nehořlavá - systémová</t>
  </si>
  <si>
    <t>1682760172</t>
  </si>
  <si>
    <t>"kolmé stěny" 18,5*1,00*2*17,65</t>
  </si>
  <si>
    <t>14</t>
  </si>
  <si>
    <t>617321121</t>
  </si>
  <si>
    <t>Omítka vápenocementová vnitřních ploch nanášená ručně jednovrstvá, tloušťky do 10 mm hladká uzavřených nebo omezených prostor světlíků nebo výtahových šachet</t>
  </si>
  <si>
    <t>396016007</t>
  </si>
  <si>
    <t>https://podminky.urs.cz/item/CS_URS_2024_02/617321121</t>
  </si>
  <si>
    <t>"v ploše styku stropní kce a obvodové stěny"</t>
  </si>
  <si>
    <t>46,20*1,0*4</t>
  </si>
  <si>
    <t>15</t>
  </si>
  <si>
    <t>621251221</t>
  </si>
  <si>
    <t>Montáž kontaktního zateplení lepením a mechanickým kotvením montáž každé další kotvy přes 10 ks/m2 vnějších podhledů povrchové kotvení</t>
  </si>
  <si>
    <t>kus</t>
  </si>
  <si>
    <t>1585323855</t>
  </si>
  <si>
    <t>https://podminky.urs.cz/item/CS_URS_2024_02/621251221</t>
  </si>
  <si>
    <t xml:space="preserve">"kotvení izolačních desek 2 ks/m2" </t>
  </si>
  <si>
    <t>46,60*17,65*2</t>
  </si>
  <si>
    <t>"kolmé stěny" 17*0,60*2*17,65*2</t>
  </si>
  <si>
    <t>"odečet oken" 522,89*2</t>
  </si>
  <si>
    <t>16</t>
  </si>
  <si>
    <t>59051214</t>
  </si>
  <si>
    <t>hmoždinka ETA univerzální šroubovací fasádní s kovovým trnem pro montáž TI 8x60x215mm</t>
  </si>
  <si>
    <t>-1972096956</t>
  </si>
  <si>
    <t>17</t>
  </si>
  <si>
    <t>622143002</t>
  </si>
  <si>
    <t>Montáž omítkových profilů plastových, pozinkovaných nebo dřevěných upevněných vtlačením do podkladní vrstvy nebo přibitím dilatačních s tkaninou</t>
  </si>
  <si>
    <t>1715515150</t>
  </si>
  <si>
    <t>https://podminky.urs.cz/item/CS_URS_2024_02/622143002</t>
  </si>
  <si>
    <t>"kouty ve styku se stěnou a omítku" 17*17,65*2</t>
  </si>
  <si>
    <t>18</t>
  </si>
  <si>
    <t>55343014</t>
  </si>
  <si>
    <t>profil dilatační Pz+PVC pro vnitřní a vnější omítky tl 12mm</t>
  </si>
  <si>
    <t>-1743815740</t>
  </si>
  <si>
    <t>600,1*1,05 'Přepočtené koeficientem množství</t>
  </si>
  <si>
    <t>19</t>
  </si>
  <si>
    <t>622143003</t>
  </si>
  <si>
    <t>Montáž omítkových profilů plastových, pozinkovaných nebo dřevěných upevněných vtlačením do podkladní vrstvy nebo přibitím rohových s tkaninou</t>
  </si>
  <si>
    <t>-1155819159</t>
  </si>
  <si>
    <t>https://podminky.urs.cz/item/CS_URS_2024_02/622143003</t>
  </si>
  <si>
    <t>"ukončení na zdech kolmých" 17*17,65*3</t>
  </si>
  <si>
    <t>"špalety" 781,40</t>
  </si>
  <si>
    <t>20</t>
  </si>
  <si>
    <t>55343025</t>
  </si>
  <si>
    <t>profil rohový Pz+PVC pro vnější omítky tl 7mm</t>
  </si>
  <si>
    <t>-555136493</t>
  </si>
  <si>
    <t>1681,55*1,05 'Přepočtené koeficientem množství</t>
  </si>
  <si>
    <t>622143004</t>
  </si>
  <si>
    <t>Montáž omítkových profilů plastových, pozinkovaných nebo dřevěných upevněných vtlačením do podkladní vrstvy nebo přibitím začišťovacích samolepících pro vytvoření dilatujícího spoje s okenním rámem</t>
  </si>
  <si>
    <t>261401393</t>
  </si>
  <si>
    <t>https://podminky.urs.cz/item/CS_URS_2024_02/622143004</t>
  </si>
  <si>
    <t>22</t>
  </si>
  <si>
    <t>59051476</t>
  </si>
  <si>
    <t>profil napojovací okenní PVC s výztužnou tkaninou 9mm</t>
  </si>
  <si>
    <t>-1413919731</t>
  </si>
  <si>
    <t>781,4*1,05 'Přepočtené koeficientem množství</t>
  </si>
  <si>
    <t>23</t>
  </si>
  <si>
    <t>632481215</t>
  </si>
  <si>
    <t>Separační vrstva k oddělení podlahových vrstev z geotextilie</t>
  </si>
  <si>
    <t>885510402</t>
  </si>
  <si>
    <t>https://podminky.urs.cz/item/CS_URS_2024_02/632481215</t>
  </si>
  <si>
    <t xml:space="preserve">"položení na stávající podlahy jako  ochrana při demontáží stropních konstrukcí"</t>
  </si>
  <si>
    <t>46,20*3,0*5</t>
  </si>
  <si>
    <t>24</t>
  </si>
  <si>
    <t>635221421</t>
  </si>
  <si>
    <t>Doplnění násypů pod podlahy, mazaniny a dlažby škvárou (s dodáním hmot), s udusáním a urovnáním povrchu násypu plochy jednotlivě přes 2 m2</t>
  </si>
  <si>
    <t>-1339171259</t>
  </si>
  <si>
    <t>https://podminky.urs.cz/item/CS_URS_2024_02/635221421</t>
  </si>
  <si>
    <t>Ostatní konstrukce a práce, bourání</t>
  </si>
  <si>
    <t>25</t>
  </si>
  <si>
    <t>949101111</t>
  </si>
  <si>
    <t>Lešení pomocné pracovní pro objekty pozemních staveb pro zatížení do 150 kg/m2, o výšce lešeňové podlahy do 1,9 m</t>
  </si>
  <si>
    <t>1297061792</t>
  </si>
  <si>
    <t>https://podminky.urs.cz/item/CS_URS_2024_02/949101111</t>
  </si>
  <si>
    <t>46,20*1,00*5</t>
  </si>
  <si>
    <t>26</t>
  </si>
  <si>
    <t>953941211</t>
  </si>
  <si>
    <t>Osazování drobných kovových předmětů se zalitím maltou cementovou, do vysekaných kapes nebo připravených otvorů konzol nebo kotev, např. pro schodišťová madla do zdí, radiátorové konzoly apod.</t>
  </si>
  <si>
    <t>-1768370283</t>
  </si>
  <si>
    <t>https://podminky.urs.cz/item/CS_URS_2024_02/953941211</t>
  </si>
  <si>
    <t>"kotvící elementy do zateplovacího systému"</t>
  </si>
  <si>
    <t>73*3*2</t>
  </si>
  <si>
    <t>21*2*2</t>
  </si>
  <si>
    <t>15*2*2</t>
  </si>
  <si>
    <t>27</t>
  </si>
  <si>
    <t>42392870R1</t>
  </si>
  <si>
    <t>Univerzální montážní deska z tuhé PU pěny s jednou zapěnenou ocelovou deskou pro silové přištoubování k podkladu a jednou hliníkovou deskou pro přišroubování kotveného prvku a jednou deskou kompaktní z fenolové pryskyřice průměr 125 mm</t>
  </si>
  <si>
    <t>553840117</t>
  </si>
  <si>
    <t>"Kotvení radiátorů - hloubka 60 mm"</t>
  </si>
  <si>
    <t>73*4</t>
  </si>
  <si>
    <t>21*3</t>
  </si>
  <si>
    <t>15*3</t>
  </si>
  <si>
    <t>28</t>
  </si>
  <si>
    <t>42392870R2</t>
  </si>
  <si>
    <t>1562116743</t>
  </si>
  <si>
    <t>"Kotvení radiátorů - hloubka 140 mm"</t>
  </si>
  <si>
    <t>29</t>
  </si>
  <si>
    <t>42392870R3</t>
  </si>
  <si>
    <t>montážní kvádr vyroben z hnilobě odolné, bezfreonové tuhé PU (Polyuretan) pěny. Rozměr 198/198/ 60 mm</t>
  </si>
  <si>
    <t>-650161698</t>
  </si>
  <si>
    <t>73*3</t>
  </si>
  <si>
    <t>21*2</t>
  </si>
  <si>
    <t>15*2</t>
  </si>
  <si>
    <t>30</t>
  </si>
  <si>
    <t>42392870R4</t>
  </si>
  <si>
    <t>montážní kvádr vyroben z hnilobě odolné, bezfreonové tuhé PU (Polyuretan) pěny. Rozměr 198/198/ 140 mm</t>
  </si>
  <si>
    <t>1419458422</t>
  </si>
  <si>
    <t>31</t>
  </si>
  <si>
    <t>963051110</t>
  </si>
  <si>
    <t>Bourání železobetonových stropů deskových, tl. do 80 mm</t>
  </si>
  <si>
    <t>1785035905</t>
  </si>
  <si>
    <t>https://podminky.urs.cz/item/CS_URS_2024_02/963051110</t>
  </si>
  <si>
    <t>32</t>
  </si>
  <si>
    <t>965082933</t>
  </si>
  <si>
    <t>Odstranění násypu pod podlahami nebo ochranného násypu na střechách tl. do 200 mm, plochy přes 2 m2</t>
  </si>
  <si>
    <t>305618661</t>
  </si>
  <si>
    <t>https://podminky.urs.cz/item/CS_URS_2024_02/965082933</t>
  </si>
  <si>
    <t>"1.NP" 58,30*0,15</t>
  </si>
  <si>
    <t>"2.NP" 54,20*0,15</t>
  </si>
  <si>
    <t>"3.NP" 66,30*0,15</t>
  </si>
  <si>
    <t>"4.NP" 65,60*0,15</t>
  </si>
  <si>
    <t>"podkroví" 76,60*0,15</t>
  </si>
  <si>
    <t>33</t>
  </si>
  <si>
    <t>978015391</t>
  </si>
  <si>
    <t>Otlučení vápenných nebo vápenocementových omítek vnějších ploch s vyškrabáním spar a s očištěním zdiva stupně členitosti 1 a 2, v rozsahu přes 80 do 100 %</t>
  </si>
  <si>
    <t>1409403965</t>
  </si>
  <si>
    <t>https://podminky.urs.cz/item/CS_URS_2024_02/978015391</t>
  </si>
  <si>
    <t>34</t>
  </si>
  <si>
    <t>985131311</t>
  </si>
  <si>
    <t>Očištění ploch stěn, rubu kleneb a podlah ruční dočištění ocelovými kartáči</t>
  </si>
  <si>
    <t>44271006</t>
  </si>
  <si>
    <t>https://podminky.urs.cz/item/CS_URS_2024_02/985131311</t>
  </si>
  <si>
    <t>997</t>
  </si>
  <si>
    <t>Přesun sutě</t>
  </si>
  <si>
    <t>35</t>
  </si>
  <si>
    <t>997013115</t>
  </si>
  <si>
    <t>Vnitrostaveništní doprava suti a vybouraných hmot vodorovně do 50 m s naložením základní pro budovy a haly výšky přes 15 do 18 m</t>
  </si>
  <si>
    <t>-280639013</t>
  </si>
  <si>
    <t>https://podminky.urs.cz/item/CS_URS_2024_02/997013115</t>
  </si>
  <si>
    <t>36</t>
  </si>
  <si>
    <t>997013501</t>
  </si>
  <si>
    <t>Odvoz suti a vybouraných hmot na skládku nebo meziskládku se složením, na vzdálenost do 1 km</t>
  </si>
  <si>
    <t>1197344207</t>
  </si>
  <si>
    <t>https://podminky.urs.cz/item/CS_URS_2024_02/997013501</t>
  </si>
  <si>
    <t>5,544+83,933</t>
  </si>
  <si>
    <t>37</t>
  </si>
  <si>
    <t>997013509</t>
  </si>
  <si>
    <t>Odvoz suti a vybouraných hmot na skládku nebo meziskládku se složením, na vzdálenost Příplatek k ceně za každý další započatý 1 km přes 1 km</t>
  </si>
  <si>
    <t>643221690</t>
  </si>
  <si>
    <t>https://podminky.urs.cz/item/CS_URS_2024_02/997013509</t>
  </si>
  <si>
    <t>89,477*20 'Přepočtené koeficientem množství</t>
  </si>
  <si>
    <t>38</t>
  </si>
  <si>
    <t>997013861</t>
  </si>
  <si>
    <t>Poplatek za uložení stavebního odpadu na recyklační skládce (skládkovné) z prostého betonu zatříděného do Katalogu odpadů pod kódem 17 01 01</t>
  </si>
  <si>
    <t>1096009996</t>
  </si>
  <si>
    <t>https://podminky.urs.cz/item/CS_URS_2024_02/997013861</t>
  </si>
  <si>
    <t>39</t>
  </si>
  <si>
    <t>997013873</t>
  </si>
  <si>
    <t>Poplatek za uložení stavebního odpadu na recyklační skládce (skládkovné) zeminy a kamení zatříděného do Katalogu odpadů pod kódem 17 05 04</t>
  </si>
  <si>
    <t>-1738846751</t>
  </si>
  <si>
    <t>https://podminky.urs.cz/item/CS_URS_2024_02/997013873</t>
  </si>
  <si>
    <t>998</t>
  </si>
  <si>
    <t>Přesun hmot</t>
  </si>
  <si>
    <t>40</t>
  </si>
  <si>
    <t>998011003</t>
  </si>
  <si>
    <t>Přesun hmot pro budovy občanské výstavby, bydlení, výrobu a služby s nosnou svislou konstrukcí zděnou z cihel, tvárnic nebo kamene vodorovná dopravní vzdálenost do 100 m základní pro budovy výšky přes 12 do 24 m</t>
  </si>
  <si>
    <t>-1568616031</t>
  </si>
  <si>
    <t>https://podminky.urs.cz/item/CS_URS_2024_02/998011003</t>
  </si>
  <si>
    <t>PSV</t>
  </si>
  <si>
    <t>Práce a dodávky PSV</t>
  </si>
  <si>
    <t>713</t>
  </si>
  <si>
    <t>Izolace tepelné</t>
  </si>
  <si>
    <t>41</t>
  </si>
  <si>
    <t>713131141</t>
  </si>
  <si>
    <t>Montáž tepelné izolace stěn rohožemi, pásy, deskami, dílci, bloky (izolační materiál ve specifikaci) lepením celoplošně bez mechanického kotvení</t>
  </si>
  <si>
    <t>-1860035590</t>
  </si>
  <si>
    <t>https://podminky.urs.cz/item/CS_URS_2024_02/713131141</t>
  </si>
  <si>
    <t>Poznámka k položce:_x000d_
lepeno systémovým dvousložkovým asfaltovým lepidlem_x000d_
lepeno celoplošně</t>
  </si>
  <si>
    <t>42</t>
  </si>
  <si>
    <t>63482222</t>
  </si>
  <si>
    <t>deska tepelně izolační z pěnového skla bez povrchové úpravy λ=0,036 tl 150mm</t>
  </si>
  <si>
    <t>1053788761</t>
  </si>
  <si>
    <t>829,205*1,05 'Přepočtené koeficientem množství</t>
  </si>
  <si>
    <t>43</t>
  </si>
  <si>
    <t>713131141R1</t>
  </si>
  <si>
    <t>Přebroušení desek před aplikací omítkové vrstvy - srovnání nerovností</t>
  </si>
  <si>
    <t>-185509275</t>
  </si>
  <si>
    <t>46,60*17,65</t>
  </si>
  <si>
    <t>"kolmé stěny" 17*0,60*2*17,65</t>
  </si>
  <si>
    <t>"odečet oken" 522,89</t>
  </si>
  <si>
    <t>44</t>
  </si>
  <si>
    <t>713311121</t>
  </si>
  <si>
    <t>Montáž izolace tepelné těles pásy nebo rohožemi bez povrchové úpravy (izolační materiál ve specifikaci) připevněnými ocelovým drátem nebo na trny z tyčové oceli kruhové (bez přivaření trnů) pomocí příchytek nebo ohnutím trnů ploch tvarových jednovrstvá</t>
  </si>
  <si>
    <t>1545338513</t>
  </si>
  <si>
    <t>https://podminky.urs.cz/item/CS_URS_2024_02/713311121</t>
  </si>
  <si>
    <t>Poznámka k položce:_x000d_
Včetně potřebného vyřezávání , kladeno do asfaltového dvousložkového systémového lepidla</t>
  </si>
  <si>
    <t>"ocelové stropní nosníky u stěny"</t>
  </si>
  <si>
    <t>0,75*0,60*23*3</t>
  </si>
  <si>
    <t>45</t>
  </si>
  <si>
    <t>-1237573397</t>
  </si>
  <si>
    <t>31,05*1,05 'Přepočtené koeficientem množství</t>
  </si>
  <si>
    <t>46</t>
  </si>
  <si>
    <t>998713104</t>
  </si>
  <si>
    <t>Přesun hmot pro izolace tepelné stanovený z hmotnosti přesunovaného materiálu vodorovná dopravní vzdálenost do 50 m s užitím mechanizace v objektech výšky přes 24 m do 36 m</t>
  </si>
  <si>
    <t>-1560096578</t>
  </si>
  <si>
    <t>https://podminky.urs.cz/item/CS_URS_2024_02/998713104</t>
  </si>
  <si>
    <t>733</t>
  </si>
  <si>
    <t>Ústřední vytápění - rozvodné potrubí</t>
  </si>
  <si>
    <t>47</t>
  </si>
  <si>
    <t>733190107</t>
  </si>
  <si>
    <t>Zkoušky těsnosti potrubí, manžety prostupové z trubek ocelových zkoušky těsnosti potrubí (za provozu) z trubek ocelových závitových DN do 40</t>
  </si>
  <si>
    <t>1532019519</t>
  </si>
  <si>
    <t>https://podminky.urs.cz/item/CS_URS_2024_02/733190107</t>
  </si>
  <si>
    <t>"přemístění přípojek k radiátorům před zateplení stěn"</t>
  </si>
  <si>
    <t>7*2*2*6*3,5</t>
  </si>
  <si>
    <t>48</t>
  </si>
  <si>
    <t>733191905</t>
  </si>
  <si>
    <t>Opravy rozvodů potrubí z trubek ocelových závitových normálních i zesílených montáž DN 25</t>
  </si>
  <si>
    <t>-1112761705</t>
  </si>
  <si>
    <t>https://podminky.urs.cz/item/CS_URS_2024_02/733191905</t>
  </si>
  <si>
    <t>7*2*2*6*3,5*1,5</t>
  </si>
  <si>
    <t>49</t>
  </si>
  <si>
    <t>14041103</t>
  </si>
  <si>
    <t>trubka ocelová svařovaná závitová 1" (DN 25/33,7x3,2) jakost 11 343</t>
  </si>
  <si>
    <t>-304183907</t>
  </si>
  <si>
    <t>882*1,089 'Přepočtené koeficientem množství</t>
  </si>
  <si>
    <t>50</t>
  </si>
  <si>
    <t>998733103</t>
  </si>
  <si>
    <t>Přesun hmot pro rozvody potrubí stanovený z hmotnosti přesunovaného materiálu vodorovná dopravní vzdálenost do 50 m základní v objektech výšky přes 12 do 24 m</t>
  </si>
  <si>
    <t>-954554675</t>
  </si>
  <si>
    <t>https://podminky.urs.cz/item/CS_URS_2024_02/998733103</t>
  </si>
  <si>
    <t>735</t>
  </si>
  <si>
    <t>Ústřední vytápění - otopná tělesa</t>
  </si>
  <si>
    <t>51</t>
  </si>
  <si>
    <t>735191910</t>
  </si>
  <si>
    <t>Ostatní opravy otopných těles napuštění vody do otopného systému včetně potrubí (bez kotle a ohříváků) otopných těles</t>
  </si>
  <si>
    <t>-1366885070</t>
  </si>
  <si>
    <t>https://podminky.urs.cz/item/CS_URS_2024_02/735191910</t>
  </si>
  <si>
    <t>73*7</t>
  </si>
  <si>
    <t>21*4</t>
  </si>
  <si>
    <t>52</t>
  </si>
  <si>
    <t>735494811R1</t>
  </si>
  <si>
    <t>Topná zkouška systému ústředního vytápění</t>
  </si>
  <si>
    <t>Kč</t>
  </si>
  <si>
    <t>-1951574730</t>
  </si>
  <si>
    <t>53</t>
  </si>
  <si>
    <t>735494811R2</t>
  </si>
  <si>
    <t>Provozní zkouška systému ústředního vytápění</t>
  </si>
  <si>
    <t>-627191212</t>
  </si>
  <si>
    <t>762</t>
  </si>
  <si>
    <t>Konstrukce tesařské</t>
  </si>
  <si>
    <t>54</t>
  </si>
  <si>
    <t>762083111</t>
  </si>
  <si>
    <t>Impregnace řeziva máčením proti dřevokaznému hmyzu a houbám, třída ohrožení 1 a 2 (dřevo v interiéru)</t>
  </si>
  <si>
    <t>-1697539022</t>
  </si>
  <si>
    <t>https://podminky.urs.cz/item/CS_URS_2024_02/762083111</t>
  </si>
  <si>
    <t>321,00*0,032*1,1</t>
  </si>
  <si>
    <t>55</t>
  </si>
  <si>
    <t>762511236</t>
  </si>
  <si>
    <t>Podlahové konstrukce podkladové z dřevoštěpkových desek OSB jednovrstvých lepených na pero a drážku broušených, tloušťky desky 22 mm</t>
  </si>
  <si>
    <t>2084345551</t>
  </si>
  <si>
    <t>https://podminky.urs.cz/item/CS_URS_2024_02/762511236</t>
  </si>
  <si>
    <t>56</t>
  </si>
  <si>
    <t>762512261</t>
  </si>
  <si>
    <t>Podlahové konstrukce podkladové montáž roštu podkladového</t>
  </si>
  <si>
    <t>249915769</t>
  </si>
  <si>
    <t>https://podminky.urs.cz/item/CS_URS_2024_02/762512261</t>
  </si>
  <si>
    <t>"tělocvična" 33,00</t>
  </si>
  <si>
    <t>33*2 'Přepočtené koeficientem množství</t>
  </si>
  <si>
    <t>57</t>
  </si>
  <si>
    <t>60512125</t>
  </si>
  <si>
    <t>hranol stavební řezivo průřezu do 120cm2 do dl 6m</t>
  </si>
  <si>
    <t>1083564597</t>
  </si>
  <si>
    <t>66,00*0,12*0,025*2,0</t>
  </si>
  <si>
    <t>0,396*1,1 'Přepočtené koeficientem množství</t>
  </si>
  <si>
    <t>58</t>
  </si>
  <si>
    <t>762521811</t>
  </si>
  <si>
    <t>Demontáž podlah bez polštářů z prken tl. do 32 mm</t>
  </si>
  <si>
    <t>933919257</t>
  </si>
  <si>
    <t>https://podminky.urs.cz/item/CS_URS_2024_02/762521811</t>
  </si>
  <si>
    <t>59</t>
  </si>
  <si>
    <t>762522811</t>
  </si>
  <si>
    <t>Demontáž podlah s polštáři z prken tl. do 32 mm</t>
  </si>
  <si>
    <t>-1247839852</t>
  </si>
  <si>
    <t>https://podminky.urs.cz/item/CS_URS_2024_02/762522811</t>
  </si>
  <si>
    <t>60</t>
  </si>
  <si>
    <t>762522918</t>
  </si>
  <si>
    <t>Doplnění tesařské podlahy prkny nebo fošnami - montáž (materiál ve specifikaci) bez polštářů, s urovnáním násypu tl. do 32 mm nehoblovanými nebo podkladními, na sraz, plochy jednotlivě přes 4,00 do 8,00 m2</t>
  </si>
  <si>
    <t>1054600406</t>
  </si>
  <si>
    <t>https://podminky.urs.cz/item/CS_URS_2024_02/762522918</t>
  </si>
  <si>
    <t>61</t>
  </si>
  <si>
    <t>60515111</t>
  </si>
  <si>
    <t>řezivo jehličnaté boční prkno 20-30mm</t>
  </si>
  <si>
    <t>-1686755447</t>
  </si>
  <si>
    <t>353,00*0,032*1,1</t>
  </si>
  <si>
    <t>62</t>
  </si>
  <si>
    <t>762524911</t>
  </si>
  <si>
    <t>Položení polštářů tesařské podlahy s nastavením tl. do 100 mm a příložkami</t>
  </si>
  <si>
    <t>595291506</t>
  </si>
  <si>
    <t>https://podminky.urs.cz/item/CS_URS_2024_02/762524911</t>
  </si>
  <si>
    <t>63</t>
  </si>
  <si>
    <t>762811811</t>
  </si>
  <si>
    <t>Demontáž záklopů stropů vrchních a zapuštěných z hrubých prken, tl. do 32 mm</t>
  </si>
  <si>
    <t>-323935596</t>
  </si>
  <si>
    <t>https://podminky.urs.cz/item/CS_URS_2024_02/762811811</t>
  </si>
  <si>
    <t>64</t>
  </si>
  <si>
    <t>762812931</t>
  </si>
  <si>
    <t>Zabednění záklopu stropu prkny nebo fošnami (materiál v ceně) tl. do 32 mm, plochy jednotlivě do 0,25 m2</t>
  </si>
  <si>
    <t>1757996082</t>
  </si>
  <si>
    <t>https://podminky.urs.cz/item/CS_URS_2024_02/762812931</t>
  </si>
  <si>
    <t>65</t>
  </si>
  <si>
    <t>762821951</t>
  </si>
  <si>
    <t>Vyřezání části stropního trámu průřezové plochy přes 450 cm2, délky vyřezané části trámu přes 1 do 3 m</t>
  </si>
  <si>
    <t>763569111</t>
  </si>
  <si>
    <t>https://podminky.urs.cz/item/CS_URS_2024_02/762821951</t>
  </si>
  <si>
    <t>"stropní trámy u stěny"</t>
  </si>
  <si>
    <t>46,20*4/0,50</t>
  </si>
  <si>
    <t>66</t>
  </si>
  <si>
    <t>762822925</t>
  </si>
  <si>
    <t>Doplnění části stropního trámu (materiál v ceně) z hranolů, nebo hranolků, průřezové plochy přes 450 do 600 cm2</t>
  </si>
  <si>
    <t>-577262626</t>
  </si>
  <si>
    <t>https://podminky.urs.cz/item/CS_URS_2024_02/762822925</t>
  </si>
  <si>
    <t>67</t>
  </si>
  <si>
    <t>762841812</t>
  </si>
  <si>
    <t>Demontáž podbíjení obkladů stropů a střech sklonu do 60° z hrubých prken tl. do 35 mm s omítkou</t>
  </si>
  <si>
    <t>-1462364123</t>
  </si>
  <si>
    <t>https://podminky.urs.cz/item/CS_URS_2024_02/762841812</t>
  </si>
  <si>
    <t>68</t>
  </si>
  <si>
    <t>762841931</t>
  </si>
  <si>
    <t>Podbíjení (materiál v ceně) doplnění prkny tl. do 32 mm nehoblovanými na sraz, plochy jednotlivě do 0,25 m2</t>
  </si>
  <si>
    <t>-687391085</t>
  </si>
  <si>
    <t>https://podminky.urs.cz/item/CS_URS_2024_02/762841931</t>
  </si>
  <si>
    <t>69</t>
  </si>
  <si>
    <t>998762103</t>
  </si>
  <si>
    <t>Přesun hmot pro konstrukce tesařské stanovený z hmotnosti přesunovaného materiálu vodorovná dopravní vzdálenost do 50 m základní v objektech výšky přes 12 do 24 m</t>
  </si>
  <si>
    <t>-2059496452</t>
  </si>
  <si>
    <t>https://podminky.urs.cz/item/CS_URS_2024_02/998762103</t>
  </si>
  <si>
    <t>766</t>
  </si>
  <si>
    <t>Konstrukce truhlářské</t>
  </si>
  <si>
    <t>70</t>
  </si>
  <si>
    <t>766411821</t>
  </si>
  <si>
    <t>Demontáž obložení stěn palubkami k pozdějšímu zpětnému použití</t>
  </si>
  <si>
    <t>1038810334</t>
  </si>
  <si>
    <t>https://podminky.urs.cz/item/CS_URS_2024_02/766411821</t>
  </si>
  <si>
    <t xml:space="preserve">Poznámka k položce:_x000d_
jedná se o obklad z prken vodorovně kladených s mezerou na šířku prkna, které jsou kotvené do ocelových profilů 50/50 mm a přikotveny k rámům ocelové konstrukce </t>
  </si>
  <si>
    <t>"tělocvična kryty radiátorů"</t>
  </si>
  <si>
    <t>25,00*1,50</t>
  </si>
  <si>
    <t>71</t>
  </si>
  <si>
    <t>766412213</t>
  </si>
  <si>
    <t>Montáž obložení stěn palubkami na pero a drážku plochy přes 5 m2 z měkkého dřeva, šířky přes 80 do 100 mm</t>
  </si>
  <si>
    <t>-552855067</t>
  </si>
  <si>
    <t>https://podminky.urs.cz/item/CS_URS_2024_02/766412213</t>
  </si>
  <si>
    <t>Poznámka k položce:_x000d_
Zpětná montáž demontovaných krytů</t>
  </si>
  <si>
    <t>72</t>
  </si>
  <si>
    <t>766492100R1</t>
  </si>
  <si>
    <t>Demontáž ribstole - tělocvična</t>
  </si>
  <si>
    <t>ks</t>
  </si>
  <si>
    <t>390375833</t>
  </si>
  <si>
    <t>73</t>
  </si>
  <si>
    <t>766492100R2</t>
  </si>
  <si>
    <t>Montáž ribstole - tělocvična</t>
  </si>
  <si>
    <t>800878627</t>
  </si>
  <si>
    <t>767</t>
  </si>
  <si>
    <t>Konstrukce zámečnické</t>
  </si>
  <si>
    <t>74</t>
  </si>
  <si>
    <t>767190122</t>
  </si>
  <si>
    <t>Montáž oplechování a lemování ocelových konstrukcí stěn, příček a střech z ocelových plechů, rš přes 100 do 330 mm</t>
  </si>
  <si>
    <t>-876033515</t>
  </si>
  <si>
    <t>https://podminky.urs.cz/item/CS_URS_2024_02/767190122</t>
  </si>
  <si>
    <t>"Kryty stupaček UT"</t>
  </si>
  <si>
    <t>17,65*7</t>
  </si>
  <si>
    <t>75</t>
  </si>
  <si>
    <t>13756626</t>
  </si>
  <si>
    <t>plech nerezový tl 1mm tabule- děrovaný</t>
  </si>
  <si>
    <t>-1638156308</t>
  </si>
  <si>
    <t>0,20*0,0001*17,65*7*8,00</t>
  </si>
  <si>
    <t>76</t>
  </si>
  <si>
    <t>767590830</t>
  </si>
  <si>
    <t>Demontáž podlahových konstrukcí šroubovaných , nýtovaných nebo svařovaných z desek</t>
  </si>
  <si>
    <t>941683169</t>
  </si>
  <si>
    <t>https://podminky.urs.cz/item/CS_URS_2024_02/767590830</t>
  </si>
  <si>
    <t>77</t>
  </si>
  <si>
    <t>998767103</t>
  </si>
  <si>
    <t>Přesun hmot pro zámečnické konstrukce stanovený z hmotnosti přesunovaného materiálu vodorovná dopravní vzdálenost do 50 m základní v objektech výšky přes 12 do 24 m</t>
  </si>
  <si>
    <t>-1784072546</t>
  </si>
  <si>
    <t>https://podminky.urs.cz/item/CS_URS_2024_02/998767103</t>
  </si>
  <si>
    <t>775</t>
  </si>
  <si>
    <t>Podlahy skládané</t>
  </si>
  <si>
    <t>78</t>
  </si>
  <si>
    <t>775530003</t>
  </si>
  <si>
    <t>Montáž podlah palubkových masivních s tmelením a broušením, bez povrchové úpravy a olištování s podkladem z OSB desek, šířky palubky do 120 mm celoplošně lepených</t>
  </si>
  <si>
    <t>1177176781</t>
  </si>
  <si>
    <t>https://podminky.urs.cz/item/CS_URS_2024_02/775530003</t>
  </si>
  <si>
    <t>79</t>
  </si>
  <si>
    <t>61189990</t>
  </si>
  <si>
    <t>palubky podlahové smrk tl 28mm A/B</t>
  </si>
  <si>
    <t>1282989345</t>
  </si>
  <si>
    <t>33*1,08 'Přepočtené koeficientem množství</t>
  </si>
  <si>
    <t>80</t>
  </si>
  <si>
    <t>775591191</t>
  </si>
  <si>
    <t>Ostatní prvky pro plovoucí podlahy montáž podložky vyrovnávací a tlumící</t>
  </si>
  <si>
    <t>1298897604</t>
  </si>
  <si>
    <t>https://podminky.urs.cz/item/CS_URS_2024_02/775591191</t>
  </si>
  <si>
    <t>81</t>
  </si>
  <si>
    <t>61155354</t>
  </si>
  <si>
    <t>podložka izolační z pěnového PE 5mm</t>
  </si>
  <si>
    <t>-63201975</t>
  </si>
  <si>
    <t>82</t>
  </si>
  <si>
    <t>775591311</t>
  </si>
  <si>
    <t>Skládané podlahy - ostatní práce lakování jednotlivé operace základní lak</t>
  </si>
  <si>
    <t>1634863094</t>
  </si>
  <si>
    <t>https://podminky.urs.cz/item/CS_URS_2024_02/775591311</t>
  </si>
  <si>
    <t>83</t>
  </si>
  <si>
    <t>775591313</t>
  </si>
  <si>
    <t>Skládané podlahy - ostatní práce lakování jednotlivé operace vrchní lak pro vysokou zátěž (sportovní prostory)</t>
  </si>
  <si>
    <t>796874739</t>
  </si>
  <si>
    <t>https://podminky.urs.cz/item/CS_URS_2024_02/775591313</t>
  </si>
  <si>
    <t>84</t>
  </si>
  <si>
    <t>775591316</t>
  </si>
  <si>
    <t>Skládané podlahy - ostatní práce lakování jednotlivé operace mezibroušení mezi vrstvami laku</t>
  </si>
  <si>
    <t>1140933289</t>
  </si>
  <si>
    <t>https://podminky.urs.cz/item/CS_URS_2024_02/775591316</t>
  </si>
  <si>
    <t>85</t>
  </si>
  <si>
    <t>775591411</t>
  </si>
  <si>
    <t>Skládané podlahy - ostatní práce dokončovací nátěr olejem a voskování</t>
  </si>
  <si>
    <t>-220010050</t>
  </si>
  <si>
    <t>https://podminky.urs.cz/item/CS_URS_2024_02/775591411</t>
  </si>
  <si>
    <t>86</t>
  </si>
  <si>
    <t>998775103</t>
  </si>
  <si>
    <t>Přesun hmot pro podlahy skládané stanovený z hmotnosti přesunovaného materiálu vodorovná dopravní vzdálenost do 50 m základní v objektech výšky přes 12 do 24 m</t>
  </si>
  <si>
    <t>-626592717</t>
  </si>
  <si>
    <t>https://podminky.urs.cz/item/CS_URS_2024_02/998775103</t>
  </si>
  <si>
    <t>776</t>
  </si>
  <si>
    <t>Podlahy povlakové</t>
  </si>
  <si>
    <t>87</t>
  </si>
  <si>
    <t>776201811</t>
  </si>
  <si>
    <t>Demontáž povlakových podlahovin lepených ručně bez podložky</t>
  </si>
  <si>
    <t>-1263757497</t>
  </si>
  <si>
    <t>https://podminky.urs.cz/item/CS_URS_2024_02/776201811</t>
  </si>
  <si>
    <t>Mezisoučet</t>
  </si>
  <si>
    <t>353*2"zvětšení z důvodu PVC krytin v pásech pro obnovení"</t>
  </si>
  <si>
    <t>88</t>
  </si>
  <si>
    <t>776221111</t>
  </si>
  <si>
    <t>Montáž podlahovin z PE položením z pásů</t>
  </si>
  <si>
    <t>-656346168</t>
  </si>
  <si>
    <t>https://podminky.urs.cz/item/CS_URS_2024_02/776221111</t>
  </si>
  <si>
    <t>89</t>
  </si>
  <si>
    <t>28412285</t>
  </si>
  <si>
    <t>Krytina podlahová heterogenní tl 2mm</t>
  </si>
  <si>
    <t>460407086</t>
  </si>
  <si>
    <t>Poznámka k položce:_x000d_
Pro školní využití_x000d_
Bez obsahu fenolftaleinu_x000d_
Podlahová krytina, která se skládá z několika vrstev (heterogenní), které se od sebe liší složením:_x000d_
- nášlapná vrstva s dekorem_x000d_
- podkladní probarvená vrstva_x000d_
- podkladní vrstva_x000d_
Šířka role: 1,5m_x000d_
Tloušťka: 2mm_x000d_
Délka role: 12m_x000d_
Nášlapná vrstva: 0,7mm_x000d_
Hmotnost: 3,060g/m2_x000d_
Tloušťka 2 mm_x000d_
Třída zátěže 34, 43_x000d_
Textilní podložka Ne</t>
  </si>
  <si>
    <t>706*1,1 'Přepočtené koeficientem množství</t>
  </si>
  <si>
    <t>90</t>
  </si>
  <si>
    <t>1199398586</t>
  </si>
  <si>
    <t>91</t>
  </si>
  <si>
    <t>28320110</t>
  </si>
  <si>
    <t xml:space="preserve">Izolační a stavební fólie  0,3 mm - fólie o tloušťce 0,3 mm s tolerancí 30 %. Navrženo pro vytvoření vrstvy proti vlhkosti pod podlahami, podlahovými krytinami nebo potěry. Poskytuje ochranu proti vlhkosti pro tepelnou a zvukovou izolaci v podlahových konstrukcích, používá se při všech renovačních a stavebních pracích k ochraně proti vlhkosti, prachu, větru atd.</t>
  </si>
  <si>
    <t>1632703012</t>
  </si>
  <si>
    <t>Poznámka k položce:_x000d_
Role 5,00 x 20,00 m</t>
  </si>
  <si>
    <t>693*1,1 'Přepočtené koeficientem množství</t>
  </si>
  <si>
    <t>92</t>
  </si>
  <si>
    <t>776223111</t>
  </si>
  <si>
    <t>Montáž podlahovin z PVC spoj podlah svařováním za tepla (včetně frézování)</t>
  </si>
  <si>
    <t>-132467940</t>
  </si>
  <si>
    <t>https://podminky.urs.cz/item/CS_URS_2024_02/776223111</t>
  </si>
  <si>
    <t>462*0,5 'Přepočtené koeficientem množství</t>
  </si>
  <si>
    <t>93</t>
  </si>
  <si>
    <t>776410811</t>
  </si>
  <si>
    <t>Demontáž soklíků nebo lišt pryžových nebo plastových</t>
  </si>
  <si>
    <t>-286687298</t>
  </si>
  <si>
    <t>https://podminky.urs.cz/item/CS_URS_2024_02/776410811</t>
  </si>
  <si>
    <t>(46,20+2,0*18)*5</t>
  </si>
  <si>
    <t>94</t>
  </si>
  <si>
    <t>776411111</t>
  </si>
  <si>
    <t>Montáž soklíků lepením obvodových, výšky do 80 mm</t>
  </si>
  <si>
    <t>1637616951</t>
  </si>
  <si>
    <t>https://podminky.urs.cz/item/CS_URS_2024_02/776411111</t>
  </si>
  <si>
    <t>46,20*5</t>
  </si>
  <si>
    <t>17*2,00*2*5</t>
  </si>
  <si>
    <t>95</t>
  </si>
  <si>
    <t>28411007</t>
  </si>
  <si>
    <t>lišta soklová PVC 15x50mm</t>
  </si>
  <si>
    <t>1467001444</t>
  </si>
  <si>
    <t>571*1,02 'Přepočtené koeficientem množství</t>
  </si>
  <si>
    <t>96</t>
  </si>
  <si>
    <t>998776103</t>
  </si>
  <si>
    <t>Přesun hmot pro podlahy povlakové stanovený z hmotnosti přesunovaného materiálu vodorovná dopravní vzdálenost do 50 m základní v objektech výšky přes 12 do 24 m</t>
  </si>
  <si>
    <t>131488439</t>
  </si>
  <si>
    <t>https://podminky.urs.cz/item/CS_URS_2024_02/998776103</t>
  </si>
  <si>
    <t>783</t>
  </si>
  <si>
    <t>Dokončovací práce - nátěry</t>
  </si>
  <si>
    <t>97</t>
  </si>
  <si>
    <t>783601341</t>
  </si>
  <si>
    <t>Příprava podkladu otopných těles před provedením nátěrů litinových odrezivěním bezoplachovým</t>
  </si>
  <si>
    <t>1065626953</t>
  </si>
  <si>
    <t>https://podminky.urs.cz/item/CS_URS_2024_02/783601341</t>
  </si>
  <si>
    <t>98</t>
  </si>
  <si>
    <t>783601345</t>
  </si>
  <si>
    <t>Příprava podkladu otopných těles před provedením nátěrů litinových odmaštěním vodou ředitelným</t>
  </si>
  <si>
    <t>-1503441247</t>
  </si>
  <si>
    <t>https://podminky.urs.cz/item/CS_URS_2024_02/783601345</t>
  </si>
  <si>
    <t>99</t>
  </si>
  <si>
    <t>783601441</t>
  </si>
  <si>
    <t>Příprava podkladu otopných těles před provedením nátěrů litinových očištění ometením</t>
  </si>
  <si>
    <t>806394118</t>
  </si>
  <si>
    <t>https://podminky.urs.cz/item/CS_URS_2024_02/783601441</t>
  </si>
  <si>
    <t>100</t>
  </si>
  <si>
    <t>783614141</t>
  </si>
  <si>
    <t>Základní nátěr otopných těles jednonásobný litinových syntetický</t>
  </si>
  <si>
    <t>-44945582</t>
  </si>
  <si>
    <t>https://podminky.urs.cz/item/CS_URS_2024_02/783614141</t>
  </si>
  <si>
    <t>101</t>
  </si>
  <si>
    <t>783617141</t>
  </si>
  <si>
    <t>Krycí nátěr (email) otopných těles litinových jednonásobný syntetický</t>
  </si>
  <si>
    <t>1065374109</t>
  </si>
  <si>
    <t>https://podminky.urs.cz/item/CS_URS_2024_02/783617141</t>
  </si>
  <si>
    <t>102</t>
  </si>
  <si>
    <t>783622141</t>
  </si>
  <si>
    <t>Tmelení otopných těles včetně přebroušení tmelených míst litinových, tmelem disperzním akrylátovým nebo latexovým</t>
  </si>
  <si>
    <t>1670932438</t>
  </si>
  <si>
    <t>https://podminky.urs.cz/item/CS_URS_2024_02/783622141</t>
  </si>
  <si>
    <t>784</t>
  </si>
  <si>
    <t>Dokončovací práce - malby a tapety</t>
  </si>
  <si>
    <t>103</t>
  </si>
  <si>
    <t>784211103</t>
  </si>
  <si>
    <t>Malby z malířských směsí oděruvzdorných za mokra dvojnásobné, bílé za mokra oděruvzdorné výborně v místnostech výšky přes 3,80 do 5,00 m</t>
  </si>
  <si>
    <t>763183939</t>
  </si>
  <si>
    <t>https://podminky.urs.cz/item/CS_URS_2024_02/784211103</t>
  </si>
  <si>
    <t>Práce a dodávky M</t>
  </si>
  <si>
    <t>23-M</t>
  </si>
  <si>
    <t>Montáže potrubí</t>
  </si>
  <si>
    <t>104</t>
  </si>
  <si>
    <t>230120043</t>
  </si>
  <si>
    <t>Čištění potrubí profukováním nebo proplachováním DN 50</t>
  </si>
  <si>
    <t>490076916</t>
  </si>
  <si>
    <t>https://podminky.urs.cz/item/CS_URS_2024_02/230120043</t>
  </si>
  <si>
    <t>"Stupačky"17*17,65</t>
  </si>
  <si>
    <t>"1.PP" 285,00</t>
  </si>
  <si>
    <t>HZS</t>
  </si>
  <si>
    <t>Hodinové zúčtovací sazby</t>
  </si>
  <si>
    <t>105</t>
  </si>
  <si>
    <t>HZS1292</t>
  </si>
  <si>
    <t>Hodinové zúčtovací sazby profesí HSV zemní a pomocné práce stavební dělník</t>
  </si>
  <si>
    <t>hod</t>
  </si>
  <si>
    <t>512</t>
  </si>
  <si>
    <t>1217470620</t>
  </si>
  <si>
    <t>https://podminky.urs.cz/item/CS_URS_2024_02/HZS1292</t>
  </si>
  <si>
    <t>"stěhování zařízení a vybavení"500</t>
  </si>
  <si>
    <t>01.02 - Vnější zateplení dvorních fasád</t>
  </si>
  <si>
    <t xml:space="preserve">    1 - Zemní práce</t>
  </si>
  <si>
    <t xml:space="preserve">    5 - Komunikace pozemní</t>
  </si>
  <si>
    <t xml:space="preserve">    721 - Zdravotechnika - vnitřní kanalizace</t>
  </si>
  <si>
    <t xml:space="preserve">    741 - Elektroinstalace - silnoproud</t>
  </si>
  <si>
    <t xml:space="preserve">    764 - Konstrukce klempířské</t>
  </si>
  <si>
    <t>VRN - Vedlejší rozpočtové náklady</t>
  </si>
  <si>
    <t xml:space="preserve">    VRN4 - Inženýrská činnost</t>
  </si>
  <si>
    <t>Zemní práce</t>
  </si>
  <si>
    <t>113106023</t>
  </si>
  <si>
    <t>Rozebrání dlažeb a dílců při překopech inženýrských sítí s přemístěním hmot na skládku na vzdálenost do 3 m nebo s naložením na dopravní prostředek ručně komunikací pro pěší s ložem z kameniva nebo živice a s výplní spár ze zámkové dlažby</t>
  </si>
  <si>
    <t>-1543268473</t>
  </si>
  <si>
    <t>https://podminky.urs.cz/item/CS_URS_2024_02/113106023</t>
  </si>
  <si>
    <t>"sokl pro desky XPS" 61,20*0,50</t>
  </si>
  <si>
    <t>Komunikace pozemní</t>
  </si>
  <si>
    <t>596211210</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</si>
  <si>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do 50 m2</t>
  </si>
  <si>
    <t>34135183</t>
  </si>
  <si>
    <t>https://podminky.urs.cz/item/CS_URS_2024_02/596211210</t>
  </si>
  <si>
    <t>-1077394132</t>
  </si>
  <si>
    <t>"Styk objektů"</t>
  </si>
  <si>
    <t>2*23,90</t>
  </si>
  <si>
    <t>-829502992</t>
  </si>
  <si>
    <t>47,8*1,05 'Přepočtené koeficientem množství</t>
  </si>
  <si>
    <t>1078336801</t>
  </si>
  <si>
    <t>"lomy fasády" 10*23,90</t>
  </si>
  <si>
    <t>"rohy špalety"</t>
  </si>
  <si>
    <t>"1.PP"</t>
  </si>
  <si>
    <t>(1,20*2+0,90*2)*19</t>
  </si>
  <si>
    <t>(0,90*4)*6</t>
  </si>
  <si>
    <t>(0,9*2+1,20*2)*7</t>
  </si>
  <si>
    <t>"1.NP"</t>
  </si>
  <si>
    <t>(1,50*2+2,40*2)*1</t>
  </si>
  <si>
    <t>(1,40*2+2,55*2)*3</t>
  </si>
  <si>
    <t>(0,75*2+1,0*2)*3</t>
  </si>
  <si>
    <t>(1,20*2+2,40*2)*1</t>
  </si>
  <si>
    <t>(0,75*2+2,0*2)*3</t>
  </si>
  <si>
    <t>(0,7*2+2,1*2)*3</t>
  </si>
  <si>
    <t>(1,1*2+2,4*2)*1</t>
  </si>
  <si>
    <t>(1,3*2+2,55*2)*2</t>
  </si>
  <si>
    <t>"2.NP"</t>
  </si>
  <si>
    <t>(1,50*2+2,4*2)*1</t>
  </si>
  <si>
    <t>(1,20*2+2,4*2)*2</t>
  </si>
  <si>
    <t>(2,0*2+2,4*2)*1</t>
  </si>
  <si>
    <t>"3.NP"</t>
  </si>
  <si>
    <t>(1,5*2+2,4*2)*1</t>
  </si>
  <si>
    <t>(1,4*2+2,55*2)*3</t>
  </si>
  <si>
    <t>(0,70*2+2,1*2)*3</t>
  </si>
  <si>
    <t>(1,10*2+2,4*2)*1</t>
  </si>
  <si>
    <t>(1,30*2+2,55*2)*1</t>
  </si>
  <si>
    <t>"4.NP"</t>
  </si>
  <si>
    <t>(1,30*2+2,55*2)*2</t>
  </si>
  <si>
    <t>"podkroví"</t>
  </si>
  <si>
    <t>(0,75*2+1,0*2)*1</t>
  </si>
  <si>
    <t>(0,75*2+2,40*2)*3</t>
  </si>
  <si>
    <t>(0,75*2+1,20*2)*2</t>
  </si>
  <si>
    <t>(1,20*4)*2</t>
  </si>
  <si>
    <t>(1,20*4)*4</t>
  </si>
  <si>
    <t>(1,45*2+1,20*2)*1</t>
  </si>
  <si>
    <t>63127464</t>
  </si>
  <si>
    <t>profil rohový Al s výztužnou tkaninou š 100/100mm</t>
  </si>
  <si>
    <t>1401907797</t>
  </si>
  <si>
    <t>920,7*1,05 'Přepočtené koeficientem množství</t>
  </si>
  <si>
    <t>-1304905734</t>
  </si>
  <si>
    <t>-1320464162</t>
  </si>
  <si>
    <t>622143005R1</t>
  </si>
  <si>
    <t>Montáž omítkových parapetních profilů plastových, pozinkovaných nebo dřevěných upevněných vtlačením do podkladní vrstvy nebo přibitím omítníků</t>
  </si>
  <si>
    <t>416511592</t>
  </si>
  <si>
    <t>1,20*19</t>
  </si>
  <si>
    <t>0,90*13</t>
  </si>
  <si>
    <t>1,50*1</t>
  </si>
  <si>
    <t>1,40*3</t>
  </si>
  <si>
    <t>0,75*3</t>
  </si>
  <si>
    <t>1,20*1</t>
  </si>
  <si>
    <t>0,70*3</t>
  </si>
  <si>
    <t>1,10*1</t>
  </si>
  <si>
    <t>1,30*2</t>
  </si>
  <si>
    <t>1,20*2</t>
  </si>
  <si>
    <t>2,0*1</t>
  </si>
  <si>
    <t>1,5*1</t>
  </si>
  <si>
    <t>1,30*1</t>
  </si>
  <si>
    <t>3,0*1</t>
  </si>
  <si>
    <t>"Podkroví"</t>
  </si>
  <si>
    <t>0,75*1</t>
  </si>
  <si>
    <t>0,75*2</t>
  </si>
  <si>
    <t>1,20*4</t>
  </si>
  <si>
    <t>1,45*1</t>
  </si>
  <si>
    <t>2,00*1</t>
  </si>
  <si>
    <t>59051476R1</t>
  </si>
  <si>
    <t>profil parapetníí okenní PVC s výztužnou tkaninou 9mm</t>
  </si>
  <si>
    <t>-1026224896</t>
  </si>
  <si>
    <t>130,6*1,05 'Přepočtené koeficientem množství</t>
  </si>
  <si>
    <t>622143005R2</t>
  </si>
  <si>
    <t>1733860589</t>
  </si>
  <si>
    <t>61,20*3</t>
  </si>
  <si>
    <t>55343034</t>
  </si>
  <si>
    <t>profil oddělovací a ukončovací Pz pro vnitřní omítky tl 6mm</t>
  </si>
  <si>
    <t>580956695</t>
  </si>
  <si>
    <t>183,6*1,05 'Přepočtené koeficientem množství</t>
  </si>
  <si>
    <t>622143005R3</t>
  </si>
  <si>
    <t>Montáž omítkových profilů plastových pro styk s klempířskou konstrukcí v systému ETICS</t>
  </si>
  <si>
    <t>-1711092431</t>
  </si>
  <si>
    <t>Poznámka k položce:_x000d_
Násuvná lišta</t>
  </si>
  <si>
    <t>61,20 "odskočený sokl"</t>
  </si>
  <si>
    <t>2,10 "markýza"</t>
  </si>
  <si>
    <t>"štít západ" 18,00</t>
  </si>
  <si>
    <t>"štít jih" 23,00</t>
  </si>
  <si>
    <t>55343034R1</t>
  </si>
  <si>
    <t>profil stykový plastový s tkaninou pro provedení spoje tenkovrstvé omítky a klempířské konstrukce</t>
  </si>
  <si>
    <t>171373700</t>
  </si>
  <si>
    <t>104,3*1,05 'Přepočtené koeficientem množství</t>
  </si>
  <si>
    <t>622151001</t>
  </si>
  <si>
    <t>Penetrační nátěr vnějších pastovitých tenkovrstvých omítek akrylátový stěn</t>
  </si>
  <si>
    <t>-563300862</t>
  </si>
  <si>
    <t>https://podminky.urs.cz/item/CS_URS_2024_02/622151001</t>
  </si>
  <si>
    <t>"pod ETICS" 1625,66</t>
  </si>
  <si>
    <t>"na základní vrstvu" 1625,66</t>
  </si>
  <si>
    <t>"štít západ" 134,00</t>
  </si>
  <si>
    <t>"štít jih" 59,00</t>
  </si>
  <si>
    <t>622211041</t>
  </si>
  <si>
    <t>Montáž kontaktního zateplení lepením a mechanickým kotvením z polystyrenových desek (dodávka ve specifikaci) na vnější stěny, na podklad betonový nebo z lehčeného betonu, z tvárnic keramických nebo vápenopískových, tloušťky desek přes 160 do 200 mm</t>
  </si>
  <si>
    <t>-665564304</t>
  </si>
  <si>
    <t>https://podminky.urs.cz/item/CS_URS_2024_02/622211041</t>
  </si>
  <si>
    <t>"sokl"61,20*0,50</t>
  </si>
  <si>
    <t>28376450</t>
  </si>
  <si>
    <t>deska XPS hrana polodrážková a hladký povrch 300kPA λ=0,035 tl 180mm</t>
  </si>
  <si>
    <t>718345200</t>
  </si>
  <si>
    <t>30,6*1,05 'Přepočtené koeficientem množství</t>
  </si>
  <si>
    <t>622221041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</si>
  <si>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</si>
  <si>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-206764380</t>
  </si>
  <si>
    <t>https://podminky.urs.cz/item/CS_URS_2024_02/622221041</t>
  </si>
  <si>
    <t>"plocha"61,20*23,90</t>
  </si>
  <si>
    <t>"odečet oken"</t>
  </si>
  <si>
    <t>"1.PP" -32,94</t>
  </si>
  <si>
    <t>"1.NP"-37,62</t>
  </si>
  <si>
    <t>"2.NP"- 45,30</t>
  </si>
  <si>
    <t>"3.NP" -41,99</t>
  </si>
  <si>
    <t>"4.NP" -45,30</t>
  </si>
  <si>
    <t>"Podkroví" -28,74</t>
  </si>
  <si>
    <t>"odečet dveří" -7,41</t>
  </si>
  <si>
    <t>"odečet sokl xps desky" -61,20*0,5</t>
  </si>
  <si>
    <t>63142030</t>
  </si>
  <si>
    <t>deska tepelně izolační minerální kontaktních fasád podélné vlákno λ=0,035 tl 180mm</t>
  </si>
  <si>
    <t>-1130857824</t>
  </si>
  <si>
    <t>1385,78*1,05 'Přepočtené koeficientem množství</t>
  </si>
  <si>
    <t>622222001</t>
  </si>
  <si>
    <t>Montáž kontaktního zateplení vnějšího ostění, nadpraží nebo parapetu lepením z desek z minerální vlny s podélnou nebo kolmou orientací vláken nebo z kombinovaných desek (dodávka ve specifikaci) hloubky špalet do 200 mm, tloušťky desek do 40 mm</t>
  </si>
  <si>
    <t>1847831724</t>
  </si>
  <si>
    <t>https://podminky.urs.cz/item/CS_URS_2024_02/622222001</t>
  </si>
  <si>
    <t xml:space="preserve">"špalety" </t>
  </si>
  <si>
    <t>(1,20*2+0,90*2)*19*0,20</t>
  </si>
  <si>
    <t>(0,90*4)*6*0,20</t>
  </si>
  <si>
    <t>(0,9*2+1,20*2)*7*0,20</t>
  </si>
  <si>
    <t>(1,50*2+2,40*2)*1*0,20</t>
  </si>
  <si>
    <t>(1,40*2+2,55*2)*3*0,20</t>
  </si>
  <si>
    <t>(0,75*2+1,0*2)*3*0,20</t>
  </si>
  <si>
    <t>(1,20*2+2,40*2)*1*0,20</t>
  </si>
  <si>
    <t>(1,1*2+2,4*2)*1*0,20</t>
  </si>
  <si>
    <t>(1,3*2+2,55*2)*2*0,20</t>
  </si>
  <si>
    <t>(1,50*2+2,4*2)*1*0,2</t>
  </si>
  <si>
    <t>(1,20*2+2,4*2)*2*0,20</t>
  </si>
  <si>
    <t>(0,75*2+2,0*2)*3*0,20</t>
  </si>
  <si>
    <t>(0,7*2+2,1*2)*3*0,20</t>
  </si>
  <si>
    <t>(2,0*2+2,4*2)*1*0,20</t>
  </si>
  <si>
    <t>(1,5*2+2,4*2)*1*0,20</t>
  </si>
  <si>
    <t>(1,4*2+2,55*2)*3*0,20</t>
  </si>
  <si>
    <t>(0,70*2+2,1*2)*3*0,20</t>
  </si>
  <si>
    <t>(1,10*2+2,4*2)*1*0,20</t>
  </si>
  <si>
    <t>(1,30*2+2,55*2)*1*0,20</t>
  </si>
  <si>
    <t>(1,30*2+2,55*2)*2*0,20</t>
  </si>
  <si>
    <t>(0,75*2+1,0*2)*1*0,20</t>
  </si>
  <si>
    <t>(0,75*2+2,40*2)*3*0,20</t>
  </si>
  <si>
    <t>(0,75*2+1,20*2)*2*0,20</t>
  </si>
  <si>
    <t>(1,20*4)*2*0,20</t>
  </si>
  <si>
    <t>(1,20*4)*4*0,20</t>
  </si>
  <si>
    <t>(1,45*2+1,20*2)*1*0,20</t>
  </si>
  <si>
    <t>63142020</t>
  </si>
  <si>
    <t>deska tepelně izolační minerální kontaktních fasád podélné vlákno λ=0,035 tl 40mm</t>
  </si>
  <si>
    <t>996485447</t>
  </si>
  <si>
    <t>622251101</t>
  </si>
  <si>
    <t>Montáž kontaktního zateplení lepením a mechanickým kotvením Příplatek k cenám za zápustnou montáž kotev s použitím tepelněizolačních zátek na vnější stěny z polystyrenu</t>
  </si>
  <si>
    <t>-2053228688</t>
  </si>
  <si>
    <t>https://podminky.urs.cz/item/CS_URS_2024_02/622251101</t>
  </si>
  <si>
    <t>622251105</t>
  </si>
  <si>
    <t>Montáž kontaktního zateplení lepením a mechanickým kotvením Příplatek k cenám za zápustnou montáž kotev s použitím tepelněizolačních zátek na vnější stěny z minerální vlny</t>
  </si>
  <si>
    <t>684816266</t>
  </si>
  <si>
    <t>https://podminky.urs.cz/item/CS_URS_2024_02/622251105</t>
  </si>
  <si>
    <t>622251231</t>
  </si>
  <si>
    <t>Montáž kontaktního zateplení lepením a mechanickým kotvením montáž každé další kotvy přes 8 ks/m2 vnějších stěn zápustné kotvení</t>
  </si>
  <si>
    <t>-2112965233</t>
  </si>
  <si>
    <t>https://podminky.urs.cz/item/CS_URS_2024_02/622251231</t>
  </si>
  <si>
    <t>1192,78</t>
  </si>
  <si>
    <t>59051216</t>
  </si>
  <si>
    <t>hmoždinka ETA univerzální šroubovací fasádní s kovovým trnem pro montáž TI 8x60x255mm</t>
  </si>
  <si>
    <t>-1550432453</t>
  </si>
  <si>
    <t>622321121</t>
  </si>
  <si>
    <t>Omítka vápenocementová vnějších ploch nanášená ručně jednovrstvá, tloušťky do 15 mm hladká stěn</t>
  </si>
  <si>
    <t>-1676982133</t>
  </si>
  <si>
    <t>https://podminky.urs.cz/item/CS_URS_2024_02/622321121</t>
  </si>
  <si>
    <t>622511102</t>
  </si>
  <si>
    <t>Omítka tenkovrstvá akrylátová vnějších ploch probarvená bez penetrace mozaiková jemnozrnná stěn</t>
  </si>
  <si>
    <t>-951329181</t>
  </si>
  <si>
    <t>https://podminky.urs.cz/item/CS_URS_2024_02/622511102</t>
  </si>
  <si>
    <t>"Mozaika sokl" 61,20*0,50</t>
  </si>
  <si>
    <t>622541022</t>
  </si>
  <si>
    <t>Omítka tenkovrstvá silikonsilikátová vnějších ploch probarvená bez penetrace, zatíraná (škrábaná), tloušťky 2,0 mm stěn</t>
  </si>
  <si>
    <t>-840702894</t>
  </si>
  <si>
    <t>https://podminky.urs.cz/item/CS_URS_2024_02/622541022</t>
  </si>
  <si>
    <t>61,20*23,90</t>
  </si>
  <si>
    <t>"2.NP" -45,30</t>
  </si>
  <si>
    <t>"odečet Mozaika sokl" -61,20*0,50</t>
  </si>
  <si>
    <t>623541022</t>
  </si>
  <si>
    <t>Omítka tenkovrstvá silikonsilikátová vnějších ploch probarvená bez penetrace, zatíraná (škrábaná), tloušťky 2,0 mm pilířů a sloupů</t>
  </si>
  <si>
    <t>1605277862</t>
  </si>
  <si>
    <t>https://podminky.urs.cz/item/CS_URS_2024_02/623541022</t>
  </si>
  <si>
    <t>629991012</t>
  </si>
  <si>
    <t>Zakrytí vnějších ploch před znečištěním včetně pozdějšího odkrytí výplní otvorů a svislých ploch fólií přilepenou na začišťovací lištu</t>
  </si>
  <si>
    <t>-1511141888</t>
  </si>
  <si>
    <t>https://podminky.urs.cz/item/CS_URS_2024_02/629991012</t>
  </si>
  <si>
    <t>"1.PP" 32,94</t>
  </si>
  <si>
    <t>"1.NP"37,62</t>
  </si>
  <si>
    <t>"2.NP" 45,30</t>
  </si>
  <si>
    <t>"3.NP" 41,99</t>
  </si>
  <si>
    <t>"4.NP" 45,30</t>
  </si>
  <si>
    <t>"Podkroví" 28,74</t>
  </si>
  <si>
    <t>941211112</t>
  </si>
  <si>
    <t>Lešení řadové rámové lehké pracovní s podlahami s provozním zatížením tř. 3 do 200 kg/m2 šířky tř. SW06 od 0,6 do 0,9 m výšky přes 10 do 25 m montáž</t>
  </si>
  <si>
    <t>-192367102</t>
  </si>
  <si>
    <t>https://podminky.urs.cz/item/CS_URS_2024_02/941211112</t>
  </si>
  <si>
    <t>941211212</t>
  </si>
  <si>
    <t>Lešení řadové rámové lehké pracovní s podlahami s provozním zatížením tř. 3 do 200 kg/m2 šířky tř. SW06 od 0,6 do 0,9 m výšky přes 10 do 25 m příplatek za každý den použití</t>
  </si>
  <si>
    <t>-863343333</t>
  </si>
  <si>
    <t>https://podminky.urs.cz/item/CS_URS_2024_02/941211212</t>
  </si>
  <si>
    <t>1655,68*120 'Přepočtené koeficientem množství</t>
  </si>
  <si>
    <t>941211812</t>
  </si>
  <si>
    <t>Lešení řadové rámové lehké pracovní s podlahami s provozním zatížením tř. 3 do 200 kg/m2 šířky tř. SW06 od 0,6 do 0,9 m výšky přes 10 do 25 m demontáž</t>
  </si>
  <si>
    <t>375996901</t>
  </si>
  <si>
    <t>https://podminky.urs.cz/item/CS_URS_2024_02/941211812</t>
  </si>
  <si>
    <t>942111322</t>
  </si>
  <si>
    <t>Odborná prohlídka lešení trubkového pracovního vysunutého z konstrukce, z otvorů nebo při povrchu stropní konstrukce ve výšce pracovní podlahy do 30 m bez podepření, celkové plochy přes 500 do 2 000 m2 zakrytého sítí</t>
  </si>
  <si>
    <t>2029086122</t>
  </si>
  <si>
    <t>https://podminky.urs.cz/item/CS_URS_2024_02/942111322</t>
  </si>
  <si>
    <t>942321111</t>
  </si>
  <si>
    <t>Konzoly u dílcového pracovního lešení šířky přes 0,5 do 1,1 m výšky do 10 m montáž</t>
  </si>
  <si>
    <t>1885623365</t>
  </si>
  <si>
    <t>https://podminky.urs.cz/item/CS_URS_2024_02/942321111</t>
  </si>
  <si>
    <t>942321211</t>
  </si>
  <si>
    <t>Konzoly u dílcového pracovního lešení šířky přes 0,5 do 1,1 m výšky do 10 m příplatek k ceně za každý den použití</t>
  </si>
  <si>
    <t>1526150130</t>
  </si>
  <si>
    <t>https://podminky.urs.cz/item/CS_URS_2024_02/942321211</t>
  </si>
  <si>
    <t>942321811</t>
  </si>
  <si>
    <t>Konzoly u dílcového pracovního lešení šířky přes 0,5 do 1,1 m výšky do 10 m demontáž</t>
  </si>
  <si>
    <t>1218379296</t>
  </si>
  <si>
    <t>https://podminky.urs.cz/item/CS_URS_2024_02/942321811</t>
  </si>
  <si>
    <t>942322111</t>
  </si>
  <si>
    <t>Konzoly pro založení lešení osazené na stěně lehké s jednou úrovní pracovní podlahy šířky tř. SW06 přes 0,6 do 0,9 m s možností přitížení lešením výšky do 10 m montáž</t>
  </si>
  <si>
    <t>2030285305</t>
  </si>
  <si>
    <t>https://podminky.urs.cz/item/CS_URS_2024_02/942322111</t>
  </si>
  <si>
    <t>9,00+23,00 "štíty"</t>
  </si>
  <si>
    <t>942322211</t>
  </si>
  <si>
    <t>Konzoly pro založení lešení osazené na stěně lehké s jednou úrovní pracovní podlahy šířky tř. SW06 přes 0,6 do 0,9 m s možností přitížení lešením výšky do 10 m příplatek k ceně za každý den použití</t>
  </si>
  <si>
    <t>1893119891</t>
  </si>
  <si>
    <t>https://podminky.urs.cz/item/CS_URS_2024_02/942322211</t>
  </si>
  <si>
    <t>942322811</t>
  </si>
  <si>
    <t>Konzoly pro založení lešení osazené na stěně lehké s jednou úrovní pracovní podlahy šířky tř. SW06 přes 0,6 do 0,9 m s možností přitížení lešením výšky do 10 m demontáž</t>
  </si>
  <si>
    <t>860709308</t>
  </si>
  <si>
    <t>https://podminky.urs.cz/item/CS_URS_2024_02/942322811</t>
  </si>
  <si>
    <t>944511111</t>
  </si>
  <si>
    <t>Síť ochranná zavěšená na konstrukci lešení z textilie z umělých vláken montáž</t>
  </si>
  <si>
    <t>152287007</t>
  </si>
  <si>
    <t>https://podminky.urs.cz/item/CS_URS_2024_02/944511111</t>
  </si>
  <si>
    <t>944511211</t>
  </si>
  <si>
    <t>Síť ochranná zavěšená na konstrukci lešení z textilie z umělých vláken příplatek k ceně za každý den použití</t>
  </si>
  <si>
    <t>-1807427034</t>
  </si>
  <si>
    <t>https://podminky.urs.cz/item/CS_URS_2024_02/944511211</t>
  </si>
  <si>
    <t>944511811</t>
  </si>
  <si>
    <t>Síť ochranná zavěšená na konstrukci lešení z textilie z umělých vláken demontáž</t>
  </si>
  <si>
    <t>-1099688721</t>
  </si>
  <si>
    <t>https://podminky.urs.cz/item/CS_URS_2024_02/944511811</t>
  </si>
  <si>
    <t>944711112</t>
  </si>
  <si>
    <t>Stříška záchytná zřizovaná současně s lehkým nebo těžkým lešením šířky přes 1,5 do 2,0 m montáž</t>
  </si>
  <si>
    <t>388571765</t>
  </si>
  <si>
    <t>https://podminky.urs.cz/item/CS_URS_2024_02/944711112</t>
  </si>
  <si>
    <t>2*2</t>
  </si>
  <si>
    <t>944711212</t>
  </si>
  <si>
    <t>Stříška záchytná zřizovaná současně s lehkým nebo těžkým lešením šířky přes 1,5 do 2,0 m příplatek k ceně za každý den použití</t>
  </si>
  <si>
    <t>1063965335</t>
  </si>
  <si>
    <t>https://podminky.urs.cz/item/CS_URS_2024_02/944711212</t>
  </si>
  <si>
    <t>4*120 'Přepočtené koeficientem množství</t>
  </si>
  <si>
    <t>944711812</t>
  </si>
  <si>
    <t>Stříška záchytná zřizovaná současně s lehkým nebo těžkým lešením šířky přes 1,5 do 2,0 m demontáž</t>
  </si>
  <si>
    <t>-1480696560</t>
  </si>
  <si>
    <t>https://podminky.urs.cz/item/CS_URS_2024_02/944711812</t>
  </si>
  <si>
    <t>949411113</t>
  </si>
  <si>
    <t>Věže schodišťové a výstupové z trubkového lešení o půdorysné ploše do 10 m2, výšky přes 20 do 30 m montáž</t>
  </si>
  <si>
    <t>2141387145</t>
  </si>
  <si>
    <t>https://podminky.urs.cz/item/CS_URS_2024_02/949411113</t>
  </si>
  <si>
    <t>949411213</t>
  </si>
  <si>
    <t>Věže schodišťové a výstupové z trubkového lešení o půdorysné ploše do 10 m2, výšky přes 20 do 30 m příplatek k ceně za každý den použití</t>
  </si>
  <si>
    <t>-1629180287</t>
  </si>
  <si>
    <t>https://podminky.urs.cz/item/CS_URS_2024_02/949411213</t>
  </si>
  <si>
    <t>949411813</t>
  </si>
  <si>
    <t>Věže schodišťové a výstupové z trubkového lešení o půdorysné ploše do 10 m2, výšky přes 20 do 30 m demontáž</t>
  </si>
  <si>
    <t>1309709672</t>
  </si>
  <si>
    <t>https://podminky.urs.cz/item/CS_URS_2024_02/949411813</t>
  </si>
  <si>
    <t>-544958497</t>
  </si>
  <si>
    <t xml:space="preserve">5*4  "klima jednotky"</t>
  </si>
  <si>
    <t>1742182745</t>
  </si>
  <si>
    <t>442423007</t>
  </si>
  <si>
    <t>981011111</t>
  </si>
  <si>
    <t>Demolice budov postupným rozebíráním dřevěných lehkých, jednostranně obitých</t>
  </si>
  <si>
    <t>145083585</t>
  </si>
  <si>
    <t>https://podminky.urs.cz/item/CS_URS_2024_02/981011111</t>
  </si>
  <si>
    <t>"přístřešek na dvoře - dřevěná konstrukce"</t>
  </si>
  <si>
    <t>64,00*4,00</t>
  </si>
  <si>
    <t>981011111R1</t>
  </si>
  <si>
    <t>Montáž zpětná klimatizačních jednotek včetně osazení konzol a napojení na klima rozvody a zprovoznění</t>
  </si>
  <si>
    <t>-891561942</t>
  </si>
  <si>
    <t>997006012</t>
  </si>
  <si>
    <t>Úprava stavebního odpadu třídění ruční</t>
  </si>
  <si>
    <t>2042981376</t>
  </si>
  <si>
    <t>https://podminky.urs.cz/item/CS_URS_2024_02/997006012</t>
  </si>
  <si>
    <t>Poznámka k položce:_x000d_
Demolice přístřešku</t>
  </si>
  <si>
    <t>997006512</t>
  </si>
  <si>
    <t>Vodorovná doprava suti na skládku s naložením na dopravní prostředek a složením přes 100 m do 1 km</t>
  </si>
  <si>
    <t>-895006825</t>
  </si>
  <si>
    <t>https://podminky.urs.cz/item/CS_URS_2024_02/997006512</t>
  </si>
  <si>
    <t>Poznámka k položce:_x000d_
na redyklační skládku 95,914 tuny_x000d_
ostatní do sběrny kovového odpadu</t>
  </si>
  <si>
    <t>997006519</t>
  </si>
  <si>
    <t>Vodorovná doprava suti na skládku Příplatek k ceně -6512 za každý další i započatý 1 km</t>
  </si>
  <si>
    <t>-988969074</t>
  </si>
  <si>
    <t>https://podminky.urs.cz/item/CS_URS_2024_02/997006519</t>
  </si>
  <si>
    <t>127,841*20 'Přepočtené koeficientem množství</t>
  </si>
  <si>
    <t>-600903811</t>
  </si>
  <si>
    <t>-57478707</t>
  </si>
  <si>
    <t>721</t>
  </si>
  <si>
    <t>Zdravotechnika - vnitřní kanalizace</t>
  </si>
  <si>
    <t>721241102</t>
  </si>
  <si>
    <t>Lapače střešních splavenin litinové DN 125</t>
  </si>
  <si>
    <t>514795457</t>
  </si>
  <si>
    <t>https://podminky.urs.cz/item/CS_URS_2024_02/721241102</t>
  </si>
  <si>
    <t>Poznámka k položce:_x000d_
výměna stávajících lapačů včetně upravy kanalizačního potrubí - oddálení od budovy vlivem desek ETICS a nutných zemních prací</t>
  </si>
  <si>
    <t>998721101</t>
  </si>
  <si>
    <t>Přesun hmot pro vnitřní kanalizaci stanovený z hmotnosti přesunovaného materiálu vodorovná dopravní vzdálenost do 50 m základní v objektech výšky do 6 m</t>
  </si>
  <si>
    <t>-1588925395</t>
  </si>
  <si>
    <t>https://podminky.urs.cz/item/CS_URS_2024_02/998721101</t>
  </si>
  <si>
    <t>741</t>
  </si>
  <si>
    <t>Elektroinstalace - silnoproud</t>
  </si>
  <si>
    <t>741420001</t>
  </si>
  <si>
    <t>Montáž hromosvodného vedení svodových drátů nebo lan s podpěrami, Ø do 10 mm</t>
  </si>
  <si>
    <t>2073620667</t>
  </si>
  <si>
    <t>https://podminky.urs.cz/item/CS_URS_2024_02/741420001</t>
  </si>
  <si>
    <t>6*23,90</t>
  </si>
  <si>
    <t>35441072</t>
  </si>
  <si>
    <t>drát D 8mm FeZn pro hromosvod</t>
  </si>
  <si>
    <t>kg</t>
  </si>
  <si>
    <t>2047863110</t>
  </si>
  <si>
    <t>741420021</t>
  </si>
  <si>
    <t>Montáž hromosvodného vedení svorek se 2 šrouby</t>
  </si>
  <si>
    <t>-877315282</t>
  </si>
  <si>
    <t>https://podminky.urs.cz/item/CS_URS_2024_02/741420021</t>
  </si>
  <si>
    <t>143,400/2</t>
  </si>
  <si>
    <t>35441885</t>
  </si>
  <si>
    <t>svorka spojovací pro lano D 8-10mm</t>
  </si>
  <si>
    <t>1914956222</t>
  </si>
  <si>
    <t>741420051</t>
  </si>
  <si>
    <t>Montáž hromosvodného vedení ochranných prvků úhelníků nebo trubek s držáky do zdiva</t>
  </si>
  <si>
    <t>-1657645188</t>
  </si>
  <si>
    <t>https://podminky.urs.cz/item/CS_URS_2024_02/741420051</t>
  </si>
  <si>
    <t>35441830</t>
  </si>
  <si>
    <t>úhelník ochranný na ochranu svodu - 1700mm, FeZn</t>
  </si>
  <si>
    <t>-795634336</t>
  </si>
  <si>
    <t>741420083</t>
  </si>
  <si>
    <t>Montáž hromosvodného vedení doplňků štítků k označení svodů</t>
  </si>
  <si>
    <t>1588661189</t>
  </si>
  <si>
    <t>https://podminky.urs.cz/item/CS_URS_2024_02/741420083</t>
  </si>
  <si>
    <t>35442110</t>
  </si>
  <si>
    <t>štítek plastový - čísla svodů</t>
  </si>
  <si>
    <t>1606378854</t>
  </si>
  <si>
    <t>741420101</t>
  </si>
  <si>
    <t>Montáž oddáleného vedení držáků do zdiva</t>
  </si>
  <si>
    <t>-1288999783</t>
  </si>
  <si>
    <t>https://podminky.urs.cz/item/CS_URS_2024_02/741420101</t>
  </si>
  <si>
    <t>71,70</t>
  </si>
  <si>
    <t>35442206</t>
  </si>
  <si>
    <t>držák oddáleného hromosvodu do zdiva s vrutem Fezn</t>
  </si>
  <si>
    <t>-647094662</t>
  </si>
  <si>
    <t>741421811</t>
  </si>
  <si>
    <t>Demontáž hromosvodného vedení bez zachování funkčnosti svodových drátů nebo lan kolmého svodu, průměru do 8 mm</t>
  </si>
  <si>
    <t>-346320211</t>
  </si>
  <si>
    <t>https://podminky.urs.cz/item/CS_URS_2024_02/741421811</t>
  </si>
  <si>
    <t>741421843</t>
  </si>
  <si>
    <t>Demontáž hromosvodného vedení bez zachování funkčnosti svorek šroubových se 2 šrouby</t>
  </si>
  <si>
    <t>-26544789</t>
  </si>
  <si>
    <t>https://podminky.urs.cz/item/CS_URS_2024_02/741421843</t>
  </si>
  <si>
    <t>741421863</t>
  </si>
  <si>
    <t>Demontáž hromosvodného vedení podpěr svislého vedení zazděného</t>
  </si>
  <si>
    <t>1472461603</t>
  </si>
  <si>
    <t>https://podminky.urs.cz/item/CS_URS_2024_02/741421863</t>
  </si>
  <si>
    <t>741421871</t>
  </si>
  <si>
    <t>Demontáž hromosvodného vedení doplňků ochranných úhelníků, délky do 1,4 m</t>
  </si>
  <si>
    <t>-475540632</t>
  </si>
  <si>
    <t>https://podminky.urs.cz/item/CS_URS_2024_02/741421871</t>
  </si>
  <si>
    <t>741820011</t>
  </si>
  <si>
    <t>Měření zemních odporů zemnicí sítě délky pásku do 100 m</t>
  </si>
  <si>
    <t>-1175436372</t>
  </si>
  <si>
    <t>https://podminky.urs.cz/item/CS_URS_2024_02/741820011</t>
  </si>
  <si>
    <t>764</t>
  </si>
  <si>
    <t>Konstrukce klempířské</t>
  </si>
  <si>
    <t>764002851</t>
  </si>
  <si>
    <t>Demontáž klempířských konstrukcí oplechování parapetů do suti</t>
  </si>
  <si>
    <t>-439606999</t>
  </si>
  <si>
    <t>https://podminky.urs.cz/item/CS_URS_2024_02/764002851</t>
  </si>
  <si>
    <t>764002861</t>
  </si>
  <si>
    <t>Demontáž klempířských konstrukcí oplechování říms do suti</t>
  </si>
  <si>
    <t>-792784183</t>
  </si>
  <si>
    <t>https://podminky.urs.cz/item/CS_URS_2024_02/764002861</t>
  </si>
  <si>
    <t>"sokl"61,20</t>
  </si>
  <si>
    <t>"Kordon" 61,20</t>
  </si>
  <si>
    <t>"markýza" 2,10</t>
  </si>
  <si>
    <t>764004861</t>
  </si>
  <si>
    <t>Demontáž klempířských konstrukcí svodu do suti</t>
  </si>
  <si>
    <t>-780592741</t>
  </si>
  <si>
    <t>https://podminky.urs.cz/item/CS_URS_2024_02/764004861</t>
  </si>
  <si>
    <t>7*23,90</t>
  </si>
  <si>
    <t>764216604</t>
  </si>
  <si>
    <t>Oplechování parapetů z pozinkovaného plechu s povrchovou úpravou rovných mechanicky kotvené, bez rohů rš 330 mm</t>
  </si>
  <si>
    <t>830521309</t>
  </si>
  <si>
    <t>https://podminky.urs.cz/item/CS_URS_2024_02/764216604</t>
  </si>
  <si>
    <t>764218604</t>
  </si>
  <si>
    <t>Oplechování říms a ozdobných prvků z pozinkovaného plechu s povrchovou úpravou rovných, bez rohů mechanicky kotvené rš 330 mm</t>
  </si>
  <si>
    <t>-201366655</t>
  </si>
  <si>
    <t>https://podminky.urs.cz/item/CS_URS_2024_02/764218604</t>
  </si>
  <si>
    <t>"odskok sokl" 61,20</t>
  </si>
  <si>
    <t>764508131</t>
  </si>
  <si>
    <t>Montáž svodu kruhového, průměru svodu 125 -- provizorní, kotvený k lešení</t>
  </si>
  <si>
    <t>-1476066999</t>
  </si>
  <si>
    <t>https://podminky.urs.cz/item/CS_URS_2024_02/764508131</t>
  </si>
  <si>
    <t>28611294</t>
  </si>
  <si>
    <t>trubka drenážní flexibilní neperforovaná PVC-U SN 4 DN 125 pro meliorace, dočasné nebo odlehčovací drenáže</t>
  </si>
  <si>
    <t>-295172910</t>
  </si>
  <si>
    <t>764518623</t>
  </si>
  <si>
    <t>Svod z pozinkovaného plechu s upraveným povrchem včetně objímek, kolen a odskoků kruhový, průměru 120 mm</t>
  </si>
  <si>
    <t>-1353764410</t>
  </si>
  <si>
    <t>https://podminky.urs.cz/item/CS_URS_2024_02/764518623</t>
  </si>
  <si>
    <t>998764103</t>
  </si>
  <si>
    <t>Přesun hmot pro konstrukce klempířské stanovený z hmotnosti přesunovaného materiálu vodorovná dopravní vzdálenost do 50 m základní v objektech výšky přes 12 do 24 m</t>
  </si>
  <si>
    <t>1015082564</t>
  </si>
  <si>
    <t>https://podminky.urs.cz/item/CS_URS_2024_02/998764103</t>
  </si>
  <si>
    <t>767661811</t>
  </si>
  <si>
    <t>Demontáž mříží pevných nebo otevíravých</t>
  </si>
  <si>
    <t>-1702466536</t>
  </si>
  <si>
    <t>https://podminky.urs.cz/item/CS_URS_2024_02/767661811</t>
  </si>
  <si>
    <t>1,20*0,9*11</t>
  </si>
  <si>
    <t>0,90*0,90*2</t>
  </si>
  <si>
    <t>1,5*2,4*1</t>
  </si>
  <si>
    <t>0,7*2,1*2</t>
  </si>
  <si>
    <t>1,1*2,4*1</t>
  </si>
  <si>
    <t>0,75*2,0*3</t>
  </si>
  <si>
    <t>1,20*2,4*1</t>
  </si>
  <si>
    <t>0,75*1,0*3</t>
  </si>
  <si>
    <t>0,33*2,55*2</t>
  </si>
  <si>
    <t>1,4*2,55*3</t>
  </si>
  <si>
    <t>767662120</t>
  </si>
  <si>
    <t>Montáž mříží pevných, připevněných svařováním</t>
  </si>
  <si>
    <t>-994983276</t>
  </si>
  <si>
    <t>https://podminky.urs.cz/item/CS_URS_2024_02/767662120</t>
  </si>
  <si>
    <t>767662120R2</t>
  </si>
  <si>
    <t>Repase mříží</t>
  </si>
  <si>
    <t>-1598608442</t>
  </si>
  <si>
    <t>Poznámka k položce:_x000d_
Obroušení, nové nátěry</t>
  </si>
  <si>
    <t>767662120R3</t>
  </si>
  <si>
    <t>Montáž držáku a dvojice kamer nad vchodem - zpětná</t>
  </si>
  <si>
    <t>-1882337928</t>
  </si>
  <si>
    <t>767996801</t>
  </si>
  <si>
    <t>Demontáž ostatních zámečnických konstrukcí rozebráním o hmotnosti jednotlivých dílů do 50 kg</t>
  </si>
  <si>
    <t>1135851654</t>
  </si>
  <si>
    <t>https://podminky.urs.cz/item/CS_URS_2024_02/767996801</t>
  </si>
  <si>
    <t>""Klima jednotky na fasádě včetně vyvěšení přívodního potrubí včetně konzol"</t>
  </si>
  <si>
    <t>5*40</t>
  </si>
  <si>
    <t>767996801R1</t>
  </si>
  <si>
    <t>Demontáž dvorního svítidla vybojkového</t>
  </si>
  <si>
    <t>-984331966</t>
  </si>
  <si>
    <t>767996801R2</t>
  </si>
  <si>
    <t>Demontáž basket koše</t>
  </si>
  <si>
    <t>1411884753</t>
  </si>
  <si>
    <t>767996801R3</t>
  </si>
  <si>
    <t>Demontáž nefunkční konzole vzdušné el.přípojky</t>
  </si>
  <si>
    <t>-840858722</t>
  </si>
  <si>
    <t>767996801R4</t>
  </si>
  <si>
    <t xml:space="preserve">Demontáž konzole s kamerami </t>
  </si>
  <si>
    <t>-1424381459</t>
  </si>
  <si>
    <t>-1760839252</t>
  </si>
  <si>
    <t>783201201</t>
  </si>
  <si>
    <t>Příprava podkladu tesařských konstrukcí před provedením nátěru broušení</t>
  </si>
  <si>
    <t>-1939056704</t>
  </si>
  <si>
    <t>https://podminky.urs.cz/item/CS_URS_2024_02/783201201</t>
  </si>
  <si>
    <t>"řmsa dřevěný obklad" 61,20*0,75</t>
  </si>
  <si>
    <t>783217101</t>
  </si>
  <si>
    <t>Krycí nátěr tesařských konstrukcí jednonásobný syntetický</t>
  </si>
  <si>
    <t>-972347879</t>
  </si>
  <si>
    <t>https://podminky.urs.cz/item/CS_URS_2024_02/783217101</t>
  </si>
  <si>
    <t>Vedlejší rozpočtové náklady</t>
  </si>
  <si>
    <t>VRN4</t>
  </si>
  <si>
    <t>Inženýrská činnost</t>
  </si>
  <si>
    <t>043103000</t>
  </si>
  <si>
    <t>Zkoušky přídržnosti lepící hmoty</t>
  </si>
  <si>
    <t>1024</t>
  </si>
  <si>
    <t>-1992415431</t>
  </si>
  <si>
    <t>https://podminky.urs.cz/item/CS_URS_2024_02/043103000</t>
  </si>
  <si>
    <t>Poznámka k položce:_x000d_
min. na 3 místech fasády</t>
  </si>
  <si>
    <t>043114000</t>
  </si>
  <si>
    <t>Zkoušky výtažné - min na 10-ti místech</t>
  </si>
  <si>
    <t>-322174978</t>
  </si>
  <si>
    <t>https://podminky.urs.cz/item/CS_URS_2024_02/043114000</t>
  </si>
  <si>
    <t>043124000</t>
  </si>
  <si>
    <t>Zkoušky sodržnosti podkladu min na 10-ti místech</t>
  </si>
  <si>
    <t>1631275594</t>
  </si>
  <si>
    <t>https://podminky.urs.cz/item/CS_URS_2024_02/043124000</t>
  </si>
  <si>
    <t>01.03 - Zateplení podkroví</t>
  </si>
  <si>
    <t xml:space="preserve">    711 - Izolace proti vodě, vlhkosti a plynům</t>
  </si>
  <si>
    <t xml:space="preserve">    712 - Povlakové krytiny</t>
  </si>
  <si>
    <t xml:space="preserve">    763 - Konstrukce suché výstavby</t>
  </si>
  <si>
    <t>1387626106</t>
  </si>
  <si>
    <t xml:space="preserve">"položení na stávající podlahy jako  ochrana při provádění prací"</t>
  </si>
  <si>
    <t>728,17</t>
  </si>
  <si>
    <t>1865692776</t>
  </si>
  <si>
    <t>949101112</t>
  </si>
  <si>
    <t>Lešení pomocné pracovní pro objekty pozemních staveb pro zatížení do 150 kg/m2, o výšce lešeňové podlahy přes 1,9 do 3,5 m</t>
  </si>
  <si>
    <t>1684246355</t>
  </si>
  <si>
    <t>https://podminky.urs.cz/item/CS_URS_2024_02/949101112</t>
  </si>
  <si>
    <t>949101112R1</t>
  </si>
  <si>
    <t>Ochrana zařízení v tělocvičně proti prachu a poškození</t>
  </si>
  <si>
    <t>-1314322291</t>
  </si>
  <si>
    <t>Poznámka k položce:_x000d_
geotextílie, PE folie apod.</t>
  </si>
  <si>
    <t>997013117</t>
  </si>
  <si>
    <t>Vnitrostaveništní doprava suti a vybouraných hmot vodorovně do 50 m s naložením základní pro budovy a haly výšky přes 21 do 24 m</t>
  </si>
  <si>
    <t>262984634</t>
  </si>
  <si>
    <t>https://podminky.urs.cz/item/CS_URS_2024_02/997013117</t>
  </si>
  <si>
    <t>1277924935</t>
  </si>
  <si>
    <t>-1896780013</t>
  </si>
  <si>
    <t>47,526*20 'Přepočtené koeficientem množství</t>
  </si>
  <si>
    <t>997013645</t>
  </si>
  <si>
    <t>Poplatek za uložení stavebního odpadu na skládce (skládkovné) asfaltového bez obsahu dehtu zatříděného do Katalogu odpadů pod kódem 17 03 02</t>
  </si>
  <si>
    <t>1214416293</t>
  </si>
  <si>
    <t>https://podminky.urs.cz/item/CS_URS_2024_02/997013645</t>
  </si>
  <si>
    <t>997013812</t>
  </si>
  <si>
    <t>Poplatek za uložení stavebního odpadu na skládce (skládkovné) z materiálů na bázi sádry zatříděného do Katalogu odpadů pod kódem 17 08 02</t>
  </si>
  <si>
    <t>825450952</t>
  </si>
  <si>
    <t>https://podminky.urs.cz/item/CS_URS_2024_02/997013812</t>
  </si>
  <si>
    <t>997013814</t>
  </si>
  <si>
    <t>Poplatek za uložení stavebního odpadu na skládce (skládkovné) z izolačních materiálů zatříděného do Katalogu odpadů pod kódem 17 06 04</t>
  </si>
  <si>
    <t>279690035</t>
  </si>
  <si>
    <t>https://podminky.urs.cz/item/CS_URS_2024_02/997013814</t>
  </si>
  <si>
    <t>1072066175</t>
  </si>
  <si>
    <t>711</t>
  </si>
  <si>
    <t>Izolace proti vodě, vlhkosti a plynům</t>
  </si>
  <si>
    <t>711141559</t>
  </si>
  <si>
    <t>Provedení izolace proti zemní vlhkosti pásy přitavením NAIP na ploše vodorovné V</t>
  </si>
  <si>
    <t>-1614623886</t>
  </si>
  <si>
    <t>https://podminky.urs.cz/item/CS_URS_2024_02/711141559</t>
  </si>
  <si>
    <t>"střecha plochá pro vložení izolace - na stropní kci"</t>
  </si>
  <si>
    <t>52,00</t>
  </si>
  <si>
    <t>63,00</t>
  </si>
  <si>
    <t>62853004</t>
  </si>
  <si>
    <t>pás asfaltový natavitelný modifikovaný SBS s vložkou ze skleněné tkaniny a spalitelnou PE fólií nebo jemnozrnným minerálním posypem na horním povrchu tl 4,0mm</t>
  </si>
  <si>
    <t>-1554885600</t>
  </si>
  <si>
    <t>115*1,1655 'Přepočtené koeficientem množství</t>
  </si>
  <si>
    <t>711191001</t>
  </si>
  <si>
    <t>Provedení nátěru adhezního můstku na ploše vodorovné V</t>
  </si>
  <si>
    <t>930962045</t>
  </si>
  <si>
    <t>https://podminky.urs.cz/item/CS_URS_2024_02/711191001</t>
  </si>
  <si>
    <t>58581220</t>
  </si>
  <si>
    <t>adhezní můstek pod izolační a vyrovnávací lepící hmoty</t>
  </si>
  <si>
    <t>-1861062078</t>
  </si>
  <si>
    <t>115*0,12075 'Přepočtené koeficientem množství</t>
  </si>
  <si>
    <t>998711103</t>
  </si>
  <si>
    <t>Přesun hmot pro izolace proti vodě, vlhkosti a plynům stanovený z hmotnosti přesunovaného materiálu vodorovná dopravní vzdálenost do 50 m základní v objektech výšky přes 12 do 60 m</t>
  </si>
  <si>
    <t>853317308</t>
  </si>
  <si>
    <t>https://podminky.urs.cz/item/CS_URS_2024_02/998711103</t>
  </si>
  <si>
    <t>712</t>
  </si>
  <si>
    <t>Povlakové krytiny</t>
  </si>
  <si>
    <t>712331101</t>
  </si>
  <si>
    <t>Provedení povlakové krytiny střech plochých do 10° pásy na sucho AIP nebo NAIP</t>
  </si>
  <si>
    <t>1492312371</t>
  </si>
  <si>
    <t>https://podminky.urs.cz/item/CS_URS_2024_02/712331101</t>
  </si>
  <si>
    <t>"střecha plochá pro vložení izolace"</t>
  </si>
  <si>
    <t>62852011</t>
  </si>
  <si>
    <t>pás asfaltový samolepicí modifikovaný SBS s vložkou ze skleněné rohože se spalitelnou fólií nebo jemnozrnným minerálním posypem nebo textilií na horním povrchu tl 3,0mm</t>
  </si>
  <si>
    <t>-1246281641</t>
  </si>
  <si>
    <t>712340833</t>
  </si>
  <si>
    <t>Odstranění povlakové krytiny střech plochých do 10° z přitavených pásů NAIP v plné ploše třívrstvé</t>
  </si>
  <si>
    <t>128273926</t>
  </si>
  <si>
    <t>https://podminky.urs.cz/item/CS_URS_2024_02/712340833</t>
  </si>
  <si>
    <t>712341559</t>
  </si>
  <si>
    <t>Provedení povlakové krytiny střech plochých do 10° pásy přitavením NAIP v plné ploše</t>
  </si>
  <si>
    <t>-175781603</t>
  </si>
  <si>
    <t>https://podminky.urs.cz/item/CS_URS_2024_02/712341559</t>
  </si>
  <si>
    <t>62853005</t>
  </si>
  <si>
    <t>pás asfaltový natavitelný modifikovaný SBS s vložkou ze skleněné tkaniny a hrubozrnným břidličným posypem na horním povrchu tl 4,0mm</t>
  </si>
  <si>
    <t>-1136332286</t>
  </si>
  <si>
    <t>998712103</t>
  </si>
  <si>
    <t>Přesun hmot pro povlakové krytiny stanovený z hmotnosti přesunovaného materiálu vodorovná dopravní vzdálenost do 50 m základní v objektech výšky přes 12 do 24 m</t>
  </si>
  <si>
    <t>1974424291</t>
  </si>
  <si>
    <t>https://podminky.urs.cz/item/CS_URS_2024_02/998712103</t>
  </si>
  <si>
    <t>713110811</t>
  </si>
  <si>
    <t>Odstranění tepelné izolace stropů nebo podhledů z rohoží, pásů, dílců, desek, bloků volně kladených z vláknitých materiálů suchých, tloušťka izolace do 100 mm</t>
  </si>
  <si>
    <t>-236789380</t>
  </si>
  <si>
    <t>https://podminky.urs.cz/item/CS_URS_2024_02/713110811</t>
  </si>
  <si>
    <t>"učebny" 250,1*3</t>
  </si>
  <si>
    <t>"chodba" 67,30*3</t>
  </si>
  <si>
    <t>713111111</t>
  </si>
  <si>
    <t>Montáž tepelné izolace stropů rohožemi, pásy, dílci, deskami, bloky (izolační materiál ve specifikaci) vrchem bez překrytí lepenkou kladenými volně</t>
  </si>
  <si>
    <t>1922662139</t>
  </si>
  <si>
    <t>https://podminky.urs.cz/item/CS_URS_2024_02/713111111</t>
  </si>
  <si>
    <t>Poznámka k položce:_x000d_
Izolace bude provedena také na vrchní straně obvodových stěn v místě u římsy a pozednice a bude propojena se svislou izolací vnějších stěn, styčná spára v případě potřeby vyplněna nízkoexpanzní PU penou.</t>
  </si>
  <si>
    <t>"dvě vrstvy"</t>
  </si>
  <si>
    <t>52,00*2</t>
  </si>
  <si>
    <t>63,00*2</t>
  </si>
  <si>
    <t>63152099</t>
  </si>
  <si>
    <t>pás tepelně izolační univerzální λ=0,035 , tl 100mm</t>
  </si>
  <si>
    <t>258763192</t>
  </si>
  <si>
    <t>230*1,05 'Přepočtené koeficientem množství</t>
  </si>
  <si>
    <t>713111121</t>
  </si>
  <si>
    <t>Montáž tepelné izolace stropů rohožemi, pásy, dílci, deskami, bloky (izolační materiál ve specifikaci) rovných spodem s uchycením (drátem, páskou apod.)</t>
  </si>
  <si>
    <t>-1284848058</t>
  </si>
  <si>
    <t>https://podminky.urs.cz/item/CS_URS_2024_02/713111121</t>
  </si>
  <si>
    <t>"ve třech vrstvách"</t>
  </si>
  <si>
    <t>-679521802</t>
  </si>
  <si>
    <t>952,2*1,05 'Přepočtené koeficientem množství</t>
  </si>
  <si>
    <t>713130811</t>
  </si>
  <si>
    <t>Odstranění tepelné izolace stěn a příček z rohoží, pásů, dílců, desek, bloků volně kladených z vláknitých materiálů, tloušťka izolace do 100 mm</t>
  </si>
  <si>
    <t>-1487360657</t>
  </si>
  <si>
    <t>https://podminky.urs.cz/item/CS_URS_2024_02/713130811</t>
  </si>
  <si>
    <t>(23,60+21,60)*2,25</t>
  </si>
  <si>
    <t>713151111</t>
  </si>
  <si>
    <t>Montáž tepelné izolace střech šikmých rohožemi, pásy, deskami (izolační materiál ve specifikaci) kladenými volně mezi krokve</t>
  </si>
  <si>
    <t>-1017021467</t>
  </si>
  <si>
    <t>https://podminky.urs.cz/item/CS_URS_2024_02/713151111</t>
  </si>
  <si>
    <t>(23,60+21,60)*2,00</t>
  </si>
  <si>
    <t>63148154</t>
  </si>
  <si>
    <t>deska tepelně izolační minerální univerzální λ=0,035 tl 100mm</t>
  </si>
  <si>
    <t>1499387316</t>
  </si>
  <si>
    <t>90,4*1,02 'Přepočtené koeficientem množství</t>
  </si>
  <si>
    <t>713151121</t>
  </si>
  <si>
    <t>Montáž tepelné izolace střech šikmých rohožemi, pásy, deskami (izolační materiál ve specifikaci) kladenými volně pod krokve</t>
  </si>
  <si>
    <t>343051500</t>
  </si>
  <si>
    <t>https://podminky.urs.cz/item/CS_URS_2024_02/713151121</t>
  </si>
  <si>
    <t>277446073</t>
  </si>
  <si>
    <t>90,4*1,05 'Přepočtené koeficientem množství</t>
  </si>
  <si>
    <t>713151811</t>
  </si>
  <si>
    <t>Odstranění tepelné izolace střech šikmých nebo nadstřešních částí z rohoží, pásů, dílců, desek, bloků mezi krokve nebo pod krokve volně položených z vláknitých materiálů suchých, tloušťka izolace do 100 mm</t>
  </si>
  <si>
    <t>2006963401</t>
  </si>
  <si>
    <t>https://podminky.urs.cz/item/CS_URS_2024_02/713151811</t>
  </si>
  <si>
    <t>713191132</t>
  </si>
  <si>
    <t>Montáž tepelné izolace stavebních konstrukcí - doplňky a konstrukční součásti podlah, stropů vrchem nebo střech překrytí geotextílií</t>
  </si>
  <si>
    <t>-1674305819</t>
  </si>
  <si>
    <t>https://podminky.urs.cz/item/CS_URS_2024_02/713191132</t>
  </si>
  <si>
    <t>69311314</t>
  </si>
  <si>
    <t>textilie netkaná HPPE 100g/m2</t>
  </si>
  <si>
    <t>1952163366</t>
  </si>
  <si>
    <t>1067,2*1,16 'Přepočtené koeficientem množství</t>
  </si>
  <si>
    <t>998713103</t>
  </si>
  <si>
    <t>Přesun hmot pro izolace tepelné stanovený z hmotnosti přesunovaného materiálu vodorovná dopravní vzdálenost do 50 m s užitím mechanizace v objektech výšky přes 12 m do 24 m</t>
  </si>
  <si>
    <t>1935827792</t>
  </si>
  <si>
    <t>https://podminky.urs.cz/item/CS_URS_2024_02/998713103</t>
  </si>
  <si>
    <t>-859335143</t>
  </si>
  <si>
    <t>-1854676253</t>
  </si>
  <si>
    <t>741421821</t>
  </si>
  <si>
    <t>Demontáž hromosvodného vedení bez zachování funkčnosti svodových drátů nebo lan na rovné střeše, průměru do 8 mm</t>
  </si>
  <si>
    <t>960848755</t>
  </si>
  <si>
    <t>https://podminky.urs.cz/item/CS_URS_2024_02/741421821</t>
  </si>
  <si>
    <t>-1542485454</t>
  </si>
  <si>
    <t>372,360*0,06*0,04*1,1*2</t>
  </si>
  <si>
    <t>762341026</t>
  </si>
  <si>
    <t>Bednění střech střech rovných sklonu do 60° s vyřezáním otvorů z dřevoštěpkových desek OSB šroubovaných na krokve na pero a drážku, tloušťky desky 22 mm</t>
  </si>
  <si>
    <t>-1836140753</t>
  </si>
  <si>
    <t>https://podminky.urs.cz/item/CS_URS_2024_02/762341026</t>
  </si>
  <si>
    <t>762341811</t>
  </si>
  <si>
    <t>Demontáž bednění a laťování bednění střech rovných, obloukových, sklonu do 60° se všemi nadstřešními konstrukcemi z prken hrubých, hoblovaných tl. do 32 mm</t>
  </si>
  <si>
    <t>708671685</t>
  </si>
  <si>
    <t>https://podminky.urs.cz/item/CS_URS_2024_02/762341811</t>
  </si>
  <si>
    <t>762511227</t>
  </si>
  <si>
    <t>Podlahové konstrukce podkladové z dřevoštěpkových desek OSB jednovrstvých lepených na pero a drážku nebroušených, tloušťky desky 25 mm</t>
  </si>
  <si>
    <t>-630590037</t>
  </si>
  <si>
    <t>https://podminky.urs.cz/item/CS_URS_2024_02/762511227</t>
  </si>
  <si>
    <t>"lávka v podkroví vrchní vrstva"</t>
  </si>
  <si>
    <t>61,20*1,22</t>
  </si>
  <si>
    <t>1400874264</t>
  </si>
  <si>
    <t>"pochozí lávka v půdním prostoru z OSB desek 22 mm"</t>
  </si>
  <si>
    <t>61,20*2</t>
  </si>
  <si>
    <t>61,20*1,22*0,4</t>
  </si>
  <si>
    <t>60726285</t>
  </si>
  <si>
    <t>deska dřevoštěpková OSB 3 P+D broušená tl 22mm</t>
  </si>
  <si>
    <t>-1086235664</t>
  </si>
  <si>
    <t>1407642011</t>
  </si>
  <si>
    <t>763</t>
  </si>
  <si>
    <t>Konstrukce suché výstavby</t>
  </si>
  <si>
    <t>763121821</t>
  </si>
  <si>
    <t>Demontáž předsazených nebo šachtových stěn ze sádrokartonových desek s nosnou konstrukcí z ocelových profilů se zdvojeným CW profilem, opláštění jednoduché</t>
  </si>
  <si>
    <t>834411434</t>
  </si>
  <si>
    <t>https://podminky.urs.cz/item/CS_URS_2024_02/763121821</t>
  </si>
  <si>
    <t>763131411</t>
  </si>
  <si>
    <t>Podhled ze sádrokartonových desek dvouvrstvá zavěšená spodní konstrukce z ocelových profilů CD, UD jednoduše opláštěná deskou standardní A, tl. 12,5 mm, bez izolace</t>
  </si>
  <si>
    <t>-667162719</t>
  </si>
  <si>
    <t>https://podminky.urs.cz/item/CS_URS_2024_02/763131411</t>
  </si>
  <si>
    <t xml:space="preserve">"učebny"  250,1*3</t>
  </si>
  <si>
    <t>763131751</t>
  </si>
  <si>
    <t>Podhled ze sádrokartonových desek ostatní práce a konstrukce na podhledech ze sádrokartonových desek montáž parotěsné zábrany</t>
  </si>
  <si>
    <t>-1801411765</t>
  </si>
  <si>
    <t>https://podminky.urs.cz/item/CS_URS_2024_02/763131751</t>
  </si>
  <si>
    <t>(23,60+21,60)*2,00 "šikminy"</t>
  </si>
  <si>
    <t>28329282</t>
  </si>
  <si>
    <t>fólie PE vyztužená Al vrstvou pro parotěsnou vrstvu 170g/m2</t>
  </si>
  <si>
    <t>402831157</t>
  </si>
  <si>
    <t>1042,6*1,1235 'Přepočtené koeficientem množství</t>
  </si>
  <si>
    <t>763131821</t>
  </si>
  <si>
    <t>Demontáž podhledu nebo samostatného požárního předělu ze sádrokartonových desek s nosnou konstrukcí dvouvrstvou z ocelových profilů, opláštění jednoduché</t>
  </si>
  <si>
    <t>-966067776</t>
  </si>
  <si>
    <t>https://podminky.urs.cz/item/CS_URS_2024_02/763131821</t>
  </si>
  <si>
    <t>763161510</t>
  </si>
  <si>
    <t>Podkroví ze sádrokartonových desek dvouvrstvá spodní konstrukce z ocelových profilů CD, UD na krokvových nástavcích jednoduše opláštěných deskou standardní A, tl. 12,5 mm, bez TI</t>
  </si>
  <si>
    <t>86921040</t>
  </si>
  <si>
    <t>https://podminky.urs.cz/item/CS_URS_2024_02/763161510</t>
  </si>
  <si>
    <t>763161821</t>
  </si>
  <si>
    <t>Demontáž podkroví ze sádrokartonových desek s nosnou konstrukcí dvouvrstvou z ocelových profilů, opláštění jednoduché</t>
  </si>
  <si>
    <t>-1024932589</t>
  </si>
  <si>
    <t>https://podminky.urs.cz/item/CS_URS_2024_02/763161821</t>
  </si>
  <si>
    <t>763161821R1</t>
  </si>
  <si>
    <t>Demontáž sádrokartonového ostění střešního okna</t>
  </si>
  <si>
    <t>587314798</t>
  </si>
  <si>
    <t>"učebny" 23</t>
  </si>
  <si>
    <t>763161821R2</t>
  </si>
  <si>
    <t>148717746</t>
  </si>
  <si>
    <t>"tělocvična" 36</t>
  </si>
  <si>
    <t>998763303</t>
  </si>
  <si>
    <t>Přesun hmot pro konstrukce montované z desek sádrokartonových, sádrovláknitých, cementovláknitých nebo cementových stanovený z hmotnosti přesunovaného materiálu vodorovná dopravní vzdálenost do 50 m základní v objektech výšky přes 12 do 24 m</t>
  </si>
  <si>
    <t>-1414685677</t>
  </si>
  <si>
    <t>https://podminky.urs.cz/item/CS_URS_2024_02/998763303</t>
  </si>
  <si>
    <t>764212662</t>
  </si>
  <si>
    <t>Oplechování střešních prvků z pozinkovaného plechu s povrchovou úpravou okapu střechy rovné okapovým plechem rš 200 mm</t>
  </si>
  <si>
    <t>1489858775</t>
  </si>
  <si>
    <t>https://podminky.urs.cz/item/CS_URS_2024_02/764212662</t>
  </si>
  <si>
    <t>764511603</t>
  </si>
  <si>
    <t>Žlab podokapní z pozinkovaného plechu s povrchovou úpravou včetně háků a čel půlkruhový rš 400 mm</t>
  </si>
  <si>
    <t>263488856</t>
  </si>
  <si>
    <t>https://podminky.urs.cz/item/CS_URS_2024_02/764511603</t>
  </si>
  <si>
    <t>1638638646</t>
  </si>
  <si>
    <t>766421224</t>
  </si>
  <si>
    <t>Montáž obložení podhledů jednoduchých palubkami na pero a drážku modřínovými, šířky přes 100 mm</t>
  </si>
  <si>
    <t>-1021610603</t>
  </si>
  <si>
    <t>https://podminky.urs.cz/item/CS_URS_2024_02/766421224</t>
  </si>
  <si>
    <t>"tělocvična"</t>
  </si>
  <si>
    <t>13,80*25,30</t>
  </si>
  <si>
    <t>2,70*8,60</t>
  </si>
  <si>
    <t>61191163</t>
  </si>
  <si>
    <t>palubky obkladové sibiřský modřín profil diagonál 32x146mm jakost A/B</t>
  </si>
  <si>
    <t>-213142006</t>
  </si>
  <si>
    <t>372,36*1,1 'Přepočtené koeficientem množství</t>
  </si>
  <si>
    <t>766421821</t>
  </si>
  <si>
    <t>Demontáž obložení podhledů palubkami</t>
  </si>
  <si>
    <t>-1908644588</t>
  </si>
  <si>
    <t>https://podminky.urs.cz/item/CS_URS_2024_02/766421821</t>
  </si>
  <si>
    <t>766427112</t>
  </si>
  <si>
    <t>Montáž obložení podhledů rošt podkladový</t>
  </si>
  <si>
    <t>-1485819754</t>
  </si>
  <si>
    <t>https://podminky.urs.cz/item/CS_URS_2024_02/766427112</t>
  </si>
  <si>
    <t>60514112</t>
  </si>
  <si>
    <t>řezivo jehličnaté lať surová dl 4m</t>
  </si>
  <si>
    <t>2011159707</t>
  </si>
  <si>
    <t>766434341</t>
  </si>
  <si>
    <t>Montáž obložení sloupů nebo pilířů plochy do 5 m2 panely obkladovými z aglomerovaných desek, plochy do 0,60 m2</t>
  </si>
  <si>
    <t>-1522106718</t>
  </si>
  <si>
    <t>https://podminky.urs.cz/item/CS_URS_2024_02/766434341</t>
  </si>
  <si>
    <t>"sloupy tělocvična"</t>
  </si>
  <si>
    <t>13,80*7*0,25*3</t>
  </si>
  <si>
    <t>59590741</t>
  </si>
  <si>
    <t>deska cementotřísková bez povrchové úpravy tl 20mm</t>
  </si>
  <si>
    <t>294415523</t>
  </si>
  <si>
    <t>72,45*1,1 'Přepočtené koeficientem množství</t>
  </si>
  <si>
    <t>766437311</t>
  </si>
  <si>
    <t>Montáž obložení sloupů nebo pilířů rošt podkladový</t>
  </si>
  <si>
    <t>-728741961</t>
  </si>
  <si>
    <t>https://podminky.urs.cz/item/CS_URS_2024_02/766437311</t>
  </si>
  <si>
    <t>1879284989</t>
  </si>
  <si>
    <t>72,45*0,06*0,04</t>
  </si>
  <si>
    <t>0,174*1,1 'Přepočtené koeficientem množství</t>
  </si>
  <si>
    <t>766691812</t>
  </si>
  <si>
    <t>Demontáž parapetních desek šířky přes 300 mm</t>
  </si>
  <si>
    <t>-372360845</t>
  </si>
  <si>
    <t>https://podminky.urs.cz/item/CS_URS_2024_02/766691812</t>
  </si>
  <si>
    <t>"střešní okna" 11*1,1</t>
  </si>
  <si>
    <t>998766103</t>
  </si>
  <si>
    <t>Přesun hmot pro konstrukce truhlářské stanovený z hmotnosti přesunovaného materiálu vodorovná dopravní vzdálenost do 50 m základní v objektech výšky přes 12 do 24 m</t>
  </si>
  <si>
    <t>-892967648</t>
  </si>
  <si>
    <t>https://podminky.urs.cz/item/CS_URS_2024_02/998766103</t>
  </si>
  <si>
    <t>767995112R1</t>
  </si>
  <si>
    <t>Montáž a dodávka ochranné konstrukce z ocelových profilů a opláštění ze sportovní ochranné sítě</t>
  </si>
  <si>
    <t>-1448615413</t>
  </si>
  <si>
    <t>Poznámka k položce:_x000d_
Profil 0,50/0,50 m_x000d_
V tělocvičně.</t>
  </si>
  <si>
    <t>-423502157</t>
  </si>
  <si>
    <t>1566461209</t>
  </si>
  <si>
    <t>"stěhování zařízení a vybavení"</t>
  </si>
  <si>
    <t>226</t>
  </si>
  <si>
    <t>01.04 - Výměna okenníchh výplní</t>
  </si>
  <si>
    <t xml:space="preserve">    781 - Dokončovací práce - obklady</t>
  </si>
  <si>
    <t xml:space="preserve">    786 - Dokončovací práce - čalounické úpravy</t>
  </si>
  <si>
    <t>612315301</t>
  </si>
  <si>
    <t>Vápenná omítka ostění nebo nadpraží hladká</t>
  </si>
  <si>
    <t>1075305835</t>
  </si>
  <si>
    <t>https://podminky.urs.cz/item/CS_URS_2024_02/612315301</t>
  </si>
  <si>
    <t>"Uliční"</t>
  </si>
  <si>
    <t>(3,20*2+2,25*2)*4*0,25</t>
  </si>
  <si>
    <t>(2,0*2+2,25*2)*6*0,25</t>
  </si>
  <si>
    <t>(2,20*2+2,25*2)*5*0,25</t>
  </si>
  <si>
    <t>(3,20*2+3,05*2)*8*0,25</t>
  </si>
  <si>
    <t>(2,40*2+2,85*2)*2*0,25</t>
  </si>
  <si>
    <t>(2,00*2+3,05*2)*11*0,25</t>
  </si>
  <si>
    <t>(2,20*2+3,05*2)*10*0,25</t>
  </si>
  <si>
    <t>(2,40*2+2,85*2)*9*0,25</t>
  </si>
  <si>
    <t>(0,85*2+2,60*2)*3*0,25</t>
  </si>
  <si>
    <t>(3,20*2+2,85*2)*4*0,25</t>
  </si>
  <si>
    <t>(2,20*2+2,85*2)*3*0,25</t>
  </si>
  <si>
    <t>(2,00*2+2,85*2)*6*0,25</t>
  </si>
  <si>
    <t>"101" (1,20*2+0,90*2)*19*0,50</t>
  </si>
  <si>
    <t>"102"(0,90*2+0,90*2)*6*0,50</t>
  </si>
  <si>
    <t>"103" (0,90**2+1,20**)*7*0,50</t>
  </si>
  <si>
    <t>0,90*4*11*0,45</t>
  </si>
  <si>
    <t>(1,2*2+0,9*2)*1*0,45</t>
  </si>
  <si>
    <t>(0,9*2+0,6*2)*12*0,45</t>
  </si>
  <si>
    <t>967031142</t>
  </si>
  <si>
    <t>Přisekání (špicování) plošné nebo rovných ostění zdiva z cihel pálených rovných ostění, bez odstupu, po hrubém vybourání otvorů, na maltu cementovou</t>
  </si>
  <si>
    <t>859172225</t>
  </si>
  <si>
    <t>https://podminky.urs.cz/item/CS_URS_2024_02/967031142</t>
  </si>
  <si>
    <t>(0,75*2+1,00*2)*(3+3+3+3+1+1)*0,45</t>
  </si>
  <si>
    <t>(0,75*2+1,20*2)*2*0,45</t>
  </si>
  <si>
    <t>(0,75*2+2,0*2)*2*(3+3+3+3+3)*0,45</t>
  </si>
  <si>
    <t>(0,70*2+2,10*2)*(3+3+3+3)*0,45</t>
  </si>
  <si>
    <t>1,20*1,20*4*6*0,45</t>
  </si>
  <si>
    <t>(1,45*2+1,20*2)*1*0,45</t>
  </si>
  <si>
    <t>(0,75*2+2,0*2)*(3+3+3+3+3)*0,45</t>
  </si>
  <si>
    <t>967031732</t>
  </si>
  <si>
    <t>Přisekání (špicování) plošné nebo rovných ostění zdiva z cihel pálených plošné, na maltu vápennou nebo vápenocementovou, tl. na maltu vápennou nebo vápenocementovou, tl. do 100 mm</t>
  </si>
  <si>
    <t>-755038172</t>
  </si>
  <si>
    <t>https://podminky.urs.cz/item/CS_URS_2024_02/967031732</t>
  </si>
  <si>
    <t>968062374</t>
  </si>
  <si>
    <t>Vybourání dřevěných rámů oken s křídly, dveřních zárubní, vrat, stěn, ostění nebo obkladů rámů oken s křídly zdvojených, plochy do 1 m2</t>
  </si>
  <si>
    <t>-1629696702</t>
  </si>
  <si>
    <t>https://podminky.urs.cz/item/CS_URS_2024_02/968062374</t>
  </si>
  <si>
    <t>"101" 1,20*0,90*19</t>
  </si>
  <si>
    <t>"102"0,90*0,90*6</t>
  </si>
  <si>
    <t>"103" 0,90*1,20*7</t>
  </si>
  <si>
    <t>0,90*0,90*11</t>
  </si>
  <si>
    <t>1,2*0,9*1</t>
  </si>
  <si>
    <t>0,9*0,6*12</t>
  </si>
  <si>
    <t>968082015</t>
  </si>
  <si>
    <t>Vybourání plastových rámů oken s křídly, dveřních zárubní, vrat rámu oken s křídly, plochy do 1 m2</t>
  </si>
  <si>
    <t>-1348407180</t>
  </si>
  <si>
    <t>https://podminky.urs.cz/item/CS_URS_2024_02/968082015</t>
  </si>
  <si>
    <t>0,75*1,00*(3+3+3+3+1+1)</t>
  </si>
  <si>
    <t>0,75*1,20*2</t>
  </si>
  <si>
    <t>968082016</t>
  </si>
  <si>
    <t>Vybourání plastových rámů oken s křídly, dveřních zárubní, vrat rámu oken s křídly, plochy přes 1 do 2 m2</t>
  </si>
  <si>
    <t>-1376535672</t>
  </si>
  <si>
    <t>https://podminky.urs.cz/item/CS_URS_2024_02/968082016</t>
  </si>
  <si>
    <t>0,75*2,0*(3+3+3+3+3)</t>
  </si>
  <si>
    <t>0,70*2,10*(3+3+3+3)</t>
  </si>
  <si>
    <t>1,20*1,20*6</t>
  </si>
  <si>
    <t>1,45*1,20*1</t>
  </si>
  <si>
    <t>968082017</t>
  </si>
  <si>
    <t>Vybourání plastových rámů oken s křídly, dveřních zárubní, vrat rámu oken s křídly, plochy přes 2 do 4 m2</t>
  </si>
  <si>
    <t>46028321</t>
  </si>
  <si>
    <t>https://podminky.urs.cz/item/CS_URS_2024_02/968082017</t>
  </si>
  <si>
    <t>1,50*2,40*(1+1+1+1)</t>
  </si>
  <si>
    <t>1,40*2,55*(3+3+3+3)</t>
  </si>
  <si>
    <t>1,20*2,40*(1+2+2+2+2)</t>
  </si>
  <si>
    <t>1,10*2,40*(1+1+1+1)</t>
  </si>
  <si>
    <t>1,30*2,55*(2+2+1+2)</t>
  </si>
  <si>
    <t>968082018</t>
  </si>
  <si>
    <t>Vybourání plastových rámů oken s křídly, dveřních zárubní, vrat rámu oken s křídly, plochy přes 4 m2</t>
  </si>
  <si>
    <t>428752309</t>
  </si>
  <si>
    <t>https://podminky.urs.cz/item/CS_URS_2024_02/968082018</t>
  </si>
  <si>
    <t>2,00*2,40*(1+1+1+1)</t>
  </si>
  <si>
    <t>974031154</t>
  </si>
  <si>
    <t>Vysekání rýh ve zdivu cihelném na maltu vápennou nebo vápenocementovou do hl. 100 mm a šířky do 150 mm</t>
  </si>
  <si>
    <t>-353103751</t>
  </si>
  <si>
    <t>https://podminky.urs.cz/item/CS_URS_2024_02/974031154</t>
  </si>
  <si>
    <t>"pro žaluzie okenní"</t>
  </si>
  <si>
    <t>3,20*4</t>
  </si>
  <si>
    <t>2,0*2*6</t>
  </si>
  <si>
    <t>2,20*5</t>
  </si>
  <si>
    <t>3,20*8</t>
  </si>
  <si>
    <t>2,40*2</t>
  </si>
  <si>
    <t>2,00*11</t>
  </si>
  <si>
    <t>2,20*10</t>
  </si>
  <si>
    <t>2,40*9</t>
  </si>
  <si>
    <t>0,85*3</t>
  </si>
  <si>
    <t>2,20*3</t>
  </si>
  <si>
    <t>2,00*6</t>
  </si>
  <si>
    <t>985411111</t>
  </si>
  <si>
    <t>Beztlakové zalití trhlin a dutin aktivovanou maltou</t>
  </si>
  <si>
    <t>1493790974</t>
  </si>
  <si>
    <t>https://podminky.urs.cz/item/CS_URS_2024_02/985411111</t>
  </si>
  <si>
    <t>177,750*0,02*0,22</t>
  </si>
  <si>
    <t>985411911</t>
  </si>
  <si>
    <t>Beztlakové zalití trhlin a dutin Příplatek k ceně za práci ve stísněném prostoru</t>
  </si>
  <si>
    <t>-1784253627</t>
  </si>
  <si>
    <t>https://podminky.urs.cz/item/CS_URS_2024_02/985411911</t>
  </si>
  <si>
    <t>517669423</t>
  </si>
  <si>
    <t>-1219928051</t>
  </si>
  <si>
    <t>700263532</t>
  </si>
  <si>
    <t>76,987*20 'Přepočtené koeficientem množství</t>
  </si>
  <si>
    <t>997013813</t>
  </si>
  <si>
    <t>Poplatek za uložení stavebního odpadu na skládce (skládkovné) z plastických hmot zatříděného do Katalogu odpadů pod kódem 17 02 03</t>
  </si>
  <si>
    <t>-828021057</t>
  </si>
  <si>
    <t>https://podminky.urs.cz/item/CS_URS_2024_02/997013813</t>
  </si>
  <si>
    <t>997013863</t>
  </si>
  <si>
    <t>Poplatek za uložení stavebního odpadu na recyklační skládce (skládkovné) cihelného zatříděného do Katalogu odpadů pod kódem 17 01 02</t>
  </si>
  <si>
    <t>-1661017716</t>
  </si>
  <si>
    <t>https://podminky.urs.cz/item/CS_URS_2024_02/997013863</t>
  </si>
  <si>
    <t>4,79+57,82</t>
  </si>
  <si>
    <t>727713228</t>
  </si>
  <si>
    <t>741310221</t>
  </si>
  <si>
    <t>Montáž spínačů jedno nebo dvoupólových polozapuštěných nebo zapuštěných se zapojením vodičů šroubové připojení, pro prostředí normální spínačů, řazení 2-pro žaluzie</t>
  </si>
  <si>
    <t>2023111434</t>
  </si>
  <si>
    <t>https://podminky.urs.cz/item/CS_URS_2024_02/741310221</t>
  </si>
  <si>
    <t>"dvůr"</t>
  </si>
  <si>
    <t>763182411</t>
  </si>
  <si>
    <t>Výplně otvorů konstrukcí ze sádrokartonových desek opláštění obvodu (špalety) střešního okna z desek včetně Al rohu hloubky do 0,5 m</t>
  </si>
  <si>
    <t>-1464245663</t>
  </si>
  <si>
    <t>https://podminky.urs.cz/item/CS_URS_2024_02/763182411</t>
  </si>
  <si>
    <t>23*4,0</t>
  </si>
  <si>
    <t>36*4,8</t>
  </si>
  <si>
    <t>6044906</t>
  </si>
  <si>
    <t>-17438495</t>
  </si>
  <si>
    <t>"podkroví ul"0,90*17+1,20</t>
  </si>
  <si>
    <t>764236406</t>
  </si>
  <si>
    <t>Oplechování parapetů z měděného plechu rovných mechanicky kotvených, bez rohů rš 500 mm</t>
  </si>
  <si>
    <t>1940159421</t>
  </si>
  <si>
    <t>https://podminky.urs.cz/item/CS_URS_2024_02/764236406</t>
  </si>
  <si>
    <t>764236467</t>
  </si>
  <si>
    <t>Oplechování parapetů z měděného plechu rovných celoplošně lepených, bez rohů Příplatek k cenám za zvýšenou pracnost při provedení rohu nebo koutu přes rš 400 mm</t>
  </si>
  <si>
    <t>-356411598</t>
  </si>
  <si>
    <t>https://podminky.urs.cz/item/CS_URS_2024_02/764236467</t>
  </si>
  <si>
    <t>194,25*2 'Přepočtené koeficientem množství</t>
  </si>
  <si>
    <t>1562190826</t>
  </si>
  <si>
    <t>766621211</t>
  </si>
  <si>
    <t>Montáž oken dřevěných včetně montáže rámu plochy přes 1 m2 otevíravých do zdiva, výšky do 1,5 m</t>
  </si>
  <si>
    <t>1597684692</t>
  </si>
  <si>
    <t>https://podminky.urs.cz/item/CS_URS_2024_02/766621211</t>
  </si>
  <si>
    <t>61110011</t>
  </si>
  <si>
    <t>okno dřevěné otevíravé/sklopné trojsklo přes plochu 1m2 do v 1,5m -Uw=0,80W/(m2*K)</t>
  </si>
  <si>
    <t>1314026871</t>
  </si>
  <si>
    <t>766622831</t>
  </si>
  <si>
    <t>Demontáž okenních konstrukcí k opětovnému použití rámu zdvojených dřevěných nebo plastových, plochy otvoru do 1 m2</t>
  </si>
  <si>
    <t>1315577462</t>
  </si>
  <si>
    <t>https://podminky.urs.cz/item/CS_URS_2024_02/766622831</t>
  </si>
  <si>
    <t>766622861</t>
  </si>
  <si>
    <t>Demontáž okenních konstrukcí k opětovnému použití vyvěšení křídel dřevěných nebo plastových okenních, plochy otvoru do 1,5 m2</t>
  </si>
  <si>
    <t>-1273457405</t>
  </si>
  <si>
    <t>https://podminky.urs.cz/item/CS_URS_2024_02/766622861</t>
  </si>
  <si>
    <t>"uliční"</t>
  </si>
  <si>
    <t>6*4*2</t>
  </si>
  <si>
    <t>8*4*2</t>
  </si>
  <si>
    <t>9*3*2</t>
  </si>
  <si>
    <t>3*3*2</t>
  </si>
  <si>
    <t>12*2*4</t>
  </si>
  <si>
    <t>9*5*2</t>
  </si>
  <si>
    <t>7*4*2</t>
  </si>
  <si>
    <t>6*3*2</t>
  </si>
  <si>
    <t>9*6*2</t>
  </si>
  <si>
    <t>10*4*2</t>
  </si>
  <si>
    <t>6*7*2</t>
  </si>
  <si>
    <t>9*7*2</t>
  </si>
  <si>
    <t>6*6*2</t>
  </si>
  <si>
    <t>"uliční sklep"</t>
  </si>
  <si>
    <t>2*13</t>
  </si>
  <si>
    <t>1*8</t>
  </si>
  <si>
    <t>"dvorní"</t>
  </si>
  <si>
    <t>1*31</t>
  </si>
  <si>
    <t>2*17</t>
  </si>
  <si>
    <t>4*28</t>
  </si>
  <si>
    <t>3*16</t>
  </si>
  <si>
    <t>7*4</t>
  </si>
  <si>
    <t>766622861R1</t>
  </si>
  <si>
    <t>Vyřezání a rozebrání vnitřního rámu špaletové okenní výplně s neporušením vnitřního dřevěného obkladu špalety okenního otvoru</t>
  </si>
  <si>
    <t>641855695</t>
  </si>
  <si>
    <t>"1-4.NP" 71</t>
  </si>
  <si>
    <t>766622861R2</t>
  </si>
  <si>
    <t>Doplnění dožilých částí okenních špaletových výplní - rámy,špaletová deska apod. dle potřeby</t>
  </si>
  <si>
    <t>344162001</t>
  </si>
  <si>
    <t>766622861R3</t>
  </si>
  <si>
    <t>Výměna nefunkčních části kování okenních křídel a údržba funkčních částí kování</t>
  </si>
  <si>
    <t>1442130481</t>
  </si>
  <si>
    <t>766622861R4</t>
  </si>
  <si>
    <t>Výměna okenních oliv a půloliv - mosazné historické proporční a tvarové provedení</t>
  </si>
  <si>
    <t>-391227492</t>
  </si>
  <si>
    <t>766622861R5</t>
  </si>
  <si>
    <t>Doplnění dřevěné desky obložení špalety při změně polohy vnitřní okenní výplně v rámci okenního otvoru šířka do 200 mm</t>
  </si>
  <si>
    <t>555728494</t>
  </si>
  <si>
    <t>(3,20*2+2,25*2)*4*0,2</t>
  </si>
  <si>
    <t>(2,0*2+2,25*2)*6*0,2</t>
  </si>
  <si>
    <t>(2,20*2+2,25*2)*5*0,2</t>
  </si>
  <si>
    <t>(3,20*2+3,05*2)*8*0,2</t>
  </si>
  <si>
    <t>(2,40*2+2,85*2)*2*0,2</t>
  </si>
  <si>
    <t>(2,00*2+3,05*2)*11*0,2</t>
  </si>
  <si>
    <t>(2,20*2+3,05*2)*10*0,2</t>
  </si>
  <si>
    <t>(2,40*2+2,85*2)*9*0,2</t>
  </si>
  <si>
    <t>(0,85*2+2,60*2)*3*0,2</t>
  </si>
  <si>
    <t>(3,20*2+2,85*2)*4*0,2</t>
  </si>
  <si>
    <t>(2,20*2+2,85*2)*3*0,2</t>
  </si>
  <si>
    <t>(2,00*2+2,85*2)*6*0,2</t>
  </si>
  <si>
    <t>766671028</t>
  </si>
  <si>
    <t>Montáž střešních oken dřevěných nebo plastových kyvných, výklopných/kyvných s okenním rámem a zapuštěným lemováním, s plisovaným límcem, s napojením na krytinu do krytiny tvarované, rozměru 94 x 98 cm</t>
  </si>
  <si>
    <t>-999975673</t>
  </si>
  <si>
    <t>https://podminky.urs.cz/item/CS_URS_2024_02/766671028</t>
  </si>
  <si>
    <t>"podkroví učebny"</t>
  </si>
  <si>
    <t>12+11</t>
  </si>
  <si>
    <t>61124765</t>
  </si>
  <si>
    <t>okno střešní dřevěné bílé PU povrch kyvné, izolační trojsklo 94x98cm, Uw=0,80W/m2K Al oplechování</t>
  </si>
  <si>
    <t>-2121803240</t>
  </si>
  <si>
    <t xml:space="preserve">Poznámka k položce:_x000d_
výklopně-kyvné střešní okno _x000d_
dřevěný lepený profil z jehličnanů s trojvrstvou povrchovou úpravou, čirý lak_x000d_
ovládání ruční pomoci zabudovaného horního madla_x000d_
maximální součinitel prostupu tepla celým oknem Uw=0,80W/m2K_x000d_
minimální útlum hluku Rw 37 dB_x000d_
izolační trojsklo s maximálním součinitelem prostupu tepla Ug= 0,6 W/m2K, maximální celkovou propustností solární energie g=0,44, ochrana vnitřního skla proti úderu P2A a minimální propustností světla Ʈ V = 0,62_x000d_
integrovaná ventilace pomocí větrací klapky_x000d_
systém izolace ThermoTechnology, kombinace speciálních izolačních materiálů a těsnění_x000d_
vnější oplechování okna provedeno z hliníku (RAL 7043)_x000d_
</t>
  </si>
  <si>
    <t>61124236</t>
  </si>
  <si>
    <t>manžeta z parotěsné fólie pro střešní okno 94x98cm</t>
  </si>
  <si>
    <t>-407600153</t>
  </si>
  <si>
    <t>61124063</t>
  </si>
  <si>
    <t>zateplovací sada střešních oken rám 94x98cm</t>
  </si>
  <si>
    <t>sada</t>
  </si>
  <si>
    <t>1150851896</t>
  </si>
  <si>
    <t>61140705</t>
  </si>
  <si>
    <t>roleta venkovní střešních oken rozměru do 94x98cm - elektrická</t>
  </si>
  <si>
    <t>1070916503</t>
  </si>
  <si>
    <t>61140705R1</t>
  </si>
  <si>
    <t>Řídící set pro 5 prvků</t>
  </si>
  <si>
    <t>484819664</t>
  </si>
  <si>
    <t>61140665</t>
  </si>
  <si>
    <t xml:space="preserve">Zapuštěné lemování střešních oken Al na profilované/ploché krytiny 94x98cm </t>
  </si>
  <si>
    <t>-1791842536</t>
  </si>
  <si>
    <t>"krajové levé pro sestavu" 1+1</t>
  </si>
  <si>
    <t>"středové v sestavě" 4+3</t>
  </si>
  <si>
    <t>"krajové pravé v sestavě" 1+1</t>
  </si>
  <si>
    <t>61140667</t>
  </si>
  <si>
    <t>lemování střešních oken Al na profilované/ploché krytiny 114x118cm</t>
  </si>
  <si>
    <t>473751099</t>
  </si>
  <si>
    <t>"krajové levé pro sestavu" 6</t>
  </si>
  <si>
    <t>"krajové pravé v sestavě" 6</t>
  </si>
  <si>
    <t>61140665R1</t>
  </si>
  <si>
    <t xml:space="preserve">Zapuštěné speciální lemování střešních oken Al na profilované/ploché krytiny 94x98cm </t>
  </si>
  <si>
    <t>1207751772</t>
  </si>
  <si>
    <t>Poznámka k položce:_x000d_
942/978 mm_x000d_
rámová vzdálenost 160 mm_x000d_
rámová vzdálenost 250 mm</t>
  </si>
  <si>
    <t>61140665R2</t>
  </si>
  <si>
    <t>1155347036</t>
  </si>
  <si>
    <t>61140665R3</t>
  </si>
  <si>
    <t>1008271996</t>
  </si>
  <si>
    <t>"speciální středo-krajové" 1+1</t>
  </si>
  <si>
    <t>766671030</t>
  </si>
  <si>
    <t>Montáž střešních oken dřevěných nebo plastových kyvných, výklopných/kyvných s okenním rámem a lemováním, s plisovaným límcem, s napojením na krytinu do krytiny tvarované, rozměru 114 x 118 cm</t>
  </si>
  <si>
    <t>-240228370</t>
  </si>
  <si>
    <t>https://podminky.urs.cz/item/CS_URS_2024_02/766671030</t>
  </si>
  <si>
    <t>61124768</t>
  </si>
  <si>
    <t xml:space="preserve">okno střešní dřevěné bílé PU povrch kyvné, izolační trojsklo 114x118cm, Uw=0,80W/m2K Al oplechování </t>
  </si>
  <si>
    <t>-1375017803</t>
  </si>
  <si>
    <t>61124237</t>
  </si>
  <si>
    <t>manžeta z parotěsné fólie pro střešní okno 114x118cm</t>
  </si>
  <si>
    <t>385427903</t>
  </si>
  <si>
    <t>61124768R1</t>
  </si>
  <si>
    <t xml:space="preserve">okno střešní dřevěné bílé PU povrch kyvné - elektrické, izolační trojsklo 114x118cm, Uw=0,80W/m2K Al oplechování </t>
  </si>
  <si>
    <t>779594802</t>
  </si>
  <si>
    <t>61124065</t>
  </si>
  <si>
    <t>zateplovací sada střešních oken rám 114x118cm</t>
  </si>
  <si>
    <t>2095244982</t>
  </si>
  <si>
    <t>1133603063</t>
  </si>
  <si>
    <t>61140705R2</t>
  </si>
  <si>
    <t>Zapuštěné kombi lemování pro okno 114/118 cm</t>
  </si>
  <si>
    <t>-1281503674</t>
  </si>
  <si>
    <t>"levé krajové" 6</t>
  </si>
  <si>
    <t>"pravé krajové" 6</t>
  </si>
  <si>
    <t>61140705R3</t>
  </si>
  <si>
    <t>-781043060</t>
  </si>
  <si>
    <t>"levo-středové krajové" 12</t>
  </si>
  <si>
    <t>"pravo-středové krajové" 12</t>
  </si>
  <si>
    <t>2051972926</t>
  </si>
  <si>
    <t>"podkroví ul"0,90*23+1,20</t>
  </si>
  <si>
    <t>766694126</t>
  </si>
  <si>
    <t>Montáž ostatních truhlářských konstrukcí parapetních desek dřevěných nebo plastových šířky přes 300 mm</t>
  </si>
  <si>
    <t>-1915482223</t>
  </si>
  <si>
    <t>https://podminky.urs.cz/item/CS_URS_2024_02/766694126</t>
  </si>
  <si>
    <t>"101" 1,20*19</t>
  </si>
  <si>
    <t>"102"0,90*6</t>
  </si>
  <si>
    <t>"103" 0,90*7</t>
  </si>
  <si>
    <t>60794107</t>
  </si>
  <si>
    <t>parapet dřevotřískový vnitřní povrch laminátový š 500mm</t>
  </si>
  <si>
    <t>-1867997794</t>
  </si>
  <si>
    <t>60794121</t>
  </si>
  <si>
    <t>koncovka PVC k parapetním dřevotřískovým deskám 600mm</t>
  </si>
  <si>
    <t>-128158623</t>
  </si>
  <si>
    <t>194,250/2</t>
  </si>
  <si>
    <t>-395509047</t>
  </si>
  <si>
    <t>767620322</t>
  </si>
  <si>
    <t>Montáž oken s izolačními skly z hliníkových nebo ocelových profilů na polyuretanovou pěnu s trojskly pevných do zdiva, plochy přes 0,6 do 1,5 m2</t>
  </si>
  <si>
    <t>1955930642</t>
  </si>
  <si>
    <t>https://podminky.urs.cz/item/CS_URS_2024_02/767620322</t>
  </si>
  <si>
    <t>55341003</t>
  </si>
  <si>
    <t>okno Al s fixním zasklením trojsklo přes plochu 1m2 do v 1,5m</t>
  </si>
  <si>
    <t>-1948915053</t>
  </si>
  <si>
    <t>767620323</t>
  </si>
  <si>
    <t>Montáž oken s izolačními skly z hliníkových nebo ocelových profilů na polyuretanovou pěnu s trojskly pevných do zdiva, plochy přes 1,5 do 2,5 m2</t>
  </si>
  <si>
    <t>-1566236080</t>
  </si>
  <si>
    <t>https://podminky.urs.cz/item/CS_URS_2024_02/767620323</t>
  </si>
  <si>
    <t>"uliční" 1,05*2,80*3</t>
  </si>
  <si>
    <t>55341015</t>
  </si>
  <si>
    <t>okno Al otevíravé/sklopné trojsklo přes plochu 1m2 přes v 2,5m-Uw=0,80W/(m2*K)</t>
  </si>
  <si>
    <t>778836187</t>
  </si>
  <si>
    <t>767620324</t>
  </si>
  <si>
    <t>Montáž oken s izolačními skly z hliníkových nebo ocelových profilů na polyuretanovou pěnu s trojskly pevných do zdiva, plochy přes 2,5 do 6 m2</t>
  </si>
  <si>
    <t>1311364568</t>
  </si>
  <si>
    <t>https://podminky.urs.cz/item/CS_URS_2024_02/767620324</t>
  </si>
  <si>
    <t>2,20*2,45*6</t>
  </si>
  <si>
    <t>2,40*2,45*5</t>
  </si>
  <si>
    <t>2,20*3,05*6</t>
  </si>
  <si>
    <t>-1385763349</t>
  </si>
  <si>
    <t xml:space="preserve">"dvorní" </t>
  </si>
  <si>
    <t>55341013</t>
  </si>
  <si>
    <t>okno Al otevíravé/sklopné trojsklo přes plochu 1m2 v 1,5-2,5m-Uw=0,80W/(m2*K)</t>
  </si>
  <si>
    <t>596263726</t>
  </si>
  <si>
    <t>767620325</t>
  </si>
  <si>
    <t>Montáž oken s izolačními skly z hliníkových nebo ocelových profilů na polyuretanovou pěnu s trojskly pevných do zdiva, plochy přes 6 m2</t>
  </si>
  <si>
    <t>1800334707</t>
  </si>
  <si>
    <t>https://podminky.urs.cz/item/CS_URS_2024_02/767620325</t>
  </si>
  <si>
    <t>3,40*2,45*4</t>
  </si>
  <si>
    <t>3,40*3,25*8</t>
  </si>
  <si>
    <t>2,60*3,05*2</t>
  </si>
  <si>
    <t>2,20*3,25*11</t>
  </si>
  <si>
    <t>2,40*3,25*10</t>
  </si>
  <si>
    <t>2,60*3,05*9</t>
  </si>
  <si>
    <t>3,40*3,05*4</t>
  </si>
  <si>
    <t>2,40*3,05*3</t>
  </si>
  <si>
    <t>1795710535</t>
  </si>
  <si>
    <t>86870705</t>
  </si>
  <si>
    <t>767627306</t>
  </si>
  <si>
    <t>Ostatní práce a doplňky při montáži oken a stěn připojovací spára oken a stěn mezi ostěním a rámem vnitřní parotěsná páska</t>
  </si>
  <si>
    <t>1969154603</t>
  </si>
  <si>
    <t>https://podminky.urs.cz/item/CS_URS_2024_02/767627306</t>
  </si>
  <si>
    <t>(3,20*2+2,25*2)*4</t>
  </si>
  <si>
    <t>(2,0*2+2,25*2)*6</t>
  </si>
  <si>
    <t>(2,20*2+2,25*2)*5</t>
  </si>
  <si>
    <t>(3,20*2+3,05*2)*8</t>
  </si>
  <si>
    <t>(2,40*2+2,85*2)*2</t>
  </si>
  <si>
    <t>(2,00*2+3,05*2)*11</t>
  </si>
  <si>
    <t>(2,20*2+3,05*2)*10</t>
  </si>
  <si>
    <t>(2,40*2+2,85*2)*9</t>
  </si>
  <si>
    <t>(0,85*2+2,60*2)*3</t>
  </si>
  <si>
    <t>(3,20*2+2,85*2)*4</t>
  </si>
  <si>
    <t>(2,20*2+2,85*2)*3</t>
  </si>
  <si>
    <t>(2,00*2+2,85*2)*6</t>
  </si>
  <si>
    <t>(0,75*2+1,00*2)*(3+3+3+3+1+1)</t>
  </si>
  <si>
    <t>(0,75*2+2,0*2)*2*(3+3+3+3+3)</t>
  </si>
  <si>
    <t>(0,70*2+2,10*2)*(3+3+3+3)</t>
  </si>
  <si>
    <t>1,20*1,20*4*6</t>
  </si>
  <si>
    <t>(0,75*2+2,0*2)*(3+3+3+3+3)</t>
  </si>
  <si>
    <t>767627307</t>
  </si>
  <si>
    <t>Ostatní práce a doplňky při montáži oken a stěn připojovací spára oken a stěn mezi ostěním a rámem venkovní paropropustna páska</t>
  </si>
  <si>
    <t>886417102</t>
  </si>
  <si>
    <t>https://podminky.urs.cz/item/CS_URS_2024_02/767627307</t>
  </si>
  <si>
    <t>767627309</t>
  </si>
  <si>
    <t>Ostatní práce a doplňky při montáži oken a stěn připojovací spára oken a stěn mezi ostěním a rámem venkovní impregnovaná komprimační páska</t>
  </si>
  <si>
    <t>-1070426919</t>
  </si>
  <si>
    <t>https://podminky.urs.cz/item/CS_URS_2024_02/767627309</t>
  </si>
  <si>
    <t>1204481795</t>
  </si>
  <si>
    <t>781</t>
  </si>
  <si>
    <t>Dokončovací práce - obklady</t>
  </si>
  <si>
    <t>781571141</t>
  </si>
  <si>
    <t>Montáž keramických obkladů ostění lepených flexibilním lepidlem šířky ostění přes 200 do 400 mm</t>
  </si>
  <si>
    <t>1497331412</t>
  </si>
  <si>
    <t>https://podminky.urs.cz/item/CS_URS_2024_02/781571141</t>
  </si>
  <si>
    <t>0,50*0,75*2*12*5 "sociálky při výměně okenních výplní"</t>
  </si>
  <si>
    <t>59761729</t>
  </si>
  <si>
    <t>obklad keramický nemrazuvzdorný povrch reliéfní/matný tl do 10mm přes 6 do 9ks/m2</t>
  </si>
  <si>
    <t>2045273464</t>
  </si>
  <si>
    <t>45*0,44 'Přepočtené koeficientem množství</t>
  </si>
  <si>
    <t>998781103</t>
  </si>
  <si>
    <t>Přesun hmot pro obklady keramické stanovený z hmotnosti přesunovaného materiálu vodorovná dopravní vzdálenost do 50 m základní v objektech výšky přes 12 do 24 m</t>
  </si>
  <si>
    <t>1461200186</t>
  </si>
  <si>
    <t>https://podminky.urs.cz/item/CS_URS_2024_02/998781103</t>
  </si>
  <si>
    <t>783101201</t>
  </si>
  <si>
    <t>Příprava podkladu truhlářských konstrukcí před provedením nátěru broušení smirkovým papírem nebo plátnem hrubé</t>
  </si>
  <si>
    <t>2106866596</t>
  </si>
  <si>
    <t>https://podminky.urs.cz/item/CS_URS_2024_02/783101201</t>
  </si>
  <si>
    <t>783101203</t>
  </si>
  <si>
    <t>Příprava podkladu truhlářských konstrukcí před provedením nátěru broušení smirkovým papírem nebo plátnem jemné</t>
  </si>
  <si>
    <t>1882360618</t>
  </si>
  <si>
    <t>https://podminky.urs.cz/item/CS_URS_2024_02/783101203</t>
  </si>
  <si>
    <t>783101403</t>
  </si>
  <si>
    <t>Příprava podkladu truhlářských konstrukcí před provedením nátěru oprášení</t>
  </si>
  <si>
    <t>2135735515</t>
  </si>
  <si>
    <t>https://podminky.urs.cz/item/CS_URS_2024_02/783101403</t>
  </si>
  <si>
    <t>3,2*2,25*4</t>
  </si>
  <si>
    <t>2,0*2,25*6</t>
  </si>
  <si>
    <t>2,20*2,25*5</t>
  </si>
  <si>
    <t>3,2*3,05*8</t>
  </si>
  <si>
    <t>2,4*2,85*2</t>
  </si>
  <si>
    <t>2,0*3,05*11</t>
  </si>
  <si>
    <t>2,2*3,05*10</t>
  </si>
  <si>
    <t>2,4*2,85*9</t>
  </si>
  <si>
    <t>0,85*2,6*3</t>
  </si>
  <si>
    <t>3,2*2,85*4</t>
  </si>
  <si>
    <t>2,2*2,85*3</t>
  </si>
  <si>
    <t>2,0*2,85*6</t>
  </si>
  <si>
    <t>"sklepní uliční"</t>
  </si>
  <si>
    <t>1,20*0,9*7</t>
  </si>
  <si>
    <t>0,9*1,2*11</t>
  </si>
  <si>
    <t>0,9*0,9*8</t>
  </si>
  <si>
    <t>0,9*0,6*9</t>
  </si>
  <si>
    <t>783106807</t>
  </si>
  <si>
    <t>Odstranění nátěrů z truhlářských konstrukcí odstraňovačem nátěrů s obroušením</t>
  </si>
  <si>
    <t>2082089061</t>
  </si>
  <si>
    <t>https://podminky.urs.cz/item/CS_URS_2024_02/783106807</t>
  </si>
  <si>
    <t>783113101</t>
  </si>
  <si>
    <t>Napouštěcí nátěr truhlářských konstrukcí jednonásobný syntetický</t>
  </si>
  <si>
    <t>44032584</t>
  </si>
  <si>
    <t>https://podminky.urs.cz/item/CS_URS_2024_02/783113101</t>
  </si>
  <si>
    <t>783114101</t>
  </si>
  <si>
    <t>Základní nátěr truhlářských konstrukcí jednonásobný syntetický</t>
  </si>
  <si>
    <t>1082653212</t>
  </si>
  <si>
    <t>https://podminky.urs.cz/item/CS_URS_2024_02/783114101</t>
  </si>
  <si>
    <t>783117101</t>
  </si>
  <si>
    <t>Krycí nátěr truhlářských konstrukcí jednonásobný syntetický</t>
  </si>
  <si>
    <t>-173009915</t>
  </si>
  <si>
    <t>https://podminky.urs.cz/item/CS_URS_2024_02/783117101</t>
  </si>
  <si>
    <t>783122111</t>
  </si>
  <si>
    <t>Tmelení truhlářských konstrukcí lokální, včetně přebroušení tmelených míst rozsahu přes 10 do 30% plochy, tmelem disperzním akrylátovým nebo latexovým</t>
  </si>
  <si>
    <t>-87028864</t>
  </si>
  <si>
    <t>https://podminky.urs.cz/item/CS_URS_2024_02/783122111</t>
  </si>
  <si>
    <t>783122131</t>
  </si>
  <si>
    <t>Tmelení truhlářských konstrukcí plošné (plné) včetně přebroušení tmelených míst, tmelem disperzním akrylátovým nebo latexovým</t>
  </si>
  <si>
    <t>-1863037063</t>
  </si>
  <si>
    <t>https://podminky.urs.cz/item/CS_URS_2024_02/783122131</t>
  </si>
  <si>
    <t>783132211</t>
  </si>
  <si>
    <t>Dotmelení skleněných výplní truhlářských konstrukcí odstranění stávajícího soudržného sklenářského tmelu vysekáním</t>
  </si>
  <si>
    <t>1028005421</t>
  </si>
  <si>
    <t>https://podminky.urs.cz/item/CS_URS_2024_02/783132211</t>
  </si>
  <si>
    <t>783162201</t>
  </si>
  <si>
    <t>Dotmelení skleněných výplní truhlářských konstrukcí tmelem sklenářským</t>
  </si>
  <si>
    <t>-1937579699</t>
  </si>
  <si>
    <t>https://podminky.urs.cz/item/CS_URS_2024_02/783162201</t>
  </si>
  <si>
    <t>786</t>
  </si>
  <si>
    <t>Dokončovací práce - čalounické úpravy</t>
  </si>
  <si>
    <t>786623011</t>
  </si>
  <si>
    <t>Montáž venkovních žaluzií do okenního nebo dveřního otvoru ovládaných motorem, upevněných na rám nebo do žaluziově schránky, plochy do 4 m2</t>
  </si>
  <si>
    <t>-105059674</t>
  </si>
  <si>
    <t>https://podminky.urs.cz/item/CS_URS_2024_02/786623011</t>
  </si>
  <si>
    <t>Poznámka k položce:_x000d_
včetně el.přívodního kabelu a ovládacích prvků , napojení na rozvod el a zprovoznění</t>
  </si>
  <si>
    <t>55342521</t>
  </si>
  <si>
    <t>žaluzie Z-90 ovládaná základním motorem včetně příslušenství plochy do 0,75m2</t>
  </si>
  <si>
    <t>256963657</t>
  </si>
  <si>
    <t>55342523</t>
  </si>
  <si>
    <t>žaluzie Z-90 ovládaná základním motorem včetně příslušenství plochy do 1,25m2</t>
  </si>
  <si>
    <t>-1426670834</t>
  </si>
  <si>
    <t>55342528</t>
  </si>
  <si>
    <t>žaluzie Z-90 ovládaná základním motorem včetně příslušenství plochy do 3,5m2</t>
  </si>
  <si>
    <t>2016199921</t>
  </si>
  <si>
    <t>786623021</t>
  </si>
  <si>
    <t>Montáž fasádních žaluzií před okenní nebo dveřní otvor ovládaných motorem, včetně krycího plechu a vodících profilů, plochy do 4 m2</t>
  </si>
  <si>
    <t>1612875463</t>
  </si>
  <si>
    <t>https://podminky.urs.cz/item/CS_URS_2024_02/786623021</t>
  </si>
  <si>
    <t>"uliční 0,85*2,60" 3</t>
  </si>
  <si>
    <t>55342546</t>
  </si>
  <si>
    <t>žaluzie Z-90 fasádní ovládaná základním motorem příslušenství plochy do 2,5m2</t>
  </si>
  <si>
    <t>-349721383</t>
  </si>
  <si>
    <t>786623023</t>
  </si>
  <si>
    <t>Montáž fasádních žaluzií před okenní nebo dveřní otvor ovládaných motorem, včetně krycího plechu a vodících profilů, plochy přes 4 do 6 m2</t>
  </si>
  <si>
    <t>-183843058</t>
  </si>
  <si>
    <t>https://podminky.urs.cz/item/CS_URS_2024_02/786623023</t>
  </si>
  <si>
    <t>2,00*2,25*6</t>
  </si>
  <si>
    <t>2,00*2,85*6</t>
  </si>
  <si>
    <t>55342550</t>
  </si>
  <si>
    <t>žaluzie Z-90 fasádní ovládaná základním motorem příslušenství plochy do 6,0m2</t>
  </si>
  <si>
    <t>-1446128333</t>
  </si>
  <si>
    <t>786623025</t>
  </si>
  <si>
    <t>Montáž fasádních žaluzií před okenní nebo dveřní otvor ovládaných motorem, včetně krycího plechu a vodících profilů, plochy přes 6 do 8 m2</t>
  </si>
  <si>
    <t>-1330140569</t>
  </si>
  <si>
    <t>https://podminky.urs.cz/item/CS_URS_2024_02/786623025</t>
  </si>
  <si>
    <t>3,20*2,25*4</t>
  </si>
  <si>
    <t>3,20*3,05*8</t>
  </si>
  <si>
    <t>2,40*2,85*2</t>
  </si>
  <si>
    <t>2,20*3,05*10</t>
  </si>
  <si>
    <t>2,40*2,85*9</t>
  </si>
  <si>
    <t>2,20*2,85*3</t>
  </si>
  <si>
    <t>55342552</t>
  </si>
  <si>
    <t>žaluzie Z-90 fasádní ovládaná základním motorem příslušenství plochy do 8,0m2</t>
  </si>
  <si>
    <t>1253909252</t>
  </si>
  <si>
    <t>786623039</t>
  </si>
  <si>
    <t>Montáž venkovních žaluzií do okenního nebo dveřního otvoru žaluziové schránky, délky do 1300 mm</t>
  </si>
  <si>
    <t>-1799575442</t>
  </si>
  <si>
    <t>https://podminky.urs.cz/item/CS_URS_2024_02/786623039</t>
  </si>
  <si>
    <t>28376710</t>
  </si>
  <si>
    <t>kryt podomítkový PUR s izolací XPS 30 mm včetně kotvení pro žaluzii plochy do 1,0m2 š do 1,0m</t>
  </si>
  <si>
    <t>-1137291898</t>
  </si>
  <si>
    <t>786623041</t>
  </si>
  <si>
    <t>Montáž venkovních žaluzií do okenního nebo dveřního otvoru žaluziové schránky, délky přes 1300 do 2400 mm</t>
  </si>
  <si>
    <t>-1439122775</t>
  </si>
  <si>
    <t>https://podminky.urs.cz/item/CS_URS_2024_02/786623041</t>
  </si>
  <si>
    <t>"1,40"12</t>
  </si>
  <si>
    <t>"1,50"4</t>
  </si>
  <si>
    <t>"1,30"2</t>
  </si>
  <si>
    <t>28376719</t>
  </si>
  <si>
    <t>kryt podomítkový PUR s izolací XPS 30 mm včetně kotvení pro žaluzii plochy do 3,0m2 š do 2,0m</t>
  </si>
  <si>
    <t>-439581662</t>
  </si>
  <si>
    <t>998786103</t>
  </si>
  <si>
    <t>Přesun hmot pro stínění a čalounické úpravy stanovený z hmotnosti přesunovaného materiálu vodorovná dopravní vzdálenost do 50 m základní v objektech výšky (hloubky) přes 12 do 24 m</t>
  </si>
  <si>
    <t>734086858</t>
  </si>
  <si>
    <t>https://podminky.urs.cz/item/CS_URS_2024_02/998786103</t>
  </si>
  <si>
    <t>116998588</t>
  </si>
  <si>
    <t>358"přemístění zařízení"</t>
  </si>
  <si>
    <t>01.05 - Úpravy na střeše</t>
  </si>
  <si>
    <t xml:space="preserve">    765 - Krytina skládaná</t>
  </si>
  <si>
    <t>712400921</t>
  </si>
  <si>
    <t>Oprava povlakové krytiny střech šikmých přes 10° do 30° Příplatek k ceně za správkový kus NAIP přitavením</t>
  </si>
  <si>
    <t>-632446383</t>
  </si>
  <si>
    <t>https://podminky.urs.cz/item/CS_URS_2024_02/712400921</t>
  </si>
  <si>
    <t>"krycí konstrukce nad okny v tělocvičně"</t>
  </si>
  <si>
    <t>179739859</t>
  </si>
  <si>
    <t>764000901</t>
  </si>
  <si>
    <t>Zhotovení otvoru v krytině plochy do 0,02 m2</t>
  </si>
  <si>
    <t>-407999043</t>
  </si>
  <si>
    <t>https://podminky.urs.cz/item/CS_URS_2024_02/764000901</t>
  </si>
  <si>
    <t>764314611</t>
  </si>
  <si>
    <t>Lemování prostupů z pozinkovaného plechu s povrchovou úpravou bez lišty, střech s krytinou prejzovou nebo vlnitou</t>
  </si>
  <si>
    <t>1745346508</t>
  </si>
  <si>
    <t>https://podminky.urs.cz/item/CS_URS_2024_02/764314611</t>
  </si>
  <si>
    <t>1218534758</t>
  </si>
  <si>
    <t>765</t>
  </si>
  <si>
    <t>Krytina skládaná</t>
  </si>
  <si>
    <t>765115401</t>
  </si>
  <si>
    <t>Montáž střešních doplňků krytiny keramické protisněhové zábrany háku</t>
  </si>
  <si>
    <t>CS ÚRS 2025 01</t>
  </si>
  <si>
    <t>1177459819</t>
  </si>
  <si>
    <t>https://podminky.urs.cz/item/CS_URS_2025_01/765115401</t>
  </si>
  <si>
    <t>59244406</t>
  </si>
  <si>
    <t>hák protisněhový</t>
  </si>
  <si>
    <t>90502569</t>
  </si>
  <si>
    <t>765115402</t>
  </si>
  <si>
    <t>Montáž střešních doplňků krytiny keramické protisněhové zábrany držáku (mříže sněholamu, kulatiny)</t>
  </si>
  <si>
    <t>-862620252</t>
  </si>
  <si>
    <t>https://podminky.urs.cz/item/CS_URS_2025_01/765115402</t>
  </si>
  <si>
    <t>59660886</t>
  </si>
  <si>
    <t>protisněhová zábrana držák kulatiny do D 120mm</t>
  </si>
  <si>
    <t>-1578626972</t>
  </si>
  <si>
    <t>765115403</t>
  </si>
  <si>
    <t>Montáž střešních doplňků krytiny keramické protisněhové zábrany mříže sněholamu</t>
  </si>
  <si>
    <t>625124395</t>
  </si>
  <si>
    <t>https://podminky.urs.cz/item/CS_URS_2025_01/765115403</t>
  </si>
  <si>
    <t>59660033</t>
  </si>
  <si>
    <t>komplet protisněhový (4x držák mříže, sněhová mříž d 3000mm, 2x spojka mříže)</t>
  </si>
  <si>
    <t>2114217036</t>
  </si>
  <si>
    <t>998765103</t>
  </si>
  <si>
    <t>Přesun hmot pro krytiny skládané stanovený z hmotnosti přesunovaného materiálu vodorovná dopravní vzdálenost do 50 m základní na objektech výšky přes 12 do 24 m</t>
  </si>
  <si>
    <t>2108081770</t>
  </si>
  <si>
    <t>https://podminky.urs.cz/item/CS_URS_2025_01/998765103</t>
  </si>
  <si>
    <t>767311861</t>
  </si>
  <si>
    <t>Demontáž světlíků s umělohmotnou výplní pultových</t>
  </si>
  <si>
    <t>1114482159</t>
  </si>
  <si>
    <t>https://podminky.urs.cz/item/CS_URS_2024_02/767311861</t>
  </si>
  <si>
    <t>65,00</t>
  </si>
  <si>
    <t>767851104</t>
  </si>
  <si>
    <t>Montáž komínových lávek kompletní celé lávky</t>
  </si>
  <si>
    <t>25295642</t>
  </si>
  <si>
    <t>https://podminky.urs.cz/item/CS_URS_2024_02/767851104</t>
  </si>
  <si>
    <t>2*8,5+4,70</t>
  </si>
  <si>
    <t>55344684</t>
  </si>
  <si>
    <t>lávka komínová 250x2000mm</t>
  </si>
  <si>
    <t>1068768643</t>
  </si>
  <si>
    <t>55344686</t>
  </si>
  <si>
    <t>lávka komínová 250x3000mm</t>
  </si>
  <si>
    <t>-1368001910</t>
  </si>
  <si>
    <t>767881128</t>
  </si>
  <si>
    <t>Montáž záchytného systému proti pádu bodů samostatných nebo v systému s poddajným kotvícím vedením do dřevěných trámových konstrukcí sevřením, kotvení svrchní, objímkou</t>
  </si>
  <si>
    <t>420680846</t>
  </si>
  <si>
    <t>https://podminky.urs.cz/item/CS_URS_2024_02/767881128</t>
  </si>
  <si>
    <t>Poznámka k položce:_x000d_
Body na ploché střeše s krytinou ze živičných pásů</t>
  </si>
  <si>
    <t>70921383</t>
  </si>
  <si>
    <t>kotvicí bod ztužený pro dřevěné nosníky pomocí dvou závitových tyčí do předvrtaných otvorů dl 700mm</t>
  </si>
  <si>
    <t>1177755054</t>
  </si>
  <si>
    <t>767881132</t>
  </si>
  <si>
    <t>Montáž záchytného systému proti pádu bodů samostatných nebo v systému s poddajným kotvícím vedením na šikmé střechy (přes 15 °) se střešní krytinou drážkovanou</t>
  </si>
  <si>
    <t>552416214</t>
  </si>
  <si>
    <t>https://podminky.urs.cz/item/CS_URS_2024_02/767881132</t>
  </si>
  <si>
    <t>70921422</t>
  </si>
  <si>
    <t xml:space="preserve">kotvicí bod pro šikmé střechy hák zalomený určený pro šikmé střechy </t>
  </si>
  <si>
    <t>-296069039</t>
  </si>
  <si>
    <t>Poznámka k položce:_x000d_
23 ks do střechy z profilovaných velkoformátových plechů_x000d_
5 ks do krkytiny z živičných pásů_x000d_
3 ks pro střešní žebřík - živičná krytina</t>
  </si>
  <si>
    <t>767881132R2</t>
  </si>
  <si>
    <t>Montáž střešního žebříku</t>
  </si>
  <si>
    <t>1720088665</t>
  </si>
  <si>
    <t>70921422R1</t>
  </si>
  <si>
    <t>Střešní žebířk délky 6,0 m</t>
  </si>
  <si>
    <t>221624160</t>
  </si>
  <si>
    <t>-554186816</t>
  </si>
  <si>
    <t>01.06 - Úpravy 1.PP</t>
  </si>
  <si>
    <t xml:space="preserve">    3 - Svislé a kompletní konstrukce</t>
  </si>
  <si>
    <t xml:space="preserve">    771 - Podlahy z dlaždic</t>
  </si>
  <si>
    <t>Svislé a kompletní konstrukce</t>
  </si>
  <si>
    <t>319202124</t>
  </si>
  <si>
    <t>Dodatečná izolace zdiva injektáží nízkotlakou metodou křemičitým roztokem, tloušťka zdiva přes 300 do 600 mm</t>
  </si>
  <si>
    <t>-1992964368</t>
  </si>
  <si>
    <t>https://podminky.urs.cz/item/CS_URS_2024_02/319202124</t>
  </si>
  <si>
    <t>10*2,80</t>
  </si>
  <si>
    <t>319202125</t>
  </si>
  <si>
    <t>Dodatečná izolace zdiva injektáží nízkotlakou metodou křemičitým roztokem, tloušťka zdiva přes 600 do 900 mm</t>
  </si>
  <si>
    <t>-1431909403</t>
  </si>
  <si>
    <t>https://podminky.urs.cz/item/CS_URS_2024_02/319202125</t>
  </si>
  <si>
    <t>24*2,80</t>
  </si>
  <si>
    <t>612142001</t>
  </si>
  <si>
    <t>Pletivo vnitřních ploch v ploše nebo pruzích, na plném podkladu sklovláknité vtlačené do tmelu včetně tmelu stěn</t>
  </si>
  <si>
    <t>-37684122</t>
  </si>
  <si>
    <t>https://podminky.urs.cz/item/CS_URS_2024_02/612142001</t>
  </si>
  <si>
    <t>612231033</t>
  </si>
  <si>
    <t>Montáž vnitřního zateplení z kalcium-silikátových desek vlhkého a zasoleného zdiva stěn, tloušťky desek do 100 mm</t>
  </si>
  <si>
    <t>1860881645</t>
  </si>
  <si>
    <t>https://podminky.urs.cz/item/CS_URS_2024_02/612231033</t>
  </si>
  <si>
    <t>"výměra BIM" 354,848</t>
  </si>
  <si>
    <t>63152243</t>
  </si>
  <si>
    <t>deska tepelně izolační minerální kalcium-silikátová pro sanaci vlhkého a zasoleného zdiva λ=0,045 tl 60mm</t>
  </si>
  <si>
    <t>-983131064</t>
  </si>
  <si>
    <t>354,848*1,05 'Přepočtené koeficientem množství</t>
  </si>
  <si>
    <t>612311131</t>
  </si>
  <si>
    <t>Vápenný štuk vnitřních ploch tloušťky do 3 mm svislých konstrukcí stěn</t>
  </si>
  <si>
    <t>-1832238159</t>
  </si>
  <si>
    <t>https://podminky.urs.cz/item/CS_URS_2024_02/612311131</t>
  </si>
  <si>
    <t>612316121R1</t>
  </si>
  <si>
    <t>Omítka ze síranovzdorné hydrofobní malty tl. 20 mm</t>
  </si>
  <si>
    <t>1740476325</t>
  </si>
  <si>
    <t>619991001</t>
  </si>
  <si>
    <t>Zakrytí vnitřních ploch před znečištěním fólií včetně pozdějšího odkrytí podlah</t>
  </si>
  <si>
    <t>861879303</t>
  </si>
  <si>
    <t>https://podminky.urs.cz/item/CS_URS_2024_02/619991001</t>
  </si>
  <si>
    <t>629991011</t>
  </si>
  <si>
    <t>Zakrytí vnějších ploch před znečištěním včetně pozdějšího odkrytí výplní otvorů a svislých ploch fólií přilepenou lepící páskou</t>
  </si>
  <si>
    <t>-1441410388</t>
  </si>
  <si>
    <t>https://podminky.urs.cz/item/CS_URS_2024_02/629991011</t>
  </si>
  <si>
    <t>952901102</t>
  </si>
  <si>
    <t>Čištění budov při provádění oprav a udržovacích prací oken nebo balkonových dveří jednoduchých omytím, plochy do přes 0,6 do 1,5 m2</t>
  </si>
  <si>
    <t>641815735</t>
  </si>
  <si>
    <t>https://podminky.urs.cz/item/CS_URS_2024_02/952901102</t>
  </si>
  <si>
    <t>952901121</t>
  </si>
  <si>
    <t>Čištění budov při provádění oprav a udržovacích prací dveří nebo vrat omytím, plochy do do 1,5 m2</t>
  </si>
  <si>
    <t>1617875945</t>
  </si>
  <si>
    <t>https://podminky.urs.cz/item/CS_URS_2024_02/952901121</t>
  </si>
  <si>
    <t>17*2,0</t>
  </si>
  <si>
    <t>952902031</t>
  </si>
  <si>
    <t>Čištění budov při provádění oprav a udržovacích prací podlah hladkých omytím</t>
  </si>
  <si>
    <t>266074178</t>
  </si>
  <si>
    <t>https://podminky.urs.cz/item/CS_URS_2024_02/952902031</t>
  </si>
  <si>
    <t>978021191</t>
  </si>
  <si>
    <t>Otlučení cementových vnitřních ploch stěn, v rozsahu do 100 %</t>
  </si>
  <si>
    <t>-431137422</t>
  </si>
  <si>
    <t>https://podminky.urs.cz/item/CS_URS_2024_02/978021191</t>
  </si>
  <si>
    <t>978023411</t>
  </si>
  <si>
    <t>Vyškrabání cementové malty ze spár zdiva cihelného mimo komínového do hloubky 2 cm</t>
  </si>
  <si>
    <t>676410690</t>
  </si>
  <si>
    <t>https://podminky.urs.cz/item/CS_URS_2024_02/978023411</t>
  </si>
  <si>
    <t>997013111</t>
  </si>
  <si>
    <t>Vnitrostaveništní doprava suti a vybouraných hmot vodorovně do 50 m s naložením základní pro budovy a haly výšky do 6 m</t>
  </si>
  <si>
    <t>-1513570516</t>
  </si>
  <si>
    <t>https://podminky.urs.cz/item/CS_URS_2024_02/997013111</t>
  </si>
  <si>
    <t>-367069017</t>
  </si>
  <si>
    <t>-1915826222</t>
  </si>
  <si>
    <t>26,929*20 'Přepočtené koeficientem množství</t>
  </si>
  <si>
    <t>1629537005</t>
  </si>
  <si>
    <t>1505423454</t>
  </si>
  <si>
    <t>711113127R1</t>
  </si>
  <si>
    <t>Izolace proti zemní vlhkosti natěradly a tmely za studena na ploše svislé S těsnicí stěrkou jednosložkovu na bázi cementu</t>
  </si>
  <si>
    <t>-1637399636</t>
  </si>
  <si>
    <t>Poznámka k položce:_x000d_
Zemní vlhkost 3,5 kg/m2 cca. 2,00 mm_x000d_
Netlaková voda 3,5 kg/m2 cca. 2,00 mm_x000d_
Tlaková voda 4,5 kg/m2 cca. 2,50 mm_x000d_
Aplikace nátěrem, stěrkováním nebo stříkáním vhodným přístrojem_x000d_
Báze: písek/cement, obohaceno polymerní_x000d_
složkou_x000d_
Zrnitost: &lt; 1,0 mm_x000d_
Hustota namíchané směsi: cca 1,85 g/cm3_x000d_
Směs: cca 6,7 l vody na 25 kg _x000d_
cca 1,6 l vody na 6 kg</t>
  </si>
  <si>
    <t>711113127</t>
  </si>
  <si>
    <t>Izolace proti zemní vlhkosti natěradly a tmely za studena na ploše svislé S těsnicí stěrkou jednosložkovu na bázi cementu provedeno ve třech vrstvách</t>
  </si>
  <si>
    <t>-1792926725</t>
  </si>
  <si>
    <t>https://podminky.urs.cz/item/CS_URS_2024_02/711113127</t>
  </si>
  <si>
    <t>Poznámka k položce:_x000d_
v tlouštce 3 mm_x000d_
spotřeba 5 kg/m2</t>
  </si>
  <si>
    <t>-570733399</t>
  </si>
  <si>
    <t>771</t>
  </si>
  <si>
    <t>Podlahy z dlaždic</t>
  </si>
  <si>
    <t>771473111</t>
  </si>
  <si>
    <t>Montáž soklů z dlaždic keramických lepených cementovým standardním lepidlem rovných, výšky do 65 mm</t>
  </si>
  <si>
    <t>-810452371</t>
  </si>
  <si>
    <t>https://podminky.urs.cz/item/CS_URS_2024_02/771473111</t>
  </si>
  <si>
    <t>59761187</t>
  </si>
  <si>
    <t>sokl keramický mrazuvzdorný povrch hladký/lapovaný tl do 10mm výšky přes 90 do 120mm</t>
  </si>
  <si>
    <t>-83056501</t>
  </si>
  <si>
    <t>88,62*1,1 'Přepočtené koeficientem množství</t>
  </si>
  <si>
    <t>998771101</t>
  </si>
  <si>
    <t>Přesun hmot pro podlahy z dlaždic stanovený z hmotnosti přesunovaného materiálu vodorovná dopravní vzdálenost do 50 m základní v objektech výšky do 6 m</t>
  </si>
  <si>
    <t>-2016589425</t>
  </si>
  <si>
    <t>https://podminky.urs.cz/item/CS_URS_2024_02/998771101</t>
  </si>
  <si>
    <t>781473810</t>
  </si>
  <si>
    <t>Demontáž obkladů z dlaždic keramických lepených</t>
  </si>
  <si>
    <t>1440930726</t>
  </si>
  <si>
    <t>https://podminky.urs.cz/item/CS_URS_2024_02/781473810</t>
  </si>
  <si>
    <t>"1.28" 3,7*2,8</t>
  </si>
  <si>
    <t>783801403</t>
  </si>
  <si>
    <t>Příprava podkladu omítek před provedením nátěru oprášení</t>
  </si>
  <si>
    <t>-1797937016</t>
  </si>
  <si>
    <t>https://podminky.urs.cz/item/CS_URS_2024_02/783801403</t>
  </si>
  <si>
    <t>354,848"před aplikací odsolovacího nátěru"</t>
  </si>
  <si>
    <t>783826615</t>
  </si>
  <si>
    <t>Odsolovací nátěr omítek stupně členitosti 1 a 2 ve dvou vrstvách</t>
  </si>
  <si>
    <t>-11240737</t>
  </si>
  <si>
    <t>https://podminky.urs.cz/item/CS_URS_2024_02/783826615</t>
  </si>
  <si>
    <t>Poznámka k položce:_x000d_
vodný roztok hexafluorokřemičitanu_x000d_
koncentrát se ředí vodou v poměru 1:1_x000d_
Spotřeba cca 0,40-0,50 kg/m2</t>
  </si>
  <si>
    <t>783826615R1</t>
  </si>
  <si>
    <t>Nástřik křemičitanu v poměu ředění 1:1</t>
  </si>
  <si>
    <t>1997855244</t>
  </si>
  <si>
    <t xml:space="preserve">Poznámka k položce:_x000d_
Křemičitý roztok k vytvoření horizontální izolace_x000d_
Systém je certifikován a doporučen WTA._x000d_
_x000d_
</t>
  </si>
  <si>
    <t>-504509603</t>
  </si>
  <si>
    <t>459"přemístění vnitřního vybavení"</t>
  </si>
  <si>
    <t>01.07 - Výměna dveří na chodbách 1.-4.NP</t>
  </si>
  <si>
    <t>317234410</t>
  </si>
  <si>
    <t>Vyzdívka mezi nosníky cihlami pálenými na maltu cementovou</t>
  </si>
  <si>
    <t>158382370</t>
  </si>
  <si>
    <t>https://podminky.urs.cz/item/CS_URS_2024_02/317234410</t>
  </si>
  <si>
    <t>"zvýšení dveřních otvorů B"</t>
  </si>
  <si>
    <t>1,30*0,60*0,20*25*4</t>
  </si>
  <si>
    <t>317944323</t>
  </si>
  <si>
    <t>Válcované nosníky dodatečně osazované do připravených otvorů bez zazdění hlav č. 14 až 22</t>
  </si>
  <si>
    <t>-1289438231</t>
  </si>
  <si>
    <t>https://podminky.urs.cz/item/CS_URS_2024_02/317944323</t>
  </si>
  <si>
    <t>1,30*25*4*0,0134</t>
  </si>
  <si>
    <t>342291143</t>
  </si>
  <si>
    <t>Ukotvení příček expanzní maltou, tl. příčky přes 100 mm</t>
  </si>
  <si>
    <t>-1811745879</t>
  </si>
  <si>
    <t>https://podminky.urs.cz/item/CS_URS_2024_02/342291143</t>
  </si>
  <si>
    <t>1,30*25*6</t>
  </si>
  <si>
    <t>346244381</t>
  </si>
  <si>
    <t>Plentování ocelových válcovaných nosníků jednostranné cihlami na maltu, výška stojiny do 200 mm</t>
  </si>
  <si>
    <t>1045159775</t>
  </si>
  <si>
    <t>https://podminky.urs.cz/item/CS_URS_2024_02/346244381</t>
  </si>
  <si>
    <t>1,30*0,20*25*2</t>
  </si>
  <si>
    <t>642942111</t>
  </si>
  <si>
    <t>Osazování zárubní nebo rámů kovových dveřních lisovaných nebo z úhelníků bez dveřních křídel na cementovou maltu, plochy otvoru do 2,5 m2</t>
  </si>
  <si>
    <t>162903165</t>
  </si>
  <si>
    <t>https://podminky.urs.cz/item/CS_URS_2024_02/642942111</t>
  </si>
  <si>
    <t>"1.PP" 4</t>
  </si>
  <si>
    <t>"podkroví" 4</t>
  </si>
  <si>
    <t>55331483</t>
  </si>
  <si>
    <t>zárubeň jednokřídlá ocelová pro zdění tl stěny 75-100mm rozměru 900/1970, 2100mm</t>
  </si>
  <si>
    <t>-710477133</t>
  </si>
  <si>
    <t>642942221</t>
  </si>
  <si>
    <t>Osazování zárubní nebo rámů kovových dveřních lisovaných nebo z úhelníků bez dveřních křídel na cementovou maltu, plochy otvoru přes 2,5 do 4,5 m2</t>
  </si>
  <si>
    <t>1050491776</t>
  </si>
  <si>
    <t>https://podminky.urs.cz/item/CS_URS_2024_02/642942221</t>
  </si>
  <si>
    <t>"podkroví" 2</t>
  </si>
  <si>
    <t>55331748</t>
  </si>
  <si>
    <t>zárubeň dvoukřídlá ocelová pro zdění tl stěny 110-150mm rozměru 1600/1970, 2100mm</t>
  </si>
  <si>
    <t>-356240133</t>
  </si>
  <si>
    <t>962031011</t>
  </si>
  <si>
    <t>Bourání příček nebo přizdívek z cihel děrovaných, tl. do 100 mm</t>
  </si>
  <si>
    <t>171137385</t>
  </si>
  <si>
    <t>https://podminky.urs.cz/item/CS_URS_2024_02/962031011</t>
  </si>
  <si>
    <t>1,55*2,60*28</t>
  </si>
  <si>
    <t>1,00*2,60*25</t>
  </si>
  <si>
    <t>962032230</t>
  </si>
  <si>
    <t>Bourání zdiva nadzákladového z cihel pálených plných nebo lícových nebo vápenopískových, na maltu vápennou nebo vápenocementovou, objemu do 1 m3</t>
  </si>
  <si>
    <t>-1861016463</t>
  </si>
  <si>
    <t>https://podminky.urs.cz/item/CS_URS_2024_02/962032230</t>
  </si>
  <si>
    <t>1,00*0,60*0,60*25</t>
  </si>
  <si>
    <t>968072455</t>
  </si>
  <si>
    <t>Vybourání kovových rámů oken s křídly, dveřních zárubní, vrat, stěn, ostění nebo obkladů dveřních zárubní, plochy do 2 m2</t>
  </si>
  <si>
    <t>-406583137</t>
  </si>
  <si>
    <t>https://podminky.urs.cz/item/CS_URS_2024_02/968072455</t>
  </si>
  <si>
    <t>(3+8)*2,00</t>
  </si>
  <si>
    <t>(8+5)*2,00</t>
  </si>
  <si>
    <t>(9+6)*2,00</t>
  </si>
  <si>
    <t>(8+6)*2,00</t>
  </si>
  <si>
    <t>974031165</t>
  </si>
  <si>
    <t>Vysekání rýh ve zdivu cihelném na maltu vápennou nebo vápenocementovou do hl. 150 mm a šířky do 200 mm</t>
  </si>
  <si>
    <t>1263553131</t>
  </si>
  <si>
    <t>https://podminky.urs.cz/item/CS_URS_2024_02/974031165</t>
  </si>
  <si>
    <t>1,30*25*4</t>
  </si>
  <si>
    <t>-1092890704</t>
  </si>
  <si>
    <t>-882179164</t>
  </si>
  <si>
    <t>-1800632494</t>
  </si>
  <si>
    <t>45,503*20 'Přepočtené koeficientem množství</t>
  </si>
  <si>
    <t>997013603</t>
  </si>
  <si>
    <t>Poplatek za uložení stavebního odpadu na skládce (skládkovné) cihelného zatříděného do Katalogu odpadů pod kódem 17 01 02</t>
  </si>
  <si>
    <t>-861715215</t>
  </si>
  <si>
    <t>https://podminky.urs.cz/item/CS_URS_2024_02/997013603</t>
  </si>
  <si>
    <t>-1869607059</t>
  </si>
  <si>
    <t>766660022</t>
  </si>
  <si>
    <t>Montáž dveřních křídel dřevěných nebo plastových otevíravých do ocelové zárubně protipožárních jednokřídlových, šířky přes 800 mm</t>
  </si>
  <si>
    <t>1368002595</t>
  </si>
  <si>
    <t>https://podminky.urs.cz/item/CS_URS_2024_02/766660022</t>
  </si>
  <si>
    <t>61165314</t>
  </si>
  <si>
    <t>dveře jednokřídlé dřevotřískové protipožární EI (EW) 30/DP3 - C2 povrch laminátový plné 900x1970-2100mm</t>
  </si>
  <si>
    <t>1268906776</t>
  </si>
  <si>
    <t>Poznámka k položce:_x000d_
včetně samozavírače</t>
  </si>
  <si>
    <t>766660031</t>
  </si>
  <si>
    <t>Montáž dveřních křídel dřevěných nebo plastových otevíravých do ocelové zárubně protipožárních dvoukřídlových jakékoliv šířky</t>
  </si>
  <si>
    <t>295556125</t>
  </si>
  <si>
    <t>https://podminky.urs.cz/item/CS_URS_2024_02/766660031</t>
  </si>
  <si>
    <t>61162069</t>
  </si>
  <si>
    <t>dveře dvoukřídlé dřevotřískové protipožární EI (EW) 30/ DP3-C2 povrch fóliový plné 1650x1970-2100mm</t>
  </si>
  <si>
    <t>-213885621</t>
  </si>
  <si>
    <t>766660421</t>
  </si>
  <si>
    <t>Montáž vchodových dveří včetně rámu do zdiva jednokřídlových s nadsvětlíkem</t>
  </si>
  <si>
    <t>-1734414834</t>
  </si>
  <si>
    <t>https://podminky.urs.cz/item/CS_URS_2024_02/766660421</t>
  </si>
  <si>
    <t>"B" 25</t>
  </si>
  <si>
    <t>61173206R1</t>
  </si>
  <si>
    <t>Dveře dřevěné kazetové s nadsvětlíkem 900/2600 mm,obložení špalety, historické proporce a profilování</t>
  </si>
  <si>
    <t>800008107</t>
  </si>
  <si>
    <t>61173206R2</t>
  </si>
  <si>
    <t>Dveře dřevěné kazetové s nadsvětlíkem 900/2600 mm,obložení špalety, historické proporce a profilování s požární odolností 30 min</t>
  </si>
  <si>
    <t>-1779451597</t>
  </si>
  <si>
    <t>766660451</t>
  </si>
  <si>
    <t>Montáž vchodových dveří včetně rámu do zdiva dvoukřídlových bez nadsvětlíku</t>
  </si>
  <si>
    <t>694201851</t>
  </si>
  <si>
    <t>https://podminky.urs.cz/item/CS_URS_2024_02/766660451</t>
  </si>
  <si>
    <t>61173204R1</t>
  </si>
  <si>
    <t>dveře dvoukřídlé dřevěné plné 1,55/2,60 m kazetové v historických proporcích a profilování včetně obložení špalet dveřního otvoru. Aktivní křídlo šířky 850 mm. Samozavírač, koordinátorzavírání.</t>
  </si>
  <si>
    <t>-5019802</t>
  </si>
  <si>
    <t>61173204R2</t>
  </si>
  <si>
    <t>dveře dvoukřídlé dřevěné plné 1,55/2,60 m kazetové v historických proporcích a profilování včetně obložení špalet dveřního otvoru. Aktivní křídlo šířky 850 mm. Samozavírač, koordinátorzavírání. s požární odolností 30 min</t>
  </si>
  <si>
    <t>1490304125</t>
  </si>
  <si>
    <t>766660451R1</t>
  </si>
  <si>
    <t>Dodání a instalace generálního klíče</t>
  </si>
  <si>
    <t>-629647665</t>
  </si>
  <si>
    <t>Poznámka k položce:_x000d_
pro 122 dveřních křídel</t>
  </si>
  <si>
    <t>264879901</t>
  </si>
  <si>
    <t>01.08 - Podhledy</t>
  </si>
  <si>
    <t>1443988308</t>
  </si>
  <si>
    <t>442,15</t>
  </si>
  <si>
    <t>564,26</t>
  </si>
  <si>
    <t>569,00</t>
  </si>
  <si>
    <t>571,38</t>
  </si>
  <si>
    <t>104,85</t>
  </si>
  <si>
    <t>90,67</t>
  </si>
  <si>
    <t>124,95</t>
  </si>
  <si>
    <t>115,50</t>
  </si>
  <si>
    <t>-1747618092</t>
  </si>
  <si>
    <t>763171213</t>
  </si>
  <si>
    <t>Montáž klapek pro konstrukce ze sádrokartonových desek revizních pro podhledy, velikost přes 0,25 do 0,50 m2</t>
  </si>
  <si>
    <t>-1676203211</t>
  </si>
  <si>
    <t>https://podminky.urs.cz/item/CS_URS_2024_02/763171213</t>
  </si>
  <si>
    <t>59034048</t>
  </si>
  <si>
    <t>klapka revizní pro instalační a dělící zdi vodě odolná 600x600mm</t>
  </si>
  <si>
    <t>-696370721</t>
  </si>
  <si>
    <t>763431103</t>
  </si>
  <si>
    <t>Montáž podhledu minerálního samonosného šířky do3100 mm (chodbový systém), velikosti panelů přes 1800/300 mm-EI/30DP1</t>
  </si>
  <si>
    <t>1392395499</t>
  </si>
  <si>
    <t>https://podminky.urs.cz/item/CS_URS_2024_02/763431103</t>
  </si>
  <si>
    <t>34,00</t>
  </si>
  <si>
    <t>63126383R1</t>
  </si>
  <si>
    <t>Panel chodbový minerální s požární odolností 30 min 1800/300 mm</t>
  </si>
  <si>
    <t>-265533408</t>
  </si>
  <si>
    <t>469,97*1,5 'Přepočtené koeficientem množství</t>
  </si>
  <si>
    <t>763431201</t>
  </si>
  <si>
    <t>Montáž podhledu minerálního napojení na stěnu lištou obvodovou</t>
  </si>
  <si>
    <t>-1558855876</t>
  </si>
  <si>
    <t>https://podminky.urs.cz/item/CS_URS_2024_02/763431201</t>
  </si>
  <si>
    <t>-989841629</t>
  </si>
  <si>
    <t>103293190</t>
  </si>
  <si>
    <t>211,000"stěhování zařízení"</t>
  </si>
  <si>
    <t>01,09 - Výměna vchodových dveřních výplní</t>
  </si>
  <si>
    <t>968072456</t>
  </si>
  <si>
    <t>Vybourání kovových rámů oken s křídly, dveřních zárubní, vrat, stěn, ostění nebo obkladů dveřních zárubní, plochy přes 2 m2</t>
  </si>
  <si>
    <t>-1019844590</t>
  </si>
  <si>
    <t>https://podminky.urs.cz/item/CS_URS_2024_02/968072456</t>
  </si>
  <si>
    <t>1,3*2,6+1,2*2,4</t>
  </si>
  <si>
    <t>-727571622</t>
  </si>
  <si>
    <t>-490516719</t>
  </si>
  <si>
    <t>703742113</t>
  </si>
  <si>
    <t>0,42*20 'Přepočtené koeficientem množství</t>
  </si>
  <si>
    <t>-1626710040</t>
  </si>
  <si>
    <t>767640221</t>
  </si>
  <si>
    <t>Montáž dveří ocelových nebo hliníkových vchodových dvoukřídlové bez nadsvětlíku</t>
  </si>
  <si>
    <t>-1000959002</t>
  </si>
  <si>
    <t>https://podminky.urs.cz/item/CS_URS_2024_02/767640221</t>
  </si>
  <si>
    <t>55341333</t>
  </si>
  <si>
    <t>dveře dvoukřídlé Al plné max rozměru otvoru 4,84m2 bezpečnostní třídy RC2, U=1,00 W/(m2*K)</t>
  </si>
  <si>
    <t>-1853607855</t>
  </si>
  <si>
    <t>1,3*2,8</t>
  </si>
  <si>
    <t>1,2*2,4</t>
  </si>
  <si>
    <t>767641800</t>
  </si>
  <si>
    <t>Demontáž dveřních zárubní odřezáním od upevnění, plochy dveří do 2,5 m2</t>
  </si>
  <si>
    <t>2090251065</t>
  </si>
  <si>
    <t>https://podminky.urs.cz/item/CS_URS_2024_02/767641800</t>
  </si>
  <si>
    <t>767691823</t>
  </si>
  <si>
    <t>Ostatní práce - vyvěšení nebo zavěšení kovových křídel dveří, plochy přes 2 m2</t>
  </si>
  <si>
    <t>-1583763474</t>
  </si>
  <si>
    <t>https://podminky.urs.cz/item/CS_URS_2024_02/767691823</t>
  </si>
  <si>
    <t>998767101</t>
  </si>
  <si>
    <t>Přesun hmot pro zámečnické konstrukce stanovený z hmotnosti přesunovaného materiálu vodorovná dopravní vzdálenost do 50 m základní v objektech výšky do 6 m</t>
  </si>
  <si>
    <t>-232214006</t>
  </si>
  <si>
    <t>https://podminky.urs.cz/item/CS_URS_2024_02/998767101</t>
  </si>
  <si>
    <t>01.10 - Opravy omítek vnitřních a malby</t>
  </si>
  <si>
    <t>1446275886</t>
  </si>
  <si>
    <t>"výměra BIM 1--5-NP" 9130,085</t>
  </si>
  <si>
    <t>562,017</t>
  </si>
  <si>
    <t>-771970992</t>
  </si>
  <si>
    <t>-626599641</t>
  </si>
  <si>
    <t>-2058824025</t>
  </si>
  <si>
    <t>3911,791</t>
  </si>
  <si>
    <t>1886302498</t>
  </si>
  <si>
    <t>784111013</t>
  </si>
  <si>
    <t>Obroušení podkladu omítky v místnostech výšky přes 3,80 do 5,00 m</t>
  </si>
  <si>
    <t>-1659765323</t>
  </si>
  <si>
    <t>https://podminky.urs.cz/item/CS_URS_2024_02/784111013</t>
  </si>
  <si>
    <t>784121003</t>
  </si>
  <si>
    <t>Oškrabání malby v místnostech výšky přes 3,80 do 5,00 m</t>
  </si>
  <si>
    <t>-1777972175</t>
  </si>
  <si>
    <t>https://podminky.urs.cz/item/CS_URS_2024_02/784121003</t>
  </si>
  <si>
    <t>784171003</t>
  </si>
  <si>
    <t>Olepování vnitřních ploch (materiál ve specifikaci) včetně pozdějšího odlepení páskou nebo fólií v místnostech výšky přes 3,80 do 5,00 m</t>
  </si>
  <si>
    <t>1393965074</t>
  </si>
  <si>
    <t>https://podminky.urs.cz/item/CS_URS_2024_02/784171003</t>
  </si>
  <si>
    <t>58124833</t>
  </si>
  <si>
    <t>páska pro malířské potřeby maskovací krepová 19mmx50m</t>
  </si>
  <si>
    <t>284310600</t>
  </si>
  <si>
    <t>6713,582*1,05 'Přepočtené koeficientem množství</t>
  </si>
  <si>
    <t>784171101</t>
  </si>
  <si>
    <t>Zakrytí nemalovaných ploch (materiál ve specifikaci) včetně pozdějšího odkrytí podlah</t>
  </si>
  <si>
    <t>2068586737</t>
  </si>
  <si>
    <t>https://podminky.urs.cz/item/CS_URS_2024_02/784171101</t>
  </si>
  <si>
    <t>58124842</t>
  </si>
  <si>
    <t>fólie pro malířské potřeby zakrývací tl 7µ 4x5m</t>
  </si>
  <si>
    <t>1846001363</t>
  </si>
  <si>
    <t>3911,76*1,05 'Přepočtené koeficientem množství</t>
  </si>
  <si>
    <t>784181103</t>
  </si>
  <si>
    <t>Penetrace podkladu jednonásobná základní akrylátová bezbarvá v místnostech výšky přes 3,80 do 5,00 m</t>
  </si>
  <si>
    <t>-1824863158</t>
  </si>
  <si>
    <t>https://podminky.urs.cz/item/CS_URS_2024_02/784181103</t>
  </si>
  <si>
    <t>784191007</t>
  </si>
  <si>
    <t>Čištění vnitřních ploch hrubý úklid po provedení malířských prací omytím podlah</t>
  </si>
  <si>
    <t>980041210</t>
  </si>
  <si>
    <t>https://podminky.urs.cz/item/CS_URS_2024_02/784191007</t>
  </si>
  <si>
    <t>-1398368989</t>
  </si>
  <si>
    <t>115,069</t>
  </si>
  <si>
    <t>169,623</t>
  </si>
  <si>
    <t>398,436</t>
  </si>
  <si>
    <t>391,143</t>
  </si>
  <si>
    <t>2523,888</t>
  </si>
  <si>
    <t>115,423</t>
  </si>
  <si>
    <t>9130,085</t>
  </si>
  <si>
    <t>784211151</t>
  </si>
  <si>
    <t>Malby z malířských směsí oděruvzdorných za mokra Příplatek k cenám dvojnásobných maleb za provádění barevné malby tónované tónovacími přípravky</t>
  </si>
  <si>
    <t>1492742007</t>
  </si>
  <si>
    <t>https://podminky.urs.cz/item/CS_URS_2024_02/784211151</t>
  </si>
  <si>
    <t>D.11 - Výměna podlahových povlakových krytin</t>
  </si>
  <si>
    <t>1463060664</t>
  </si>
  <si>
    <t>2019873291</t>
  </si>
  <si>
    <t>-2079873763</t>
  </si>
  <si>
    <t>2,353*20 'Přepočtené koeficientem množství</t>
  </si>
  <si>
    <t>1444719952</t>
  </si>
  <si>
    <t>776111115</t>
  </si>
  <si>
    <t>Příprava podkladu povlakových podlah a stěn broušení podlah stávajícího podkladu před litím stěrky</t>
  </si>
  <si>
    <t>-88333050</t>
  </si>
  <si>
    <t>https://podminky.urs.cz/item/CS_URS_2024_02/776111115</t>
  </si>
  <si>
    <t>776111116</t>
  </si>
  <si>
    <t>Příprava podkladu povlakových podlah a stěn broušení podlah stávajícího podkladu pro odstranění lepidla (po starých krytinách)</t>
  </si>
  <si>
    <t>-597233153</t>
  </si>
  <si>
    <t>https://podminky.urs.cz/item/CS_URS_2024_02/776111116</t>
  </si>
  <si>
    <t>776111311</t>
  </si>
  <si>
    <t>Příprava podkladu povlakových podlah a stěn vysátí podlah</t>
  </si>
  <si>
    <t>-1343628393</t>
  </si>
  <si>
    <t>https://podminky.urs.cz/item/CS_URS_2024_02/776111311</t>
  </si>
  <si>
    <t>"1.20" 26,00</t>
  </si>
  <si>
    <t xml:space="preserve">"1.07" 12,00 </t>
  </si>
  <si>
    <t>"1.06" 18,10</t>
  </si>
  <si>
    <t xml:space="preserve">"1.03" 6,10 </t>
  </si>
  <si>
    <t>"1.08" 30,80</t>
  </si>
  <si>
    <t>"1.11" 31,00</t>
  </si>
  <si>
    <t>"1.13" 10,20</t>
  </si>
  <si>
    <t>"2.16" 56,20</t>
  </si>
  <si>
    <t>"2.15"57,90</t>
  </si>
  <si>
    <t>"2.14" 27,00</t>
  </si>
  <si>
    <t>"2.13" 25,20</t>
  </si>
  <si>
    <t>"2.12" 17,60</t>
  </si>
  <si>
    <t>"2.09" 62,70</t>
  </si>
  <si>
    <t>"2.08" 67,90</t>
  </si>
  <si>
    <t>"2.07" 62,00</t>
  </si>
  <si>
    <t>"3.15" 28,50</t>
  </si>
  <si>
    <t>"3.14" 59,50</t>
  </si>
  <si>
    <t>"3.13" 58,80</t>
  </si>
  <si>
    <t>"3.06"45,10 "PC"</t>
  </si>
  <si>
    <t>"4.15" 4,90</t>
  </si>
  <si>
    <t>"4.09" 65,10</t>
  </si>
  <si>
    <t>"4.06" 67,90</t>
  </si>
  <si>
    <t>776121112</t>
  </si>
  <si>
    <t>Příprava podkladu povlakových podlah a stěn penetrace vodou ředitelná podlah</t>
  </si>
  <si>
    <t>-791202918</t>
  </si>
  <si>
    <t>https://podminky.urs.cz/item/CS_URS_2024_02/776121112</t>
  </si>
  <si>
    <t>776141111</t>
  </si>
  <si>
    <t>Příprava podkladu povlakových podlah a stěn vyrovnání samonivelační stěrkou podlah min.pevnosti 20 MPa, tloušťky do 3 mm</t>
  </si>
  <si>
    <t>1718634949</t>
  </si>
  <si>
    <t>https://podminky.urs.cz/item/CS_URS_2024_02/776141111</t>
  </si>
  <si>
    <t>1635787214</t>
  </si>
  <si>
    <t>Montáž podlahovin z PVC položením z pásů</t>
  </si>
  <si>
    <t>-2138118636</t>
  </si>
  <si>
    <t>-1469407637</t>
  </si>
  <si>
    <t>Poznámka k položce:_x000d_
Pro školní využití_x000d_
Bez obsahu dyethylhexanolu_x000d_
Podlahová krytina, která se skládá z několika vrstev (heterogenní), které se od sebe liší složením:_x000d_
- nášlapná vrstva s dekorem_x000d_
- podkladní probarvená vrstva_x000d_
- podkladní vrstva_x000d_
Šířka role: 1,5m_x000d_
Tloušťka: 2mm_x000d_
Délka role: 12m_x000d_
Nášlapná vrstva: 0,7mm_x000d_
Hmotnost: 3,060g/m2_x000d_
Tloušťka 2 mm_x000d_
Třída zátěže 34, 43_x000d_
Textilní podložka Ne</t>
  </si>
  <si>
    <t>840,5*1,1 'Přepočtené koeficientem množství</t>
  </si>
  <si>
    <t>565354894</t>
  </si>
  <si>
    <t>1479115489</t>
  </si>
  <si>
    <t>-777931553</t>
  </si>
  <si>
    <t>-611348442</t>
  </si>
  <si>
    <t>840*1,02 'Přepočtené koeficientem množství</t>
  </si>
  <si>
    <t>-1907352841</t>
  </si>
  <si>
    <t>D.12 - Prosklená stěna - vrátnice</t>
  </si>
  <si>
    <t>767152120</t>
  </si>
  <si>
    <t>Montáž přestavitelných a mobilních příček přestavitelných bezrámových celoprosklených jednoduchých, výšky přes 3 do 3,5 m</t>
  </si>
  <si>
    <t>814301214</t>
  </si>
  <si>
    <t>https://podminky.urs.cz/item/CS_URS_2024_02/767152120</t>
  </si>
  <si>
    <t>6,20*4,5</t>
  </si>
  <si>
    <t>59054794</t>
  </si>
  <si>
    <t>modul dveřní pro přestavitelnou příčku, dveře jednokřídlové celoprosklené s nadsvětlíkem š 940mm v modulu lehké bezrámové příčky</t>
  </si>
  <si>
    <t>2062387588</t>
  </si>
  <si>
    <t>59054793</t>
  </si>
  <si>
    <t>příčka přestavitelná bezrámová celoprosklená (1x zasklená ESG 12mm) šířka modulu 1m, výška nad 3m</t>
  </si>
  <si>
    <t>-90024324</t>
  </si>
  <si>
    <t>1719170194</t>
  </si>
  <si>
    <t xml:space="preserve">02 - D.1.3  PBŘ</t>
  </si>
  <si>
    <t xml:space="preserve">    722 - Zdravotechnika - vnitřní vodovod</t>
  </si>
  <si>
    <t>722</t>
  </si>
  <si>
    <t>Zdravotechnika - vnitřní vodovod</t>
  </si>
  <si>
    <t>722250133</t>
  </si>
  <si>
    <t>Požární příslušenství a armatury hydrantový systém s tvarově stálou hadicí celoplechový D 25 x 30 m</t>
  </si>
  <si>
    <t>soubor</t>
  </si>
  <si>
    <t>-1389847728</t>
  </si>
  <si>
    <t>https://podminky.urs.cz/item/CS_URS_2024_02/722250133</t>
  </si>
  <si>
    <t>722250133R1</t>
  </si>
  <si>
    <t>Demontáž stávající ho požárního příslušenství a armatury hydrantový systém na chodbách</t>
  </si>
  <si>
    <t>39254693</t>
  </si>
  <si>
    <t>722259115</t>
  </si>
  <si>
    <t>Požární příslušenství a armatury hydrantové skříně ostatní příslušenství skříň pro ruční hasicí přístroj</t>
  </si>
  <si>
    <t>-1566904370</t>
  </si>
  <si>
    <t>https://podminky.urs.cz/item/CS_URS_2024_02/722259115</t>
  </si>
  <si>
    <t>44932410</t>
  </si>
  <si>
    <t>přístroj hasicí ruční pěnový PP 6 LE</t>
  </si>
  <si>
    <t>1679620302</t>
  </si>
  <si>
    <t>44932114</t>
  </si>
  <si>
    <t>přístroj hasicí ruční práškový PG 6 LE</t>
  </si>
  <si>
    <t>234862013</t>
  </si>
  <si>
    <t>44932211</t>
  </si>
  <si>
    <t>přístroj hasicí ruční sněhový KS 5 BG</t>
  </si>
  <si>
    <t>-664483824</t>
  </si>
  <si>
    <t>44932311</t>
  </si>
  <si>
    <t>přístroj hasicí ruční vodní V 9 LE</t>
  </si>
  <si>
    <t>1906523161</t>
  </si>
  <si>
    <t>763365123</t>
  </si>
  <si>
    <t>Montáž obkladu ocelových nosníků cementovláknitými deskami uzavřeného tvaru bez spodní konstrukce rozvinuté šíře přes 0,5 m do 0,75 m, opláštění deskou protipožární tl. 25 mm</t>
  </si>
  <si>
    <t>1446484012</t>
  </si>
  <si>
    <t>https://podminky.urs.cz/item/CS_URS_2024_02/763365123</t>
  </si>
  <si>
    <t>6*18,20</t>
  </si>
  <si>
    <t>59590743</t>
  </si>
  <si>
    <t>deska cementotřísková bez povrchové úpravy tl 24mm</t>
  </si>
  <si>
    <t>1910393243</t>
  </si>
  <si>
    <t>1258037360</t>
  </si>
  <si>
    <t>D.1.4.1 - Zdravotně techn. instalace EÚO</t>
  </si>
  <si>
    <t xml:space="preserve">    31 - Zdi pozemních staveb</t>
  </si>
  <si>
    <t xml:space="preserve">    727 - Zdravotechnika - požární ochrana</t>
  </si>
  <si>
    <t xml:space="preserve">    VRN9 - Ostatní náklady</t>
  </si>
  <si>
    <t>Zdi pozemních staveb</t>
  </si>
  <si>
    <t>310002121</t>
  </si>
  <si>
    <t>Vložení trub (chrániček) do otvorů vytvořených ve zdech včetně utěsnění vnější průřezové plochy přes 0,05 do 0,1 m2, tloušťky zdi do 0,5 m</t>
  </si>
  <si>
    <t>https://podminky.urs.cz/item/CS_URS_2024_02/310002121</t>
  </si>
  <si>
    <t>310002122</t>
  </si>
  <si>
    <t>Vložení trub (chrániček) do otvorů vytvořených ve zdech včetně utěsnění vnější průřezové plochy přes 0,05 do 0,1 m2, tloušťky zdi přes 0,5 do 1,0 m</t>
  </si>
  <si>
    <t>https://podminky.urs.cz/item/CS_URS_2024_02/310002122</t>
  </si>
  <si>
    <t>14011046R01</t>
  </si>
  <si>
    <t>trubka ocelová bezešvá hladká jakost 11 353 70x8,0mm oboustranný pozink</t>
  </si>
  <si>
    <t>"sk ht dn32" (0,1 + 0,6+0,45 + 0,6+0,45 + 0,6+0,15+0,6 + 0,6+0,6 + 0,75)</t>
  </si>
  <si>
    <t>612135101</t>
  </si>
  <si>
    <t>Hrubá výplň rýh maltou jakékoli šířky rýhy ve stěnách</t>
  </si>
  <si>
    <t>https://podminky.urs.cz/item/CS_URS_2024_02/612135101</t>
  </si>
  <si>
    <t>"sk ht dn32" (7,1+0 + 6,7+0 + 0)*0,07</t>
  </si>
  <si>
    <t>"sk ht dn32" (2 + 2+2 + 2+2 + 2+2+2 + 2+2 + 1)*0,6*0,9</t>
  </si>
  <si>
    <t>"sk ht dn32" (7,1+2*0,6+0 + 6,7+2*0,6+0 + 2,1+5,7+2*0,5+0 + 8,4+2,1+0,9+1,3+1,0+1,4+0,5+0 + 3,6+0 + 0)*0,6</t>
  </si>
  <si>
    <t>"sk ht dn32" (0 + 2,9+3,8+2*0,5+0 + 2,9+2,1+2*0,5+0 + 3,7+3,2+2*0,5+0 + 3,0+2,0+2*0,5+0 + 3,7+3,1+2*0,5+0 + 3,1+2,7+2*0,5+0+0)*0,6</t>
  </si>
  <si>
    <t>"sk ht dn32" (0 + 3,8+2,6+2*0,5+0 + 1,5+1,5+3*0,5+0 + 1,5+4,7+3*0,5+0 + 9,4)*0,6</t>
  </si>
  <si>
    <t>"sk ht dn32" (0,1 + 0,6+0,45 + 0,6+0,45 + 0,6+0,15+0,6 + 0,6+0,6 + 0,75)*0,6*(-1)</t>
  </si>
  <si>
    <t>"sk ht dn32" (3,6)*0,6</t>
  </si>
  <si>
    <t>974031142</t>
  </si>
  <si>
    <t>Vysekání rýh ve zdivu cihelném na maltu vápennou nebo vápenocementovou do hl. 70 mm a šířky do 70 mm</t>
  </si>
  <si>
    <t>https://podminky.urs.cz/item/CS_URS_2024_02/974031142</t>
  </si>
  <si>
    <t>"sk ht dn32" (7,1+0 + 6,7+0 + 0)</t>
  </si>
  <si>
    <t>977151114</t>
  </si>
  <si>
    <t>Jádrové vrty diamantovými korunkami do stavebních materiálů (železobetonu, betonu, cihel, obkladů, dlažeb, kamene) průměru přes 50 do 60 mm</t>
  </si>
  <si>
    <t>https://podminky.urs.cz/item/CS_URS_2024_02/977151114</t>
  </si>
  <si>
    <t>997013156</t>
  </si>
  <si>
    <t>Vnitrostaveništní doprava suti a vybouraných hmot vodorovně do 50 m s naložením s omezením mechanizace pro budovy a haly výšky přes 18 do 21 m</t>
  </si>
  <si>
    <t>https://podminky.urs.cz/item/CS_URS_2024_02/997013156</t>
  </si>
  <si>
    <t>0,169*14 "Přepočtené koeficientem množství</t>
  </si>
  <si>
    <t>0,169*0,5 "Přepočtené koeficientem množství</t>
  </si>
  <si>
    <t>997013631</t>
  </si>
  <si>
    <t>Poplatek za uložení stavebního odpadu na skládce (skládkovné) směsného stavebního a demoličního zatříděného do Katalogu odpadů pod kódem 17 09 04</t>
  </si>
  <si>
    <t>https://podminky.urs.cz/item/CS_URS_2024_02/997013631</t>
  </si>
  <si>
    <t>997013635</t>
  </si>
  <si>
    <t>Poplatek za uložení stavebního odpadu na skládce (skládkovné) komunálního zatříděného do Katalogu odpadů pod kódem 20 03 01</t>
  </si>
  <si>
    <t>https://podminky.urs.cz/item/CS_URS_2024_02/997013635</t>
  </si>
  <si>
    <t>998011010</t>
  </si>
  <si>
    <t>Přesun hmot pro budovy občanské výstavby, bydlení, výrobu a služby s nosnou svislou konstrukcí zděnou z cihel, tvárnic nebo kamene vodorovná dopravní vzdálenost do 100 m s omezením mechanizace pro budovy výšky přes 12 do 24 m</t>
  </si>
  <si>
    <t>https://podminky.urs.cz/item/CS_URS_2024_02/998011010</t>
  </si>
  <si>
    <t>721171803</t>
  </si>
  <si>
    <t>Demontáž potrubí z novodurových trub odpadních nebo připojovacích do D 75</t>
  </si>
  <si>
    <t>https://podminky.urs.cz/item/CS_URS_2024_02/721171803</t>
  </si>
  <si>
    <t>"sk ht dn32" (3,6)</t>
  </si>
  <si>
    <t>721171912</t>
  </si>
  <si>
    <t>Opravy odpadního potrubí plastového propojení dosavadního potrubí DN 40</t>
  </si>
  <si>
    <t>https://podminky.urs.cz/item/CS_URS_2024_02/721171912</t>
  </si>
  <si>
    <t>"vzt" (1 + 0)</t>
  </si>
  <si>
    <t>721174041</t>
  </si>
  <si>
    <t>Potrubí z trub polypropylenových připojovací DN 32</t>
  </si>
  <si>
    <t>https://podminky.urs.cz/item/CS_URS_2024_02/721174041</t>
  </si>
  <si>
    <t>721194103</t>
  </si>
  <si>
    <t>Vyměření přípojek na potrubí vyvedení a upevnění odpadních výpustek DN 32</t>
  </si>
  <si>
    <t>https://podminky.urs.cz/item/CS_URS_2024_02/721194103</t>
  </si>
  <si>
    <t>"vzt" (1+1 + 0)</t>
  </si>
  <si>
    <t>"vzt" (2+2+0)</t>
  </si>
  <si>
    <t>55161R01</t>
  </si>
  <si>
    <t>vodní zápachový uzávěr DN40</t>
  </si>
  <si>
    <t>Poznámka k položce:_x000d_
Poznámka k položce: sifon kondenzační; PP; DN40 x 5/4" příp. d 12-18mm; odpad vodorovný; vodní zápach. uzávěrka, čisticí vložka, mechanický zápach. uzávěr</t>
  </si>
  <si>
    <t>55161R02</t>
  </si>
  <si>
    <t>vodní zápachový uzávěr podomítkový pro klimatizační jednotky DN32</t>
  </si>
  <si>
    <t>721220801</t>
  </si>
  <si>
    <t>Demontáž zápachových uzávěrek do DN 70</t>
  </si>
  <si>
    <t>https://podminky.urs.cz/item/CS_URS_2024_02/721220801</t>
  </si>
  <si>
    <t>"sk ht dn32" (1)</t>
  </si>
  <si>
    <t>899999R901</t>
  </si>
  <si>
    <t>Napojení nového kanalizačního potrubí do stávajícího</t>
  </si>
  <si>
    <t>"vzt" (1+1+1 + 1+1 + 1+1 + 1+1 + 1+1 + 1)</t>
  </si>
  <si>
    <t>998721113</t>
  </si>
  <si>
    <t>Přesun hmot pro vnitřní kanalizaci stanovený z hmotnosti přesunovaného materiálu vodorovná dopravní vzdálenost do 50 m s omezením mechanizace v objektech výšky přes 12 do 24 m</t>
  </si>
  <si>
    <t>https://podminky.urs.cz/item/CS_URS_2024_02/998721113</t>
  </si>
  <si>
    <t>727</t>
  </si>
  <si>
    <t>Zdravotechnika - požární ochrana</t>
  </si>
  <si>
    <t>727212104</t>
  </si>
  <si>
    <t>Protipožární trubní ucpávky plastového potrubí prostup stěnou tloušťky 100 mm požární odolnost EI 90 D 40</t>
  </si>
  <si>
    <t>https://podminky.urs.cz/item/CS_URS_2024_02/727212104</t>
  </si>
  <si>
    <t>"sk ht dn32" (1 + 2 + 2 + 2 + 2 + 1)</t>
  </si>
  <si>
    <t>998727113</t>
  </si>
  <si>
    <t>Přesun hmot pro protipožární ochranu stanovený z hmotnosti přesunovaného materiálu vodorovná dopravní vzdálenost do 50 m s omezením mechanizace v objektech výšky přes 12 do 24 m</t>
  </si>
  <si>
    <t>https://podminky.urs.cz/item/CS_URS_2024_02/998727113</t>
  </si>
  <si>
    <t>HZS2491</t>
  </si>
  <si>
    <t>Hodinové zúčtovací sazby profesí PSV zednické výpomoci a pomocné práce PSV dělník zednických výpomocí</t>
  </si>
  <si>
    <t>262144</t>
  </si>
  <si>
    <t>https://podminky.urs.cz/item/CS_URS_2024_02/HZS2491</t>
  </si>
  <si>
    <t>"zednické přípomoce" 20,0</t>
  </si>
  <si>
    <t>VRN9</t>
  </si>
  <si>
    <t>Ostatní náklady</t>
  </si>
  <si>
    <t>721955R905</t>
  </si>
  <si>
    <t>Vyhledání stávajících rozvodů kanalizace v budově školy, určení materiálu, dimenze a způsobu napojení nových rozvodů</t>
  </si>
  <si>
    <t>"sk ht dn32" (4+2+2+2+2+1)</t>
  </si>
  <si>
    <t>721290111</t>
  </si>
  <si>
    <t>Zkouška těsnosti kanalizace v objektech vodou do DN 125</t>
  </si>
  <si>
    <t>https://podminky.urs.cz/item/CS_URS_2024_02/721290111</t>
  </si>
  <si>
    <t>04320300X01</t>
  </si>
  <si>
    <t>Vnější vizuální kontrola</t>
  </si>
  <si>
    <t>Poznámka k položce:_x000d_
Poznámka k položce: Vnější vizuální kontrola provedení rozvodů, tras rozvodů, jejich spojů a úchytů</t>
  </si>
  <si>
    <t>735X202020</t>
  </si>
  <si>
    <t>Zprovoznění, seřízení a vyzkoušení zařízení</t>
  </si>
  <si>
    <t>hod.</t>
  </si>
  <si>
    <t>Poznámka k položce:_x000d_
Poznámka k položce: Před předáním. Vyhotovení zápisu s popisem postupu zprovoznění, výsledků seřízení, výsledků zkoušek, atd. Zařízení musí být před předáním bez závad.</t>
  </si>
  <si>
    <t>045303000</t>
  </si>
  <si>
    <t>Koordinační činnost</t>
  </si>
  <si>
    <t>https://podminky.urs.cz/item/CS_URS_2024_02/045303000</t>
  </si>
  <si>
    <t>Poznámka k položce:_x000d_
Poznámka k položce: nutná koordinace se stávajícím stavem v budově školy a rozvody VZT</t>
  </si>
  <si>
    <t>D.1.4.1.1 - Zdravotně tech. instalace-výdejna jídel</t>
  </si>
  <si>
    <t xml:space="preserve">    725 - Zdravotechnika - zařizovací předměty</t>
  </si>
  <si>
    <t xml:space="preserve">    726 - Zdravotechnika - předstěnové instalace</t>
  </si>
  <si>
    <t>139712111</t>
  </si>
  <si>
    <t>Vykopávka v uzavřených prostorech ručně v hornině třídy těžitelnosti II skupiny 4 a 5</t>
  </si>
  <si>
    <t>https://podminky.urs.cz/item/CS_URS_2024_02/139712111</t>
  </si>
  <si>
    <t>"sk kg dn110" (0,6*0,6 + 0,6*0,6 + 0,9*0,9+1,3*0,6)*1,0</t>
  </si>
  <si>
    <t>162251122</t>
  </si>
  <si>
    <t>Vodorovné přemístění výkopku nebo sypaniny po suchu na obvyklém dopravním prostředku, bez naložení výkopku, avšak se složením bez rozhrnutí z horniny třídy těžitelnosti II skupiny 4 a 5 na vzdálenost přes 20 do 50 m</t>
  </si>
  <si>
    <t>https://podminky.urs.cz/item/CS_URS_2024_02/162251122</t>
  </si>
  <si>
    <t>"sk kg dn110" (0,6*0,6 + 0,6*0,6 + 0+1,3*0,6)*(1,0-0,15-0,25)*(-1)</t>
  </si>
  <si>
    <t>"stávající kanalizace" (0,9*0,9)*(1,0-0,15-0,35)*(-1)</t>
  </si>
  <si>
    <t>162751137</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</si>
  <si>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</si>
  <si>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https://podminky.urs.cz/item/CS_URS_2024_02/162751137</t>
  </si>
  <si>
    <t>167151102</t>
  </si>
  <si>
    <t>Nakládání, skládání a překládání neulehlého výkopku nebo sypaniny strojně nakládání, množství do 100 m3, z horniny třídy těžitelnosti II, skupiny 4 a 5</t>
  </si>
  <si>
    <t>https://podminky.urs.cz/item/CS_URS_2024_02/167151102</t>
  </si>
  <si>
    <t>171201221</t>
  </si>
  <si>
    <t>Poplatek za uložení stavebního odpadu na skládce (skládkovné) zeminy a kamení zatříděného do Katalogu odpadů pod kódem 17 05 04</t>
  </si>
  <si>
    <t>https://podminky.urs.cz/item/CS_URS_2024_02/171201221</t>
  </si>
  <si>
    <t>1,005*1,7 "Přepočtené koeficientem množství</t>
  </si>
  <si>
    <t>174151101</t>
  </si>
  <si>
    <t>Zásyp sypaninou z jakékoliv horniny strojně s uložením výkopku ve vrstvách se zhutněním jam, šachet, rýh nebo kolem objektů v těchto vykopávkách</t>
  </si>
  <si>
    <t>https://podminky.urs.cz/item/CS_URS_2024_02/174151101</t>
  </si>
  <si>
    <t>"sk kg dn110" (0,6*0,6 + 0,6*0,6 + 0+1,3*0,6)*(1,0-0,15-0,25)</t>
  </si>
  <si>
    <t>"stávající kanalizace" (0,9*0,9)*(1,0-0,15-0,35)</t>
  </si>
  <si>
    <t>175111101</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</si>
  <si>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</si>
  <si>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https://podminky.urs.cz/item/CS_URS_2024_02/175111101</t>
  </si>
  <si>
    <t>"sk kg dn110" (0,6*0,6 + 0,6*0,6 + 0+1,3*0,6)*(0,25)</t>
  </si>
  <si>
    <t>"stávající kanalizace" (0,9*0,9)*(0,35)</t>
  </si>
  <si>
    <t>58337310</t>
  </si>
  <si>
    <t>štěrkopísek frakce 0/4</t>
  </si>
  <si>
    <t>0,659*1,9 "Přepočtené koeficientem množství</t>
  </si>
  <si>
    <t>"sv+tv" 2*0,9</t>
  </si>
  <si>
    <t>310002132</t>
  </si>
  <si>
    <t>Vložení trub (chrániček) do otvorů vytvořených ve zdech včetně utěsnění vnější průřezové plochy přes 0,1 do 0,25 m2, tloušťky zdi přes 0,5 do 1,0 m</t>
  </si>
  <si>
    <t>https://podminky.urs.cz/item/CS_URS_2024_02/310002132</t>
  </si>
  <si>
    <t>"sk kg dn110" 1</t>
  </si>
  <si>
    <t>"sk ht dn110" 1</t>
  </si>
  <si>
    <t>55283924R01</t>
  </si>
  <si>
    <t>trubka ocelová bezešvá hladká jakost 11 353 159x8,0mm oboustranný pozink</t>
  </si>
  <si>
    <t>"sk kg dn110" (1,0)</t>
  </si>
  <si>
    <t>"sk ht dn110" (0,6)</t>
  </si>
  <si>
    <t>451572111</t>
  </si>
  <si>
    <t>Lože pod potrubí, stoky a drobné objekty v otevřeném výkopu z kameniva drobného těženého 0 až 4 mm</t>
  </si>
  <si>
    <t>https://podminky.urs.cz/item/CS_URS_2024_02/451572111</t>
  </si>
  <si>
    <t>"sk kg dn110" (0,6*0,6 + 0,6*0,6 + 0+1,3*0,6)*(0,15)</t>
  </si>
  <si>
    <t>"stávající kanalizace" (0,9*0,9)*(0,15)</t>
  </si>
  <si>
    <t>"sk op dn50" (0 + 5,9+0)*0,07</t>
  </si>
  <si>
    <t>"sk op dn75" (3,5)*0,1</t>
  </si>
  <si>
    <t>"sv+tv" (5,2+1,0 + 5,2+1,9)*0,15</t>
  </si>
  <si>
    <t>"sk ht dn110" (0 + 1,7+0)*0,15</t>
  </si>
  <si>
    <t>631311131</t>
  </si>
  <si>
    <t>Doplnění dosavadních mazanin prostým betonem s dodáním hmot, bez potěru, plochy jednotlivě do 1 m2 a tl. přes 80 mm</t>
  </si>
  <si>
    <t>https://podminky.urs.cz/item/CS_URS_2024_02/631311131</t>
  </si>
  <si>
    <t>"sk kg dn110" (0,6*0,6 + 0,6*0,6 + 0,9*0,9+1,3*0,6)*0,15</t>
  </si>
  <si>
    <t>"sk kg dn110" (0,7*0,7 + 0,7*0,7 + 1,1*1,1+1,3*0,8)*0,15</t>
  </si>
  <si>
    <t>"sk ht dn110" (0+1,6+1,4)*0,6</t>
  </si>
  <si>
    <t>"sk op dn75" (3,9)*0,6</t>
  </si>
  <si>
    <t>"sk op dn110" (5,4+1,1+1,0)*0,6</t>
  </si>
  <si>
    <t>"sk op dn50" (3,3+0 + 0)*0,6</t>
  </si>
  <si>
    <t>"sv pprct d40" 2,3*0,6*2</t>
  </si>
  <si>
    <t>"sv pprct d32" (1,7+0,6+0,4+0,7 + 0)*0,6*2</t>
  </si>
  <si>
    <t>"sv pprct d25" (0 + 6,4+3,5 + 0)*0,6*2</t>
  </si>
  <si>
    <t>"tv pprct d25" (3,7+0,5 + 0)*0,6*2</t>
  </si>
  <si>
    <t>"prostupy stropem" (5+3+4)*0,6*0,9*2</t>
  </si>
  <si>
    <t>"prostupy stěnou" (1+2)*0,6*0,9*2*2</t>
  </si>
  <si>
    <t>"rýhy" (1+2)*0,6*0,9*2</t>
  </si>
  <si>
    <t>965042221</t>
  </si>
  <si>
    <t>Bourání mazanin betonových nebo z litého asfaltu tl. přes 100 mm, plochy do 1 m2</t>
  </si>
  <si>
    <t>https://podminky.urs.cz/item/CS_URS_2024_02/965042221</t>
  </si>
  <si>
    <t>965043421</t>
  </si>
  <si>
    <t>Bourání mazanin betonových s potěrem nebo teracem tl. do 150 mm, plochy do 1 m2</t>
  </si>
  <si>
    <t>https://podminky.urs.cz/item/CS_URS_2024_02/965043421</t>
  </si>
  <si>
    <t>"sk op dn50" (0 + 5,9+0)</t>
  </si>
  <si>
    <t>974031153</t>
  </si>
  <si>
    <t>Vysekání rýh ve zdivu cihelném na maltu vápennou nebo vápenocementovou do hl. 100 mm a šířky do 100 mm</t>
  </si>
  <si>
    <t>https://podminky.urs.cz/item/CS_URS_2024_02/974031153</t>
  </si>
  <si>
    <t>"sk op dn75" (3,5)</t>
  </si>
  <si>
    <t>"sv+tv" (5,2+1,0 + 5,2+1,9)</t>
  </si>
  <si>
    <t>974031164</t>
  </si>
  <si>
    <t>Vysekání rýh ve zdivu cihelném na maltu vápennou nebo vápenocementovou do hl. 150 mm a šířky do 150 mm</t>
  </si>
  <si>
    <t>https://podminky.urs.cz/item/CS_URS_2024_02/974031164</t>
  </si>
  <si>
    <t>"sk ht dn110" (0 + 1,7+0)</t>
  </si>
  <si>
    <t>977151124</t>
  </si>
  <si>
    <t>Jádrové vrty diamantovými korunkami do stavebních materiálů (železobetonu, betonu, cihel, obkladů, dlažeb, kamene) průměru přes 150 do 180 mm</t>
  </si>
  <si>
    <t>https://podminky.urs.cz/item/CS_URS_2024_02/977151124</t>
  </si>
  <si>
    <t>977311113</t>
  </si>
  <si>
    <t>Řezání stávajících betonových mazanin bez vyztužení hloubky přes 100 do 150 mm</t>
  </si>
  <si>
    <t>https://podminky.urs.cz/item/CS_URS_2024_02/977311113</t>
  </si>
  <si>
    <t>"sk kg dn110" (2*0,6 + 2*0,6 + 4*0,9+2*1,3)</t>
  </si>
  <si>
    <t>"sk kg dn110" (2*0,7 + 2*0,7 + 4*1,1+2*1,3)</t>
  </si>
  <si>
    <t>977999R911</t>
  </si>
  <si>
    <t>Vytvoření prrostupu stropem pro potrubí do DN 50 mm</t>
  </si>
  <si>
    <t>5+3</t>
  </si>
  <si>
    <t>977999R912</t>
  </si>
  <si>
    <t>Vytvoření prrostupu stropem pro potrubí do DN 110 mm</t>
  </si>
  <si>
    <t>2,838*14 "Přepočtené koeficientem množství</t>
  </si>
  <si>
    <t>997013609</t>
  </si>
  <si>
    <t>Poplatek za uložení stavebního odpadu na skládce (skládkovné) ze směsí nebo oddělených frakcí betonu, cihel a keramických výrobků zatříděného do Katalogu odpadů pod kódem 17 01 07</t>
  </si>
  <si>
    <t>https://podminky.urs.cz/item/CS_URS_2024_02/997013609</t>
  </si>
  <si>
    <t>2,838*0,5 "Přepočtené koeficientem množství</t>
  </si>
  <si>
    <t>2,838*0,495 "Přepočtené koeficientem množství</t>
  </si>
  <si>
    <t>2,838*0,005 "Přepočtené koeficientem množství</t>
  </si>
  <si>
    <t>998011008</t>
  </si>
  <si>
    <t>Přesun hmot pro budovy občanské výstavby, bydlení, výrobu a služby s nosnou svislou konstrukcí zděnou z cihel, tvárnic nebo kamene vodorovná dopravní vzdálenost do 100 m s omezením mechanizace pro budovy výšky do 6 m</t>
  </si>
  <si>
    <t>https://podminky.urs.cz/item/CS_URS_2024_02/998011008</t>
  </si>
  <si>
    <t>711111001</t>
  </si>
  <si>
    <t>Provedení izolace proti zemní vlhkosti natěradly a tmely za studena na ploše vodorovné V nátěrem penetračním</t>
  </si>
  <si>
    <t>https://podminky.urs.cz/item/CS_URS_2024_02/711111001</t>
  </si>
  <si>
    <t>"sk kg dn110" (0,6*0,6 + 0,6*0,6 + 0,9*0,9+1,3*0,6)</t>
  </si>
  <si>
    <t>11163150</t>
  </si>
  <si>
    <t>lak penetrační asfaltový</t>
  </si>
  <si>
    <t>"sk kg dn110" (0,6*0,6 + 0,6*0,6 + 0,9*0,9+1,3*0,6)*0,4/1000</t>
  </si>
  <si>
    <t>-126088308</t>
  </si>
  <si>
    <t>"vyspravení podlahy 1.PP" 2,00*3,00</t>
  </si>
  <si>
    <t>1215838391</t>
  </si>
  <si>
    <t>6*0,0003 'Přepočtené koeficientem množství</t>
  </si>
  <si>
    <t>"sk kg dn110" (0,8*0,8 + 0,8*0,8 + 1,1*1,1+1,3*0,8)</t>
  </si>
  <si>
    <t>62832001</t>
  </si>
  <si>
    <t>pás asfaltový natavitelný oxidovaný s vložkou ze skleněné rohože typu V60 s jemnozrnným minerálním posypem tl 3,5mm</t>
  </si>
  <si>
    <t>-1216495453</t>
  </si>
  <si>
    <t>"oprava podlahy pro kanalizaci"</t>
  </si>
  <si>
    <t>2,00*3,00</t>
  </si>
  <si>
    <t>-1238267151</t>
  </si>
  <si>
    <t>6*1,1655 'Přepočtené koeficientem množství</t>
  </si>
  <si>
    <t>711141811</t>
  </si>
  <si>
    <t>Odstranění izolace proti vodě, vlhkosti a plynům z přitavených pásů NAIP z plochy vodorovné V jednovrstvé</t>
  </si>
  <si>
    <t>https://podminky.urs.cz/item/CS_URS_2024_02/711141811</t>
  </si>
  <si>
    <t>711199095</t>
  </si>
  <si>
    <t>Příplatek k cenám provedení izolace proti zemní vlhkosti za plochu do 10 m2 natěradly za studena nebo za horka</t>
  </si>
  <si>
    <t>523790017</t>
  </si>
  <si>
    <t>https://podminky.urs.cz/item/CS_URS_2024_02/711199095</t>
  </si>
  <si>
    <t>711199097</t>
  </si>
  <si>
    <t>Příplatek k cenám provedení izolace proti zemní vlhkosti za plochu do 10 m2 pásy přitavením NAIP nebo termoplasty</t>
  </si>
  <si>
    <t>-1978959821</t>
  </si>
  <si>
    <t>https://podminky.urs.cz/item/CS_URS_2024_02/711199097</t>
  </si>
  <si>
    <t>998711111</t>
  </si>
  <si>
    <t>Přesun hmot pro izolace proti vodě, vlhkosti a plynům stanovený z hmotnosti přesunovaného materiálu vodorovná dopravní vzdálenost do 50 m s omezením mechanizace v objektech výšky do 6 m</t>
  </si>
  <si>
    <t>https://podminky.urs.cz/item/CS_URS_2024_02/998711111</t>
  </si>
  <si>
    <t>713463311</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</si>
  <si>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</si>
  <si>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CS ÚRS 2023 02</t>
  </si>
  <si>
    <t>https://podminky.urs.cz/item/CS_URS_2023_02/713463311</t>
  </si>
  <si>
    <t>"tv pprct d20" (1,0+3*0,3 + 5,2+1,9+0,8+3*0,3)</t>
  </si>
  <si>
    <t>"tv pprct d25" (3,7+0,5 + 1,0+1,0 + 4,5 + 1,0+0,3)</t>
  </si>
  <si>
    <t>"stávající tv" 0,6</t>
  </si>
  <si>
    <t>63154530</t>
  </si>
  <si>
    <t>pouzdro izolační potrubní z minerální vlny s Al fólií max. 250/100°C 22/30mm</t>
  </si>
  <si>
    <t>63154531</t>
  </si>
  <si>
    <t>pouzdro izolační potrubní z minerální vlny s Al fólií max. 250/100°C 28/30mm</t>
  </si>
  <si>
    <t>63154532</t>
  </si>
  <si>
    <t>pouzdro izolační potrubní z minerální vlny s Al fólií max. 250/100°C 35/30mm</t>
  </si>
  <si>
    <t>713463411</t>
  </si>
  <si>
    <t>Montáž izolace tepelné potrubí a ohybů tvarovkami nebo deskami potrubními pouzdry návlekovými izolačními hadicemi potrubí a ohybů</t>
  </si>
  <si>
    <t>https://podminky.urs.cz/item/CS_URS_2024_02/713463411</t>
  </si>
  <si>
    <t>"sv pprct d20" (1,0+4*0,3 + 1,0+4*0,3 + 5,2+1,9+1,6+4*0,3)</t>
  </si>
  <si>
    <t>"sv pprct d25" (1,4 + 6,4+3,5 + 1,0+0 + 0,5+4,5 + 1,0+0,3)</t>
  </si>
  <si>
    <t>"sv pprct d32" (1,7+0,6+0,4+0,7 + 1,0+1,0 + 3,1)</t>
  </si>
  <si>
    <t>"sv pprct d40" 2,3</t>
  </si>
  <si>
    <t>28377046</t>
  </si>
  <si>
    <t>pouzdro izolační potrubní z pěnového polyetylenu 22/25mm</t>
  </si>
  <si>
    <t>28377049</t>
  </si>
  <si>
    <t>pouzdro izolační potrubní z pěnového polyetylenu 28/25mm</t>
  </si>
  <si>
    <t>28377056</t>
  </si>
  <si>
    <t>pouzdro izolační potrubní z pěnového polyetylenu 35/25mm</t>
  </si>
  <si>
    <t>28377063</t>
  </si>
  <si>
    <t>pouzdro izolační potrubní z pěnového polyetylenu 45/25mm</t>
  </si>
  <si>
    <t>713471212</t>
  </si>
  <si>
    <t>Montáž izolace tepelné potrubí, ohybů, přírub, armatur nebo tvarovek snímatelnými pouzdry s vrstvenou izolací s upevněním na suchý zip (izolační materiál ve specifikaci) armatur</t>
  </si>
  <si>
    <t>https://podminky.urs.cz/item/CS_URS_2024_02/713471212</t>
  </si>
  <si>
    <t>"tv pprct d25" 1</t>
  </si>
  <si>
    <t>28377650</t>
  </si>
  <si>
    <t>izolace tepelná vrstvená pro uzavírací ventily s povrchovou teplotou do 150°C DN 32</t>
  </si>
  <si>
    <t>998713111</t>
  </si>
  <si>
    <t>Přesun hmot pro izolace tepelné stanovený z hmotnosti přesunovaného materiálu vodorovná dopravní vzdálenost do 50 m s omezením mechanizace v objektech výšky do 6 m</t>
  </si>
  <si>
    <t>106</t>
  </si>
  <si>
    <t>https://podminky.urs.cz/item/CS_URS_2024_02/998713111</t>
  </si>
  <si>
    <t>721140802</t>
  </si>
  <si>
    <t>Demontáž potrubí z litinových trub odpadních nebo dešťových do DN 100</t>
  </si>
  <si>
    <t>108</t>
  </si>
  <si>
    <t>https://podminky.urs.cz/item/CS_URS_2024_02/721140802</t>
  </si>
  <si>
    <t>"stávající kanalizace" (3,5+0,5+3,5+1,3 + 1,3+0,5+0,9+0,8+0,5)</t>
  </si>
  <si>
    <t>110</t>
  </si>
  <si>
    <t>"stávající kanalizace" (2,2+1,3 + 0,6)</t>
  </si>
  <si>
    <t>112</t>
  </si>
  <si>
    <t>721173401</t>
  </si>
  <si>
    <t>Potrubí z trub PVC SN4 svodné (ležaté) DN 110</t>
  </si>
  <si>
    <t>114</t>
  </si>
  <si>
    <t>https://podminky.urs.cz/item/CS_URS_2024_02/721173401</t>
  </si>
  <si>
    <t>"sk kg dn110" (1,3+0,3 + 1,3 + 0,9+1,8+0,3)</t>
  </si>
  <si>
    <t>62851017</t>
  </si>
  <si>
    <t>prostupová tvarovka do spodní stavby s manžetou z asfaltového pásu DN 110</t>
  </si>
  <si>
    <t>116</t>
  </si>
  <si>
    <t>721174005</t>
  </si>
  <si>
    <t>Potrubí z trub polypropylenových svodné (ležaté) DN 110</t>
  </si>
  <si>
    <t>118</t>
  </si>
  <si>
    <t>https://podminky.urs.cz/item/CS_URS_2024_02/721174005</t>
  </si>
  <si>
    <t>"sk ht dn110" (0,3+1,6+1,4)</t>
  </si>
  <si>
    <t>721174043</t>
  </si>
  <si>
    <t>Potrubí z trub polypropylenových připojovací DN 50</t>
  </si>
  <si>
    <t>120</t>
  </si>
  <si>
    <t>https://podminky.urs.cz/item/CS_URS_2024_02/721174043</t>
  </si>
  <si>
    <t>"sk ht dn50" (0,5+0,4+0,3)</t>
  </si>
  <si>
    <t>721174045</t>
  </si>
  <si>
    <t>Potrubí z trub polypropylenových připojovací DN 110</t>
  </si>
  <si>
    <t>122</t>
  </si>
  <si>
    <t>https://podminky.urs.cz/item/CS_URS_2024_02/721174045</t>
  </si>
  <si>
    <t>"sk ht dn110" (2*0,5+2*0,3 + 0,9+0,6+0,3 + 1,7+0,3)</t>
  </si>
  <si>
    <t>721175111</t>
  </si>
  <si>
    <t>Potrubí plastové odhlučněné vysoce tlumící třívrstvé odpadní (svislé) DN 75</t>
  </si>
  <si>
    <t>124</t>
  </si>
  <si>
    <t>https://podminky.urs.cz/item/CS_URS_2024_02/721175111</t>
  </si>
  <si>
    <t>721175112</t>
  </si>
  <si>
    <t>Potrubí plastové odhlučněné vysoce tlumící třívrstvé odpadní (svislé) DN 110</t>
  </si>
  <si>
    <t>126</t>
  </si>
  <si>
    <t>https://podminky.urs.cz/item/CS_URS_2024_02/721175112</t>
  </si>
  <si>
    <t>"sk op dn110" (3,5+0,5+3,5)</t>
  </si>
  <si>
    <t>28614460</t>
  </si>
  <si>
    <t>čistící kus PP kanalizační třívrstvý vysoká zvuková izolace DN 75</t>
  </si>
  <si>
    <t>128</t>
  </si>
  <si>
    <t>28614461</t>
  </si>
  <si>
    <t>čistící kus PP kanalizační třívrstvý vysoká zvuková izolace DN 110</t>
  </si>
  <si>
    <t>130</t>
  </si>
  <si>
    <t>721175121</t>
  </si>
  <si>
    <t>Potrubí plastové odhlučněné vysoce tlumící třívrstvé svodné (ležaté) DN 75</t>
  </si>
  <si>
    <t>132</t>
  </si>
  <si>
    <t>https://podminky.urs.cz/item/CS_URS_2024_02/721175121</t>
  </si>
  <si>
    <t>"sk op dn75" (3,9)</t>
  </si>
  <si>
    <t>721175122</t>
  </si>
  <si>
    <t>Potrubí plastové odhlučněné vysoce tlumící třívrstvé svodné (ležaté) DN 110</t>
  </si>
  <si>
    <t>134</t>
  </si>
  <si>
    <t>https://podminky.urs.cz/item/CS_URS_2024_02/721175122</t>
  </si>
  <si>
    <t>"sk op dn110" (5,4+1,1+1,0)</t>
  </si>
  <si>
    <t>721175203</t>
  </si>
  <si>
    <t>Plastové potrubí odhlučněné třívrstvé připojovací DN 50</t>
  </si>
  <si>
    <t>136</t>
  </si>
  <si>
    <t>https://podminky.urs.cz/item/CS_URS_2024_02/721175203</t>
  </si>
  <si>
    <t>"sk op dn50" (3,3+0,5+3,5+4*0,5+4*0,3 + 5,9+4*0,3)</t>
  </si>
  <si>
    <t>721175205</t>
  </si>
  <si>
    <t>Plastové potrubí odhlučněné třívrstvé připojovací DN 110</t>
  </si>
  <si>
    <t>138</t>
  </si>
  <si>
    <t>https://podminky.urs.cz/item/CS_URS_2024_02/721175205</t>
  </si>
  <si>
    <t>"sk op dn110" (2*0,5+2*0,3)</t>
  </si>
  <si>
    <t>721194105</t>
  </si>
  <si>
    <t>Vyměření přípojek na potrubí vyvedení a upevnění odpadních výpustek DN 50</t>
  </si>
  <si>
    <t>140</t>
  </si>
  <si>
    <t>https://podminky.urs.cz/item/CS_URS_2024_02/721194105</t>
  </si>
  <si>
    <t>721194109</t>
  </si>
  <si>
    <t>Vyměření přípojek na potrubí vyvedení a upevnění odpadních výpustek DN 110</t>
  </si>
  <si>
    <t>142</t>
  </si>
  <si>
    <t>https://podminky.urs.cz/item/CS_URS_2024_02/721194109</t>
  </si>
  <si>
    <t>721211422</t>
  </si>
  <si>
    <t>Podlahové vpusti se svislým odtokem DN 50/75/110 mřížka nerez 138x138</t>
  </si>
  <si>
    <t>144</t>
  </si>
  <si>
    <t>https://podminky.urs.cz/item/CS_URS_2024_02/721211422</t>
  </si>
  <si>
    <t>Poznámka k položce:_x000d_
Poznámka k položce: vpusť s mechanickou zápachovou uzávěrkou</t>
  </si>
  <si>
    <t>"vpusť" 2+2</t>
  </si>
  <si>
    <t>721274121</t>
  </si>
  <si>
    <t>Ventily přivzdušňovací odpadních potrubí vnitřní od DN 32 do DN 50</t>
  </si>
  <si>
    <t>146</t>
  </si>
  <si>
    <t>https://podminky.urs.cz/item/CS_URS_2024_02/721274121</t>
  </si>
  <si>
    <t>721274123</t>
  </si>
  <si>
    <t>Ventily přivzdušňovací odpadních potrubí vnitřní DN 100</t>
  </si>
  <si>
    <t>148</t>
  </si>
  <si>
    <t>https://podminky.urs.cz/item/CS_URS_2024_02/721274123</t>
  </si>
  <si>
    <t>899999R903</t>
  </si>
  <si>
    <t>Napojení nového kanalizačního potrubí do stávajícího odpadního potrubí</t>
  </si>
  <si>
    <t>150</t>
  </si>
  <si>
    <t>"sk ht dn110" 3</t>
  </si>
  <si>
    <t>899999R905</t>
  </si>
  <si>
    <t>Napojení nového kanalizačního potrubí do stávajícího svodného potrubí</t>
  </si>
  <si>
    <t>152</t>
  </si>
  <si>
    <t>"sk kg dn110" 2</t>
  </si>
  <si>
    <t>998721111</t>
  </si>
  <si>
    <t>Přesun hmot pro vnitřní kanalizaci stanovený z hmotnosti přesunovaného materiálu vodorovná dopravní vzdálenost do 50 m s omezením mechanizace v objektech výšky do 6 m</t>
  </si>
  <si>
    <t>154</t>
  </si>
  <si>
    <t>https://podminky.urs.cz/item/CS_URS_2024_02/998721111</t>
  </si>
  <si>
    <t>722170801</t>
  </si>
  <si>
    <t>Demontáž rozvodů vody z plastů do Ø 25 mm</t>
  </si>
  <si>
    <t>156</t>
  </si>
  <si>
    <t>https://podminky.urs.cz/item/CS_URS_2024_02/722170801</t>
  </si>
  <si>
    <t>"stávající vodovod" (0,7+1,7 + 2*(2,4+1,4))</t>
  </si>
  <si>
    <t>722170804</t>
  </si>
  <si>
    <t>Demontáž rozvodů vody z plastů přes 25 do Ø 50 mm</t>
  </si>
  <si>
    <t>158</t>
  </si>
  <si>
    <t>https://podminky.urs.cz/item/CS_URS_2024_02/722170804</t>
  </si>
  <si>
    <t>"stávající vodovod" (2,3)</t>
  </si>
  <si>
    <t>722174002R01</t>
  </si>
  <si>
    <t>Potrubí vodovodní plastové PP-RCT svar polyfuze (S 4) D 20 x 2,3 mm</t>
  </si>
  <si>
    <t>160</t>
  </si>
  <si>
    <t>722174003R01</t>
  </si>
  <si>
    <t>Potrubí vodovodní plastové PP-RCT svar polyfuze (S 4) D 25 x 2,8 mm</t>
  </si>
  <si>
    <t>162</t>
  </si>
  <si>
    <t>722174004R01</t>
  </si>
  <si>
    <t>Potrubí vodovodní plastové PP-RCT svar polyfuze (S 4) D 32 x 3,6 mm</t>
  </si>
  <si>
    <t>164</t>
  </si>
  <si>
    <t>722174005R01</t>
  </si>
  <si>
    <t>Potrubí vodovodní plastové PP-RCT svar polyfuze (S 4) D 40 x 4,5 mm</t>
  </si>
  <si>
    <t>166</t>
  </si>
  <si>
    <t>722181851</t>
  </si>
  <si>
    <t>Demontáž ochrany potrubí termoizolačních trubic z trub, průměru do 45 mm</t>
  </si>
  <si>
    <t>168</t>
  </si>
  <si>
    <t>https://podminky.urs.cz/item/CS_URS_2024_02/722181851</t>
  </si>
  <si>
    <t>722190401</t>
  </si>
  <si>
    <t>Zřízení přípojek na potrubí vyvedení a upevnění výpustek do DN 25</t>
  </si>
  <si>
    <t>170</t>
  </si>
  <si>
    <t>https://podminky.urs.cz/item/CS_URS_2024_02/722190401</t>
  </si>
  <si>
    <t>722220861</t>
  </si>
  <si>
    <t>Demontáž armatur závitových se dvěma závity do G 3/4</t>
  </si>
  <si>
    <t>172</t>
  </si>
  <si>
    <t>https://podminky.urs.cz/item/CS_URS_2024_02/722220861</t>
  </si>
  <si>
    <t>"stávající vodovod" 1</t>
  </si>
  <si>
    <t>722232062</t>
  </si>
  <si>
    <t>Armatury se dvěma závity kulové kohouty PN 42 do 185 °C přímé vnitřní závit s vypouštěním G 3/4"</t>
  </si>
  <si>
    <t>174</t>
  </si>
  <si>
    <t>https://podminky.urs.cz/item/CS_URS_2024_02/722232062</t>
  </si>
  <si>
    <t>722232063</t>
  </si>
  <si>
    <t>Armatury se dvěma závity kulové kohouty PN 42 do 185 °C přímé vnitřní závit s vypouštěním G 1"</t>
  </si>
  <si>
    <t>176</t>
  </si>
  <si>
    <t>https://podminky.urs.cz/item/CS_URS_2024_02/722232063</t>
  </si>
  <si>
    <t>"sv pprct d32" 1</t>
  </si>
  <si>
    <t>722999R911</t>
  </si>
  <si>
    <t>Napojení nových rozvodů vody na potrubí D25</t>
  </si>
  <si>
    <t>178</t>
  </si>
  <si>
    <t>722999R912</t>
  </si>
  <si>
    <t>Napojení nových rozvodů vody na potrubí D32</t>
  </si>
  <si>
    <t>180</t>
  </si>
  <si>
    <t>722999R913</t>
  </si>
  <si>
    <t>Napojení nových rozvodů vody na potrubí D40</t>
  </si>
  <si>
    <t>182</t>
  </si>
  <si>
    <t>998722111</t>
  </si>
  <si>
    <t>Přesun hmot pro vnitřní vodovod stanovený z hmotnosti přesunovaného materiálu vodorovná dopravní vzdálenost do 50 m s omezením mechanizace v objektech výšky do 6 m</t>
  </si>
  <si>
    <t>184</t>
  </si>
  <si>
    <t>https://podminky.urs.cz/item/CS_URS_2024_02/998722111</t>
  </si>
  <si>
    <t>725</t>
  </si>
  <si>
    <t>Zdravotechnika - zařizovací předměty</t>
  </si>
  <si>
    <t>725110814</t>
  </si>
  <si>
    <t>Demontáž klozetů kombi</t>
  </si>
  <si>
    <t>186</t>
  </si>
  <si>
    <t>https://podminky.urs.cz/item/CS_URS_2024_02/725110814</t>
  </si>
  <si>
    <t>725119125</t>
  </si>
  <si>
    <t>Zařízení záchodů montáž klozetových mís závěsných na nosné stěny</t>
  </si>
  <si>
    <t>188</t>
  </si>
  <si>
    <t>https://podminky.urs.cz/item/CS_URS_2024_02/725119125</t>
  </si>
  <si>
    <t>64236021</t>
  </si>
  <si>
    <t>klozet keramický bílý závěsný hluboké splachování 490x360x350mm</t>
  </si>
  <si>
    <t>190</t>
  </si>
  <si>
    <t>55167394</t>
  </si>
  <si>
    <t>sedátko klozetové duroplastové bílé antibakteriální</t>
  </si>
  <si>
    <t>192</t>
  </si>
  <si>
    <t>725210821</t>
  </si>
  <si>
    <t>Demontáž umyvadel bez výtokových armatur umyvadel</t>
  </si>
  <si>
    <t>194</t>
  </si>
  <si>
    <t>https://podminky.urs.cz/item/CS_URS_2024_02/725210821</t>
  </si>
  <si>
    <t>725219102</t>
  </si>
  <si>
    <t>Umyvadla montáž umyvadel ostatních typů na šrouby</t>
  </si>
  <si>
    <t>196</t>
  </si>
  <si>
    <t>https://podminky.urs.cz/item/CS_URS_2024_02/725219102</t>
  </si>
  <si>
    <t>64211045</t>
  </si>
  <si>
    <t>umyvadlo keramické závěsné bílé š 550mm</t>
  </si>
  <si>
    <t>198</t>
  </si>
  <si>
    <t>725330820</t>
  </si>
  <si>
    <t>Demontáž výlevek bez výtokových armatur a bez nádrže a splachovacího potrubí diturvitových</t>
  </si>
  <si>
    <t>200</t>
  </si>
  <si>
    <t>https://podminky.urs.cz/item/CS_URS_2024_02/725330820</t>
  </si>
  <si>
    <t>107</t>
  </si>
  <si>
    <t>725339111</t>
  </si>
  <si>
    <t>Výlevky montáž výlevky</t>
  </si>
  <si>
    <t>202</t>
  </si>
  <si>
    <t>https://podminky.urs.cz/item/CS_URS_2024_02/725339111</t>
  </si>
  <si>
    <t>64271101</t>
  </si>
  <si>
    <t>výlevka keramická stojatá bílá</t>
  </si>
  <si>
    <t>204</t>
  </si>
  <si>
    <t>109</t>
  </si>
  <si>
    <t>725813111</t>
  </si>
  <si>
    <t>Ventily rohové bez připojovací trubičky nebo flexi hadičky G 1/2"</t>
  </si>
  <si>
    <t>206</t>
  </si>
  <si>
    <t>https://podminky.urs.cz/item/CS_URS_2024_02/725813111</t>
  </si>
  <si>
    <t>725813112</t>
  </si>
  <si>
    <t>Ventily rohové bez připojovací trubičky nebo flexi hadičky pračkové G 3/4"</t>
  </si>
  <si>
    <t>208</t>
  </si>
  <si>
    <t>https://podminky.urs.cz/item/CS_URS_2024_02/725813112</t>
  </si>
  <si>
    <t>111</t>
  </si>
  <si>
    <t>725820801</t>
  </si>
  <si>
    <t>Demontáž baterií nástěnných do G 3/4</t>
  </si>
  <si>
    <t>210</t>
  </si>
  <si>
    <t>https://podminky.urs.cz/item/CS_URS_2024_02/725820801</t>
  </si>
  <si>
    <t>725821323</t>
  </si>
  <si>
    <t>Baterie dřezové nástěnné klasické s otáčivým kulatým ústím a délkou ramínka 300 mm</t>
  </si>
  <si>
    <t>212</t>
  </si>
  <si>
    <t>https://podminky.urs.cz/item/CS_URS_2024_02/725821323</t>
  </si>
  <si>
    <t>113</t>
  </si>
  <si>
    <t>725821325</t>
  </si>
  <si>
    <t>Baterie dřezové stojánkové pákové s otáčivým ústím a délkou ramínka 220 mm</t>
  </si>
  <si>
    <t>214</t>
  </si>
  <si>
    <t>https://podminky.urs.cz/item/CS_URS_2024_02/725821325</t>
  </si>
  <si>
    <t>725822611</t>
  </si>
  <si>
    <t>Baterie umyvadlové stojánkové pákové bez výpusti</t>
  </si>
  <si>
    <t>216</t>
  </si>
  <si>
    <t>https://podminky.urs.cz/item/CS_URS_2024_02/725822611</t>
  </si>
  <si>
    <t>115</t>
  </si>
  <si>
    <t>725849411</t>
  </si>
  <si>
    <t>Baterie sprchové montáž nástěnných baterií s nastavitelnou výškou sprchy</t>
  </si>
  <si>
    <t>218</t>
  </si>
  <si>
    <t>https://podminky.urs.cz/item/CS_URS_2024_02/725849411</t>
  </si>
  <si>
    <t>55143169R01</t>
  </si>
  <si>
    <t>baterie páková nástěnná s napojením na hadici</t>
  </si>
  <si>
    <t>220</t>
  </si>
  <si>
    <t>117</t>
  </si>
  <si>
    <t>725861102</t>
  </si>
  <si>
    <t>Zápachové uzávěrky zařizovacích předmětů pro umyvadla DN 40</t>
  </si>
  <si>
    <t>222</t>
  </si>
  <si>
    <t>https://podminky.urs.cz/item/CS_URS_2024_02/725861102</t>
  </si>
  <si>
    <t>725862103</t>
  </si>
  <si>
    <t>Zápachové uzávěrky zařizovacích předmětů pro dřezy DN 40/50</t>
  </si>
  <si>
    <t>224</t>
  </si>
  <si>
    <t>https://podminky.urs.cz/item/CS_URS_2024_02/725862103</t>
  </si>
  <si>
    <t>119</t>
  </si>
  <si>
    <t>725862123</t>
  </si>
  <si>
    <t>Zápachové uzávěrky zařizovacích předmětů pro dvojdřezy s přípojkou pro pračku nebo myčku DN 40/50</t>
  </si>
  <si>
    <t>https://podminky.urs.cz/item/CS_URS_2024_02/725862123</t>
  </si>
  <si>
    <t>998725111</t>
  </si>
  <si>
    <t>Přesun hmot pro zařizovací předměty stanovený z hmotnosti přesunovaného materiálu vodorovná dopravní vzdálenost do 50 m s omezením mechanizace v objektech výšky do 6 m</t>
  </si>
  <si>
    <t>228</t>
  </si>
  <si>
    <t>https://podminky.urs.cz/item/CS_URS_2024_02/998725111</t>
  </si>
  <si>
    <t>726</t>
  </si>
  <si>
    <t>Zdravotechnika - předstěnové instalace</t>
  </si>
  <si>
    <t>121</t>
  </si>
  <si>
    <t>726131204</t>
  </si>
  <si>
    <t>Předstěnové instalační systémy do lehkých stěn s kovovou konstrukcí montáž ostatních typů klozetů</t>
  </si>
  <si>
    <t>230</t>
  </si>
  <si>
    <t>https://podminky.urs.cz/item/CS_URS_2024_02/726131204</t>
  </si>
  <si>
    <t>55281706</t>
  </si>
  <si>
    <t>montážní prvek pro závěsné WC do lehkých stěn s kovovou konstrukcí ovládání zepředu stavební v 1120mm</t>
  </si>
  <si>
    <t>232</t>
  </si>
  <si>
    <t>123</t>
  </si>
  <si>
    <t>726191001</t>
  </si>
  <si>
    <t>Ostatní příslušenství instalačních systémů zvukoizolační souprava pro WC a bidet</t>
  </si>
  <si>
    <t>234</t>
  </si>
  <si>
    <t>https://podminky.urs.cz/item/CS_URS_2024_02/726191001</t>
  </si>
  <si>
    <t>726191011</t>
  </si>
  <si>
    <t>Ostatní příslušenství instalačních systémů montáž ovládacích tlačítek k WC</t>
  </si>
  <si>
    <t>236</t>
  </si>
  <si>
    <t>https://podminky.urs.cz/item/CS_URS_2024_02/726191011</t>
  </si>
  <si>
    <t>125</t>
  </si>
  <si>
    <t>55281792</t>
  </si>
  <si>
    <t>tlačítko pro ovládání WC zepředu, chrom, Stop splachování, 246x164mm</t>
  </si>
  <si>
    <t>238</t>
  </si>
  <si>
    <t>998726121</t>
  </si>
  <si>
    <t>Přesun hmot pro instalační prefabrikáty stanovený z hmotnosti přesunovaného materiálu vodorovná dopravní vzdálenost do 50 m s omezením mechanizace v objektech výšky do 6 m</t>
  </si>
  <si>
    <t>240</t>
  </si>
  <si>
    <t>https://podminky.urs.cz/item/CS_URS_2024_02/998726121</t>
  </si>
  <si>
    <t>127</t>
  </si>
  <si>
    <t>727212102</t>
  </si>
  <si>
    <t>Protipožární trubní ucpávky plastového potrubí prostup stěnou tloušťky 100 mm požární odolnost EI 90 D 25</t>
  </si>
  <si>
    <t>242</t>
  </si>
  <si>
    <t>https://podminky.urs.cz/item/CS_URS_2024_02/727212102</t>
  </si>
  <si>
    <t>727212103</t>
  </si>
  <si>
    <t>Protipožární trubní ucpávky plastového potrubí prostup stěnou tloušťky 100 mm požární odolnost EI 90 D 32</t>
  </si>
  <si>
    <t>244</t>
  </si>
  <si>
    <t>https://podminky.urs.cz/item/CS_URS_2024_02/727212103</t>
  </si>
  <si>
    <t>129</t>
  </si>
  <si>
    <t>727212118</t>
  </si>
  <si>
    <t>Protipožární trubní ucpávky plastového potrubí prostup stěnou tloušťky 100 mm požární odolnost EI 90-120 D 125</t>
  </si>
  <si>
    <t>246</t>
  </si>
  <si>
    <t>https://podminky.urs.cz/item/CS_URS_2024_02/727212118</t>
  </si>
  <si>
    <t>727213202</t>
  </si>
  <si>
    <t>Protipožární trubní ucpávky plastového potrubí prostup stropem tloušťky 150 mm požární odolnost EI 60 D 25</t>
  </si>
  <si>
    <t>248</t>
  </si>
  <si>
    <t>https://podminky.urs.cz/item/CS_URS_2024_02/727213202</t>
  </si>
  <si>
    <t>"sv pprct d25" 1</t>
  </si>
  <si>
    <t>131</t>
  </si>
  <si>
    <t>727213203</t>
  </si>
  <si>
    <t>Protipožární trubní ucpávky plastového potrubí prostup stropem tloušťky 150 mm požární odolnost EI 60 D 32</t>
  </si>
  <si>
    <t>250</t>
  </si>
  <si>
    <t>https://podminky.urs.cz/item/CS_URS_2024_02/727213203</t>
  </si>
  <si>
    <t>727213224</t>
  </si>
  <si>
    <t>Protipožární trubní ucpávky plastového potrubí prostup stropem tloušťky 150 mm požární odolnost EI 120 D 63</t>
  </si>
  <si>
    <t>252</t>
  </si>
  <si>
    <t>https://podminky.urs.cz/item/CS_URS_2024_02/727213224</t>
  </si>
  <si>
    <t>"sk op dn50" (4)</t>
  </si>
  <si>
    <t>133</t>
  </si>
  <si>
    <t>727213228</t>
  </si>
  <si>
    <t>Protipožární trubní ucpávky plastového potrubí prostup stropem tloušťky 150 mm požární odolnost EI 120 D 125</t>
  </si>
  <si>
    <t>254</t>
  </si>
  <si>
    <t>https://podminky.urs.cz/item/CS_URS_2024_02/727213228</t>
  </si>
  <si>
    <t>"sk ht dn110" 2</t>
  </si>
  <si>
    <t>"sk op dn110" 3</t>
  </si>
  <si>
    <t>998727111</t>
  </si>
  <si>
    <t>Přesun hmot pro protipožární ochranu stanovený z hmotnosti přesunovaného materiálu vodorovná dopravní vzdálenost do 50 m s omezením mechanizace v objektech výšky do 6 m</t>
  </si>
  <si>
    <t>256</t>
  </si>
  <si>
    <t>https://podminky.urs.cz/item/CS_URS_2024_02/998727111</t>
  </si>
  <si>
    <t>135</t>
  </si>
  <si>
    <t>763164511</t>
  </si>
  <si>
    <t>Obklad konstrukcí sádrokartonovými deskami včetně ochranných úhelníků ve tvaru L rozvinuté šíře do 0,4 m, opláštěný deskou standardní A, tl. 12,5 mm</t>
  </si>
  <si>
    <t>337527541</t>
  </si>
  <si>
    <t>https://podminky.urs.cz/item/CS_URS_2024_02/763164511</t>
  </si>
  <si>
    <t>"Krytí svodu v rohu místnosti" 2,8*2</t>
  </si>
  <si>
    <t>763164531</t>
  </si>
  <si>
    <t>Obklad konstrukcí sádrokartonovými deskami včetně ochranných úhelníků ve tvaru L rozvinuté šíře přes 0,4 do 0,8 m, opláštěný deskou standardní A, tl. 12,5 mm</t>
  </si>
  <si>
    <t>178589544</t>
  </si>
  <si>
    <t>https://podminky.urs.cz/item/CS_URS_2024_02/763164531</t>
  </si>
  <si>
    <t>"krytí kanalizace pod stropem m.č. -1.04"</t>
  </si>
  <si>
    <t>6,70*2</t>
  </si>
  <si>
    <t>137</t>
  </si>
  <si>
    <t>763172321</t>
  </si>
  <si>
    <t>Montáž dvířek pro konstrukce ze sádrokartonových desek revizních jednoplášťových pro příčky a předsazené stěny velikost (šxv) 200 x 200 mm</t>
  </si>
  <si>
    <t>-538370242</t>
  </si>
  <si>
    <t>https://podminky.urs.cz/item/CS_URS_2024_02/763172321</t>
  </si>
  <si>
    <t>59030710</t>
  </si>
  <si>
    <t>dvířka revizní jednokřídlá s automatickým zámkem 200x200mm</t>
  </si>
  <si>
    <t>-1693733830</t>
  </si>
  <si>
    <t>139</t>
  </si>
  <si>
    <t>998763301</t>
  </si>
  <si>
    <t>Přesun hmot pro konstrukce montované z desek sádrokartonových, sádrovláknitých, cementovláknitých nebo cementových stanovený z hmotnosti přesunovaného materiálu vodorovná dopravní vzdálenost do 50 m základní v objektech výšky do 6 m</t>
  </si>
  <si>
    <t>-1268119589</t>
  </si>
  <si>
    <t>https://podminky.urs.cz/item/CS_URS_2024_02/998763301</t>
  </si>
  <si>
    <t>771111011</t>
  </si>
  <si>
    <t>Příprava podkladu před provedením dlažby vysátí podlah</t>
  </si>
  <si>
    <t>1150620276</t>
  </si>
  <si>
    <t>https://podminky.urs.cz/item/CS_URS_2024_02/771111011</t>
  </si>
  <si>
    <t>141</t>
  </si>
  <si>
    <t>771121011</t>
  </si>
  <si>
    <t>Příprava podkladu před provedením dlažby nátěr penetrační na podlahu</t>
  </si>
  <si>
    <t>-1708449584</t>
  </si>
  <si>
    <t>https://podminky.urs.cz/item/CS_URS_2024_02/771121011</t>
  </si>
  <si>
    <t>771474211</t>
  </si>
  <si>
    <t>Montáž soklů z dlaždic keramických lepených cementovým flexibilním rychletuhnoucím lepidlem rovných, výšky do 65 mm</t>
  </si>
  <si>
    <t>-2025193191</t>
  </si>
  <si>
    <t>https://podminky.urs.cz/item/CS_URS_2024_02/771474211</t>
  </si>
  <si>
    <t>2,00*2</t>
  </si>
  <si>
    <t>143</t>
  </si>
  <si>
    <t>-1864473297</t>
  </si>
  <si>
    <t>4*1,1 'Přepočtené koeficientem množství</t>
  </si>
  <si>
    <t>771574415</t>
  </si>
  <si>
    <t>Montáž podlah z dlaždic keramických lepených cementovým flexibilním lepidlem hladkých, tloušťky do 10 mm přes 6 do 9 ks/m2</t>
  </si>
  <si>
    <t>781054384</t>
  </si>
  <si>
    <t>https://podminky.urs.cz/item/CS_URS_2024_02/771574415</t>
  </si>
  <si>
    <t>145</t>
  </si>
  <si>
    <t>59761137</t>
  </si>
  <si>
    <t>dlažba keramická slinutá mrazuvzdorná povrch hladký/matný tl do 10mm přes 6 do 9ks/m2</t>
  </si>
  <si>
    <t>-452369175</t>
  </si>
  <si>
    <t>6*1,1 'Přepočtené koeficientem množství</t>
  </si>
  <si>
    <t>771591115</t>
  </si>
  <si>
    <t>Podlahy - dokončovací práce spárování silikonem</t>
  </si>
  <si>
    <t>-1313941835</t>
  </si>
  <si>
    <t>https://podminky.urs.cz/item/CS_URS_2024_02/771591115</t>
  </si>
  <si>
    <t>147</t>
  </si>
  <si>
    <t>-558677140</t>
  </si>
  <si>
    <t>258</t>
  </si>
  <si>
    <t>149</t>
  </si>
  <si>
    <t>005X9502</t>
  </si>
  <si>
    <t>Vyhledání a vytýčení stávajících sítí, místa napojení a ověření dimenzí (kamerou, kopanou sondou, ...), po ověření je nutné uvedení do původního stavu</t>
  </si>
  <si>
    <t>260</t>
  </si>
  <si>
    <t>262</t>
  </si>
  <si>
    <t>151</t>
  </si>
  <si>
    <t>264</t>
  </si>
  <si>
    <t>"stávající kanalizace" (5,0+2,5+1,0+1,0)</t>
  </si>
  <si>
    <t>722290246</t>
  </si>
  <si>
    <t>Zkoušky, proplach a desinfekce vodovodního potrubí zkoušky těsnosti vodovodního potrubí plastového do DN 40</t>
  </si>
  <si>
    <t>266</t>
  </si>
  <si>
    <t>https://podminky.urs.cz/item/CS_URS_2024_02/722290246</t>
  </si>
  <si>
    <t>"stávající vodovod" (5,0+2*2,5)</t>
  </si>
  <si>
    <t>153</t>
  </si>
  <si>
    <t>892241111</t>
  </si>
  <si>
    <t>Tlakové zkoušky vodou na potrubí DN do 80</t>
  </si>
  <si>
    <t>268</t>
  </si>
  <si>
    <t>https://podminky.urs.cz/item/CS_URS_2024_02/892241111</t>
  </si>
  <si>
    <t>270</t>
  </si>
  <si>
    <t>155</t>
  </si>
  <si>
    <t>272</t>
  </si>
  <si>
    <t>274</t>
  </si>
  <si>
    <t>D.1.4.2 - UT</t>
  </si>
  <si>
    <t>D1 - Název položky</t>
  </si>
  <si>
    <t>D2 - DEMONTÁŽE A PŘESUNY</t>
  </si>
  <si>
    <t>D3 - ARMATURY, ČERPADLA, MĚŘENÍ …</t>
  </si>
  <si>
    <t>D4 - POTRUBÍ</t>
  </si>
  <si>
    <t>D5 - MĚŘENÍ TEPLA</t>
  </si>
  <si>
    <t>D6 - OSTATNÍ</t>
  </si>
  <si>
    <t>D1</t>
  </si>
  <si>
    <t>Název položky</t>
  </si>
  <si>
    <t>D2</t>
  </si>
  <si>
    <t>DEMONTÁŽE A PŘESUNY</t>
  </si>
  <si>
    <t>Pol204</t>
  </si>
  <si>
    <t>Odborné odpojení, demontáž, kontrola, očištění, nový nátěr článkové těleso 17 čl. - 150/600 (celková výška 700 mm) s příslušenstvím</t>
  </si>
  <si>
    <t>Poznámka k položce:_x000d_
Včetně připojovacího ventilu a šroubení. Sejmutí termostatické hlavice a její uskladnění u investora. Konzole a systém upevnění tělesa bude demontován v rozsahu pro umožnění stavebního vnitřního zateplení a následného upevnění nových konzol a systému upevnění pro posunutou polohu</t>
  </si>
  <si>
    <t>Pol205</t>
  </si>
  <si>
    <t>Odborné odpojení, demontáž, kontrola, očištění, nový nátěr článkové těleso 24 čl. - 150/600 (celková výška 700 mm) s příslušenstvím</t>
  </si>
  <si>
    <t>Pol206</t>
  </si>
  <si>
    <t>Odborné odpojení, demontáž, kontrola, očištění, nový nátěr článkové těleso 25 čl. - 150/600 (celková výška 700 mm) s příslušenstvím</t>
  </si>
  <si>
    <t>Pol207</t>
  </si>
  <si>
    <t>Odborné odpojení, demontáž, kontrola, očištění, nový nátěr článkové těleso 26 čl. - 150/600 (celková výška 700 mm) s příslušenstvím</t>
  </si>
  <si>
    <t>Pol208</t>
  </si>
  <si>
    <t>Odborné odpojení, demontáž, kontrola, očištění, nový nátěr článkové těleso 28 čl. - 150/600 (celková výška 700 mm) s příslušenstvím</t>
  </si>
  <si>
    <t>Pol209</t>
  </si>
  <si>
    <t>Odborné odpojení, demontáž, kontrola, očištění, nový nátěr článkové těleso 29 čl. - 150/600 (celková výška 700 mm) s příslušenstvím</t>
  </si>
  <si>
    <t>Pol210</t>
  </si>
  <si>
    <t>Odborné odpojení, demontáž, kontrola, očištění, nový nátěr článkové těleso 30 čl. - 150/600 (celková výška 700 mm) s příslušenstvím</t>
  </si>
  <si>
    <t>Pol211</t>
  </si>
  <si>
    <t>Odborné odpojení, demontáž, kontrola, očištění, nový nátěr článkové těleso 32 čl. - 150/600 (celková výška 700 mm) s příslušenstvím</t>
  </si>
  <si>
    <t>Pol212</t>
  </si>
  <si>
    <t>Odborné odpojení, demontáž, kontrola, očištění, nový nátěr článkové těleso 33 čl. - 150/600 (celková výška 700 mm) s příslušenstvím</t>
  </si>
  <si>
    <t>Pol213</t>
  </si>
  <si>
    <t>Odborné odpojení, demontáž, kontrola, očištění, nový nátěr článkové těleso 34 čl. - 150/600 (celková výška 700 mm) s příslušenstvím</t>
  </si>
  <si>
    <t>Pol214</t>
  </si>
  <si>
    <t>Odborné odpojení, demontáž, kontrola, očištění, nový nátěr článkové těleso 35 čl. - 150/600 (celková výška 700 mm) s příslušenstvím</t>
  </si>
  <si>
    <t>Pol215</t>
  </si>
  <si>
    <t>Odborné odpojení, demontáž, kontrola, očištění, nový nátěr článkové těleso 36 čl. - 150/600 (celková výška 700 mm) s příslušenstvím</t>
  </si>
  <si>
    <t>Pol216</t>
  </si>
  <si>
    <t>Odborné odpojení, demontáž, kontrola, očištění, nový nátěr článkové těleso 37 čl. - 150/600 (celková výška 700 mm) s příslušenstvím</t>
  </si>
  <si>
    <t>Pol217</t>
  </si>
  <si>
    <t>Odborné odpojení, demontáž, kontrola, očištění, nový nátěr článkové těleso 43 čl. - 150/600 (celková výška 700 mm) s příslušenstvím</t>
  </si>
  <si>
    <t>Pol218</t>
  </si>
  <si>
    <t>Odborné odpojení, demontáž, kontrola, očištění, nový nátěr článkové těleso 44 čl. - 150/600 (celková výška 700 mm) s příslušenstvím</t>
  </si>
  <si>
    <t>Pol219</t>
  </si>
  <si>
    <t>Odborné odpojení, demontáž, kontrola, očištění, nový nátěr článkové těleso 47 čl. - 150/600 (celková výška 700 mm) s příslušenstvím</t>
  </si>
  <si>
    <t>Pol220</t>
  </si>
  <si>
    <t>Odborné odpojení, demontáž, kontrola, očištění, nový nátěr ocelové trubkové těleso DN65, l=3m s příslušenstvím</t>
  </si>
  <si>
    <t>Pol221</t>
  </si>
  <si>
    <t>Odborné odpojení, demontáž, kontrola, očištění, oprava nátěru ocelové deskové těleso 22/600-900 s příslušenstvím</t>
  </si>
  <si>
    <t>Poznámka k položce:_x000d_
Včetně připojovacího ventilu a šroubení. Sejmutí termostatické hlavice a její uskladnění u investora. Konzole a systém upevnění tělesa bude demontován v rozsahu pro umožnění stavebního vnitřního zateplení a následného upevnění nových konzol a systému upevnění pro posunutou polohu. Oprava nátěru v cca 25 % plochy čelní desky.</t>
  </si>
  <si>
    <t>Pol222</t>
  </si>
  <si>
    <t>Odborné odpojení, demontáž, kontrola, očištění, oprava nátěru ocelové deskové těleso 22/600-1000 s příslušenstvím</t>
  </si>
  <si>
    <t>Pol223</t>
  </si>
  <si>
    <t>Odborné odpojení, demontáž, kontrola, očištění, oprava nátěru ocelové deskové těleso 22/600-1200 s příslušenstvím</t>
  </si>
  <si>
    <t>Pol224</t>
  </si>
  <si>
    <t>Odborné odpojení, demontáž, kontrola, očištění, oprava nátěru ocelové deskové těleso 22/600-1400 s příslušenstvím</t>
  </si>
  <si>
    <t>Pol225</t>
  </si>
  <si>
    <t>Odborné odpojení, demontáž, kontrola, očištění, oprava nátěru ocelové deskové těleso 22/600-1600 s příslušenstvím</t>
  </si>
  <si>
    <t>Pol226</t>
  </si>
  <si>
    <t>Odborné odpojení, demontáž, kontrola, očištění, oprava nátěru ocelové deskové těleso 22/600-1700 s příslušenstvím</t>
  </si>
  <si>
    <t>Pol227</t>
  </si>
  <si>
    <t>Odborné odpojení, demontáž, kontrola, očištění, oprava nátěru ocelové deskové těleso 22/600-2000 s příslušenstvím</t>
  </si>
  <si>
    <t>Pol228</t>
  </si>
  <si>
    <t>Montáž - demontované článkové těleso 17 čl. - 150/600 (celková výška 700 mm) s příslušenstvím včetně výroby a osazení konzol a upevňovací techniky</t>
  </si>
  <si>
    <t>Poznámka k položce:_x000d_
Včetně připojovacího ventilu a šroubení. Tělesa budou osazena na nově vyrobené a osazené konzole a systém upevnění s přerušeným tepelným mostem a s prodlouženou délkou s ohledem na prostup závěsu tepelnou izolací (tl. tepelné izolace s omítkou cca 170 mm - nutno koordinovat se stavební částí) a následným upevněním do stávající konstrukce stěn. Včetně veškerého příslušenství.</t>
  </si>
  <si>
    <t>Pol229</t>
  </si>
  <si>
    <t>Montáž - demontovaného článkového tělesa 24 čl. - 150/600 (celková výška 700 mm) s příslušenstvím včetně výroby a osazení konzol a upevňovací techniky</t>
  </si>
  <si>
    <t>Pol230</t>
  </si>
  <si>
    <t>Montáž - demontovaného článkového tělesa 25 čl. - 150/600 (celková výška 700 mm) s příslušenstvím včetně výroby a osazení konzol a upevňovací techniky</t>
  </si>
  <si>
    <t>Pol231</t>
  </si>
  <si>
    <t>Montáž - demontovaného článkového tělesa 26 čl. - 150/600 (celková výška 700 mm) s příslušenstvím včetně výroby a osazení konzol a upevňovací techniky</t>
  </si>
  <si>
    <t>Pol232</t>
  </si>
  <si>
    <t>Montáž - demontovaného článkového tělesa 28 čl. - 150/600 (celková výška 700 mm) s příslušenstvím včetně výroby a osazení konzol a upevňovací techniky</t>
  </si>
  <si>
    <t>Pol233</t>
  </si>
  <si>
    <t>Montáž - demontovaného článkového tělesa 29 čl. - 150/600 (celková výška 700 mm) s příslušenstvím včetně výroby a osazení konzol a upevňovací techniky</t>
  </si>
  <si>
    <t>Pol234</t>
  </si>
  <si>
    <t>Montáž - demontovaného článkového tělesa 30 čl. - 150/600 (celková výška 700 mm) s příslušenstvím včetně výroby a osazení konzol a upevňovací techniky</t>
  </si>
  <si>
    <t>Pol235</t>
  </si>
  <si>
    <t>Montáž - demontovaného článkového tělesa 32 čl. - 150/600 (celková výška 700 mm) s příslušenstvím včetně výroby a osazení konzol a upevňovací techniky</t>
  </si>
  <si>
    <t>Pol236</t>
  </si>
  <si>
    <t>Montáž - demontovaného článkového tělesa 33 čl. - 150/600 (celková výška 700 mm) s příslušenstvím včetně výroby a osazení konzol a upevňovací techniky</t>
  </si>
  <si>
    <t>Pol237</t>
  </si>
  <si>
    <t>Montáž - demontovaného článkového tělesa 34 čl. - 150/600 (celková výška 700 mm) s příslušenstvím včetně výroby a osazení konzol a upevňovací techniky</t>
  </si>
  <si>
    <t>Pol238</t>
  </si>
  <si>
    <t>Montáž - demontovaného článkového tělesa 35 čl. - 150/600 (celková výška 700 mm) s příslušenstvím včetně výroby a osazení konzol a upevňovací techniky</t>
  </si>
  <si>
    <t>Pol239</t>
  </si>
  <si>
    <t>Montáž - demontovaného článkového tělesa 36 čl. - 150/600 (celková výška 700 mm) s příslušenstvím včetně výroby a osazení konzol a upevňovací techniky</t>
  </si>
  <si>
    <t>Pol240</t>
  </si>
  <si>
    <t>Montáž - demontovaného článkového tělesa 37 čl. - 150/600 (celková výška 700 mm) s příslušenstvím včetně výroby a osazení konzol a upevňovací techniky</t>
  </si>
  <si>
    <t>Pol241</t>
  </si>
  <si>
    <t>Montáž - demontovaného článkového tělesa 43 čl. - 150/600 (celková výška 700 mm) s příslušenstvím včetně výroby a osazení konzol a upevňovací techniky</t>
  </si>
  <si>
    <t>Pol242</t>
  </si>
  <si>
    <t>Montáž - demontovaného článkového tělesa 44 čl. - 150/600 (celková výška 700 mm) s příslušenstvím včetně výroby a osazení konzol a upevňovací techniky</t>
  </si>
  <si>
    <t>Pol243</t>
  </si>
  <si>
    <t>Montáž - demontovaného článkového tělesa 47 čl. - 150/600 (celková výška 700 mm) s příslušenstvím včetně výroby a osazení konzol a upevňovací techniky</t>
  </si>
  <si>
    <t>Pol244</t>
  </si>
  <si>
    <t>Montáž - demontovaného ocelového trubkového tělesa DN65, l=3m s příslušenstvím včetně výroby a osazení konzol a upevňovací techniky</t>
  </si>
  <si>
    <t>Pol245</t>
  </si>
  <si>
    <t>Montáž - demontovaného ocelového deskového tělesa 22/600-900 s příslušenstvím včetně výroby a osazení konzol a upevňovací techniky</t>
  </si>
  <si>
    <t>Pol246</t>
  </si>
  <si>
    <t>Montáž - demontovaného ocelového deskového tělesa 22/600-1000 s příslušenstvím</t>
  </si>
  <si>
    <t>Pol247</t>
  </si>
  <si>
    <t>Montáž - demontovaného ocelového deskového tělesa 22/600-1200 s příslušenstvím včetně výroby a osazení konzol a upevňovací techniky</t>
  </si>
  <si>
    <t>Pol248</t>
  </si>
  <si>
    <t>Montáž - demontovaného ocelového deskového tělesa 22/600-1400 s příslušenstvím včetně výroby a osazení konzol a upevňovací techniky</t>
  </si>
  <si>
    <t>Pol249</t>
  </si>
  <si>
    <t>Montáž - demontovaného ocelového deskového tělesa 22/600-1600 s příslušenstvím včetně výroby a osazení konzol a upevňovací techniky</t>
  </si>
  <si>
    <t>Pol250</t>
  </si>
  <si>
    <t>Montáž - demontovaného ocelového deskového tělesa 22/600-1700 s příslušenstvím včetně výroby a osazení konzol a upevňovací techniky</t>
  </si>
  <si>
    <t>Pol251</t>
  </si>
  <si>
    <t>Montáž - demontovaného ocelového deskového tělesa 22/600-2000 s příslušenstvím včetně výroby a osazení konzol a upevňovací techniky</t>
  </si>
  <si>
    <t>Pol252</t>
  </si>
  <si>
    <t>Odpojení připojovacího potrubí topných těles od stoupacích potrubí a oprava vzniklých otvorů ve stoupacích potrubí po odpojení např. vložením mezikusu spotřebnou úpravou stoupacího potrubí a spojením svařováním a s opravu a doplněním nátěru</t>
  </si>
  <si>
    <t>Poznámka k položce:_x000d_
V 1. NP až 4. NP. Včetně příslušenství.</t>
  </si>
  <si>
    <t>Pol253</t>
  </si>
  <si>
    <t>Provedení příslušných otvorů a úprava stoupacích potrubí pro nové napojení nového připojovacího potrubí topných těles svařovaným spojem a s opravu a doplněním nátěru</t>
  </si>
  <si>
    <t>Pol254</t>
  </si>
  <si>
    <t>Provedení příslušných otvorů a úprava výstupního potrubí stávajícho výměníku pro nové napojení nového potrubí pro VZT jednotky svařovaným spojem a s opravu a doplněním nátěru a izolace</t>
  </si>
  <si>
    <t>Poznámka k položce:_x000d_
Včetně příslušenství. Ve výměníkové stanici 1. PP</t>
  </si>
  <si>
    <t>D3</t>
  </si>
  <si>
    <t>ARMATURY, ČERPADLA, MĚŘENÍ …</t>
  </si>
  <si>
    <t>Pol255</t>
  </si>
  <si>
    <t>D+M Tlakově nezávislý regulační a vyvažovací ventil pro plynulou regulaci s charakteristikou EQM, předpokládaná dimenze DN 10 a rozsah průtoků do cca 20 -120 kg/h. Včetně šroubení, popř. protipřírub, těsnění a spojovacích prvků. + Servopohon pro plynulou regulaci zdvihu ventil (el. napájení a ovládání dle konkrétní regulace)</t>
  </si>
  <si>
    <t>Poznámka k položce:_x000d_
Pro regulaci dodávky množství topné vody do směšovacích uzlů VZT jednotek. Integrovaný regulátor tlakové diference pro vysokou regulační autoritu, regulační stabilitu a automatické omezení projektovaného průtoku. Možnost měření průtoku a dostupného tlaku pro optimalizaci a diagnostiku soustav. Servopohon koordinovat s dodávkou a montáží regulace VZT.</t>
  </si>
  <si>
    <t>Pol256</t>
  </si>
  <si>
    <t>D+M Tlakově nezávislý regulační a vyvažovací ventil, předpokládaná dimenze DN 10 a rozsah průtok cca 50 kg/h. Včetně šroubení, popř. protipřírub, těsnění a spojovacích prvků. + Servopohon pro plynulou regulaci zdvihu ventil (el. napájení a ovládání dle konkrétní regulace)</t>
  </si>
  <si>
    <t>Poznámka k položce:_x000d_
Pro regulaci dodávky množství topné vody ve zkratu VZT jednotek. Integrovaný regulátor tlakové diference pro vysokou regulační autoritu, regulační stabilitu a automatické omezení projektovaného průtoku. Možnost měření průtoku a dostupného tlaku pro optimalizaci a diagnostiku soustav. Servopohon koordinovat s dodávkou a montáží regulace VZT. Servopohon bude reverzně zapojen k hlavnímu ventilu (Když hlavní ventil uzavírá, zlratový ventil zavírá a naopak)</t>
  </si>
  <si>
    <t>Pol257</t>
  </si>
  <si>
    <t>D+M Vyvažovací ventil pro přesné hydronické vyvážení průtoků v topné soustavě. Předpokládaná dimenze DN 10, kvs cca 0.1-1.4 m3/h. Včetně šroubení, těsnění a spojovacích prvků.</t>
  </si>
  <si>
    <t>Poznámka k položce:_x000d_
Pro regulaci průtoku vody na sekundární straně směšovacích okruhů VZT jednotky s číselnou stupnicí pro přesné nastavení, s možností uzavření a se vsuvkami pro osazení měřícího přístroje tlaků a průtoků.</t>
  </si>
  <si>
    <t>Pol258</t>
  </si>
  <si>
    <t>D+M Plnoprůtokový kulový kohout s koulí proti usazování nečistot na funkční ploše koule při zavřeném stavu, závitový, 5/4" s pákou</t>
  </si>
  <si>
    <t>Poznámka k položce:_x000d_
Včetně montážního a těsnícího materilálu.</t>
  </si>
  <si>
    <t>Pol259</t>
  </si>
  <si>
    <t>D+M Plnoprůtokový kulový kohout s koulí proti usazování nečistot na funkční ploše koule při zavřeném stavu, závitový, 1" s pákou</t>
  </si>
  <si>
    <t>Pol260</t>
  </si>
  <si>
    <t>D+M Plnoprůtokový kulový kohout s koulí proti usazování nečistot na funkční ploše koule při zavřeném stavu, závitový, 1/2" s pákou</t>
  </si>
  <si>
    <t>Poznámka k položce:_x000d_
Na dopoštění vody. Včetně montážního a těsnícího materilálu.</t>
  </si>
  <si>
    <t>Pol261</t>
  </si>
  <si>
    <t>D+M Vypouštěcí kulový kohout s hadicovou vývodkou a zátkou 1/2"</t>
  </si>
  <si>
    <t>Poznámka k položce:_x000d_
Vypouštění topné vody. Včetně montážního a těsnícího materilálu. Na všechna nejnižší místa topného systému mimo topných těles</t>
  </si>
  <si>
    <t>Pol262</t>
  </si>
  <si>
    <t>D+M Automatický odvzdušňovací ventil 1/2“, PN10, s uzávěrem + návarek</t>
  </si>
  <si>
    <t>Poznámka k položce:_x000d_
Včetně montážního a těsnícího materilálu. Na všechna nejvyšší místa topného systému mimo topných těles. Pro automatické účinné a trvalé odstraňování plynů z topné soustavy. Na nejvyšší místa soustavy. Velká komora pro shromažďování plynů, plovákový systém, systém nesmí připustit, aby se unášené nečistoty dostaly k samotné odvzdušňovací části ventilu. Možnost čištění za provozu.</t>
  </si>
  <si>
    <t>Pol263</t>
  </si>
  <si>
    <t>D+M Závitový pryžový kompenzátor nebo nerezová tlaková hadice - pružný prvek EPDM, šroubení, 1/2"</t>
  </si>
  <si>
    <t>Poznámka k položce:_x000d_
Pro napojení VZT jednotek. Včetně šroubení, těsnícího a montážního materiálu. Dimenzi upravit dle napojovacího potrubí teplovodního výměníku skutečně dodané VZT jednotky</t>
  </si>
  <si>
    <t>Pol264</t>
  </si>
  <si>
    <t>D+M Vlnovcový axiální kompenzátor s nerezovým měchem, DN 25 - 1" + upevnění pro osové vedení včetně příslušenství, zdvih min. 20 mm</t>
  </si>
  <si>
    <t>Poznámka k položce:_x000d_
Včetně šroubení, těsnícího a montážního materiálu.</t>
  </si>
  <si>
    <t>Pol265</t>
  </si>
  <si>
    <t>D+M filtr topné vody s magnetem, nerezové sítko, 1/2", včetně příslušenství</t>
  </si>
  <si>
    <t>Poznámka k položce:_x000d_
Včetně montážního a těsnícího materilálu</t>
  </si>
  <si>
    <t>Pol266</t>
  </si>
  <si>
    <t>D+M zpětná klapka, 5/4", kv=min. 21, včetně příslušenství</t>
  </si>
  <si>
    <t>Pol267</t>
  </si>
  <si>
    <t>D+M zpětná klapka, 1/2", kv=min. 2, včetně příslušenství</t>
  </si>
  <si>
    <t>Pol268</t>
  </si>
  <si>
    <t>D+M Teploměr bimetalový ručičkový, cca ø100mm, 0-120 °C + nerezová jímka + návarek</t>
  </si>
  <si>
    <t>Poznámka k položce:_x000d_
Včetně montážního a těsnícího materilálu. Kovové nerezové pouzdro. Vyznačení provozních stavů.</t>
  </si>
  <si>
    <t>Pol269</t>
  </si>
  <si>
    <t>D+M Mokroběžné vysoce účinné, bezúdržbové oběhové čerpadlo topné vody s pokročilými možnostmi řízení včetně příslušenství (např. šroubení nebo protipříruby, těsnění, spojovací materiál, typová tepelná izolac čerpadla atd), návrhový průtok 20-120 kg/h při výtlaku cca 15 kPa, cca DN25, 230 V, PN6</t>
  </si>
  <si>
    <t>Poznámka k položce:_x000d_
Plynulá regulace, adaptibilní funkce, ovládací panel, displej, rozhraní Bluetooth, ochrana proti chodu nasucho. Pracovní průtok a výtlak čerpadla je nutno upravit návrhem v dodavatelské realizační a dílenské dokumentaci s ohledem na tlakové ztráty a průtoky skutečně použitého potrubí, armatur, VZT jednotky atd. Snímatelná typová tepelná izolace jako výlisek, splňující vyhl. č. 193/2007 sb. Elektrické zapojení a napájení koordinovat s regulací VZT jednotky.</t>
  </si>
  <si>
    <t>Pol270</t>
  </si>
  <si>
    <t>D+M Mokroběžné vysoce účinné, bezúdržbové oběhové čerpadlo topné vody s pokročilými možnostmi řízení včetně příslušenství (např. šroubení nebo protipříruby, těsnění, spojovací materiál, typová tepelná izolac čerpadla atd), návrhový průtok cca 840 kg/h při výtlaku cca 25 kPa, cca DN25, 230 V, PN6</t>
  </si>
  <si>
    <t>Poznámka k položce:_x000d_
Plynulá regulace, adaptibilní funkce, ovládací panel, displej, rozhraní Bluetooth, ochrana proti chodu nasucho. Pracovní průtok a výtlak čerpadla je nutno upravit návrhem v dodavatelské realizační a dílenské dokumentaci s ohledem na tlakové ztráty a průtoky skutečně použitého potrubí, armatur atd. Snímatelná typová tepelná izolace jako výlisek, splňující vyhl. č. 193/2007 sb.</t>
  </si>
  <si>
    <t>D4</t>
  </si>
  <si>
    <t>POTRUBÍ</t>
  </si>
  <si>
    <t>Pol271</t>
  </si>
  <si>
    <t>D+M Rozvod z trubek a PRESS fitinek z uhlíkové oceli vně pozinkované 18x1.2 mm, včetně spojovacích prvků, tvarovek a příslušenství + Izolace tepelná pro potrubí, tloušťka izolační vrstvy min. 20 mm</t>
  </si>
  <si>
    <t>Poznámka k položce:_x000d_
Komplexní lisovaný systém. Izolace tepelná dle vyhl. 193/2007 Sb., nehořlavá např. s minerální plstí a kašírovaným hliníkovým povrchem, včetně montážního příslušenství a doplňků, λmax.=0,045 W*m-1*K-1 při 50 °C po celé délce potrubí a příslušenství.</t>
  </si>
  <si>
    <t>Pol272</t>
  </si>
  <si>
    <t>D+M Rozvod z trubek a PRESS fitinek z uhlíkové oceli vně pozinkované 22x1.2 mm, včetně spojovacích prvků, tvarovek a příslušenství + Izolace tepelná pro potrubí, tloušťka izolační vrstvy min. 20 mm</t>
  </si>
  <si>
    <t>Pol273</t>
  </si>
  <si>
    <t>D+M Rozvod z trubek a PRESS fitinek z uhlíkové oceli vně pozinkované 28x1.5 mm, včetně spojovacích prvků, tvarovek a příslušenství + Izolace tepelná pro potrubí, tloušťka izolační vrstvy min. 30 mm</t>
  </si>
  <si>
    <t>Pol274</t>
  </si>
  <si>
    <t>D+M Rozvod z trubek a PRESS fitinek z uhlíkové oceli vně pozinkované 35x1.5 mm, včetně spojovacích prvků, tvarovek a příslušenství + Izolace tepelná pro potrubí, tloušťka izolační vrstvy min. 30 mm</t>
  </si>
  <si>
    <t>Pol275</t>
  </si>
  <si>
    <t>D+M Závěsy, profilové konzole, objímky, atd. pro potrubí do d22</t>
  </si>
  <si>
    <t>Poznámka k položce:_x000d_
Komplexní upevňovací systém pro potrubí a příslušenství dle potřeb montáže s respektováním dilatačních potřeb délkové kompenzace potrubí.</t>
  </si>
  <si>
    <t>Pol276</t>
  </si>
  <si>
    <t>D+M Závěsy, profilové konzole, objímky, atd. pro potrubí od d 28 do d32</t>
  </si>
  <si>
    <t>Pol277</t>
  </si>
  <si>
    <t>D+M Pevný bod pro potrubí vnějšího průměru 28 mm</t>
  </si>
  <si>
    <t>Pol278</t>
  </si>
  <si>
    <t>D+M Pevný bod pro potrubí vnějšího průměru 22 mm</t>
  </si>
  <si>
    <t>Pol279</t>
  </si>
  <si>
    <t>D+M ocelová chránička pro prostupy potrubí podlahami a stěnami, l= cca do 900 mm, pro potrubí do vnějšího průměr 35 mm + Iz (vnější rozměr upravit o tloušťku izolace). Včetně provedení souvisejících průrazů (jádrové vrtání), stavebních úprav a konečného stavebního začištění</t>
  </si>
  <si>
    <t>Poznámka k položce:_x000d_
Pro prostupy potrubí stavebními konstrukcemi. Koordinovat se stavební částí, PBŘ a požárními ucpávkami. Včetně nátěru.</t>
  </si>
  <si>
    <t>Pol280</t>
  </si>
  <si>
    <t>M Provedení otvorů (jádrové vrtání), stavebních úprav a konečného stavebního začištění pro vedení tras potrubí.</t>
  </si>
  <si>
    <t>Poznámka k položce:_x000d_
Pro prostupy potrubí stavebními konstrukcemi mimo chríničky. Koordinovat se stavební částí, PBŘ a požárními ucpávkami.</t>
  </si>
  <si>
    <t>Pol281</t>
  </si>
  <si>
    <t>D+M Požární ucpávka potrubí do vnějšího průměru potrubí do 35 mm + Iz</t>
  </si>
  <si>
    <t>Poznámka k položce:_x000d_
Pro prostupy potrubí požárně dělícími konstrukcemi dle PBŘ. Včetně označení u prostupů a výkresy umístění. Provedení dle návodu výrobce zvolené ucpávky nebo těsnění. Musí umožňovat dilataci - posuv potrubí</t>
  </si>
  <si>
    <t>Pol282</t>
  </si>
  <si>
    <t>D+M Rozvod z trubek hladkých ocelových spojovaných svařováním např. dle ČSN 425710, 3/8", včetně spojovacích prvků, tvarovek a příslušenství + základní a vrchní nátěr.</t>
  </si>
  <si>
    <t>Poznámka k položce:_x000d_
Pro napojení topných těles. Komplexní svařovaný, mimo nutných závitových spojů pro osazení armatur, systém potrubního rozvodu. Izolace tepelná dle vyhl. 193/2007 Sb., nehořlavá např. s minerální plstí a kašírovaným hliníkovým povrchem, včetně montážního příslušenství a doplňků. Nátěr bude porvden barvou odolávající teplotám až do 90 °C a to dle návodu výrobce v souvislé barevně a tloušťkou jednotné vrstvě.</t>
  </si>
  <si>
    <t>Pol283</t>
  </si>
  <si>
    <t>D+M Rozvod z trubek hladkých ocelových spojovaných svařováním např. dle ČSN 425710, 1/2", včetně spojovacích prvků, tvarovek a příslušenství + základní a vrchní nátěr.</t>
  </si>
  <si>
    <t>Pol284</t>
  </si>
  <si>
    <t>D+M Rozvod z trubek hladkých ocelových spojovaných svařováním např. dle ČSN 425710, 3/4", včetně spojovacích prvků, tvarovek a příslušenství + základní a vrchní nátěr.</t>
  </si>
  <si>
    <t>Pol285</t>
  </si>
  <si>
    <t>D+M Rozvod z trubek hladkých ocelových spojovaných svařováním např. dle ČSN 425710, 1", včetně spojovacích prvků, tvarovek a příslušenství + základní a vrchní nátěr.</t>
  </si>
  <si>
    <t>D5</t>
  </si>
  <si>
    <t>MĚŘENÍ TEPLA</t>
  </si>
  <si>
    <t>Pol286</t>
  </si>
  <si>
    <t>D+M Ultrazvukový měřič tepla (kompletní typová sestava - počítadlo, párované teploměry, ultrazvukový průtokoměr, atd.), Qp=1.5, DN15, bez potřeby síťového napájení, datová jednotka s M-bus přenosem dat</t>
  </si>
  <si>
    <t>Poznámka k položce:_x000d_
Stanovené měřidlo dle zákona č. 505/1990 Sb., § 3. Včetně připojovacích šroubení, popř. přírub a těsnění. Metrologické ověření. Montáž oprávněnou firmou, která má metrologickou registraci dle zákona č. 505/90 Sb., § 19. Třída přesnosti měření max. třída 2 dle EN 1434 nebo lepší. Možnost automatického ukládání naměřených měsíčních odečtů. Životností baterie min. 6 roků, s velmi krátkým měřicím cyklem měřeni teplot i průtoku a rádiovým odečtem dat. Včetně ostatního příslušenství dle návodu a doporučení výrobce. Kv a Qp je nutné upravit dle hydraulického výpočtu topného systému provedeného dodavatelem.</t>
  </si>
  <si>
    <t>D6</t>
  </si>
  <si>
    <t>OSTATNÍ</t>
  </si>
  <si>
    <t>Pol287</t>
  </si>
  <si>
    <t>Napuštění a vypuštění topné soustavy - propláchnutí pitnou vodou</t>
  </si>
  <si>
    <t>Poznámka k položce:_x000d_
Opakované, včetně spotřeby vody, čl. 8.1. ČSN 06 0310. Propláchnutí bude zaznamenáno do stavebního deníku a k jeho provedení bude vyzván investor pro kontrolu provedení.</t>
  </si>
  <si>
    <t>Pol288</t>
  </si>
  <si>
    <t>Konečné napuštění topné soustavy - upravená topná voda</t>
  </si>
  <si>
    <t>Poznámka k položce:_x000d_
Včetně spotřeby upravené vody.</t>
  </si>
  <si>
    <t>Pol289</t>
  </si>
  <si>
    <t>Seřízení a vyzkoušení zařízení</t>
  </si>
  <si>
    <t>Poznámka k položce:_x000d_
Před předáním. Dle kap. 9, ČSN 060830. Vyhotovení zápisu s popisem postupu zprovoznění, výsledků seřízení, výsledků zkoušek, atd. Zařízení musí být před předáním bez závad. Postup musí být předem odsouhlasem s investorem, který musí být k provádění přizván.</t>
  </si>
  <si>
    <t>Pol290</t>
  </si>
  <si>
    <t>Uvedení do provozu</t>
  </si>
  <si>
    <t>Poznámka k položce:_x000d_
Veškeré činnosti nutné pro uvedení dokončeného díla do provozního stavu včetně deklarace provozních parametrů investorovi. Bude koordinováno s uvedením do provozu a provozem výměníkové stanice a provoizu VZT jednotek. Položka je včetně této koordinace a aktivní spolupráce.</t>
  </si>
  <si>
    <t>Pol291</t>
  </si>
  <si>
    <t>Topné zkoušky, 72 hod.</t>
  </si>
  <si>
    <t>Poznámka k položce:_x000d_
čl. 8, ČSN 06 0310, topný systém v topném období 72 hodin. Vyhotovení zápisu s popisem postupu zkoušky, výsledků zkoušek, atd. Zařízení musí být před předáním bez závad. Postup musí být předem odsouhlasem s investorem, který musí být k provádění zkoušky přizván. Topná zkouška může být provedena pouze v průběhu topného období. Pokud bude stavba dokončována mimo topné období, bude před předáním provedena zkouška dle odběrových možností topného systému a zkouška se bude plně opakovat v nejbližším možném termínu, kdy budou pro provedení zkoušky vhodné klimatické podmínky.</t>
  </si>
  <si>
    <t>Pol292</t>
  </si>
  <si>
    <t>Dlouhodobé zkoušky a seřízení v průběhu celého prvního topného období</t>
  </si>
  <si>
    <t>Poznámka k položce:_x000d_
Viz popis v technické zprávě</t>
  </si>
  <si>
    <t>Pol293</t>
  </si>
  <si>
    <t>Seřízení průtoků topné vody včetně vystavení protokolu</t>
  </si>
  <si>
    <t>Poznámka k položce:_x000d_
Kompletní hydraulické vyregulování dle §7 (6), vyhl. 193/2007 sb. U všech ručních regulačních armatur bude umístěn trvalý odolný štítek s popisem hodnoty nastavení regulace.</t>
  </si>
  <si>
    <t>Pol294</t>
  </si>
  <si>
    <t>D + M Popisy a označení rozvodu a zařízení</t>
  </si>
  <si>
    <t xml:space="preserve">Poznámka k položce:_x000d_
Popisy a označení především hlavního zařízení, rozvodů, uzávěrů, snímačů a ovládacích prvků regulace, uzávěrů atd. např. dle ČSN 13 0072, tak aby byla umožněna snadná orientace v zařízení vytápění pro obsluhu, údržbu a servis. Označení potrubí a zařízení - především: - všechna potrubí budou viditelně průběžně a ve směru toku označena šipkou a druhem média - popisy topných větví  - názvy okruhů a rozdělení potrubí - popis hlavních uzavítacích armatur - popis regulačních armatur - popis čerpadel - popis měření tepla - popis prvků ve vazbě na regulaci (např. servopohony), ...</t>
  </si>
  <si>
    <t>Pol295</t>
  </si>
  <si>
    <t>Zaučení obsluhy</t>
  </si>
  <si>
    <t>Poznámka k položce:_x000d_
V rozsahu činnosti dle dotčené projektové části. Zaučení obsluhy mimo jiné dle návodů výrobců, ČSN 06 0310, ČSN EN 12171, atd. tak, aby obsluha měla celkové technické a funkční informace o zařízení vytápění a uměla jej obsluhovat a reagovat na možné problémy a závady. O zaučení musí být mezi stranami sepsán protokol s obsahem bodů zaučení.</t>
  </si>
  <si>
    <t>Pol296</t>
  </si>
  <si>
    <t>Zřízení a odstranění pracovní podlahy dle montáže, např. lešení, pomocné lešení, práce na žebříku, práce na plošině atd. - dle potřeb montáže-mimo jiné dle NV č. 362/2005 Sb.</t>
  </si>
  <si>
    <t>Poznámka k položce:_x000d_
V rozsahu činnosti dle dotčené projektové části. Mimo jiné dle NV č. 362/2005 Sb. V rozsahu činnosti dle dotčené projektové části.</t>
  </si>
  <si>
    <t>Pol297</t>
  </si>
  <si>
    <t>Průběžný a závěrečný úklid</t>
  </si>
  <si>
    <t>Poznámka k položce:_x000d_
V rozsahu činnosti dle dotčené projektové části. Průběžné provádění úklidů pro řádné a bezpečné provádění dotřené dílčí části stavby a provedení komplexního úklidu dokončení stavby v rozsahu činnosti dle dotčené projektové části, a to v návaznosti na likvidaci odpadů</t>
  </si>
  <si>
    <t>Pol298</t>
  </si>
  <si>
    <t>Likvidace odpadů</t>
  </si>
  <si>
    <t>Poznámka k položce:_x000d_
V rozsahu činnosti dle dotčené projektové části. Kompletní systém sběru, třídění, odvozu a likvidace odpadu rozsahu činnosti dle dotčené projektové části a v souladu se č. 541/2020 Sb. (O odpadech) a jeho prováděcím předpisy vyhl. č. 8/2021 Sb. (Katalog odpadů) a vyhl. č. 273/2021 Sb. Vyhláška o podrobnostech nakládání s odpady</t>
  </si>
  <si>
    <t>Pol299</t>
  </si>
  <si>
    <t>Doprava</t>
  </si>
  <si>
    <t>Poznámka k položce:_x000d_
V rozsahu činnosti dle dotčené projektové části.</t>
  </si>
  <si>
    <t>Pol300</t>
  </si>
  <si>
    <t>Zřizování pracovišť (nikoli staveniště) pro dané pracovní úkoly</t>
  </si>
  <si>
    <t>Poznámka k položce:_x000d_
V rozsahu činnosti dle dotčené projektové učásti, a to především v souladu s NV č. 591/2006 Sb., technologickými postupy, vyhodnocením rizik a opatřeními pro jejich zamezení a tedy pro zajištění bezpečnosti provádění prací atd.</t>
  </si>
  <si>
    <t>D.1.4.3 - VZT</t>
  </si>
  <si>
    <t>D1 - Zařízení</t>
  </si>
  <si>
    <t xml:space="preserve">    D2 - Zařízení č.1</t>
  </si>
  <si>
    <t xml:space="preserve">    D3 - D+M TLUMIČ HLUKU POTRUBNÍ DO KRUHOVÉHO POTRUBÍ</t>
  </si>
  <si>
    <t xml:space="preserve">    D4 - D+M KOMFORTNÍ VYÚSTKA PRO KRUHOVÉ POTRUBÍ</t>
  </si>
  <si>
    <t xml:space="preserve">    D5 - D+M PROTIDEŠŤOVÁ ŽALUZIE PLASTOVÁ</t>
  </si>
  <si>
    <t xml:space="preserve">    D6 - D+M Čtverhranný vzduchotechnický systém z vyztužených trub a tvarových kusů. Třída těsnosti D při sp</t>
  </si>
  <si>
    <t xml:space="preserve">    D7 - D+M Kruhový vzduchotechnický systém s certifikaci EUROVENT sestávající ze spirálově vinutých trub a </t>
  </si>
  <si>
    <t xml:space="preserve">    D8 - D+M ZÁVĚSY, ZÁVĚSNÉ LIŠTY, ZÁVITOVÉ TYČE,ZÁVĚSY, KRUHOVÉ ZÁVĚSY,HMOŽDINKY</t>
  </si>
  <si>
    <t xml:space="preserve">    D9 - D+M TĚSNÍCÍ MATERIÁL SAMOLEPÍCÍ TESNĚNÍ </t>
  </si>
  <si>
    <t xml:space="preserve">    D10 - Zařízení č.2</t>
  </si>
  <si>
    <t xml:space="preserve">    D11 - D+M TLUMIČE HLUKU S POTRUBÍM /šírka vložky 10/</t>
  </si>
  <si>
    <t xml:space="preserve">    D12 - D+M PROTIDEŠŤOVÁ ŽALUZIE HLINÍKOVÁ</t>
  </si>
  <si>
    <t xml:space="preserve">    D13 - D+M KLAPKA DO POTRUBÍ KRUHOVÁ</t>
  </si>
  <si>
    <t xml:space="preserve">    D14 - D+M OHEBNÁ HLINÍKOVÁ HADICE HLUKOVĚ IZOLOVANÁ </t>
  </si>
  <si>
    <t xml:space="preserve">    D15 - D+M STROPNÍ VÍŘIVÝ ANEMOSTAT</t>
  </si>
  <si>
    <t xml:space="preserve">    D16 - D+M TĚSNÍCÍ MATERIÁL, SAMOLEPÍCÍ TESNĚNÍ </t>
  </si>
  <si>
    <t xml:space="preserve">    D17 - Zařízení č.3</t>
  </si>
  <si>
    <t xml:space="preserve">    D18 - D+M Čtverhranný vzduchotechnický systém  z vyztužených trub a tvarových kusů. Třída těsnosti Dpři sp</t>
  </si>
  <si>
    <t xml:space="preserve">    D19 - D+M Kruhový vzduchotechnický systém s certifikaci EUROVENT  sestávající ze spirálově vinutých trub a</t>
  </si>
  <si>
    <t xml:space="preserve">    D20 - D+M ZÁVĚSY, ZÁVĚSNÉ LIŠTY,B ZÁVITOVÉ TYČE,ZÁVĚSY, KRUHOVÉ ZÁVĚSY,HMOŽDINKY</t>
  </si>
  <si>
    <t xml:space="preserve">    D21 - Zařízení č.4</t>
  </si>
  <si>
    <t xml:space="preserve">    D22 - D+M PROTIDEŠŤOVÉ ŽALUZIE ZINKOVÉ</t>
  </si>
  <si>
    <t xml:space="preserve">    D23 - D+M Čtverhranný vzduchotechnický systém z vyztužených trub a tvarových kusů. Třída těsnosti Dpři spr</t>
  </si>
  <si>
    <t xml:space="preserve">    D24 - Zařízení č.5</t>
  </si>
  <si>
    <t xml:space="preserve">    D25 - D+M Čtverhranný vzduchotechnický systém  z vyztužených trub a tvarových kusů. Třída těsnosti D při s</t>
  </si>
  <si>
    <t xml:space="preserve">    D26 - Zařízení č.5 - celkem</t>
  </si>
  <si>
    <t xml:space="preserve">    D27 - Zařízení č.6</t>
  </si>
  <si>
    <t xml:space="preserve">    D28 - Zařízení č.7</t>
  </si>
  <si>
    <t xml:space="preserve">    D29 - D+M TLUMIČ HLUKU</t>
  </si>
  <si>
    <t xml:space="preserve">    D30 - Zařízení č.8</t>
  </si>
  <si>
    <t xml:space="preserve">    D31 - Zařízení č.9</t>
  </si>
  <si>
    <t xml:space="preserve">    D32 - OHEBNÁ HLINÍKOVÁ HADICE HLUKOVĚ IZOLOVANÁ </t>
  </si>
  <si>
    <t xml:space="preserve">    D33 - D+M Čtverhranný vzduchotechnický systém z vyztužených trub a tvarových kusů. Třída těsnosti B resp C</t>
  </si>
  <si>
    <t xml:space="preserve">    D34 - Zařízení č.10</t>
  </si>
  <si>
    <t xml:space="preserve">    D35 - D+M DÝZA OTOČNÁS DALEKÝM DOSAHEM</t>
  </si>
  <si>
    <t xml:space="preserve">    D36 - D+M KRYCÍ MŘÍŽKY /kruhová/</t>
  </si>
  <si>
    <t xml:space="preserve">    D37 - Zařízení č.11</t>
  </si>
  <si>
    <t xml:space="preserve">    D38 - D+M REGULAČNÍ KLAPKA JEDNOLISTÁ KRUHOVÁ</t>
  </si>
  <si>
    <t xml:space="preserve">    D39 - D+M KRYCÍ MŘÍŽKY kruhová/</t>
  </si>
  <si>
    <t xml:space="preserve">    D40 - Zařízení č.12</t>
  </si>
  <si>
    <t xml:space="preserve">    D41 - Zařízení č.13</t>
  </si>
  <si>
    <t xml:space="preserve">    D42 - Demontáže</t>
  </si>
  <si>
    <t>D43 - Izolace tepelné</t>
  </si>
  <si>
    <t xml:space="preserve">    D44 - D+M Tepelná izolace části potrubí, které procházejí prostory s nižší teplotou, než je teplota doprav</t>
  </si>
  <si>
    <t xml:space="preserve">    D45 - D+M MONTÁŽNÍ MATERIÁL</t>
  </si>
  <si>
    <t xml:space="preserve">    D46 - D+M HLUKOVÁ IZOLACE POTRUBÍ DLE OZNAČENÍ NA VÝKRESU: IZOLACE POTRUBÍ DESKOU Z MIN. PLSTI POLEP. AL F</t>
  </si>
  <si>
    <t>D47 - Hodinové zúčtovací sazby</t>
  </si>
  <si>
    <t>Zařízení</t>
  </si>
  <si>
    <t>Zařízení č.1</t>
  </si>
  <si>
    <t>Pol11</t>
  </si>
  <si>
    <t>D+M VZT JEDNOTKA S DESKOVÝM REKUPERÁTOR, ÚČINNOST cca 85,5%, TLAK 350 Pa, Vp=Vo=915 m3/hod, PŘÍKON 0,34/0,33, NAPĚTÍ 230 V, PROUD 7,8 A, TEPLOVODNÍ OHŘEV 0,47 kW, 55°C/35°C, FILTRACE PŘÍVOD F7/ODTAH M5, DIGITÁLNÍ AUTONOMNÍ REGULACE, REGULACE DLE TZ, KOUŘOVÉ ČIDLO</t>
  </si>
  <si>
    <t>Pol12</t>
  </si>
  <si>
    <t>D+M Regilátor variabilního průtoku 1 - 200/200 - průtok 390/390 m3/hod</t>
  </si>
  <si>
    <t>Pol13</t>
  </si>
  <si>
    <t>D+M Regilátor variabilního průtoku 8 - 200/200 - průtok 390/390 m3/hod</t>
  </si>
  <si>
    <t>Pol14</t>
  </si>
  <si>
    <t>D+M Regilátor variabilního průtoku 30, 200/200 - průtok 135/135 m3/hod</t>
  </si>
  <si>
    <t>D+M TLUMIČ HLUKU POTRUBNÍ DO KRUHOVÉHO POTRUBÍ</t>
  </si>
  <si>
    <t>Pol15</t>
  </si>
  <si>
    <t>D+M DN 200/ DÉLKA 900 ED tlumič hluku</t>
  </si>
  <si>
    <t>Pol16</t>
  </si>
  <si>
    <t>D+M DN 315/ DÉLKA 900 ED tlumič hluku</t>
  </si>
  <si>
    <t>D+M KOMFORTNÍ VYÚSTKA PRO KRUHOVÉ POTRUBÍ</t>
  </si>
  <si>
    <t>Pol17</t>
  </si>
  <si>
    <t>D+M DVOUŘADÁ , TYP REGULACE -R3 525*75</t>
  </si>
  <si>
    <t>Pol18</t>
  </si>
  <si>
    <t>D+M JEDNOŘADÁ , TYP REGULACE -R1 425*125</t>
  </si>
  <si>
    <t>Pol19</t>
  </si>
  <si>
    <t>D+M JEDNOŘADÁ , TYP REGULACE -R1 425*12</t>
  </si>
  <si>
    <t>D+M PROTIDEŠŤOVÁ ŽALUZIE PLASTOVÁ</t>
  </si>
  <si>
    <t>Pol20</t>
  </si>
  <si>
    <t>D+M DN 400 protidešt.žaluzie</t>
  </si>
  <si>
    <t>D+M Čtverhranný vzduchotechnický systém z vyztužených trub a tvarových kusů. Třída těsnosti D při sp</t>
  </si>
  <si>
    <t>Pol21</t>
  </si>
  <si>
    <t>do obvodu 1500 100% tvarovek</t>
  </si>
  <si>
    <t>bm</t>
  </si>
  <si>
    <t>D7</t>
  </si>
  <si>
    <t xml:space="preserve">D+M Kruhový vzduchotechnický systém s certifikaci EUROVENT sestávající ze spirálově vinutých trub a </t>
  </si>
  <si>
    <t>Pol22</t>
  </si>
  <si>
    <t>do průměru200 10% tvarovek</t>
  </si>
  <si>
    <t>Pol23</t>
  </si>
  <si>
    <t>do průměru280 20% tvarovek</t>
  </si>
  <si>
    <t>Pol24</t>
  </si>
  <si>
    <t>do průměru400 20% tvarovek</t>
  </si>
  <si>
    <t>Pol25</t>
  </si>
  <si>
    <t>do průměru400 40% tvarovek</t>
  </si>
  <si>
    <t>D8</t>
  </si>
  <si>
    <t>D+M ZÁVĚSY, ZÁVĚSNÉ LIŠTY, ZÁVITOVÉ TYČE,ZÁVĚSY, KRUHOVÉ ZÁVĚSY,HMOŽDINKY</t>
  </si>
  <si>
    <t>Pol26</t>
  </si>
  <si>
    <t>z dodávky potrubí</t>
  </si>
  <si>
    <t>KS</t>
  </si>
  <si>
    <t>D9</t>
  </si>
  <si>
    <t xml:space="preserve">D+M TĚSNÍCÍ MATERIÁL SAMOLEPÍCÍ TESNĚNÍ </t>
  </si>
  <si>
    <t>Pol27</t>
  </si>
  <si>
    <t>D10</t>
  </si>
  <si>
    <t>Zařízení č.2</t>
  </si>
  <si>
    <t>Pol28</t>
  </si>
  <si>
    <t>D+M VZT JEDNOTKA S DESKOVÝM REKUPERÁTOR, ÚČINNOST cca 90,4%, TLAK 300 Pa, Vp=Vo=2000 m3/hod, PŘÍKON 0,65/0,59, NAPĚTÍ 400 V, PROUD 2 X 4,0 A, TEPLOVODNÍ OHŘEV 1,76 kW, 55°C/35°C, FILTRACE PŘÍVOD F7/ODTAH M5, DIGITÁLNÍ AUTONOMNÍ REGULACE, REGULACE DLE TZ, KOUŘOVÉ ČIDLO</t>
  </si>
  <si>
    <t>Pol29</t>
  </si>
  <si>
    <t>Kořové čidlo včetně prokabelování s VZT jednotkou</t>
  </si>
  <si>
    <t>D11</t>
  </si>
  <si>
    <t>D+M TLUMIČE HLUKU S POTRUBÍM /šírka vložky 10/</t>
  </si>
  <si>
    <t>Pol30</t>
  </si>
  <si>
    <t>THP-600x400-1000/3 3 vložky</t>
  </si>
  <si>
    <t>D12</t>
  </si>
  <si>
    <t>D+M PROTIDEŠŤOVÁ ŽALUZIE HLINÍKOVÁ</t>
  </si>
  <si>
    <t>Pol31</t>
  </si>
  <si>
    <t>600x400 SE STEM - MIN, PROSTUPNOST VZDUCHU 65%</t>
  </si>
  <si>
    <t>D13</t>
  </si>
  <si>
    <t>D+M KLAPKA DO POTRUBÍ KRUHOVÁ</t>
  </si>
  <si>
    <t>Pol32</t>
  </si>
  <si>
    <t>DN-180</t>
  </si>
  <si>
    <t>Pol33</t>
  </si>
  <si>
    <t>DN-315</t>
  </si>
  <si>
    <t>Pol34</t>
  </si>
  <si>
    <t>DVOUŘADÁ , TYP REGULACE -R3 525*75</t>
  </si>
  <si>
    <t>Pol35</t>
  </si>
  <si>
    <t>JEDNOŘADÁ , TYP REGULACE-R3 625*75</t>
  </si>
  <si>
    <t>Pol36</t>
  </si>
  <si>
    <t>DN 355/ DÉLKA 900 ED tlumič hluku</t>
  </si>
  <si>
    <t>D14</t>
  </si>
  <si>
    <t xml:space="preserve">D+M OHEBNÁ HLINÍKOVÁ HADICE HLUKOVĚ IZOLOVANÁ </t>
  </si>
  <si>
    <t>Pol37</t>
  </si>
  <si>
    <t>DN 203 z vrstvy ekologické nedráždivé minerální vaty tloušťky 25 mm, 16 kg/m3</t>
  </si>
  <si>
    <t>D15</t>
  </si>
  <si>
    <t>D+M STROPNÍ VÍŘIVÝ ANEMOSTAT</t>
  </si>
  <si>
    <t>Pol38</t>
  </si>
  <si>
    <t>HRANATÝ, PRO PŘÍVOD VZDUCHU, HORIZONTÁLNÍ PŘIPOJENÍ, POČET VELIKOST 400x16. Složení: čelní deska, lamely pro regulaci vzduchu, čtvercová pripojovací komora s klapkou s ovládáním pomocí šňůr a měřícím nástavcem.</t>
  </si>
  <si>
    <t>Pol39</t>
  </si>
  <si>
    <t>Pol40</t>
  </si>
  <si>
    <t>do obvodu 2630 30% tvarovek</t>
  </si>
  <si>
    <t>Pol41</t>
  </si>
  <si>
    <t>do průměru200 rovné</t>
  </si>
  <si>
    <t>Pol42</t>
  </si>
  <si>
    <t>Pol43</t>
  </si>
  <si>
    <t>D16</t>
  </si>
  <si>
    <t xml:space="preserve">D+M TĚSNÍCÍ MATERIÁL, SAMOLEPÍCÍ TESNĚNÍ </t>
  </si>
  <si>
    <t>Pol44</t>
  </si>
  <si>
    <t>D17</t>
  </si>
  <si>
    <t>Zařízení č.3</t>
  </si>
  <si>
    <t>Pol45</t>
  </si>
  <si>
    <t>D+M VZT JEDNOTKA S DESKOVÝM REKUPERÁTOR, ÚČINNOST cca 85,5%, TLAK 300 Pa, Vp=Vo=780 m3/hod, PŘÍKON 0,256/0,207 NAPĚTÍ 230 V, PROUD 2 X 2,5 A, TEPLOVODNÍ OHŘEV 1,14 kW, 55°C/35°C, FILTRACE PŘÍVOD F7/ODTAH M5, DIGITÁLNÍ AUTONOMNÍ REGULACE, REGULACE DLE TZ, KOUŘOVÉ ČIDLO</t>
  </si>
  <si>
    <t>Pol46</t>
  </si>
  <si>
    <t>D+M Regilátor variabilního průtoku 5, 200/2 00 - průtok 390/390 m3/hod</t>
  </si>
  <si>
    <t>Pol47</t>
  </si>
  <si>
    <t>D+M Regilátor variabilního průtoku 6, 200/200 - průtok 390/390 m3/hod</t>
  </si>
  <si>
    <t>Pol48</t>
  </si>
  <si>
    <t>D+M Kořové čidlo včetně prokabelování s VZT jednotkou</t>
  </si>
  <si>
    <t>Pol49</t>
  </si>
  <si>
    <t>DN 400 W protidešt.žaluzie</t>
  </si>
  <si>
    <t>Pol50</t>
  </si>
  <si>
    <t>DN 200/ DÉLKA 900 ED tlumič hluku</t>
  </si>
  <si>
    <t>Pol51</t>
  </si>
  <si>
    <t>DN 315/ DÉLKA 900 ED tlumič hluku</t>
  </si>
  <si>
    <t>Pol52</t>
  </si>
  <si>
    <t>DN 250/ DÉLKA 900 ED tlumič hluku</t>
  </si>
  <si>
    <t>Pol53</t>
  </si>
  <si>
    <t>Pol54</t>
  </si>
  <si>
    <t>HRANATÝ, PRO ODTAH VZDUCHU, HORIZONTÁLNÍ PŘIPOJENÍ, POČET VELIKOST 400x16. Složení: čelní deska, lamely pro regulaci vzduchu, čtvercová pripojovací komora s klapkou s ovládáním pomocí šňůr a měřícím nástavcem.</t>
  </si>
  <si>
    <t>D18</t>
  </si>
  <si>
    <t xml:space="preserve">D+M Čtverhranný vzduchotechnický systém  z vyztužených trub a tvarových kusů. Třída těsnosti Dpři sp</t>
  </si>
  <si>
    <t>Pol55</t>
  </si>
  <si>
    <t>Pol56</t>
  </si>
  <si>
    <t>do průměru200 20% tvarovek</t>
  </si>
  <si>
    <t>Pol57</t>
  </si>
  <si>
    <t>do průměru280 60% tvarovek</t>
  </si>
  <si>
    <t>Pol58</t>
  </si>
  <si>
    <t>do průměru400 rovné</t>
  </si>
  <si>
    <t>D19</t>
  </si>
  <si>
    <t xml:space="preserve">D+M Kruhový vzduchotechnický systém s certifikaci EUROVENT  sestávající ze spirálově vinutých trub a</t>
  </si>
  <si>
    <t>Pol59</t>
  </si>
  <si>
    <t>do průměru280 30% tvarovek</t>
  </si>
  <si>
    <t>Pol60</t>
  </si>
  <si>
    <t>do průměru400 30% tvarovek</t>
  </si>
  <si>
    <t>D20</t>
  </si>
  <si>
    <t>D+M ZÁVĚSY, ZÁVĚSNÉ LIŠTY,B ZÁVITOVÉ TYČE,ZÁVĚSY, KRUHOVÉ ZÁVĚSY,HMOŽDINKY</t>
  </si>
  <si>
    <t>Pol61</t>
  </si>
  <si>
    <t>Pol62</t>
  </si>
  <si>
    <t>D21</t>
  </si>
  <si>
    <t>Zařízení č.4</t>
  </si>
  <si>
    <t>Pol63</t>
  </si>
  <si>
    <t>D+M VZT JEDNOTKA S DESKOVÝM REKUPERÁTOR, ÚČINNOST cca 90,2%, TLAK 300 Pa, Vp=Vo=2110 m3/hod, PŘÍKON 0,71/0,65 NAPĚTÍ 400 V, PROUD 2 X 4,0 A, TEPLOVODNÍ OHŘEV 1,9 kW, 55°C/35°C, FILTRACE PŘÍVOD F7/ODTAH M5, DIGITÁLNÍ AUTONOMNÍ REGULACE, REGULACE DLE TZ, KOUŘOVÉ ČIDLO</t>
  </si>
  <si>
    <t>Pol64</t>
  </si>
  <si>
    <t>D+M Regilátor variabilního průtoku 4, 315/315 - průtok 390/390 m3/hod</t>
  </si>
  <si>
    <t>Pol65</t>
  </si>
  <si>
    <t>D+M Regilátor variabilního průtoku 7, 315/315 - průtok 730/730 m3/hod</t>
  </si>
  <si>
    <t>Pol66</t>
  </si>
  <si>
    <t>D+M Regilátor variabilního průtoku 9, 250/250 - průtok 650/650 m3/hod</t>
  </si>
  <si>
    <t>Pol67</t>
  </si>
  <si>
    <t>D22</t>
  </si>
  <si>
    <t>D+M PROTIDEŠŤOVÉ ŽALUZIE ZINKOVÉ</t>
  </si>
  <si>
    <t>Pol68</t>
  </si>
  <si>
    <t>800x400 - SE SÍTEM - MIN, PROSTUPNOST VZDUCHU 65%</t>
  </si>
  <si>
    <t>Pol69</t>
  </si>
  <si>
    <t>800x400-1000/4 4 vložky</t>
  </si>
  <si>
    <t>Pol70</t>
  </si>
  <si>
    <t>HRANATÝ, PRO PŘÍVOD VZDUCHU, HORIZONTÁLNÍ PŘIPOJENÍ, POČET VELIKOST 625X54. Složení: čelní deska, lamely pro regulaci vzduchu, čtvercová pripojovací komora s klapkou s ovládáním pomocí šňůr a měřícím nástavcem.</t>
  </si>
  <si>
    <t>Pol71</t>
  </si>
  <si>
    <t>HRANATÝ, PRO ODTAH VZDUCHU, HORIZONTÁLNÍ PŘIPOJENÍ, POČET VELIKOST 625X54. Složení: čelní deska, lamely pro regulaci vzduchu, čtvercová pripojovací komora s klapkou s ovládáním pomocí šňůr a měřícím nástavcem.</t>
  </si>
  <si>
    <t>Pol72</t>
  </si>
  <si>
    <t>DN 250 z vrstvy ekologické nedráždivé minerální vaty tloušťky 25 mm, 16 kg/m3</t>
  </si>
  <si>
    <t>Pol73</t>
  </si>
  <si>
    <t>HRANATÝ, PRO PŘÍVODVZDUCHU, HORIZONTÁLNÍ PŘIPOJENÍ, POČET VELIKOST 400x16. Složení: čelní deska, lamely pro regulaci vzduchu, čtvercová pripojovací komora s klapkou s ovládáním pomocí šňůr a měřícím nástavcem.</t>
  </si>
  <si>
    <t>Pol74</t>
  </si>
  <si>
    <t>do obvodu 1890 100% tvarovek</t>
  </si>
  <si>
    <t>Pol75</t>
  </si>
  <si>
    <t>do obvodu 2630 100% tvarovek</t>
  </si>
  <si>
    <t>D23</t>
  </si>
  <si>
    <t>D+M Čtverhranný vzduchotechnický systém z vyztužených trub a tvarových kusů. Třída těsnosti Dpři spr</t>
  </si>
  <si>
    <t>Pol76</t>
  </si>
  <si>
    <t>do obvodu 1500 20% tvarovek</t>
  </si>
  <si>
    <t>Pol77</t>
  </si>
  <si>
    <t>do obvodu 1890 30% tvarovek</t>
  </si>
  <si>
    <t>Pol78</t>
  </si>
  <si>
    <t>do obvodu 2630 40% tvarovek</t>
  </si>
  <si>
    <t>Pol79</t>
  </si>
  <si>
    <t>Pol80</t>
  </si>
  <si>
    <t>Pol81</t>
  </si>
  <si>
    <t>Pol82</t>
  </si>
  <si>
    <t>Pol83</t>
  </si>
  <si>
    <t>D24</t>
  </si>
  <si>
    <t>Zařízení č.5</t>
  </si>
  <si>
    <t>Pol84</t>
  </si>
  <si>
    <t>D+M VZT JEDNOTKA S DESKOVÝM REKUPERÁTOR, ÚČINNOST cca 90,0%, TLAK 300 Pa, Vp=Vo=2190 m3/hod, PŘÍKON 0,76/0,69 NAPĚTÍ 400 V, PROUD 2 X 4,0 A, TEPLOVODNÍ OHŘEV 2,0 kW, 55°C/35°C, FILTRACE PŘÍVOD F7/ODTAH M5, DIGITÁLNÍ AUTONOMNÍ REGULACE, REGULACE DLE TZ, KOUŘOVÉ ČIDLO</t>
  </si>
  <si>
    <t>Pol85</t>
  </si>
  <si>
    <t>D+M REGULÁTOR variabilního PRŮTOKU 10, 315/315 - průtok 650/650 m3/hod</t>
  </si>
  <si>
    <t>Pol86</t>
  </si>
  <si>
    <t>D+M REGULÁTOR variabilního PRŮTOKU 11, 315/315 - průtok 730/730 m3/hod</t>
  </si>
  <si>
    <t>Pol87</t>
  </si>
  <si>
    <t>D+M REGULÁTOR variabilního PRŮTOKU 12, 315/315 - průtok 730/730 m3/hod</t>
  </si>
  <si>
    <t>Pol88</t>
  </si>
  <si>
    <t>D25</t>
  </si>
  <si>
    <t xml:space="preserve">D+M Čtverhranný vzduchotechnický systém  z vyztužených trub a tvarových kusů. Třída těsnosti D při s</t>
  </si>
  <si>
    <t>Pol89</t>
  </si>
  <si>
    <t>do obvodu 1500 40% tvarovek</t>
  </si>
  <si>
    <t>Pol90</t>
  </si>
  <si>
    <t>do obvodu 1890 rovné</t>
  </si>
  <si>
    <t>Pol91</t>
  </si>
  <si>
    <t>do obvodu 2630 50% tvarovek</t>
  </si>
  <si>
    <t>Pol92</t>
  </si>
  <si>
    <t>Pol93</t>
  </si>
  <si>
    <t>do průměru280 40% tvarovek</t>
  </si>
  <si>
    <t>Pol94</t>
  </si>
  <si>
    <t>Pol95</t>
  </si>
  <si>
    <t>Pol96</t>
  </si>
  <si>
    <t>Pol97</t>
  </si>
  <si>
    <t>D26</t>
  </si>
  <si>
    <t>Zařízení č.5 - celkem</t>
  </si>
  <si>
    <t>D27</t>
  </si>
  <si>
    <t>Zařízení č.6</t>
  </si>
  <si>
    <t>Pol98</t>
  </si>
  <si>
    <t>D+M VZT JEDNOTKA S DESKOVÝM REKUPERÁTOR, ÚČINNOST cca 89,8%, TLAK 300 Pa, Vp=Vo=2230 m3/hod, PŘÍKON 0,86/0,76, NAPĚTÍ 400 V, PROUD 2 X 4,0 A, TEPLOVODNÍ OHŘEV 2,16 kW, 55°C/35°C, FILTRACE PŘÍVOD F7/ODTAH M5, DIGITÁLNÍ AUTONOMNÍ REGULACE, REGULACE DLE TZ, KOUŘOVÉ ČIDLO</t>
  </si>
  <si>
    <t>Pol99</t>
  </si>
  <si>
    <t>D+M Regulátor variabilního průtoku 13, 315/315 - průtok 650/650 m3/hod</t>
  </si>
  <si>
    <t>Pol100</t>
  </si>
  <si>
    <t>D+M Regulátor variabilního průtoku 14, 315/315 - průtok 730/730 m3/hod</t>
  </si>
  <si>
    <t>Pol101</t>
  </si>
  <si>
    <t>D+M Regulátor variabilního průtoku 15, 315/315 - průtok 950/950 m3/hod</t>
  </si>
  <si>
    <t>Pol102</t>
  </si>
  <si>
    <t>THP-800x400-1000/4 4 vložky</t>
  </si>
  <si>
    <t>Pol103</t>
  </si>
  <si>
    <t>DN 315/ DÉ=LKA 900 ED tlumič hluku</t>
  </si>
  <si>
    <t>Pol104</t>
  </si>
  <si>
    <t>Pol105</t>
  </si>
  <si>
    <t>DN 315/ DÉLKA 600 ED tlumič hluku</t>
  </si>
  <si>
    <t>Pol106</t>
  </si>
  <si>
    <t>Pol107</t>
  </si>
  <si>
    <t>Pol108</t>
  </si>
  <si>
    <t>Pol109</t>
  </si>
  <si>
    <t>Pol110</t>
  </si>
  <si>
    <t>do obvodu 2630 60% tvarovek</t>
  </si>
  <si>
    <t>Pol111</t>
  </si>
  <si>
    <t>Pol112</t>
  </si>
  <si>
    <t>Pol113</t>
  </si>
  <si>
    <t>D28</t>
  </si>
  <si>
    <t>Zařízení č.7</t>
  </si>
  <si>
    <t>Pol114</t>
  </si>
  <si>
    <t>VZT JEDNOTKA S DESKOVÝM REKUPERÁTOR, ÚČINNOST cca 90,3%, TLAK 300 Pa, Vp=Vo=1620 m3/hod, PŘÍKON 0,66/0,64 NAPĚTÍ 230 V, PROUD 2 X 2,5 A, TEPLOVODNÍ OHŘEV 1,35 kW, 55°C/35°C, FILTRACE PŘÍVOD F7/ODTAH M5, DIGITÁLNÍ AUTONOMNÍ REGULACE, REGULACE DLE TZ, KOUŘOVÉ ČIDLO</t>
  </si>
  <si>
    <t>Pol115</t>
  </si>
  <si>
    <t>D+M Regulátor variabilního průtoku 16, 200/200 - průtok 390/390 m3/hod</t>
  </si>
  <si>
    <t>Pol116</t>
  </si>
  <si>
    <t>D+M Regulátor variabilního průtoku 17, 200/200 - průtok 390/390 m3/hod</t>
  </si>
  <si>
    <t>Pol117</t>
  </si>
  <si>
    <t>D+M Regulátor variabilního průtoku 18, 250/250 - průtok 450/450 m3/hod</t>
  </si>
  <si>
    <t>Pol118</t>
  </si>
  <si>
    <t>D+M Regulátor variabilního průtoku 19, 200/200 - průtok 390/390 m3/hod</t>
  </si>
  <si>
    <t>Pol119</t>
  </si>
  <si>
    <t>D29</t>
  </si>
  <si>
    <t>D+M TLUMIČ HLUKU</t>
  </si>
  <si>
    <t>Pol120</t>
  </si>
  <si>
    <t>Pol121</t>
  </si>
  <si>
    <t>Pol122</t>
  </si>
  <si>
    <t>DN 315/ DÉLKA900 ED tlumič hluku</t>
  </si>
  <si>
    <t>276</t>
  </si>
  <si>
    <t>278</t>
  </si>
  <si>
    <t>Pol123</t>
  </si>
  <si>
    <t>DN 254 z vrstvy ekologické nedráždivé minerální vaty tloušťky 25 mm, 16 kg/m3</t>
  </si>
  <si>
    <t>280</t>
  </si>
  <si>
    <t>282</t>
  </si>
  <si>
    <t>Pol124</t>
  </si>
  <si>
    <t>HRANATÝ, PRO PŘÍVOD VZDUCHU, HORIZONTÁLNÍ PŘIPOJENÍ, POČET VELIKOST 600X24. Složení: čelní deska, lamely pro regulaci vzduchu, čtvercová pripojovací komora s klapkou s ovládáním pomocí šňůr a měřícím nástavcem.</t>
  </si>
  <si>
    <t>284</t>
  </si>
  <si>
    <t>Pol125</t>
  </si>
  <si>
    <t>HRANATÝ, PRO ODTAH VZDUCHU, HORIZONTÁLNÍ PŘIPOJENÍ, POČET VELIKOST 600X24. Složení: čelní deska, lamely pro regulaci vzduchu, čtvercová pripojovací komora s klapkou s ovládáním pomocí šňůr a měřícím nástavcem.</t>
  </si>
  <si>
    <t>286</t>
  </si>
  <si>
    <t>288</t>
  </si>
  <si>
    <t>290</t>
  </si>
  <si>
    <t>292</t>
  </si>
  <si>
    <t>294</t>
  </si>
  <si>
    <t>296</t>
  </si>
  <si>
    <t>Pol126</t>
  </si>
  <si>
    <t>298</t>
  </si>
  <si>
    <t>Pol127</t>
  </si>
  <si>
    <t>300</t>
  </si>
  <si>
    <t>D30</t>
  </si>
  <si>
    <t>Zařízení č.8</t>
  </si>
  <si>
    <t>Pol128</t>
  </si>
  <si>
    <t>D+M VZT JEDNOTKA S DESKOVÝM REKUPERÁTOR, ÚČINNOST cca 90,1%, TLAK 300 Pa, Vp=Vo=2580 m3/hod, PŘÍKON 0,77/0,63 NAPĚTÍ 400 V, PROUD 2 X 4 A, TEPLOVODNÍ OHŘEV 2,68 kW, 55°C/35°C, FILTRACE PŘÍVOD F7/ODTAH M5, DIGITÁLNÍ AUTONOMNÍ REGULACE, REGULACE DLE TZ, KOUŘOVÉ ČIDLO</t>
  </si>
  <si>
    <t>302</t>
  </si>
  <si>
    <t>Pol129</t>
  </si>
  <si>
    <t>D+M Regulátor variabilního průtoku 20, 315/315 - průtok 730/730 m3/hod</t>
  </si>
  <si>
    <t>304</t>
  </si>
  <si>
    <t>Pol130</t>
  </si>
  <si>
    <t>D+M Regulátor variabilního průtoku 21, 315/315 - průtok 730/730 m3/hod</t>
  </si>
  <si>
    <t>306</t>
  </si>
  <si>
    <t>Pol131</t>
  </si>
  <si>
    <t>D+M Regulátor variabilního průtoku 22, 200/200 - průtok 390/390 m3/hod</t>
  </si>
  <si>
    <t>308</t>
  </si>
  <si>
    <t>Pol132</t>
  </si>
  <si>
    <t>D+M Regulátor variabilního průtoku 23, 315/315 - průtok 730/730 m3/hod</t>
  </si>
  <si>
    <t>310</t>
  </si>
  <si>
    <t>312</t>
  </si>
  <si>
    <t>Pol133</t>
  </si>
  <si>
    <t>314</t>
  </si>
  <si>
    <t>Pol134</t>
  </si>
  <si>
    <t>DN315/ DÉLKA 600 ED tlumič hluku</t>
  </si>
  <si>
    <t>316</t>
  </si>
  <si>
    <t>318</t>
  </si>
  <si>
    <t>320</t>
  </si>
  <si>
    <t>322</t>
  </si>
  <si>
    <t>324</t>
  </si>
  <si>
    <t>326</t>
  </si>
  <si>
    <t>328</t>
  </si>
  <si>
    <t>330</t>
  </si>
  <si>
    <t>332</t>
  </si>
  <si>
    <t>334</t>
  </si>
  <si>
    <t>Pol135</t>
  </si>
  <si>
    <t>336</t>
  </si>
  <si>
    <t>338</t>
  </si>
  <si>
    <t>Pol136</t>
  </si>
  <si>
    <t>340</t>
  </si>
  <si>
    <t>342</t>
  </si>
  <si>
    <t>Pol137</t>
  </si>
  <si>
    <t>344</t>
  </si>
  <si>
    <t>346</t>
  </si>
  <si>
    <t>348</t>
  </si>
  <si>
    <t>350</t>
  </si>
  <si>
    <t>Pol138</t>
  </si>
  <si>
    <t>352</t>
  </si>
  <si>
    <t>Pol139</t>
  </si>
  <si>
    <t>354</t>
  </si>
  <si>
    <t>D31</t>
  </si>
  <si>
    <t>Zařízení č.9</t>
  </si>
  <si>
    <t>Pol140</t>
  </si>
  <si>
    <t>D+M VZT JEDNOTKA S DESKOVÝM REKUPERÁTOR, ÚČINNOST cca 90,0%, TLAK 300 Pa, Vp=Vo=2190 m3/hod, PŘÍKON 0,82/0,74 NAPĚTÍ 400 V, PROUD 2 X 4 A, TEPLOVODNÍ OHŘEV 1,96 kW, 55°C/35°C, FILTRACE PŘÍVOD F7/ODTAH M5, DIGITÁLNÍ AUTONOMNÍ REGULACE, REGULACE DLE TZ, KOUŘOVÉ ČIDLO</t>
  </si>
  <si>
    <t>356</t>
  </si>
  <si>
    <t>Pol141</t>
  </si>
  <si>
    <t>D+M Regulátor variabilního průtoku 24, 315/315 - průtok 730/730 m3/hod</t>
  </si>
  <si>
    <t>358</t>
  </si>
  <si>
    <t>Pol142</t>
  </si>
  <si>
    <t>D+M Regulátor variabilního průtoku 25, 315/315 - průtok 730/730 m3/hod</t>
  </si>
  <si>
    <t>360</t>
  </si>
  <si>
    <t>Pol143</t>
  </si>
  <si>
    <t>D+M Regulátor variabilního průtoku 26, 315/315 - průtok 730/730 m3/hod</t>
  </si>
  <si>
    <t>362</t>
  </si>
  <si>
    <t>364</t>
  </si>
  <si>
    <t>366</t>
  </si>
  <si>
    <t>368</t>
  </si>
  <si>
    <t>Pol144</t>
  </si>
  <si>
    <t>370</t>
  </si>
  <si>
    <t>Pol145</t>
  </si>
  <si>
    <t>372</t>
  </si>
  <si>
    <t>374</t>
  </si>
  <si>
    <t>376</t>
  </si>
  <si>
    <t>D32</t>
  </si>
  <si>
    <t xml:space="preserve">OHEBNÁ HLINÍKOVÁ HADICE HLUKOVĚ IZOLOVANÁ </t>
  </si>
  <si>
    <t>378</t>
  </si>
  <si>
    <t>D33</t>
  </si>
  <si>
    <t>D+M Čtverhranný vzduchotechnický systém z vyztužených trub a tvarových kusů. Třída těsnosti B resp C</t>
  </si>
  <si>
    <t>Pol146</t>
  </si>
  <si>
    <t>380</t>
  </si>
  <si>
    <t>Pol147</t>
  </si>
  <si>
    <t>do obvodu 2630 20% tvarovek</t>
  </si>
  <si>
    <t>382</t>
  </si>
  <si>
    <t>Pol148</t>
  </si>
  <si>
    <t>384</t>
  </si>
  <si>
    <t>386</t>
  </si>
  <si>
    <t>Pol149</t>
  </si>
  <si>
    <t>388</t>
  </si>
  <si>
    <t>390</t>
  </si>
  <si>
    <t>392</t>
  </si>
  <si>
    <t>394</t>
  </si>
  <si>
    <t>Pol150</t>
  </si>
  <si>
    <t>396</t>
  </si>
  <si>
    <t>Pol151</t>
  </si>
  <si>
    <t>398</t>
  </si>
  <si>
    <t>D34</t>
  </si>
  <si>
    <t>Zařízení č.10</t>
  </si>
  <si>
    <t>Pol152</t>
  </si>
  <si>
    <t>D+M VZT JEDNOTKA S DESKOVÝM REKUPERÁTOR, ÚČINNOST cca 86,4%, TLAK 300 Pa, Vp=Vo=730 m3/hod, PŘÍKON 0,209/0,187 NAPĚTÍ 230 V, PROUD 2 X 2,5 A, TEPLOVODNÍ OHŘEV 0,94 kW, 55°C/35°C, FILTRACE PŘÍVOD F7/ODTAH M5, DIGITÁLNÍ AUTONOMNÍ REGULACE, REGULACE DLE TZ, KOUŘOVÉ ČIDLO</t>
  </si>
  <si>
    <t>400</t>
  </si>
  <si>
    <t>402</t>
  </si>
  <si>
    <t>404</t>
  </si>
  <si>
    <t>D35</t>
  </si>
  <si>
    <t>D+M DÝZA OTOČNÁS DALEKÝM DOSAHEM</t>
  </si>
  <si>
    <t>Pol153</t>
  </si>
  <si>
    <t>DN 125 Směr proudění vzduchu je možné snadno nastavit ručně v místě instalace. Materiál hliník</t>
  </si>
  <si>
    <t>406</t>
  </si>
  <si>
    <t>D36</t>
  </si>
  <si>
    <t>D+M KRYCÍ MŘÍŽKY /kruhová/</t>
  </si>
  <si>
    <t>Pol154</t>
  </si>
  <si>
    <t>DN-350</t>
  </si>
  <si>
    <t>408</t>
  </si>
  <si>
    <t>Pol155</t>
  </si>
  <si>
    <t>DN 355 W protidešt.žaluzie</t>
  </si>
  <si>
    <t>410</t>
  </si>
  <si>
    <t>412</t>
  </si>
  <si>
    <t>Pol156</t>
  </si>
  <si>
    <t>do průměru280 50% tvarovek</t>
  </si>
  <si>
    <t>414</t>
  </si>
  <si>
    <t>416</t>
  </si>
  <si>
    <t>418</t>
  </si>
  <si>
    <t>420</t>
  </si>
  <si>
    <t>Pol157</t>
  </si>
  <si>
    <t>422</t>
  </si>
  <si>
    <t>Pol158</t>
  </si>
  <si>
    <t>424</t>
  </si>
  <si>
    <t>D37</t>
  </si>
  <si>
    <t>Zařízení č.11</t>
  </si>
  <si>
    <t>Pol159</t>
  </si>
  <si>
    <t>D+M VZT JEDNOTKA S DESKOVÝM REKUPERÁTOR, ÚČINNOST cca 85,2%, TLAK 300 Pa, Vp=Vo=730 m3/hod, PŘÍKON 0,254/0,29 NAPĚTÍ 230 V, PROUD 2 X 4 A, TEPLOVODNÍ OHŘEV 0,93 kW, 55°C/35°C, FILTRACE PŘÍVOD F7/ODTAH M5, DIGITÁLNÍ AUTONOMNÍ REGULACE, REGULACE DLE TZ, KOUŘOVÉ ČIDLO</t>
  </si>
  <si>
    <t>426</t>
  </si>
  <si>
    <t>Pol160</t>
  </si>
  <si>
    <t>D+M VZT JEDNOTKA S DESKOVÝM REKUPERÁTOR, ÚČINNOST cca 84,7%, TLAK 300 Pa, Vp=Vo=830 m3/hod, PŘÍKON 0,308/0,29 NAPĚTÍ 230 V, PROUD 2 X 4 A, TEPLOVODNÍ OHŘEV 1,27 kW, 55°C/35°C, FILTRACE PŘÍVOD F7/ODTAH M5, DIGITÁLNÍ AUTONOMNÍ REGULACE, REGULACE DLE TZ, KOUŘOVÉ ČIDLO</t>
  </si>
  <si>
    <t>428</t>
  </si>
  <si>
    <t>430</t>
  </si>
  <si>
    <t>D38</t>
  </si>
  <si>
    <t>D+M REGULAČNÍ KLAPKA JEDNOLISTÁ KRUHOVÁ</t>
  </si>
  <si>
    <t>Pol161</t>
  </si>
  <si>
    <t>DN 125 OVLÁDÁNÍ RUČNÍ S ARETACÍ</t>
  </si>
  <si>
    <t>432</t>
  </si>
  <si>
    <t>Pol162</t>
  </si>
  <si>
    <t>DVOUŘADÁ, TYP REGULŮACE-R3 525*75</t>
  </si>
  <si>
    <t>434</t>
  </si>
  <si>
    <t>Pol163</t>
  </si>
  <si>
    <t>DVOUŘADÁ, TYP REGULŮACE-R3 525*125</t>
  </si>
  <si>
    <t>436</t>
  </si>
  <si>
    <t>Pol164</t>
  </si>
  <si>
    <t>JEDNOŘADÁ, TYP REGULŮACE-R3 525*125</t>
  </si>
  <si>
    <t>438</t>
  </si>
  <si>
    <t>Pol165</t>
  </si>
  <si>
    <t>JEDNOŘADÁ, TYP REGULŮACE-R3 525*75</t>
  </si>
  <si>
    <t>440</t>
  </si>
  <si>
    <t>442</t>
  </si>
  <si>
    <t>Pol166</t>
  </si>
  <si>
    <t>DVOUŘADÁ, TYP REGULŮACE-R1 325*75</t>
  </si>
  <si>
    <t>444</t>
  </si>
  <si>
    <t>Pol167</t>
  </si>
  <si>
    <t>200x400-1000/1 1 vložka</t>
  </si>
  <si>
    <t>446</t>
  </si>
  <si>
    <t>448</t>
  </si>
  <si>
    <t>D39</t>
  </si>
  <si>
    <t>D+M KRYCÍ MŘÍŽKY kruhová/</t>
  </si>
  <si>
    <t>Pol168</t>
  </si>
  <si>
    <t>DN-400</t>
  </si>
  <si>
    <t>450</t>
  </si>
  <si>
    <t>Pol169</t>
  </si>
  <si>
    <t>452</t>
  </si>
  <si>
    <t>454</t>
  </si>
  <si>
    <t>456</t>
  </si>
  <si>
    <t>458</t>
  </si>
  <si>
    <t>Pol170</t>
  </si>
  <si>
    <t>do obvodu 1050 100% tvarovek</t>
  </si>
  <si>
    <t>460</t>
  </si>
  <si>
    <t>Pol171</t>
  </si>
  <si>
    <t>do obvodu 1500 70% tvarovek</t>
  </si>
  <si>
    <t>462</t>
  </si>
  <si>
    <t>Pol172</t>
  </si>
  <si>
    <t>do obvodu 1890 20% tvarovek</t>
  </si>
  <si>
    <t>464</t>
  </si>
  <si>
    <t>466</t>
  </si>
  <si>
    <t>Pol173</t>
  </si>
  <si>
    <t>do průměru140 10% tvarovek</t>
  </si>
  <si>
    <t>468</t>
  </si>
  <si>
    <t>470</t>
  </si>
  <si>
    <t>472</t>
  </si>
  <si>
    <t>Pol174</t>
  </si>
  <si>
    <t>474</t>
  </si>
  <si>
    <t>Pol175</t>
  </si>
  <si>
    <t>476</t>
  </si>
  <si>
    <t>D40</t>
  </si>
  <si>
    <t>Zařízení č.12</t>
  </si>
  <si>
    <t>Pol176</t>
  </si>
  <si>
    <t>D+M Kondenzační jednotka R32, Qch=9 kW, Qt=10 kW, PŘÍKON 3,17/3,2 KW, NAPĚTÍ 230 V, PROUD MAX.19A, HMOTNOST 59 KG, AKUSTICKÝ TLAK 50 dB(A), energetická třída A++, PŘIPOJENÍ 9,52/15,88+ vnitřní nástěnná jednotka</t>
  </si>
  <si>
    <t>478</t>
  </si>
  <si>
    <t>Pol177</t>
  </si>
  <si>
    <t>D+M Konzole pro osazení kondenzační jednotky</t>
  </si>
  <si>
    <t>480</t>
  </si>
  <si>
    <t>Pol178</t>
  </si>
  <si>
    <t>D+M Cu potrubí chladiva kapalina/plyn včetně paropropustné izolace a sdělovacího kabeku 9,52/15,88 mm</t>
  </si>
  <si>
    <t>482</t>
  </si>
  <si>
    <t>Pol179</t>
  </si>
  <si>
    <t>D+M Doplnění chladiva R32</t>
  </si>
  <si>
    <t>484</t>
  </si>
  <si>
    <t>Pol180</t>
  </si>
  <si>
    <t>486</t>
  </si>
  <si>
    <t>D41</t>
  </si>
  <si>
    <t>Zařízení č.13</t>
  </si>
  <si>
    <t>Pol181</t>
  </si>
  <si>
    <t>D+M Kondenzační jednotka R410A, Qch=25,3 kW, Qt=29,7 kW, PŘÍKON 8,91/9,31 KW, NAPĚTÍ 400 V, PROUD MAX.13,6 A, HMOTNOST 139 KG, AKUSTICKÝ TLAK 60 dB(A), PŘIPOJENÍ 12,7/22,2+ vnitřní kanálová jednotka</t>
  </si>
  <si>
    <t>488</t>
  </si>
  <si>
    <t>490</t>
  </si>
  <si>
    <t>Pol182</t>
  </si>
  <si>
    <t>D+M Konzole pro osazení kanálové jednotky jednotky</t>
  </si>
  <si>
    <t>492</t>
  </si>
  <si>
    <t>Pol183</t>
  </si>
  <si>
    <t>D+M Cu potrubí chladiva kapalina/plyn včetně paropropustné izolace a sdělovacího kabeku 12,7/22,2 mm</t>
  </si>
  <si>
    <t>494</t>
  </si>
  <si>
    <t>Pol184</t>
  </si>
  <si>
    <t>D+M Doplnění chladiva R410</t>
  </si>
  <si>
    <t>496</t>
  </si>
  <si>
    <t>Pol185</t>
  </si>
  <si>
    <t>498</t>
  </si>
  <si>
    <t>D42</t>
  </si>
  <si>
    <t>Demontáže</t>
  </si>
  <si>
    <t>Pol186</t>
  </si>
  <si>
    <t>Demontáž nástěnné jednotky, odpojení od elektroinstalace, kanalizace</t>
  </si>
  <si>
    <t>500</t>
  </si>
  <si>
    <t>Pol187</t>
  </si>
  <si>
    <t>Demontáž kondenzační jednotky, odpojení od elektroinstalace</t>
  </si>
  <si>
    <t>502</t>
  </si>
  <si>
    <t>Pol188</t>
  </si>
  <si>
    <t>Demontáž CU potrubí kapalina/plyn včetně izolace a sdělovacího kabelu</t>
  </si>
  <si>
    <t>504</t>
  </si>
  <si>
    <t>Pol189</t>
  </si>
  <si>
    <t>Demontáž potrubí v 1.PP</t>
  </si>
  <si>
    <t>506</t>
  </si>
  <si>
    <t>D43</t>
  </si>
  <si>
    <t>D44</t>
  </si>
  <si>
    <t>D+M Tepelná izolace části potrubí, které procházejí prostory s nižší teplotou, než je teplota doprav</t>
  </si>
  <si>
    <t>Pol190</t>
  </si>
  <si>
    <t>tl 40mm</t>
  </si>
  <si>
    <t>508</t>
  </si>
  <si>
    <t>510</t>
  </si>
  <si>
    <t>514</t>
  </si>
  <si>
    <t>516</t>
  </si>
  <si>
    <t>518</t>
  </si>
  <si>
    <t>520</t>
  </si>
  <si>
    <t>522</t>
  </si>
  <si>
    <t>524</t>
  </si>
  <si>
    <t>526</t>
  </si>
  <si>
    <t>528</t>
  </si>
  <si>
    <t>530</t>
  </si>
  <si>
    <t>D45</t>
  </si>
  <si>
    <t>D+M MONTÁŽNÍ MATERIÁL</t>
  </si>
  <si>
    <t>Pol191</t>
  </si>
  <si>
    <t>532</t>
  </si>
  <si>
    <t>D46</t>
  </si>
  <si>
    <t>D+M HLUKOVÁ IZOLACE POTRUBÍ DLE OZNAČENÍ NA VÝKRESU: IZOLACE POTRUBÍ DESKOU Z MIN. PLSTI POLEP. AL F</t>
  </si>
  <si>
    <t>Pol192</t>
  </si>
  <si>
    <t>tl. 80 mm</t>
  </si>
  <si>
    <t>534</t>
  </si>
  <si>
    <t>536</t>
  </si>
  <si>
    <t>538</t>
  </si>
  <si>
    <t>Pol193</t>
  </si>
  <si>
    <t>540</t>
  </si>
  <si>
    <t>D47</t>
  </si>
  <si>
    <t>Pol194</t>
  </si>
  <si>
    <t>Zprovoznění, seřízení a vyzkoušení zařízení-Před předáním. Vyhotovení zápisu s popisem postupu zprovoznění, výsledků seřízení, výsledků zkoušek, atd. Zařízení musí být před předáním bez závad.</t>
  </si>
  <si>
    <t>542</t>
  </si>
  <si>
    <t>Pol195</t>
  </si>
  <si>
    <t>Funkční zkoušky včetně vystavení protokolů o zkouškách</t>
  </si>
  <si>
    <t>544</t>
  </si>
  <si>
    <t>Pol196</t>
  </si>
  <si>
    <t>546</t>
  </si>
  <si>
    <t>Pol197</t>
  </si>
  <si>
    <t>Zaučení obsluhy mimo jiné dle návodů výrobců tak, aby obsluha měla celkové technické a funkční informace o zařízení vytápění a uměla jej obsluhovat a reagovat na možné problémy a závady. O zaučení musí být mezi stranami sepsán protokol s obsahem bodů zaučení.</t>
  </si>
  <si>
    <t>548</t>
  </si>
  <si>
    <t>Pol198</t>
  </si>
  <si>
    <t>Zřízení a odstranění pracovní podlahy v rozsahu činnosti dle dotčené projektové části.dle montáže, např. lešení, pomocné lešení, práce na žebříku, práce na plošině atd. - dle potřeb montáže-mimo jiné dle NV č. 362/2005 Sb.</t>
  </si>
  <si>
    <t>550</t>
  </si>
  <si>
    <t>Pol199</t>
  </si>
  <si>
    <t>D+M Popisy a označení rozvodů a zařízení-Popisy a označení především rozvodů, ventilátorů, klapek, filtrů a ovládacích prvků MaR, atd. a např. ČSN 13 0072, tak aby byla umožněna snadná orientace v zařízení VZT pro obsluhu, údržbu a servis</t>
  </si>
  <si>
    <t>552</t>
  </si>
  <si>
    <t>Pol200</t>
  </si>
  <si>
    <t>Likvidace odpadů - kompletní systém sběru, třídění, odvozu a likvidace odpadu rozsahu činnosti dle dotčené projektové učásti a v souladu se č. 541/2020 Sb. (O odpadech) a jeho prováděcím předpisy vyhl. č. 8/2021 Sb. (Katalog odpadů) a vyhl. č. 273/2021 Sb. Vyhláška o podrobnostech nakládání s odpady</t>
  </si>
  <si>
    <t>554</t>
  </si>
  <si>
    <t>Pol201</t>
  </si>
  <si>
    <t>Průběžný a závěrečný úklid v rozsahu činnost dle dotčené projektové části - průběžné provádění úklidů pro řádné a bezpečné provádění stavby a provedení komplexního úklidu po provádění vytápění na úroveň min. původního stavu v návaznosti na likvidaci odpadů a úklid celé stavby</t>
  </si>
  <si>
    <t>556</t>
  </si>
  <si>
    <t>Pol202</t>
  </si>
  <si>
    <t>Zařízení pracoviště (nikoli staveniště) v rozsahu činnosti dle dotčené projektové učásti, technologickými postupy, vyhodnocením rizik a opatřeními pro jejih zamezení a tedy pro zajištění bezpečnosti provádění prací atd. Především v souladu s NV č. 591/2006 Sb.</t>
  </si>
  <si>
    <t>558</t>
  </si>
  <si>
    <t>Pol203</t>
  </si>
  <si>
    <t>Doprava v rozsahu činnosti dle dotčené projektové části.</t>
  </si>
  <si>
    <t>560</t>
  </si>
  <si>
    <t>D.1.4.3.1 - VZT zednické přípomoci</t>
  </si>
  <si>
    <t xml:space="preserve">    751 - Vzduchotechnika</t>
  </si>
  <si>
    <t>-234768508</t>
  </si>
  <si>
    <t>0,60*4*4*0,60*0,10</t>
  </si>
  <si>
    <t>0,60*4*2*0,60*0,10</t>
  </si>
  <si>
    <t>0,60*2*1*0,15*0,10</t>
  </si>
  <si>
    <t>0,55*2*2*0,15*0,10</t>
  </si>
  <si>
    <t>0,40*4*4*0,60*0,10</t>
  </si>
  <si>
    <t>0,40*5*5*0,75*0,10</t>
  </si>
  <si>
    <t>0,85*5*1*0,75*0,10</t>
  </si>
  <si>
    <t>0,50*2*5*0,75*0,10</t>
  </si>
  <si>
    <t>0,50*5*10*0,75*0,10</t>
  </si>
  <si>
    <t>0,50*4*15*0,60*0,10</t>
  </si>
  <si>
    <t>0,50*3*6*0,45*0,10</t>
  </si>
  <si>
    <t>0,70*5*4*0,75*0,010</t>
  </si>
  <si>
    <t>0,70*3*2*0,45*0,10</t>
  </si>
  <si>
    <t>1,20*5*2*0,75*0,10</t>
  </si>
  <si>
    <t>1,20*4*2*0,60*0,10</t>
  </si>
  <si>
    <t>1,0*5*4*0,75*0,10</t>
  </si>
  <si>
    <t>1,0*4*6*0,60*0,10</t>
  </si>
  <si>
    <t>1,0*2*2*0,15*0,10</t>
  </si>
  <si>
    <t>2,1*2*0,15*0,10</t>
  </si>
  <si>
    <t>1,5*5*0,75*0,10</t>
  </si>
  <si>
    <t>0,95*5*1*0,75*0,10</t>
  </si>
  <si>
    <t>0,95*4*2*0,60*0,10</t>
  </si>
  <si>
    <t>0,45*4*4*0,60*0,10</t>
  </si>
  <si>
    <t>0,45*2*1*0,15*0,10</t>
  </si>
  <si>
    <t>1,3*4*1*0,60*0,10</t>
  </si>
  <si>
    <t>317944321</t>
  </si>
  <si>
    <t>Válcované nosníky dodatečně osazované do připravených otvorů bez zazdění hlav do č. 12</t>
  </si>
  <si>
    <t>1010832551</t>
  </si>
  <si>
    <t>https://podminky.urs.cz/item/CS_URS_2024_02/317944321</t>
  </si>
  <si>
    <t>0,60*4*4*0,0081</t>
  </si>
  <si>
    <t>0,60*4*2*0,0081</t>
  </si>
  <si>
    <t>0,60*2*1*0,0081</t>
  </si>
  <si>
    <t>0,55*2*2*0,0081</t>
  </si>
  <si>
    <t>0,40*4*4*0,0081</t>
  </si>
  <si>
    <t>0,40*5*5*0,0081</t>
  </si>
  <si>
    <t>0,85*5*1*0,0081</t>
  </si>
  <si>
    <t>0,50*2*5*0,0081</t>
  </si>
  <si>
    <t>0,50*5*10*0,0081</t>
  </si>
  <si>
    <t>0,50*4*15*0,0081</t>
  </si>
  <si>
    <t>0,50*3*6*0,0081</t>
  </si>
  <si>
    <t>0,70*5*4*0,0081</t>
  </si>
  <si>
    <t>0,70*3*2*0,0081</t>
  </si>
  <si>
    <t>1,20*5*2*0,0081</t>
  </si>
  <si>
    <t>1,20*4*2*0,0081</t>
  </si>
  <si>
    <t>1,0*5*4*0,0081</t>
  </si>
  <si>
    <t>1,0*4*6*0,0081</t>
  </si>
  <si>
    <t>1,0*2*2*0,0081</t>
  </si>
  <si>
    <t>2,1*2*0,0081</t>
  </si>
  <si>
    <t>1,5*5*0,0081</t>
  </si>
  <si>
    <t>0,95*5*1*0,0081</t>
  </si>
  <si>
    <t>0,95*4*2*0,0081</t>
  </si>
  <si>
    <t>0,45*4*4*0,0081</t>
  </si>
  <si>
    <t>0,45*2*1*0,0081</t>
  </si>
  <si>
    <t>1,3*4*1*0,0081</t>
  </si>
  <si>
    <t>971033361</t>
  </si>
  <si>
    <t>Vybourání otvorů ve zdivu základovém nebo nadzákladovém z cihel, tvárnic, příčkovek z cihel pálených na maltu vápennou nebo vápenocementovou plochy do 0,09 m2, tl. do 600 mm</t>
  </si>
  <si>
    <t>744712598</t>
  </si>
  <si>
    <t>https://podminky.urs.cz/item/CS_URS_2024_02/971033361</t>
  </si>
  <si>
    <t>971033371</t>
  </si>
  <si>
    <t>Vybourání otvorů ve zdivu základovém nebo nadzákladovém z cihel, tvárnic, příčkovek z cihel pálených na maltu vápennou nebo vápenocementovou plochy do 0,09 m2, tl. do 750 mm</t>
  </si>
  <si>
    <t>395258425</t>
  </si>
  <si>
    <t>https://podminky.urs.cz/item/CS_URS_2024_02/971033371</t>
  </si>
  <si>
    <t>971033431</t>
  </si>
  <si>
    <t>Vybourání otvorů ve zdivu základovém nebo nadzákladovém z cihel, tvárnic, příčkovek z cihel pálených na maltu vápennou nebo vápenocementovou plochy do 0,25 m2, tl. do 150 mm</t>
  </si>
  <si>
    <t>500961168</t>
  </si>
  <si>
    <t>https://podminky.urs.cz/item/CS_URS_2024_02/971033431</t>
  </si>
  <si>
    <t>1+2+3+1+1+1</t>
  </si>
  <si>
    <t>971033451</t>
  </si>
  <si>
    <t>Vybourání otvorů ve zdivu základovém nebo nadzákladovém z cihel, tvárnic, příčkovek z cihel pálených na maltu vápennou nebo vápenocementovou plochy do 0,25 m2, tl. do 450 mm</t>
  </si>
  <si>
    <t>1103444873</t>
  </si>
  <si>
    <t>https://podminky.urs.cz/item/CS_URS_2024_02/971033451</t>
  </si>
  <si>
    <t>6+2</t>
  </si>
  <si>
    <t>971033461</t>
  </si>
  <si>
    <t>Vybourání otvorů ve zdivu základovém nebo nadzákladovém z cihel, tvárnic, příčkovek z cihel pálených na maltu vápennou nebo vápenocementovou plochy do 0,25 m2, tl. do 600 mm</t>
  </si>
  <si>
    <t>-625641791</t>
  </si>
  <si>
    <t>https://podminky.urs.cz/item/CS_URS_2024_02/971033461</t>
  </si>
  <si>
    <t>2+5+9+1+4</t>
  </si>
  <si>
    <t>971033471</t>
  </si>
  <si>
    <t>Vybourání otvorů ve zdivu základovém nebo nadzákladovém z cihel, tvárnic, příčkovek z cihel pálených na maltu vápennou nebo vápenocementovou plochy do 0,25 m2, tl. do 750 mm</t>
  </si>
  <si>
    <t>-87510492</t>
  </si>
  <si>
    <t>https://podminky.urs.cz/item/CS_URS_2024_02/971033471</t>
  </si>
  <si>
    <t>4+1+4+4+4</t>
  </si>
  <si>
    <t>971033531</t>
  </si>
  <si>
    <t>Vybourání otvorů ve zdivu základovém nebo nadzákladovém z cihel, tvárnic, příčkovek z cihel pálených na maltu vápennou nebo vápenocementovou plochy do 1 m2, tl. do 150 mm</t>
  </si>
  <si>
    <t>-748277370</t>
  </si>
  <si>
    <t>https://podminky.urs.cz/item/CS_URS_2024_02/971033531</t>
  </si>
  <si>
    <t>0,9*0,5*2</t>
  </si>
  <si>
    <t>1,90*0,5</t>
  </si>
  <si>
    <t>971033581</t>
  </si>
  <si>
    <t>Vybourání otvorů ve zdivu základovém nebo nadzákladovém z cihel, tvárnic, příčkovek z cihel pálených na maltu vápennou nebo vápenocementovou plochy do 1 m2, tl. do 900 mm</t>
  </si>
  <si>
    <t>241974272</t>
  </si>
  <si>
    <t>https://podminky.urs.cz/item/CS_URS_2024_02/971033581</t>
  </si>
  <si>
    <t>1,1*0,50*0,75*2</t>
  </si>
  <si>
    <t>1,1*0,5*0,6*2</t>
  </si>
  <si>
    <t>0,90*0,50*0,75*4</t>
  </si>
  <si>
    <t>0,90*0,50*0,60*6</t>
  </si>
  <si>
    <t>1,30*0,4*0,75*1</t>
  </si>
  <si>
    <t>0,85*0,40*0,75*1</t>
  </si>
  <si>
    <t>0,85*0,40*0,6*2</t>
  </si>
  <si>
    <t>1,15*0,40*0,6*1</t>
  </si>
  <si>
    <t>1526650511</t>
  </si>
  <si>
    <t>-2075460579</t>
  </si>
  <si>
    <t>806689411</t>
  </si>
  <si>
    <t>15,933*20 'Přepočtené koeficientem množství</t>
  </si>
  <si>
    <t>1589823024</t>
  </si>
  <si>
    <t>1466726584</t>
  </si>
  <si>
    <t>751</t>
  </si>
  <si>
    <t>Vzduchotechnika</t>
  </si>
  <si>
    <t>751581315</t>
  </si>
  <si>
    <t>Protipožární ochrana vzduchotechnického potrubí prostup čtyřhranného potrubí stěnou, průřezu potrubí přes 0,13 do 0,28 m2</t>
  </si>
  <si>
    <t>284337494</t>
  </si>
  <si>
    <t>https://podminky.urs.cz/item/CS_URS_2024_02/751581315</t>
  </si>
  <si>
    <t>751581316</t>
  </si>
  <si>
    <t>Protipožární ochrana vzduchotechnického potrubí prostup čtyřhranného potrubí stěnou, průřezu potrubí přes 0,28 do 0,50 m2</t>
  </si>
  <si>
    <t>-1163148935</t>
  </si>
  <si>
    <t>https://podminky.urs.cz/item/CS_URS_2024_02/751581316</t>
  </si>
  <si>
    <t>751581318</t>
  </si>
  <si>
    <t>Protipožární ochrana vzduchotechnického potrubí prostup čtyřhranného potrubí stěnou, průřezu potrubí přes 0,79 do 1,13 m2</t>
  </si>
  <si>
    <t>893772775</t>
  </si>
  <si>
    <t>https://podminky.urs.cz/item/CS_URS_2024_02/751581318</t>
  </si>
  <si>
    <t>998751102</t>
  </si>
  <si>
    <t>Přesun hmot pro vzduchotechniku stanovený z hmotnosti přesunovaného materiálu vodorovná dopravní vzdálenost do 100 m základní v objektech výšky přes 12 do 24 m</t>
  </si>
  <si>
    <t>651422755</t>
  </si>
  <si>
    <t>https://podminky.urs.cz/item/CS_URS_2024_02/998751102</t>
  </si>
  <si>
    <t>D.1.4.7 - Elektroinstalace EÚO</t>
  </si>
  <si>
    <t>1 - Průzkumy a demontáže</t>
  </si>
  <si>
    <t>2 - Osvětlení D+M včetně připojení</t>
  </si>
  <si>
    <t>3 - Oprava stávajícího hromosvodu</t>
  </si>
  <si>
    <t>Celkem za - Celkem za</t>
  </si>
  <si>
    <t>4 - Regulace D+M včetně připojení</t>
  </si>
  <si>
    <t>5 - Vedlejší a ostatní položky zařízení</t>
  </si>
  <si>
    <t>Průzkumy a demontáže</t>
  </si>
  <si>
    <t>1,001</t>
  </si>
  <si>
    <t>Provedení průzkumů a zaměření stávajícího stavu - stávajících svítidel určených k demontáži, stávajícího hromosvodu apod.</t>
  </si>
  <si>
    <t>Poznámka k položce:_x000d_
komplet</t>
  </si>
  <si>
    <t>1,002</t>
  </si>
  <si>
    <t>Odpojení a kompletní demontáž stávajících svítidel v 1.PP, včetně ekologické likvidace</t>
  </si>
  <si>
    <t>Poznámka k položce:_x000d_
komplet - dle místní prohlídky a revizní zprávy</t>
  </si>
  <si>
    <t>1,003</t>
  </si>
  <si>
    <t>Odpojení a kompletní demontáž stávajících svítidel v 1.NP, včetně ekologické likvidace</t>
  </si>
  <si>
    <t>1,004</t>
  </si>
  <si>
    <t>Odpojení a kompletní demontáž stávajících svítidel v 2.NP, včetně ekologické likvidace</t>
  </si>
  <si>
    <t>1,005</t>
  </si>
  <si>
    <t>Odpojení a kompletní demontáž stávajících svítidel v 3.NP, včetně ekologické likvidace</t>
  </si>
  <si>
    <t>1,006</t>
  </si>
  <si>
    <t>Odpojení a kompletní demontáž stávajících svítidel v 4.NP, včetně ekologické likvidace</t>
  </si>
  <si>
    <t>1,007</t>
  </si>
  <si>
    <t>Odpojení a kompletní demontáž stávajících svítidel v podkroví, včetně ekologické likvidace</t>
  </si>
  <si>
    <t>Osvětlení D+M včetně připojení</t>
  </si>
  <si>
    <t>2,001</t>
  </si>
  <si>
    <t>Dodávka a montáž, včetně připojení LED podhledového svítidla, 230V, cca 57W, cca 6400lm, Ra80, 4000K, včetně veškerého montážního materiálu a příslušenství</t>
  </si>
  <si>
    <t>Poznámka k položce:_x000d_
komplet, včetně připojení na nové kabelové rozvody - viz. PD Rekonstrukce elektroinstalace</t>
  </si>
  <si>
    <t>2,002</t>
  </si>
  <si>
    <t>Dodávka a montáž, včetně připojení LED přisazeného svítidla, 230V, cca 57W, cca 6400lm, Ra80, 4000K, včetně veškerého montážního materiálu a příslušenství</t>
  </si>
  <si>
    <t>2,003</t>
  </si>
  <si>
    <t>Dodávka a montáž, včetně připojení LED závěsného svítidla, 230V, cca 47W, cca 6200lm, Ra80, 4000K, s asymetrickým reflektorem pro nasvětlení tabulí, včetně veškerého montážního materiálu a příslušenství</t>
  </si>
  <si>
    <t>2,004</t>
  </si>
  <si>
    <t>Dodávka a montáž, včetně připojení LED podhledového svítidla, 230V, cca 48W, cca 5900lm, Ra80, 4000K, včetně veškerého montážního materiálu a příslušenství</t>
  </si>
  <si>
    <t>2,005</t>
  </si>
  <si>
    <t>Dodávka a montáž, včetně připojení LED podhledového svítidla, 230V, cca 49W, cca 5300lm, Ra80, 4000K, včetně veškerého montážního materiálu a příslušenství</t>
  </si>
  <si>
    <t>2,006</t>
  </si>
  <si>
    <t>Dodávka a montáž, včetně připojení LED přisazeného svítidla, 230V, cca 49W, cca 5300lm, Ra80, 4000K, včetně veškerého montážního materiálu a příslušenství</t>
  </si>
  <si>
    <t>2,007</t>
  </si>
  <si>
    <t>Dodávka a montáž, včetně připojení LED podhledového svítidla, 230V, cca 23W, cca 2700lm, Ra80, 4000K, včetně veškerého montážního materiálu a příslušenství</t>
  </si>
  <si>
    <t>2,008</t>
  </si>
  <si>
    <t>Dodávka a montáž, včetně připojení LED podhledového svítidla, 230V, cca 39W, cca 4700lm, Ra80, 4000K, včetně veškerého montážního materiálu a příslušenství</t>
  </si>
  <si>
    <t>2,009</t>
  </si>
  <si>
    <t>Dodávka a montáž, včetně připojení LED kulatého závěsného lustru, 230V, cca 58W, cca 9300lm, Ra80, 4000K, včetně veškerého montážního materiálu a příslušenství</t>
  </si>
  <si>
    <t>2,010</t>
  </si>
  <si>
    <t>Dodávka a montáž, včetně připojení LED přisazeného svítidla, 230V, cca 63W, cca 8400lm, Ra80, 4000K, včetně veškerého montážního materiálu a příslušenství</t>
  </si>
  <si>
    <t>2,011</t>
  </si>
  <si>
    <t>Dodávka a montáž, včetně připojení LED podhledového svítidla, 230V, cca 40W, cca 5200lm, Ra80, 4000K, včetně veškerého montážního materiálu a příslušenství</t>
  </si>
  <si>
    <t>2,012</t>
  </si>
  <si>
    <t>Dodávka a montáž, včetně připojení LED přisazeného svítidla, 230V, cca 40W, cca 5200lm, Ra80, 4000K, včetně veškerého montážního materiálu a příslušenství</t>
  </si>
  <si>
    <t>2,013</t>
  </si>
  <si>
    <t>Dodávka a montáž, včetně připojení LED svítidla s krytem proti úderu míče, 230V, cca 70W, cca 8700lm, Ra80, 4000K, včetně veškerého montážního materiálu a příslušenství</t>
  </si>
  <si>
    <t>2,014</t>
  </si>
  <si>
    <t>Dodávka a montáž, včetně připojení LED svítidla, 230V, cca 20W, cca 2700lm, Ra80, 4000K, včetně veškerého montážního materiálu a příslušenství</t>
  </si>
  <si>
    <t>Oprava stávajícího hromosvodu</t>
  </si>
  <si>
    <t>3,001</t>
  </si>
  <si>
    <t>Oprava stávající jímací tyče</t>
  </si>
  <si>
    <t>Poznámka k položce:_x000d_
komplet, včetně veškerého montážního materiálu a příslušenství</t>
  </si>
  <si>
    <t>3,002</t>
  </si>
  <si>
    <t>Oprava stávající svorky okapové SO</t>
  </si>
  <si>
    <t>3,003</t>
  </si>
  <si>
    <t>Oprava stávajcí svorky univerzální SUN</t>
  </si>
  <si>
    <t>3,004</t>
  </si>
  <si>
    <t>Oprava stávající zkušební svorky SZ</t>
  </si>
  <si>
    <t>3,005</t>
  </si>
  <si>
    <t>Oprava stávajícího ochranného úhelníku pro svodové vedení</t>
  </si>
  <si>
    <t>3,006</t>
  </si>
  <si>
    <t>Oprava stávajícího jímacího vedení, včetně podpěr, držáků a úchytek</t>
  </si>
  <si>
    <t>3,007</t>
  </si>
  <si>
    <t>Oprava stávajícího svodového vedení, včetně podpěr, držáků a úchytek</t>
  </si>
  <si>
    <t>3,008</t>
  </si>
  <si>
    <t>Oprava stávajícího zemnícího vedení, včetně držáků, úchytek a včetně případného provedení protikorozní ochrany spojů, včetně protikorozní pásky</t>
  </si>
  <si>
    <t>3,009</t>
  </si>
  <si>
    <t>Oprava stávajícího označení svodů</t>
  </si>
  <si>
    <t>Celkem za</t>
  </si>
  <si>
    <t>Regulace D+M včetně připojení</t>
  </si>
  <si>
    <t>4,001</t>
  </si>
  <si>
    <t>Dodávka a montáž včetně připojení kompletního čidla CO2, VOC, teploty a vlhkosti</t>
  </si>
  <si>
    <t>4,002</t>
  </si>
  <si>
    <t>Demontáž stávajících termostatických hlavic a následná dodávka a montáž včetně připojení kompletních elektrických hlavic pro regulaci radiátorů, 24V</t>
  </si>
  <si>
    <t>4,003</t>
  </si>
  <si>
    <t>Dodávka a montáž včetně připojení kompletní řídící jednotky VZT, která bude umožňovat přenos informací přes internet, regulaci VZT jednotky na základě informací z čidel, senzorů, hlavic apod. - viz. výkresová a textová část PD.</t>
  </si>
  <si>
    <t>4,004</t>
  </si>
  <si>
    <t>Dodávka a montáž včetně připojení kompletního nástěnného snímače přítomnosti osob v jednotlivých místnostech</t>
  </si>
  <si>
    <t>4,005</t>
  </si>
  <si>
    <t>Připojení regulátorů průtoku vzduchotechnických jednotek z jednotlivých řídících jednotek VZT - viz. výkresová část PD</t>
  </si>
  <si>
    <t>4,006</t>
  </si>
  <si>
    <t>Připojení zařízení VZT jednotek z jednotlivých řídících jednotek VZT a z jednotlivých rozvaděčů VZT jednotek pro silové napájení (např. ventilátorů, klapek, čidel teploty, čidel kouře, ventilů, čerpadel apod. viz. výkresová část PD)</t>
  </si>
  <si>
    <t>4,007</t>
  </si>
  <si>
    <t>Dodávka a montáž vodiče JYTY 2x1, včetně příchytek, držáků a upevňovacího materiálu</t>
  </si>
  <si>
    <t>4,008</t>
  </si>
  <si>
    <t>Dodávka a montáž vodiče JYTY 4x1, včetně příchytek, držáků a upevňovacího materiálu</t>
  </si>
  <si>
    <t>4,009</t>
  </si>
  <si>
    <t>Dodávka a montáž vodiče CYKY 5x2,5 mm2, včetně příchytek, držáků a upevňovacího materiálu</t>
  </si>
  <si>
    <t>4,010</t>
  </si>
  <si>
    <t>Dodávka a montáž vodiče CYKY 3x2,5 mm2, včetně příchytek, držáků a upevňovacího materiálu</t>
  </si>
  <si>
    <t>4,011</t>
  </si>
  <si>
    <t>Dodávka a montáž vodiče CYKY 3x1,5 mm2, včetně příchytek, držáků a upevňovacího materiálu</t>
  </si>
  <si>
    <t>4,012</t>
  </si>
  <si>
    <t>Dodávka a montáž vodiče SYKFY 2x2x0,5 mm2, včetně příchytek, držáků a upevňovacího materiálu</t>
  </si>
  <si>
    <t>4,013</t>
  </si>
  <si>
    <t>Přenastavení ekvitermní křivky - V rámci stavby bude zhotovitelem přenastavena ekvitermní křivka v řídícím systému výměníkové stanice pro stávající topný okruh pro topná tělesa, a to s ohledem na zateplení objektu a tím se snižující požadavky na topné výkony. Topná křivka bude předběžně nastavena v rámci topných zkoušek a následně bude zhotovitelem sledován stav a dle zjištění bude křivka upravována po dobu celého prvního topného období.</t>
  </si>
  <si>
    <t>4,014</t>
  </si>
  <si>
    <t>Dodávka a montáž včetně připojení kompletního PC (dispečinku), včetně klávesnice, myši, monitoru a stolního PC. Počítač s pamění min. 1 TB musí umožňovat plynulé fungování celého systému regulace. Počítač bude včetně SW pro ovládání, zobrazení a regulaci VZT jednotek a el. topných hlavic, včetně operačního systému a kancelářského SW. Celý systém bude umožňovat vizualizaci pro zobrazení v místě dispečinku a archivaci hodnot v tabulkové podobě. Každá provozní hodnota (snímané informace a ovládaná zařízení v časových trendech dle aktuálních provozních potřeb investora) bude dlouhodobě sledována a archivována. Vizualizace a ovládání musí být uživatelsky přívětivé. SW bude umožňovat sledování aktuálních a budoucích stavů provozu, bude umožňovat nastavení trendů, globální pohled na celou budovu + detailní informace o jednotlivých VZT jednotkách, možnost výstupu do excelovských tabulek a wordovského textu a bude mít vazbu na rozvrh (bakaláře). Systém musí umožňovat vzdálený přístup z jiného místa (počítače) a musí vyhodnocovat havarijní stavy, o kterých bude zasílat informace např. přes SMS a email.</t>
  </si>
  <si>
    <t>4,015</t>
  </si>
  <si>
    <t>Datové propojení systému regulace (SW) s rozvrhem (Bakalář). Systém musí komunikovat s rozvrhem z důvodu predikce žáků ve třídách a z důvodu navazující regulace a ovládání VZT jednotek a topných el. hlavic</t>
  </si>
  <si>
    <t>4,016</t>
  </si>
  <si>
    <t>Nastavení, naprogramování, oživení a uvedení do provozu datového propojení systému Bakalář se systémem regulace (SW)</t>
  </si>
  <si>
    <t>4,017</t>
  </si>
  <si>
    <t>Dohoda, domluva, koordinace a komunikace s technickým oddělením systému Bakalář</t>
  </si>
  <si>
    <t>4,018</t>
  </si>
  <si>
    <t>Vyregulování elektrických topných hlavic během celého topného období s návazností na teplotní útlumy - Elektrické topné hlavice 24V budou umožňovat přesnou regulaci teploty místnosti na základě informací z čidel teploty. Cílem je udržet požadovanou teplotu v místnosti (např. 20°C). Celé topné období budou laděny požadavky na topné útlumy objektu. Hlavice budou regulovat teplotu a teplotní útlumy dle informací z rozvrhu s dostatečnou predikcí k teplotní setrvačnosti budovy. Teplota přiváděného vzduchu na přívodu ventilátoru bude dle požadované teploty místnosti</t>
  </si>
  <si>
    <t>4,019</t>
  </si>
  <si>
    <t>Dodávka a montáž včetně připojení převodníku M-Bus na Ethernet, včetně propojení na datový rozvod a včetně propojení s novým měřákem tepla s M-Bus komunikací (měřák je součástí dodávky ÚT)</t>
  </si>
  <si>
    <t>Poznámka k položce:_x000d_
komplet, včetně veškerého montážního materiálu a příslušenství, Informace z měřáku tepla budou přenášeny a vizualizovány přes síť ethernet do místa dispečinku.</t>
  </si>
  <si>
    <t>4,020</t>
  </si>
  <si>
    <t>Připojení nového čerpadla výměníkové stanice, včetně propojení se stávajícím čerpadlem pro současné spínání, včetně dodávky a montáže pojistek pro jištění nového čerpadla a případného relé pro spínání, včetně provedení případných úprav ve stávajícím rozvaděči MaR a konzultace a koordinace s teplárnou</t>
  </si>
  <si>
    <t>4,021</t>
  </si>
  <si>
    <t>Dodávka a montáž elektroinstalační trubky s protahovacím lankem, vnitřní průměr cca 21 mm pro slaboproudé rozvody, včetně příchytek, držáků a upevňovacího materiálu</t>
  </si>
  <si>
    <t>4,022</t>
  </si>
  <si>
    <t>Nastavení, naprogramování, oživení a uvedení do provozu celého systému regulace (SW pro regulaci - dispečink)</t>
  </si>
  <si>
    <t>4,023</t>
  </si>
  <si>
    <t>Nastavení, naprogramování, oživení, proměření a uvedení do provozu celého systému regulace (řídících jednotek ŘJ-VZTx, vzduchotechnických jednotek a el. topných hlavic), včetně seřízení snímačů a čidel</t>
  </si>
  <si>
    <t>Vedlejší a ostatní položky zařízení</t>
  </si>
  <si>
    <t>5,001</t>
  </si>
  <si>
    <t>Poznámka k položce:_x000d_
mimo jiné dle NV č. 362/2005 Sb.</t>
  </si>
  <si>
    <t>5,002</t>
  </si>
  <si>
    <t>Zprovoznění, seřízení a vyzkoušení zařízení jako celku ve vazbách na ostatní části stavby</t>
  </si>
  <si>
    <t>5,003</t>
  </si>
  <si>
    <t>Poznámka k položce:_x000d_
Zaučení obsluhy mimo jiné dle návodů výrobců tak, aby obsluha měla celkové technické a funkční informace o zařízení a uměla jej obsluhovat a reagovat na možné problémy a závady. O zaučení musí být mezi stranami sepsán protokol s obsahem bodů zaučení. Zaučen musí být v úměrném rozsahu jak pověřený zástupce provozovatele, tak zástupce majitele budovy.</t>
  </si>
  <si>
    <t>5,004</t>
  </si>
  <si>
    <t>Zednické výpomoci - frézování/řezání drážek do šíře 30 mm</t>
  </si>
  <si>
    <t>5,005</t>
  </si>
  <si>
    <t>Zednické výpomoci - ostatní</t>
  </si>
  <si>
    <t>5,006</t>
  </si>
  <si>
    <t>Provrtání prostupu pro nové kabelové vedení, včetně provedení protipožárního utěsnění (ucpávky) v souladu s ČSN EN 13501-2+A1, čl. 7.5.8</t>
  </si>
  <si>
    <t>5,007</t>
  </si>
  <si>
    <t>Revize - část celého zařízení, musí být prohlédnuta, přeměřena, vyzkoušena a bude podle dle zákona č. 250/2021 Sb. a dle NV č. 190/2022 Sb. vypracována zpráva o výchozí revizi.</t>
  </si>
  <si>
    <t>Poznámka k položce:_x000d_
Po dokončení výstavby musí být elektroinstalace podle novelizované vyhlášky prohlédnuta, přeměřena, vyzkoušena a bude podle této vyhlášky vypracována zpráva o výchozí revizi elektroinstalace. Součástí výchozí revize bude revizní zpráva s konstatováním, že zařízení je schopné bezpečného provozu. Zařízení před předáním díla musí být bezpečné bez závad. Výchozí revize musí být provedena před tím, než je stavba uvedena do provozu a připojena na veřejnou elektrizační síť</t>
  </si>
  <si>
    <t>5,008</t>
  </si>
  <si>
    <t>D+M Popisy a označení rozvodů a zařízení</t>
  </si>
  <si>
    <t>5,009</t>
  </si>
  <si>
    <t>Likvidace odpadů - kompletní systém sběru, třídění, odvozu a likvidace odpadu v souladu se zák. č.185/2001 Sb. v platném znění a vyhl. č.381/2001 Sb. v platném znění</t>
  </si>
  <si>
    <t>Poznámka k položce:_x000d_
Kompletní systém sběru, třídění, odvozu a likvidace odpadu rozsahu činnosti dle dotčené projektové učásti a v souladu se č. 541/2020 Sb. (O odpadech) a jeho prováděcím předpisy vyhl. č. 8/2021 Sb. (Katalog odpadů) a vyhl. č. 273/2021 Sb. Vyhláška o podrobnostech nakládání s odpady</t>
  </si>
  <si>
    <t>5,010</t>
  </si>
  <si>
    <t>Poznámka k položce:_x000d_
Průběžné provádění úklidů pro řádné a bezpečné provádění stavby a provedení komplexního úklidu po provádění na úroveň min. původního stavu v návaznosti na likvidaci odpadů a úklid celé stavby</t>
  </si>
  <si>
    <t>5,011</t>
  </si>
  <si>
    <t>Osvědčení bezpečnosti - vyhláška o vyhrazených elektrických zařízeních</t>
  </si>
  <si>
    <t>Poznámka k položce:_x000d_
Vystavení zprávy o revizi s deklarací bezpečného provozu bez závad. Včetně provedení kontroly dle zařazení do tříd a skupin. Vypracuje revizní technik spolu i instektorem - TIČR.</t>
  </si>
  <si>
    <t>5,012</t>
  </si>
  <si>
    <t>5,013</t>
  </si>
  <si>
    <t>Doprava pro elektro část</t>
  </si>
  <si>
    <t>Poznámka k položce:_x000d_
V rozsahu činnosti dle dotčené projektové učásti.</t>
  </si>
  <si>
    <t>5,014</t>
  </si>
  <si>
    <t>Zařízení staveniště elektro části</t>
  </si>
  <si>
    <t>Poznámka k položce:_x000d_
Pro danou část stavby, a to především v souladu s NV č. 591/2006 Sb., technologickými postupy, vyhodnocením rizik a opatřeními pro jejih zamezení a tedy pro zajištění bezpečnosti provádění prací atd.</t>
  </si>
  <si>
    <t xml:space="preserve">D.2.1 -  FVE</t>
  </si>
  <si>
    <t>1 - FVE - dodávka a montáž vč. připojení</t>
  </si>
  <si>
    <t>2 - Vedlejší a ostatní položky zařízení</t>
  </si>
  <si>
    <t>FVE - dodávka a montáž vč. připojení</t>
  </si>
  <si>
    <t>Dodávka a montáž - Provedení úprav v rozvaděči RE, spojených s instalací FVE (příprava pro osazení nového 4Q elektroměru, RTU a příslušenství, jističů a stykačů pro FVE, provedení propojení apod.)</t>
  </si>
  <si>
    <t>Poznámka k položce:_x000d_
komplet, včetně veškerého montážního materiálu a příslušenství - nutná koordinace na základě konkrétně osazených výrobků, instalace musí splňovat požadavky ČEZ distribuce</t>
  </si>
  <si>
    <t>Dodávka a montáž fotovoltaického panelu, cca 455 W, včetně typové kovové konstrukce, vč. montáže panelu na typovou kovovou konstrukci</t>
  </si>
  <si>
    <t>Poznámka k položce:_x000d_
komplet, včetně veškerého montážního materiálu a příslušenství, nutná koordinace na základě konkrétně osazených výrobků</t>
  </si>
  <si>
    <t>Dodávka a montáž optimizéru pro optimalizaci, monitoring a okamžité odpojení fotovoltaické elektrárny</t>
  </si>
  <si>
    <t>Dodávka a montáž měniče FVE - Jmenovitý výstupní AC výkon cca 12kW, max. vstupní výkon DC cca 18 kWp, max. účinnost cca 98%, Euro účinnost cca 98%, s integrovanými přepěťovými ochranami apod., 2x MPPT, IP65, s možností připojení na WiFi</t>
  </si>
  <si>
    <t>Dodávka a montáž kompletního nástěnného rozvaděče R-FVE AC, cca 320x670x150, IP65, včetně montážních lišt, svorkovnic, montážních plechů, schránky na dokumentaci, dveřních uzávěrů, přepěťových ochran, jistících a ovládacích prvků, informačního elektroměru pro měření FVE apod. - dle orientačního schéma PD a dle konkrétně osazených výrobků a zařízení, včetně kabelového propojení rozvaděče</t>
  </si>
  <si>
    <t>Dodávka a montáž kompletního nástěnného rozvaděče R-FVE DC, cca 390x230x180, IP67, včetně montážních lišt, svorkovnic, montážních plechů, schránky na dokumentaci, dveřních uzávěrů, přepěťových ochran, jistících a ovládacích prvků apod. - dle orientačního schéma PD a dle konkrétně osazených výrobků a zařízení, včetně kabelového propojení rozvaděče</t>
  </si>
  <si>
    <t>Dodávka a montáž kompletního svodiče přepětí na střechu pro ochranu celého stringu panelů FVE, 1000 VDC</t>
  </si>
  <si>
    <t>1,008</t>
  </si>
  <si>
    <t>Dodávka a montáž kompletního STOP tlačítka pro vypnutí FVE, umístit u vstupu do objektu</t>
  </si>
  <si>
    <t>1,009</t>
  </si>
  <si>
    <t>Dodávka a montáž solárního UV odolného kabelu 6 mm2, B2ca - červený, černý</t>
  </si>
  <si>
    <t>1,010</t>
  </si>
  <si>
    <t>Dodávka a montáž vodiče JYSTY 2x2x0,8 mm2</t>
  </si>
  <si>
    <t>1,011</t>
  </si>
  <si>
    <t>Dodávka a montáž vodiče CYKY-J 5x16 mm2</t>
  </si>
  <si>
    <t>1,012</t>
  </si>
  <si>
    <t>Dodávka a montáž vodiče CXKH-V 3x1,5 mm2</t>
  </si>
  <si>
    <t>1,013</t>
  </si>
  <si>
    <t>Dodávka a montáž vodiče CY/CYA 6 mm2 ZŽ</t>
  </si>
  <si>
    <t>1,014</t>
  </si>
  <si>
    <t>Dodávka a montáž vodiče CY/CYA 16 mm2 ZŽ</t>
  </si>
  <si>
    <t>1,015</t>
  </si>
  <si>
    <t>Dodávka a montáž vodiče CY/CYA 25 mm2 ZŽ</t>
  </si>
  <si>
    <t>1,016</t>
  </si>
  <si>
    <t>1,017</t>
  </si>
  <si>
    <t>Dodávka a montáž - kompletní kabelové žlaby cca 50x50 mm s integrovanou spojkou, včetně kotvících a montážních prvků</t>
  </si>
  <si>
    <t>1,018</t>
  </si>
  <si>
    <t>Dodávka a montáž - kompletní plné, nehořlavé a uzavřené kabelové žlaby cca 50x50 mm s integrovanou spojkou, včetně kotvících a montážních prvků</t>
  </si>
  <si>
    <t>Poznámka k položce:_x000d_
komplet, včetně veškerého montážního materiálu a příslušenství - primární vedení FVE na střeše</t>
  </si>
  <si>
    <t>1,019</t>
  </si>
  <si>
    <t>Připojení nového měniče na WiFi objektu, nastavení, zprovoznění, naprogramování a oživení aplikace pro sledování FVE, včetně zaučení obsluhy</t>
  </si>
  <si>
    <t>1,020</t>
  </si>
  <si>
    <t>Dodávka a montáž kompletní krabice s ekvipotenciální svorkovnicí</t>
  </si>
  <si>
    <t>1,021</t>
  </si>
  <si>
    <t>Kompletní kabelové propojení systému FVE - panelů s optimizéry a měničem FVE, propojení s rozvaděči FVE, s rozvaděčem RH apod. viz. schéma PD, včetně seřízení, nastavení funkce, odladění, zprovoznění a vyzkoušení celého systému FVE</t>
  </si>
  <si>
    <t>Zednické výpomoci - frézování/řezání drážek do šíře 50 mm</t>
  </si>
  <si>
    <t>Prověření a přezkoumání předpokládané energetické bilance FVE na základě konkrétně osazených výrobků, provedení případných úprav, vč. hlavního jištění a zajištění úpravy smluvních vztahů s distributorem elektrické energie, včetně zaslání žádosti o připojení</t>
  </si>
  <si>
    <t>2,015</t>
  </si>
  <si>
    <t>2,016</t>
  </si>
  <si>
    <t>D.3.1 - Gastro vybavení výdeje jídel a jídelny</t>
  </si>
  <si>
    <t>D1 - 01 – VÝDEJ JÍDEL</t>
  </si>
  <si>
    <t>D2 - 02 – PŘÍPRAVA DOVEZENÝCH JÍDEL K VÝDEJI</t>
  </si>
  <si>
    <t>D3 - 03 – MYTÍ STOLNÍHO NÁDOBÍ</t>
  </si>
  <si>
    <t>D4 - 04 – MYTÍ PROVOZNÍHO NÁDOBÍ</t>
  </si>
  <si>
    <t>D5 - 05 – SKLAD BIOLOGICKÉHO ODPADU</t>
  </si>
  <si>
    <t>D6 - SPECIFIKACE</t>
  </si>
  <si>
    <t>D7 - DOPROVODNÉ SLUŽBY</t>
  </si>
  <si>
    <t>01 – VÝDEJ JÍDEL</t>
  </si>
  <si>
    <t>800x800x800</t>
  </si>
  <si>
    <t>výdejní stůl se zásobníkem na tácy a podnosy</t>
  </si>
  <si>
    <t xml:space="preserve">Poznámka k položce:_x000d_
stolní zásobník na příbory na 4x GN1/4, spodní police na 2 sloupce podnosů vedle sebe s možností doplňování podnosů ze strany obsluhy, rozměr bude upřesněn dle velikosti podnosů, zaplechované boky, včetně uzamykatelných celonerezových dvířek pro uzavírání otvoru pro doplňování podnosů,  bezespárové napojení sousedních stolů, včetně celonerezového interiérového obkladu (všechny pohledové části) a designového obkladu z UMK v přední (pohledové části) výdejního segmentu (výška obkladu min. 500 mm), pro instalaci na stavební sokl 100 mm</t>
  </si>
  <si>
    <t>1570x800x800(1100)</t>
  </si>
  <si>
    <t>vyhřívaný výdejní stůl 2xGN1/1</t>
  </si>
  <si>
    <t xml:space="preserve">Poznámka k položce:_x000d_
Vyhřívaná vana 2 x GN1/1, hluboká min. 210 mm, včetně nástavby s nerezovou policí, LED osvětlením,  uzpůsobeno pro samoobslužný výdej, včetně integrovaného napouštění a vypouštění vody přes kohouty v instalační šachtě, spodní police, skříňové provedení, včetně vestavěný zásobník na koše s automatickým posuvem, bezespárové napojení sousedních stolů, včetně celonerezového interiérového obkladu (všechny pohledové části) a designového obkladu z UMK v přední (pohledové části) výdejního segmentu (výška obkladu min. 500 mm), pro instalaci na stavební sokl 100 mm</t>
  </si>
  <si>
    <t>1200x800x800(1100)</t>
  </si>
  <si>
    <t>vyhřívaný výdejní stůl 3xGN1/1</t>
  </si>
  <si>
    <t>Poznámka k položce:_x000d_
Vyhřívaná vana 3 x GN1/1, hluboká min. 210 mm, včetně nástavby s nerezovou policí, LED osvětlením, přední část volná, včetně integrovaného napouštění a vypouštění vody přes kohouty v instalační šachtě, spodní police, skříňové provedení, bezespárové napojení sousedních stolů, včetně celonerezového interiérového obkladu (všechny pohledové části) a designového obkladu z UMK v přední (pohledové části) výdejního segmentu (výška obkladu min. 500 mm), pro instalaci na stavební sokl 100 mm</t>
  </si>
  <si>
    <t>920x800x800(1100)</t>
  </si>
  <si>
    <t>chladící výdej GN2/1</t>
  </si>
  <si>
    <t>Poznámka k položce:_x000d_
Chladící vana 2/1 s přefukem, hluboká min. 210 mm, automatické odtávání a odpařování, včetně nástavby s nerezovou policí, LED osvětlením, uzpůsobeno pro samoobslužný výdej, skříňové provedení, bezespárové napojení sousedních stolů, včetně celonerezového interiérového obkladu (všechny pohledové části) a designového obkladu z UMK v přední (pohledové části) výdejního segmentu (výška obkladu min. 500 mm), pro instalaci na stavební sokl 100 mm</t>
  </si>
  <si>
    <t>1160x800x800</t>
  </si>
  <si>
    <t>nápojový stůl</t>
  </si>
  <si>
    <t>Poznámka k položce:_x000d_
spodní police, skříňové provedení, včetně vestavěný zásobník na koše s automatickým posuvem, volný prostor k poz. 2.02 na sirupy a a popř. na láhev s CO2, bezespárové napojení sousedních stolů, lem u zdi, včetně celonerezového interiérového obkladu (všechny pohledové části) a designového obkladu z UMK v přední (pohledové části) výdejního segmentu (výška obkladu min. 500 mm), pro instalaci na stavební sokl 100 mm</t>
  </si>
  <si>
    <t>Pol1</t>
  </si>
  <si>
    <t>zařízení na přípravu a výdej studených nápojů</t>
  </si>
  <si>
    <t xml:space="preserve">Poznámka k položce:_x000d_
POST-MIX Zařízení na výrobu a stáčení limonád, sody a vody.  Možnost míchání sirupů s vodou nebo se sodou. K výrobě čtyř druhů různých ochucených nápojů, stáčení chlazené vody a sodové vody. Ovládání mechanickými tlačítky na skleněném panelu s podsvícenými poli pro symboly příchutí a nápojů. Možnost elektronicky nastavovat poměry sirupů, velikosti dávek, sledovat množství vydaných nápojů i hlídat stav vodního filtru. Chladící výkon přístroje: min. 35 l/h. Max. rozměry šířka/hloubka/výška: 300/ 500 / 500 mm. Včetně příslušenství pro zprovoznění zařízení (bez sirupů a bez láhve s CO2)</t>
  </si>
  <si>
    <t>Pol2</t>
  </si>
  <si>
    <t>zásobník na talíře</t>
  </si>
  <si>
    <t>Poznámka k položce:_x000d_
jednotubusový, vyhřívaný, pojízdný, dvouplášťový, kapacita 55 talířů, 4 otočná kolečka, z toho 2 s brzdou, vč. plastového krytu tubusu</t>
  </si>
  <si>
    <t>02 – PŘÍPRAVA DOVEZENÝCH JÍDEL K VÝDEJI</t>
  </si>
  <si>
    <t>1320x700x800</t>
  </si>
  <si>
    <t>pracovní stůl</t>
  </si>
  <si>
    <t>Poznámka k položce:_x000d_
zásuvkový blok vlevo, spodní police, zadní lem, včetně integrované el.zásuvky 230V s krytím proti stříkající vodě, pro instalaci na stavební sokl 100 mm</t>
  </si>
  <si>
    <t>Poznámka k položce:_x000d_
spodní police, posuvné dveře, uzamykatelné, zadní lem, včetně integrované el.zásuvky 230V s krytím proti stříkající vodě, volný prostor propojen s poz. 1.06 na sirupy a popř. na láhev s CO2, pro instalaci na stavební sokl 100 mm</t>
  </si>
  <si>
    <t>Max. 550x820x1650</t>
  </si>
  <si>
    <t>Vyhřívaná – udržovací pojízdná skříň</t>
  </si>
  <si>
    <t xml:space="preserve">Poznámka k položce:_x000d_
Teplota až + 90 st.C, systém vytápění ventilátorem, plynulá regulace, nastavení teploty na digitálním displeji, nastavitelná ventilace pro optimální kontrolu vlhkosti, odnímatelné lišty ve tvaru „U“,  kapacita min.14 GN1/1 80 mm, kolečka pr. min.160mm,  připojení do el.zásuvky na 230 V</t>
  </si>
  <si>
    <t>Max. 550x820x1650.1</t>
  </si>
  <si>
    <t>Kombinovaná – udržovací pojízdná skříň</t>
  </si>
  <si>
    <t xml:space="preserve">Poznámka k položce:_x000d_
Teplota vyhřívání až + 90 st.C, systém vytápění ventilátorem, Teplota chlazení až + 3 st.C, peltierův článek, plynulá regulace, nastavení teploty na digitálním displeji, nastavitelná ventilace pro optimální kontrolu vlhkosti, odnímatelné lišty ve tvaru „U“,   kapacita min. 6 + 6 GN1/1 80 mm, dva samostatně řízené a ovládané prostory, kolečka pr. min.160mm,  připojení do el.zásuvky na 230 V</t>
  </si>
  <si>
    <t>03 – MYTÍ STOLNÍHO NÁDOBÍ</t>
  </si>
  <si>
    <t>Pol3</t>
  </si>
  <si>
    <t>vozík na sběr nádobí</t>
  </si>
  <si>
    <t>Poznámka k položce:_x000d_
Pro 22 podnosů (přesný rozměr upřesní uživatel) ve dvou sloupcích, horní police, opláštené boky a záda celonerezový interiérový obklad, 4 velká otočná kolečka s ochranou proti korozi z toho 2 s brzdam, ergonomická madla</t>
  </si>
  <si>
    <t>2100</t>
  </si>
  <si>
    <t>předmývací stůl</t>
  </si>
  <si>
    <t>Poznámka k položce:_x000d_
stůl s dřezem 500x400x250 mm pro připojení k myčce, vedení na koše, vpravo prostor na bionádobu, uprostřed zásuvy na koše, vlevo spodní roštová police, zvýšený zadní lem</t>
  </si>
  <si>
    <t>Pol4</t>
  </si>
  <si>
    <t>sprchový systém</t>
  </si>
  <si>
    <t>Poznámka k položce:_x000d_
Sprcha s baterií ze stolu a s ramínkem, nerezová tlaková hadice, vyrovnávací pružina, tlaková sprcha s pákovým ovladačem</t>
  </si>
  <si>
    <t>Pol5</t>
  </si>
  <si>
    <t>myčka</t>
  </si>
  <si>
    <t xml:space="preserve">Poznámka k položce:_x000d_
Průchozí myčka nádobí univerzální pro 1 mycí koš 500x500mm  nebo  2 GN 1/1 .  Přední a postranní panely, poklop, mycí nádrž a filtr nádrže, mycí a oplachová ramena vyrobeny z ušlechtilé nerez oceli AISI304. Poklop uzavřen ze všech stran s automatickým zdvihem. Permanentní filtrace mycí lázně umožňující mytí nádobí bez manuálního předmytí.  Spotřeba max.2 l vody/jeden mycí cyklus . Hygienické provedení mycí komory bez trubek a hadic. Zabudovaný atmosférický bojler s oplachovým čerpadlem zaručují konstantní tlak a teplotu pro konečný oplach (84°C) nezávisle na tlaku vody v síti, bezpečnostní zařízení spouští oplach až při dosažení správné oplachové teploty. Minimalně  2 mycí čerpadla 1 x min. 1,1 kW + 1 x min. 1,5 kW spolu s horními a dolními rotačními nerezovými mycími rameny. 2 úrovně nastavitelného tlaku mytí , standardní tlak pro stolní nádobí, zvýšený tlak pro provozní nádobí. Automatické rozpoznaní vloženého nádobí  (stolní nebo provozní). Objem mycí nádrže minimálně 30l, min. 4 mycí programy s automatickým spuštěním při uzavření poklopu. Min. 2 mycí programy pro stolní nádobí  a  min. 2 programy pro provozní nádobí. Zpětný vzduchový ventil (třídy A). Elektronický ovládací panel s textovým ukazatelem v českém jazyce umístěný ve výšce 1300 až 1500 mm nad podlahou. Autodiagnostický systém detekce závad. Servísní nastavení v českém jazyce. Samočistící cyklus. Odpadní čerpadlo. Dávkovač mycího a oplachového prostředku a odpadní čerpadlo. Příprava pro napojení na HACCP. Vzdálený servisní přístup přes wifi nebo bluetooth. Certifikace v souladu s normou DIN 10512. Možnost připojit na teplou i studenou vodu (libovolně přestavitelné). Nakládací výška min. 400 mm. Včetně účinného systému redukce páry a rekuperace tepla. Včetně koše na provozní nádobí (1ks), koš na stolní nádobí (1ks), koš na sklo (1ks). Včetně automatického změkčovače vody, neelektrického, řízení regenerace pomocí tlaku vody, max. doba regenerace 15 minut, regenerace pomocí solanky, průtok vody min. 1,5 l/min. Povolená tolerance u výše uvedených hodnot: +-10%, pokud není uvedeno minimum nebo maximum.</t>
  </si>
  <si>
    <t>600</t>
  </si>
  <si>
    <t>vykládací stůl</t>
  </si>
  <si>
    <t>Poznámka k položce:_x000d_
pro připojení k myčce,vedení na koše, spodní roštová police, zásuvy na koše</t>
  </si>
  <si>
    <t>04 – MYTÍ PROVOZNÍHO NÁDOBÍ</t>
  </si>
  <si>
    <t>500x700x800</t>
  </si>
  <si>
    <t>kombivýlevka</t>
  </si>
  <si>
    <t>Poznámka k položce:_x000d_
1x umyvadlo 380x290x130, otvor pro baterii, 1x dřez 400x400x250, sklopný rošt, zadní lem, pro instalaci na stavební sokl 100 mm</t>
  </si>
  <si>
    <t>Pol6</t>
  </si>
  <si>
    <t>páková baterie</t>
  </si>
  <si>
    <t>Poznámka k položce:_x000d_
Provedení stolní, zesílené a otočné ramínko – dlouhé min. 200mm. Průměr 32 mm. S kovovou loketní pákou.</t>
  </si>
  <si>
    <t>1300x700x800</t>
  </si>
  <si>
    <t>mycí dvoudřez</t>
  </si>
  <si>
    <t>Poznámka k položce:_x000d_
1xlisovaný dřez 600x500x300 mm, 1xlisovaný dřez 500x500x300 mm, prolamovaná PD, spodní police, zvýšený zadní lem, otvor pro sprchu, pro instalaci na stavební sokl 100 mm</t>
  </si>
  <si>
    <t>900x700x1800</t>
  </si>
  <si>
    <t>regál</t>
  </si>
  <si>
    <t>Poznámka k položce:_x000d_
celonerezové provedení, 4 x police (3xperforovaná), pro instalaci na stavební sokl 100 mm</t>
  </si>
  <si>
    <t>05 – SKLAD BIOLOGICKÉHO ODPADU</t>
  </si>
  <si>
    <t>Max. 600x600x1800</t>
  </si>
  <si>
    <t>chladící skříň</t>
  </si>
  <si>
    <t xml:space="preserve">Poznámka k položce:_x000d_
Objem minimálně pro nádobu na biologický odpad 1 ks (rozměr nádoby upřesní provozovatel při realizaci), 1 x dveře,  automatické odtávání, teplotní rozsah +2 až +8 st.C, ventilované chlazení, vnější celonerezové provedení, pravé otevírání dveří</t>
  </si>
  <si>
    <t>150x150</t>
  </si>
  <si>
    <t>podlahová gula</t>
  </si>
  <si>
    <t>Pol7</t>
  </si>
  <si>
    <t>nástěnná hadice s koncovkou</t>
  </si>
  <si>
    <t>Poznámka k položce:_x000d_
celonerezonerezová tlaková hadice, hadice min.2 m dlouhá, zakončena sprchou s pákovým ovládáním a úchytem pro upevnění</t>
  </si>
  <si>
    <t>SPECIFIKACE</t>
  </si>
  <si>
    <t>DOPROVODNÉ SLUŽBY</t>
  </si>
  <si>
    <t>Pol8</t>
  </si>
  <si>
    <t>Poznámka k položce:_x000d_
kompletní manipulace se zařízením do místa instalace</t>
  </si>
  <si>
    <t>Pol9</t>
  </si>
  <si>
    <t>Montáž</t>
  </si>
  <si>
    <t>Poznámka k položce:_x000d_
kompletní montáž nového zařízení včetně drobného instalačního materiálu na připravené přípojné body, zprovoznění, odzkoušení a provedení revize na připojení</t>
  </si>
  <si>
    <t>Pol10</t>
  </si>
  <si>
    <t>Zaškolení</t>
  </si>
  <si>
    <t>Poznámka k položce:_x000d_
Zaškolení personálu výdejny a technického pracovníka provozovatele na základní údržbu, obsluhu, technickou kontrolu a diagnostiku zařízení v rozsahu 1 den. Následné poradenství po telefonu.</t>
  </si>
  <si>
    <t>D.3.2 - Gastro - stavební úpravy</t>
  </si>
  <si>
    <t>1618273105</t>
  </si>
  <si>
    <t>2,20*0,15*0,75</t>
  </si>
  <si>
    <t>1,70*0,15*0,45</t>
  </si>
  <si>
    <t>1,20*0,15*0,30</t>
  </si>
  <si>
    <t>58564100</t>
  </si>
  <si>
    <t>směs suchá maltová výplňová cementová expanzivní</t>
  </si>
  <si>
    <t>1770185377</t>
  </si>
  <si>
    <t>0,05*0,75*2,20*2000</t>
  </si>
  <si>
    <t>0,05*0,45*1,70*2000</t>
  </si>
  <si>
    <t>0,05*0,30*1,20*2000</t>
  </si>
  <si>
    <t>-2112423895</t>
  </si>
  <si>
    <t>0,0134*2,20*4</t>
  </si>
  <si>
    <t>0,0134*1,70*3</t>
  </si>
  <si>
    <t>0,0134*1,20*2</t>
  </si>
  <si>
    <t>340239211</t>
  </si>
  <si>
    <t>Zazdívka otvorů v příčkách nebo stěnách cihlami pálenými plnými plochy přes 1 m2 do 4 m2, tloušťky do 100 mm</t>
  </si>
  <si>
    <t>1727048707</t>
  </si>
  <si>
    <t>https://podminky.urs.cz/item/CS_URS_2024_02/340239211</t>
  </si>
  <si>
    <t>340239212</t>
  </si>
  <si>
    <t>Zazdívka otvorů v příčkách nebo stěnách cihlami pálenými plnými plochy přes 1 m2 do 4 m2, tloušťky přes 100 mm</t>
  </si>
  <si>
    <t>-1800138844</t>
  </si>
  <si>
    <t>https://podminky.urs.cz/item/CS_URS_2024_02/340239212</t>
  </si>
  <si>
    <t>"u vrátnice" 2,00</t>
  </si>
  <si>
    <t>342272225</t>
  </si>
  <si>
    <t>Příčky z pórobetonových tvárnic hladkých na tenké maltové lože objemová hmotnost do 500 kg/m3, tloušťka příčky 100 mm</t>
  </si>
  <si>
    <t>-1876010247</t>
  </si>
  <si>
    <t>https://podminky.urs.cz/item/CS_URS_2024_02/342272225</t>
  </si>
  <si>
    <t>"sociálka"</t>
  </si>
  <si>
    <t>2,00*4,50</t>
  </si>
  <si>
    <t>1,65*2,50</t>
  </si>
  <si>
    <t>1,45*2,50</t>
  </si>
  <si>
    <t>612311141</t>
  </si>
  <si>
    <t>Omítka vápenná vnitřních ploch nanášená ručně dvouvrstvá štuková, tloušťky jádrové omítky do 10 mm a tloušťky štuku do 3 mm svislých konstrukcí stěn</t>
  </si>
  <si>
    <t>-1643465377</t>
  </si>
  <si>
    <t>https://podminky.urs.cz/item/CS_URS_2024_02/612311141</t>
  </si>
  <si>
    <t>"sociálky na obkladem"16,50*2,00</t>
  </si>
  <si>
    <t>570441128</t>
  </si>
  <si>
    <t>"sociálka pod obklad" 45,105</t>
  </si>
  <si>
    <t>642944121</t>
  </si>
  <si>
    <t>Osazení ocelových dveřních zárubní lisovaných nebo z úhelníků dodatečně s vybetonováním prahu, plochy do 2,5 m2</t>
  </si>
  <si>
    <t>1160467049</t>
  </si>
  <si>
    <t>https://podminky.urs.cz/item/CS_URS_2024_02/642944121</t>
  </si>
  <si>
    <t>55331430</t>
  </si>
  <si>
    <t>zárubeň jednokřídlá ocelová pro dodatečnou montáž tl stěny 75-100mm rozměru 600/1970, 2100mm</t>
  </si>
  <si>
    <t>-944282693</t>
  </si>
  <si>
    <t>688841358</t>
  </si>
  <si>
    <t>-1591959191</t>
  </si>
  <si>
    <t>(2,00+1,65)*2,50</t>
  </si>
  <si>
    <t>965043321</t>
  </si>
  <si>
    <t>Bourání mazanin betonových s potěrem nebo teracem tl. do 100 mm, plochy do 1 m2</t>
  </si>
  <si>
    <t>-1606971297</t>
  </si>
  <si>
    <t>https://podminky.urs.cz/item/CS_URS_2024_02/965043321</t>
  </si>
  <si>
    <t>"sociálka" 9,0*0,10</t>
  </si>
  <si>
    <t>965045111</t>
  </si>
  <si>
    <t>Bourání potěrů tl. do 50 mm cementových nebo pískocementových, plochy do 1 m2</t>
  </si>
  <si>
    <t>-1259255352</t>
  </si>
  <si>
    <t>https://podminky.urs.cz/item/CS_URS_2024_02/965045111</t>
  </si>
  <si>
    <t>"sociálka" 9,0</t>
  </si>
  <si>
    <t>-116747658</t>
  </si>
  <si>
    <t>2,00*2 "sociálka"</t>
  </si>
  <si>
    <t>126915873</t>
  </si>
  <si>
    <t>1,40*2,50*0,45</t>
  </si>
  <si>
    <t>971033541</t>
  </si>
  <si>
    <t>Vybourání otvorů ve zdivu základovém nebo nadzákladovém z cihel, tvárnic, příčkovek z cihel pálených na maltu vápennou nebo vápenocementovou plochy do 1 m2, tl. do 300 mm</t>
  </si>
  <si>
    <t>1660246123</t>
  </si>
  <si>
    <t>https://podminky.urs.cz/item/CS_URS_2024_02/971033541</t>
  </si>
  <si>
    <t>2,00*0,30</t>
  </si>
  <si>
    <t>1874141283</t>
  </si>
  <si>
    <t>1,90*2,60*0,75</t>
  </si>
  <si>
    <t>974031226</t>
  </si>
  <si>
    <t>Vysekání rýh ve zdivu cihelném na maltu vápennou nebo vápenocementovou v prostoru přilehlém ke stropní konstrukci do hl. 30 mm a šířky do 250 mm</t>
  </si>
  <si>
    <t>2069939681</t>
  </si>
  <si>
    <t>https://podminky.urs.cz/item/CS_URS_2024_02/974031226</t>
  </si>
  <si>
    <t>2,00*5</t>
  </si>
  <si>
    <t>1,50*3</t>
  </si>
  <si>
    <t>-1706659742</t>
  </si>
  <si>
    <t>-2091365401</t>
  </si>
  <si>
    <t>-409243352</t>
  </si>
  <si>
    <t>13,692*20 'Přepočtené koeficientem množství</t>
  </si>
  <si>
    <t>69599759</t>
  </si>
  <si>
    <t>998011001</t>
  </si>
  <si>
    <t>Přesun hmot pro budovy občanské výstavby, bydlení, výrobu a služby s nosnou svislou konstrukcí zděnou z cihel, tvárnic nebo kamene vodorovná dopravní vzdálenost do 100 m základní pro budovy výšky do 6 m</t>
  </si>
  <si>
    <t>-1548897603</t>
  </si>
  <si>
    <t>https://podminky.urs.cz/item/CS_URS_2024_02/998011001</t>
  </si>
  <si>
    <t>763111313</t>
  </si>
  <si>
    <t>Příčka ze sádrokartonových desek s nosnou konstrukcí z jednoduchých ocelových profilů UW, CW jednoduše opláštěná deskou standardní A tl. 12,5 mm, příčka tl. 100 mm, profil 75, bez izolace, EI do 30</t>
  </si>
  <si>
    <t>-1625787082</t>
  </si>
  <si>
    <t>https://podminky.urs.cz/item/CS_URS_2024_02/763111313</t>
  </si>
  <si>
    <t>"mytí nádobí"</t>
  </si>
  <si>
    <t>3,90*2,00</t>
  </si>
  <si>
    <t>1715812728</t>
  </si>
  <si>
    <t>766660001</t>
  </si>
  <si>
    <t>Montáž dveřních křídel dřevěných nebo plastových otevíravých do ocelové zárubně povrchově upravených jednokřídlových, šířky do 800 mm</t>
  </si>
  <si>
    <t>1108708179</t>
  </si>
  <si>
    <t>https://podminky.urs.cz/item/CS_URS_2024_02/766660001</t>
  </si>
  <si>
    <t>61162084</t>
  </si>
  <si>
    <t>dveře jednokřídlé dřevotřískové povrch laminátový plné 600x1970-2100mm</t>
  </si>
  <si>
    <t>-1890893327</t>
  </si>
  <si>
    <t>766660729</t>
  </si>
  <si>
    <t>Montáž dveřních doplňků dveřního kování interiérového štítku s klikou</t>
  </si>
  <si>
    <t>540587136</t>
  </si>
  <si>
    <t>https://podminky.urs.cz/item/CS_URS_2024_02/766660729</t>
  </si>
  <si>
    <t>54964101</t>
  </si>
  <si>
    <t>vložka cylindrická 29+35</t>
  </si>
  <si>
    <t>-1816220524</t>
  </si>
  <si>
    <t>54914123</t>
  </si>
  <si>
    <t>kování rozetové klika/klika</t>
  </si>
  <si>
    <t>-2048909713</t>
  </si>
  <si>
    <t>766660730</t>
  </si>
  <si>
    <t>Montáž dveřních doplňků dveřního kování interiérového WC kliky se zámkem</t>
  </si>
  <si>
    <t>-26261339</t>
  </si>
  <si>
    <t>https://podminky.urs.cz/item/CS_URS_2024_02/766660730</t>
  </si>
  <si>
    <t>54914128</t>
  </si>
  <si>
    <t>kování rozetové spodní pro WC</t>
  </si>
  <si>
    <t>-1894021366</t>
  </si>
  <si>
    <t>998766101</t>
  </si>
  <si>
    <t>Přesun hmot pro konstrukce truhlářské stanovený z hmotnosti přesunovaného materiálu vodorovná dopravní vzdálenost do 50 m základní v objektech výšky do 6 m</t>
  </si>
  <si>
    <t>-763848498</t>
  </si>
  <si>
    <t>https://podminky.urs.cz/item/CS_URS_2024_02/998766101</t>
  </si>
  <si>
    <t>767995113</t>
  </si>
  <si>
    <t>Montáž ostatních atypických zámečnických konstrukcí hmotnosti přes 10 do 20 kg</t>
  </si>
  <si>
    <t>-485854281</t>
  </si>
  <si>
    <t>https://podminky.urs.cz/item/CS_URS_2024_02/767995113</t>
  </si>
  <si>
    <t>Poznámka k položce:_x000d_
včetně kotevní deskyP10 a ukotvení do žb stroplní konstrukce M 10 4 ks</t>
  </si>
  <si>
    <t xml:space="preserve">"4HR  profil pro ukotvení příčky SDK mytí nádobí"</t>
  </si>
  <si>
    <t>8,5*2,00</t>
  </si>
  <si>
    <t>14550262</t>
  </si>
  <si>
    <t>profil ocelový svařovaný jakost S235 průřez čtvercový 70x70x4mm</t>
  </si>
  <si>
    <t>550142841</t>
  </si>
  <si>
    <t>17*0,001 'Přepočtené koeficientem množství</t>
  </si>
  <si>
    <t>759484425</t>
  </si>
  <si>
    <t>-2050469263</t>
  </si>
  <si>
    <t>859285199</t>
  </si>
  <si>
    <t>771574436</t>
  </si>
  <si>
    <t>Montáž podlah z dlaždic keramických lepených cementovým flexibilním lepidlem reliéfních nebo z dekorů, tloušťky do 10 mm přes 9 do 12 ks/m2</t>
  </si>
  <si>
    <t>668121432</t>
  </si>
  <si>
    <t>https://podminky.urs.cz/item/CS_URS_2024_02/771574436</t>
  </si>
  <si>
    <t>59761151</t>
  </si>
  <si>
    <t>dlažba keramická slinutá mrazuvzdorná R9 povrch reliéfní/matný tl do 10mm přes 9 do 12ks/m2</t>
  </si>
  <si>
    <t>-2101763610</t>
  </si>
  <si>
    <t>28,5*1,1 'Přepočtené koeficientem množství</t>
  </si>
  <si>
    <t>-67519334</t>
  </si>
  <si>
    <t>771592011</t>
  </si>
  <si>
    <t>Čištění vnitřních ploch po položení dlažby podlah nebo schodišť chemickými prostředky</t>
  </si>
  <si>
    <t>-159830768</t>
  </si>
  <si>
    <t>https://podminky.urs.cz/item/CS_URS_2024_02/771592011</t>
  </si>
  <si>
    <t>-929459759</t>
  </si>
  <si>
    <t>-1053396623</t>
  </si>
  <si>
    <t>671377248</t>
  </si>
  <si>
    <t>275300438</t>
  </si>
  <si>
    <t>"jídelna , výdejna" 57,0+28,50</t>
  </si>
  <si>
    <t>1683154579</t>
  </si>
  <si>
    <t>57,00</t>
  </si>
  <si>
    <t>1214225386</t>
  </si>
  <si>
    <t>57*1,1 'Přepočtené koeficientem množství</t>
  </si>
  <si>
    <t>1944038976</t>
  </si>
  <si>
    <t>110*0,5 'Přepočtené koeficientem množství</t>
  </si>
  <si>
    <t>-12582975</t>
  </si>
  <si>
    <t>40,00</t>
  </si>
  <si>
    <t>2034144686</t>
  </si>
  <si>
    <t>1363564124</t>
  </si>
  <si>
    <t>40*1,02 'Přepočtené koeficientem množství</t>
  </si>
  <si>
    <t>871001387</t>
  </si>
  <si>
    <t>781111011</t>
  </si>
  <si>
    <t>Příprava podkladu před provedením obkladu oprášení (ometení) stěny</t>
  </si>
  <si>
    <t>1599304537</t>
  </si>
  <si>
    <t>https://podminky.urs.cz/item/CS_URS_2024_02/781111011</t>
  </si>
  <si>
    <t>16,50*2,20</t>
  </si>
  <si>
    <t>"sociálka" 45,105</t>
  </si>
  <si>
    <t>781121011</t>
  </si>
  <si>
    <t>Příprava podkladu před provedením obkladu nátěr penetrační na stěnu</t>
  </si>
  <si>
    <t>1661985621</t>
  </si>
  <si>
    <t>https://podminky.urs.cz/item/CS_URS_2024_02/781121011</t>
  </si>
  <si>
    <t>781131112</t>
  </si>
  <si>
    <t>Izolace stěny pod obklad izolace nátěrem nebo stěrkou ve dvou vrstvách</t>
  </si>
  <si>
    <t>-1013646032</t>
  </si>
  <si>
    <t>https://podminky.urs.cz/item/CS_URS_2024_02/781131112</t>
  </si>
  <si>
    <t>781472215</t>
  </si>
  <si>
    <t>Montáž keramických obkladů stěn lepených cementovým flexibilním lepidlem hladkých přes 6 do 9 ks/m2</t>
  </si>
  <si>
    <t>-135111115</t>
  </si>
  <si>
    <t>https://podminky.urs.cz/item/CS_URS_2024_02/781472215</t>
  </si>
  <si>
    <t>59761708</t>
  </si>
  <si>
    <t>obklad keramický nemrazuvzdorný povrch hladký/lesklý tl do 10mm přes 6 do 9ks/m2</t>
  </si>
  <si>
    <t>1551757699</t>
  </si>
  <si>
    <t>81,405*1,15 'Přepočtené koeficientem množství</t>
  </si>
  <si>
    <t>501356643</t>
  </si>
  <si>
    <t>781492111</t>
  </si>
  <si>
    <t>Obklad - dokončující práce montáž profilu kladeného do malty rohového</t>
  </si>
  <si>
    <t>-384979358</t>
  </si>
  <si>
    <t>https://podminky.urs.cz/item/CS_URS_2024_02/781492111</t>
  </si>
  <si>
    <t>"sociálka" 27,10</t>
  </si>
  <si>
    <t>19416005</t>
  </si>
  <si>
    <t>lišta ukončovací z eloxovaného hliníku 10mm</t>
  </si>
  <si>
    <t>1930598285</t>
  </si>
  <si>
    <t>31,1*1,05 'Přepočtené koeficientem množství</t>
  </si>
  <si>
    <t>781492151</t>
  </si>
  <si>
    <t>Obklad - dokončující práce montáž profilu kladeného do malty ukončovacího</t>
  </si>
  <si>
    <t>-606455628</t>
  </si>
  <si>
    <t>https://podminky.urs.cz/item/CS_URS_2024_02/781492151</t>
  </si>
  <si>
    <t>27,10 "sociálka"</t>
  </si>
  <si>
    <t>1187707361</t>
  </si>
  <si>
    <t>27,1*1,05 'Přepočtené koeficientem množství</t>
  </si>
  <si>
    <t>998781101</t>
  </si>
  <si>
    <t>Přesun hmot pro obklady keramické stanovený z hmotnosti přesunovaného materiálu vodorovná dopravní vzdálenost do 50 m základní v objektech výšky do 6 m</t>
  </si>
  <si>
    <t>407267120</t>
  </si>
  <si>
    <t>https://podminky.urs.cz/item/CS_URS_2024_02/998781101</t>
  </si>
  <si>
    <t>783314101</t>
  </si>
  <si>
    <t>Základní nátěr zámečnických konstrukcí jednonásobný syntetický</t>
  </si>
  <si>
    <t>734203831</t>
  </si>
  <si>
    <t>https://podminky.urs.cz/item/CS_URS_2024_02/783314101</t>
  </si>
  <si>
    <t>0,07*4*2,00</t>
  </si>
  <si>
    <t>783317101</t>
  </si>
  <si>
    <t>Krycí nátěr (email) zámečnických konstrukcí jednonásobný syntetický standardní</t>
  </si>
  <si>
    <t>-806871210</t>
  </si>
  <si>
    <t>https://podminky.urs.cz/item/CS_URS_2024_02/783317101</t>
  </si>
  <si>
    <t>"Zárubně" 3,75</t>
  </si>
  <si>
    <t xml:space="preserve">D.5.a - Silnoproudá El. instalace budovy-  kompletní rekonstrukce</t>
  </si>
  <si>
    <t xml:space="preserve">2 - Montáže a připojení el.  zařízení </t>
  </si>
  <si>
    <t>3 - Kabely, vodiče, chráničky a žlaby celkem včetně dodávky a montáže</t>
  </si>
  <si>
    <t>4 - Ostatní elektroinstalační materiál a koncové prvky včetně montáží (D+M) vč. připojení</t>
  </si>
  <si>
    <t xml:space="preserve">5 - Rozvaděč "RP1" (D+M) vč. propojení </t>
  </si>
  <si>
    <t xml:space="preserve">6 - Rozvaděč "RP2" (D+M) vč. propojení </t>
  </si>
  <si>
    <t xml:space="preserve">7 - Rozvaděč "RP3" (D+M) vč. propojení </t>
  </si>
  <si>
    <t xml:space="preserve">8 - Rozvaděč "RP4" (D+M) vč. propojení </t>
  </si>
  <si>
    <t xml:space="preserve">9 - Rozvaděč "RP5" (D+M) vč. propojení </t>
  </si>
  <si>
    <t xml:space="preserve">10 - Rozvaděč "RP6" (D+M) vč. propojení </t>
  </si>
  <si>
    <t xml:space="preserve">D1 - Rozvaděč "RP7" (D+M) vč. propojení </t>
  </si>
  <si>
    <t xml:space="preserve">11 - Rozvaděč "RH" (D+M) vč. propojení </t>
  </si>
  <si>
    <t xml:space="preserve">12 - Rozvaděč "RE" (D+M) vč. propojení </t>
  </si>
  <si>
    <t>13 - Datový rozvaděč "R-DTR-HL" (D+M), vč. propojení</t>
  </si>
  <si>
    <t>25 - Vedlejší a ostatní položky zařízení</t>
  </si>
  <si>
    <t>1.001</t>
  </si>
  <si>
    <t>Provedení zaměření a průzkumů stávající silnoproudé a slaboproudé elektroinstalace, prověření stávajících el. rozvodů, tras, zařízení, ústředen, rozvaděčů a zařízení určených k demontáži</t>
  </si>
  <si>
    <t>Poznámka k položce:_x000d_
komplet - v řešené části objektu</t>
  </si>
  <si>
    <t>1.002</t>
  </si>
  <si>
    <t>Kompletní demontáž veškeré stávající silnoporudé elektroinstalace objektu, včetně kabelových rozvodů, lišt, žlabů, rozvaděčů, jistících a ovládacích prvků, vypínačů, zásuvek a veškerých silnoproudých el. koncových prvků, včetně ekologické likvidace</t>
  </si>
  <si>
    <t>Poznámka k položce:_x000d_
komplet - mimo svítidel (součást jiné PD) a mimo přívodu z HPS do rozv. RE</t>
  </si>
  <si>
    <t xml:space="preserve">Montáže a připojení el.  zařízení </t>
  </si>
  <si>
    <t>2.001</t>
  </si>
  <si>
    <t>Provedení připojení distribuční sítě - nového elektroměrového rozvaděče "RE" na stávající přívod ze stávající pojistkové skříně</t>
  </si>
  <si>
    <t>2.002</t>
  </si>
  <si>
    <t>Provedení připojení rozvaděče objektu "RH" z "RE"</t>
  </si>
  <si>
    <t>2.003</t>
  </si>
  <si>
    <t>Provedení připojení podružných rozvaděčů objektu "RPx" z "RH"</t>
  </si>
  <si>
    <t>2.004</t>
  </si>
  <si>
    <t>Provedení připojení hlavního datového rozvaděče R-DTR-HL z RH</t>
  </si>
  <si>
    <t>2.006</t>
  </si>
  <si>
    <t>Provedení připojení ústředny EZS z RH</t>
  </si>
  <si>
    <t>2.007</t>
  </si>
  <si>
    <t>Provedení připojení kamerové ústředny z RH</t>
  </si>
  <si>
    <t>2.008</t>
  </si>
  <si>
    <t>Provedení připojení ústředny rozhlasu z RH</t>
  </si>
  <si>
    <t>2.009</t>
  </si>
  <si>
    <t>Provedení připojení ústředny jednotného času z RH</t>
  </si>
  <si>
    <t>2.010</t>
  </si>
  <si>
    <t>Provedení připojení ústředny ozvučení tělocvičny z RP6</t>
  </si>
  <si>
    <t>2.011</t>
  </si>
  <si>
    <t>Provedení připojení el. ovládaných žaluzií tělocvičny z RP6</t>
  </si>
  <si>
    <t>2.012</t>
  </si>
  <si>
    <t>Provedení připojení rozvaděče STA z RP6</t>
  </si>
  <si>
    <t>2.013</t>
  </si>
  <si>
    <t>Provedení připojení nových a stávajících venkovních klimatizačních jednotek z RP6</t>
  </si>
  <si>
    <t>2.014</t>
  </si>
  <si>
    <t>Provedení připojení stávajícího rozvaděče R-MaR z RP1</t>
  </si>
  <si>
    <t>2.015</t>
  </si>
  <si>
    <t>Provedení připojení výdejních stolů z RP7</t>
  </si>
  <si>
    <t>Poznámka k položce:_x000d_
komplet - nutná koordinace s PD: Gastro</t>
  </si>
  <si>
    <t>2.016</t>
  </si>
  <si>
    <t>Provedení připojení myčky nádobí z RP7</t>
  </si>
  <si>
    <t>2.017</t>
  </si>
  <si>
    <t>Provedení připojení stávajícího rozvaděče R-PG+IT2 z RP4</t>
  </si>
  <si>
    <t>2.018</t>
  </si>
  <si>
    <t>Provedení připojení stávajícího rozvaděče R-IT4 z RP5</t>
  </si>
  <si>
    <t>2.019</t>
  </si>
  <si>
    <t>Provedení připojení stávajícího rozvaděče výtahu z RP6</t>
  </si>
  <si>
    <t>2.020</t>
  </si>
  <si>
    <t>Provedení připojení stávajícího světelného okruhu v neřešených prostorech 1.PP, včetně napojení na nový světelný okruh 1.4x</t>
  </si>
  <si>
    <t>2.024</t>
  </si>
  <si>
    <t>Provedení připojení el. plošiny na schodišti 1.NP z RP2</t>
  </si>
  <si>
    <t>2.025</t>
  </si>
  <si>
    <t>Montáž - provedení napojení zařízení na hlavní pospojení včetně připojení na EP svorkovnice</t>
  </si>
  <si>
    <t>Poznámka k položce:_x000d_
komplet - ochranné pospojení zařízení objektu včetně propojení s EP svorkovnicemi u rozvaděčů, potrubních rozvodů VZT, vytápění, gastra, vody, ochranné pospojení všech kovových částí a zařízení, tuto ochranu vyžadující</t>
  </si>
  <si>
    <t>2.026</t>
  </si>
  <si>
    <t>Osazení bezpečnostních a popisných tabulek u rozvaděčů včetně vylepení schémat v rozvaděčích</t>
  </si>
  <si>
    <t>Kabely, vodiče, chráničky a žlaby celkem včetně dodávky a montáže</t>
  </si>
  <si>
    <t>3.001</t>
  </si>
  <si>
    <t>Dodávka a montáž vodiče CYKY 3x120+70 mm2, včetně příchytek, držáků a upevňovacího materiálu</t>
  </si>
  <si>
    <t>Poznámka k položce:_x000d_
Přívodní vedení, včetně veškerého montážního materiálu a příslušenství</t>
  </si>
  <si>
    <t>3.002</t>
  </si>
  <si>
    <t>Dodávka a montáž vodiče CYKY 5x50 mm2, včetně příchytek, držáků a upevňovacího materiálu</t>
  </si>
  <si>
    <t>Poznámka k položce:_x000d_
Přívod do RPx, včetně veškerého montážního materiálu a příslušenství</t>
  </si>
  <si>
    <t>3.003</t>
  </si>
  <si>
    <t>Dodávka a montáž vodiče CYKY 5x35 mm2, včetně příchytek, držáků a upevňovacího materiálu</t>
  </si>
  <si>
    <t>3.004</t>
  </si>
  <si>
    <t>Dodávka a montáž vodiče CYKY 5x25 mm2, včetně příchytek, držáků a upevňovacího materiálu</t>
  </si>
  <si>
    <t>3.005</t>
  </si>
  <si>
    <t>Poznámka k položce:_x000d_
Běžná elektroinstalace, včetně veškerého montážního materiálu a příslušenství</t>
  </si>
  <si>
    <t>3.006</t>
  </si>
  <si>
    <t>3.007</t>
  </si>
  <si>
    <t>3.008</t>
  </si>
  <si>
    <t>Dodávka a montáž vodiče CYKY 5x16 mm2, včetně příchytek, držáků a upevňovacího materiálu</t>
  </si>
  <si>
    <t>3.009</t>
  </si>
  <si>
    <t>Dodávka a montáž vodiče CYKY 5x6 mm2, včetně příchytek, držáků a upevňovacího materiálu</t>
  </si>
  <si>
    <t>3.010</t>
  </si>
  <si>
    <t>Dodávka a montáž vodiče CYKY 5x10 mm2, včetně příchytek, držáků a upevňovacího materiálu</t>
  </si>
  <si>
    <t>3.011</t>
  </si>
  <si>
    <t>Dodávka a montáž vodiče CYKY 3x4 mm2, včetně příchytek, držáků a upevňovacího materiálu</t>
  </si>
  <si>
    <t>3.012</t>
  </si>
  <si>
    <t>Dodávka a montáž vodiče CY/CYA 4 mm2, včetně příchytek, držáků a upevňovacího materiálu</t>
  </si>
  <si>
    <t>Poznámka k položce:_x000d_
Ochranné pospojení, včetně veškerého montážního materiálu a příslušenství</t>
  </si>
  <si>
    <t>3.013</t>
  </si>
  <si>
    <t>Dodávka a montáž vodiče CY/CYA 6 mm2, včetně příchytek, držáků a upevňovacího materiálu</t>
  </si>
  <si>
    <t>3.014</t>
  </si>
  <si>
    <t>Dodávka a montáž vodiče CY/CYA 10 mm2, včetně příchytek, držáků a upevňovacího materiálu</t>
  </si>
  <si>
    <t>3.015</t>
  </si>
  <si>
    <t>Dodávka a montáž vodiče CY/CYA 16 mm2, včetně příchytek, držáků a upevňovacího materiálu</t>
  </si>
  <si>
    <t>3.016</t>
  </si>
  <si>
    <t>Dodávka a montáž vodiče CY/CYA 25 mm2, včetně příchytek, držáků a upevňovacího materiálu</t>
  </si>
  <si>
    <t>3.017</t>
  </si>
  <si>
    <t>Dodávka a montáž vodiče CYKY 5x1,5 mm2, včetně příchytek, držáků a upevňovacího materiálu</t>
  </si>
  <si>
    <t>3.024</t>
  </si>
  <si>
    <t>Dodávka a montáž vodiče CXKH-V 3x1,5 mm2 s funkcí při požáru dle PBŘ, včetně příchytek, držáků a upevňovacího materiálu</t>
  </si>
  <si>
    <t>Poznámka k položce:_x000d_
PBZ, včetně veškerého montážního materiálu a příslušenství</t>
  </si>
  <si>
    <t>3.031</t>
  </si>
  <si>
    <t>Dodávka a montáž kompletního kabelového podparapetního žlabu, cca 110x65, včetně oddělovací přepážky, včetně kotvicích a montážních prvků</t>
  </si>
  <si>
    <t>3.032</t>
  </si>
  <si>
    <t>Dodávka a montáž kompletního kabelového žlabu cca 500x60, včetně kotvicích a montážních prvků</t>
  </si>
  <si>
    <t>Poznámka k položce:_x000d_
Rozvody silnoproudu v chodbách - v podhledech, včetně veškerého montážního materiálu a příslušenství - mimo 1.PP</t>
  </si>
  <si>
    <t>3.034</t>
  </si>
  <si>
    <t>Dodávka a montáž kompletního kabelového žlabu cca 100x60, včetně kotvicích a montážních prvků</t>
  </si>
  <si>
    <t>Poznámka k položce:_x000d_
Rozvody silnoproudu v jednotlivých místnostech - v podhledech, včetně veškerého montážního materiálu a příslušenství</t>
  </si>
  <si>
    <t>Ostatní elektroinstalační materiál a koncové prvky včetně montáží (D+M) vč. připojení</t>
  </si>
  <si>
    <t>4.001</t>
  </si>
  <si>
    <t>Dodávka a montáž včetně připojení kompletní dvojnásobné zásuvky s ochranným kolíkem, včetně přístrojové krabice, 230V, IP20</t>
  </si>
  <si>
    <t>4.002</t>
  </si>
  <si>
    <t>Dodávka a montáž včetně připojení kompletní jednonásobné zásuvky s ochranným kolíkem, včetně přístrojové krabice, 230V, IP44</t>
  </si>
  <si>
    <t>4.003</t>
  </si>
  <si>
    <t>Dodávka a montáž včetně připojení kompletní jednonásobné zásuvky s ochranným kolíkem, včetně přístrojové krabice, 230V, IP65</t>
  </si>
  <si>
    <t>4.004</t>
  </si>
  <si>
    <t>Dodávka a montáž včetně připojení kompletní zásuvky s ochranným kolíkem, včetně přístrojové krabice, 400V, IP44, 16A, 5P</t>
  </si>
  <si>
    <t>4.005</t>
  </si>
  <si>
    <t>Dodávka a montáž včetně připojení kompletní zásuvky s ochranným kolíkem, včetně přístrojové krabice, 400V, IP44, 32A, 5P</t>
  </si>
  <si>
    <t>4.006</t>
  </si>
  <si>
    <t>Dodávka a montáž včetně připojení kompletního spínače jednopólového, řazení 1, včetně přístrojové krabice, IP20</t>
  </si>
  <si>
    <t>4.007</t>
  </si>
  <si>
    <t>Dodávka a montáž včetně připojení kompletního spínače jednopólového, řazení 1, včetně přístrojové krabice, IP44</t>
  </si>
  <si>
    <t>4.008</t>
  </si>
  <si>
    <t>Dodávka a montáž včetně připojení kompletního sériového přepínače, řazení 5, včetně přístrojové krabice, IP20</t>
  </si>
  <si>
    <t>4.009</t>
  </si>
  <si>
    <t>Dodávka a montáž včetně připojení kompletního střídavého dvojitého přepínače, řazení 6+6, včetně přístrojové krabice, IP20</t>
  </si>
  <si>
    <t>4.010</t>
  </si>
  <si>
    <t>Dodávka a montáž včetně připojení kompletního střídavého přepínače, řazení 6, včetně přístrojové krabice, IP20</t>
  </si>
  <si>
    <t>4.011</t>
  </si>
  <si>
    <t>Dodávka a montáž včetně připojení kompletního křížového přepínače, řazení 7, včetně přístrojové krabice, IP20</t>
  </si>
  <si>
    <t>4.012</t>
  </si>
  <si>
    <t>Dodávka a montáž včetně připojení kompletního žaluziového spínače, včetně přístrojové krabice, IP20</t>
  </si>
  <si>
    <t>4.013</t>
  </si>
  <si>
    <t>Dodávka a montáž kompletního stropního snímače pohybu, včetně přístrojové krabice, 230V, IP44, včetně časovače, včetně nastavení a uvedení do provozu</t>
  </si>
  <si>
    <t>4.014</t>
  </si>
  <si>
    <t>Dodávka a montáž kompletního stropního přítomnostního čidla, včetně přístrojové krabice, 230V, IP44, včetně časovače, včetně nastavení a uvedení do provozu</t>
  </si>
  <si>
    <t>4.037</t>
  </si>
  <si>
    <t>Nástěnné tlačítko požární červené se sklem pro TOTAL STOP s kontakty 230V AC - dodávka včetně montáže a připojení</t>
  </si>
  <si>
    <t>4.039</t>
  </si>
  <si>
    <t>4.040</t>
  </si>
  <si>
    <t>Dodávka a montáž - ostatní spojovací materiál , držáky, vývodky, příchytky, elektroinstalační rozbočovací krabice a kompletace</t>
  </si>
  <si>
    <t xml:space="preserve">Rozvaděč "RP1" (D+M) vč. propojení </t>
  </si>
  <si>
    <t>5.001</t>
  </si>
  <si>
    <t>D+M Kompletní podomítkový rozvaděč "RP1" v provedení PO EI 30/DP1-Sm cca 380x1055x110 - kompletní včetně DIN lišt, montážních plechů na montážním rámu, krytů, svorkovnic, úhelníků pro krycí desky, schránky na dokumentaci, výstražných tabulek a dveřních uzávěrů</t>
  </si>
  <si>
    <t>5.002</t>
  </si>
  <si>
    <t>D+M - Hlavní vypínač 3x80A</t>
  </si>
  <si>
    <t>5.003</t>
  </si>
  <si>
    <t>D+M - Přepěťová ochrana typu 2 (C), TN-S</t>
  </si>
  <si>
    <t>5.004</t>
  </si>
  <si>
    <t>D+M - Přepěťová ochrana typu 3 (D), TN</t>
  </si>
  <si>
    <t>5.005</t>
  </si>
  <si>
    <t>D+M - Pojistkový odpínač 3-pólový, 32A</t>
  </si>
  <si>
    <t>5.006</t>
  </si>
  <si>
    <t>D+M - Proudový chránič 40/4/003A, 10 kA</t>
  </si>
  <si>
    <t>5.007</t>
  </si>
  <si>
    <t>D+M - Jistič B16/1, 10 kA</t>
  </si>
  <si>
    <t>5.008</t>
  </si>
  <si>
    <t>D+M - Jistič D16/1, 10 kA</t>
  </si>
  <si>
    <t>5.009</t>
  </si>
  <si>
    <t>D+M - Jistič s proudovým chráničem 10/1N/B/003A, 10 kA</t>
  </si>
  <si>
    <t>5.010</t>
  </si>
  <si>
    <t>D+M - Jistič B16/3, 10 kA</t>
  </si>
  <si>
    <t>5.011</t>
  </si>
  <si>
    <t>D+M - Jistič B32/3, 10 kA</t>
  </si>
  <si>
    <t>5.012</t>
  </si>
  <si>
    <t>D+M - Jistič C10/1, 10 kA</t>
  </si>
  <si>
    <t>5.013</t>
  </si>
  <si>
    <t>D+M - Jistič B4/1, 10 kA</t>
  </si>
  <si>
    <t>5.014</t>
  </si>
  <si>
    <t>D+M - Jistič B6/1, 10 kA</t>
  </si>
  <si>
    <t>5.015</t>
  </si>
  <si>
    <t>D+M - Jistič C20/3, 10 kA</t>
  </si>
  <si>
    <t>5.016</t>
  </si>
  <si>
    <t>D+M - Pojistkový odpínač 3-pólový, 50A</t>
  </si>
  <si>
    <t>5.017</t>
  </si>
  <si>
    <t>D+M - Proudový chránič 63/4/003A, 10 kA</t>
  </si>
  <si>
    <t>5.018</t>
  </si>
  <si>
    <t>Kompletní montážní práce rozvaděče včetně kabelového propojení a včetně ostatního pomocného materiálu a příslušenství</t>
  </si>
  <si>
    <t xml:space="preserve">Rozvaděč "RP2" (D+M) vč. propojení </t>
  </si>
  <si>
    <t>6.001</t>
  </si>
  <si>
    <t>D+M Kompletní podomítkový rozvaděč "RP2" v provedení PO EI 30/DP1-Sm cca 380x920x110 - kompletní včetně DIN lišt, montážních plechů na montážním rámu, krytů, svorkovnic, úhelníků pro krycí desky, schránky na dokumentaci, výstražných tabulek a dveřních uzávěrů</t>
  </si>
  <si>
    <t>6.002</t>
  </si>
  <si>
    <t>6.003</t>
  </si>
  <si>
    <t>6.004</t>
  </si>
  <si>
    <t>6.005</t>
  </si>
  <si>
    <t>6.006</t>
  </si>
  <si>
    <t>6.007</t>
  </si>
  <si>
    <t>6.008</t>
  </si>
  <si>
    <t>6.009</t>
  </si>
  <si>
    <t xml:space="preserve">Rozvaděč "RP3" (D+M) vč. propojení </t>
  </si>
  <si>
    <t>7.001</t>
  </si>
  <si>
    <t>D+M Kompletní podomítkový rozvaděč "RP3" v provedení PO EI 30/DP1-Sm cca 380x1055x110 - kompletní včetně DIN lišt, montážních plechů na montážním rámu, krytů, svorkovnic, úhelníků pro krycí desky, schránky na dokumentaci, výstražných tabulek a dveřních uzávěrů</t>
  </si>
  <si>
    <t>7.002</t>
  </si>
  <si>
    <t>7.003</t>
  </si>
  <si>
    <t>7.004</t>
  </si>
  <si>
    <t>7.005</t>
  </si>
  <si>
    <t>7.006</t>
  </si>
  <si>
    <t>7.007</t>
  </si>
  <si>
    <t>7.008</t>
  </si>
  <si>
    <t>7.009</t>
  </si>
  <si>
    <t>7.010</t>
  </si>
  <si>
    <t>7.011</t>
  </si>
  <si>
    <t>7.012</t>
  </si>
  <si>
    <t>D+M - Jistič C16/3, 10 kA</t>
  </si>
  <si>
    <t>7.013</t>
  </si>
  <si>
    <t xml:space="preserve">Rozvaděč "RP4" (D+M) vč. propojení </t>
  </si>
  <si>
    <t>8.001</t>
  </si>
  <si>
    <t>D+M Kompletní podomítkový rozvaděč "RP4" v provedení PO EI 30/DP1-Sm cca 380x1200x110 - kompletní včetně DIN lišt, montážních plechů na montážním rámu, krytů, svorkovnic, úhelníků pro krycí desky, schránky na dokumentaci, výstražných tabulek a dveřních uzávěrů</t>
  </si>
  <si>
    <t>8.002</t>
  </si>
  <si>
    <t>8.003</t>
  </si>
  <si>
    <t>8.004</t>
  </si>
  <si>
    <t>8.005</t>
  </si>
  <si>
    <t>8.006</t>
  </si>
  <si>
    <t>8.007</t>
  </si>
  <si>
    <t>8.008</t>
  </si>
  <si>
    <t>8.009</t>
  </si>
  <si>
    <t>8.010</t>
  </si>
  <si>
    <t>8.011</t>
  </si>
  <si>
    <t>8.012</t>
  </si>
  <si>
    <t>8.013</t>
  </si>
  <si>
    <t>8.014</t>
  </si>
  <si>
    <t>D+M - Jistič C40/3, 10 kA</t>
  </si>
  <si>
    <t>8.015</t>
  </si>
  <si>
    <t xml:space="preserve">Rozvaděč "RP5" (D+M) vč. propojení </t>
  </si>
  <si>
    <t>9.001</t>
  </si>
  <si>
    <t>D+M Kompletní podomítkový rozvaděč "RP5" v provedení PO EI 30/DP1-Sm cca 380x1200x110 - kompletní včetně DIN lišt, montážních plechů na montážním rámu, krytů, svorkovnic, úhelníků pro krycí desky, schránky na dokumentaci, výstražných tabulek a dveřních uzávěrů</t>
  </si>
  <si>
    <t>9.002</t>
  </si>
  <si>
    <t>9.003</t>
  </si>
  <si>
    <t>9.004</t>
  </si>
  <si>
    <t>9.005</t>
  </si>
  <si>
    <t>9.006</t>
  </si>
  <si>
    <t>9.007</t>
  </si>
  <si>
    <t>9.008</t>
  </si>
  <si>
    <t>9.009</t>
  </si>
  <si>
    <t>9.010</t>
  </si>
  <si>
    <t>9.011</t>
  </si>
  <si>
    <t>9.012</t>
  </si>
  <si>
    <t>9.013</t>
  </si>
  <si>
    <t>9.014</t>
  </si>
  <si>
    <t xml:space="preserve">Rozvaděč "RP6" (D+M) vč. propojení </t>
  </si>
  <si>
    <t>10.001</t>
  </si>
  <si>
    <t>D+M Kompletní podomítkový rozvaděč "RP6" v provedení PO EI 30/DP1-Sm cca 590x1055x110 - kompletní včetně DIN lišt, montážních plechů na montážním rámu, krytů, svorkovnic, úhelníků pro krycí desky, schránky na dokumentaci, výstražných tabulek a dveřních uzávěrů</t>
  </si>
  <si>
    <t>10.002</t>
  </si>
  <si>
    <t>D+M - Hlavní vypínač 3x100A</t>
  </si>
  <si>
    <t>10.003</t>
  </si>
  <si>
    <t>10.004</t>
  </si>
  <si>
    <t>10.005</t>
  </si>
  <si>
    <t>10.006</t>
  </si>
  <si>
    <t>10.007</t>
  </si>
  <si>
    <t>10.008</t>
  </si>
  <si>
    <t>10.009</t>
  </si>
  <si>
    <t>10.010</t>
  </si>
  <si>
    <t>10.011</t>
  </si>
  <si>
    <t>10.012</t>
  </si>
  <si>
    <t>10.013</t>
  </si>
  <si>
    <t>D+M - Jistič C16/1, 10 kA</t>
  </si>
  <si>
    <t>10.014</t>
  </si>
  <si>
    <t>10.015</t>
  </si>
  <si>
    <t>D+M - Jistič B10/1, 10 kA</t>
  </si>
  <si>
    <t>10.016</t>
  </si>
  <si>
    <t>D+M - Pojistkový odpínač 3-pólový, 63A</t>
  </si>
  <si>
    <t>10.017</t>
  </si>
  <si>
    <t>D+M - Proudový chránič 80/4/003A, 10 kA</t>
  </si>
  <si>
    <t>10.018</t>
  </si>
  <si>
    <t>D+M - Jistič C20/1, 10 kA</t>
  </si>
  <si>
    <t>10.019</t>
  </si>
  <si>
    <t xml:space="preserve">Rozvaděč "RP7" (D+M) vč. propojení </t>
  </si>
  <si>
    <t>10.001.1</t>
  </si>
  <si>
    <t>D+M Kompletní podomítkový rozvaděč "RP7" cca 380x920x110 - kompletní včetně DIN lišt, montážních plechů na montážním rámu, krytů, svorkovnic, úhelníků pro krycí desky, schránky na dokumentaci, výstražných tabulek a dveřních uzávěrů</t>
  </si>
  <si>
    <t>10.002.1</t>
  </si>
  <si>
    <t>D+M - Hlavní vypínač 3x63A</t>
  </si>
  <si>
    <t>10.004.1</t>
  </si>
  <si>
    <t>10.005.1</t>
  </si>
  <si>
    <t>10.006.1</t>
  </si>
  <si>
    <t>157</t>
  </si>
  <si>
    <t>10.007.1</t>
  </si>
  <si>
    <t>10.008.1</t>
  </si>
  <si>
    <t>159</t>
  </si>
  <si>
    <t>10.009.1</t>
  </si>
  <si>
    <t>D+M - Jistič B10/3, 10 kA</t>
  </si>
  <si>
    <t>10.011.1</t>
  </si>
  <si>
    <t xml:space="preserve">Rozvaděč "RH" (D+M) vč. propojení </t>
  </si>
  <si>
    <t>161</t>
  </si>
  <si>
    <t>11.001</t>
  </si>
  <si>
    <t>D+M Kompletní podomítkový rozvaděč "RH" v provedení PO EI 30/DP1-Sm cca 590x1055x250 - kompletní včetně DIN lišt, montážních plechů na montážním rámu, krytů, svorkovnic, úhelníků pro krycí desky, schránky na dokumentaci, výstražných tabulek a dveřních uzávěrů</t>
  </si>
  <si>
    <t>11.002</t>
  </si>
  <si>
    <t>D+M - Hlavní vypínač 3x250A</t>
  </si>
  <si>
    <t>163</t>
  </si>
  <si>
    <t>11.003</t>
  </si>
  <si>
    <t>D+M - Přepěťová ochrana typu 1+2 (B+C), TN-S, 25 kA</t>
  </si>
  <si>
    <t>11.004</t>
  </si>
  <si>
    <t>D+M - Jistič C63/3, 10 kA</t>
  </si>
  <si>
    <t>165</t>
  </si>
  <si>
    <t>11.005</t>
  </si>
  <si>
    <t>D+M - Jistič C50/3, 10 kA</t>
  </si>
  <si>
    <t>11.006</t>
  </si>
  <si>
    <t>D+M - Jistič C80/3, 10 kA</t>
  </si>
  <si>
    <t>167</t>
  </si>
  <si>
    <t>11.007</t>
  </si>
  <si>
    <t>11.008</t>
  </si>
  <si>
    <t>169</t>
  </si>
  <si>
    <t>11.009</t>
  </si>
  <si>
    <t>11.010</t>
  </si>
  <si>
    <t>171</t>
  </si>
  <si>
    <t>11.011</t>
  </si>
  <si>
    <t>11.012</t>
  </si>
  <si>
    <t>173</t>
  </si>
  <si>
    <t>11.013</t>
  </si>
  <si>
    <t>11.014</t>
  </si>
  <si>
    <t>175</t>
  </si>
  <si>
    <t>11.015</t>
  </si>
  <si>
    <t>11.016</t>
  </si>
  <si>
    <t xml:space="preserve">Rozvaděč "RE" (D+M) vč. propojení </t>
  </si>
  <si>
    <t>177</t>
  </si>
  <si>
    <t>12.001</t>
  </si>
  <si>
    <t>D+M Kompletní podomítkový rozvaděč "RE" v provedení PO EI 30/DP1-Sm cca 590x1610x250 - kompletní včetně DIN lišt, montážních plechů na montážním rámu, krytů, svorkovnic, úhelníků pro krycí desky, schránky na dokumentaci, montážních desek pro elektroměry, výstražných tabulek a dveřních uzávěrů</t>
  </si>
  <si>
    <t>Poznámka k položce:_x000d_
komplet, včetně veškerého montážního materiálu a příslušenství - zařízení související s FVE jsou součástí VV D.2.1 FVE, nutná koordinace s ČEZ</t>
  </si>
  <si>
    <t>12.002</t>
  </si>
  <si>
    <t>D+M - Hlavní vypínač 3x250A s vypínací cívkou</t>
  </si>
  <si>
    <t>Poznámka k položce:_x000d_
komplet, včetně veškerého montážního materiálu a příslušenství, nutná koordinace s ČEZ</t>
  </si>
  <si>
    <t>179</t>
  </si>
  <si>
    <t>12.003</t>
  </si>
  <si>
    <t>D+M - Hlavní jistič před elektroměrem 3x200A</t>
  </si>
  <si>
    <t>12.004</t>
  </si>
  <si>
    <t>D+M - Měřících transformátorů proudu 200/5A, 0,5 S</t>
  </si>
  <si>
    <t>181</t>
  </si>
  <si>
    <t>12.005</t>
  </si>
  <si>
    <t>Datový rozvaděč "R-DTR-HL" (D+M), vč. propojení</t>
  </si>
  <si>
    <t>13.001</t>
  </si>
  <si>
    <t>D+M Kompletní 19" stojanový rozvaděč 42U 600x600 mm</t>
  </si>
  <si>
    <t>183</t>
  </si>
  <si>
    <t>25.001</t>
  </si>
  <si>
    <t>752</t>
  </si>
  <si>
    <t>25.002</t>
  </si>
  <si>
    <t>754</t>
  </si>
  <si>
    <t>185</t>
  </si>
  <si>
    <t>25.003</t>
  </si>
  <si>
    <t>756</t>
  </si>
  <si>
    <t>25.013</t>
  </si>
  <si>
    <t>187</t>
  </si>
  <si>
    <t>25.014</t>
  </si>
  <si>
    <t>778</t>
  </si>
  <si>
    <t>25.015</t>
  </si>
  <si>
    <t>780</t>
  </si>
  <si>
    <t>189</t>
  </si>
  <si>
    <t>25.016</t>
  </si>
  <si>
    <t>782</t>
  </si>
  <si>
    <t>25.017</t>
  </si>
  <si>
    <t>Poznámka k položce:_x000d_
Po dokončení výstavby musí být veškerá elektroinstalace podle novelizované vyhlášky prohlédnuta, přeměřena, vyzkoušena a bude podle této vyhlášky vypracována zpráva o výchozí revizi elektroinstalace. Součástí výchozí revize bude revizní zpráva s konstatováním, že zařízení je schopné bezpečného provozu. Zařízení před předáním díla musí být bezpečné bez závad. Výchozí revize musí být provedena před tím, než je stavba uvedena do provozu a připojena na veřejnou elektrizační síť</t>
  </si>
  <si>
    <t>191</t>
  </si>
  <si>
    <t>25.018</t>
  </si>
  <si>
    <t>25.019</t>
  </si>
  <si>
    <t>788</t>
  </si>
  <si>
    <t>193</t>
  </si>
  <si>
    <t>25.020</t>
  </si>
  <si>
    <t>790</t>
  </si>
  <si>
    <t>25.021</t>
  </si>
  <si>
    <t>Zaslání žádosti o připojení el. zařízení před fakturačním měřením na distributora el. energie</t>
  </si>
  <si>
    <t>792</t>
  </si>
  <si>
    <t>Poznámka k položce:_x000d_
Z důvodu osazení el. zařízení před měřením do distribuční sítě, je nutné před realizací zaslání realizační firmou žádosti o odsouhlasení části projektové dokumentace - hlavního spínání. Jde o zařízení před fakturačním měřením na provozovatele distribuční sítě, se žádostí o připojení el. zařízení k distribuční soustavě. Jedná se o veškerá zařízení instalovaná před fakturačním měřením.</t>
  </si>
  <si>
    <t>195</t>
  </si>
  <si>
    <t>25.022</t>
  </si>
  <si>
    <t>794</t>
  </si>
  <si>
    <t>25.023</t>
  </si>
  <si>
    <t>796</t>
  </si>
  <si>
    <t>197</t>
  </si>
  <si>
    <t>25.024</t>
  </si>
  <si>
    <t>798</t>
  </si>
  <si>
    <t>25.025</t>
  </si>
  <si>
    <t>800</t>
  </si>
  <si>
    <t>D.6 - Oprava uličních historických fasád</t>
  </si>
  <si>
    <t xml:space="preserve">D.6.1 - ARCHITEKTONICKO-STAVEBNÍ ŘEŠENÍ </t>
  </si>
  <si>
    <t>Plzeň, Nerudova 1243/33</t>
  </si>
  <si>
    <t>Střední obchod. škola obchodu, užit. umění a desig</t>
  </si>
  <si>
    <t>67083552</t>
  </si>
  <si>
    <t>Ing.arch. Martin Kondr, J.J.Ryby 974/74, Plzeň</t>
  </si>
  <si>
    <t>04382196</t>
  </si>
  <si>
    <t>Eva Vopalecká</t>
  </si>
  <si>
    <t xml:space="preserve">    780 - Restaurátorské práce kamenných prvků</t>
  </si>
  <si>
    <t xml:space="preserve">    782 - Dokončovací práce - obklady z kamene</t>
  </si>
  <si>
    <t xml:space="preserve">    789 - Povrchové úpravy ocelových konstrukcí a technologických zařízení</t>
  </si>
  <si>
    <t>621131100</t>
  </si>
  <si>
    <t>Podkladní a spojovací vrstva vnějších omítaných ploch vápenný postřik nanášený ručně celoplošně podhledů</t>
  </si>
  <si>
    <t>1648086702</t>
  </si>
  <si>
    <t>https://podminky.urs.cz/item/CS_URS_2024_02/621131100</t>
  </si>
  <si>
    <t>Poznámka k položce:_x000d_
Adhezní můstek naředěnou maltou pro tažení profilů (tenká vrstva nátěrem)</t>
  </si>
  <si>
    <t>Plochy štukových hladkých omítek v 2. – 5. NP _č. 4:</t>
  </si>
  <si>
    <t>Fasáda do Nerudovy ulice: omítané plochy 431,5m2</t>
  </si>
  <si>
    <t>plochy říms 110,0m2</t>
  </si>
  <si>
    <t>Fasáda do Koperník. ulice: omítané plochy 245,0m2</t>
  </si>
  <si>
    <t>plochy říms 55,0m2</t>
  </si>
  <si>
    <t>? SK 4.2_Oprava a doplnění tažených profilovaných prvků /římsy apod./ cca 20%</t>
  </si>
  <si>
    <t>o Fasádní nátěr minerální – vápenný, Sd &lt; 0,01 m dle DIN 52 615</t>
  </si>
  <si>
    <t>o Vyzrání</t>
  </si>
  <si>
    <t>o Tažení jemného profilu tažnou maltou jemnou s hydraulickým pojivem</t>
  </si>
  <si>
    <t>o Tažení hrubého profilu římsy tažnou maltou hrubou s hydraulický0m pojivem</t>
  </si>
  <si>
    <t>o Adhezní můstek naředěnou maltou pro tažení profilů (tenká vrstva nátěrem)</t>
  </si>
  <si>
    <t>o Doplnění spár maltou CS II</t>
  </si>
  <si>
    <t>o Zpevnění cihel vodou naředěným silikátovým zpevňovačem (1:2),</t>
  </si>
  <si>
    <t>o očištěná cihel /mechanicky/</t>
  </si>
  <si>
    <t xml:space="preserve"> cca 20%</t>
  </si>
  <si>
    <t>(110+55)*0,2 "plochy říms</t>
  </si>
  <si>
    <t>622325301R</t>
  </si>
  <si>
    <t>Oprava vápenné omítky vnějších ploch stupně členitosti 2 hladké stěn, v rozsahu opravované plochy do 10%</t>
  </si>
  <si>
    <t>1701119250</t>
  </si>
  <si>
    <t>Poznámka k položce:_x000d_
Podhoz vápenný s hydraulickým pojivem _tl.cca 10mm</t>
  </si>
  <si>
    <t>Omítané plochy imitující kamenné desky z římského travertinu _č. 3:</t>
  </si>
  <si>
    <t>Fasáda do Nerudovy ulice: omítané plochy v parteru 45,0m2</t>
  </si>
  <si>
    <t>dělící příčky v oknech 165,0m2</t>
  </si>
  <si>
    <t>Fasáda do Koperník. ulice: omítané plochy v parteru 23,5m2</t>
  </si>
  <si>
    <t>dělící příčky v oknech 87,5m2</t>
  </si>
  <si>
    <t>V rámci opravy bude povrch nejprve omyt tlakovou vodou 100%. Povrch omítek /umělého</t>
  </si>
  <si>
    <t>kamene/ znečištěný graffiti bude chemicky očištěn organickými rozpouštědly a mechanicky</t>
  </si>
  <si>
    <t>dočištěny špachtlemi. /cca 5%/. Nesoudržné a objektivně poškozené části ploch budou</t>
  </si>
  <si>
    <t>mechanicky odstraněny a povrch podkladu bude očištěn a zpenetrován – cca 10% z celkové</t>
  </si>
  <si>
    <t>plochy/.</t>
  </si>
  <si>
    <t>Následně budou chybějící, poškozené a sejmuté části doplněny „z ruky“ v umělém</t>
  </si>
  <si>
    <t>kameni /na místě míchanou maltou obdobné struktury a barevnosti jako původní materiál –</t>
  </si>
  <si>
    <t>viz laboratorní granulogický průzkum/ cca 10% z celkové plochy. Omítka bude házena ručně,</t>
  </si>
  <si>
    <t>stažena latí k okolnímu povrchu a jen jemně utažena hladítkem do obdobné struktury viz</t>
  </si>
  <si>
    <t>stávající okolní plochy.</t>
  </si>
  <si>
    <t>Plochy „umělého kamene“ budou opatřeny lazurním „zpatinovaným“ vícenásobným nátěrem</t>
  </si>
  <si>
    <t>na vápenné bázi, imitující barevnost růžového travertinu 100%. Viz níže</t>
  </si>
  <si>
    <t> SK 3_ Doplnění poškozených, či chybějících ploch omítek imitujících travertinové</t>
  </si>
  <si>
    <t>kamenné desky – cca 15% z plochy omítaného parteru, resp. do 10% u oken,</t>
  </si>
  <si>
    <t>o Fasádní nátěr minerální – vápenná vícenásobná vícebarevná lazura, Sd &lt; 0,01</t>
  </si>
  <si>
    <t>m dle DIN 52 615</t>
  </si>
  <si>
    <t>o Jednovrstvá jádrová omítka vápenná s hydraulickým faktorem (s</t>
  </si>
  <si>
    <t>metakaolinem) na místě míchaná s obsahem většího kameniva viz původní</t>
  </si>
  <si>
    <t>omítky /dle granulogického průzkumu/ _tl cca 25mm</t>
  </si>
  <si>
    <t>o Podhoz vápenný s hydraulickým pojivem _tl.cca 10mm</t>
  </si>
  <si>
    <t>o Doplnění spár maltou CS II do líce</t>
  </si>
  <si>
    <t>o Očištěné zdivo, cihla, spáry vyškrabané do hl.10 mm</t>
  </si>
  <si>
    <t>do 10% u oken</t>
  </si>
  <si>
    <t>165+87,5 "dělící příčky v oknech</t>
  </si>
  <si>
    <t>622325302R</t>
  </si>
  <si>
    <t>Oprava vápenné omítky vnějších ploch stupně členitosti 2 hladké stěn, v rozsahu opravované plochy přes 10 do 20%</t>
  </si>
  <si>
    <t>-677045706</t>
  </si>
  <si>
    <t xml:space="preserve"> cca 15% z plochy omítaného parteru</t>
  </si>
  <si>
    <t>45+23,5 "omítané plochy v parteru</t>
  </si>
  <si>
    <t>622325351</t>
  </si>
  <si>
    <t>Oprava vápenné omítky s celoplošným přeštukováním vnějších ploch stupně členitosti 2, v rozsahu opravované plochy do 10%</t>
  </si>
  <si>
    <t>-591015944</t>
  </si>
  <si>
    <t>https://podminky.urs.cz/item/CS_URS_2024_02/622325351</t>
  </si>
  <si>
    <t>Poznámka k položce:_x000d_
Jednovrstvá jádrová omítka vápenná s hydraulickým faktorem (s_x000d_
metakaolinem) na místě míchaná s obsahem většího kameniva viz původní_x000d_
omítky /dle granulogického průzkumu/ _tl cca 25mm</t>
  </si>
  <si>
    <t>622325352</t>
  </si>
  <si>
    <t>Oprava vápenné omítky s celoplošným přeštukováním vnějších ploch stupně členitosti 2, v rozsahu opravované plochy přes 10 do 20%</t>
  </si>
  <si>
    <t>-1727559315</t>
  </si>
  <si>
    <t>https://podminky.urs.cz/item/CS_URS_2024_02/622325352</t>
  </si>
  <si>
    <t>622325402R</t>
  </si>
  <si>
    <t>Oprava vápenné omítky vnějších ploch stupně členitosti 3 hladké stěn, v rozsahu opravované plochy přes 10 do 20%</t>
  </si>
  <si>
    <t>381917651</t>
  </si>
  <si>
    <t>Poznámka k položce:_x000d_
Podhoz vápenný s hydraulickým pojivem</t>
  </si>
  <si>
    <t>V rámci opravy bude povrch nejprve omyt tlakovou vodou 100%. Případné nesoudržné a</t>
  </si>
  <si>
    <t>objektivně poškozené části ploch budou mechanicky odstraněny a povrch podkladu bude</t>
  </si>
  <si>
    <t>očištěn a zpenetrován – /cca 15 - 20% z celkové plochy/.</t>
  </si>
  <si>
    <t>Plochy omítek budou opatřeny vápenným fasádním vícenásobným nátěrem.100%.</t>
  </si>
  <si>
    <t> SK 4.1_Základní /hladké/ omítané plochy – doplnění cca 20% tl. vrstvy až 40mm</t>
  </si>
  <si>
    <t>o Štuk vápenný s hydraulickým faktorem (metakaolinem)</t>
  </si>
  <si>
    <t>o Jádrová omítka vápenná s hydraulickým faktorem (metakaolinem)</t>
  </si>
  <si>
    <t>o Podhoz vápenný s hydraulickým pojivem</t>
  </si>
  <si>
    <t>431,5+245 "omítané plochy</t>
  </si>
  <si>
    <t> SK 4.2_Oprava a doplnění tažených profilovaných prvků /římsy apod./ cca 20%</t>
  </si>
  <si>
    <t>110+55 "plochy říms</t>
  </si>
  <si>
    <t>Omítané plochy moniérova podhledu hlavní římsy _č. 5:</t>
  </si>
  <si>
    <t>Fasáda do Nerudovy ulice: omítané plochy hl. římsy 88,0m2</t>
  </si>
  <si>
    <t>Fasáda do Koperník. ulice: omítané plochy hl. římsy 40,0m2</t>
  </si>
  <si>
    <t>SK 5_Základní /hladké/ omítané plochy – doplnění cca 20% tl. vrstvy až 40mm</t>
  </si>
  <si>
    <t>o Jádrová omítka vápenná s hydraulickým faktorem (metakaolinem) na stávající</t>
  </si>
  <si>
    <t>ocelovou síť</t>
  </si>
  <si>
    <t>88+40 "omítané plochy hl. římsy</t>
  </si>
  <si>
    <t>622325452</t>
  </si>
  <si>
    <t>Oprava vápenné omítky s celoplošným přeštukováním vnějších ploch stupně členitosti 3, v rozsahu opravované plochy přes 10 do 20%</t>
  </si>
  <si>
    <t>1663588534</t>
  </si>
  <si>
    <t>https://podminky.urs.cz/item/CS_URS_2024_02/622325452</t>
  </si>
  <si>
    <t>625681012</t>
  </si>
  <si>
    <t>Ochrana proti holubům hrotový systém dvouřadý, účinná šíře 15 cm</t>
  </si>
  <si>
    <t>2011897387</t>
  </si>
  <si>
    <t>https://podminky.urs.cz/item/CS_URS_2024_02/625681012</t>
  </si>
  <si>
    <t>Poznámka k položce:_x000d_
KL/2</t>
  </si>
  <si>
    <t>KL/2</t>
  </si>
  <si>
    <t>DOPLNĚNÍ ZÁBRAN PROTI</t>
  </si>
  <si>
    <t>PTACTVU NA</t>
  </si>
  <si>
    <t>PODOKENNÍCH ŘÍMSÁCH</t>
  </si>
  <si>
    <t>2.3,4,5 NP, dl.62 + 170m</t>
  </si>
  <si>
    <t>celkem</t>
  </si>
  <si>
    <t>232,0m</t>
  </si>
  <si>
    <t>Š.250</t>
  </si>
  <si>
    <t>625681014</t>
  </si>
  <si>
    <t>Ochrana proti holubům hrotový systém čtyřřadý, účinná šíře 25 cm</t>
  </si>
  <si>
    <t>2105024251</t>
  </si>
  <si>
    <t>https://podminky.urs.cz/item/CS_URS_2024_02/625681014</t>
  </si>
  <si>
    <t>Poznámka k položce:_x000d_
KL/1</t>
  </si>
  <si>
    <t>KL/1 – STÁVAJÍCÍ Cu OPLECHOVÁNÍ KORDONOVÉ ŘÍMSY 2.NP RŠ 750, revize, dílčí oprava + NOVÉ ZÁBRANY PROTI PTACTVU - viz specifikace v PD</t>
  </si>
  <si>
    <t>72,5</t>
  </si>
  <si>
    <t>KL/3</t>
  </si>
  <si>
    <t>PTACTVU NA PODOKENNÍ</t>
  </si>
  <si>
    <t>ŘÍMSE 1 NP, dl.13 + 26m</t>
  </si>
  <si>
    <t>Š.330</t>
  </si>
  <si>
    <t>39,0m</t>
  </si>
  <si>
    <t>629991001</t>
  </si>
  <si>
    <t>Zakrytí vnějších ploch před znečištěním včetně pozdějšího odkrytí ploch podélných rovných (např. chodníků) fólií položenou volně</t>
  </si>
  <si>
    <t>338479888</t>
  </si>
  <si>
    <t>https://podminky.urs.cz/item/CS_URS_2024_02/629991001</t>
  </si>
  <si>
    <t>Zakrytí chodníku proti poškození</t>
  </si>
  <si>
    <t>2*(27,7+52)</t>
  </si>
  <si>
    <t>ŠT/1</t>
  </si>
  <si>
    <t>ŠT/1 – Odborná řemeslná oprava KORDONOVÁ ŘÍMSA 2.NP dl.72,5m x 1,2m- viz specifikace v PD</t>
  </si>
  <si>
    <t>1176138537</t>
  </si>
  <si>
    <t>Poznámka k položce:_x000d_
ŠT/1_x000d_
KORDONOVÁ ŘÍMSA 2.NP -_x000d_
tažený profilovaný prvek_x000d_
očištění a doplnění maltou pro_x000d_
hrubé a jemné profilydo 20% z_x000d_
plochy. Přepěnování štukem,_x000d_
fasádní nátěr Viz TZ_x000d_
dl.72,5m x_x000d_
1,2m_x000d_
m2 87_x000d_
odborná řemeslná_x000d_
oprava</t>
  </si>
  <si>
    <t>ŠT/2</t>
  </si>
  <si>
    <t>ŠT/2 – Odborná řemeslná oprava PODOKENNÍ ŘÍMSY 23,4.NP dl.232m x 0,4m- viz specifikace v PD</t>
  </si>
  <si>
    <t>1446439570</t>
  </si>
  <si>
    <t>Poznámka k položce:_x000d_
ŠT/2_x000d_
PODOKENNÍ ŘÍMSY 23,4.NP -_x000d_
tažený profilovaný prvek_x000d_
očištění a doplnění maltou pro_x000d_
hrubé a jemné profilydo 20% z_x000d_
plochy. Přepěnování štukem,_x000d_
fasádní nátěr Viz TZ_x000d_
dl.232m x_x000d_
0,4m_x000d_
m2 93_x000d_
odborná řemeslná_x000d_
oprava</t>
  </si>
  <si>
    <t>ŠT/3</t>
  </si>
  <si>
    <t>ŠT/3 – Odborná řemeslná oprava NADOK. SEGMENT. ŘÍMSY 2.NP dl.45m x 0,6m- viz specifikace v PD</t>
  </si>
  <si>
    <t>-438006974</t>
  </si>
  <si>
    <t>Poznámka k položce:_x000d_
ŠT/3_x000d_
NADOK. SEGMENT. ŘÍMSY_x000d_
2.NP - tažený profilovaný prvek_x000d_
očištění a doplnění maltou pro_x000d_
hrubé a jemné profilydo 20% z_x000d_
plochy. Přepěnování štukem,_x000d_
fasádní nátěr Viz TZ_x000d_
dl.45m x_x000d_
0,6m_x000d_
m2 27_x000d_
odborná řemeslná_x000d_
oprava</t>
  </si>
  <si>
    <t>ŠT/4</t>
  </si>
  <si>
    <t>ŠT/4 – Odborná řemeslná oprava ŘÍMSA ARKÝŘ. VĚŽE 3.NP 5 x 0,7m - viz specifikace v PD</t>
  </si>
  <si>
    <t>-2073198195</t>
  </si>
  <si>
    <t>Poznámka k položce:_x000d_
ŠT/4_x000d_
ŘÍMSA ARKÝŘ. VĚŽE 3.NP -_x000d_
tažený profilovaný prvek_x000d_
očištění a doplnění maltou pro_x000d_
hrubé a jemné profilydo 20% z_x000d_
plochy. Přepěnování štukem,_x000d_
fasádní nátěr Viz TZ_x000d_
5 x 0,7m m2 3,5_x000d_
odborná řemeslná_x000d_
oprava</t>
  </si>
  <si>
    <t>ŠT/5</t>
  </si>
  <si>
    <t>ŠT/5 – Odborná řemeslná oprava PLOCHÝ DEKORATIVNÍ PODOKENNí RELIÉF 2.NP 1,7x1_6 1,8x1_5 2,7x1_4- viz specifikace v PD</t>
  </si>
  <si>
    <t>1369112320</t>
  </si>
  <si>
    <t>Poznámka k položce:_x000d_
ŠT/5_x000d_
PLOCHÝ DEKORATIVNÍ_x000d_
PODOKENNí RELIÉF 2.NP_x000d_
provedeno tažením v omítce,_x000d_
očištění. a dílčí doplnění do_x000d_
20% z plochy, fasád. nátěr_x000d_
1,7x1_6_x000d_
1,8x1_5_x000d_
2,7x1_4_x000d_
m2 30_x000d_
odborná řemeslná_x000d_
oprava</t>
  </si>
  <si>
    <t>ŠT/6</t>
  </si>
  <si>
    <t>ŠT/6 – Odborná řemeslná oprava PLOCHÝ DEKORATIVNÍ RELIÉF 4.NP 0,3x0,3 170ks - viz specifikace v PD</t>
  </si>
  <si>
    <t>-189640329</t>
  </si>
  <si>
    <t>Poznámka k položce:_x000d_
ŠT/6_x000d_
PLOCHÝ DEKORATIVNÍ_x000d_
RELIÉF 4.NP - čtverce -_x000d_
provedeno tažením v omítce,_x000d_
očištění. a dílčí doplnění do_x000d_
20% z plochy, fasád. nátěr_x000d_
0,3x0,3_x000d_
170ks_x000d_
m2 15,5_x000d_
odborná řemeslná_x000d_
oprava</t>
  </si>
  <si>
    <t>ŠT/7</t>
  </si>
  <si>
    <t>ŠT/7 – Odborná řemeslná oprava PLOCHÝ LIENÁRNÍ PÁS NA ARKÝŘ. VĚŽI 3.NP 4,5 x 0,3m - viz specifikace v PD</t>
  </si>
  <si>
    <t>1661608701</t>
  </si>
  <si>
    <t>Poznámka k položce:_x000d_
ŠT/7_x000d_
PLOCHÝ LIENÁRNÍ PÁS NA_x000d_
ARKÝŘ. VĚŽI 3.NP provedeno_x000d_
Z RUKY v omítce, očištění. a_x000d_
dílčí doplnění do 20% z plochy,_x000d_
fasád. nátěr_x000d_
4,5 x 0,3m m2 1,5_x000d_
odborná řemeslná_x000d_
oprava</t>
  </si>
  <si>
    <t>ŠT/8-R</t>
  </si>
  <si>
    <t>ŠT/8-R – Odborná oprava pod dohledem restaurátora PLOCHÝ LIENÁRNÍ PÁS NA ARKÝŘ. VĚŽI 3.NP 4,5 x 0,3m - viz specifikace v PD</t>
  </si>
  <si>
    <t>-719089274</t>
  </si>
  <si>
    <t>Poznámka k položce:_x000d_
ŠT/8-R_x000d_
PLOCHÝ FLORÁLNÍ_x000d_
RELIÉFNÍ PÁS NA ARKÝŘ._x000d_
VĚŽI 3.NP provedeno Z RUKY_x000d_
v omítce, očištění. a dílčí_x000d_
doplnění do 20% z plochy_x000d_
4,5 x 0,3m m2 1,5_x000d_
odborná oprava pod_x000d_
dohledem restaurátora</t>
  </si>
  <si>
    <t>ŠT/9-R</t>
  </si>
  <si>
    <t>ŠT/9-R – Odborná oprava pod dohledem restaurátora PLOCHÝ FLORÁLNÍ RELIÉF NA ŠTÍTU v ose F,G,H_5.NP - viz specifikace v PD</t>
  </si>
  <si>
    <t>1030278228</t>
  </si>
  <si>
    <t>Poznámka k položce:_x000d_
ŠT/9-R_x000d_
PLOCHÝ FLORÁLNÍ RELIÉF_x000d_
NA ŠTÍTU v ose F,G,H_5.NP_x000d_
provedeno Z RUKY v omítce,_x000d_
očištění. a dílčí doplnění do_x000d_
20% z plochy, fasád. nátěr_x000d_
m2 4_x000d_
odborná oprava pod_x000d_
dohledem restaurátora</t>
  </si>
  <si>
    <t>ŠT/10-R</t>
  </si>
  <si>
    <t>ŠT/10-R – Odborná oprava pod dohledem restaurátora PLOCHÝ FLORÁLNÍ RELIÉF NA ŠTÍTU v ose I,J,K_5.NP - viz specifikace v PD</t>
  </si>
  <si>
    <t>-2065914073</t>
  </si>
  <si>
    <t>Poznámka k položce:_x000d_
ŠT/10-R_x000d_
PLOCHÝ FLORÁLNÍ RELIÉF_x000d_
NA ŠTÍTU v ose I,J,K_5.NP_x000d_
provedeno Z RUKY v omítce,_x000d_
očištění. a dílčí doplnění do_x000d_
25% z plochy, fasád. nátěr_x000d_
m2 6_x000d_
odborná oprava pod_x000d_
dohledem restaurátora</t>
  </si>
  <si>
    <t>ŠT/11-R</t>
  </si>
  <si>
    <t>ŠT/11-R – Odborná oprava pod dohledem restaurátora PLOCHÝ FLORÁLNÍ RELIÉF NA ŠTÍTU v ose N,O,P_5.NP - viz specifikace v PD</t>
  </si>
  <si>
    <t>-1766450652</t>
  </si>
  <si>
    <t>Poznámka k položce:_x000d_
ŠT/11-R_x000d_
PLOCHÝ FLORÁLNÍ RELIÉF_x000d_
NA ŠTÍTU v ose N,O,P_5.NP_x000d_
vč. P0LOSLOUPŮ provedeno_x000d_
Z RUKY v omítce, očištění. a_x000d_
dílčí doplnění do 50% z plochy,_x000d_
fasád. nátěr_x000d_
m2 8_x000d_
odborná oprava pod_x000d_
dohledem restaurátora</t>
  </si>
  <si>
    <t>ŠT/12-R</t>
  </si>
  <si>
    <t>ŠT/12-R – Odborná oprava pod dohledem restaurátora PLOCHÝ FLORÁLNÍ RELIÉF NA ŠTÍTU v ose S,T,U_5.NP - viz specifikace v PD</t>
  </si>
  <si>
    <t>1425169318</t>
  </si>
  <si>
    <t>Poznámka k položce:_x000d_
ŠT/12-R_x000d_
PLOCHÝ FLORÁLNÍ RELIÉF_x000d_
NA ŠTÍTU v ose S,T,U_5.NP_x000d_
provedeno Z RUKY v omítce,_x000d_
očištění. a dílčí doplnění do_x000d_
25% z plochy, fasád. Nátěr_x000d_
m2 6_x000d_
odborná oprava pod_x000d_
dohledem restaurátora</t>
  </si>
  <si>
    <t>ŠT/13-R</t>
  </si>
  <si>
    <t>ŠT/13-R – Odborná oprava pod dohledem restaurátora v rozsahu dle nálezové situace DLE NÁLEZU NOVĚ PROVEDENÝ PLOCHÝ FLORÁLNÍ RELIÉFNÍ PÁS NAD OKNY 3.NP v ose F,G,H - viz specifikace v PD</t>
  </si>
  <si>
    <t>445424283</t>
  </si>
  <si>
    <t>Poznámka k položce:_x000d_
ŠT/13-R_x000d_
DLE NÁLEZU NOVĚ_x000d_
PROVEDENÝ PLOCHÝ_x000d_
FLORÁLNÍ RELIÉFNÍ PÁS_x000d_
NAD OKNY 3.NP v oce F,G,H_x000d_
provedeno Z RUKY v omítce_x000d_
DLE VZORU ŠT8, fasádní_x000d_
m2 2_x000d_
odborná práce pod_x000d_
dohledem restaurátora,_x000d_
v rozsahu dle nálezové_x000d_
situace</t>
  </si>
  <si>
    <t>ŠT/14-R</t>
  </si>
  <si>
    <t>ŠT/14-R – Odborná oprava pod dohledem restaurátora v rozsahu dle nálezové situace DLE NÁLEZU NOVĚ PROVEDENÝ PLOCHÝ FLORÁLNÍ RELIÉFNÍ PÁS NAD OKNY 3.NP v ose O- viz specifikace v PD</t>
  </si>
  <si>
    <t>833278176</t>
  </si>
  <si>
    <t>Poznámka k položce:_x000d_
ŠT/14-R_x000d_
DLE NÁLEZU NOVĚ_x000d_
PROVEDENÝ PLOCHÝ_x000d_
FLORÁLNÍ RELIÉFNÍ PÁS_x000d_
NAD OKNY 3.NP v oce O,_x000d_
provedeno Z RUKY v omítce_x000d_
DLE VZORU ŠT8, fasádní_x000d_
m2 2_x000d_
odborná oprava pod_x000d_
dohledem restaurátora_x000d_
v rozsahu dle nálezové_x000d_
situace</t>
  </si>
  <si>
    <t>ŠT/15</t>
  </si>
  <si>
    <t>ŠT/15 – Odborná řemeslná oprava MALTOVÝ RÁM PAMĚTNÍ DESKY v 1.NP 1,0 x 1,3m - viz specifikace v PD</t>
  </si>
  <si>
    <t>-2043188291</t>
  </si>
  <si>
    <t>Poznámka k položce:_x000d_
ŠT/15_x000d_
MALTOVÝ RÁM PAMĚTNÍ_x000d_
DESKY v 1.NP, provedeno_x000d_
nově z malty v imitaci římského_x000d_
travertinu + lazurní nátěr,_x000d_
stávající rám sejmout_x000d_
1,0 x 1,3m ks 1_x000d_
odborná řemeslná_x000d_
oprava</t>
  </si>
  <si>
    <t>941121113</t>
  </si>
  <si>
    <t>Lešení řadové trubkové těžké pracovní s podlahami z fošen nebo dílců min. tl. 38 mm, s provozním zatížením tř. 4 do 300 kg/m2 šířky tř. W15 od 1,5 do 1,8 m výšky přes 20 do 30 m montáž</t>
  </si>
  <si>
    <t>138348344</t>
  </si>
  <si>
    <t>https://podminky.urs.cz/item/CS_URS_2024_02/941121113</t>
  </si>
  <si>
    <t xml:space="preserve">Lešení </t>
  </si>
  <si>
    <t xml:space="preserve">Do Nerudovy ul cca 6 měsíců, </t>
  </si>
  <si>
    <t>1150</t>
  </si>
  <si>
    <t xml:space="preserve">do Koperníkovy cca 4 měsíce </t>
  </si>
  <si>
    <t>602</t>
  </si>
  <si>
    <t>941121213</t>
  </si>
  <si>
    <t>Lešení řadové trubkové těžké pracovní s podlahami z fošen nebo dílců min. tl. 38 mm, s provozním zatížením tř. 4 do 300 kg/m2 šířky tř. W15 od 1,5 do 1,8 m výšky přes 20 do 30 m příplatek za každý den použití</t>
  </si>
  <si>
    <t>-1833002910</t>
  </si>
  <si>
    <t>https://podminky.urs.cz/item/CS_URS_2024_02/941121213</t>
  </si>
  <si>
    <t>1150*6*30</t>
  </si>
  <si>
    <t>602*4*30</t>
  </si>
  <si>
    <t>941121322</t>
  </si>
  <si>
    <t>Odborná prohlídka lešení řadového trubkového těžkého pracovního s podlahami s provozním zatížením tř. 4 do 300 kg/m2 šířky tř. W15 od 1,5 do 1,8 m výšky do 25 m, celkové plochy přes 500 do 2 000 m2 zakrytého sítí</t>
  </si>
  <si>
    <t>678658937</t>
  </si>
  <si>
    <t>https://podminky.urs.cz/item/CS_URS_2024_02/941121322</t>
  </si>
  <si>
    <t>941121813</t>
  </si>
  <si>
    <t>Lešení řadové trubkové těžké pracovní s podlahami z fošen nebo dílců min. tl. 38 mm, s provozním zatížením tř. 4 do 300 kg/m2 šířky tř. W15 od 1,5 do 1,8 m výšky přes 20 do 30 m demontáž</t>
  </si>
  <si>
    <t>-605046057</t>
  </si>
  <si>
    <t>https://podminky.urs.cz/item/CS_URS_2024_02/941121813</t>
  </si>
  <si>
    <t>1078570610</t>
  </si>
  <si>
    <t>-22904967</t>
  </si>
  <si>
    <t>-1499790904</t>
  </si>
  <si>
    <t>949511111</t>
  </si>
  <si>
    <t>Podchod u trubkových lešení zřizovaný současně s lehkým nebo těžkým pracovním lešením, šířky do 1,5 m montáž</t>
  </si>
  <si>
    <t>135302912</t>
  </si>
  <si>
    <t>https://podminky.urs.cz/item/CS_URS_2024_02/949511111</t>
  </si>
  <si>
    <t>podchod lešení podél fasády</t>
  </si>
  <si>
    <t>48,1</t>
  </si>
  <si>
    <t>26,5</t>
  </si>
  <si>
    <t>949511211</t>
  </si>
  <si>
    <t>Podchod u trubkových lešení zřizovaný současně s lehkým nebo těžkým pracovním lešením, šířky do 1,5 m příplatek k ceně za každý den použití</t>
  </si>
  <si>
    <t>1908340055</t>
  </si>
  <si>
    <t>https://podminky.urs.cz/item/CS_URS_2024_02/949511211</t>
  </si>
  <si>
    <t>48,1*6*30</t>
  </si>
  <si>
    <t>26,5*4*30</t>
  </si>
  <si>
    <t>949511811</t>
  </si>
  <si>
    <t>Podchod u trubkových lešení zřizovaný současně s lehkým nebo těžkým pracovním lešením, šířky do 1,5 m demontáž</t>
  </si>
  <si>
    <t>-1831940538</t>
  </si>
  <si>
    <t>https://podminky.urs.cz/item/CS_URS_2024_02/949511811</t>
  </si>
  <si>
    <t>952902121</t>
  </si>
  <si>
    <t>Čištění budov při provádění oprav a udržovacích prací podlah drsných nebo chodníků zametením</t>
  </si>
  <si>
    <t>-1174658698</t>
  </si>
  <si>
    <t>https://podminky.urs.cz/item/CS_URS_2024_02/952902121</t>
  </si>
  <si>
    <t>Pro Z.S. bude u správce přilehlého chodníku zajištěn zábor veřejného prostranství. Po</t>
  </si>
  <si>
    <t>dokončení prací bude prostranství pečlivě vyčištěno a uvedeno do původního stavu.</t>
  </si>
  <si>
    <t>48,1*2*5*4*6 "čištění chodníku každý den po 6 měsíců</t>
  </si>
  <si>
    <t>26,5*2*5*4*4 "čištění chodníku každý den po 4 měsíce</t>
  </si>
  <si>
    <t>952902131</t>
  </si>
  <si>
    <t>Čištění budov při provádění oprav a udržovacích prací podlah drsných nebo chodníků omytím</t>
  </si>
  <si>
    <t>865491283</t>
  </si>
  <si>
    <t>https://podminky.urs.cz/item/CS_URS_2024_02/952902131</t>
  </si>
  <si>
    <t>48,1*2*4*4 "čištění chodníku každý týden 1x po 6 měsíců</t>
  </si>
  <si>
    <t>26,5*2*4*4 "čištění chodníku každý týden 1x po 4 měsíce</t>
  </si>
  <si>
    <t>952902141</t>
  </si>
  <si>
    <t>Čištění budov při provádění oprav a udržovacích prací podlah drsných nebo chodníků drhnutím s chemickými prostředky</t>
  </si>
  <si>
    <t>-805330198</t>
  </si>
  <si>
    <t>https://podminky.urs.cz/item/CS_URS_2024_02/952902141</t>
  </si>
  <si>
    <t>2*(27,7+52) "čištění chodníku nakonec stavby</t>
  </si>
  <si>
    <t>978015321</t>
  </si>
  <si>
    <t>Otlučení vápenných nebo vápenocementových omítek vnějších ploch s vyškrabáním spar a s očištěním zdiva stupně členitosti 1 a 2, v rozsahu do 10 %</t>
  </si>
  <si>
    <t>-1792610823</t>
  </si>
  <si>
    <t>https://podminky.urs.cz/item/CS_URS_2024_02/978015321</t>
  </si>
  <si>
    <t>978015331</t>
  </si>
  <si>
    <t>Otlučení vápenných nebo vápenocementových omítek vnějších ploch s vyškrabáním spar a s očištěním zdiva stupně členitosti 1 a 2, v rozsahu přes 10 do 20 %</t>
  </si>
  <si>
    <t>-1339272178</t>
  </si>
  <si>
    <t>https://podminky.urs.cz/item/CS_URS_2024_02/978015331</t>
  </si>
  <si>
    <t>978019331</t>
  </si>
  <si>
    <t>Otlučení vápenných nebo vápenocementových omítek vnějších ploch s vyškrabáním spar a s očištěním zdiva stupně členitosti 3 až 5, v rozsahu přes 10 do 20 %</t>
  </si>
  <si>
    <t>1144671252</t>
  </si>
  <si>
    <t>https://podminky.urs.cz/item/CS_URS_2024_02/978019331</t>
  </si>
  <si>
    <t>985142111</t>
  </si>
  <si>
    <t>Vysekání spojovací hmoty ze spár zdiva včetně vyčištění hloubky spáry do 40 mm délky spáry na 1 m2 upravované plochy do 6 m</t>
  </si>
  <si>
    <t>-682529006</t>
  </si>
  <si>
    <t>https://podminky.urs.cz/item/CS_URS_2024_02/985142111</t>
  </si>
  <si>
    <t>cca 15% z plochy omítaného parteru</t>
  </si>
  <si>
    <t>(45+23,5)*0,15 "omítané plochy v parteru</t>
  </si>
  <si>
    <t>resp. do 10% u oken</t>
  </si>
  <si>
    <t>(165+87,5)*0,1 "dělící příčky v oknech</t>
  </si>
  <si>
    <t>doplnění cca 20%</t>
  </si>
  <si>
    <t>(431,5+245)*0,2 "omítané plochy</t>
  </si>
  <si>
    <t>985231111</t>
  </si>
  <si>
    <t>Spárování zdiva hloubky do 40 mm aktivovanou maltou délky spáry na 1 m2 upravované plochy do 6 m</t>
  </si>
  <si>
    <t>784444373</t>
  </si>
  <si>
    <t>https://podminky.urs.cz/item/CS_URS_2024_02/985231111</t>
  </si>
  <si>
    <t>Plochy obkladu architektonických článků z černěné arkózy /pískovce/ _č. 2:</t>
  </si>
  <si>
    <t>VIZ PSV – KA04, KA05</t>
  </si>
  <si>
    <t>Fasáda do Nerudovy ulice: kvádry s hladkým, pemrlovaným povrchem 181,0m2</t>
  </si>
  <si>
    <t>kvádry s hrubým špicovaným povrchem 27,5m2</t>
  </si>
  <si>
    <t>Fasáda do Koperník. ulice: kvádry s hladkým, pemrlovaným povrchem 70,0m2</t>
  </si>
  <si>
    <t>kvádry s hrubým špicovaným povrchem 7,5m2</t>
  </si>
  <si>
    <t>V rámci opravy bude povrch nejprve omyt tlakovou vodou 100%. Povrch kamene znečištěný</t>
  </si>
  <si>
    <t>graffiti bude chemicky očištěn organickými rozpouštědly a mechanicky dočištěny ručními</t>
  </si>
  <si>
    <t>kartáči. /cca 5% z plochy opěráků s hrubším povrchem/. Nesoudržné části lícového materiálu</t>
  </si>
  <si>
    <t>budou mechanicky odstraněny a očištěny“ – cca 10% z celkové plochy/.</t>
  </si>
  <si>
    <t>Na závěr opravy bude</t>
  </si>
  <si>
    <t>povrch kamene hydrofobizován 100%.spáry budou v nutném rozsahu přespárovány</t>
  </si>
  <si>
    <t>181+27,5+70+7,5</t>
  </si>
  <si>
    <t>993111111</t>
  </si>
  <si>
    <t>Dovoz a odvoz lešení včetně naložení a složení řadového, na vzdálenost do 10 km</t>
  </si>
  <si>
    <t>-726049263</t>
  </si>
  <si>
    <t>https://podminky.urs.cz/item/CS_URS_2024_02/993111111</t>
  </si>
  <si>
    <t>993111119</t>
  </si>
  <si>
    <t>Dovoz a odvoz lešení včetně naložení a složení řadového, na vzdálenost Příplatek k ceně za každých dalších i započatých 10 km přes 10 km</t>
  </si>
  <si>
    <t>-1936197724</t>
  </si>
  <si>
    <t>https://podminky.urs.cz/item/CS_URS_2024_02/993111119</t>
  </si>
  <si>
    <t>997013157</t>
  </si>
  <si>
    <t>Vnitrostaveništní doprava suti a vybouraných hmot vodorovně do 50 m s naložením s omezením mechanizace pro budovy a haly výšky přes 21 do 24 m</t>
  </si>
  <si>
    <t>-1649482437</t>
  </si>
  <si>
    <t>https://podminky.urs.cz/item/CS_URS_2024_02/997013157</t>
  </si>
  <si>
    <t>-830781501</t>
  </si>
  <si>
    <t>-11255596</t>
  </si>
  <si>
    <t>Poznámka k položce:_x000d_
Odvoz suti na skládku Vysoká – 20km</t>
  </si>
  <si>
    <t>20,399*20 "Přepočtené koeficientem množství</t>
  </si>
  <si>
    <t>997013871</t>
  </si>
  <si>
    <t>Poplatek za uložení stavebního odpadu na recyklační skládce (skládkovné) směsného stavebního a demoličního zatříděného do Katalogu odpadů pod kódem 17 09 04</t>
  </si>
  <si>
    <t>-1013677216</t>
  </si>
  <si>
    <t>https://podminky.urs.cz/item/CS_URS_2024_02/997013871</t>
  </si>
  <si>
    <t>998012110</t>
  </si>
  <si>
    <t>Přesun hmot pro budovy občanské výstavby, bydlení, výrobu a služby nosnou svislou konstrukcí tyčovou s vyzdívaným obvodovým pláštěm vodorovná dopravní vzdálenost do 100 m s omezením mechanizace pro budovy výšky přes 12 do 24 m</t>
  </si>
  <si>
    <t>1254798057</t>
  </si>
  <si>
    <t>https://podminky.urs.cz/item/CS_URS_2024_02/998012110</t>
  </si>
  <si>
    <t>764004803</t>
  </si>
  <si>
    <t>Demontáž klempířských konstrukcí žlabu podokapního k dalšímu použití</t>
  </si>
  <si>
    <t>1622812508</t>
  </si>
  <si>
    <t>https://podminky.urs.cz/item/CS_URS_2024_02/764004803</t>
  </si>
  <si>
    <t>Poznámka k položce:_x000d_
KL/4</t>
  </si>
  <si>
    <t>KL/4 – STÁVAJÍCÍ Cu OKAPOVÉ ŽLABY - dočasné sejmutí,revize a dílčí oprava + opětovná instalace - viz specifikace v PD</t>
  </si>
  <si>
    <t>49,5</t>
  </si>
  <si>
    <t>270618334</t>
  </si>
  <si>
    <t>Poznámka k položce:_x000d_
KL/6</t>
  </si>
  <si>
    <t>KL/6</t>
  </si>
  <si>
    <t>D+M NOVÝ Cu OKAPOVÝ</t>
  </si>
  <si>
    <t>SVOD /KOMPLET/ - sejmutí</t>
  </si>
  <si>
    <t>stáv. + instalace nový + dl.</t>
  </si>
  <si>
    <t>23,5m</t>
  </si>
  <si>
    <t>d.100</t>
  </si>
  <si>
    <t>4ks</t>
  </si>
  <si>
    <t>výměna stáv svodu</t>
  </si>
  <si>
    <t>z jiného mat za nový</t>
  </si>
  <si>
    <t>Cu</t>
  </si>
  <si>
    <t>4*23,5</t>
  </si>
  <si>
    <t>764004863</t>
  </si>
  <si>
    <t>Demontáž klempířských konstrukcí svodu k dalšímu použití</t>
  </si>
  <si>
    <t>-94878636</t>
  </si>
  <si>
    <t>https://podminky.urs.cz/item/CS_URS_2024_02/764004863</t>
  </si>
  <si>
    <t>Poznámka k položce:_x000d_
KL/5</t>
  </si>
  <si>
    <t>KL/5 – STÁVAJÍCÍ Cu OKAPOVÉ SVODY /KOMPLET/ - dočasné sejmutí, revize a dílčí oprava + opětovná instalace, dl. 22,5m - viz specifikace v PD</t>
  </si>
  <si>
    <t>4*22,5</t>
  </si>
  <si>
    <t>KL/1</t>
  </si>
  <si>
    <t>KL/1 – STÁVAJÍCÍ Cu OPLECHOVÁNÍ KORDONOVÉ ŘÍMSY 2.NP RŠ 750, revize, dílčí oprava - viz specifikace v PD</t>
  </si>
  <si>
    <t>-1064645</t>
  </si>
  <si>
    <t>Poznámka k položce:_x000d_
KL/1_x000d_
STÁVAJÍCÍ Cu_x000d_
OPLECHOVÁNÍ_x000d_
KORDONOVÉ ŘÍMSY 2.NP,_x000d_
revize, dílčí oprava + NOVÉ_x000d_
ZÁBRANY PROTI PTACTVU_x000d_
dl. 25 + 47,5m_x000d_
750_x000d_
celkem_x000d_
72,5m_x000d_
revize stáv. prvku</t>
  </si>
  <si>
    <t>KL/4</t>
  </si>
  <si>
    <t>794993846</t>
  </si>
  <si>
    <t>Poznámka k položce:_x000d_
KL/4_x000d_
STÁVAJÍCÍ Cu OKAPOVÉ_x000d_
ŽLABY - dočasné sejmutí,_x000d_
revize a dílčí oprava +_x000d_
opětovná instalace, dl. 16,5 +_x000d_
33m_x000d_
d.100_x000d_
celkem_x000d_
49,5m_x000d_
dočasné sejmutí při_x000d_
provádění stavby</t>
  </si>
  <si>
    <t>KL/5</t>
  </si>
  <si>
    <t>6868387</t>
  </si>
  <si>
    <t>Poznámka k položce:_x000d_
KL/5_x000d_
STÁVAJÍCÍ Cu OKAPOVÉ_x000d_
SVODY /KOMPLET/ - dočasné_x000d_
sejmutí, revize a dílčí oprava +_x000d_
opětovná instalace, dl. 22,5m_x000d_
d.100_x000d_
4ks_x000d_
u jednoho svodu_x000d_
nutno doplnit cca_x000d_
3m chybějícího Cu_x000d_
svodu</t>
  </si>
  <si>
    <t>KL/7</t>
  </si>
  <si>
    <t>KL/7 – STÁVAJÍCÍ Cu STŘECHA ARKÝŘOVÍ VĚŽE 3.NP,revize, dílčí oprava, revize stáv. prvku - viz specifikace v PD</t>
  </si>
  <si>
    <t>-989826004</t>
  </si>
  <si>
    <t>Poznámka k položce:_x000d_
KL/7_x000d_
STÁVAJÍCÍ Cu STŘECHA_x000d_
ARKÝŘOVÍ VĚŽE 3.NP,_x000d_
revize, dílčí oprava_x000d_
m2 10 revize stáv. prvku</t>
  </si>
  <si>
    <t>764131471</t>
  </si>
  <si>
    <t>Krytina ze svitků nebo tabulí z měděného plechu s úpravou u okapů, prostupů a výčnělků desek železobetonových (vstupní stříška)</t>
  </si>
  <si>
    <t>-1267838840</t>
  </si>
  <si>
    <t>https://podminky.urs.cz/item/CS_URS_2024_02/764131471</t>
  </si>
  <si>
    <t>Poznámka k položce:_x000d_
KL/8</t>
  </si>
  <si>
    <t>KL/8</t>
  </si>
  <si>
    <t>NOVÉ Cu OPLECHOVÁNÍ</t>
  </si>
  <si>
    <t>MARKÝZY PORTÁLU DO</t>
  </si>
  <si>
    <t>KAPLÍŘ. UL</t>
  </si>
  <si>
    <t>cca 5,5m</t>
  </si>
  <si>
    <t>doplnění chybějícího</t>
  </si>
  <si>
    <t>prvku</t>
  </si>
  <si>
    <t>5,5</t>
  </si>
  <si>
    <t>764538422</t>
  </si>
  <si>
    <t>Svod z měděného plechu včetně objímek, kolen a odskoků kruhový, průměru 100 mm</t>
  </si>
  <si>
    <t>-501706819</t>
  </si>
  <si>
    <t>https://podminky.urs.cz/item/CS_URS_2024_02/764538422</t>
  </si>
  <si>
    <t>Poznámka k položce:_x000d_
KL/5 + KL/6</t>
  </si>
  <si>
    <t>STÁVAJÍCÍ Cu OKAPOVÉ</t>
  </si>
  <si>
    <t>SVODY /KOMPLET/ - dočasné</t>
  </si>
  <si>
    <t>sejmutí, revize a dílčí oprava +</t>
  </si>
  <si>
    <t>opětovná instalace, dl. 22,5m</t>
  </si>
  <si>
    <t>u jednoho svodu</t>
  </si>
  <si>
    <t>nutno doplnit cca</t>
  </si>
  <si>
    <t>3m chybějícího Cu</t>
  </si>
  <si>
    <t>svodu</t>
  </si>
  <si>
    <t>998764123</t>
  </si>
  <si>
    <t>Přesun hmot pro konstrukce klempířské stanovený z hmotnosti přesunovaného materiálu vodorovná dopravní vzdálenost do 50 m ruční (bez užtití mechanizace) v objektech výšky přes 12 do 24 m</t>
  </si>
  <si>
    <t>1122069244</t>
  </si>
  <si>
    <t>https://podminky.urs.cz/item/CS_URS_2024_02/998764123</t>
  </si>
  <si>
    <t>-1482902642</t>
  </si>
  <si>
    <t>Poznámka k položce:_x000d_
ZA/5</t>
  </si>
  <si>
    <t>ZA/5</t>
  </si>
  <si>
    <t>D+M NOVÉ OCELOVÉ MŘÍŽE VE</t>
  </si>
  <si>
    <t>STÁV. OKNECH 1.PP - vč. povrchové</t>
  </si>
  <si>
    <t>úpravy a osazení</t>
  </si>
  <si>
    <t>1,0 x 0,75 2ks</t>
  </si>
  <si>
    <t>viz vzor ZA 4, žárově</t>
  </si>
  <si>
    <t>zinkováno + vrchní</t>
  </si>
  <si>
    <t xml:space="preserve"> nátěr</t>
  </si>
  <si>
    <t>1*0,75*2</t>
  </si>
  <si>
    <t>54912001</t>
  </si>
  <si>
    <t>mříž pro stavební otvory pevná</t>
  </si>
  <si>
    <t>-32580501</t>
  </si>
  <si>
    <t>767995111</t>
  </si>
  <si>
    <t>Montáž ostatních atypických zámečnických konstrukcí hmotnosti přes 3 do 5 kg</t>
  </si>
  <si>
    <t>1351570554</t>
  </si>
  <si>
    <t>https://podminky.urs.cz/item/CS_URS_2024_02/767995111</t>
  </si>
  <si>
    <t>Poznámka k položce:_x000d_
ZA/2</t>
  </si>
  <si>
    <t>ZA/2</t>
  </si>
  <si>
    <t>DEMONTÁŽ A NÁSLEDNÁ</t>
  </si>
  <si>
    <t>REINSTALACE STÁV. FUNKČNÍCH</t>
  </si>
  <si>
    <t>PRVKŮ NA FASÁDĚ /např. informační</t>
  </si>
  <si>
    <t>systém, vlajkové konzoly apod./, vč.</t>
  </si>
  <si>
    <t>očištění a uložení do depozitu investora</t>
  </si>
  <si>
    <t>cca</t>
  </si>
  <si>
    <t>200kg</t>
  </si>
  <si>
    <t>demontáž z důvodu</t>
  </si>
  <si>
    <t>ochrany proti</t>
  </si>
  <si>
    <t>poškození při stavbě</t>
  </si>
  <si>
    <t>765196830</t>
  </si>
  <si>
    <t>Poznámka k položce:_x000d_
ZA/1</t>
  </si>
  <si>
    <t>ZA/1</t>
  </si>
  <si>
    <t>DEMONTÁŽ STÁV. NEFUNKČNÍCH</t>
  </si>
  <si>
    <t>OCEL. PRVKŮ NA FASÁDĚ + odvoz do</t>
  </si>
  <si>
    <t>výkupu druhotných surovin</t>
  </si>
  <si>
    <t>funkčnost prvků</t>
  </si>
  <si>
    <t>musí být ověřena u</t>
  </si>
  <si>
    <t>rovozovatele a</t>
  </si>
  <si>
    <t>správců sítí</t>
  </si>
  <si>
    <t>-1364587043</t>
  </si>
  <si>
    <t>ZA/6</t>
  </si>
  <si>
    <t>ZA/6 – STÁVAJÍCÍ SVOD BLESKOSVODU dl.23m, Srovnání svodu a propojení prvků, případná úprava svodu dle revize funkčnosti- viz specifikace v PD</t>
  </si>
  <si>
    <t>343657442</t>
  </si>
  <si>
    <t>Poznámka k položce:_x000d_
ZA/6_x000d_
STÁVAJÍCÍ SVOD BLESKOSVODU._x000d_
Srovnání svodu a propojení prvků dle_x000d_
ČSN viz PD Energetických úspor_x000d_
dl.23m 1ks_x000d_
případná úprava_x000d_
svodu dle revize_x000d_
6 funkčnosti</t>
  </si>
  <si>
    <t>ZA/7</t>
  </si>
  <si>
    <t>ZA/7 – STÁVAJÍCÍ SVOD BLESKOSVODU dl.23m, Doplnění chybějícího svodu na stáv. konzoly a propojení prvků, případná úprava svodu dle revize funkčnosti- viz specifikace v PD</t>
  </si>
  <si>
    <t>-1307318321</t>
  </si>
  <si>
    <t>Poznámka k položce:_x000d_
ZA/7_x000d_
STÁVAJÍCÍ SVOD BLESKOSVODU._x000d_
Doplnění chybějícího svodu na stáv._x000d_
konzoly a propojení prvků dle ČSN viz_x000d_
PD Energetických úspor_x000d_
dl.23m 1ks_x000d_
případná úprava_x000d_
svodu dle revize_x000d_
6 funkčnosti</t>
  </si>
  <si>
    <t>ZA/9-R</t>
  </si>
  <si>
    <t>ZA/9-R – STÁVAJÍCÍ PAMĚTNÍ DESKA /BRONZ/ revize, odborné očištění a impregnace /na dílně/ 0,75 x 1,1m umělecko řemeslný prvek- viz specifikace v PD</t>
  </si>
  <si>
    <t>1326469288</t>
  </si>
  <si>
    <t>Poznámka k položce:_x000d_
ZA/9-R_x000d_
STÁVAJÍCÍ PAMĚTNÍ DESKA /BRONZ/_x000d_
revize, odborné očištění a impregnace_x000d_
/na dílně/_x000d_
0,75 x 1,1m 1ks_x000d_
umělecko řemeslný_x000d_
 prvek</t>
  </si>
  <si>
    <t>998767113</t>
  </si>
  <si>
    <t>Přesun hmot pro zámečnické konstrukce stanovený z hmotnosti přesunovaného materiálu vodorovná dopravní vzdálenost do 50 m s omezením mechanizace v objektech výšky přes 12 do 24 m</t>
  </si>
  <si>
    <t>1095381251</t>
  </si>
  <si>
    <t>https://podminky.urs.cz/item/CS_URS_2024_02/998767113</t>
  </si>
  <si>
    <t>Restaurátorské práce kamenných prvků</t>
  </si>
  <si>
    <t>KA/</t>
  </si>
  <si>
    <t>KA/ - DALŠÍ KAMENNÉ PRVKY /NAPŘ. PRÁHY U VSTUPŮ APOD/. VIZ PD ENERGETICKÝCH ÚSPOR - viz specifikace v PD</t>
  </si>
  <si>
    <t>soub</t>
  </si>
  <si>
    <t>-1914051513</t>
  </si>
  <si>
    <t>Poznámka k položce:_x000d_
KA/_x000d_
DALŠÍ KAMENNÉ PRVKY /NAPŘ._x000d_
PRÁHY U VSTUPŮ APOD/. VIZ PD_x000d_
ENERGETICKÝCH ÚSPOR</t>
  </si>
  <si>
    <t>KA/1-R</t>
  </si>
  <si>
    <t>KA/1-R – Uměleckořemeslný prvek, mat. červený pískovec RESTAUROVÁNÍ STÁV. PORTÁLU DO NERUDOVY ULICE 5x7m - viz specifikace v PD</t>
  </si>
  <si>
    <t>298831124</t>
  </si>
  <si>
    <t>Poznámka k položce:_x000d_
KA/1-R_x000d_
RESTAUROVÁNÍ STÁV. PORTÁLU_x000d_
DO NERUDOVY ULICE. = očištění,_x000d_
odsolení podstavy, tvarová_x000d_
konsolidace, plombování větších_x000d_
defektů, tónování, hydrofobizace_x000d_
5x7m 1ks_x000d_
uměleckořemeslný_x000d_
prvek, mat. červený_x000d_
pískovec</t>
  </si>
  <si>
    <t>KA/2-R</t>
  </si>
  <si>
    <t>KA/2-R – Uměleckořemeslný prvek, mat. červený pískovec RESTAUROVÁNÍ STÁV. PORTÁLU DO KOPERNÍKOVY ULICE 4,5 x 6m - viz specifikace v PD</t>
  </si>
  <si>
    <t>-1441003098</t>
  </si>
  <si>
    <t>Poznámka k položce:_x000d_
KA/2-R_x000d_
RESTAUROVÁNÍ STÁV. PORTÁLU_x000d_
DO KOPERNÍKOVY ULICE. =_x000d_
očištění, odsolení podstavy, tvarová_x000d_
konsolidace, plombování větších_x000d_
defektů, tónování, hydrofobizace_x000d_
4,5 x 6m 1ks_x000d_
uměleckořemeslný_x000d_
prvek, mat. červený_x000d_
pískovec</t>
  </si>
  <si>
    <t>KA/3</t>
  </si>
  <si>
    <t>KA/3 –odborná řemeslná práce, mat. žula STÁVAJÍCÍ KAMENNÝ SOKL 72,5 + 30m2 - viz specifikace v PD</t>
  </si>
  <si>
    <t>587222803</t>
  </si>
  <si>
    <t>Poznámka k položce:_x000d_
KA/3_x000d_
STÁVAJÍCÍ KAMENNÝ SOKL -_x000d_
očištění, revize, hydrofobizace VIZ TZ -_x000d_
POVRCH č.1._x000d_
KA 72,5 +_x000d_
30m2_x000d_
celk_x000d_
102,5_x000d_
m2_x000d_
odborná řemeslná_x000d_
práce, mat. žula</t>
  </si>
  <si>
    <t>KA/4</t>
  </si>
  <si>
    <t>KA/4 –odborná řemeslná práce, mat. červený pískovec STÁVAJÍCÍ KAMENNÝ OBKLAD Z PEMRLOV. KVÁDRŮ 181,0 + 70,0m2- viz specifikace v PD</t>
  </si>
  <si>
    <t>1206007136</t>
  </si>
  <si>
    <t>Poznámka k položce:_x000d_
KA/4_x000d_
STÁVAJÍCÍ KAMENNÝ OBKLAD Z_x000d_
PEMRLOV. KVÁDRŮ - očištění,_x000d_
revize, tvarová konsolidace 10% z_x000d_
plochy, přespárování, hydrofobizace_x000d_
VIZ TZ - POVRCH č.2_x000d_
odborná řemeslná_x000d_
práce, mat. červený_x000d_
pískovec</t>
  </si>
  <si>
    <t>KA/5</t>
  </si>
  <si>
    <t>KA/5 –odborná řemeslná práce, mat. červený pískovec STÁVAJÍCÍ KAMENNÝ OBKLAD Z ŠPICOVANÝCH. KVÁDRŮ 27,5 + 7,5m2 - viz specifikace v PD</t>
  </si>
  <si>
    <t>-1321140619</t>
  </si>
  <si>
    <t>Poznámka k položce:_x000d_
KA/5_x000d_
STÁVAJÍCÍ KAMENNÝ OBKLAD Z_x000d_
ŠPICOVANÝCH. KVÁDRŮ - očištění,_x000d_
revize, tvarová konsolidace 10% z_x000d_
plochy, přespárování, hydrofobizace_x000d_
VIZ TZ - POVRCH č.2_x000d_
27,5 +_x000d_
7,5m2_x000d_
odborná řemeslná_x000d_
práce, mat. červený_x000d_
pískovec</t>
  </si>
  <si>
    <t>998782123</t>
  </si>
  <si>
    <t>Přesun hmot pro obklady kamenné stanovený z hmotnosti přesunovaného materiálu vodorovná dopravní vzdálenost do 50 m ruční (bez užití mechanizace) v objektech výšky přes 12 do 24 m</t>
  </si>
  <si>
    <t>-932779254</t>
  </si>
  <si>
    <t>https://podminky.urs.cz/item/CS_URS_2024_02/998782123</t>
  </si>
  <si>
    <t>Dokončovací práce - obklady z kamene</t>
  </si>
  <si>
    <t>782994913</t>
  </si>
  <si>
    <t>Obklady z kamene oprava - ostatní práce očištění tlakovou vodou</t>
  </si>
  <si>
    <t>-1338126932</t>
  </si>
  <si>
    <t>https://podminky.urs.cz/item/CS_URS_2024_02/782994913</t>
  </si>
  <si>
    <t>Plocha kamenného soklu _č. 1: VIZ PSV – KA03</t>
  </si>
  <si>
    <t>Fasáda do Nerudovy ulice 72,5m2</t>
  </si>
  <si>
    <t>Fasáda do Koperníkovy ulice 30,0m2</t>
  </si>
  <si>
    <t>graffiti bude chemicky očištěn organickými rozpoučtědly a mechanicky dočištěny ručními</t>
  </si>
  <si>
    <t>kartáči. /cca 50% z celkové plochy/.</t>
  </si>
  <si>
    <t>Povrch kamene bude ponechán opět v přírodním „režném“ povrchu. Na závěr opravy bude</t>
  </si>
  <si>
    <t>sokl hydrofobizován 100%.</t>
  </si>
  <si>
    <t>72,5+30</t>
  </si>
  <si>
    <t>782994915</t>
  </si>
  <si>
    <t>Obklady z kamene oprava - ostatní práce očištění ocelovými kartáči</t>
  </si>
  <si>
    <t>-704902110</t>
  </si>
  <si>
    <t>https://podminky.urs.cz/item/CS_URS_2024_02/782994915</t>
  </si>
  <si>
    <t>(72,5+30)*0,5</t>
  </si>
  <si>
    <t>(181+27,5+70+7,5)*0,1</t>
  </si>
  <si>
    <t>782994922</t>
  </si>
  <si>
    <t>Obklady z kamene oprava - ostatní práce nátěr impregnační a zpevňující</t>
  </si>
  <si>
    <t>293129475</t>
  </si>
  <si>
    <t>https://podminky.urs.cz/item/CS_URS_2024_02/782994922</t>
  </si>
  <si>
    <t>Poznámka k položce:_x000d_
Přírodní kámen,hydrofobizace</t>
  </si>
  <si>
    <t>783301303</t>
  </si>
  <si>
    <t>Příprava podkladu zámečnických konstrukcí před provedením nátěru odrezivění odrezovačem bezoplachovým</t>
  </si>
  <si>
    <t>955770188</t>
  </si>
  <si>
    <t>https://podminky.urs.cz/item/CS_URS_2024_02/783301303</t>
  </si>
  <si>
    <t xml:space="preserve">Poznámka k položce:_x000d_
ZA/3 + ZA/4  + ZA/8</t>
  </si>
  <si>
    <t>ZA/3</t>
  </si>
  <si>
    <t>STÁVAJÍCÍ VĚTRACÍ MŘÍŽKY</t>
  </si>
  <si>
    <t>1,2,3,4.NP - Revize, odrezení,</t>
  </si>
  <si>
    <t>vícenásobný nátěr.</t>
  </si>
  <si>
    <t>0,3 x 0,3m 37ks</t>
  </si>
  <si>
    <t>0,3*0,3*37*2 "oboustranně</t>
  </si>
  <si>
    <t>ZA/4</t>
  </si>
  <si>
    <t>STÁVAJÍCÍ OCELOVÉ MŘÍŽE V</t>
  </si>
  <si>
    <t>OKNECH 1.PP - Revize, odrezení,</t>
  </si>
  <si>
    <t>1,4 x 0,75 18ks</t>
  </si>
  <si>
    <t>1,4*0,75*18*2 "oboustranně</t>
  </si>
  <si>
    <t>ZA/8</t>
  </si>
  <si>
    <t>STÁVAJÍCÍ VIDITELNÉ OCELOVÉ</t>
  </si>
  <si>
    <t>PŘEKLADY NAD OKNY 1,3,4,5.NP,</t>
  </si>
  <si>
    <t>Revize, očištění, odrezení, vícenásobný</t>
  </si>
  <si>
    <t>nátěr.</t>
  </si>
  <si>
    <t>dl.2 -3mm 60ks</t>
  </si>
  <si>
    <t>barevnost dle RAL</t>
  </si>
  <si>
    <t>dle 8 barevnosti fasád</t>
  </si>
  <si>
    <t>0,4*3*60</t>
  </si>
  <si>
    <t>783306805</t>
  </si>
  <si>
    <t>Odstranění nátěrů ze zámečnických konstrukcí opálením s obroušením</t>
  </si>
  <si>
    <t>1306856135</t>
  </si>
  <si>
    <t>https://podminky.urs.cz/item/CS_URS_2024_02/783306805</t>
  </si>
  <si>
    <t>783314201</t>
  </si>
  <si>
    <t>Základní antikorozní nátěr zámečnických konstrukcí jednonásobný syntetický standardní</t>
  </si>
  <si>
    <t>1289330303</t>
  </si>
  <si>
    <t>https://podminky.urs.cz/item/CS_URS_2024_02/783314201</t>
  </si>
  <si>
    <t>Poznámka k položce:_x000d_
ZA/3 + ZA/4 + ZA/8</t>
  </si>
  <si>
    <t>783315101</t>
  </si>
  <si>
    <t>Mezinátěr zámečnických konstrukcí jednonásobný syntetický standardní</t>
  </si>
  <si>
    <t>-182775296</t>
  </si>
  <si>
    <t>https://podminky.urs.cz/item/CS_URS_2024_02/783315101</t>
  </si>
  <si>
    <t>-1935216875</t>
  </si>
  <si>
    <t>783806809</t>
  </si>
  <si>
    <t>Odstranění nátěrů z omítek okartáčováním</t>
  </si>
  <si>
    <t>-566445268</t>
  </si>
  <si>
    <t>https://podminky.urs.cz/item/CS_URS_2024_02/783806809</t>
  </si>
  <si>
    <t>cca 10% z celkové plochy</t>
  </si>
  <si>
    <t>(45+23,5)*0,1 "omítané plochy v parteru</t>
  </si>
  <si>
    <t>cca 15 - 20% z celkové plochy</t>
  </si>
  <si>
    <t>(88+40)*0,2 "omítané plochy hl. římsy</t>
  </si>
  <si>
    <t>783806815</t>
  </si>
  <si>
    <t>Odstranění nátěrů z omítek omytím tlakovou vodou</t>
  </si>
  <si>
    <t>-281538283</t>
  </si>
  <si>
    <t>https://podminky.urs.cz/item/CS_URS_2024_02/783806815</t>
  </si>
  <si>
    <t>783823167</t>
  </si>
  <si>
    <t>Penetrační nátěr omítek hladkých omítek hladkých, zrnitých tenkovrstvých nebo štukových stupně členitosti 3 vápenný</t>
  </si>
  <si>
    <t>597812562</t>
  </si>
  <si>
    <t>https://podminky.urs.cz/item/CS_URS_2024_02/783823167</t>
  </si>
  <si>
    <t>783827447</t>
  </si>
  <si>
    <t>Krycí (ochranný ) nátěr omítek dvojnásobný hladkých omítek hladkých, zrnitých tenkovrstvých nebo štukových stupně členitosti 3 vápenný</t>
  </si>
  <si>
    <t>1588886868</t>
  </si>
  <si>
    <t>https://podminky.urs.cz/item/CS_URS_2024_02/783827447</t>
  </si>
  <si>
    <t>783897619</t>
  </si>
  <si>
    <t>Krycí (ochranný ) nátěr omítek Příplatek k cenám za provádění barevného nátěru v odstínu náročném dvojnásobného</t>
  </si>
  <si>
    <t>2104941707</t>
  </si>
  <si>
    <t>https://podminky.urs.cz/item/CS_URS_2024_02/783897619</t>
  </si>
  <si>
    <t>783661201R</t>
  </si>
  <si>
    <t xml:space="preserve">Dekorační techniky-imitace travertinu </t>
  </si>
  <si>
    <t>-761829060</t>
  </si>
  <si>
    <t>Lazur. nátěr</t>
  </si>
  <si>
    <t>(45+23,5) "omítané plochy v parteru</t>
  </si>
  <si>
    <t>(165+87,5) "dělící příčky v oknech</t>
  </si>
  <si>
    <t>789</t>
  </si>
  <si>
    <t>Povrchové úpravy ocelových konstrukcí a technologických zařízení</t>
  </si>
  <si>
    <t>789421531</t>
  </si>
  <si>
    <t>Žárové stříkání ocelových konstrukcí slitinou zinacor ZnAl, tloušťky 100 μm, třídy I</t>
  </si>
  <si>
    <t>919685459</t>
  </si>
  <si>
    <t>https://podminky.urs.cz/item/CS_URS_2024_02/789421531</t>
  </si>
  <si>
    <t>HZS1302</t>
  </si>
  <si>
    <t>Hodinové zúčtovací sazby profesí HSV provádění konstrukcí zedník specialista</t>
  </si>
  <si>
    <t>553667631</t>
  </si>
  <si>
    <t>https://podminky.urs.cz/item/CS_URS_2024_02/HZS1302</t>
  </si>
  <si>
    <t>stavební práce a přípomoce nezahrnuté ve výkazu výměr</t>
  </si>
  <si>
    <t>8*5</t>
  </si>
  <si>
    <t>HZS1312</t>
  </si>
  <si>
    <t>Hodinové zúčtovací sazby profesí HSV provádění konstrukcí omítkář - štukatér</t>
  </si>
  <si>
    <t>677030809</t>
  </si>
  <si>
    <t>https://podminky.urs.cz/item/CS_URS_2024_02/HZS1312</t>
  </si>
  <si>
    <t>HZS2152</t>
  </si>
  <si>
    <t>Hodinové zúčtovací sazby profesí PSV provádění stavebních konstrukcí klempíř odborný</t>
  </si>
  <si>
    <t>-1177121396</t>
  </si>
  <si>
    <t>https://podminky.urs.cz/item/CS_URS_2024_02/HZS2152</t>
  </si>
  <si>
    <t>094002000</t>
  </si>
  <si>
    <t>Ostatní náklady související s výstavbou</t>
  </si>
  <si>
    <t>1807406397</t>
  </si>
  <si>
    <t>https://podminky.urs.cz/item/CS_URS_2024_02/094002000</t>
  </si>
  <si>
    <t>Poznámka k položce:_x000d_
ZA/2_x000d_
vč._x000d_
očištění a uložení do depozitu investora</t>
  </si>
  <si>
    <t>D.6.2 - VON - Vedlější a ostatní náklady stavby</t>
  </si>
  <si>
    <t xml:space="preserve">    VRN1 - Průzkumné, geodetické a projektové práce</t>
  </si>
  <si>
    <t xml:space="preserve">    VRN3 - Zařízení staveniště</t>
  </si>
  <si>
    <t>VRN1</t>
  </si>
  <si>
    <t>Průzkumné, geodetické a projektové práce</t>
  </si>
  <si>
    <t>011002000</t>
  </si>
  <si>
    <t>Průzkumné práce</t>
  </si>
  <si>
    <t>226067451</t>
  </si>
  <si>
    <t>https://podminky.urs.cz/item/CS_URS_2024_02/011002000</t>
  </si>
  <si>
    <t>Poznámka k položce:_x000d_
Zpřesňující sondážní průzkum</t>
  </si>
  <si>
    <t>011503000</t>
  </si>
  <si>
    <t>Stavební průzkum</t>
  </si>
  <si>
    <t>232756633</t>
  </si>
  <si>
    <t>https://podminky.urs.cz/item/CS_URS_2024_02/011503000</t>
  </si>
  <si>
    <t>Poznámka k položce:_x000d_
Návrh technologie provádění specifických prací – restaurátorský záměr</t>
  </si>
  <si>
    <t>011544000</t>
  </si>
  <si>
    <t>Průzkum restaurátorský</t>
  </si>
  <si>
    <t>2000495265</t>
  </si>
  <si>
    <t>https://podminky.urs.cz/item/CS_URS_2024_02/011544000</t>
  </si>
  <si>
    <t>011544001R</t>
  </si>
  <si>
    <t>Restaurátorský dohled</t>
  </si>
  <si>
    <t>1308524155</t>
  </si>
  <si>
    <t>013244000</t>
  </si>
  <si>
    <t>Dokumentace pro provádění stavby</t>
  </si>
  <si>
    <t>621073337</t>
  </si>
  <si>
    <t>https://podminky.urs.cz/item/CS_URS_2024_02/013244000</t>
  </si>
  <si>
    <t>Poznámka k položce:_x000d_
Vypracování výrobní dokumentace</t>
  </si>
  <si>
    <t>013254000</t>
  </si>
  <si>
    <t>Dokumentace skutečného provedení stavby</t>
  </si>
  <si>
    <t>793633873</t>
  </si>
  <si>
    <t>https://podminky.urs.cz/item/CS_URS_2024_02/013254000</t>
  </si>
  <si>
    <t>013294000</t>
  </si>
  <si>
    <t>Ostatní dokumentace stavby</t>
  </si>
  <si>
    <t>374731098</t>
  </si>
  <si>
    <t>https://podminky.urs.cz/item/CS_URS_2024_02/013294000</t>
  </si>
  <si>
    <t>Poznámka k položce:_x000d_
Dokumentace – protokolární zdokumentování nálezů</t>
  </si>
  <si>
    <t>VRN3</t>
  </si>
  <si>
    <t>Zařízení staveniště</t>
  </si>
  <si>
    <t>030001000</t>
  </si>
  <si>
    <t>-468051762</t>
  </si>
  <si>
    <t>https://podminky.urs.cz/item/CS_URS_2024_02/030001000</t>
  </si>
  <si>
    <t>031303000</t>
  </si>
  <si>
    <t>Náklady na zábor</t>
  </si>
  <si>
    <t>2082519418</t>
  </si>
  <si>
    <t>https://podminky.urs.cz/item/CS_URS_2024_02/031303000</t>
  </si>
  <si>
    <t>Poznámka k položce:_x000d_
Lešení – Do Nerudovy ul cca 6 měsíců, do Koperníkovy cca 4 měsíce + nájem /chodník je městský/</t>
  </si>
  <si>
    <t>032503000</t>
  </si>
  <si>
    <t>Skládky na staveništi</t>
  </si>
  <si>
    <t>1356442325</t>
  </si>
  <si>
    <t>https://podminky.urs.cz/item/CS_URS_2024_02/032503000</t>
  </si>
  <si>
    <t>032903000</t>
  </si>
  <si>
    <t>Náklady na provoz a údržbu vybavení staveniště</t>
  </si>
  <si>
    <t>1359016774</t>
  </si>
  <si>
    <t>https://podminky.urs.cz/item/CS_URS_2024_02/032903000</t>
  </si>
  <si>
    <t>042703000</t>
  </si>
  <si>
    <t>Technické požadavky na výrobky</t>
  </si>
  <si>
    <t>-119930052</t>
  </si>
  <si>
    <t>https://podminky.urs.cz/item/CS_URS_2024_02/042703000</t>
  </si>
  <si>
    <t>042703001R</t>
  </si>
  <si>
    <t xml:space="preserve">Předkládání vzorků pro odsouhlasení </t>
  </si>
  <si>
    <t>1518349916</t>
  </si>
  <si>
    <t>043234000</t>
  </si>
  <si>
    <t>Rozbory celkem</t>
  </si>
  <si>
    <t>1813321265</t>
  </si>
  <si>
    <t>https://podminky.urs.cz/item/CS_URS_2024_02/043234000</t>
  </si>
  <si>
    <t>Poznámka k položce:_x000d_
Laboratorní vyhodnocení průzkumu</t>
  </si>
  <si>
    <t>045203000</t>
  </si>
  <si>
    <t>Kompletační činnost</t>
  </si>
  <si>
    <t>-2004297915</t>
  </si>
  <si>
    <t>https://podminky.urs.cz/item/CS_URS_2024_02/045203000</t>
  </si>
  <si>
    <t>-1985654298</t>
  </si>
  <si>
    <t>091404000</t>
  </si>
  <si>
    <t>Práce na památkovém objektu</t>
  </si>
  <si>
    <t>465515940</t>
  </si>
  <si>
    <t>https://podminky.urs.cz/item/CS_URS_2024_02/091404000</t>
  </si>
  <si>
    <t>091703000R</t>
  </si>
  <si>
    <t>Náklady na závěrečný úklid stavby</t>
  </si>
  <si>
    <t>-792897909</t>
  </si>
  <si>
    <t>D.7 - VRN</t>
  </si>
  <si>
    <t xml:space="preserve">    VRN7 - Provozní vlivy</t>
  </si>
  <si>
    <t>VRN4 - Inženýrská činnost</t>
  </si>
  <si>
    <t>CS ÚRS 2024 01</t>
  </si>
  <si>
    <t>1694257279</t>
  </si>
  <si>
    <t>https://podminky.urs.cz/item/CS_URS_2024_01/HZS1292</t>
  </si>
  <si>
    <t>HZS1301</t>
  </si>
  <si>
    <t>Hodinové zúčtovací sazby profesí HSV provádění konstrukcí zedník</t>
  </si>
  <si>
    <t>1187646490</t>
  </si>
  <si>
    <t>https://podminky.urs.cz/item/CS_URS_2024_01/HZS1301</t>
  </si>
  <si>
    <t>HZS1411</t>
  </si>
  <si>
    <t>Hodinové zúčtovací sazby profesí HSV provádění konstrukcí inženýrských a dopravních staveb dlaždič</t>
  </si>
  <si>
    <t>1472391868</t>
  </si>
  <si>
    <t>https://podminky.urs.cz/item/CS_URS_2024_01/HZS1411</t>
  </si>
  <si>
    <t>HZS2131</t>
  </si>
  <si>
    <t>Hodinové zúčtovací sazby profesí PSV provádění stavebních konstrukcí zámečník</t>
  </si>
  <si>
    <t>538400497</t>
  </si>
  <si>
    <t>https://podminky.urs.cz/item/CS_URS_2024_01/HZS2131</t>
  </si>
  <si>
    <t>-1097301765</t>
  </si>
  <si>
    <t>Poznámka k položce:_x000d_
Náklady na ověření stavu nepřístupných konstrukcí v době zpracování PD a nutné znalosti jejich stavu s ohledem na navržené konstrukce a práce._x000d_
Například kopané sondy, kapacitní měření apod.</t>
  </si>
  <si>
    <t>012164000</t>
  </si>
  <si>
    <t>Vytyčení a zaměření inženýrských sítí</t>
  </si>
  <si>
    <t>kČ</t>
  </si>
  <si>
    <t>-387912677</t>
  </si>
  <si>
    <t>https://podminky.urs.cz/item/CS_URS_2024_02/012164000</t>
  </si>
  <si>
    <t>Poznámka k položce:_x000d_
Stávající sítě v prostoru staveniště a navazujícím prostoru.Včetně předání protokolu o vytyčení. Včetně zajištění vytyčovacích bodů trvale v průběhu provádění prací.</t>
  </si>
  <si>
    <t>-144097429</t>
  </si>
  <si>
    <t xml:space="preserve">Poznámka k položce:_x000d_
Pro danou část stavby dodavatel po dokončení díla a před jeho předáním vypracuje a předá dokumentaci skutečného stavu. Dokumentace bude vypracována na úrovni prováděcí dokumentace (textová a výkresová část, specifikace skutečně použitého materiálu, zařízení a výrobků) a bude, pokud nebude smlouvou určeno jinak, předána 4x v papírové podobě, 2 x elektronicky na CD ve formátu *.pdf, 2 x elektronicky výkresová část na CD ve formátu *.dwg. Dokumentace musí být dodána tak, aby provozovatel mohl provádět komplexní provoz, údržbu, servis i případné budoucí změny vlastními odbornými silami s využitím této dokumentace. Dokumentace nesmí být provedena způsobem, kdy jsou v předchozí dokumentaci vyznačeny změny, ale musí to být dokumentace pouze skutečného stavu. Dokumentace musí být vypracována elektronicky ve stejných formátech jako dokumentace provedení stavby, nelze tedy např. pouze ručně vymazávat a překreslovat v původní dokumentaci_x000d_
</t>
  </si>
  <si>
    <t>Ostatní dokumentace stavby - dílenská , realizační</t>
  </si>
  <si>
    <t>1758112180</t>
  </si>
  <si>
    <t xml:space="preserve">Poznámka k položce:_x000d_
"Zadávací projektová dokumentace je zpracována do té úrovně, aby odborně způsobilému zhotoviteli stavby bylo zřejmé, jaké jsou požadavky na funkci, kvalitu a charakteristické vlastnosti stavby a instalovaných zařízení. Dokumentace je vypracována dle vyhl. č. 499/2006 Sb. a slouží pouze pro potřeby dle příslušných zákonů a jejich prováděcích předpisů, a to je v tomto případě dle zákona č. 134/2006 Sb. jako zadávací dokumentace pro výběr zhotovitele a popř. dle zákona 183/2006 Sb. Stavební zákon, tedy pro posouzení veřejných zájmů a není tedy a ani z podstaty svého účelu nemůže být dostačující, úplnou a konečnou dokumentací pro realizaci stavby.
Pro řádnou realizaci díla, po „vytýkacím řízení“, které svolá zhotovitel, ale před započetím stavby a tedy i např. před započetím objednání výrobků, materiálu, atd. je tak dodavatel povinen provést dopracování této prováděcí dokumentace na dodavatelskou realizační, dílenskou nebo jinou potřebnou dokumentaci pro samotnou realizaci stavby, a to zejména s ohledem konkrétní stavební a montážní postupy, na konkrétní jím zvolené výrobky a zařízení, atd. a s ohledem na skutečné parametry, návody výrobců, na své pro stavbu zvolené stavební a montážní postupy a firemní know-how, atd., které musí do realizační dokumentace zapracovat. 
Zároveň za tuto jím zpracovanou dokumentaci nese dodavatel, resp. zpracovatel odpovědnost. Tuto dokumentaci pak musí, před započetím díla, tedy např. před započetím montáže a objednáním materiálu a výrobků, projednat a rámcově odsouhlasit s investorem. Součástí tohoto projednání bude i deklarace (např. doložení výpočtů, soulad s návody výrobců, soulad s touto projektovou dokumentací atd) stavebních, provozních a dalších charakteristických parametrů, včetně deklarace tímto projektem požadovaných funkcí, parametrů a charakteristik. Deklarace pouhým prohlášením bez objektivních prokázání tvrzení není možná. Součástí dokumentace pak bude i komplexní výkaz výměr pro řádnou a komplexní realizaci stavby. Teprve po schválení dokumentace investorem se může započít s realizací. Časovou potřebu pro zpracování, kontrolu a odsouhlasení realizační a dílenské dokumentace musí zhotovitel zapracovat do svého plánu v návaznosti na až následné provádění stavby a související náklady zahrnout do provádění stavby. Investor schválením této realizační dokumentace na sebe nepřebírá jakékoli případné důsledky z vad této dokumentace. Stavba pak bude realizována dle této schválené realizační dokumentace"_x000d_
</t>
  </si>
  <si>
    <t>233799872</t>
  </si>
  <si>
    <t xml:space="preserve">Poznámka k položce:_x000d_
Zabezpečení stavby dle požadavků:_x000d_
- Zákona č. 309/2006 Sb._x000d_
- NV 591/2006 Sb._x000d_
- Zákona č. 185/2001 Sb. a vyhl.č. 381/2001 Sb. – odpady_x000d_
- NV 101/2005 Sb., NV 361/2007 Sb. – hyg.požadavky_x000d_
- NV 168/2002 Sb. doprava na staveništi_x000d_
- NV 378/2001 Sb. stavební stroje_x000d_
- Zák.č. 133/1985 Sb. a vyhl.č. 246/2001 Sb. – pbř_x000d_
- Vyhl.č. 132/1998 Sb., NV 362/2005 Sb. – zemní práce_x000d_
montáž, provozování a demontáž stavebního výtahu pro přístup do prostoru staveniště_x000d_
dle zpracovaného ZOV_x000d_
</t>
  </si>
  <si>
    <t>031002000</t>
  </si>
  <si>
    <t>Související (přípravné) práce pro zařízení staveniště</t>
  </si>
  <si>
    <t>1541610242</t>
  </si>
  <si>
    <t>https://podminky.urs.cz/item/CS_URS_2024_02/031002000</t>
  </si>
  <si>
    <t xml:space="preserve">Poznámka k položce:_x000d_
• Identifikace rizik ■ proces zjišťování zdrojů nebezpečí, jejich velikosti, charakteru a umístění._x000d_
• Součinnost při zpracování , revizi či doplnění plánu BOZP_x000d_
</t>
  </si>
  <si>
    <t>034002000</t>
  </si>
  <si>
    <t>Zabezpečení staveniště</t>
  </si>
  <si>
    <t>-1788886608</t>
  </si>
  <si>
    <t>https://podminky.urs.cz/item/CS_URS_2024_02/034002000</t>
  </si>
  <si>
    <t>Poznámka k položce:_x000d_
• provádění povinností zhotovitelů včetně veškerých subdodavatelů na všech stupních dodavatelské hierarchie (např. včetně dopravců, atd.) dle zákona č. 309/2006 Sb. v aktuálním znění v době výstavby</t>
  </si>
  <si>
    <t>034103000</t>
  </si>
  <si>
    <t>Oplocení staveniště</t>
  </si>
  <si>
    <t>950114723</t>
  </si>
  <si>
    <t>https://podminky.urs.cz/item/CS_URS_2024_02/034103000</t>
  </si>
  <si>
    <t>Poznámka k položce:_x000d_
Oplecení výšky 2,00 m</t>
  </si>
  <si>
    <t>034303000</t>
  </si>
  <si>
    <t>Dopravní značení na staveništi</t>
  </si>
  <si>
    <t>724871667</t>
  </si>
  <si>
    <t>Poznámka k položce:_x000d_
V souladu se schváleným DIO a požadavky koordinátora BOZP</t>
  </si>
  <si>
    <t>034503000</t>
  </si>
  <si>
    <t>Informační tabule na staveništi</t>
  </si>
  <si>
    <t>1745583868</t>
  </si>
  <si>
    <t>https://podminky.urs.cz/item/CS_URS_2024_02/034503000</t>
  </si>
  <si>
    <t>Poznámka k položce:_x000d_
2,00*3,00 m včetně podpěrné konstrukce</t>
  </si>
  <si>
    <t>034503000R1</t>
  </si>
  <si>
    <t>Pamětní tabule tabule bronz</t>
  </si>
  <si>
    <t>-546766019</t>
  </si>
  <si>
    <t>Poznámka k položce:_x000d_
dle požadavků dotace</t>
  </si>
  <si>
    <t>Zkoušky</t>
  </si>
  <si>
    <t>-1429027285</t>
  </si>
  <si>
    <t xml:space="preserve">Poznámka k položce:_x000d_
Provedení veškerých zkoušek dle platných ČSN pro prováděné práce případně stanovené v zadávací dokumentaci_x000d_
Zkoušky a revize všech součástí stavby tak,aby byla zajištěna její plná funkčnost a kvalita._x000d_
</t>
  </si>
  <si>
    <t>VRN7</t>
  </si>
  <si>
    <t>Provozní vlivy</t>
  </si>
  <si>
    <t>070001000</t>
  </si>
  <si>
    <t>-356716039</t>
  </si>
  <si>
    <t>https://podminky.urs.cz/item/CS_URS_2024_02/070001000</t>
  </si>
  <si>
    <t>Poznámka k položce:_x000d_
Provádění prací s přizpůsobením výuce ve budově škkoly a z toho plynoucích omezením v provádění prací.</t>
  </si>
  <si>
    <t>071203000</t>
  </si>
  <si>
    <t>Provoz dalšího subjektu</t>
  </si>
  <si>
    <t>kč</t>
  </si>
  <si>
    <t>-1656648322</t>
  </si>
  <si>
    <t>https://podminky.urs.cz/item/CS_URS_2024_01/071203000</t>
  </si>
  <si>
    <t>072103000</t>
  </si>
  <si>
    <t>Silniční provoz - projednání DIO a zajištění DIR</t>
  </si>
  <si>
    <t>1761899764</t>
  </si>
  <si>
    <t>https://podminky.urs.cz/item/CS_URS_2024_02/072103000</t>
  </si>
  <si>
    <t>072203000</t>
  </si>
  <si>
    <t>Silniční provoz - zajištění DIO (dopravní značení)</t>
  </si>
  <si>
    <t>176536254</t>
  </si>
  <si>
    <t>https://podminky.urs.cz/item/CS_URS_2024_02/072203000</t>
  </si>
  <si>
    <t>072303000</t>
  </si>
  <si>
    <t>Rušení stavby silničním provozem</t>
  </si>
  <si>
    <t>1932135832</t>
  </si>
  <si>
    <t>https://podminky.urs.cz/item/CS_URS_2024_02/072303000</t>
  </si>
  <si>
    <t>091002000R1</t>
  </si>
  <si>
    <t>Ostatní náklady - inženýrská činnost</t>
  </si>
  <si>
    <t>-1760868559</t>
  </si>
  <si>
    <t>Poznámka k položce:_x000d_
Zajištění ohlášení zahájení stavby provozovatelům sítí technické infrastrutkruy a DOSS dle příslušných správních rozhodnutí a vyjádření či stanovisek.</t>
  </si>
  <si>
    <t>091002000R2</t>
  </si>
  <si>
    <t>-119282052</t>
  </si>
  <si>
    <t>Poznámka k položce:_x000d_
Zajištění prohlídek správců sítí před jejich zakrytím včetně míst napojení na stávající sítě tech.infratruktury s protokolárním závěrem.</t>
  </si>
  <si>
    <t>091002000R3</t>
  </si>
  <si>
    <t>Ostatní náklady - kontrolní dny</t>
  </si>
  <si>
    <t>-2138320243</t>
  </si>
  <si>
    <t>Poznámka k položce:_x000d_
Zajištění a organizace kontrolních dnů stavby.</t>
  </si>
  <si>
    <t>091704000</t>
  </si>
  <si>
    <t>Náklady na údržbu</t>
  </si>
  <si>
    <t>473076112</t>
  </si>
  <si>
    <t>https://podminky.urs.cz/item/CS_URS_2024_02/091704000</t>
  </si>
  <si>
    <t xml:space="preserve">Poznámka k položce:_x000d_
Náklady na údržbu a čištění stávajících přístupových komunikaci  po dobu výstavby</t>
  </si>
  <si>
    <t>091803000</t>
  </si>
  <si>
    <t>Vybavení BOZP objektu</t>
  </si>
  <si>
    <t>-1337090251</t>
  </si>
  <si>
    <t>https://podminky.urs.cz/item/CS_URS_2024_02/091803000</t>
  </si>
  <si>
    <t>092203000</t>
  </si>
  <si>
    <t>Náklady na zaškolení</t>
  </si>
  <si>
    <t>571429224</t>
  </si>
  <si>
    <t>https://podminky.urs.cz/item/CS_URS_2024_02/092203000</t>
  </si>
  <si>
    <t>045002000</t>
  </si>
  <si>
    <t>Kompletační a koordinační činnost</t>
  </si>
  <si>
    <t>-6969207</t>
  </si>
  <si>
    <t>https://podminky.urs.cz/item/CS_URS_2024_02/045002000</t>
  </si>
  <si>
    <t>049303000</t>
  </si>
  <si>
    <t>Náklady vzniklé v souvislosti s předáním stavby</t>
  </si>
  <si>
    <t>1289086178</t>
  </si>
  <si>
    <t>https://podminky.urs.cz/item/CS_URS_2024_02/049303000</t>
  </si>
  <si>
    <t>Poznámka k položce:_x000d_
Zajištění kolaudace stavby._x000d_
Zajištění kladných stanovisek DOSS s užíváním stavby (provedením kolaudace)._x000d_
Zajištění kladných stanoviska správců sítí ke kolaudaci stavby_x000d_
Příprava kolaudačního řízení._x000d_
Zajištění a předložení potřebných dokladů.</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</si>
  <si>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</si>
  <si>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</si>
  <si>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</si>
  <si>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</si>
  <si>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</si>
  <si>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</si>
  <si>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</si>
  <si>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</si>
  <si>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</si>
  <si>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</si>
  <si>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</si>
  <si>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</si>
  <si>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</si>
  <si>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</si>
  <si>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</si>
  <si>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</si>
  <si>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</si>
  <si>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</si>
  <si>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Ostatní</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</si>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</sst>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3" fillId="0" borderId="0" applyNumberFormat="0" applyFill="0" applyBorder="0" applyAlignment="0" applyProtection="0"/>
  </cellStyleXfs>
  <cellXfs count="391">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top"/>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8"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39" fillId="0" borderId="0" xfId="0" applyFont="1" applyAlignment="1" applyProtection="1">
      <alignment vertical="center" wrapText="1"/>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4" fillId="2" borderId="20" xfId="0" applyFont="1" applyFill="1" applyBorder="1" applyAlignment="1" applyProtection="1">
      <alignment horizontal="left" vertical="center"/>
      <protection locked="0"/>
    </xf>
    <xf numFmtId="0" fontId="24" fillId="0" borderId="21" xfId="0" applyFont="1" applyBorder="1" applyAlignment="1" applyProtection="1">
      <alignment horizontal="center" vertical="center"/>
    </xf>
    <xf numFmtId="166" fontId="24" fillId="0" borderId="21" xfId="0" applyNumberFormat="1" applyFont="1" applyBorder="1" applyAlignment="1" applyProtection="1">
      <alignment vertical="center"/>
    </xf>
    <xf numFmtId="166" fontId="24" fillId="0" borderId="22" xfId="0" applyNumberFormat="1" applyFont="1" applyBorder="1" applyAlignment="1" applyProtection="1">
      <alignment vertical="center"/>
    </xf>
    <xf numFmtId="0" fontId="0" fillId="0" borderId="0" xfId="0" applyAlignment="1">
      <alignment vertical="top"/>
    </xf>
    <xf numFmtId="0" fontId="42" fillId="0" borderId="24" xfId="0" applyFont="1" applyBorder="1" applyAlignment="1">
      <alignment vertical="center" wrapText="1"/>
    </xf>
    <xf numFmtId="0" fontId="42" fillId="0" borderId="25" xfId="0" applyFont="1" applyBorder="1" applyAlignment="1">
      <alignment vertical="center" wrapText="1"/>
    </xf>
    <xf numFmtId="0" fontId="42" fillId="0" borderId="26" xfId="0" applyFont="1" applyBorder="1" applyAlignment="1">
      <alignment vertical="center" wrapText="1"/>
    </xf>
    <xf numFmtId="0" fontId="42" fillId="0" borderId="27" xfId="0" applyFont="1" applyBorder="1" applyAlignment="1">
      <alignment horizontal="center" vertical="center" wrapText="1"/>
    </xf>
    <xf numFmtId="0" fontId="43" fillId="0" borderId="1"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7" xfId="0" applyFont="1" applyBorder="1" applyAlignment="1">
      <alignment vertical="center" wrapText="1"/>
    </xf>
    <xf numFmtId="0" fontId="44" fillId="0" borderId="29" xfId="0" applyFont="1" applyBorder="1" applyAlignment="1">
      <alignment horizontal="left" wrapText="1"/>
    </xf>
    <xf numFmtId="0" fontId="42" fillId="0" borderId="28" xfId="0" applyFont="1" applyBorder="1" applyAlignment="1">
      <alignment vertical="center" wrapText="1"/>
    </xf>
    <xf numFmtId="0" fontId="44" fillId="0" borderId="1" xfId="0" applyFont="1" applyBorder="1" applyAlignment="1">
      <alignment horizontal="left" vertical="center" wrapText="1"/>
    </xf>
    <xf numFmtId="0" fontId="45" fillId="0" borderId="1" xfId="0" applyFont="1" applyBorder="1" applyAlignment="1">
      <alignment horizontal="left" vertical="center" wrapText="1"/>
    </xf>
    <xf numFmtId="0" fontId="46" fillId="0" borderId="27" xfId="0" applyFont="1" applyBorder="1" applyAlignment="1">
      <alignment vertical="center" wrapText="1"/>
    </xf>
    <xf numFmtId="0" fontId="45" fillId="0" borderId="1" xfId="0" applyFont="1" applyBorder="1" applyAlignment="1">
      <alignment vertical="center" wrapText="1"/>
    </xf>
    <xf numFmtId="0" fontId="45" fillId="0" borderId="1" xfId="0" applyFont="1" applyBorder="1" applyAlignment="1">
      <alignment horizontal="left" vertical="center"/>
    </xf>
    <xf numFmtId="0" fontId="45" fillId="0" borderId="1" xfId="0" applyFont="1" applyBorder="1" applyAlignment="1">
      <alignment vertical="center"/>
    </xf>
    <xf numFmtId="49" fontId="45" fillId="0" borderId="1" xfId="0" applyNumberFormat="1" applyFont="1" applyBorder="1" applyAlignment="1">
      <alignment horizontal="left" vertical="center" wrapText="1"/>
    </xf>
    <xf numFmtId="49" fontId="45" fillId="0" borderId="1" xfId="0" applyNumberFormat="1" applyFont="1" applyBorder="1" applyAlignment="1">
      <alignment vertical="center" wrapText="1"/>
    </xf>
    <xf numFmtId="0" fontId="42" fillId="0" borderId="30" xfId="0" applyFont="1" applyBorder="1" applyAlignment="1">
      <alignment vertical="center" wrapText="1"/>
    </xf>
    <xf numFmtId="0" fontId="47" fillId="0" borderId="29" xfId="0" applyFont="1" applyBorder="1" applyAlignment="1">
      <alignment vertical="center" wrapText="1"/>
    </xf>
    <xf numFmtId="0" fontId="42" fillId="0" borderId="31" xfId="0" applyFont="1" applyBorder="1" applyAlignment="1">
      <alignment vertical="center" wrapText="1"/>
    </xf>
    <xf numFmtId="0" fontId="42" fillId="0" borderId="1" xfId="0" applyFont="1" applyBorder="1" applyAlignment="1">
      <alignment vertical="top"/>
    </xf>
    <xf numFmtId="0" fontId="42" fillId="0" borderId="0" xfId="0" applyFont="1" applyAlignment="1">
      <alignment vertical="top"/>
    </xf>
    <xf numFmtId="0" fontId="42" fillId="0" borderId="24" xfId="0" applyFont="1" applyBorder="1" applyAlignment="1">
      <alignment horizontal="left" vertical="center"/>
    </xf>
    <xf numFmtId="0" fontId="42" fillId="0" borderId="25" xfId="0" applyFont="1" applyBorder="1" applyAlignment="1">
      <alignment horizontal="left" vertical="center"/>
    </xf>
    <xf numFmtId="0" fontId="42" fillId="0" borderId="26" xfId="0" applyFont="1" applyBorder="1" applyAlignment="1">
      <alignment horizontal="left" vertical="center"/>
    </xf>
    <xf numFmtId="0" fontId="42" fillId="0" borderId="27" xfId="0" applyFont="1" applyBorder="1" applyAlignment="1">
      <alignment horizontal="left" vertical="center"/>
    </xf>
    <xf numFmtId="0" fontId="43" fillId="0" borderId="1" xfId="0" applyFont="1" applyBorder="1" applyAlignment="1">
      <alignment horizontal="center" vertical="center"/>
    </xf>
    <xf numFmtId="0" fontId="42" fillId="0" borderId="28" xfId="0" applyFont="1" applyBorder="1" applyAlignment="1">
      <alignment horizontal="left" vertical="center"/>
    </xf>
    <xf numFmtId="0" fontId="44" fillId="0" borderId="1" xfId="0" applyFont="1" applyBorder="1" applyAlignment="1">
      <alignment horizontal="left" vertical="center"/>
    </xf>
    <xf numFmtId="0" fontId="48" fillId="0" borderId="0" xfId="0" applyFont="1" applyAlignment="1">
      <alignment horizontal="left" vertical="center"/>
    </xf>
    <xf numFmtId="0" fontId="44" fillId="0" borderId="29" xfId="0" applyFont="1" applyBorder="1" applyAlignment="1">
      <alignment horizontal="left" vertical="center"/>
    </xf>
    <xf numFmtId="0" fontId="44" fillId="0" borderId="29" xfId="0" applyFont="1" applyBorder="1" applyAlignment="1">
      <alignment horizontal="center" vertical="center"/>
    </xf>
    <xf numFmtId="0" fontId="48" fillId="0" borderId="29" xfId="0" applyFont="1" applyBorder="1" applyAlignment="1">
      <alignment horizontal="left" vertical="center"/>
    </xf>
    <xf numFmtId="0" fontId="49" fillId="0" borderId="1" xfId="0" applyFont="1" applyBorder="1" applyAlignment="1">
      <alignment horizontal="left" vertical="center"/>
    </xf>
    <xf numFmtId="0" fontId="46" fillId="0" borderId="0" xfId="0" applyFont="1" applyAlignment="1">
      <alignment horizontal="left" vertical="center"/>
    </xf>
    <xf numFmtId="0" fontId="50" fillId="0" borderId="1" xfId="0" applyFont="1" applyBorder="1" applyAlignment="1">
      <alignment horizontal="left" vertical="center"/>
    </xf>
    <xf numFmtId="0" fontId="45" fillId="0" borderId="1" xfId="0" applyFont="1" applyBorder="1" applyAlignment="1">
      <alignment horizontal="center" vertical="center"/>
    </xf>
    <xf numFmtId="0" fontId="45" fillId="0" borderId="0" xfId="0" applyFont="1" applyAlignment="1">
      <alignment horizontal="left" vertical="center"/>
    </xf>
    <xf numFmtId="0" fontId="46" fillId="0" borderId="27" xfId="0" applyFont="1" applyBorder="1" applyAlignment="1">
      <alignment horizontal="left" vertical="center"/>
    </xf>
    <xf numFmtId="0" fontId="45" fillId="0" borderId="1" xfId="0" applyFont="1" applyFill="1" applyBorder="1" applyAlignment="1">
      <alignment horizontal="left" vertical="center"/>
    </xf>
    <xf numFmtId="0" fontId="45" fillId="0" borderId="1" xfId="0" applyFont="1" applyFill="1" applyBorder="1" applyAlignment="1">
      <alignment horizontal="center" vertical="center"/>
    </xf>
    <xf numFmtId="0" fontId="42" fillId="0" borderId="30" xfId="0" applyFont="1" applyBorder="1" applyAlignment="1">
      <alignment horizontal="left" vertical="center"/>
    </xf>
    <xf numFmtId="0" fontId="47" fillId="0" borderId="29"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left" vertical="center"/>
    </xf>
    <xf numFmtId="0" fontId="47" fillId="0" borderId="1" xfId="0" applyFont="1" applyBorder="1" applyAlignment="1">
      <alignment horizontal="left" vertical="center"/>
    </xf>
    <xf numFmtId="0" fontId="48" fillId="0" borderId="1" xfId="0" applyFont="1" applyBorder="1" applyAlignment="1">
      <alignment horizontal="left" vertical="center"/>
    </xf>
    <xf numFmtId="0" fontId="46" fillId="0" borderId="29" xfId="0" applyFont="1" applyBorder="1" applyAlignment="1">
      <alignment horizontal="left" vertical="center"/>
    </xf>
    <xf numFmtId="0" fontId="42" fillId="0" borderId="1" xfId="0" applyFont="1" applyBorder="1" applyAlignment="1">
      <alignment horizontal="left" vertical="center" wrapText="1"/>
    </xf>
    <xf numFmtId="0" fontId="46" fillId="0" borderId="1" xfId="0" applyFont="1" applyBorder="1" applyAlignment="1">
      <alignment horizontal="left" vertical="center" wrapText="1"/>
    </xf>
    <xf numFmtId="0" fontId="46" fillId="0" borderId="1" xfId="0" applyFont="1" applyBorder="1" applyAlignment="1">
      <alignment horizontal="center" vertical="center" wrapText="1"/>
    </xf>
    <xf numFmtId="0" fontId="42" fillId="0" borderId="24"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2" fillId="0" borderId="27" xfId="0" applyFont="1" applyBorder="1" applyAlignment="1">
      <alignment horizontal="left" vertical="center" wrapText="1"/>
    </xf>
    <xf numFmtId="0" fontId="42"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28" xfId="0" applyFont="1" applyBorder="1" applyAlignment="1">
      <alignment horizontal="left" vertical="center" wrapText="1"/>
    </xf>
    <xf numFmtId="0" fontId="46" fillId="0" borderId="27" xfId="0" applyFont="1" applyBorder="1" applyAlignment="1">
      <alignment horizontal="left" vertical="center" wrapText="1"/>
    </xf>
    <xf numFmtId="0" fontId="46" fillId="0" borderId="1" xfId="0" applyFont="1" applyBorder="1" applyAlignment="1">
      <alignment horizontal="left" vertical="center"/>
    </xf>
    <xf numFmtId="0" fontId="46" fillId="0" borderId="28" xfId="0" applyFont="1" applyBorder="1" applyAlignment="1">
      <alignment horizontal="left" vertical="center" wrapText="1"/>
    </xf>
    <xf numFmtId="0" fontId="46" fillId="0" borderId="28" xfId="0" applyFont="1" applyBorder="1" applyAlignment="1">
      <alignment horizontal="left" vertical="center"/>
    </xf>
    <xf numFmtId="0" fontId="46" fillId="0" borderId="30" xfId="0" applyFont="1" applyBorder="1" applyAlignment="1">
      <alignment horizontal="left" vertical="center" wrapText="1"/>
    </xf>
    <xf numFmtId="0" fontId="46" fillId="0" borderId="29" xfId="0" applyFont="1" applyBorder="1" applyAlignment="1">
      <alignment horizontal="left" vertical="center" wrapText="1"/>
    </xf>
    <xf numFmtId="0" fontId="46" fillId="0" borderId="31" xfId="0" applyFont="1" applyBorder="1" applyAlignment="1">
      <alignment horizontal="left" vertical="center" wrapText="1"/>
    </xf>
    <xf numFmtId="0" fontId="45" fillId="0" borderId="1" xfId="0" applyFont="1" applyBorder="1" applyAlignment="1">
      <alignment horizontal="left" vertical="top"/>
    </xf>
    <xf numFmtId="0" fontId="45" fillId="0" borderId="1" xfId="0" applyFont="1" applyBorder="1" applyAlignment="1">
      <alignment horizontal="center" vertical="top"/>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center" vertical="center"/>
    </xf>
    <xf numFmtId="0" fontId="48" fillId="0" borderId="0" xfId="0" applyFont="1" applyAlignment="1">
      <alignment vertical="center"/>
    </xf>
    <xf numFmtId="0" fontId="44" fillId="0" borderId="1" xfId="0" applyFont="1" applyBorder="1" applyAlignment="1">
      <alignment vertical="center"/>
    </xf>
    <xf numFmtId="0" fontId="48" fillId="0" borderId="29" xfId="0" applyFont="1" applyBorder="1" applyAlignment="1">
      <alignment vertical="center"/>
    </xf>
    <xf numFmtId="0" fontId="44" fillId="0" borderId="29" xfId="0" applyFont="1" applyBorder="1" applyAlignment="1">
      <alignment vertical="center"/>
    </xf>
    <xf numFmtId="0" fontId="45" fillId="0" borderId="1" xfId="0" applyFont="1" applyBorder="1" applyAlignment="1">
      <alignment vertical="top"/>
    </xf>
    <xf numFmtId="49" fontId="45" fillId="0" borderId="1" xfId="0" applyNumberFormat="1" applyFont="1" applyBorder="1" applyAlignment="1">
      <alignment horizontal="left" vertical="center"/>
    </xf>
    <xf numFmtId="0" fontId="51" fillId="0" borderId="27" xfId="0" applyFont="1" applyBorder="1" applyAlignment="1" applyProtection="1">
      <alignment horizontal="left" vertical="center"/>
    </xf>
    <xf numFmtId="0" fontId="52" fillId="0" borderId="1" xfId="0" applyFont="1" applyBorder="1" applyAlignment="1" applyProtection="1">
      <alignment vertical="top"/>
    </xf>
    <xf numFmtId="0" fontId="52" fillId="0" borderId="1" xfId="0" applyFont="1" applyBorder="1" applyAlignment="1" applyProtection="1">
      <alignment horizontal="left" vertical="center"/>
    </xf>
    <xf numFmtId="0" fontId="52" fillId="0" borderId="1" xfId="0" applyFont="1" applyBorder="1" applyAlignment="1" applyProtection="1">
      <alignment horizontal="center" vertical="center"/>
    </xf>
    <xf numFmtId="49" fontId="52" fillId="0" borderId="1" xfId="0" applyNumberFormat="1" applyFont="1" applyBorder="1" applyAlignment="1" applyProtection="1">
      <alignment horizontal="left" vertical="center"/>
    </xf>
    <xf numFmtId="0" fontId="51" fillId="0" borderId="28" xfId="0" applyFont="1" applyBorder="1" applyAlignment="1" applyProtection="1">
      <alignment horizontal="left" vertical="center"/>
    </xf>
    <xf numFmtId="0" fontId="0" fillId="0" borderId="29" xfId="0" applyBorder="1" applyAlignment="1">
      <alignment vertical="top"/>
    </xf>
    <xf numFmtId="0" fontId="44" fillId="0" borderId="29" xfId="0" applyFont="1" applyBorder="1" applyAlignment="1">
      <alignment horizontal="left"/>
    </xf>
    <xf numFmtId="0" fontId="48" fillId="0" borderId="29" xfId="0" applyFont="1" applyBorder="1" applyAlignment="1"/>
    <xf numFmtId="0" fontId="42" fillId="0" borderId="27" xfId="0" applyFont="1" applyBorder="1" applyAlignment="1">
      <alignment vertical="top"/>
    </xf>
    <xf numFmtId="0" fontId="42" fillId="0" borderId="28" xfId="0" applyFont="1" applyBorder="1" applyAlignment="1">
      <alignment vertical="top"/>
    </xf>
    <xf numFmtId="0" fontId="42" fillId="0" borderId="30" xfId="0" applyFont="1" applyBorder="1" applyAlignment="1">
      <alignment vertical="top"/>
    </xf>
    <xf numFmtId="0" fontId="42" fillId="0" borderId="29" xfId="0" applyFont="1" applyBorder="1" applyAlignment="1">
      <alignment vertical="top"/>
    </xf>
    <xf numFmtId="0" fontId="42"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styles" Target="styles.xml" /><Relationship Id="rId30" Type="http://schemas.openxmlformats.org/officeDocument/2006/relationships/theme" Target="theme/theme1.xml" /><Relationship Id="rId31" Type="http://schemas.openxmlformats.org/officeDocument/2006/relationships/calcChain" Target="calcChain.xml" /><Relationship Id="rId32"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4_02/968072456" TargetMode="External" /><Relationship Id="rId2" Type="http://schemas.openxmlformats.org/officeDocument/2006/relationships/hyperlink" Target="https://podminky.urs.cz/item/CS_URS_2024_02/997013111" TargetMode="External" /><Relationship Id="rId3" Type="http://schemas.openxmlformats.org/officeDocument/2006/relationships/hyperlink" Target="https://podminky.urs.cz/item/CS_URS_2024_02/997013501" TargetMode="External" /><Relationship Id="rId4" Type="http://schemas.openxmlformats.org/officeDocument/2006/relationships/hyperlink" Target="https://podminky.urs.cz/item/CS_URS_2024_02/997013509" TargetMode="External" /><Relationship Id="rId5" Type="http://schemas.openxmlformats.org/officeDocument/2006/relationships/hyperlink" Target="https://podminky.urs.cz/item/CS_URS_2024_02/997013863" TargetMode="External" /><Relationship Id="rId6" Type="http://schemas.openxmlformats.org/officeDocument/2006/relationships/hyperlink" Target="https://podminky.urs.cz/item/CS_URS_2024_02/767640221" TargetMode="External" /><Relationship Id="rId7" Type="http://schemas.openxmlformats.org/officeDocument/2006/relationships/hyperlink" Target="https://podminky.urs.cz/item/CS_URS_2024_02/767641800" TargetMode="External" /><Relationship Id="rId8" Type="http://schemas.openxmlformats.org/officeDocument/2006/relationships/hyperlink" Target="https://podminky.urs.cz/item/CS_URS_2024_02/767691823" TargetMode="External" /><Relationship Id="rId9" Type="http://schemas.openxmlformats.org/officeDocument/2006/relationships/hyperlink" Target="https://podminky.urs.cz/item/CS_URS_2024_02/998767101" TargetMode="External" /><Relationship Id="rId10"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4_02/612142001" TargetMode="External" /><Relationship Id="rId2" Type="http://schemas.openxmlformats.org/officeDocument/2006/relationships/hyperlink" Target="https://podminky.urs.cz/item/CS_URS_2024_02/612311131" TargetMode="External" /><Relationship Id="rId3" Type="http://schemas.openxmlformats.org/officeDocument/2006/relationships/hyperlink" Target="https://podminky.urs.cz/item/CS_URS_2024_02/949101112" TargetMode="External" /><Relationship Id="rId4" Type="http://schemas.openxmlformats.org/officeDocument/2006/relationships/hyperlink" Target="https://podminky.urs.cz/item/CS_URS_2024_02/952902031" TargetMode="External" /><Relationship Id="rId5" Type="http://schemas.openxmlformats.org/officeDocument/2006/relationships/hyperlink" Target="https://podminky.urs.cz/item/CS_URS_2024_02/998011003" TargetMode="External" /><Relationship Id="rId6" Type="http://schemas.openxmlformats.org/officeDocument/2006/relationships/hyperlink" Target="https://podminky.urs.cz/item/CS_URS_2024_02/784111013" TargetMode="External" /><Relationship Id="rId7" Type="http://schemas.openxmlformats.org/officeDocument/2006/relationships/hyperlink" Target="https://podminky.urs.cz/item/CS_URS_2024_02/784121003" TargetMode="External" /><Relationship Id="rId8" Type="http://schemas.openxmlformats.org/officeDocument/2006/relationships/hyperlink" Target="https://podminky.urs.cz/item/CS_URS_2024_02/784171003" TargetMode="External" /><Relationship Id="rId9" Type="http://schemas.openxmlformats.org/officeDocument/2006/relationships/hyperlink" Target="https://podminky.urs.cz/item/CS_URS_2024_02/784171101" TargetMode="External" /><Relationship Id="rId10" Type="http://schemas.openxmlformats.org/officeDocument/2006/relationships/hyperlink" Target="https://podminky.urs.cz/item/CS_URS_2024_02/784181103" TargetMode="External" /><Relationship Id="rId11" Type="http://schemas.openxmlformats.org/officeDocument/2006/relationships/hyperlink" Target="https://podminky.urs.cz/item/CS_URS_2024_02/784191007" TargetMode="External" /><Relationship Id="rId12" Type="http://schemas.openxmlformats.org/officeDocument/2006/relationships/hyperlink" Target="https://podminky.urs.cz/item/CS_URS_2024_02/784211103" TargetMode="External" /><Relationship Id="rId13" Type="http://schemas.openxmlformats.org/officeDocument/2006/relationships/hyperlink" Target="https://podminky.urs.cz/item/CS_URS_2024_02/784211151" TargetMode="External" /><Relationship Id="rId14"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997013117" TargetMode="External" /><Relationship Id="rId2" Type="http://schemas.openxmlformats.org/officeDocument/2006/relationships/hyperlink" Target="https://podminky.urs.cz/item/CS_URS_2024_02/997013501" TargetMode="External" /><Relationship Id="rId3" Type="http://schemas.openxmlformats.org/officeDocument/2006/relationships/hyperlink" Target="https://podminky.urs.cz/item/CS_URS_2024_02/997013509" TargetMode="External" /><Relationship Id="rId4" Type="http://schemas.openxmlformats.org/officeDocument/2006/relationships/hyperlink" Target="https://podminky.urs.cz/item/CS_URS_2024_02/997013813" TargetMode="External" /><Relationship Id="rId5" Type="http://schemas.openxmlformats.org/officeDocument/2006/relationships/hyperlink" Target="https://podminky.urs.cz/item/CS_URS_2024_02/776111115" TargetMode="External" /><Relationship Id="rId6" Type="http://schemas.openxmlformats.org/officeDocument/2006/relationships/hyperlink" Target="https://podminky.urs.cz/item/CS_URS_2024_02/776111116" TargetMode="External" /><Relationship Id="rId7" Type="http://schemas.openxmlformats.org/officeDocument/2006/relationships/hyperlink" Target="https://podminky.urs.cz/item/CS_URS_2024_02/776111311" TargetMode="External" /><Relationship Id="rId8" Type="http://schemas.openxmlformats.org/officeDocument/2006/relationships/hyperlink" Target="https://podminky.urs.cz/item/CS_URS_2024_02/776121112" TargetMode="External" /><Relationship Id="rId9" Type="http://schemas.openxmlformats.org/officeDocument/2006/relationships/hyperlink" Target="https://podminky.urs.cz/item/CS_URS_2024_02/776141111" TargetMode="External" /><Relationship Id="rId10" Type="http://schemas.openxmlformats.org/officeDocument/2006/relationships/hyperlink" Target="https://podminky.urs.cz/item/CS_URS_2024_02/776201811" TargetMode="External" /><Relationship Id="rId11" Type="http://schemas.openxmlformats.org/officeDocument/2006/relationships/hyperlink" Target="https://podminky.urs.cz/item/CS_URS_2024_02/776221111" TargetMode="External" /><Relationship Id="rId12" Type="http://schemas.openxmlformats.org/officeDocument/2006/relationships/hyperlink" Target="https://podminky.urs.cz/item/CS_URS_2024_02/776223111" TargetMode="External" /><Relationship Id="rId13" Type="http://schemas.openxmlformats.org/officeDocument/2006/relationships/hyperlink" Target="https://podminky.urs.cz/item/CS_URS_2024_02/776410811" TargetMode="External" /><Relationship Id="rId14" Type="http://schemas.openxmlformats.org/officeDocument/2006/relationships/hyperlink" Target="https://podminky.urs.cz/item/CS_URS_2024_02/776411111" TargetMode="External" /><Relationship Id="rId15" Type="http://schemas.openxmlformats.org/officeDocument/2006/relationships/hyperlink" Target="https://podminky.urs.cz/item/CS_URS_2024_02/998776103" TargetMode="External" /><Relationship Id="rId16"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4_02/767152120" TargetMode="External" /><Relationship Id="rId2" Type="http://schemas.openxmlformats.org/officeDocument/2006/relationships/hyperlink" Target="https://podminky.urs.cz/item/CS_URS_2024_02/998767101" TargetMode="External" /><Relationship Id="rId3"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4_02/722250133" TargetMode="External" /><Relationship Id="rId2" Type="http://schemas.openxmlformats.org/officeDocument/2006/relationships/hyperlink" Target="https://podminky.urs.cz/item/CS_URS_2024_02/722259115" TargetMode="External" /><Relationship Id="rId3" Type="http://schemas.openxmlformats.org/officeDocument/2006/relationships/hyperlink" Target="https://podminky.urs.cz/item/CS_URS_2024_02/763365123" TargetMode="External" /><Relationship Id="rId4" Type="http://schemas.openxmlformats.org/officeDocument/2006/relationships/hyperlink" Target="https://podminky.urs.cz/item/CS_URS_2024_02/998763303" TargetMode="External" /><Relationship Id="rId5"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4_02/310002121" TargetMode="External" /><Relationship Id="rId2" Type="http://schemas.openxmlformats.org/officeDocument/2006/relationships/hyperlink" Target="https://podminky.urs.cz/item/CS_URS_2024_02/310002122" TargetMode="External" /><Relationship Id="rId3" Type="http://schemas.openxmlformats.org/officeDocument/2006/relationships/hyperlink" Target="https://podminky.urs.cz/item/CS_URS_2024_02/612135101" TargetMode="External" /><Relationship Id="rId4" Type="http://schemas.openxmlformats.org/officeDocument/2006/relationships/hyperlink" Target="https://podminky.urs.cz/item/CS_URS_2024_02/949101111" TargetMode="External" /><Relationship Id="rId5" Type="http://schemas.openxmlformats.org/officeDocument/2006/relationships/hyperlink" Target="https://podminky.urs.cz/item/CS_URS_2024_02/974031142" TargetMode="External" /><Relationship Id="rId6" Type="http://schemas.openxmlformats.org/officeDocument/2006/relationships/hyperlink" Target="https://podminky.urs.cz/item/CS_URS_2024_02/977151114" TargetMode="External" /><Relationship Id="rId7" Type="http://schemas.openxmlformats.org/officeDocument/2006/relationships/hyperlink" Target="https://podminky.urs.cz/item/CS_URS_2024_02/997013156" TargetMode="External" /><Relationship Id="rId8" Type="http://schemas.openxmlformats.org/officeDocument/2006/relationships/hyperlink" Target="https://podminky.urs.cz/item/CS_URS_2024_02/997013501" TargetMode="External" /><Relationship Id="rId9" Type="http://schemas.openxmlformats.org/officeDocument/2006/relationships/hyperlink" Target="https://podminky.urs.cz/item/CS_URS_2024_02/997013509" TargetMode="External" /><Relationship Id="rId10" Type="http://schemas.openxmlformats.org/officeDocument/2006/relationships/hyperlink" Target="https://podminky.urs.cz/item/CS_URS_2024_02/997013603" TargetMode="External" /><Relationship Id="rId11" Type="http://schemas.openxmlformats.org/officeDocument/2006/relationships/hyperlink" Target="https://podminky.urs.cz/item/CS_URS_2024_02/997013631" TargetMode="External" /><Relationship Id="rId12" Type="http://schemas.openxmlformats.org/officeDocument/2006/relationships/hyperlink" Target="https://podminky.urs.cz/item/CS_URS_2024_02/997013635" TargetMode="External" /><Relationship Id="rId13" Type="http://schemas.openxmlformats.org/officeDocument/2006/relationships/hyperlink" Target="https://podminky.urs.cz/item/CS_URS_2024_02/998011010" TargetMode="External" /><Relationship Id="rId14" Type="http://schemas.openxmlformats.org/officeDocument/2006/relationships/hyperlink" Target="https://podminky.urs.cz/item/CS_URS_2024_02/721171803" TargetMode="External" /><Relationship Id="rId15" Type="http://schemas.openxmlformats.org/officeDocument/2006/relationships/hyperlink" Target="https://podminky.urs.cz/item/CS_URS_2024_02/721171912" TargetMode="External" /><Relationship Id="rId16" Type="http://schemas.openxmlformats.org/officeDocument/2006/relationships/hyperlink" Target="https://podminky.urs.cz/item/CS_URS_2024_02/721174041" TargetMode="External" /><Relationship Id="rId17" Type="http://schemas.openxmlformats.org/officeDocument/2006/relationships/hyperlink" Target="https://podminky.urs.cz/item/CS_URS_2024_02/721194103" TargetMode="External" /><Relationship Id="rId18" Type="http://schemas.openxmlformats.org/officeDocument/2006/relationships/hyperlink" Target="https://podminky.urs.cz/item/CS_URS_2024_02/721220801" TargetMode="External" /><Relationship Id="rId19" Type="http://schemas.openxmlformats.org/officeDocument/2006/relationships/hyperlink" Target="https://podminky.urs.cz/item/CS_URS_2024_02/998721113" TargetMode="External" /><Relationship Id="rId20" Type="http://schemas.openxmlformats.org/officeDocument/2006/relationships/hyperlink" Target="https://podminky.urs.cz/item/CS_URS_2024_02/727212104" TargetMode="External" /><Relationship Id="rId21" Type="http://schemas.openxmlformats.org/officeDocument/2006/relationships/hyperlink" Target="https://podminky.urs.cz/item/CS_URS_2024_02/998727113" TargetMode="External" /><Relationship Id="rId22" Type="http://schemas.openxmlformats.org/officeDocument/2006/relationships/hyperlink" Target="https://podminky.urs.cz/item/CS_URS_2024_02/HZS2491" TargetMode="External" /><Relationship Id="rId23" Type="http://schemas.openxmlformats.org/officeDocument/2006/relationships/hyperlink" Target="https://podminky.urs.cz/item/CS_URS_2024_02/721290111" TargetMode="External" /><Relationship Id="rId24" Type="http://schemas.openxmlformats.org/officeDocument/2006/relationships/hyperlink" Target="https://podminky.urs.cz/item/CS_URS_2024_02/045303000" TargetMode="External" /><Relationship Id="rId25"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4_02/139712111" TargetMode="External" /><Relationship Id="rId2" Type="http://schemas.openxmlformats.org/officeDocument/2006/relationships/hyperlink" Target="https://podminky.urs.cz/item/CS_URS_2024_02/162251122" TargetMode="External" /><Relationship Id="rId3" Type="http://schemas.openxmlformats.org/officeDocument/2006/relationships/hyperlink" Target="https://podminky.urs.cz/item/CS_URS_2024_02/162751137" TargetMode="External" /><Relationship Id="rId4" Type="http://schemas.openxmlformats.org/officeDocument/2006/relationships/hyperlink" Target="https://podminky.urs.cz/item/CS_URS_2024_02/167151102" TargetMode="External" /><Relationship Id="rId5" Type="http://schemas.openxmlformats.org/officeDocument/2006/relationships/hyperlink" Target="https://podminky.urs.cz/item/CS_URS_2024_02/171201221" TargetMode="External" /><Relationship Id="rId6" Type="http://schemas.openxmlformats.org/officeDocument/2006/relationships/hyperlink" Target="https://podminky.urs.cz/item/CS_URS_2024_02/174151101" TargetMode="External" /><Relationship Id="rId7" Type="http://schemas.openxmlformats.org/officeDocument/2006/relationships/hyperlink" Target="https://podminky.urs.cz/item/CS_URS_2024_02/175111101" TargetMode="External" /><Relationship Id="rId8" Type="http://schemas.openxmlformats.org/officeDocument/2006/relationships/hyperlink" Target="https://podminky.urs.cz/item/CS_URS_2024_02/310002122" TargetMode="External" /><Relationship Id="rId9" Type="http://schemas.openxmlformats.org/officeDocument/2006/relationships/hyperlink" Target="https://podminky.urs.cz/item/CS_URS_2024_02/310002132" TargetMode="External" /><Relationship Id="rId10" Type="http://schemas.openxmlformats.org/officeDocument/2006/relationships/hyperlink" Target="https://podminky.urs.cz/item/CS_URS_2024_02/451572111" TargetMode="External" /><Relationship Id="rId11" Type="http://schemas.openxmlformats.org/officeDocument/2006/relationships/hyperlink" Target="https://podminky.urs.cz/item/CS_URS_2024_02/612135101" TargetMode="External" /><Relationship Id="rId12" Type="http://schemas.openxmlformats.org/officeDocument/2006/relationships/hyperlink" Target="https://podminky.urs.cz/item/CS_URS_2024_02/631311131" TargetMode="External" /><Relationship Id="rId13" Type="http://schemas.openxmlformats.org/officeDocument/2006/relationships/hyperlink" Target="https://podminky.urs.cz/item/CS_URS_2024_02/949101111" TargetMode="External" /><Relationship Id="rId14" Type="http://schemas.openxmlformats.org/officeDocument/2006/relationships/hyperlink" Target="https://podminky.urs.cz/item/CS_URS_2024_02/965042221" TargetMode="External" /><Relationship Id="rId15" Type="http://schemas.openxmlformats.org/officeDocument/2006/relationships/hyperlink" Target="https://podminky.urs.cz/item/CS_URS_2024_02/965043421" TargetMode="External" /><Relationship Id="rId16" Type="http://schemas.openxmlformats.org/officeDocument/2006/relationships/hyperlink" Target="https://podminky.urs.cz/item/CS_URS_2024_02/974031142" TargetMode="External" /><Relationship Id="rId17" Type="http://schemas.openxmlformats.org/officeDocument/2006/relationships/hyperlink" Target="https://podminky.urs.cz/item/CS_URS_2024_02/974031153" TargetMode="External" /><Relationship Id="rId18" Type="http://schemas.openxmlformats.org/officeDocument/2006/relationships/hyperlink" Target="https://podminky.urs.cz/item/CS_URS_2024_02/974031154" TargetMode="External" /><Relationship Id="rId19" Type="http://schemas.openxmlformats.org/officeDocument/2006/relationships/hyperlink" Target="https://podminky.urs.cz/item/CS_URS_2024_02/974031164" TargetMode="External" /><Relationship Id="rId20" Type="http://schemas.openxmlformats.org/officeDocument/2006/relationships/hyperlink" Target="https://podminky.urs.cz/item/CS_URS_2024_02/977151114" TargetMode="External" /><Relationship Id="rId21" Type="http://schemas.openxmlformats.org/officeDocument/2006/relationships/hyperlink" Target="https://podminky.urs.cz/item/CS_URS_2024_02/977151124" TargetMode="External" /><Relationship Id="rId22" Type="http://schemas.openxmlformats.org/officeDocument/2006/relationships/hyperlink" Target="https://podminky.urs.cz/item/CS_URS_2024_02/977311113" TargetMode="External" /><Relationship Id="rId23" Type="http://schemas.openxmlformats.org/officeDocument/2006/relationships/hyperlink" Target="https://podminky.urs.cz/item/CS_URS_2024_02/997013156" TargetMode="External" /><Relationship Id="rId24" Type="http://schemas.openxmlformats.org/officeDocument/2006/relationships/hyperlink" Target="https://podminky.urs.cz/item/CS_URS_2024_02/997013501" TargetMode="External" /><Relationship Id="rId25" Type="http://schemas.openxmlformats.org/officeDocument/2006/relationships/hyperlink" Target="https://podminky.urs.cz/item/CS_URS_2024_02/997013509" TargetMode="External" /><Relationship Id="rId26" Type="http://schemas.openxmlformats.org/officeDocument/2006/relationships/hyperlink" Target="https://podminky.urs.cz/item/CS_URS_2024_02/997013609" TargetMode="External" /><Relationship Id="rId27" Type="http://schemas.openxmlformats.org/officeDocument/2006/relationships/hyperlink" Target="https://podminky.urs.cz/item/CS_URS_2024_02/997013631" TargetMode="External" /><Relationship Id="rId28" Type="http://schemas.openxmlformats.org/officeDocument/2006/relationships/hyperlink" Target="https://podminky.urs.cz/item/CS_URS_2024_02/997013635" TargetMode="External" /><Relationship Id="rId29" Type="http://schemas.openxmlformats.org/officeDocument/2006/relationships/hyperlink" Target="https://podminky.urs.cz/item/CS_URS_2024_02/997013645" TargetMode="External" /><Relationship Id="rId30" Type="http://schemas.openxmlformats.org/officeDocument/2006/relationships/hyperlink" Target="https://podminky.urs.cz/item/CS_URS_2024_02/998011008" TargetMode="External" /><Relationship Id="rId31" Type="http://schemas.openxmlformats.org/officeDocument/2006/relationships/hyperlink" Target="https://podminky.urs.cz/item/CS_URS_2024_02/711111001" TargetMode="External" /><Relationship Id="rId32" Type="http://schemas.openxmlformats.org/officeDocument/2006/relationships/hyperlink" Target="https://podminky.urs.cz/item/CS_URS_2024_02/711111001" TargetMode="External" /><Relationship Id="rId33" Type="http://schemas.openxmlformats.org/officeDocument/2006/relationships/hyperlink" Target="https://podminky.urs.cz/item/CS_URS_2024_02/711141559" TargetMode="External" /><Relationship Id="rId34" Type="http://schemas.openxmlformats.org/officeDocument/2006/relationships/hyperlink" Target="https://podminky.urs.cz/item/CS_URS_2024_02/711141559" TargetMode="External" /><Relationship Id="rId35" Type="http://schemas.openxmlformats.org/officeDocument/2006/relationships/hyperlink" Target="https://podminky.urs.cz/item/CS_URS_2024_02/711141811" TargetMode="External" /><Relationship Id="rId36" Type="http://schemas.openxmlformats.org/officeDocument/2006/relationships/hyperlink" Target="https://podminky.urs.cz/item/CS_URS_2024_02/711199095" TargetMode="External" /><Relationship Id="rId37" Type="http://schemas.openxmlformats.org/officeDocument/2006/relationships/hyperlink" Target="https://podminky.urs.cz/item/CS_URS_2024_02/711199097" TargetMode="External" /><Relationship Id="rId38" Type="http://schemas.openxmlformats.org/officeDocument/2006/relationships/hyperlink" Target="https://podminky.urs.cz/item/CS_URS_2024_02/998711111" TargetMode="External" /><Relationship Id="rId39" Type="http://schemas.openxmlformats.org/officeDocument/2006/relationships/hyperlink" Target="https://podminky.urs.cz/item/CS_URS_2023_02/713463311" TargetMode="External" /><Relationship Id="rId40" Type="http://schemas.openxmlformats.org/officeDocument/2006/relationships/hyperlink" Target="https://podminky.urs.cz/item/CS_URS_2024_02/713463411" TargetMode="External" /><Relationship Id="rId41" Type="http://schemas.openxmlformats.org/officeDocument/2006/relationships/hyperlink" Target="https://podminky.urs.cz/item/CS_URS_2024_02/713471212" TargetMode="External" /><Relationship Id="rId42" Type="http://schemas.openxmlformats.org/officeDocument/2006/relationships/hyperlink" Target="https://podminky.urs.cz/item/CS_URS_2024_02/998713111" TargetMode="External" /><Relationship Id="rId43" Type="http://schemas.openxmlformats.org/officeDocument/2006/relationships/hyperlink" Target="https://podminky.urs.cz/item/CS_URS_2024_02/721140802" TargetMode="External" /><Relationship Id="rId44" Type="http://schemas.openxmlformats.org/officeDocument/2006/relationships/hyperlink" Target="https://podminky.urs.cz/item/CS_URS_2024_02/721171803" TargetMode="External" /><Relationship Id="rId45" Type="http://schemas.openxmlformats.org/officeDocument/2006/relationships/hyperlink" Target="https://podminky.urs.cz/item/CS_URS_2024_02/721171912" TargetMode="External" /><Relationship Id="rId46" Type="http://schemas.openxmlformats.org/officeDocument/2006/relationships/hyperlink" Target="https://podminky.urs.cz/item/CS_URS_2024_02/721173401" TargetMode="External" /><Relationship Id="rId47" Type="http://schemas.openxmlformats.org/officeDocument/2006/relationships/hyperlink" Target="https://podminky.urs.cz/item/CS_URS_2024_02/721174005" TargetMode="External" /><Relationship Id="rId48" Type="http://schemas.openxmlformats.org/officeDocument/2006/relationships/hyperlink" Target="https://podminky.urs.cz/item/CS_URS_2024_02/721174043" TargetMode="External" /><Relationship Id="rId49" Type="http://schemas.openxmlformats.org/officeDocument/2006/relationships/hyperlink" Target="https://podminky.urs.cz/item/CS_URS_2024_02/721174045" TargetMode="External" /><Relationship Id="rId50" Type="http://schemas.openxmlformats.org/officeDocument/2006/relationships/hyperlink" Target="https://podminky.urs.cz/item/CS_URS_2024_02/721175111" TargetMode="External" /><Relationship Id="rId51" Type="http://schemas.openxmlformats.org/officeDocument/2006/relationships/hyperlink" Target="https://podminky.urs.cz/item/CS_URS_2024_02/721175112" TargetMode="External" /><Relationship Id="rId52" Type="http://schemas.openxmlformats.org/officeDocument/2006/relationships/hyperlink" Target="https://podminky.urs.cz/item/CS_URS_2024_02/721175121" TargetMode="External" /><Relationship Id="rId53" Type="http://schemas.openxmlformats.org/officeDocument/2006/relationships/hyperlink" Target="https://podminky.urs.cz/item/CS_URS_2024_02/721175122" TargetMode="External" /><Relationship Id="rId54" Type="http://schemas.openxmlformats.org/officeDocument/2006/relationships/hyperlink" Target="https://podminky.urs.cz/item/CS_URS_2024_02/721175203" TargetMode="External" /><Relationship Id="rId55" Type="http://schemas.openxmlformats.org/officeDocument/2006/relationships/hyperlink" Target="https://podminky.urs.cz/item/CS_URS_2024_02/721175205" TargetMode="External" /><Relationship Id="rId56" Type="http://schemas.openxmlformats.org/officeDocument/2006/relationships/hyperlink" Target="https://podminky.urs.cz/item/CS_URS_2024_02/721194105" TargetMode="External" /><Relationship Id="rId57" Type="http://schemas.openxmlformats.org/officeDocument/2006/relationships/hyperlink" Target="https://podminky.urs.cz/item/CS_URS_2024_02/721194109" TargetMode="External" /><Relationship Id="rId58" Type="http://schemas.openxmlformats.org/officeDocument/2006/relationships/hyperlink" Target="https://podminky.urs.cz/item/CS_URS_2024_02/721211422" TargetMode="External" /><Relationship Id="rId59" Type="http://schemas.openxmlformats.org/officeDocument/2006/relationships/hyperlink" Target="https://podminky.urs.cz/item/CS_URS_2024_02/721274121" TargetMode="External" /><Relationship Id="rId60" Type="http://schemas.openxmlformats.org/officeDocument/2006/relationships/hyperlink" Target="https://podminky.urs.cz/item/CS_URS_2024_02/721274123" TargetMode="External" /><Relationship Id="rId61" Type="http://schemas.openxmlformats.org/officeDocument/2006/relationships/hyperlink" Target="https://podminky.urs.cz/item/CS_URS_2024_02/998721111" TargetMode="External" /><Relationship Id="rId62" Type="http://schemas.openxmlformats.org/officeDocument/2006/relationships/hyperlink" Target="https://podminky.urs.cz/item/CS_URS_2024_02/722170801" TargetMode="External" /><Relationship Id="rId63" Type="http://schemas.openxmlformats.org/officeDocument/2006/relationships/hyperlink" Target="https://podminky.urs.cz/item/CS_URS_2024_02/722170804" TargetMode="External" /><Relationship Id="rId64" Type="http://schemas.openxmlformats.org/officeDocument/2006/relationships/hyperlink" Target="https://podminky.urs.cz/item/CS_URS_2024_02/722181851" TargetMode="External" /><Relationship Id="rId65" Type="http://schemas.openxmlformats.org/officeDocument/2006/relationships/hyperlink" Target="https://podminky.urs.cz/item/CS_URS_2024_02/722190401" TargetMode="External" /><Relationship Id="rId66" Type="http://schemas.openxmlformats.org/officeDocument/2006/relationships/hyperlink" Target="https://podminky.urs.cz/item/CS_URS_2024_02/722220861" TargetMode="External" /><Relationship Id="rId67" Type="http://schemas.openxmlformats.org/officeDocument/2006/relationships/hyperlink" Target="https://podminky.urs.cz/item/CS_URS_2024_02/722232062" TargetMode="External" /><Relationship Id="rId68" Type="http://schemas.openxmlformats.org/officeDocument/2006/relationships/hyperlink" Target="https://podminky.urs.cz/item/CS_URS_2024_02/722232063" TargetMode="External" /><Relationship Id="rId69" Type="http://schemas.openxmlformats.org/officeDocument/2006/relationships/hyperlink" Target="https://podminky.urs.cz/item/CS_URS_2024_02/998722111" TargetMode="External" /><Relationship Id="rId70" Type="http://schemas.openxmlformats.org/officeDocument/2006/relationships/hyperlink" Target="https://podminky.urs.cz/item/CS_URS_2024_02/725110814" TargetMode="External" /><Relationship Id="rId71" Type="http://schemas.openxmlformats.org/officeDocument/2006/relationships/hyperlink" Target="https://podminky.urs.cz/item/CS_URS_2024_02/725119125" TargetMode="External" /><Relationship Id="rId72" Type="http://schemas.openxmlformats.org/officeDocument/2006/relationships/hyperlink" Target="https://podminky.urs.cz/item/CS_URS_2024_02/725210821" TargetMode="External" /><Relationship Id="rId73" Type="http://schemas.openxmlformats.org/officeDocument/2006/relationships/hyperlink" Target="https://podminky.urs.cz/item/CS_URS_2024_02/725219102" TargetMode="External" /><Relationship Id="rId74" Type="http://schemas.openxmlformats.org/officeDocument/2006/relationships/hyperlink" Target="https://podminky.urs.cz/item/CS_URS_2024_02/725330820" TargetMode="External" /><Relationship Id="rId75" Type="http://schemas.openxmlformats.org/officeDocument/2006/relationships/hyperlink" Target="https://podminky.urs.cz/item/CS_URS_2024_02/725339111" TargetMode="External" /><Relationship Id="rId76" Type="http://schemas.openxmlformats.org/officeDocument/2006/relationships/hyperlink" Target="https://podminky.urs.cz/item/CS_URS_2024_02/725813111" TargetMode="External" /><Relationship Id="rId77" Type="http://schemas.openxmlformats.org/officeDocument/2006/relationships/hyperlink" Target="https://podminky.urs.cz/item/CS_URS_2024_02/725813112" TargetMode="External" /><Relationship Id="rId78" Type="http://schemas.openxmlformats.org/officeDocument/2006/relationships/hyperlink" Target="https://podminky.urs.cz/item/CS_URS_2024_02/725820801" TargetMode="External" /><Relationship Id="rId79" Type="http://schemas.openxmlformats.org/officeDocument/2006/relationships/hyperlink" Target="https://podminky.urs.cz/item/CS_URS_2024_02/725821323" TargetMode="External" /><Relationship Id="rId80" Type="http://schemas.openxmlformats.org/officeDocument/2006/relationships/hyperlink" Target="https://podminky.urs.cz/item/CS_URS_2024_02/725821325" TargetMode="External" /><Relationship Id="rId81" Type="http://schemas.openxmlformats.org/officeDocument/2006/relationships/hyperlink" Target="https://podminky.urs.cz/item/CS_URS_2024_02/725822611" TargetMode="External" /><Relationship Id="rId82" Type="http://schemas.openxmlformats.org/officeDocument/2006/relationships/hyperlink" Target="https://podminky.urs.cz/item/CS_URS_2024_02/725849411" TargetMode="External" /><Relationship Id="rId83" Type="http://schemas.openxmlformats.org/officeDocument/2006/relationships/hyperlink" Target="https://podminky.urs.cz/item/CS_URS_2024_02/725861102" TargetMode="External" /><Relationship Id="rId84" Type="http://schemas.openxmlformats.org/officeDocument/2006/relationships/hyperlink" Target="https://podminky.urs.cz/item/CS_URS_2024_02/725862103" TargetMode="External" /><Relationship Id="rId85" Type="http://schemas.openxmlformats.org/officeDocument/2006/relationships/hyperlink" Target="https://podminky.urs.cz/item/CS_URS_2024_02/725862123" TargetMode="External" /><Relationship Id="rId86" Type="http://schemas.openxmlformats.org/officeDocument/2006/relationships/hyperlink" Target="https://podminky.urs.cz/item/CS_URS_2024_02/998725111" TargetMode="External" /><Relationship Id="rId87" Type="http://schemas.openxmlformats.org/officeDocument/2006/relationships/hyperlink" Target="https://podminky.urs.cz/item/CS_URS_2024_02/726131204" TargetMode="External" /><Relationship Id="rId88" Type="http://schemas.openxmlformats.org/officeDocument/2006/relationships/hyperlink" Target="https://podminky.urs.cz/item/CS_URS_2024_02/726191001" TargetMode="External" /><Relationship Id="rId89" Type="http://schemas.openxmlformats.org/officeDocument/2006/relationships/hyperlink" Target="https://podminky.urs.cz/item/CS_URS_2024_02/726191011" TargetMode="External" /><Relationship Id="rId90" Type="http://schemas.openxmlformats.org/officeDocument/2006/relationships/hyperlink" Target="https://podminky.urs.cz/item/CS_URS_2024_02/998726121" TargetMode="External" /><Relationship Id="rId91" Type="http://schemas.openxmlformats.org/officeDocument/2006/relationships/hyperlink" Target="https://podminky.urs.cz/item/CS_URS_2024_02/727212102" TargetMode="External" /><Relationship Id="rId92" Type="http://schemas.openxmlformats.org/officeDocument/2006/relationships/hyperlink" Target="https://podminky.urs.cz/item/CS_URS_2024_02/727212103" TargetMode="External" /><Relationship Id="rId93" Type="http://schemas.openxmlformats.org/officeDocument/2006/relationships/hyperlink" Target="https://podminky.urs.cz/item/CS_URS_2024_02/727212118" TargetMode="External" /><Relationship Id="rId94" Type="http://schemas.openxmlformats.org/officeDocument/2006/relationships/hyperlink" Target="https://podminky.urs.cz/item/CS_URS_2024_02/727213202" TargetMode="External" /><Relationship Id="rId95" Type="http://schemas.openxmlformats.org/officeDocument/2006/relationships/hyperlink" Target="https://podminky.urs.cz/item/CS_URS_2024_02/727213203" TargetMode="External" /><Relationship Id="rId96" Type="http://schemas.openxmlformats.org/officeDocument/2006/relationships/hyperlink" Target="https://podminky.urs.cz/item/CS_URS_2024_02/727213224" TargetMode="External" /><Relationship Id="rId97" Type="http://schemas.openxmlformats.org/officeDocument/2006/relationships/hyperlink" Target="https://podminky.urs.cz/item/CS_URS_2024_02/727213228" TargetMode="External" /><Relationship Id="rId98" Type="http://schemas.openxmlformats.org/officeDocument/2006/relationships/hyperlink" Target="https://podminky.urs.cz/item/CS_URS_2024_02/998727111" TargetMode="External" /><Relationship Id="rId99" Type="http://schemas.openxmlformats.org/officeDocument/2006/relationships/hyperlink" Target="https://podminky.urs.cz/item/CS_URS_2024_02/763164511" TargetMode="External" /><Relationship Id="rId100" Type="http://schemas.openxmlformats.org/officeDocument/2006/relationships/hyperlink" Target="https://podminky.urs.cz/item/CS_URS_2024_02/763164531" TargetMode="External" /><Relationship Id="rId101" Type="http://schemas.openxmlformats.org/officeDocument/2006/relationships/hyperlink" Target="https://podminky.urs.cz/item/CS_URS_2024_02/763172321" TargetMode="External" /><Relationship Id="rId102" Type="http://schemas.openxmlformats.org/officeDocument/2006/relationships/hyperlink" Target="https://podminky.urs.cz/item/CS_URS_2024_02/998763301" TargetMode="External" /><Relationship Id="rId103" Type="http://schemas.openxmlformats.org/officeDocument/2006/relationships/hyperlink" Target="https://podminky.urs.cz/item/CS_URS_2024_02/771111011" TargetMode="External" /><Relationship Id="rId104" Type="http://schemas.openxmlformats.org/officeDocument/2006/relationships/hyperlink" Target="https://podminky.urs.cz/item/CS_URS_2024_02/771121011" TargetMode="External" /><Relationship Id="rId105" Type="http://schemas.openxmlformats.org/officeDocument/2006/relationships/hyperlink" Target="https://podminky.urs.cz/item/CS_URS_2024_02/771474211" TargetMode="External" /><Relationship Id="rId106" Type="http://schemas.openxmlformats.org/officeDocument/2006/relationships/hyperlink" Target="https://podminky.urs.cz/item/CS_URS_2024_02/771574415" TargetMode="External" /><Relationship Id="rId107" Type="http://schemas.openxmlformats.org/officeDocument/2006/relationships/hyperlink" Target="https://podminky.urs.cz/item/CS_URS_2024_02/771591115" TargetMode="External" /><Relationship Id="rId108" Type="http://schemas.openxmlformats.org/officeDocument/2006/relationships/hyperlink" Target="https://podminky.urs.cz/item/CS_URS_2024_02/998771101" TargetMode="External" /><Relationship Id="rId109" Type="http://schemas.openxmlformats.org/officeDocument/2006/relationships/hyperlink" Target="https://podminky.urs.cz/item/CS_URS_2024_02/HZS2491" TargetMode="External" /><Relationship Id="rId110" Type="http://schemas.openxmlformats.org/officeDocument/2006/relationships/hyperlink" Target="https://podminky.urs.cz/item/CS_URS_2024_02/721290111" TargetMode="External" /><Relationship Id="rId111" Type="http://schemas.openxmlformats.org/officeDocument/2006/relationships/hyperlink" Target="https://podminky.urs.cz/item/CS_URS_2024_02/722290246" TargetMode="External" /><Relationship Id="rId112" Type="http://schemas.openxmlformats.org/officeDocument/2006/relationships/hyperlink" Target="https://podminky.urs.cz/item/CS_URS_2024_02/892241111" TargetMode="External" /><Relationship Id="rId113" Type="http://schemas.openxmlformats.org/officeDocument/2006/relationships/hyperlink" Target="https://podminky.urs.cz/item/CS_URS_2024_02/045303000" TargetMode="External" /><Relationship Id="rId114"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4_02/317234410" TargetMode="External" /><Relationship Id="rId2" Type="http://schemas.openxmlformats.org/officeDocument/2006/relationships/hyperlink" Target="https://podminky.urs.cz/item/CS_URS_2024_02/317944321" TargetMode="External" /><Relationship Id="rId3" Type="http://schemas.openxmlformats.org/officeDocument/2006/relationships/hyperlink" Target="https://podminky.urs.cz/item/CS_URS_2024_02/971033361" TargetMode="External" /><Relationship Id="rId4" Type="http://schemas.openxmlformats.org/officeDocument/2006/relationships/hyperlink" Target="https://podminky.urs.cz/item/CS_URS_2024_02/971033371" TargetMode="External" /><Relationship Id="rId5" Type="http://schemas.openxmlformats.org/officeDocument/2006/relationships/hyperlink" Target="https://podminky.urs.cz/item/CS_URS_2024_02/971033431" TargetMode="External" /><Relationship Id="rId6" Type="http://schemas.openxmlformats.org/officeDocument/2006/relationships/hyperlink" Target="https://podminky.urs.cz/item/CS_URS_2024_02/971033451" TargetMode="External" /><Relationship Id="rId7" Type="http://schemas.openxmlformats.org/officeDocument/2006/relationships/hyperlink" Target="https://podminky.urs.cz/item/CS_URS_2024_02/971033461" TargetMode="External" /><Relationship Id="rId8" Type="http://schemas.openxmlformats.org/officeDocument/2006/relationships/hyperlink" Target="https://podminky.urs.cz/item/CS_URS_2024_02/971033471" TargetMode="External" /><Relationship Id="rId9" Type="http://schemas.openxmlformats.org/officeDocument/2006/relationships/hyperlink" Target="https://podminky.urs.cz/item/CS_URS_2024_02/971033531" TargetMode="External" /><Relationship Id="rId10" Type="http://schemas.openxmlformats.org/officeDocument/2006/relationships/hyperlink" Target="https://podminky.urs.cz/item/CS_URS_2024_02/971033581" TargetMode="External" /><Relationship Id="rId11" Type="http://schemas.openxmlformats.org/officeDocument/2006/relationships/hyperlink" Target="https://podminky.urs.cz/item/CS_URS_2024_02/997013117" TargetMode="External" /><Relationship Id="rId12" Type="http://schemas.openxmlformats.org/officeDocument/2006/relationships/hyperlink" Target="https://podminky.urs.cz/item/CS_URS_2024_02/997013501" TargetMode="External" /><Relationship Id="rId13" Type="http://schemas.openxmlformats.org/officeDocument/2006/relationships/hyperlink" Target="https://podminky.urs.cz/item/CS_URS_2024_02/997013509" TargetMode="External" /><Relationship Id="rId14" Type="http://schemas.openxmlformats.org/officeDocument/2006/relationships/hyperlink" Target="https://podminky.urs.cz/item/CS_URS_2024_02/997013863" TargetMode="External" /><Relationship Id="rId15" Type="http://schemas.openxmlformats.org/officeDocument/2006/relationships/hyperlink" Target="https://podminky.urs.cz/item/CS_URS_2024_02/998011003" TargetMode="External" /><Relationship Id="rId16" Type="http://schemas.openxmlformats.org/officeDocument/2006/relationships/hyperlink" Target="https://podminky.urs.cz/item/CS_URS_2024_02/751581315" TargetMode="External" /><Relationship Id="rId17" Type="http://schemas.openxmlformats.org/officeDocument/2006/relationships/hyperlink" Target="https://podminky.urs.cz/item/CS_URS_2024_02/751581316" TargetMode="External" /><Relationship Id="rId18" Type="http://schemas.openxmlformats.org/officeDocument/2006/relationships/hyperlink" Target="https://podminky.urs.cz/item/CS_URS_2024_02/751581318" TargetMode="External" /><Relationship Id="rId19" Type="http://schemas.openxmlformats.org/officeDocument/2006/relationships/hyperlink" Target="https://podminky.urs.cz/item/CS_URS_2024_02/998751102" TargetMode="External" /><Relationship Id="rId20"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411321414" TargetMode="External" /><Relationship Id="rId2" Type="http://schemas.openxmlformats.org/officeDocument/2006/relationships/hyperlink" Target="https://podminky.urs.cz/item/CS_URS_2024_02/411354219" TargetMode="External" /><Relationship Id="rId3" Type="http://schemas.openxmlformats.org/officeDocument/2006/relationships/hyperlink" Target="https://podminky.urs.cz/item/CS_URS_2024_02/411354311" TargetMode="External" /><Relationship Id="rId4" Type="http://schemas.openxmlformats.org/officeDocument/2006/relationships/hyperlink" Target="https://podminky.urs.cz/item/CS_URS_2024_02/411361821" TargetMode="External" /><Relationship Id="rId5" Type="http://schemas.openxmlformats.org/officeDocument/2006/relationships/hyperlink" Target="https://podminky.urs.cz/item/CS_URS_2024_02/611142022" TargetMode="External" /><Relationship Id="rId6" Type="http://schemas.openxmlformats.org/officeDocument/2006/relationships/hyperlink" Target="https://podminky.urs.cz/item/CS_URS_2024_02/611311111" TargetMode="External" /><Relationship Id="rId7" Type="http://schemas.openxmlformats.org/officeDocument/2006/relationships/hyperlink" Target="https://podminky.urs.cz/item/CS_URS_2024_02/612131121" TargetMode="External" /><Relationship Id="rId8" Type="http://schemas.openxmlformats.org/officeDocument/2006/relationships/hyperlink" Target="https://podminky.urs.cz/item/CS_URS_2024_02/612232051" TargetMode="External" /><Relationship Id="rId9" Type="http://schemas.openxmlformats.org/officeDocument/2006/relationships/hyperlink" Target="https://podminky.urs.cz/item/CS_URS_2024_02/612321121" TargetMode="External" /><Relationship Id="rId10" Type="http://schemas.openxmlformats.org/officeDocument/2006/relationships/hyperlink" Target="https://podminky.urs.cz/item/CS_URS_2024_02/617321121" TargetMode="External" /><Relationship Id="rId11" Type="http://schemas.openxmlformats.org/officeDocument/2006/relationships/hyperlink" Target="https://podminky.urs.cz/item/CS_URS_2024_02/621251221" TargetMode="External" /><Relationship Id="rId12" Type="http://schemas.openxmlformats.org/officeDocument/2006/relationships/hyperlink" Target="https://podminky.urs.cz/item/CS_URS_2024_02/622143002" TargetMode="External" /><Relationship Id="rId13" Type="http://schemas.openxmlformats.org/officeDocument/2006/relationships/hyperlink" Target="https://podminky.urs.cz/item/CS_URS_2024_02/622143003" TargetMode="External" /><Relationship Id="rId14" Type="http://schemas.openxmlformats.org/officeDocument/2006/relationships/hyperlink" Target="https://podminky.urs.cz/item/CS_URS_2024_02/622143004" TargetMode="External" /><Relationship Id="rId15" Type="http://schemas.openxmlformats.org/officeDocument/2006/relationships/hyperlink" Target="https://podminky.urs.cz/item/CS_URS_2024_02/632481215" TargetMode="External" /><Relationship Id="rId16" Type="http://schemas.openxmlformats.org/officeDocument/2006/relationships/hyperlink" Target="https://podminky.urs.cz/item/CS_URS_2024_02/635221421" TargetMode="External" /><Relationship Id="rId17" Type="http://schemas.openxmlformats.org/officeDocument/2006/relationships/hyperlink" Target="https://podminky.urs.cz/item/CS_URS_2024_02/949101111" TargetMode="External" /><Relationship Id="rId18" Type="http://schemas.openxmlformats.org/officeDocument/2006/relationships/hyperlink" Target="https://podminky.urs.cz/item/CS_URS_2024_02/953941211" TargetMode="External" /><Relationship Id="rId19" Type="http://schemas.openxmlformats.org/officeDocument/2006/relationships/hyperlink" Target="https://podminky.urs.cz/item/CS_URS_2024_02/963051110" TargetMode="External" /><Relationship Id="rId20" Type="http://schemas.openxmlformats.org/officeDocument/2006/relationships/hyperlink" Target="https://podminky.urs.cz/item/CS_URS_2024_02/965082933" TargetMode="External" /><Relationship Id="rId21" Type="http://schemas.openxmlformats.org/officeDocument/2006/relationships/hyperlink" Target="https://podminky.urs.cz/item/CS_URS_2024_02/978015391" TargetMode="External" /><Relationship Id="rId22" Type="http://schemas.openxmlformats.org/officeDocument/2006/relationships/hyperlink" Target="https://podminky.urs.cz/item/CS_URS_2024_02/985131311" TargetMode="External" /><Relationship Id="rId23" Type="http://schemas.openxmlformats.org/officeDocument/2006/relationships/hyperlink" Target="https://podminky.urs.cz/item/CS_URS_2024_02/997013115" TargetMode="External" /><Relationship Id="rId24" Type="http://schemas.openxmlformats.org/officeDocument/2006/relationships/hyperlink" Target="https://podminky.urs.cz/item/CS_URS_2024_02/997013501" TargetMode="External" /><Relationship Id="rId25" Type="http://schemas.openxmlformats.org/officeDocument/2006/relationships/hyperlink" Target="https://podminky.urs.cz/item/CS_URS_2024_02/997013509" TargetMode="External" /><Relationship Id="rId26" Type="http://schemas.openxmlformats.org/officeDocument/2006/relationships/hyperlink" Target="https://podminky.urs.cz/item/CS_URS_2024_02/997013861" TargetMode="External" /><Relationship Id="rId27" Type="http://schemas.openxmlformats.org/officeDocument/2006/relationships/hyperlink" Target="https://podminky.urs.cz/item/CS_URS_2024_02/997013873" TargetMode="External" /><Relationship Id="rId28" Type="http://schemas.openxmlformats.org/officeDocument/2006/relationships/hyperlink" Target="https://podminky.urs.cz/item/CS_URS_2024_02/998011003" TargetMode="External" /><Relationship Id="rId29" Type="http://schemas.openxmlformats.org/officeDocument/2006/relationships/hyperlink" Target="https://podminky.urs.cz/item/CS_URS_2024_02/713131141" TargetMode="External" /><Relationship Id="rId30" Type="http://schemas.openxmlformats.org/officeDocument/2006/relationships/hyperlink" Target="https://podminky.urs.cz/item/CS_URS_2024_02/713311121" TargetMode="External" /><Relationship Id="rId31" Type="http://schemas.openxmlformats.org/officeDocument/2006/relationships/hyperlink" Target="https://podminky.urs.cz/item/CS_URS_2024_02/998713104" TargetMode="External" /><Relationship Id="rId32" Type="http://schemas.openxmlformats.org/officeDocument/2006/relationships/hyperlink" Target="https://podminky.urs.cz/item/CS_URS_2024_02/733190107" TargetMode="External" /><Relationship Id="rId33" Type="http://schemas.openxmlformats.org/officeDocument/2006/relationships/hyperlink" Target="https://podminky.urs.cz/item/CS_URS_2024_02/733191905" TargetMode="External" /><Relationship Id="rId34" Type="http://schemas.openxmlformats.org/officeDocument/2006/relationships/hyperlink" Target="https://podminky.urs.cz/item/CS_URS_2024_02/998733103" TargetMode="External" /><Relationship Id="rId35" Type="http://schemas.openxmlformats.org/officeDocument/2006/relationships/hyperlink" Target="https://podminky.urs.cz/item/CS_URS_2024_02/735191910" TargetMode="External" /><Relationship Id="rId36" Type="http://schemas.openxmlformats.org/officeDocument/2006/relationships/hyperlink" Target="https://podminky.urs.cz/item/CS_URS_2024_02/762083111" TargetMode="External" /><Relationship Id="rId37" Type="http://schemas.openxmlformats.org/officeDocument/2006/relationships/hyperlink" Target="https://podminky.urs.cz/item/CS_URS_2024_02/762511236" TargetMode="External" /><Relationship Id="rId38" Type="http://schemas.openxmlformats.org/officeDocument/2006/relationships/hyperlink" Target="https://podminky.urs.cz/item/CS_URS_2024_02/762512261" TargetMode="External" /><Relationship Id="rId39" Type="http://schemas.openxmlformats.org/officeDocument/2006/relationships/hyperlink" Target="https://podminky.urs.cz/item/CS_URS_2024_02/762521811" TargetMode="External" /><Relationship Id="rId40" Type="http://schemas.openxmlformats.org/officeDocument/2006/relationships/hyperlink" Target="https://podminky.urs.cz/item/CS_URS_2024_02/762522811" TargetMode="External" /><Relationship Id="rId41" Type="http://schemas.openxmlformats.org/officeDocument/2006/relationships/hyperlink" Target="https://podminky.urs.cz/item/CS_URS_2024_02/762522918" TargetMode="External" /><Relationship Id="rId42" Type="http://schemas.openxmlformats.org/officeDocument/2006/relationships/hyperlink" Target="https://podminky.urs.cz/item/CS_URS_2024_02/762524911" TargetMode="External" /><Relationship Id="rId43" Type="http://schemas.openxmlformats.org/officeDocument/2006/relationships/hyperlink" Target="https://podminky.urs.cz/item/CS_URS_2024_02/762811811" TargetMode="External" /><Relationship Id="rId44" Type="http://schemas.openxmlformats.org/officeDocument/2006/relationships/hyperlink" Target="https://podminky.urs.cz/item/CS_URS_2024_02/762812931" TargetMode="External" /><Relationship Id="rId45" Type="http://schemas.openxmlformats.org/officeDocument/2006/relationships/hyperlink" Target="https://podminky.urs.cz/item/CS_URS_2024_02/762821951" TargetMode="External" /><Relationship Id="rId46" Type="http://schemas.openxmlformats.org/officeDocument/2006/relationships/hyperlink" Target="https://podminky.urs.cz/item/CS_URS_2024_02/762822925" TargetMode="External" /><Relationship Id="rId47" Type="http://schemas.openxmlformats.org/officeDocument/2006/relationships/hyperlink" Target="https://podminky.urs.cz/item/CS_URS_2024_02/762841812" TargetMode="External" /><Relationship Id="rId48" Type="http://schemas.openxmlformats.org/officeDocument/2006/relationships/hyperlink" Target="https://podminky.urs.cz/item/CS_URS_2024_02/762841931" TargetMode="External" /><Relationship Id="rId49" Type="http://schemas.openxmlformats.org/officeDocument/2006/relationships/hyperlink" Target="https://podminky.urs.cz/item/CS_URS_2024_02/998762103" TargetMode="External" /><Relationship Id="rId50" Type="http://schemas.openxmlformats.org/officeDocument/2006/relationships/hyperlink" Target="https://podminky.urs.cz/item/CS_URS_2024_02/766411821" TargetMode="External" /><Relationship Id="rId51" Type="http://schemas.openxmlformats.org/officeDocument/2006/relationships/hyperlink" Target="https://podminky.urs.cz/item/CS_URS_2024_02/766412213" TargetMode="External" /><Relationship Id="rId52" Type="http://schemas.openxmlformats.org/officeDocument/2006/relationships/hyperlink" Target="https://podminky.urs.cz/item/CS_URS_2024_02/767190122" TargetMode="External" /><Relationship Id="rId53" Type="http://schemas.openxmlformats.org/officeDocument/2006/relationships/hyperlink" Target="https://podminky.urs.cz/item/CS_URS_2024_02/767590830" TargetMode="External" /><Relationship Id="rId54" Type="http://schemas.openxmlformats.org/officeDocument/2006/relationships/hyperlink" Target="https://podminky.urs.cz/item/CS_URS_2024_02/998767103" TargetMode="External" /><Relationship Id="rId55" Type="http://schemas.openxmlformats.org/officeDocument/2006/relationships/hyperlink" Target="https://podminky.urs.cz/item/CS_URS_2024_02/775530003" TargetMode="External" /><Relationship Id="rId56" Type="http://schemas.openxmlformats.org/officeDocument/2006/relationships/hyperlink" Target="https://podminky.urs.cz/item/CS_URS_2024_02/775591191" TargetMode="External" /><Relationship Id="rId57" Type="http://schemas.openxmlformats.org/officeDocument/2006/relationships/hyperlink" Target="https://podminky.urs.cz/item/CS_URS_2024_02/775591311" TargetMode="External" /><Relationship Id="rId58" Type="http://schemas.openxmlformats.org/officeDocument/2006/relationships/hyperlink" Target="https://podminky.urs.cz/item/CS_URS_2024_02/775591313" TargetMode="External" /><Relationship Id="rId59" Type="http://schemas.openxmlformats.org/officeDocument/2006/relationships/hyperlink" Target="https://podminky.urs.cz/item/CS_URS_2024_02/775591316" TargetMode="External" /><Relationship Id="rId60" Type="http://schemas.openxmlformats.org/officeDocument/2006/relationships/hyperlink" Target="https://podminky.urs.cz/item/CS_URS_2024_02/775591411" TargetMode="External" /><Relationship Id="rId61" Type="http://schemas.openxmlformats.org/officeDocument/2006/relationships/hyperlink" Target="https://podminky.urs.cz/item/CS_URS_2024_02/998775103" TargetMode="External" /><Relationship Id="rId62" Type="http://schemas.openxmlformats.org/officeDocument/2006/relationships/hyperlink" Target="https://podminky.urs.cz/item/CS_URS_2024_02/776201811" TargetMode="External" /><Relationship Id="rId63" Type="http://schemas.openxmlformats.org/officeDocument/2006/relationships/hyperlink" Target="https://podminky.urs.cz/item/CS_URS_2024_02/776221111" TargetMode="External" /><Relationship Id="rId64" Type="http://schemas.openxmlformats.org/officeDocument/2006/relationships/hyperlink" Target="https://podminky.urs.cz/item/CS_URS_2024_02/776221111" TargetMode="External" /><Relationship Id="rId65" Type="http://schemas.openxmlformats.org/officeDocument/2006/relationships/hyperlink" Target="https://podminky.urs.cz/item/CS_URS_2024_02/776223111" TargetMode="External" /><Relationship Id="rId66" Type="http://schemas.openxmlformats.org/officeDocument/2006/relationships/hyperlink" Target="https://podminky.urs.cz/item/CS_URS_2024_02/776410811" TargetMode="External" /><Relationship Id="rId67" Type="http://schemas.openxmlformats.org/officeDocument/2006/relationships/hyperlink" Target="https://podminky.urs.cz/item/CS_URS_2024_02/776411111" TargetMode="External" /><Relationship Id="rId68" Type="http://schemas.openxmlformats.org/officeDocument/2006/relationships/hyperlink" Target="https://podminky.urs.cz/item/CS_URS_2024_02/998776103" TargetMode="External" /><Relationship Id="rId69" Type="http://schemas.openxmlformats.org/officeDocument/2006/relationships/hyperlink" Target="https://podminky.urs.cz/item/CS_URS_2024_02/783601341" TargetMode="External" /><Relationship Id="rId70" Type="http://schemas.openxmlformats.org/officeDocument/2006/relationships/hyperlink" Target="https://podminky.urs.cz/item/CS_URS_2024_02/783601345" TargetMode="External" /><Relationship Id="rId71" Type="http://schemas.openxmlformats.org/officeDocument/2006/relationships/hyperlink" Target="https://podminky.urs.cz/item/CS_URS_2024_02/783601441" TargetMode="External" /><Relationship Id="rId72" Type="http://schemas.openxmlformats.org/officeDocument/2006/relationships/hyperlink" Target="https://podminky.urs.cz/item/CS_URS_2024_02/783614141" TargetMode="External" /><Relationship Id="rId73" Type="http://schemas.openxmlformats.org/officeDocument/2006/relationships/hyperlink" Target="https://podminky.urs.cz/item/CS_URS_2024_02/783617141" TargetMode="External" /><Relationship Id="rId74" Type="http://schemas.openxmlformats.org/officeDocument/2006/relationships/hyperlink" Target="https://podminky.urs.cz/item/CS_URS_2024_02/783622141" TargetMode="External" /><Relationship Id="rId75" Type="http://schemas.openxmlformats.org/officeDocument/2006/relationships/hyperlink" Target="https://podminky.urs.cz/item/CS_URS_2024_02/784211103" TargetMode="External" /><Relationship Id="rId76" Type="http://schemas.openxmlformats.org/officeDocument/2006/relationships/hyperlink" Target="https://podminky.urs.cz/item/CS_URS_2024_02/230120043" TargetMode="External" /><Relationship Id="rId77" Type="http://schemas.openxmlformats.org/officeDocument/2006/relationships/hyperlink" Target="https://podminky.urs.cz/item/CS_URS_2024_02/HZS1292" TargetMode="External" /><Relationship Id="rId78"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4_02/317234410" TargetMode="External" /><Relationship Id="rId2" Type="http://schemas.openxmlformats.org/officeDocument/2006/relationships/hyperlink" Target="https://podminky.urs.cz/item/CS_URS_2024_02/317944323" TargetMode="External" /><Relationship Id="rId3" Type="http://schemas.openxmlformats.org/officeDocument/2006/relationships/hyperlink" Target="https://podminky.urs.cz/item/CS_URS_2024_02/340239211" TargetMode="External" /><Relationship Id="rId4" Type="http://schemas.openxmlformats.org/officeDocument/2006/relationships/hyperlink" Target="https://podminky.urs.cz/item/CS_URS_2024_02/340239212" TargetMode="External" /><Relationship Id="rId5" Type="http://schemas.openxmlformats.org/officeDocument/2006/relationships/hyperlink" Target="https://podminky.urs.cz/item/CS_URS_2024_02/342272225" TargetMode="External" /><Relationship Id="rId6" Type="http://schemas.openxmlformats.org/officeDocument/2006/relationships/hyperlink" Target="https://podminky.urs.cz/item/CS_URS_2024_02/612311141" TargetMode="External" /><Relationship Id="rId7" Type="http://schemas.openxmlformats.org/officeDocument/2006/relationships/hyperlink" Target="https://podminky.urs.cz/item/CS_URS_2024_02/612321121" TargetMode="External" /><Relationship Id="rId8" Type="http://schemas.openxmlformats.org/officeDocument/2006/relationships/hyperlink" Target="https://podminky.urs.cz/item/CS_URS_2024_02/642944121" TargetMode="External" /><Relationship Id="rId9" Type="http://schemas.openxmlformats.org/officeDocument/2006/relationships/hyperlink" Target="https://podminky.urs.cz/item/CS_URS_2024_02/949101111" TargetMode="External" /><Relationship Id="rId10" Type="http://schemas.openxmlformats.org/officeDocument/2006/relationships/hyperlink" Target="https://podminky.urs.cz/item/CS_URS_2024_02/962031011" TargetMode="External" /><Relationship Id="rId11" Type="http://schemas.openxmlformats.org/officeDocument/2006/relationships/hyperlink" Target="https://podminky.urs.cz/item/CS_URS_2024_02/965043321" TargetMode="External" /><Relationship Id="rId12" Type="http://schemas.openxmlformats.org/officeDocument/2006/relationships/hyperlink" Target="https://podminky.urs.cz/item/CS_URS_2024_02/965045111" TargetMode="External" /><Relationship Id="rId13" Type="http://schemas.openxmlformats.org/officeDocument/2006/relationships/hyperlink" Target="https://podminky.urs.cz/item/CS_URS_2024_02/968072455" TargetMode="External" /><Relationship Id="rId14" Type="http://schemas.openxmlformats.org/officeDocument/2006/relationships/hyperlink" Target="https://podminky.urs.cz/item/CS_URS_2024_02/971033451" TargetMode="External" /><Relationship Id="rId15" Type="http://schemas.openxmlformats.org/officeDocument/2006/relationships/hyperlink" Target="https://podminky.urs.cz/item/CS_URS_2024_02/971033541" TargetMode="External" /><Relationship Id="rId16" Type="http://schemas.openxmlformats.org/officeDocument/2006/relationships/hyperlink" Target="https://podminky.urs.cz/item/CS_URS_2024_02/971033581" TargetMode="External" /><Relationship Id="rId17" Type="http://schemas.openxmlformats.org/officeDocument/2006/relationships/hyperlink" Target="https://podminky.urs.cz/item/CS_URS_2024_02/974031226" TargetMode="External" /><Relationship Id="rId18" Type="http://schemas.openxmlformats.org/officeDocument/2006/relationships/hyperlink" Target="https://podminky.urs.cz/item/CS_URS_2024_02/997013111" TargetMode="External" /><Relationship Id="rId19" Type="http://schemas.openxmlformats.org/officeDocument/2006/relationships/hyperlink" Target="https://podminky.urs.cz/item/CS_URS_2024_02/997013501" TargetMode="External" /><Relationship Id="rId20" Type="http://schemas.openxmlformats.org/officeDocument/2006/relationships/hyperlink" Target="https://podminky.urs.cz/item/CS_URS_2024_02/997013509" TargetMode="External" /><Relationship Id="rId21" Type="http://schemas.openxmlformats.org/officeDocument/2006/relationships/hyperlink" Target="https://podminky.urs.cz/item/CS_URS_2024_02/997013863" TargetMode="External" /><Relationship Id="rId22" Type="http://schemas.openxmlformats.org/officeDocument/2006/relationships/hyperlink" Target="https://podminky.urs.cz/item/CS_URS_2024_02/998011001" TargetMode="External" /><Relationship Id="rId23" Type="http://schemas.openxmlformats.org/officeDocument/2006/relationships/hyperlink" Target="https://podminky.urs.cz/item/CS_URS_2024_02/763111313" TargetMode="External" /><Relationship Id="rId24" Type="http://schemas.openxmlformats.org/officeDocument/2006/relationships/hyperlink" Target="https://podminky.urs.cz/item/CS_URS_2024_02/998763301" TargetMode="External" /><Relationship Id="rId25" Type="http://schemas.openxmlformats.org/officeDocument/2006/relationships/hyperlink" Target="https://podminky.urs.cz/item/CS_URS_2024_02/766660001" TargetMode="External" /><Relationship Id="rId26" Type="http://schemas.openxmlformats.org/officeDocument/2006/relationships/hyperlink" Target="https://podminky.urs.cz/item/CS_URS_2024_02/766660729" TargetMode="External" /><Relationship Id="rId27" Type="http://schemas.openxmlformats.org/officeDocument/2006/relationships/hyperlink" Target="https://podminky.urs.cz/item/CS_URS_2024_02/766660730" TargetMode="External" /><Relationship Id="rId28" Type="http://schemas.openxmlformats.org/officeDocument/2006/relationships/hyperlink" Target="https://podminky.urs.cz/item/CS_URS_2024_02/998766101" TargetMode="External" /><Relationship Id="rId29" Type="http://schemas.openxmlformats.org/officeDocument/2006/relationships/hyperlink" Target="https://podminky.urs.cz/item/CS_URS_2024_02/767995113" TargetMode="External" /><Relationship Id="rId30" Type="http://schemas.openxmlformats.org/officeDocument/2006/relationships/hyperlink" Target="https://podminky.urs.cz/item/CS_URS_2024_02/998767101" TargetMode="External" /><Relationship Id="rId31" Type="http://schemas.openxmlformats.org/officeDocument/2006/relationships/hyperlink" Target="https://podminky.urs.cz/item/CS_URS_2024_02/771111011" TargetMode="External" /><Relationship Id="rId32" Type="http://schemas.openxmlformats.org/officeDocument/2006/relationships/hyperlink" Target="https://podminky.urs.cz/item/CS_URS_2024_02/771121011" TargetMode="External" /><Relationship Id="rId33" Type="http://schemas.openxmlformats.org/officeDocument/2006/relationships/hyperlink" Target="https://podminky.urs.cz/item/CS_URS_2024_02/771574436" TargetMode="External" /><Relationship Id="rId34" Type="http://schemas.openxmlformats.org/officeDocument/2006/relationships/hyperlink" Target="https://podminky.urs.cz/item/CS_URS_2024_02/771591115" TargetMode="External" /><Relationship Id="rId35" Type="http://schemas.openxmlformats.org/officeDocument/2006/relationships/hyperlink" Target="https://podminky.urs.cz/item/CS_URS_2024_02/771592011" TargetMode="External" /><Relationship Id="rId36" Type="http://schemas.openxmlformats.org/officeDocument/2006/relationships/hyperlink" Target="https://podminky.urs.cz/item/CS_URS_2024_02/998771101" TargetMode="External" /><Relationship Id="rId37" Type="http://schemas.openxmlformats.org/officeDocument/2006/relationships/hyperlink" Target="https://podminky.urs.cz/item/CS_URS_2024_02/776111311" TargetMode="External" /><Relationship Id="rId38" Type="http://schemas.openxmlformats.org/officeDocument/2006/relationships/hyperlink" Target="https://podminky.urs.cz/item/CS_URS_2024_02/776141111" TargetMode="External" /><Relationship Id="rId39" Type="http://schemas.openxmlformats.org/officeDocument/2006/relationships/hyperlink" Target="https://podminky.urs.cz/item/CS_URS_2024_02/776201811" TargetMode="External" /><Relationship Id="rId40" Type="http://schemas.openxmlformats.org/officeDocument/2006/relationships/hyperlink" Target="https://podminky.urs.cz/item/CS_URS_2024_02/776221111" TargetMode="External" /><Relationship Id="rId41" Type="http://schemas.openxmlformats.org/officeDocument/2006/relationships/hyperlink" Target="https://podminky.urs.cz/item/CS_URS_2024_02/776223111" TargetMode="External" /><Relationship Id="rId42" Type="http://schemas.openxmlformats.org/officeDocument/2006/relationships/hyperlink" Target="https://podminky.urs.cz/item/CS_URS_2024_02/776410811" TargetMode="External" /><Relationship Id="rId43" Type="http://schemas.openxmlformats.org/officeDocument/2006/relationships/hyperlink" Target="https://podminky.urs.cz/item/CS_URS_2024_02/776411111" TargetMode="External" /><Relationship Id="rId44" Type="http://schemas.openxmlformats.org/officeDocument/2006/relationships/hyperlink" Target="https://podminky.urs.cz/item/CS_URS_2024_02/998776103" TargetMode="External" /><Relationship Id="rId45" Type="http://schemas.openxmlformats.org/officeDocument/2006/relationships/hyperlink" Target="https://podminky.urs.cz/item/CS_URS_2024_02/781111011" TargetMode="External" /><Relationship Id="rId46" Type="http://schemas.openxmlformats.org/officeDocument/2006/relationships/hyperlink" Target="https://podminky.urs.cz/item/CS_URS_2024_02/781121011" TargetMode="External" /><Relationship Id="rId47" Type="http://schemas.openxmlformats.org/officeDocument/2006/relationships/hyperlink" Target="https://podminky.urs.cz/item/CS_URS_2024_02/781131112" TargetMode="External" /><Relationship Id="rId48" Type="http://schemas.openxmlformats.org/officeDocument/2006/relationships/hyperlink" Target="https://podminky.urs.cz/item/CS_URS_2024_02/781472215" TargetMode="External" /><Relationship Id="rId49" Type="http://schemas.openxmlformats.org/officeDocument/2006/relationships/hyperlink" Target="https://podminky.urs.cz/item/CS_URS_2024_02/781473810" TargetMode="External" /><Relationship Id="rId50" Type="http://schemas.openxmlformats.org/officeDocument/2006/relationships/hyperlink" Target="https://podminky.urs.cz/item/CS_URS_2024_02/781492111" TargetMode="External" /><Relationship Id="rId51" Type="http://schemas.openxmlformats.org/officeDocument/2006/relationships/hyperlink" Target="https://podminky.urs.cz/item/CS_URS_2024_02/781492151" TargetMode="External" /><Relationship Id="rId52" Type="http://schemas.openxmlformats.org/officeDocument/2006/relationships/hyperlink" Target="https://podminky.urs.cz/item/CS_URS_2024_02/998781101" TargetMode="External" /><Relationship Id="rId53" Type="http://schemas.openxmlformats.org/officeDocument/2006/relationships/hyperlink" Target="https://podminky.urs.cz/item/CS_URS_2024_02/783314101" TargetMode="External" /><Relationship Id="rId54" Type="http://schemas.openxmlformats.org/officeDocument/2006/relationships/hyperlink" Target="https://podminky.urs.cz/item/CS_URS_2024_02/783317101" TargetMode="External" /><Relationship Id="rId55"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hyperlink" Target="https://podminky.urs.cz/item/CS_URS_2024_02/621131100" TargetMode="External" /><Relationship Id="rId2" Type="http://schemas.openxmlformats.org/officeDocument/2006/relationships/hyperlink" Target="https://podminky.urs.cz/item/CS_URS_2024_02/622325351" TargetMode="External" /><Relationship Id="rId3" Type="http://schemas.openxmlformats.org/officeDocument/2006/relationships/hyperlink" Target="https://podminky.urs.cz/item/CS_URS_2024_02/622325352" TargetMode="External" /><Relationship Id="rId4" Type="http://schemas.openxmlformats.org/officeDocument/2006/relationships/hyperlink" Target="https://podminky.urs.cz/item/CS_URS_2024_02/622325452" TargetMode="External" /><Relationship Id="rId5" Type="http://schemas.openxmlformats.org/officeDocument/2006/relationships/hyperlink" Target="https://podminky.urs.cz/item/CS_URS_2024_02/625681012" TargetMode="External" /><Relationship Id="rId6" Type="http://schemas.openxmlformats.org/officeDocument/2006/relationships/hyperlink" Target="https://podminky.urs.cz/item/CS_URS_2024_02/625681014" TargetMode="External" /><Relationship Id="rId7" Type="http://schemas.openxmlformats.org/officeDocument/2006/relationships/hyperlink" Target="https://podminky.urs.cz/item/CS_URS_2024_02/629991001" TargetMode="External" /><Relationship Id="rId8" Type="http://schemas.openxmlformats.org/officeDocument/2006/relationships/hyperlink" Target="https://podminky.urs.cz/item/CS_URS_2024_02/941121113" TargetMode="External" /><Relationship Id="rId9" Type="http://schemas.openxmlformats.org/officeDocument/2006/relationships/hyperlink" Target="https://podminky.urs.cz/item/CS_URS_2024_02/941121213" TargetMode="External" /><Relationship Id="rId10" Type="http://schemas.openxmlformats.org/officeDocument/2006/relationships/hyperlink" Target="https://podminky.urs.cz/item/CS_URS_2024_02/941121322" TargetMode="External" /><Relationship Id="rId11" Type="http://schemas.openxmlformats.org/officeDocument/2006/relationships/hyperlink" Target="https://podminky.urs.cz/item/CS_URS_2024_02/941121813" TargetMode="External" /><Relationship Id="rId12" Type="http://schemas.openxmlformats.org/officeDocument/2006/relationships/hyperlink" Target="https://podminky.urs.cz/item/CS_URS_2024_02/944511111" TargetMode="External" /><Relationship Id="rId13" Type="http://schemas.openxmlformats.org/officeDocument/2006/relationships/hyperlink" Target="https://podminky.urs.cz/item/CS_URS_2024_02/944511211" TargetMode="External" /><Relationship Id="rId14" Type="http://schemas.openxmlformats.org/officeDocument/2006/relationships/hyperlink" Target="https://podminky.urs.cz/item/CS_URS_2024_02/944511811" TargetMode="External" /><Relationship Id="rId15" Type="http://schemas.openxmlformats.org/officeDocument/2006/relationships/hyperlink" Target="https://podminky.urs.cz/item/CS_URS_2024_02/949511111" TargetMode="External" /><Relationship Id="rId16" Type="http://schemas.openxmlformats.org/officeDocument/2006/relationships/hyperlink" Target="https://podminky.urs.cz/item/CS_URS_2024_02/949511211" TargetMode="External" /><Relationship Id="rId17" Type="http://schemas.openxmlformats.org/officeDocument/2006/relationships/hyperlink" Target="https://podminky.urs.cz/item/CS_URS_2024_02/949511811" TargetMode="External" /><Relationship Id="rId18" Type="http://schemas.openxmlformats.org/officeDocument/2006/relationships/hyperlink" Target="https://podminky.urs.cz/item/CS_URS_2024_02/952902121" TargetMode="External" /><Relationship Id="rId19" Type="http://schemas.openxmlformats.org/officeDocument/2006/relationships/hyperlink" Target="https://podminky.urs.cz/item/CS_URS_2024_02/952902131" TargetMode="External" /><Relationship Id="rId20" Type="http://schemas.openxmlformats.org/officeDocument/2006/relationships/hyperlink" Target="https://podminky.urs.cz/item/CS_URS_2024_02/952902141" TargetMode="External" /><Relationship Id="rId21" Type="http://schemas.openxmlformats.org/officeDocument/2006/relationships/hyperlink" Target="https://podminky.urs.cz/item/CS_URS_2024_02/978015321" TargetMode="External" /><Relationship Id="rId22" Type="http://schemas.openxmlformats.org/officeDocument/2006/relationships/hyperlink" Target="https://podminky.urs.cz/item/CS_URS_2024_02/978015331" TargetMode="External" /><Relationship Id="rId23" Type="http://schemas.openxmlformats.org/officeDocument/2006/relationships/hyperlink" Target="https://podminky.urs.cz/item/CS_URS_2024_02/978019331" TargetMode="External" /><Relationship Id="rId24" Type="http://schemas.openxmlformats.org/officeDocument/2006/relationships/hyperlink" Target="https://podminky.urs.cz/item/CS_URS_2024_02/985142111" TargetMode="External" /><Relationship Id="rId25" Type="http://schemas.openxmlformats.org/officeDocument/2006/relationships/hyperlink" Target="https://podminky.urs.cz/item/CS_URS_2024_02/985231111" TargetMode="External" /><Relationship Id="rId26" Type="http://schemas.openxmlformats.org/officeDocument/2006/relationships/hyperlink" Target="https://podminky.urs.cz/item/CS_URS_2024_02/993111111" TargetMode="External" /><Relationship Id="rId27" Type="http://schemas.openxmlformats.org/officeDocument/2006/relationships/hyperlink" Target="https://podminky.urs.cz/item/CS_URS_2024_02/993111119" TargetMode="External" /><Relationship Id="rId28" Type="http://schemas.openxmlformats.org/officeDocument/2006/relationships/hyperlink" Target="https://podminky.urs.cz/item/CS_URS_2024_02/997013157" TargetMode="External" /><Relationship Id="rId29" Type="http://schemas.openxmlformats.org/officeDocument/2006/relationships/hyperlink" Target="https://podminky.urs.cz/item/CS_URS_2024_02/997013501" TargetMode="External" /><Relationship Id="rId30" Type="http://schemas.openxmlformats.org/officeDocument/2006/relationships/hyperlink" Target="https://podminky.urs.cz/item/CS_URS_2024_02/997013509" TargetMode="External" /><Relationship Id="rId31" Type="http://schemas.openxmlformats.org/officeDocument/2006/relationships/hyperlink" Target="https://podminky.urs.cz/item/CS_URS_2024_02/997013871" TargetMode="External" /><Relationship Id="rId32" Type="http://schemas.openxmlformats.org/officeDocument/2006/relationships/hyperlink" Target="https://podminky.urs.cz/item/CS_URS_2024_02/998012110" TargetMode="External" /><Relationship Id="rId33" Type="http://schemas.openxmlformats.org/officeDocument/2006/relationships/hyperlink" Target="https://podminky.urs.cz/item/CS_URS_2024_02/764004803" TargetMode="External" /><Relationship Id="rId34" Type="http://schemas.openxmlformats.org/officeDocument/2006/relationships/hyperlink" Target="https://podminky.urs.cz/item/CS_URS_2024_02/764004861" TargetMode="External" /><Relationship Id="rId35" Type="http://schemas.openxmlformats.org/officeDocument/2006/relationships/hyperlink" Target="https://podminky.urs.cz/item/CS_URS_2024_02/764004863" TargetMode="External" /><Relationship Id="rId36" Type="http://schemas.openxmlformats.org/officeDocument/2006/relationships/hyperlink" Target="https://podminky.urs.cz/item/CS_URS_2024_02/764131471" TargetMode="External" /><Relationship Id="rId37" Type="http://schemas.openxmlformats.org/officeDocument/2006/relationships/hyperlink" Target="https://podminky.urs.cz/item/CS_URS_2024_02/764538422" TargetMode="External" /><Relationship Id="rId38" Type="http://schemas.openxmlformats.org/officeDocument/2006/relationships/hyperlink" Target="https://podminky.urs.cz/item/CS_URS_2024_02/998764123" TargetMode="External" /><Relationship Id="rId39" Type="http://schemas.openxmlformats.org/officeDocument/2006/relationships/hyperlink" Target="https://podminky.urs.cz/item/CS_URS_2024_02/767662120" TargetMode="External" /><Relationship Id="rId40" Type="http://schemas.openxmlformats.org/officeDocument/2006/relationships/hyperlink" Target="https://podminky.urs.cz/item/CS_URS_2024_02/767995111" TargetMode="External" /><Relationship Id="rId41" Type="http://schemas.openxmlformats.org/officeDocument/2006/relationships/hyperlink" Target="https://podminky.urs.cz/item/CS_URS_2024_02/767996801" TargetMode="External" /><Relationship Id="rId42" Type="http://schemas.openxmlformats.org/officeDocument/2006/relationships/hyperlink" Target="https://podminky.urs.cz/item/CS_URS_2024_02/767996801" TargetMode="External" /><Relationship Id="rId43" Type="http://schemas.openxmlformats.org/officeDocument/2006/relationships/hyperlink" Target="https://podminky.urs.cz/item/CS_URS_2024_02/998767113" TargetMode="External" /><Relationship Id="rId44" Type="http://schemas.openxmlformats.org/officeDocument/2006/relationships/hyperlink" Target="https://podminky.urs.cz/item/CS_URS_2024_02/998782123" TargetMode="External" /><Relationship Id="rId45" Type="http://schemas.openxmlformats.org/officeDocument/2006/relationships/hyperlink" Target="https://podminky.urs.cz/item/CS_URS_2024_02/782994913" TargetMode="External" /><Relationship Id="rId46" Type="http://schemas.openxmlformats.org/officeDocument/2006/relationships/hyperlink" Target="https://podminky.urs.cz/item/CS_URS_2024_02/782994915" TargetMode="External" /><Relationship Id="rId47" Type="http://schemas.openxmlformats.org/officeDocument/2006/relationships/hyperlink" Target="https://podminky.urs.cz/item/CS_URS_2024_02/782994922" TargetMode="External" /><Relationship Id="rId48" Type="http://schemas.openxmlformats.org/officeDocument/2006/relationships/hyperlink" Target="https://podminky.urs.cz/item/CS_URS_2024_02/783301303" TargetMode="External" /><Relationship Id="rId49" Type="http://schemas.openxmlformats.org/officeDocument/2006/relationships/hyperlink" Target="https://podminky.urs.cz/item/CS_URS_2024_02/783306805" TargetMode="External" /><Relationship Id="rId50" Type="http://schemas.openxmlformats.org/officeDocument/2006/relationships/hyperlink" Target="https://podminky.urs.cz/item/CS_URS_2024_02/783314201" TargetMode="External" /><Relationship Id="rId51" Type="http://schemas.openxmlformats.org/officeDocument/2006/relationships/hyperlink" Target="https://podminky.urs.cz/item/CS_URS_2024_02/783315101" TargetMode="External" /><Relationship Id="rId52" Type="http://schemas.openxmlformats.org/officeDocument/2006/relationships/hyperlink" Target="https://podminky.urs.cz/item/CS_URS_2024_02/783317101" TargetMode="External" /><Relationship Id="rId53" Type="http://schemas.openxmlformats.org/officeDocument/2006/relationships/hyperlink" Target="https://podminky.urs.cz/item/CS_URS_2024_02/783806809" TargetMode="External" /><Relationship Id="rId54" Type="http://schemas.openxmlformats.org/officeDocument/2006/relationships/hyperlink" Target="https://podminky.urs.cz/item/CS_URS_2024_02/783806815" TargetMode="External" /><Relationship Id="rId55" Type="http://schemas.openxmlformats.org/officeDocument/2006/relationships/hyperlink" Target="https://podminky.urs.cz/item/CS_URS_2024_02/783823167" TargetMode="External" /><Relationship Id="rId56" Type="http://schemas.openxmlformats.org/officeDocument/2006/relationships/hyperlink" Target="https://podminky.urs.cz/item/CS_URS_2024_02/783827447" TargetMode="External" /><Relationship Id="rId57" Type="http://schemas.openxmlformats.org/officeDocument/2006/relationships/hyperlink" Target="https://podminky.urs.cz/item/CS_URS_2024_02/783897619" TargetMode="External" /><Relationship Id="rId58" Type="http://schemas.openxmlformats.org/officeDocument/2006/relationships/hyperlink" Target="https://podminky.urs.cz/item/CS_URS_2024_02/789421531" TargetMode="External" /><Relationship Id="rId59" Type="http://schemas.openxmlformats.org/officeDocument/2006/relationships/hyperlink" Target="https://podminky.urs.cz/item/CS_URS_2024_02/HZS1302" TargetMode="External" /><Relationship Id="rId60" Type="http://schemas.openxmlformats.org/officeDocument/2006/relationships/hyperlink" Target="https://podminky.urs.cz/item/CS_URS_2024_02/HZS1312" TargetMode="External" /><Relationship Id="rId61" Type="http://schemas.openxmlformats.org/officeDocument/2006/relationships/hyperlink" Target="https://podminky.urs.cz/item/CS_URS_2024_02/HZS2152" TargetMode="External" /><Relationship Id="rId62" Type="http://schemas.openxmlformats.org/officeDocument/2006/relationships/hyperlink" Target="https://podminky.urs.cz/item/CS_URS_2024_02/094002000" TargetMode="External" /><Relationship Id="rId63"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hyperlink" Target="https://podminky.urs.cz/item/CS_URS_2024_02/011002000" TargetMode="External" /><Relationship Id="rId2" Type="http://schemas.openxmlformats.org/officeDocument/2006/relationships/hyperlink" Target="https://podminky.urs.cz/item/CS_URS_2024_02/011503000" TargetMode="External" /><Relationship Id="rId3" Type="http://schemas.openxmlformats.org/officeDocument/2006/relationships/hyperlink" Target="https://podminky.urs.cz/item/CS_URS_2024_02/011544000" TargetMode="External" /><Relationship Id="rId4" Type="http://schemas.openxmlformats.org/officeDocument/2006/relationships/hyperlink" Target="https://podminky.urs.cz/item/CS_URS_2024_02/013244000" TargetMode="External" /><Relationship Id="rId5" Type="http://schemas.openxmlformats.org/officeDocument/2006/relationships/hyperlink" Target="https://podminky.urs.cz/item/CS_URS_2024_02/013254000" TargetMode="External" /><Relationship Id="rId6" Type="http://schemas.openxmlformats.org/officeDocument/2006/relationships/hyperlink" Target="https://podminky.urs.cz/item/CS_URS_2024_02/013294000" TargetMode="External" /><Relationship Id="rId7" Type="http://schemas.openxmlformats.org/officeDocument/2006/relationships/hyperlink" Target="https://podminky.urs.cz/item/CS_URS_2024_02/030001000" TargetMode="External" /><Relationship Id="rId8" Type="http://schemas.openxmlformats.org/officeDocument/2006/relationships/hyperlink" Target="https://podminky.urs.cz/item/CS_URS_2024_02/031303000" TargetMode="External" /><Relationship Id="rId9" Type="http://schemas.openxmlformats.org/officeDocument/2006/relationships/hyperlink" Target="https://podminky.urs.cz/item/CS_URS_2024_02/032503000" TargetMode="External" /><Relationship Id="rId10" Type="http://schemas.openxmlformats.org/officeDocument/2006/relationships/hyperlink" Target="https://podminky.urs.cz/item/CS_URS_2024_02/032903000" TargetMode="External" /><Relationship Id="rId11" Type="http://schemas.openxmlformats.org/officeDocument/2006/relationships/hyperlink" Target="https://podminky.urs.cz/item/CS_URS_2024_02/042703000" TargetMode="External" /><Relationship Id="rId12" Type="http://schemas.openxmlformats.org/officeDocument/2006/relationships/hyperlink" Target="https://podminky.urs.cz/item/CS_URS_2024_02/043234000" TargetMode="External" /><Relationship Id="rId13" Type="http://schemas.openxmlformats.org/officeDocument/2006/relationships/hyperlink" Target="https://podminky.urs.cz/item/CS_URS_2024_02/045203000" TargetMode="External" /><Relationship Id="rId14" Type="http://schemas.openxmlformats.org/officeDocument/2006/relationships/hyperlink" Target="https://podminky.urs.cz/item/CS_URS_2024_02/045303000" TargetMode="External" /><Relationship Id="rId15" Type="http://schemas.openxmlformats.org/officeDocument/2006/relationships/hyperlink" Target="https://podminky.urs.cz/item/CS_URS_2024_02/091404000" TargetMode="External" /><Relationship Id="rId16"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4_01/HZS1292" TargetMode="External" /><Relationship Id="rId2" Type="http://schemas.openxmlformats.org/officeDocument/2006/relationships/hyperlink" Target="https://podminky.urs.cz/item/CS_URS_2024_01/HZS1301" TargetMode="External" /><Relationship Id="rId3" Type="http://schemas.openxmlformats.org/officeDocument/2006/relationships/hyperlink" Target="https://podminky.urs.cz/item/CS_URS_2024_01/HZS1411" TargetMode="External" /><Relationship Id="rId4" Type="http://schemas.openxmlformats.org/officeDocument/2006/relationships/hyperlink" Target="https://podminky.urs.cz/item/CS_URS_2024_01/HZS2131" TargetMode="External" /><Relationship Id="rId5" Type="http://schemas.openxmlformats.org/officeDocument/2006/relationships/hyperlink" Target="https://podminky.urs.cz/item/CS_URS_2024_02/011002000" TargetMode="External" /><Relationship Id="rId6" Type="http://schemas.openxmlformats.org/officeDocument/2006/relationships/hyperlink" Target="https://podminky.urs.cz/item/CS_URS_2024_02/012164000" TargetMode="External" /><Relationship Id="rId7" Type="http://schemas.openxmlformats.org/officeDocument/2006/relationships/hyperlink" Target="https://podminky.urs.cz/item/CS_URS_2024_02/013294000" TargetMode="External" /><Relationship Id="rId8" Type="http://schemas.openxmlformats.org/officeDocument/2006/relationships/hyperlink" Target="https://podminky.urs.cz/item/CS_URS_2024_02/031002000" TargetMode="External" /><Relationship Id="rId9" Type="http://schemas.openxmlformats.org/officeDocument/2006/relationships/hyperlink" Target="https://podminky.urs.cz/item/CS_URS_2024_02/034002000" TargetMode="External" /><Relationship Id="rId10" Type="http://schemas.openxmlformats.org/officeDocument/2006/relationships/hyperlink" Target="https://podminky.urs.cz/item/CS_URS_2024_02/034103000" TargetMode="External" /><Relationship Id="rId11" Type="http://schemas.openxmlformats.org/officeDocument/2006/relationships/hyperlink" Target="https://podminky.urs.cz/item/CS_URS_2024_02/034503000" TargetMode="External" /><Relationship Id="rId12" Type="http://schemas.openxmlformats.org/officeDocument/2006/relationships/hyperlink" Target="https://podminky.urs.cz/item/CS_URS_2024_02/043103000" TargetMode="External" /><Relationship Id="rId13" Type="http://schemas.openxmlformats.org/officeDocument/2006/relationships/hyperlink" Target="https://podminky.urs.cz/item/CS_URS_2024_02/070001000" TargetMode="External" /><Relationship Id="rId14" Type="http://schemas.openxmlformats.org/officeDocument/2006/relationships/hyperlink" Target="https://podminky.urs.cz/item/CS_URS_2024_01/071203000" TargetMode="External" /><Relationship Id="rId15" Type="http://schemas.openxmlformats.org/officeDocument/2006/relationships/hyperlink" Target="https://podminky.urs.cz/item/CS_URS_2024_02/072103000" TargetMode="External" /><Relationship Id="rId16" Type="http://schemas.openxmlformats.org/officeDocument/2006/relationships/hyperlink" Target="https://podminky.urs.cz/item/CS_URS_2024_02/072203000" TargetMode="External" /><Relationship Id="rId17" Type="http://schemas.openxmlformats.org/officeDocument/2006/relationships/hyperlink" Target="https://podminky.urs.cz/item/CS_URS_2024_02/072303000" TargetMode="External" /><Relationship Id="rId18" Type="http://schemas.openxmlformats.org/officeDocument/2006/relationships/hyperlink" Target="https://podminky.urs.cz/item/CS_URS_2024_02/091704000" TargetMode="External" /><Relationship Id="rId19" Type="http://schemas.openxmlformats.org/officeDocument/2006/relationships/hyperlink" Target="https://podminky.urs.cz/item/CS_URS_2024_02/091803000" TargetMode="External" /><Relationship Id="rId20" Type="http://schemas.openxmlformats.org/officeDocument/2006/relationships/hyperlink" Target="https://podminky.urs.cz/item/CS_URS_2024_02/092203000" TargetMode="External" /><Relationship Id="rId21" Type="http://schemas.openxmlformats.org/officeDocument/2006/relationships/hyperlink" Target="https://podminky.urs.cz/item/CS_URS_2024_02/045002000" TargetMode="External" /><Relationship Id="rId22" Type="http://schemas.openxmlformats.org/officeDocument/2006/relationships/hyperlink" Target="https://podminky.urs.cz/item/CS_URS_2024_02/049303000" TargetMode="External" /><Relationship Id="rId23"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113106023" TargetMode="External" /><Relationship Id="rId2" Type="http://schemas.openxmlformats.org/officeDocument/2006/relationships/hyperlink" Target="https://podminky.urs.cz/item/CS_URS_2024_02/596211210" TargetMode="External" /><Relationship Id="rId3" Type="http://schemas.openxmlformats.org/officeDocument/2006/relationships/hyperlink" Target="https://podminky.urs.cz/item/CS_URS_2024_02/622143002" TargetMode="External" /><Relationship Id="rId4" Type="http://schemas.openxmlformats.org/officeDocument/2006/relationships/hyperlink" Target="https://podminky.urs.cz/item/CS_URS_2024_02/622143003" TargetMode="External" /><Relationship Id="rId5" Type="http://schemas.openxmlformats.org/officeDocument/2006/relationships/hyperlink" Target="https://podminky.urs.cz/item/CS_URS_2024_02/622143004" TargetMode="External" /><Relationship Id="rId6" Type="http://schemas.openxmlformats.org/officeDocument/2006/relationships/hyperlink" Target="https://podminky.urs.cz/item/CS_URS_2024_02/622151001" TargetMode="External" /><Relationship Id="rId7" Type="http://schemas.openxmlformats.org/officeDocument/2006/relationships/hyperlink" Target="https://podminky.urs.cz/item/CS_URS_2024_02/622211041" TargetMode="External" /><Relationship Id="rId8" Type="http://schemas.openxmlformats.org/officeDocument/2006/relationships/hyperlink" Target="https://podminky.urs.cz/item/CS_URS_2024_02/622221041" TargetMode="External" /><Relationship Id="rId9" Type="http://schemas.openxmlformats.org/officeDocument/2006/relationships/hyperlink" Target="https://podminky.urs.cz/item/CS_URS_2024_02/622222001" TargetMode="External" /><Relationship Id="rId10" Type="http://schemas.openxmlformats.org/officeDocument/2006/relationships/hyperlink" Target="https://podminky.urs.cz/item/CS_URS_2024_02/622251101" TargetMode="External" /><Relationship Id="rId11" Type="http://schemas.openxmlformats.org/officeDocument/2006/relationships/hyperlink" Target="https://podminky.urs.cz/item/CS_URS_2024_02/622251105" TargetMode="External" /><Relationship Id="rId12" Type="http://schemas.openxmlformats.org/officeDocument/2006/relationships/hyperlink" Target="https://podminky.urs.cz/item/CS_URS_2024_02/622251231" TargetMode="External" /><Relationship Id="rId13" Type="http://schemas.openxmlformats.org/officeDocument/2006/relationships/hyperlink" Target="https://podminky.urs.cz/item/CS_URS_2024_02/622321121" TargetMode="External" /><Relationship Id="rId14" Type="http://schemas.openxmlformats.org/officeDocument/2006/relationships/hyperlink" Target="https://podminky.urs.cz/item/CS_URS_2024_02/622511102" TargetMode="External" /><Relationship Id="rId15" Type="http://schemas.openxmlformats.org/officeDocument/2006/relationships/hyperlink" Target="https://podminky.urs.cz/item/CS_URS_2024_02/622541022" TargetMode="External" /><Relationship Id="rId16" Type="http://schemas.openxmlformats.org/officeDocument/2006/relationships/hyperlink" Target="https://podminky.urs.cz/item/CS_URS_2024_02/623541022" TargetMode="External" /><Relationship Id="rId17" Type="http://schemas.openxmlformats.org/officeDocument/2006/relationships/hyperlink" Target="https://podminky.urs.cz/item/CS_URS_2024_02/629991012" TargetMode="External" /><Relationship Id="rId18" Type="http://schemas.openxmlformats.org/officeDocument/2006/relationships/hyperlink" Target="https://podminky.urs.cz/item/CS_URS_2024_02/941211112" TargetMode="External" /><Relationship Id="rId19" Type="http://schemas.openxmlformats.org/officeDocument/2006/relationships/hyperlink" Target="https://podminky.urs.cz/item/CS_URS_2024_02/941211212" TargetMode="External" /><Relationship Id="rId20" Type="http://schemas.openxmlformats.org/officeDocument/2006/relationships/hyperlink" Target="https://podminky.urs.cz/item/CS_URS_2024_02/941211812" TargetMode="External" /><Relationship Id="rId21" Type="http://schemas.openxmlformats.org/officeDocument/2006/relationships/hyperlink" Target="https://podminky.urs.cz/item/CS_URS_2024_02/942111322" TargetMode="External" /><Relationship Id="rId22" Type="http://schemas.openxmlformats.org/officeDocument/2006/relationships/hyperlink" Target="https://podminky.urs.cz/item/CS_URS_2024_02/942321111" TargetMode="External" /><Relationship Id="rId23" Type="http://schemas.openxmlformats.org/officeDocument/2006/relationships/hyperlink" Target="https://podminky.urs.cz/item/CS_URS_2024_02/942321211" TargetMode="External" /><Relationship Id="rId24" Type="http://schemas.openxmlformats.org/officeDocument/2006/relationships/hyperlink" Target="https://podminky.urs.cz/item/CS_URS_2024_02/942321811" TargetMode="External" /><Relationship Id="rId25" Type="http://schemas.openxmlformats.org/officeDocument/2006/relationships/hyperlink" Target="https://podminky.urs.cz/item/CS_URS_2024_02/942322111" TargetMode="External" /><Relationship Id="rId26" Type="http://schemas.openxmlformats.org/officeDocument/2006/relationships/hyperlink" Target="https://podminky.urs.cz/item/CS_URS_2024_02/942322211" TargetMode="External" /><Relationship Id="rId27" Type="http://schemas.openxmlformats.org/officeDocument/2006/relationships/hyperlink" Target="https://podminky.urs.cz/item/CS_URS_2024_02/942322811" TargetMode="External" /><Relationship Id="rId28" Type="http://schemas.openxmlformats.org/officeDocument/2006/relationships/hyperlink" Target="https://podminky.urs.cz/item/CS_URS_2024_02/944511111" TargetMode="External" /><Relationship Id="rId29" Type="http://schemas.openxmlformats.org/officeDocument/2006/relationships/hyperlink" Target="https://podminky.urs.cz/item/CS_URS_2024_02/944511211" TargetMode="External" /><Relationship Id="rId30" Type="http://schemas.openxmlformats.org/officeDocument/2006/relationships/hyperlink" Target="https://podminky.urs.cz/item/CS_URS_2024_02/944511811" TargetMode="External" /><Relationship Id="rId31" Type="http://schemas.openxmlformats.org/officeDocument/2006/relationships/hyperlink" Target="https://podminky.urs.cz/item/CS_URS_2024_02/944711112" TargetMode="External" /><Relationship Id="rId32" Type="http://schemas.openxmlformats.org/officeDocument/2006/relationships/hyperlink" Target="https://podminky.urs.cz/item/CS_URS_2024_02/944711212" TargetMode="External" /><Relationship Id="rId33" Type="http://schemas.openxmlformats.org/officeDocument/2006/relationships/hyperlink" Target="https://podminky.urs.cz/item/CS_URS_2024_02/944711812" TargetMode="External" /><Relationship Id="rId34" Type="http://schemas.openxmlformats.org/officeDocument/2006/relationships/hyperlink" Target="https://podminky.urs.cz/item/CS_URS_2024_02/949411113" TargetMode="External" /><Relationship Id="rId35" Type="http://schemas.openxmlformats.org/officeDocument/2006/relationships/hyperlink" Target="https://podminky.urs.cz/item/CS_URS_2024_02/949411213" TargetMode="External" /><Relationship Id="rId36" Type="http://schemas.openxmlformats.org/officeDocument/2006/relationships/hyperlink" Target="https://podminky.urs.cz/item/CS_URS_2024_02/949411813" TargetMode="External" /><Relationship Id="rId37" Type="http://schemas.openxmlformats.org/officeDocument/2006/relationships/hyperlink" Target="https://podminky.urs.cz/item/CS_URS_2024_02/953941211" TargetMode="External" /><Relationship Id="rId38" Type="http://schemas.openxmlformats.org/officeDocument/2006/relationships/hyperlink" Target="https://podminky.urs.cz/item/CS_URS_2024_02/978015391" TargetMode="External" /><Relationship Id="rId39" Type="http://schemas.openxmlformats.org/officeDocument/2006/relationships/hyperlink" Target="https://podminky.urs.cz/item/CS_URS_2024_02/981011111" TargetMode="External" /><Relationship Id="rId40" Type="http://schemas.openxmlformats.org/officeDocument/2006/relationships/hyperlink" Target="https://podminky.urs.cz/item/CS_URS_2024_02/997006012" TargetMode="External" /><Relationship Id="rId41" Type="http://schemas.openxmlformats.org/officeDocument/2006/relationships/hyperlink" Target="https://podminky.urs.cz/item/CS_URS_2024_02/997006512" TargetMode="External" /><Relationship Id="rId42" Type="http://schemas.openxmlformats.org/officeDocument/2006/relationships/hyperlink" Target="https://podminky.urs.cz/item/CS_URS_2024_02/997006519" TargetMode="External" /><Relationship Id="rId43" Type="http://schemas.openxmlformats.org/officeDocument/2006/relationships/hyperlink" Target="https://podminky.urs.cz/item/CS_URS_2024_02/997013873" TargetMode="External" /><Relationship Id="rId44" Type="http://schemas.openxmlformats.org/officeDocument/2006/relationships/hyperlink" Target="https://podminky.urs.cz/item/CS_URS_2024_02/998011003" TargetMode="External" /><Relationship Id="rId45" Type="http://schemas.openxmlformats.org/officeDocument/2006/relationships/hyperlink" Target="https://podminky.urs.cz/item/CS_URS_2024_02/721241102" TargetMode="External" /><Relationship Id="rId46" Type="http://schemas.openxmlformats.org/officeDocument/2006/relationships/hyperlink" Target="https://podminky.urs.cz/item/CS_URS_2024_02/998721101" TargetMode="External" /><Relationship Id="rId47" Type="http://schemas.openxmlformats.org/officeDocument/2006/relationships/hyperlink" Target="https://podminky.urs.cz/item/CS_URS_2024_02/741420001" TargetMode="External" /><Relationship Id="rId48" Type="http://schemas.openxmlformats.org/officeDocument/2006/relationships/hyperlink" Target="https://podminky.urs.cz/item/CS_URS_2024_02/741420021" TargetMode="External" /><Relationship Id="rId49" Type="http://schemas.openxmlformats.org/officeDocument/2006/relationships/hyperlink" Target="https://podminky.urs.cz/item/CS_URS_2024_02/741420051" TargetMode="External" /><Relationship Id="rId50" Type="http://schemas.openxmlformats.org/officeDocument/2006/relationships/hyperlink" Target="https://podminky.urs.cz/item/CS_URS_2024_02/741420083" TargetMode="External" /><Relationship Id="rId51" Type="http://schemas.openxmlformats.org/officeDocument/2006/relationships/hyperlink" Target="https://podminky.urs.cz/item/CS_URS_2024_02/741420101" TargetMode="External" /><Relationship Id="rId52" Type="http://schemas.openxmlformats.org/officeDocument/2006/relationships/hyperlink" Target="https://podminky.urs.cz/item/CS_URS_2024_02/741421811" TargetMode="External" /><Relationship Id="rId53" Type="http://schemas.openxmlformats.org/officeDocument/2006/relationships/hyperlink" Target="https://podminky.urs.cz/item/CS_URS_2024_02/741421843" TargetMode="External" /><Relationship Id="rId54" Type="http://schemas.openxmlformats.org/officeDocument/2006/relationships/hyperlink" Target="https://podminky.urs.cz/item/CS_URS_2024_02/741421863" TargetMode="External" /><Relationship Id="rId55" Type="http://schemas.openxmlformats.org/officeDocument/2006/relationships/hyperlink" Target="https://podminky.urs.cz/item/CS_URS_2024_02/741421871" TargetMode="External" /><Relationship Id="rId56" Type="http://schemas.openxmlformats.org/officeDocument/2006/relationships/hyperlink" Target="https://podminky.urs.cz/item/CS_URS_2024_02/741820011" TargetMode="External" /><Relationship Id="rId57" Type="http://schemas.openxmlformats.org/officeDocument/2006/relationships/hyperlink" Target="https://podminky.urs.cz/item/CS_URS_2024_02/764002851" TargetMode="External" /><Relationship Id="rId58" Type="http://schemas.openxmlformats.org/officeDocument/2006/relationships/hyperlink" Target="https://podminky.urs.cz/item/CS_URS_2024_02/764002861" TargetMode="External" /><Relationship Id="rId59" Type="http://schemas.openxmlformats.org/officeDocument/2006/relationships/hyperlink" Target="https://podminky.urs.cz/item/CS_URS_2024_02/764004861" TargetMode="External" /><Relationship Id="rId60" Type="http://schemas.openxmlformats.org/officeDocument/2006/relationships/hyperlink" Target="https://podminky.urs.cz/item/CS_URS_2024_02/764216604" TargetMode="External" /><Relationship Id="rId61" Type="http://schemas.openxmlformats.org/officeDocument/2006/relationships/hyperlink" Target="https://podminky.urs.cz/item/CS_URS_2024_02/764218604" TargetMode="External" /><Relationship Id="rId62" Type="http://schemas.openxmlformats.org/officeDocument/2006/relationships/hyperlink" Target="https://podminky.urs.cz/item/CS_URS_2024_02/764508131" TargetMode="External" /><Relationship Id="rId63" Type="http://schemas.openxmlformats.org/officeDocument/2006/relationships/hyperlink" Target="https://podminky.urs.cz/item/CS_URS_2024_02/764518623" TargetMode="External" /><Relationship Id="rId64" Type="http://schemas.openxmlformats.org/officeDocument/2006/relationships/hyperlink" Target="https://podminky.urs.cz/item/CS_URS_2024_02/998764103" TargetMode="External" /><Relationship Id="rId65" Type="http://schemas.openxmlformats.org/officeDocument/2006/relationships/hyperlink" Target="https://podminky.urs.cz/item/CS_URS_2024_02/767661811" TargetMode="External" /><Relationship Id="rId66" Type="http://schemas.openxmlformats.org/officeDocument/2006/relationships/hyperlink" Target="https://podminky.urs.cz/item/CS_URS_2024_02/767662120" TargetMode="External" /><Relationship Id="rId67" Type="http://schemas.openxmlformats.org/officeDocument/2006/relationships/hyperlink" Target="https://podminky.urs.cz/item/CS_URS_2024_02/767996801" TargetMode="External" /><Relationship Id="rId68" Type="http://schemas.openxmlformats.org/officeDocument/2006/relationships/hyperlink" Target="https://podminky.urs.cz/item/CS_URS_2024_02/998767103" TargetMode="External" /><Relationship Id="rId69" Type="http://schemas.openxmlformats.org/officeDocument/2006/relationships/hyperlink" Target="https://podminky.urs.cz/item/CS_URS_2024_02/783201201" TargetMode="External" /><Relationship Id="rId70" Type="http://schemas.openxmlformats.org/officeDocument/2006/relationships/hyperlink" Target="https://podminky.urs.cz/item/CS_URS_2024_02/783217101" TargetMode="External" /><Relationship Id="rId71" Type="http://schemas.openxmlformats.org/officeDocument/2006/relationships/hyperlink" Target="https://podminky.urs.cz/item/CS_URS_2024_02/043103000" TargetMode="External" /><Relationship Id="rId72" Type="http://schemas.openxmlformats.org/officeDocument/2006/relationships/hyperlink" Target="https://podminky.urs.cz/item/CS_URS_2024_02/043114000" TargetMode="External" /><Relationship Id="rId73" Type="http://schemas.openxmlformats.org/officeDocument/2006/relationships/hyperlink" Target="https://podminky.urs.cz/item/CS_URS_2024_02/043124000" TargetMode="External" /><Relationship Id="rId74"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632481215" TargetMode="External" /><Relationship Id="rId2" Type="http://schemas.openxmlformats.org/officeDocument/2006/relationships/hyperlink" Target="https://podminky.urs.cz/item/CS_URS_2024_02/949101111" TargetMode="External" /><Relationship Id="rId3" Type="http://schemas.openxmlformats.org/officeDocument/2006/relationships/hyperlink" Target="https://podminky.urs.cz/item/CS_URS_2024_02/949101112" TargetMode="External" /><Relationship Id="rId4" Type="http://schemas.openxmlformats.org/officeDocument/2006/relationships/hyperlink" Target="https://podminky.urs.cz/item/CS_URS_2024_02/997013117" TargetMode="External" /><Relationship Id="rId5" Type="http://schemas.openxmlformats.org/officeDocument/2006/relationships/hyperlink" Target="https://podminky.urs.cz/item/CS_URS_2024_02/997013501" TargetMode="External" /><Relationship Id="rId6" Type="http://schemas.openxmlformats.org/officeDocument/2006/relationships/hyperlink" Target="https://podminky.urs.cz/item/CS_URS_2024_02/997013509" TargetMode="External" /><Relationship Id="rId7" Type="http://schemas.openxmlformats.org/officeDocument/2006/relationships/hyperlink" Target="https://podminky.urs.cz/item/CS_URS_2024_02/997013645" TargetMode="External" /><Relationship Id="rId8" Type="http://schemas.openxmlformats.org/officeDocument/2006/relationships/hyperlink" Target="https://podminky.urs.cz/item/CS_URS_2024_02/997013812" TargetMode="External" /><Relationship Id="rId9" Type="http://schemas.openxmlformats.org/officeDocument/2006/relationships/hyperlink" Target="https://podminky.urs.cz/item/CS_URS_2024_02/997013814" TargetMode="External" /><Relationship Id="rId10" Type="http://schemas.openxmlformats.org/officeDocument/2006/relationships/hyperlink" Target="https://podminky.urs.cz/item/CS_URS_2024_02/998011003" TargetMode="External" /><Relationship Id="rId11" Type="http://schemas.openxmlformats.org/officeDocument/2006/relationships/hyperlink" Target="https://podminky.urs.cz/item/CS_URS_2024_02/711141559" TargetMode="External" /><Relationship Id="rId12" Type="http://schemas.openxmlformats.org/officeDocument/2006/relationships/hyperlink" Target="https://podminky.urs.cz/item/CS_URS_2024_02/711191001" TargetMode="External" /><Relationship Id="rId13" Type="http://schemas.openxmlformats.org/officeDocument/2006/relationships/hyperlink" Target="https://podminky.urs.cz/item/CS_URS_2024_02/998711103" TargetMode="External" /><Relationship Id="rId14" Type="http://schemas.openxmlformats.org/officeDocument/2006/relationships/hyperlink" Target="https://podminky.urs.cz/item/CS_URS_2024_02/712331101" TargetMode="External" /><Relationship Id="rId15" Type="http://schemas.openxmlformats.org/officeDocument/2006/relationships/hyperlink" Target="https://podminky.urs.cz/item/CS_URS_2024_02/712340833" TargetMode="External" /><Relationship Id="rId16" Type="http://schemas.openxmlformats.org/officeDocument/2006/relationships/hyperlink" Target="https://podminky.urs.cz/item/CS_URS_2024_02/712341559" TargetMode="External" /><Relationship Id="rId17" Type="http://schemas.openxmlformats.org/officeDocument/2006/relationships/hyperlink" Target="https://podminky.urs.cz/item/CS_URS_2024_02/998712103" TargetMode="External" /><Relationship Id="rId18" Type="http://schemas.openxmlformats.org/officeDocument/2006/relationships/hyperlink" Target="https://podminky.urs.cz/item/CS_URS_2024_02/713110811" TargetMode="External" /><Relationship Id="rId19" Type="http://schemas.openxmlformats.org/officeDocument/2006/relationships/hyperlink" Target="https://podminky.urs.cz/item/CS_URS_2024_02/713111111" TargetMode="External" /><Relationship Id="rId20" Type="http://schemas.openxmlformats.org/officeDocument/2006/relationships/hyperlink" Target="https://podminky.urs.cz/item/CS_URS_2024_02/713111121" TargetMode="External" /><Relationship Id="rId21" Type="http://schemas.openxmlformats.org/officeDocument/2006/relationships/hyperlink" Target="https://podminky.urs.cz/item/CS_URS_2024_02/713130811" TargetMode="External" /><Relationship Id="rId22" Type="http://schemas.openxmlformats.org/officeDocument/2006/relationships/hyperlink" Target="https://podminky.urs.cz/item/CS_URS_2024_02/713151111" TargetMode="External" /><Relationship Id="rId23" Type="http://schemas.openxmlformats.org/officeDocument/2006/relationships/hyperlink" Target="https://podminky.urs.cz/item/CS_URS_2024_02/713151121" TargetMode="External" /><Relationship Id="rId24" Type="http://schemas.openxmlformats.org/officeDocument/2006/relationships/hyperlink" Target="https://podminky.urs.cz/item/CS_URS_2024_02/713151811" TargetMode="External" /><Relationship Id="rId25" Type="http://schemas.openxmlformats.org/officeDocument/2006/relationships/hyperlink" Target="https://podminky.urs.cz/item/CS_URS_2024_02/713191132" TargetMode="External" /><Relationship Id="rId26" Type="http://schemas.openxmlformats.org/officeDocument/2006/relationships/hyperlink" Target="https://podminky.urs.cz/item/CS_URS_2024_02/998713103" TargetMode="External" /><Relationship Id="rId27" Type="http://schemas.openxmlformats.org/officeDocument/2006/relationships/hyperlink" Target="https://podminky.urs.cz/item/CS_URS_2024_02/741420001" TargetMode="External" /><Relationship Id="rId28" Type="http://schemas.openxmlformats.org/officeDocument/2006/relationships/hyperlink" Target="https://podminky.urs.cz/item/CS_URS_2024_02/741421821" TargetMode="External" /><Relationship Id="rId29" Type="http://schemas.openxmlformats.org/officeDocument/2006/relationships/hyperlink" Target="https://podminky.urs.cz/item/CS_URS_2024_02/762083111" TargetMode="External" /><Relationship Id="rId30" Type="http://schemas.openxmlformats.org/officeDocument/2006/relationships/hyperlink" Target="https://podminky.urs.cz/item/CS_URS_2024_02/762341026" TargetMode="External" /><Relationship Id="rId31" Type="http://schemas.openxmlformats.org/officeDocument/2006/relationships/hyperlink" Target="https://podminky.urs.cz/item/CS_URS_2024_02/762341811" TargetMode="External" /><Relationship Id="rId32" Type="http://schemas.openxmlformats.org/officeDocument/2006/relationships/hyperlink" Target="https://podminky.urs.cz/item/CS_URS_2024_02/762511227" TargetMode="External" /><Relationship Id="rId33" Type="http://schemas.openxmlformats.org/officeDocument/2006/relationships/hyperlink" Target="https://podminky.urs.cz/item/CS_URS_2024_02/762512261" TargetMode="External" /><Relationship Id="rId34" Type="http://schemas.openxmlformats.org/officeDocument/2006/relationships/hyperlink" Target="https://podminky.urs.cz/item/CS_URS_2024_02/998762103" TargetMode="External" /><Relationship Id="rId35" Type="http://schemas.openxmlformats.org/officeDocument/2006/relationships/hyperlink" Target="https://podminky.urs.cz/item/CS_URS_2024_02/763121821" TargetMode="External" /><Relationship Id="rId36" Type="http://schemas.openxmlformats.org/officeDocument/2006/relationships/hyperlink" Target="https://podminky.urs.cz/item/CS_URS_2024_02/763131411" TargetMode="External" /><Relationship Id="rId37" Type="http://schemas.openxmlformats.org/officeDocument/2006/relationships/hyperlink" Target="https://podminky.urs.cz/item/CS_URS_2024_02/763131751" TargetMode="External" /><Relationship Id="rId38" Type="http://schemas.openxmlformats.org/officeDocument/2006/relationships/hyperlink" Target="https://podminky.urs.cz/item/CS_URS_2024_02/763131821" TargetMode="External" /><Relationship Id="rId39" Type="http://schemas.openxmlformats.org/officeDocument/2006/relationships/hyperlink" Target="https://podminky.urs.cz/item/CS_URS_2024_02/763161510" TargetMode="External" /><Relationship Id="rId40" Type="http://schemas.openxmlformats.org/officeDocument/2006/relationships/hyperlink" Target="https://podminky.urs.cz/item/CS_URS_2024_02/763161821" TargetMode="External" /><Relationship Id="rId41" Type="http://schemas.openxmlformats.org/officeDocument/2006/relationships/hyperlink" Target="https://podminky.urs.cz/item/CS_URS_2024_02/998763303" TargetMode="External" /><Relationship Id="rId42" Type="http://schemas.openxmlformats.org/officeDocument/2006/relationships/hyperlink" Target="https://podminky.urs.cz/item/CS_URS_2024_02/764212662" TargetMode="External" /><Relationship Id="rId43" Type="http://schemas.openxmlformats.org/officeDocument/2006/relationships/hyperlink" Target="https://podminky.urs.cz/item/CS_URS_2024_02/764511603" TargetMode="External" /><Relationship Id="rId44" Type="http://schemas.openxmlformats.org/officeDocument/2006/relationships/hyperlink" Target="https://podminky.urs.cz/item/CS_URS_2024_02/998764103" TargetMode="External" /><Relationship Id="rId45" Type="http://schemas.openxmlformats.org/officeDocument/2006/relationships/hyperlink" Target="https://podminky.urs.cz/item/CS_URS_2024_02/766421224" TargetMode="External" /><Relationship Id="rId46" Type="http://schemas.openxmlformats.org/officeDocument/2006/relationships/hyperlink" Target="https://podminky.urs.cz/item/CS_URS_2024_02/766421821" TargetMode="External" /><Relationship Id="rId47" Type="http://schemas.openxmlformats.org/officeDocument/2006/relationships/hyperlink" Target="https://podminky.urs.cz/item/CS_URS_2024_02/766427112" TargetMode="External" /><Relationship Id="rId48" Type="http://schemas.openxmlformats.org/officeDocument/2006/relationships/hyperlink" Target="https://podminky.urs.cz/item/CS_URS_2024_02/766434341" TargetMode="External" /><Relationship Id="rId49" Type="http://schemas.openxmlformats.org/officeDocument/2006/relationships/hyperlink" Target="https://podminky.urs.cz/item/CS_URS_2024_02/766437311" TargetMode="External" /><Relationship Id="rId50" Type="http://schemas.openxmlformats.org/officeDocument/2006/relationships/hyperlink" Target="https://podminky.urs.cz/item/CS_URS_2024_02/766691812" TargetMode="External" /><Relationship Id="rId51" Type="http://schemas.openxmlformats.org/officeDocument/2006/relationships/hyperlink" Target="https://podminky.urs.cz/item/CS_URS_2024_02/998766103" TargetMode="External" /><Relationship Id="rId52" Type="http://schemas.openxmlformats.org/officeDocument/2006/relationships/hyperlink" Target="https://podminky.urs.cz/item/CS_URS_2024_02/998767103" TargetMode="External" /><Relationship Id="rId53" Type="http://schemas.openxmlformats.org/officeDocument/2006/relationships/hyperlink" Target="https://podminky.urs.cz/item/CS_URS_2024_02/HZS1292" TargetMode="External" /><Relationship Id="rId54"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2/612315301" TargetMode="External" /><Relationship Id="rId2" Type="http://schemas.openxmlformats.org/officeDocument/2006/relationships/hyperlink" Target="https://podminky.urs.cz/item/CS_URS_2024_02/967031142" TargetMode="External" /><Relationship Id="rId3" Type="http://schemas.openxmlformats.org/officeDocument/2006/relationships/hyperlink" Target="https://podminky.urs.cz/item/CS_URS_2024_02/967031732" TargetMode="External" /><Relationship Id="rId4" Type="http://schemas.openxmlformats.org/officeDocument/2006/relationships/hyperlink" Target="https://podminky.urs.cz/item/CS_URS_2024_02/968062374" TargetMode="External" /><Relationship Id="rId5" Type="http://schemas.openxmlformats.org/officeDocument/2006/relationships/hyperlink" Target="https://podminky.urs.cz/item/CS_URS_2024_02/968082015" TargetMode="External" /><Relationship Id="rId6" Type="http://schemas.openxmlformats.org/officeDocument/2006/relationships/hyperlink" Target="https://podminky.urs.cz/item/CS_URS_2024_02/968082016" TargetMode="External" /><Relationship Id="rId7" Type="http://schemas.openxmlformats.org/officeDocument/2006/relationships/hyperlink" Target="https://podminky.urs.cz/item/CS_URS_2024_02/968082017" TargetMode="External" /><Relationship Id="rId8" Type="http://schemas.openxmlformats.org/officeDocument/2006/relationships/hyperlink" Target="https://podminky.urs.cz/item/CS_URS_2024_02/968082018" TargetMode="External" /><Relationship Id="rId9" Type="http://schemas.openxmlformats.org/officeDocument/2006/relationships/hyperlink" Target="https://podminky.urs.cz/item/CS_URS_2024_02/974031154" TargetMode="External" /><Relationship Id="rId10" Type="http://schemas.openxmlformats.org/officeDocument/2006/relationships/hyperlink" Target="https://podminky.urs.cz/item/CS_URS_2024_02/985411111" TargetMode="External" /><Relationship Id="rId11" Type="http://schemas.openxmlformats.org/officeDocument/2006/relationships/hyperlink" Target="https://podminky.urs.cz/item/CS_URS_2024_02/985411911" TargetMode="External" /><Relationship Id="rId12" Type="http://schemas.openxmlformats.org/officeDocument/2006/relationships/hyperlink" Target="https://podminky.urs.cz/item/CS_URS_2024_02/997013117" TargetMode="External" /><Relationship Id="rId13" Type="http://schemas.openxmlformats.org/officeDocument/2006/relationships/hyperlink" Target="https://podminky.urs.cz/item/CS_URS_2024_02/997013501" TargetMode="External" /><Relationship Id="rId14" Type="http://schemas.openxmlformats.org/officeDocument/2006/relationships/hyperlink" Target="https://podminky.urs.cz/item/CS_URS_2024_02/997013509" TargetMode="External" /><Relationship Id="rId15" Type="http://schemas.openxmlformats.org/officeDocument/2006/relationships/hyperlink" Target="https://podminky.urs.cz/item/CS_URS_2024_02/997013813" TargetMode="External" /><Relationship Id="rId16" Type="http://schemas.openxmlformats.org/officeDocument/2006/relationships/hyperlink" Target="https://podminky.urs.cz/item/CS_URS_2024_02/997013863" TargetMode="External" /><Relationship Id="rId17" Type="http://schemas.openxmlformats.org/officeDocument/2006/relationships/hyperlink" Target="https://podminky.urs.cz/item/CS_URS_2024_02/998011003" TargetMode="External" /><Relationship Id="rId18" Type="http://schemas.openxmlformats.org/officeDocument/2006/relationships/hyperlink" Target="https://podminky.urs.cz/item/CS_URS_2024_02/741310221" TargetMode="External" /><Relationship Id="rId19" Type="http://schemas.openxmlformats.org/officeDocument/2006/relationships/hyperlink" Target="https://podminky.urs.cz/item/CS_URS_2024_02/763182411" TargetMode="External" /><Relationship Id="rId20" Type="http://schemas.openxmlformats.org/officeDocument/2006/relationships/hyperlink" Target="https://podminky.urs.cz/item/CS_URS_2024_02/998763303" TargetMode="External" /><Relationship Id="rId21" Type="http://schemas.openxmlformats.org/officeDocument/2006/relationships/hyperlink" Target="https://podminky.urs.cz/item/CS_URS_2024_02/764002851" TargetMode="External" /><Relationship Id="rId22" Type="http://schemas.openxmlformats.org/officeDocument/2006/relationships/hyperlink" Target="https://podminky.urs.cz/item/CS_URS_2024_02/764236406" TargetMode="External" /><Relationship Id="rId23" Type="http://schemas.openxmlformats.org/officeDocument/2006/relationships/hyperlink" Target="https://podminky.urs.cz/item/CS_URS_2024_02/764236467" TargetMode="External" /><Relationship Id="rId24" Type="http://schemas.openxmlformats.org/officeDocument/2006/relationships/hyperlink" Target="https://podminky.urs.cz/item/CS_URS_2024_02/998764103" TargetMode="External" /><Relationship Id="rId25" Type="http://schemas.openxmlformats.org/officeDocument/2006/relationships/hyperlink" Target="https://podminky.urs.cz/item/CS_URS_2024_02/766621211" TargetMode="External" /><Relationship Id="rId26" Type="http://schemas.openxmlformats.org/officeDocument/2006/relationships/hyperlink" Target="https://podminky.urs.cz/item/CS_URS_2024_02/766622831" TargetMode="External" /><Relationship Id="rId27" Type="http://schemas.openxmlformats.org/officeDocument/2006/relationships/hyperlink" Target="https://podminky.urs.cz/item/CS_URS_2024_02/766622861" TargetMode="External" /><Relationship Id="rId28" Type="http://schemas.openxmlformats.org/officeDocument/2006/relationships/hyperlink" Target="https://podminky.urs.cz/item/CS_URS_2024_02/766671028" TargetMode="External" /><Relationship Id="rId29" Type="http://schemas.openxmlformats.org/officeDocument/2006/relationships/hyperlink" Target="https://podminky.urs.cz/item/CS_URS_2024_02/766671030" TargetMode="External" /><Relationship Id="rId30" Type="http://schemas.openxmlformats.org/officeDocument/2006/relationships/hyperlink" Target="https://podminky.urs.cz/item/CS_URS_2024_02/766691812" TargetMode="External" /><Relationship Id="rId31" Type="http://schemas.openxmlformats.org/officeDocument/2006/relationships/hyperlink" Target="https://podminky.urs.cz/item/CS_URS_2024_02/766694126" TargetMode="External" /><Relationship Id="rId32" Type="http://schemas.openxmlformats.org/officeDocument/2006/relationships/hyperlink" Target="https://podminky.urs.cz/item/CS_URS_2024_02/998766103" TargetMode="External" /><Relationship Id="rId33" Type="http://schemas.openxmlformats.org/officeDocument/2006/relationships/hyperlink" Target="https://podminky.urs.cz/item/CS_URS_2024_02/767620322" TargetMode="External" /><Relationship Id="rId34" Type="http://schemas.openxmlformats.org/officeDocument/2006/relationships/hyperlink" Target="https://podminky.urs.cz/item/CS_URS_2024_02/767620323" TargetMode="External" /><Relationship Id="rId35" Type="http://schemas.openxmlformats.org/officeDocument/2006/relationships/hyperlink" Target="https://podminky.urs.cz/item/CS_URS_2024_02/767620324" TargetMode="External" /><Relationship Id="rId36" Type="http://schemas.openxmlformats.org/officeDocument/2006/relationships/hyperlink" Target="https://podminky.urs.cz/item/CS_URS_2024_02/767620325" TargetMode="External" /><Relationship Id="rId37" Type="http://schemas.openxmlformats.org/officeDocument/2006/relationships/hyperlink" Target="https://podminky.urs.cz/item/CS_URS_2024_02/767627306" TargetMode="External" /><Relationship Id="rId38" Type="http://schemas.openxmlformats.org/officeDocument/2006/relationships/hyperlink" Target="https://podminky.urs.cz/item/CS_URS_2024_02/767627307" TargetMode="External" /><Relationship Id="rId39" Type="http://schemas.openxmlformats.org/officeDocument/2006/relationships/hyperlink" Target="https://podminky.urs.cz/item/CS_URS_2024_02/767627309" TargetMode="External" /><Relationship Id="rId40" Type="http://schemas.openxmlformats.org/officeDocument/2006/relationships/hyperlink" Target="https://podminky.urs.cz/item/CS_URS_2024_02/998767103" TargetMode="External" /><Relationship Id="rId41" Type="http://schemas.openxmlformats.org/officeDocument/2006/relationships/hyperlink" Target="https://podminky.urs.cz/item/CS_URS_2024_02/781571141" TargetMode="External" /><Relationship Id="rId42" Type="http://schemas.openxmlformats.org/officeDocument/2006/relationships/hyperlink" Target="https://podminky.urs.cz/item/CS_URS_2024_02/998781103" TargetMode="External" /><Relationship Id="rId43" Type="http://schemas.openxmlformats.org/officeDocument/2006/relationships/hyperlink" Target="https://podminky.urs.cz/item/CS_URS_2024_02/783101201" TargetMode="External" /><Relationship Id="rId44" Type="http://schemas.openxmlformats.org/officeDocument/2006/relationships/hyperlink" Target="https://podminky.urs.cz/item/CS_URS_2024_02/783101203" TargetMode="External" /><Relationship Id="rId45" Type="http://schemas.openxmlformats.org/officeDocument/2006/relationships/hyperlink" Target="https://podminky.urs.cz/item/CS_URS_2024_02/783101403" TargetMode="External" /><Relationship Id="rId46" Type="http://schemas.openxmlformats.org/officeDocument/2006/relationships/hyperlink" Target="https://podminky.urs.cz/item/CS_URS_2024_02/783106807" TargetMode="External" /><Relationship Id="rId47" Type="http://schemas.openxmlformats.org/officeDocument/2006/relationships/hyperlink" Target="https://podminky.urs.cz/item/CS_URS_2024_02/783113101" TargetMode="External" /><Relationship Id="rId48" Type="http://schemas.openxmlformats.org/officeDocument/2006/relationships/hyperlink" Target="https://podminky.urs.cz/item/CS_URS_2024_02/783114101" TargetMode="External" /><Relationship Id="rId49" Type="http://schemas.openxmlformats.org/officeDocument/2006/relationships/hyperlink" Target="https://podminky.urs.cz/item/CS_URS_2024_02/783117101" TargetMode="External" /><Relationship Id="rId50" Type="http://schemas.openxmlformats.org/officeDocument/2006/relationships/hyperlink" Target="https://podminky.urs.cz/item/CS_URS_2024_02/783122111" TargetMode="External" /><Relationship Id="rId51" Type="http://schemas.openxmlformats.org/officeDocument/2006/relationships/hyperlink" Target="https://podminky.urs.cz/item/CS_URS_2024_02/783122131" TargetMode="External" /><Relationship Id="rId52" Type="http://schemas.openxmlformats.org/officeDocument/2006/relationships/hyperlink" Target="https://podminky.urs.cz/item/CS_URS_2024_02/783132211" TargetMode="External" /><Relationship Id="rId53" Type="http://schemas.openxmlformats.org/officeDocument/2006/relationships/hyperlink" Target="https://podminky.urs.cz/item/CS_URS_2024_02/783162201" TargetMode="External" /><Relationship Id="rId54" Type="http://schemas.openxmlformats.org/officeDocument/2006/relationships/hyperlink" Target="https://podminky.urs.cz/item/CS_URS_2024_02/786623011" TargetMode="External" /><Relationship Id="rId55" Type="http://schemas.openxmlformats.org/officeDocument/2006/relationships/hyperlink" Target="https://podminky.urs.cz/item/CS_URS_2024_02/786623021" TargetMode="External" /><Relationship Id="rId56" Type="http://schemas.openxmlformats.org/officeDocument/2006/relationships/hyperlink" Target="https://podminky.urs.cz/item/CS_URS_2024_02/786623023" TargetMode="External" /><Relationship Id="rId57" Type="http://schemas.openxmlformats.org/officeDocument/2006/relationships/hyperlink" Target="https://podminky.urs.cz/item/CS_URS_2024_02/786623025" TargetMode="External" /><Relationship Id="rId58" Type="http://schemas.openxmlformats.org/officeDocument/2006/relationships/hyperlink" Target="https://podminky.urs.cz/item/CS_URS_2024_02/786623039" TargetMode="External" /><Relationship Id="rId59" Type="http://schemas.openxmlformats.org/officeDocument/2006/relationships/hyperlink" Target="https://podminky.urs.cz/item/CS_URS_2024_02/786623041" TargetMode="External" /><Relationship Id="rId60" Type="http://schemas.openxmlformats.org/officeDocument/2006/relationships/hyperlink" Target="https://podminky.urs.cz/item/CS_URS_2024_02/998786103" TargetMode="External" /><Relationship Id="rId61" Type="http://schemas.openxmlformats.org/officeDocument/2006/relationships/hyperlink" Target="https://podminky.urs.cz/item/CS_URS_2024_02/HZS1292" TargetMode="External" /><Relationship Id="rId62"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4_02/712400921" TargetMode="External" /><Relationship Id="rId2" Type="http://schemas.openxmlformats.org/officeDocument/2006/relationships/hyperlink" Target="https://podminky.urs.cz/item/CS_URS_2024_02/998712103" TargetMode="External" /><Relationship Id="rId3" Type="http://schemas.openxmlformats.org/officeDocument/2006/relationships/hyperlink" Target="https://podminky.urs.cz/item/CS_URS_2024_02/764000901" TargetMode="External" /><Relationship Id="rId4" Type="http://schemas.openxmlformats.org/officeDocument/2006/relationships/hyperlink" Target="https://podminky.urs.cz/item/CS_URS_2024_02/764314611" TargetMode="External" /><Relationship Id="rId5" Type="http://schemas.openxmlformats.org/officeDocument/2006/relationships/hyperlink" Target="https://podminky.urs.cz/item/CS_URS_2024_02/998764103" TargetMode="External" /><Relationship Id="rId6" Type="http://schemas.openxmlformats.org/officeDocument/2006/relationships/hyperlink" Target="https://podminky.urs.cz/item/CS_URS_2025_01/765115401" TargetMode="External" /><Relationship Id="rId7" Type="http://schemas.openxmlformats.org/officeDocument/2006/relationships/hyperlink" Target="https://podminky.urs.cz/item/CS_URS_2025_01/765115402" TargetMode="External" /><Relationship Id="rId8" Type="http://schemas.openxmlformats.org/officeDocument/2006/relationships/hyperlink" Target="https://podminky.urs.cz/item/CS_URS_2025_01/765115403" TargetMode="External" /><Relationship Id="rId9" Type="http://schemas.openxmlformats.org/officeDocument/2006/relationships/hyperlink" Target="https://podminky.urs.cz/item/CS_URS_2025_01/998765103" TargetMode="External" /><Relationship Id="rId10" Type="http://schemas.openxmlformats.org/officeDocument/2006/relationships/hyperlink" Target="https://podminky.urs.cz/item/CS_URS_2024_02/767311861" TargetMode="External" /><Relationship Id="rId11" Type="http://schemas.openxmlformats.org/officeDocument/2006/relationships/hyperlink" Target="https://podminky.urs.cz/item/CS_URS_2024_02/767851104" TargetMode="External" /><Relationship Id="rId12" Type="http://schemas.openxmlformats.org/officeDocument/2006/relationships/hyperlink" Target="https://podminky.urs.cz/item/CS_URS_2024_02/767881128" TargetMode="External" /><Relationship Id="rId13" Type="http://schemas.openxmlformats.org/officeDocument/2006/relationships/hyperlink" Target="https://podminky.urs.cz/item/CS_URS_2024_02/767881132" TargetMode="External" /><Relationship Id="rId14" Type="http://schemas.openxmlformats.org/officeDocument/2006/relationships/hyperlink" Target="https://podminky.urs.cz/item/CS_URS_2024_02/998767103" TargetMode="External" /><Relationship Id="rId15"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4_02/319202124" TargetMode="External" /><Relationship Id="rId2" Type="http://schemas.openxmlformats.org/officeDocument/2006/relationships/hyperlink" Target="https://podminky.urs.cz/item/CS_URS_2024_02/319202125" TargetMode="External" /><Relationship Id="rId3" Type="http://schemas.openxmlformats.org/officeDocument/2006/relationships/hyperlink" Target="https://podminky.urs.cz/item/CS_URS_2024_02/612142001" TargetMode="External" /><Relationship Id="rId4" Type="http://schemas.openxmlformats.org/officeDocument/2006/relationships/hyperlink" Target="https://podminky.urs.cz/item/CS_URS_2024_02/612231033" TargetMode="External" /><Relationship Id="rId5" Type="http://schemas.openxmlformats.org/officeDocument/2006/relationships/hyperlink" Target="https://podminky.urs.cz/item/CS_URS_2024_02/612311131" TargetMode="External" /><Relationship Id="rId6" Type="http://schemas.openxmlformats.org/officeDocument/2006/relationships/hyperlink" Target="https://podminky.urs.cz/item/CS_URS_2024_02/619991001" TargetMode="External" /><Relationship Id="rId7" Type="http://schemas.openxmlformats.org/officeDocument/2006/relationships/hyperlink" Target="https://podminky.urs.cz/item/CS_URS_2024_02/629991011" TargetMode="External" /><Relationship Id="rId8" Type="http://schemas.openxmlformats.org/officeDocument/2006/relationships/hyperlink" Target="https://podminky.urs.cz/item/CS_URS_2024_02/952901102" TargetMode="External" /><Relationship Id="rId9" Type="http://schemas.openxmlformats.org/officeDocument/2006/relationships/hyperlink" Target="https://podminky.urs.cz/item/CS_URS_2024_02/952901121" TargetMode="External" /><Relationship Id="rId10" Type="http://schemas.openxmlformats.org/officeDocument/2006/relationships/hyperlink" Target="https://podminky.urs.cz/item/CS_URS_2024_02/952902031" TargetMode="External" /><Relationship Id="rId11" Type="http://schemas.openxmlformats.org/officeDocument/2006/relationships/hyperlink" Target="https://podminky.urs.cz/item/CS_URS_2024_02/978021191" TargetMode="External" /><Relationship Id="rId12" Type="http://schemas.openxmlformats.org/officeDocument/2006/relationships/hyperlink" Target="https://podminky.urs.cz/item/CS_URS_2024_02/978023411" TargetMode="External" /><Relationship Id="rId13" Type="http://schemas.openxmlformats.org/officeDocument/2006/relationships/hyperlink" Target="https://podminky.urs.cz/item/CS_URS_2024_02/997013111" TargetMode="External" /><Relationship Id="rId14" Type="http://schemas.openxmlformats.org/officeDocument/2006/relationships/hyperlink" Target="https://podminky.urs.cz/item/CS_URS_2024_02/997013501" TargetMode="External" /><Relationship Id="rId15" Type="http://schemas.openxmlformats.org/officeDocument/2006/relationships/hyperlink" Target="https://podminky.urs.cz/item/CS_URS_2024_02/997013509" TargetMode="External" /><Relationship Id="rId16" Type="http://schemas.openxmlformats.org/officeDocument/2006/relationships/hyperlink" Target="https://podminky.urs.cz/item/CS_URS_2024_02/997013863" TargetMode="External" /><Relationship Id="rId17" Type="http://schemas.openxmlformats.org/officeDocument/2006/relationships/hyperlink" Target="https://podminky.urs.cz/item/CS_URS_2024_02/998011003" TargetMode="External" /><Relationship Id="rId18" Type="http://schemas.openxmlformats.org/officeDocument/2006/relationships/hyperlink" Target="https://podminky.urs.cz/item/CS_URS_2024_02/711113127" TargetMode="External" /><Relationship Id="rId19" Type="http://schemas.openxmlformats.org/officeDocument/2006/relationships/hyperlink" Target="https://podminky.urs.cz/item/CS_URS_2024_02/998711103" TargetMode="External" /><Relationship Id="rId20" Type="http://schemas.openxmlformats.org/officeDocument/2006/relationships/hyperlink" Target="https://podminky.urs.cz/item/CS_URS_2024_02/771473111" TargetMode="External" /><Relationship Id="rId21" Type="http://schemas.openxmlformats.org/officeDocument/2006/relationships/hyperlink" Target="https://podminky.urs.cz/item/CS_URS_2024_02/998771101" TargetMode="External" /><Relationship Id="rId22" Type="http://schemas.openxmlformats.org/officeDocument/2006/relationships/hyperlink" Target="https://podminky.urs.cz/item/CS_URS_2024_02/781473810" TargetMode="External" /><Relationship Id="rId23" Type="http://schemas.openxmlformats.org/officeDocument/2006/relationships/hyperlink" Target="https://podminky.urs.cz/item/CS_URS_2024_02/783801403" TargetMode="External" /><Relationship Id="rId24" Type="http://schemas.openxmlformats.org/officeDocument/2006/relationships/hyperlink" Target="https://podminky.urs.cz/item/CS_URS_2024_02/783826615" TargetMode="External" /><Relationship Id="rId25" Type="http://schemas.openxmlformats.org/officeDocument/2006/relationships/hyperlink" Target="https://podminky.urs.cz/item/CS_URS_2024_02/HZS1292" TargetMode="External" /><Relationship Id="rId26"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4_02/317234410" TargetMode="External" /><Relationship Id="rId2" Type="http://schemas.openxmlformats.org/officeDocument/2006/relationships/hyperlink" Target="https://podminky.urs.cz/item/CS_URS_2024_02/317944323" TargetMode="External" /><Relationship Id="rId3" Type="http://schemas.openxmlformats.org/officeDocument/2006/relationships/hyperlink" Target="https://podminky.urs.cz/item/CS_URS_2024_02/342291143" TargetMode="External" /><Relationship Id="rId4" Type="http://schemas.openxmlformats.org/officeDocument/2006/relationships/hyperlink" Target="https://podminky.urs.cz/item/CS_URS_2024_02/346244381" TargetMode="External" /><Relationship Id="rId5" Type="http://schemas.openxmlformats.org/officeDocument/2006/relationships/hyperlink" Target="https://podminky.urs.cz/item/CS_URS_2024_02/642942111" TargetMode="External" /><Relationship Id="rId6" Type="http://schemas.openxmlformats.org/officeDocument/2006/relationships/hyperlink" Target="https://podminky.urs.cz/item/CS_URS_2024_02/642942221" TargetMode="External" /><Relationship Id="rId7" Type="http://schemas.openxmlformats.org/officeDocument/2006/relationships/hyperlink" Target="https://podminky.urs.cz/item/CS_URS_2024_02/962031011" TargetMode="External" /><Relationship Id="rId8" Type="http://schemas.openxmlformats.org/officeDocument/2006/relationships/hyperlink" Target="https://podminky.urs.cz/item/CS_URS_2024_02/962032230" TargetMode="External" /><Relationship Id="rId9" Type="http://schemas.openxmlformats.org/officeDocument/2006/relationships/hyperlink" Target="https://podminky.urs.cz/item/CS_URS_2024_02/968072455" TargetMode="External" /><Relationship Id="rId10" Type="http://schemas.openxmlformats.org/officeDocument/2006/relationships/hyperlink" Target="https://podminky.urs.cz/item/CS_URS_2024_02/974031165" TargetMode="External" /><Relationship Id="rId11" Type="http://schemas.openxmlformats.org/officeDocument/2006/relationships/hyperlink" Target="https://podminky.urs.cz/item/CS_URS_2024_02/997013117" TargetMode="External" /><Relationship Id="rId12" Type="http://schemas.openxmlformats.org/officeDocument/2006/relationships/hyperlink" Target="https://podminky.urs.cz/item/CS_URS_2024_02/997013501" TargetMode="External" /><Relationship Id="rId13" Type="http://schemas.openxmlformats.org/officeDocument/2006/relationships/hyperlink" Target="https://podminky.urs.cz/item/CS_URS_2024_02/997013509" TargetMode="External" /><Relationship Id="rId14" Type="http://schemas.openxmlformats.org/officeDocument/2006/relationships/hyperlink" Target="https://podminky.urs.cz/item/CS_URS_2024_02/997013603" TargetMode="External" /><Relationship Id="rId15" Type="http://schemas.openxmlformats.org/officeDocument/2006/relationships/hyperlink" Target="https://podminky.urs.cz/item/CS_URS_2024_02/998011003" TargetMode="External" /><Relationship Id="rId16" Type="http://schemas.openxmlformats.org/officeDocument/2006/relationships/hyperlink" Target="https://podminky.urs.cz/item/CS_URS_2024_02/766660022" TargetMode="External" /><Relationship Id="rId17" Type="http://schemas.openxmlformats.org/officeDocument/2006/relationships/hyperlink" Target="https://podminky.urs.cz/item/CS_URS_2024_02/766660031" TargetMode="External" /><Relationship Id="rId18" Type="http://schemas.openxmlformats.org/officeDocument/2006/relationships/hyperlink" Target="https://podminky.urs.cz/item/CS_URS_2024_02/766660421" TargetMode="External" /><Relationship Id="rId19" Type="http://schemas.openxmlformats.org/officeDocument/2006/relationships/hyperlink" Target="https://podminky.urs.cz/item/CS_URS_2024_02/766660451" TargetMode="External" /><Relationship Id="rId20" Type="http://schemas.openxmlformats.org/officeDocument/2006/relationships/hyperlink" Target="https://podminky.urs.cz/item/CS_URS_2024_02/998766103" TargetMode="External" /><Relationship Id="rId2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4_02/949101112" TargetMode="External" /><Relationship Id="rId2" Type="http://schemas.openxmlformats.org/officeDocument/2006/relationships/hyperlink" Target="https://podminky.urs.cz/item/CS_URS_2024_02/763131411" TargetMode="External" /><Relationship Id="rId3" Type="http://schemas.openxmlformats.org/officeDocument/2006/relationships/hyperlink" Target="https://podminky.urs.cz/item/CS_URS_2024_02/763171213" TargetMode="External" /><Relationship Id="rId4" Type="http://schemas.openxmlformats.org/officeDocument/2006/relationships/hyperlink" Target="https://podminky.urs.cz/item/CS_URS_2024_02/763431103" TargetMode="External" /><Relationship Id="rId5" Type="http://schemas.openxmlformats.org/officeDocument/2006/relationships/hyperlink" Target="https://podminky.urs.cz/item/CS_URS_2024_02/763431201" TargetMode="External" /><Relationship Id="rId6" Type="http://schemas.openxmlformats.org/officeDocument/2006/relationships/hyperlink" Target="https://podminky.urs.cz/item/CS_URS_2024_02/998763303" TargetMode="External" /><Relationship Id="rId7" Type="http://schemas.openxmlformats.org/officeDocument/2006/relationships/hyperlink" Target="https://podminky.urs.cz/item/CS_URS_2024_02/HZS1292" TargetMode="External" /><Relationship Id="rId8"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21</v>
      </c>
      <c r="AO7" s="25"/>
      <c r="AP7" s="25"/>
      <c r="AQ7" s="25"/>
      <c r="AR7" s="23"/>
      <c r="BE7" s="34"/>
      <c r="BS7" s="20" t="s">
        <v>6</v>
      </c>
    </row>
    <row r="8" s="1" customFormat="1" ht="12" customHeight="1">
      <c r="B8" s="24"/>
      <c r="C8" s="25"/>
      <c r="D8" s="35" t="s">
        <v>22</v>
      </c>
      <c r="E8" s="25"/>
      <c r="F8" s="25"/>
      <c r="G8" s="25"/>
      <c r="H8" s="25"/>
      <c r="I8" s="25"/>
      <c r="J8" s="25"/>
      <c r="K8" s="30" t="s">
        <v>23</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24</v>
      </c>
      <c r="AL8" s="25"/>
      <c r="AM8" s="25"/>
      <c r="AN8" s="36" t="s">
        <v>25</v>
      </c>
      <c r="AO8" s="25"/>
      <c r="AP8" s="25"/>
      <c r="AQ8" s="25"/>
      <c r="AR8" s="23"/>
      <c r="BE8" s="34"/>
      <c r="BS8" s="20" t="s">
        <v>6</v>
      </c>
    </row>
    <row r="9" s="1" customFormat="1" ht="29.28" customHeight="1">
      <c r="B9" s="24"/>
      <c r="C9" s="25"/>
      <c r="D9" s="29" t="s">
        <v>26</v>
      </c>
      <c r="E9" s="25"/>
      <c r="F9" s="25"/>
      <c r="G9" s="25"/>
      <c r="H9" s="25"/>
      <c r="I9" s="25"/>
      <c r="J9" s="25"/>
      <c r="K9" s="37" t="s">
        <v>27</v>
      </c>
      <c r="L9" s="25"/>
      <c r="M9" s="25"/>
      <c r="N9" s="25"/>
      <c r="O9" s="25"/>
      <c r="P9" s="25"/>
      <c r="Q9" s="25"/>
      <c r="R9" s="25"/>
      <c r="S9" s="25"/>
      <c r="T9" s="25"/>
      <c r="U9" s="25"/>
      <c r="V9" s="25"/>
      <c r="W9" s="25"/>
      <c r="X9" s="25"/>
      <c r="Y9" s="25"/>
      <c r="Z9" s="25"/>
      <c r="AA9" s="25"/>
      <c r="AB9" s="25"/>
      <c r="AC9" s="25"/>
      <c r="AD9" s="25"/>
      <c r="AE9" s="25"/>
      <c r="AF9" s="25"/>
      <c r="AG9" s="25"/>
      <c r="AH9" s="25"/>
      <c r="AI9" s="25"/>
      <c r="AJ9" s="25"/>
      <c r="AK9" s="29" t="s">
        <v>28</v>
      </c>
      <c r="AL9" s="25"/>
      <c r="AM9" s="25"/>
      <c r="AN9" s="37" t="s">
        <v>29</v>
      </c>
      <c r="AO9" s="25"/>
      <c r="AP9" s="25"/>
      <c r="AQ9" s="25"/>
      <c r="AR9" s="23"/>
      <c r="BE9" s="34"/>
      <c r="BS9" s="20" t="s">
        <v>6</v>
      </c>
    </row>
    <row r="10" s="1" customFormat="1" ht="12" customHeight="1">
      <c r="B10" s="24"/>
      <c r="C10" s="25"/>
      <c r="D10" s="35" t="s">
        <v>30</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31</v>
      </c>
      <c r="AL10" s="25"/>
      <c r="AM10" s="25"/>
      <c r="AN10" s="30" t="s">
        <v>32</v>
      </c>
      <c r="AO10" s="25"/>
      <c r="AP10" s="25"/>
      <c r="AQ10" s="25"/>
      <c r="AR10" s="23"/>
      <c r="BE10" s="34"/>
      <c r="BS10" s="20" t="s">
        <v>6</v>
      </c>
    </row>
    <row r="11" s="1" customFormat="1" ht="18.48" customHeight="1">
      <c r="B11" s="24"/>
      <c r="C11" s="25"/>
      <c r="D11" s="25"/>
      <c r="E11" s="30" t="s">
        <v>33</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34</v>
      </c>
      <c r="AL11" s="25"/>
      <c r="AM11" s="25"/>
      <c r="AN11" s="30" t="s">
        <v>32</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35</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31</v>
      </c>
      <c r="AL13" s="25"/>
      <c r="AM13" s="25"/>
      <c r="AN13" s="38" t="s">
        <v>36</v>
      </c>
      <c r="AO13" s="25"/>
      <c r="AP13" s="25"/>
      <c r="AQ13" s="25"/>
      <c r="AR13" s="23"/>
      <c r="BE13" s="34"/>
      <c r="BS13" s="20" t="s">
        <v>6</v>
      </c>
    </row>
    <row r="14">
      <c r="B14" s="24"/>
      <c r="C14" s="25"/>
      <c r="D14" s="25"/>
      <c r="E14" s="38" t="s">
        <v>36</v>
      </c>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5" t="s">
        <v>34</v>
      </c>
      <c r="AL14" s="25"/>
      <c r="AM14" s="25"/>
      <c r="AN14" s="38" t="s">
        <v>36</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37</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31</v>
      </c>
      <c r="AL16" s="25"/>
      <c r="AM16" s="25"/>
      <c r="AN16" s="30" t="s">
        <v>32</v>
      </c>
      <c r="AO16" s="25"/>
      <c r="AP16" s="25"/>
      <c r="AQ16" s="25"/>
      <c r="AR16" s="23"/>
      <c r="BE16" s="34"/>
      <c r="BS16" s="20" t="s">
        <v>4</v>
      </c>
    </row>
    <row r="17" s="1" customFormat="1" ht="18.48" customHeight="1">
      <c r="B17" s="24"/>
      <c r="C17" s="25"/>
      <c r="D17" s="25"/>
      <c r="E17" s="30" t="s">
        <v>33</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34</v>
      </c>
      <c r="AL17" s="25"/>
      <c r="AM17" s="25"/>
      <c r="AN17" s="30" t="s">
        <v>32</v>
      </c>
      <c r="AO17" s="25"/>
      <c r="AP17" s="25"/>
      <c r="AQ17" s="25"/>
      <c r="AR17" s="23"/>
      <c r="BE17" s="34"/>
      <c r="BS17" s="20" t="s">
        <v>38</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39</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31</v>
      </c>
      <c r="AL19" s="25"/>
      <c r="AM19" s="25"/>
      <c r="AN19" s="30" t="s">
        <v>32</v>
      </c>
      <c r="AO19" s="25"/>
      <c r="AP19" s="25"/>
      <c r="AQ19" s="25"/>
      <c r="AR19" s="23"/>
      <c r="BE19" s="34"/>
      <c r="BS19" s="20" t="s">
        <v>6</v>
      </c>
    </row>
    <row r="20" s="1" customFormat="1" ht="18.48" customHeight="1">
      <c r="B20" s="24"/>
      <c r="C20" s="25"/>
      <c r="D20" s="25"/>
      <c r="E20" s="30" t="s">
        <v>33</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34</v>
      </c>
      <c r="AL20" s="25"/>
      <c r="AM20" s="25"/>
      <c r="AN20" s="30" t="s">
        <v>32</v>
      </c>
      <c r="AO20" s="25"/>
      <c r="AP20" s="25"/>
      <c r="AQ20" s="25"/>
      <c r="AR20" s="23"/>
      <c r="BE20" s="34"/>
      <c r="BS20" s="20" t="s">
        <v>4</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40</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47.25" customHeight="1">
      <c r="B23" s="24"/>
      <c r="C23" s="25"/>
      <c r="D23" s="25"/>
      <c r="E23" s="40" t="s">
        <v>41</v>
      </c>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25"/>
      <c r="AQ25" s="25"/>
      <c r="AR25" s="23"/>
      <c r="BE25" s="34"/>
    </row>
    <row r="26" s="2" customFormat="1" ht="25.92" customHeight="1">
      <c r="A26" s="42"/>
      <c r="B26" s="43"/>
      <c r="C26" s="44"/>
      <c r="D26" s="45" t="s">
        <v>42</v>
      </c>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7">
        <f>ROUND(AG54,2)</f>
        <v>0</v>
      </c>
      <c r="AL26" s="46"/>
      <c r="AM26" s="46"/>
      <c r="AN26" s="46"/>
      <c r="AO26" s="46"/>
      <c r="AP26" s="44"/>
      <c r="AQ26" s="44"/>
      <c r="AR26" s="48"/>
      <c r="BE26" s="34"/>
    </row>
    <row r="27" s="2" customFormat="1" ht="6.96" customHeight="1">
      <c r="A27" s="42"/>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8"/>
      <c r="BE27" s="34"/>
    </row>
    <row r="28" s="2" customFormat="1">
      <c r="A28" s="42"/>
      <c r="B28" s="43"/>
      <c r="C28" s="44"/>
      <c r="D28" s="44"/>
      <c r="E28" s="44"/>
      <c r="F28" s="44"/>
      <c r="G28" s="44"/>
      <c r="H28" s="44"/>
      <c r="I28" s="44"/>
      <c r="J28" s="44"/>
      <c r="K28" s="44"/>
      <c r="L28" s="49" t="s">
        <v>43</v>
      </c>
      <c r="M28" s="49"/>
      <c r="N28" s="49"/>
      <c r="O28" s="49"/>
      <c r="P28" s="49"/>
      <c r="Q28" s="44"/>
      <c r="R28" s="44"/>
      <c r="S28" s="44"/>
      <c r="T28" s="44"/>
      <c r="U28" s="44"/>
      <c r="V28" s="44"/>
      <c r="W28" s="49" t="s">
        <v>44</v>
      </c>
      <c r="X28" s="49"/>
      <c r="Y28" s="49"/>
      <c r="Z28" s="49"/>
      <c r="AA28" s="49"/>
      <c r="AB28" s="49"/>
      <c r="AC28" s="49"/>
      <c r="AD28" s="49"/>
      <c r="AE28" s="49"/>
      <c r="AF28" s="44"/>
      <c r="AG28" s="44"/>
      <c r="AH28" s="44"/>
      <c r="AI28" s="44"/>
      <c r="AJ28" s="44"/>
      <c r="AK28" s="49" t="s">
        <v>45</v>
      </c>
      <c r="AL28" s="49"/>
      <c r="AM28" s="49"/>
      <c r="AN28" s="49"/>
      <c r="AO28" s="49"/>
      <c r="AP28" s="44"/>
      <c r="AQ28" s="44"/>
      <c r="AR28" s="48"/>
      <c r="BE28" s="34"/>
    </row>
    <row r="29" s="3" customFormat="1" ht="14.4" customHeight="1">
      <c r="A29" s="3"/>
      <c r="B29" s="50"/>
      <c r="C29" s="51"/>
      <c r="D29" s="35" t="s">
        <v>46</v>
      </c>
      <c r="E29" s="51"/>
      <c r="F29" s="35" t="s">
        <v>47</v>
      </c>
      <c r="G29" s="51"/>
      <c r="H29" s="51"/>
      <c r="I29" s="51"/>
      <c r="J29" s="51"/>
      <c r="K29" s="51"/>
      <c r="L29" s="52">
        <v>0.20999999999999999</v>
      </c>
      <c r="M29" s="51"/>
      <c r="N29" s="51"/>
      <c r="O29" s="51"/>
      <c r="P29" s="51"/>
      <c r="Q29" s="51"/>
      <c r="R29" s="51"/>
      <c r="S29" s="51"/>
      <c r="T29" s="51"/>
      <c r="U29" s="51"/>
      <c r="V29" s="51"/>
      <c r="W29" s="53">
        <f>ROUND(AZ54, 2)</f>
        <v>0</v>
      </c>
      <c r="X29" s="51"/>
      <c r="Y29" s="51"/>
      <c r="Z29" s="51"/>
      <c r="AA29" s="51"/>
      <c r="AB29" s="51"/>
      <c r="AC29" s="51"/>
      <c r="AD29" s="51"/>
      <c r="AE29" s="51"/>
      <c r="AF29" s="51"/>
      <c r="AG29" s="51"/>
      <c r="AH29" s="51"/>
      <c r="AI29" s="51"/>
      <c r="AJ29" s="51"/>
      <c r="AK29" s="53">
        <f>ROUND(AV54, 2)</f>
        <v>0</v>
      </c>
      <c r="AL29" s="51"/>
      <c r="AM29" s="51"/>
      <c r="AN29" s="51"/>
      <c r="AO29" s="51"/>
      <c r="AP29" s="51"/>
      <c r="AQ29" s="51"/>
      <c r="AR29" s="54"/>
      <c r="BE29" s="55"/>
    </row>
    <row r="30" s="3" customFormat="1" ht="14.4" customHeight="1">
      <c r="A30" s="3"/>
      <c r="B30" s="50"/>
      <c r="C30" s="51"/>
      <c r="D30" s="51"/>
      <c r="E30" s="51"/>
      <c r="F30" s="35" t="s">
        <v>48</v>
      </c>
      <c r="G30" s="51"/>
      <c r="H30" s="51"/>
      <c r="I30" s="51"/>
      <c r="J30" s="51"/>
      <c r="K30" s="51"/>
      <c r="L30" s="52">
        <v>0.12</v>
      </c>
      <c r="M30" s="51"/>
      <c r="N30" s="51"/>
      <c r="O30" s="51"/>
      <c r="P30" s="51"/>
      <c r="Q30" s="51"/>
      <c r="R30" s="51"/>
      <c r="S30" s="51"/>
      <c r="T30" s="51"/>
      <c r="U30" s="51"/>
      <c r="V30" s="51"/>
      <c r="W30" s="53">
        <f>ROUND(BA54, 2)</f>
        <v>0</v>
      </c>
      <c r="X30" s="51"/>
      <c r="Y30" s="51"/>
      <c r="Z30" s="51"/>
      <c r="AA30" s="51"/>
      <c r="AB30" s="51"/>
      <c r="AC30" s="51"/>
      <c r="AD30" s="51"/>
      <c r="AE30" s="51"/>
      <c r="AF30" s="51"/>
      <c r="AG30" s="51"/>
      <c r="AH30" s="51"/>
      <c r="AI30" s="51"/>
      <c r="AJ30" s="51"/>
      <c r="AK30" s="53">
        <f>ROUND(AW54, 2)</f>
        <v>0</v>
      </c>
      <c r="AL30" s="51"/>
      <c r="AM30" s="51"/>
      <c r="AN30" s="51"/>
      <c r="AO30" s="51"/>
      <c r="AP30" s="51"/>
      <c r="AQ30" s="51"/>
      <c r="AR30" s="54"/>
      <c r="BE30" s="55"/>
    </row>
    <row r="31" hidden="1" s="3" customFormat="1" ht="14.4" customHeight="1">
      <c r="A31" s="3"/>
      <c r="B31" s="50"/>
      <c r="C31" s="51"/>
      <c r="D31" s="51"/>
      <c r="E31" s="51"/>
      <c r="F31" s="35" t="s">
        <v>49</v>
      </c>
      <c r="G31" s="51"/>
      <c r="H31" s="51"/>
      <c r="I31" s="51"/>
      <c r="J31" s="51"/>
      <c r="K31" s="51"/>
      <c r="L31" s="52">
        <v>0.20999999999999999</v>
      </c>
      <c r="M31" s="51"/>
      <c r="N31" s="51"/>
      <c r="O31" s="51"/>
      <c r="P31" s="51"/>
      <c r="Q31" s="51"/>
      <c r="R31" s="51"/>
      <c r="S31" s="51"/>
      <c r="T31" s="51"/>
      <c r="U31" s="51"/>
      <c r="V31" s="51"/>
      <c r="W31" s="53">
        <f>ROUND(BB54, 2)</f>
        <v>0</v>
      </c>
      <c r="X31" s="51"/>
      <c r="Y31" s="51"/>
      <c r="Z31" s="51"/>
      <c r="AA31" s="51"/>
      <c r="AB31" s="51"/>
      <c r="AC31" s="51"/>
      <c r="AD31" s="51"/>
      <c r="AE31" s="51"/>
      <c r="AF31" s="51"/>
      <c r="AG31" s="51"/>
      <c r="AH31" s="51"/>
      <c r="AI31" s="51"/>
      <c r="AJ31" s="51"/>
      <c r="AK31" s="53">
        <v>0</v>
      </c>
      <c r="AL31" s="51"/>
      <c r="AM31" s="51"/>
      <c r="AN31" s="51"/>
      <c r="AO31" s="51"/>
      <c r="AP31" s="51"/>
      <c r="AQ31" s="51"/>
      <c r="AR31" s="54"/>
      <c r="BE31" s="55"/>
    </row>
    <row r="32" hidden="1" s="3" customFormat="1" ht="14.4" customHeight="1">
      <c r="A32" s="3"/>
      <c r="B32" s="50"/>
      <c r="C32" s="51"/>
      <c r="D32" s="51"/>
      <c r="E32" s="51"/>
      <c r="F32" s="35" t="s">
        <v>50</v>
      </c>
      <c r="G32" s="51"/>
      <c r="H32" s="51"/>
      <c r="I32" s="51"/>
      <c r="J32" s="51"/>
      <c r="K32" s="51"/>
      <c r="L32" s="52">
        <v>0.12</v>
      </c>
      <c r="M32" s="51"/>
      <c r="N32" s="51"/>
      <c r="O32" s="51"/>
      <c r="P32" s="51"/>
      <c r="Q32" s="51"/>
      <c r="R32" s="51"/>
      <c r="S32" s="51"/>
      <c r="T32" s="51"/>
      <c r="U32" s="51"/>
      <c r="V32" s="51"/>
      <c r="W32" s="53">
        <f>ROUND(BC54, 2)</f>
        <v>0</v>
      </c>
      <c r="X32" s="51"/>
      <c r="Y32" s="51"/>
      <c r="Z32" s="51"/>
      <c r="AA32" s="51"/>
      <c r="AB32" s="51"/>
      <c r="AC32" s="51"/>
      <c r="AD32" s="51"/>
      <c r="AE32" s="51"/>
      <c r="AF32" s="51"/>
      <c r="AG32" s="51"/>
      <c r="AH32" s="51"/>
      <c r="AI32" s="51"/>
      <c r="AJ32" s="51"/>
      <c r="AK32" s="53">
        <v>0</v>
      </c>
      <c r="AL32" s="51"/>
      <c r="AM32" s="51"/>
      <c r="AN32" s="51"/>
      <c r="AO32" s="51"/>
      <c r="AP32" s="51"/>
      <c r="AQ32" s="51"/>
      <c r="AR32" s="54"/>
      <c r="BE32" s="55"/>
    </row>
    <row r="33" hidden="1" s="3" customFormat="1" ht="14.4" customHeight="1">
      <c r="A33" s="3"/>
      <c r="B33" s="50"/>
      <c r="C33" s="51"/>
      <c r="D33" s="51"/>
      <c r="E33" s="51"/>
      <c r="F33" s="35" t="s">
        <v>51</v>
      </c>
      <c r="G33" s="51"/>
      <c r="H33" s="51"/>
      <c r="I33" s="51"/>
      <c r="J33" s="51"/>
      <c r="K33" s="51"/>
      <c r="L33" s="52">
        <v>0</v>
      </c>
      <c r="M33" s="51"/>
      <c r="N33" s="51"/>
      <c r="O33" s="51"/>
      <c r="P33" s="51"/>
      <c r="Q33" s="51"/>
      <c r="R33" s="51"/>
      <c r="S33" s="51"/>
      <c r="T33" s="51"/>
      <c r="U33" s="51"/>
      <c r="V33" s="51"/>
      <c r="W33" s="53">
        <f>ROUND(BD54, 2)</f>
        <v>0</v>
      </c>
      <c r="X33" s="51"/>
      <c r="Y33" s="51"/>
      <c r="Z33" s="51"/>
      <c r="AA33" s="51"/>
      <c r="AB33" s="51"/>
      <c r="AC33" s="51"/>
      <c r="AD33" s="51"/>
      <c r="AE33" s="51"/>
      <c r="AF33" s="51"/>
      <c r="AG33" s="51"/>
      <c r="AH33" s="51"/>
      <c r="AI33" s="51"/>
      <c r="AJ33" s="51"/>
      <c r="AK33" s="53">
        <v>0</v>
      </c>
      <c r="AL33" s="51"/>
      <c r="AM33" s="51"/>
      <c r="AN33" s="51"/>
      <c r="AO33" s="51"/>
      <c r="AP33" s="51"/>
      <c r="AQ33" s="51"/>
      <c r="AR33" s="54"/>
      <c r="BE33" s="3"/>
    </row>
    <row r="34" s="2" customFormat="1" ht="6.96" customHeight="1">
      <c r="A34" s="42"/>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8"/>
      <c r="BE34" s="42"/>
    </row>
    <row r="35" s="2" customFormat="1" ht="25.92" customHeight="1">
      <c r="A35" s="42"/>
      <c r="B35" s="43"/>
      <c r="C35" s="56"/>
      <c r="D35" s="57" t="s">
        <v>52</v>
      </c>
      <c r="E35" s="58"/>
      <c r="F35" s="58"/>
      <c r="G35" s="58"/>
      <c r="H35" s="58"/>
      <c r="I35" s="58"/>
      <c r="J35" s="58"/>
      <c r="K35" s="58"/>
      <c r="L35" s="58"/>
      <c r="M35" s="58"/>
      <c r="N35" s="58"/>
      <c r="O35" s="58"/>
      <c r="P35" s="58"/>
      <c r="Q35" s="58"/>
      <c r="R35" s="58"/>
      <c r="S35" s="58"/>
      <c r="T35" s="59" t="s">
        <v>53</v>
      </c>
      <c r="U35" s="58"/>
      <c r="V35" s="58"/>
      <c r="W35" s="58"/>
      <c r="X35" s="60" t="s">
        <v>54</v>
      </c>
      <c r="Y35" s="58"/>
      <c r="Z35" s="58"/>
      <c r="AA35" s="58"/>
      <c r="AB35" s="58"/>
      <c r="AC35" s="58"/>
      <c r="AD35" s="58"/>
      <c r="AE35" s="58"/>
      <c r="AF35" s="58"/>
      <c r="AG35" s="58"/>
      <c r="AH35" s="58"/>
      <c r="AI35" s="58"/>
      <c r="AJ35" s="58"/>
      <c r="AK35" s="61">
        <f>SUM(AK26:AK33)</f>
        <v>0</v>
      </c>
      <c r="AL35" s="58"/>
      <c r="AM35" s="58"/>
      <c r="AN35" s="58"/>
      <c r="AO35" s="62"/>
      <c r="AP35" s="56"/>
      <c r="AQ35" s="56"/>
      <c r="AR35" s="48"/>
      <c r="BE35" s="42"/>
    </row>
    <row r="36" s="2" customFormat="1" ht="6.96" customHeight="1">
      <c r="A36" s="42"/>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8"/>
      <c r="BE36" s="42"/>
    </row>
    <row r="37" s="2" customFormat="1" ht="6.96" customHeight="1">
      <c r="A37" s="42"/>
      <c r="B37" s="63"/>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48"/>
      <c r="BE37" s="42"/>
    </row>
    <row r="41" s="2" customFormat="1" ht="6.96" customHeight="1">
      <c r="A41" s="42"/>
      <c r="B41" s="65"/>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48"/>
      <c r="BE41" s="42"/>
    </row>
    <row r="42" s="2" customFormat="1" ht="24.96" customHeight="1">
      <c r="A42" s="42"/>
      <c r="B42" s="43"/>
      <c r="C42" s="26" t="s">
        <v>55</v>
      </c>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8"/>
      <c r="BE42" s="42"/>
    </row>
    <row r="43" s="2" customFormat="1" ht="6.96" customHeight="1">
      <c r="A43" s="42"/>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8"/>
      <c r="BE43" s="42"/>
    </row>
    <row r="44" s="4" customFormat="1" ht="12" customHeight="1">
      <c r="A44" s="4"/>
      <c r="B44" s="67"/>
      <c r="C44" s="35" t="s">
        <v>13</v>
      </c>
      <c r="D44" s="68"/>
      <c r="E44" s="68"/>
      <c r="F44" s="68"/>
      <c r="G44" s="68"/>
      <c r="H44" s="68"/>
      <c r="I44" s="68"/>
      <c r="J44" s="68"/>
      <c r="K44" s="68"/>
      <c r="L44" s="68" t="str">
        <f>K5</f>
        <v>2024/026</v>
      </c>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9"/>
      <c r="BE44" s="4"/>
    </row>
    <row r="45" s="5" customFormat="1" ht="36.96" customHeight="1">
      <c r="A45" s="5"/>
      <c r="B45" s="70"/>
      <c r="C45" s="71" t="s">
        <v>16</v>
      </c>
      <c r="D45" s="72"/>
      <c r="E45" s="72"/>
      <c r="F45" s="72"/>
      <c r="G45" s="72"/>
      <c r="H45" s="72"/>
      <c r="I45" s="72"/>
      <c r="J45" s="72"/>
      <c r="K45" s="72"/>
      <c r="L45" s="73" t="str">
        <f>K6</f>
        <v>Energeticky úspory objektu Střední odborné školy obchodu, užitého umění a designu Plzeň, Nerudova 33</v>
      </c>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4"/>
      <c r="BE45" s="5"/>
    </row>
    <row r="46" s="2" customFormat="1" ht="6.96" customHeight="1">
      <c r="A46" s="42"/>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8"/>
      <c r="BE46" s="42"/>
    </row>
    <row r="47" s="2" customFormat="1" ht="12" customHeight="1">
      <c r="A47" s="42"/>
      <c r="B47" s="43"/>
      <c r="C47" s="35" t="s">
        <v>22</v>
      </c>
      <c r="D47" s="44"/>
      <c r="E47" s="44"/>
      <c r="F47" s="44"/>
      <c r="G47" s="44"/>
      <c r="H47" s="44"/>
      <c r="I47" s="44"/>
      <c r="J47" s="44"/>
      <c r="K47" s="44"/>
      <c r="L47" s="75" t="str">
        <f>IF(K8="","",K8)</f>
        <v>Plzeň</v>
      </c>
      <c r="M47" s="44"/>
      <c r="N47" s="44"/>
      <c r="O47" s="44"/>
      <c r="P47" s="44"/>
      <c r="Q47" s="44"/>
      <c r="R47" s="44"/>
      <c r="S47" s="44"/>
      <c r="T47" s="44"/>
      <c r="U47" s="44"/>
      <c r="V47" s="44"/>
      <c r="W47" s="44"/>
      <c r="X47" s="44"/>
      <c r="Y47" s="44"/>
      <c r="Z47" s="44"/>
      <c r="AA47" s="44"/>
      <c r="AB47" s="44"/>
      <c r="AC47" s="44"/>
      <c r="AD47" s="44"/>
      <c r="AE47" s="44"/>
      <c r="AF47" s="44"/>
      <c r="AG47" s="44"/>
      <c r="AH47" s="44"/>
      <c r="AI47" s="35" t="s">
        <v>24</v>
      </c>
      <c r="AJ47" s="44"/>
      <c r="AK47" s="44"/>
      <c r="AL47" s="44"/>
      <c r="AM47" s="76" t="str">
        <f>IF(AN8= "","",AN8)</f>
        <v>26. 11. 2024</v>
      </c>
      <c r="AN47" s="76"/>
      <c r="AO47" s="44"/>
      <c r="AP47" s="44"/>
      <c r="AQ47" s="44"/>
      <c r="AR47" s="48"/>
      <c r="BE47" s="42"/>
    </row>
    <row r="48" s="2" customFormat="1" ht="6.96" customHeight="1">
      <c r="A48" s="42"/>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8"/>
      <c r="BE48" s="42"/>
    </row>
    <row r="49" s="2" customFormat="1" ht="15.15" customHeight="1">
      <c r="A49" s="42"/>
      <c r="B49" s="43"/>
      <c r="C49" s="35" t="s">
        <v>30</v>
      </c>
      <c r="D49" s="44"/>
      <c r="E49" s="44"/>
      <c r="F49" s="44"/>
      <c r="G49" s="44"/>
      <c r="H49" s="44"/>
      <c r="I49" s="44"/>
      <c r="J49" s="44"/>
      <c r="K49" s="44"/>
      <c r="L49" s="68" t="str">
        <f>IF(E11= "","",E11)</f>
        <v xml:space="preserve"> </v>
      </c>
      <c r="M49" s="44"/>
      <c r="N49" s="44"/>
      <c r="O49" s="44"/>
      <c r="P49" s="44"/>
      <c r="Q49" s="44"/>
      <c r="R49" s="44"/>
      <c r="S49" s="44"/>
      <c r="T49" s="44"/>
      <c r="U49" s="44"/>
      <c r="V49" s="44"/>
      <c r="W49" s="44"/>
      <c r="X49" s="44"/>
      <c r="Y49" s="44"/>
      <c r="Z49" s="44"/>
      <c r="AA49" s="44"/>
      <c r="AB49" s="44"/>
      <c r="AC49" s="44"/>
      <c r="AD49" s="44"/>
      <c r="AE49" s="44"/>
      <c r="AF49" s="44"/>
      <c r="AG49" s="44"/>
      <c r="AH49" s="44"/>
      <c r="AI49" s="35" t="s">
        <v>37</v>
      </c>
      <c r="AJ49" s="44"/>
      <c r="AK49" s="44"/>
      <c r="AL49" s="44"/>
      <c r="AM49" s="77" t="str">
        <f>IF(E17="","",E17)</f>
        <v xml:space="preserve"> </v>
      </c>
      <c r="AN49" s="68"/>
      <c r="AO49" s="68"/>
      <c r="AP49" s="68"/>
      <c r="AQ49" s="44"/>
      <c r="AR49" s="48"/>
      <c r="AS49" s="78" t="s">
        <v>56</v>
      </c>
      <c r="AT49" s="79"/>
      <c r="AU49" s="80"/>
      <c r="AV49" s="80"/>
      <c r="AW49" s="80"/>
      <c r="AX49" s="80"/>
      <c r="AY49" s="80"/>
      <c r="AZ49" s="80"/>
      <c r="BA49" s="80"/>
      <c r="BB49" s="80"/>
      <c r="BC49" s="80"/>
      <c r="BD49" s="81"/>
      <c r="BE49" s="42"/>
    </row>
    <row r="50" s="2" customFormat="1" ht="15.15" customHeight="1">
      <c r="A50" s="42"/>
      <c r="B50" s="43"/>
      <c r="C50" s="35" t="s">
        <v>35</v>
      </c>
      <c r="D50" s="44"/>
      <c r="E50" s="44"/>
      <c r="F50" s="44"/>
      <c r="G50" s="44"/>
      <c r="H50" s="44"/>
      <c r="I50" s="44"/>
      <c r="J50" s="44"/>
      <c r="K50" s="44"/>
      <c r="L50" s="68" t="str">
        <f>IF(E14= "Vyplň údaj","",E14)</f>
        <v/>
      </c>
      <c r="M50" s="44"/>
      <c r="N50" s="44"/>
      <c r="O50" s="44"/>
      <c r="P50" s="44"/>
      <c r="Q50" s="44"/>
      <c r="R50" s="44"/>
      <c r="S50" s="44"/>
      <c r="T50" s="44"/>
      <c r="U50" s="44"/>
      <c r="V50" s="44"/>
      <c r="W50" s="44"/>
      <c r="X50" s="44"/>
      <c r="Y50" s="44"/>
      <c r="Z50" s="44"/>
      <c r="AA50" s="44"/>
      <c r="AB50" s="44"/>
      <c r="AC50" s="44"/>
      <c r="AD50" s="44"/>
      <c r="AE50" s="44"/>
      <c r="AF50" s="44"/>
      <c r="AG50" s="44"/>
      <c r="AH50" s="44"/>
      <c r="AI50" s="35" t="s">
        <v>39</v>
      </c>
      <c r="AJ50" s="44"/>
      <c r="AK50" s="44"/>
      <c r="AL50" s="44"/>
      <c r="AM50" s="77" t="str">
        <f>IF(E20="","",E20)</f>
        <v xml:space="preserve"> </v>
      </c>
      <c r="AN50" s="68"/>
      <c r="AO50" s="68"/>
      <c r="AP50" s="68"/>
      <c r="AQ50" s="44"/>
      <c r="AR50" s="48"/>
      <c r="AS50" s="82"/>
      <c r="AT50" s="83"/>
      <c r="AU50" s="84"/>
      <c r="AV50" s="84"/>
      <c r="AW50" s="84"/>
      <c r="AX50" s="84"/>
      <c r="AY50" s="84"/>
      <c r="AZ50" s="84"/>
      <c r="BA50" s="84"/>
      <c r="BB50" s="84"/>
      <c r="BC50" s="84"/>
      <c r="BD50" s="85"/>
      <c r="BE50" s="42"/>
    </row>
    <row r="51" s="2" customFormat="1" ht="10.8" customHeight="1">
      <c r="A51" s="42"/>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8"/>
      <c r="AS51" s="86"/>
      <c r="AT51" s="87"/>
      <c r="AU51" s="88"/>
      <c r="AV51" s="88"/>
      <c r="AW51" s="88"/>
      <c r="AX51" s="88"/>
      <c r="AY51" s="88"/>
      <c r="AZ51" s="88"/>
      <c r="BA51" s="88"/>
      <c r="BB51" s="88"/>
      <c r="BC51" s="88"/>
      <c r="BD51" s="89"/>
      <c r="BE51" s="42"/>
    </row>
    <row r="52" s="2" customFormat="1" ht="29.28" customHeight="1">
      <c r="A52" s="42"/>
      <c r="B52" s="43"/>
      <c r="C52" s="90" t="s">
        <v>57</v>
      </c>
      <c r="D52" s="91"/>
      <c r="E52" s="91"/>
      <c r="F52" s="91"/>
      <c r="G52" s="91"/>
      <c r="H52" s="92"/>
      <c r="I52" s="93" t="s">
        <v>58</v>
      </c>
      <c r="J52" s="91"/>
      <c r="K52" s="91"/>
      <c r="L52" s="91"/>
      <c r="M52" s="91"/>
      <c r="N52" s="91"/>
      <c r="O52" s="91"/>
      <c r="P52" s="91"/>
      <c r="Q52" s="91"/>
      <c r="R52" s="91"/>
      <c r="S52" s="91"/>
      <c r="T52" s="91"/>
      <c r="U52" s="91"/>
      <c r="V52" s="91"/>
      <c r="W52" s="91"/>
      <c r="X52" s="91"/>
      <c r="Y52" s="91"/>
      <c r="Z52" s="91"/>
      <c r="AA52" s="91"/>
      <c r="AB52" s="91"/>
      <c r="AC52" s="91"/>
      <c r="AD52" s="91"/>
      <c r="AE52" s="91"/>
      <c r="AF52" s="91"/>
      <c r="AG52" s="94" t="s">
        <v>59</v>
      </c>
      <c r="AH52" s="91"/>
      <c r="AI52" s="91"/>
      <c r="AJ52" s="91"/>
      <c r="AK52" s="91"/>
      <c r="AL52" s="91"/>
      <c r="AM52" s="91"/>
      <c r="AN52" s="93" t="s">
        <v>60</v>
      </c>
      <c r="AO52" s="91"/>
      <c r="AP52" s="91"/>
      <c r="AQ52" s="95" t="s">
        <v>61</v>
      </c>
      <c r="AR52" s="48"/>
      <c r="AS52" s="96" t="s">
        <v>62</v>
      </c>
      <c r="AT52" s="97" t="s">
        <v>63</v>
      </c>
      <c r="AU52" s="97" t="s">
        <v>64</v>
      </c>
      <c r="AV52" s="97" t="s">
        <v>65</v>
      </c>
      <c r="AW52" s="97" t="s">
        <v>66</v>
      </c>
      <c r="AX52" s="97" t="s">
        <v>67</v>
      </c>
      <c r="AY52" s="97" t="s">
        <v>68</v>
      </c>
      <c r="AZ52" s="97" t="s">
        <v>69</v>
      </c>
      <c r="BA52" s="97" t="s">
        <v>70</v>
      </c>
      <c r="BB52" s="97" t="s">
        <v>71</v>
      </c>
      <c r="BC52" s="97" t="s">
        <v>72</v>
      </c>
      <c r="BD52" s="98" t="s">
        <v>73</v>
      </c>
      <c r="BE52" s="42"/>
    </row>
    <row r="53" s="2" customFormat="1" ht="10.8" customHeight="1">
      <c r="A53" s="42"/>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8"/>
      <c r="AS53" s="99"/>
      <c r="AT53" s="100"/>
      <c r="AU53" s="100"/>
      <c r="AV53" s="100"/>
      <c r="AW53" s="100"/>
      <c r="AX53" s="100"/>
      <c r="AY53" s="100"/>
      <c r="AZ53" s="100"/>
      <c r="BA53" s="100"/>
      <c r="BB53" s="100"/>
      <c r="BC53" s="100"/>
      <c r="BD53" s="101"/>
      <c r="BE53" s="42"/>
    </row>
    <row r="54" s="6" customFormat="1" ht="32.4" customHeight="1">
      <c r="A54" s="6"/>
      <c r="B54" s="102"/>
      <c r="C54" s="103" t="s">
        <v>74</v>
      </c>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5">
        <f>ROUND(AG55+SUM(AG68:AG79)+AG82,2)</f>
        <v>0</v>
      </c>
      <c r="AH54" s="105"/>
      <c r="AI54" s="105"/>
      <c r="AJ54" s="105"/>
      <c r="AK54" s="105"/>
      <c r="AL54" s="105"/>
      <c r="AM54" s="105"/>
      <c r="AN54" s="106">
        <f>SUM(AG54,AT54)</f>
        <v>0</v>
      </c>
      <c r="AO54" s="106"/>
      <c r="AP54" s="106"/>
      <c r="AQ54" s="107" t="s">
        <v>32</v>
      </c>
      <c r="AR54" s="108"/>
      <c r="AS54" s="109">
        <f>ROUND(AS55+SUM(AS68:AS79)+AS82,2)</f>
        <v>0</v>
      </c>
      <c r="AT54" s="110">
        <f>ROUND(SUM(AV54:AW54),2)</f>
        <v>0</v>
      </c>
      <c r="AU54" s="111">
        <f>ROUND(AU55+SUM(AU68:AU79)+AU82,5)</f>
        <v>0</v>
      </c>
      <c r="AV54" s="110">
        <f>ROUND(AZ54*L29,2)</f>
        <v>0</v>
      </c>
      <c r="AW54" s="110">
        <f>ROUND(BA54*L30,2)</f>
        <v>0</v>
      </c>
      <c r="AX54" s="110">
        <f>ROUND(BB54*L29,2)</f>
        <v>0</v>
      </c>
      <c r="AY54" s="110">
        <f>ROUND(BC54*L30,2)</f>
        <v>0</v>
      </c>
      <c r="AZ54" s="110">
        <f>ROUND(AZ55+SUM(AZ68:AZ79)+AZ82,2)</f>
        <v>0</v>
      </c>
      <c r="BA54" s="110">
        <f>ROUND(BA55+SUM(BA68:BA79)+BA82,2)</f>
        <v>0</v>
      </c>
      <c r="BB54" s="110">
        <f>ROUND(BB55+SUM(BB68:BB79)+BB82,2)</f>
        <v>0</v>
      </c>
      <c r="BC54" s="110">
        <f>ROUND(BC55+SUM(BC68:BC79)+BC82,2)</f>
        <v>0</v>
      </c>
      <c r="BD54" s="112">
        <f>ROUND(BD55+SUM(BD68:BD79)+BD82,2)</f>
        <v>0</v>
      </c>
      <c r="BE54" s="6"/>
      <c r="BS54" s="113" t="s">
        <v>75</v>
      </c>
      <c r="BT54" s="113" t="s">
        <v>76</v>
      </c>
      <c r="BU54" s="114" t="s">
        <v>77</v>
      </c>
      <c r="BV54" s="113" t="s">
        <v>78</v>
      </c>
      <c r="BW54" s="113" t="s">
        <v>5</v>
      </c>
      <c r="BX54" s="113" t="s">
        <v>79</v>
      </c>
      <c r="CL54" s="113" t="s">
        <v>19</v>
      </c>
    </row>
    <row r="55" s="7" customFormat="1" ht="16.5" customHeight="1">
      <c r="A55" s="7"/>
      <c r="B55" s="115"/>
      <c r="C55" s="116"/>
      <c r="D55" s="117" t="s">
        <v>80</v>
      </c>
      <c r="E55" s="117"/>
      <c r="F55" s="117"/>
      <c r="G55" s="117"/>
      <c r="H55" s="117"/>
      <c r="I55" s="118"/>
      <c r="J55" s="117" t="s">
        <v>81</v>
      </c>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9">
        <f>ROUND(SUM(AG56:AG67),2)</f>
        <v>0</v>
      </c>
      <c r="AH55" s="118"/>
      <c r="AI55" s="118"/>
      <c r="AJ55" s="118"/>
      <c r="AK55" s="118"/>
      <c r="AL55" s="118"/>
      <c r="AM55" s="118"/>
      <c r="AN55" s="120">
        <f>SUM(AG55,AT55)</f>
        <v>0</v>
      </c>
      <c r="AO55" s="118"/>
      <c r="AP55" s="118"/>
      <c r="AQ55" s="121" t="s">
        <v>82</v>
      </c>
      <c r="AR55" s="122"/>
      <c r="AS55" s="123">
        <f>ROUND(SUM(AS56:AS67),2)</f>
        <v>0</v>
      </c>
      <c r="AT55" s="124">
        <f>ROUND(SUM(AV55:AW55),2)</f>
        <v>0</v>
      </c>
      <c r="AU55" s="125">
        <f>ROUND(SUM(AU56:AU67),5)</f>
        <v>0</v>
      </c>
      <c r="AV55" s="124">
        <f>ROUND(AZ55*L29,2)</f>
        <v>0</v>
      </c>
      <c r="AW55" s="124">
        <f>ROUND(BA55*L30,2)</f>
        <v>0</v>
      </c>
      <c r="AX55" s="124">
        <f>ROUND(BB55*L29,2)</f>
        <v>0</v>
      </c>
      <c r="AY55" s="124">
        <f>ROUND(BC55*L30,2)</f>
        <v>0</v>
      </c>
      <c r="AZ55" s="124">
        <f>ROUND(SUM(AZ56:AZ67),2)</f>
        <v>0</v>
      </c>
      <c r="BA55" s="124">
        <f>ROUND(SUM(BA56:BA67),2)</f>
        <v>0</v>
      </c>
      <c r="BB55" s="124">
        <f>ROUND(SUM(BB56:BB67),2)</f>
        <v>0</v>
      </c>
      <c r="BC55" s="124">
        <f>ROUND(SUM(BC56:BC67),2)</f>
        <v>0</v>
      </c>
      <c r="BD55" s="126">
        <f>ROUND(SUM(BD56:BD67),2)</f>
        <v>0</v>
      </c>
      <c r="BE55" s="7"/>
      <c r="BS55" s="127" t="s">
        <v>75</v>
      </c>
      <c r="BT55" s="127" t="s">
        <v>83</v>
      </c>
      <c r="BU55" s="127" t="s">
        <v>77</v>
      </c>
      <c r="BV55" s="127" t="s">
        <v>78</v>
      </c>
      <c r="BW55" s="127" t="s">
        <v>84</v>
      </c>
      <c r="BX55" s="127" t="s">
        <v>5</v>
      </c>
      <c r="CL55" s="127" t="s">
        <v>19</v>
      </c>
      <c r="CM55" s="127" t="s">
        <v>85</v>
      </c>
    </row>
    <row r="56" s="4" customFormat="1" ht="16.5" customHeight="1">
      <c r="A56" s="128" t="s">
        <v>86</v>
      </c>
      <c r="B56" s="67"/>
      <c r="C56" s="129"/>
      <c r="D56" s="129"/>
      <c r="E56" s="130" t="s">
        <v>87</v>
      </c>
      <c r="F56" s="130"/>
      <c r="G56" s="130"/>
      <c r="H56" s="130"/>
      <c r="I56" s="130"/>
      <c r="J56" s="129"/>
      <c r="K56" s="130" t="s">
        <v>88</v>
      </c>
      <c r="L56" s="130"/>
      <c r="M56" s="130"/>
      <c r="N56" s="130"/>
      <c r="O56" s="130"/>
      <c r="P56" s="130"/>
      <c r="Q56" s="130"/>
      <c r="R56" s="130"/>
      <c r="S56" s="130"/>
      <c r="T56" s="130"/>
      <c r="U56" s="130"/>
      <c r="V56" s="130"/>
      <c r="W56" s="130"/>
      <c r="X56" s="130"/>
      <c r="Y56" s="130"/>
      <c r="Z56" s="130"/>
      <c r="AA56" s="130"/>
      <c r="AB56" s="130"/>
      <c r="AC56" s="130"/>
      <c r="AD56" s="130"/>
      <c r="AE56" s="130"/>
      <c r="AF56" s="130"/>
      <c r="AG56" s="131">
        <f>'01.01 - Vnitřní zateplení'!J32</f>
        <v>0</v>
      </c>
      <c r="AH56" s="129"/>
      <c r="AI56" s="129"/>
      <c r="AJ56" s="129"/>
      <c r="AK56" s="129"/>
      <c r="AL56" s="129"/>
      <c r="AM56" s="129"/>
      <c r="AN56" s="131">
        <f>SUM(AG56,AT56)</f>
        <v>0</v>
      </c>
      <c r="AO56" s="129"/>
      <c r="AP56" s="129"/>
      <c r="AQ56" s="132" t="s">
        <v>89</v>
      </c>
      <c r="AR56" s="69"/>
      <c r="AS56" s="133">
        <v>0</v>
      </c>
      <c r="AT56" s="134">
        <f>ROUND(SUM(AV56:AW56),2)</f>
        <v>0</v>
      </c>
      <c r="AU56" s="135">
        <f>'01.01 - Vnitřní zateplení'!P105</f>
        <v>0</v>
      </c>
      <c r="AV56" s="134">
        <f>'01.01 - Vnitřní zateplení'!J35</f>
        <v>0</v>
      </c>
      <c r="AW56" s="134">
        <f>'01.01 - Vnitřní zateplení'!J36</f>
        <v>0</v>
      </c>
      <c r="AX56" s="134">
        <f>'01.01 - Vnitřní zateplení'!J37</f>
        <v>0</v>
      </c>
      <c r="AY56" s="134">
        <f>'01.01 - Vnitřní zateplení'!J38</f>
        <v>0</v>
      </c>
      <c r="AZ56" s="134">
        <f>'01.01 - Vnitřní zateplení'!F35</f>
        <v>0</v>
      </c>
      <c r="BA56" s="134">
        <f>'01.01 - Vnitřní zateplení'!F36</f>
        <v>0</v>
      </c>
      <c r="BB56" s="134">
        <f>'01.01 - Vnitřní zateplení'!F37</f>
        <v>0</v>
      </c>
      <c r="BC56" s="134">
        <f>'01.01 - Vnitřní zateplení'!F38</f>
        <v>0</v>
      </c>
      <c r="BD56" s="136">
        <f>'01.01 - Vnitřní zateplení'!F39</f>
        <v>0</v>
      </c>
      <c r="BE56" s="4"/>
      <c r="BT56" s="137" t="s">
        <v>85</v>
      </c>
      <c r="BV56" s="137" t="s">
        <v>78</v>
      </c>
      <c r="BW56" s="137" t="s">
        <v>90</v>
      </c>
      <c r="BX56" s="137" t="s">
        <v>84</v>
      </c>
      <c r="CL56" s="137" t="s">
        <v>19</v>
      </c>
    </row>
    <row r="57" s="4" customFormat="1" ht="16.5" customHeight="1">
      <c r="A57" s="128" t="s">
        <v>86</v>
      </c>
      <c r="B57" s="67"/>
      <c r="C57" s="129"/>
      <c r="D57" s="129"/>
      <c r="E57" s="130" t="s">
        <v>91</v>
      </c>
      <c r="F57" s="130"/>
      <c r="G57" s="130"/>
      <c r="H57" s="130"/>
      <c r="I57" s="130"/>
      <c r="J57" s="129"/>
      <c r="K57" s="130" t="s">
        <v>92</v>
      </c>
      <c r="L57" s="130"/>
      <c r="M57" s="130"/>
      <c r="N57" s="130"/>
      <c r="O57" s="130"/>
      <c r="P57" s="130"/>
      <c r="Q57" s="130"/>
      <c r="R57" s="130"/>
      <c r="S57" s="130"/>
      <c r="T57" s="130"/>
      <c r="U57" s="130"/>
      <c r="V57" s="130"/>
      <c r="W57" s="130"/>
      <c r="X57" s="130"/>
      <c r="Y57" s="130"/>
      <c r="Z57" s="130"/>
      <c r="AA57" s="130"/>
      <c r="AB57" s="130"/>
      <c r="AC57" s="130"/>
      <c r="AD57" s="130"/>
      <c r="AE57" s="130"/>
      <c r="AF57" s="130"/>
      <c r="AG57" s="131">
        <f>'01.02 - Vnější zateplení ...'!J32</f>
        <v>0</v>
      </c>
      <c r="AH57" s="129"/>
      <c r="AI57" s="129"/>
      <c r="AJ57" s="129"/>
      <c r="AK57" s="129"/>
      <c r="AL57" s="129"/>
      <c r="AM57" s="129"/>
      <c r="AN57" s="131">
        <f>SUM(AG57,AT57)</f>
        <v>0</v>
      </c>
      <c r="AO57" s="129"/>
      <c r="AP57" s="129"/>
      <c r="AQ57" s="132" t="s">
        <v>89</v>
      </c>
      <c r="AR57" s="69"/>
      <c r="AS57" s="133">
        <v>0</v>
      </c>
      <c r="AT57" s="134">
        <f>ROUND(SUM(AV57:AW57),2)</f>
        <v>0</v>
      </c>
      <c r="AU57" s="135">
        <f>'01.02 - Vnější zateplení ...'!P100</f>
        <v>0</v>
      </c>
      <c r="AV57" s="134">
        <f>'01.02 - Vnější zateplení ...'!J35</f>
        <v>0</v>
      </c>
      <c r="AW57" s="134">
        <f>'01.02 - Vnější zateplení ...'!J36</f>
        <v>0</v>
      </c>
      <c r="AX57" s="134">
        <f>'01.02 - Vnější zateplení ...'!J37</f>
        <v>0</v>
      </c>
      <c r="AY57" s="134">
        <f>'01.02 - Vnější zateplení ...'!J38</f>
        <v>0</v>
      </c>
      <c r="AZ57" s="134">
        <f>'01.02 - Vnější zateplení ...'!F35</f>
        <v>0</v>
      </c>
      <c r="BA57" s="134">
        <f>'01.02 - Vnější zateplení ...'!F36</f>
        <v>0</v>
      </c>
      <c r="BB57" s="134">
        <f>'01.02 - Vnější zateplení ...'!F37</f>
        <v>0</v>
      </c>
      <c r="BC57" s="134">
        <f>'01.02 - Vnější zateplení ...'!F38</f>
        <v>0</v>
      </c>
      <c r="BD57" s="136">
        <f>'01.02 - Vnější zateplení ...'!F39</f>
        <v>0</v>
      </c>
      <c r="BE57" s="4"/>
      <c r="BT57" s="137" t="s">
        <v>85</v>
      </c>
      <c r="BV57" s="137" t="s">
        <v>78</v>
      </c>
      <c r="BW57" s="137" t="s">
        <v>93</v>
      </c>
      <c r="BX57" s="137" t="s">
        <v>84</v>
      </c>
      <c r="CL57" s="137" t="s">
        <v>19</v>
      </c>
    </row>
    <row r="58" s="4" customFormat="1" ht="16.5" customHeight="1">
      <c r="A58" s="128" t="s">
        <v>86</v>
      </c>
      <c r="B58" s="67"/>
      <c r="C58" s="129"/>
      <c r="D58" s="129"/>
      <c r="E58" s="130" t="s">
        <v>94</v>
      </c>
      <c r="F58" s="130"/>
      <c r="G58" s="130"/>
      <c r="H58" s="130"/>
      <c r="I58" s="130"/>
      <c r="J58" s="129"/>
      <c r="K58" s="130" t="s">
        <v>95</v>
      </c>
      <c r="L58" s="130"/>
      <c r="M58" s="130"/>
      <c r="N58" s="130"/>
      <c r="O58" s="130"/>
      <c r="P58" s="130"/>
      <c r="Q58" s="130"/>
      <c r="R58" s="130"/>
      <c r="S58" s="130"/>
      <c r="T58" s="130"/>
      <c r="U58" s="130"/>
      <c r="V58" s="130"/>
      <c r="W58" s="130"/>
      <c r="X58" s="130"/>
      <c r="Y58" s="130"/>
      <c r="Z58" s="130"/>
      <c r="AA58" s="130"/>
      <c r="AB58" s="130"/>
      <c r="AC58" s="130"/>
      <c r="AD58" s="130"/>
      <c r="AE58" s="130"/>
      <c r="AF58" s="130"/>
      <c r="AG58" s="131">
        <f>'01.03 - Zateplení podkroví'!J32</f>
        <v>0</v>
      </c>
      <c r="AH58" s="129"/>
      <c r="AI58" s="129"/>
      <c r="AJ58" s="129"/>
      <c r="AK58" s="129"/>
      <c r="AL58" s="129"/>
      <c r="AM58" s="129"/>
      <c r="AN58" s="131">
        <f>SUM(AG58,AT58)</f>
        <v>0</v>
      </c>
      <c r="AO58" s="129"/>
      <c r="AP58" s="129"/>
      <c r="AQ58" s="132" t="s">
        <v>89</v>
      </c>
      <c r="AR58" s="69"/>
      <c r="AS58" s="133">
        <v>0</v>
      </c>
      <c r="AT58" s="134">
        <f>ROUND(SUM(AV58:AW58),2)</f>
        <v>0</v>
      </c>
      <c r="AU58" s="135">
        <f>'01.03 - Zateplení podkroví'!P101</f>
        <v>0</v>
      </c>
      <c r="AV58" s="134">
        <f>'01.03 - Zateplení podkroví'!J35</f>
        <v>0</v>
      </c>
      <c r="AW58" s="134">
        <f>'01.03 - Zateplení podkroví'!J36</f>
        <v>0</v>
      </c>
      <c r="AX58" s="134">
        <f>'01.03 - Zateplení podkroví'!J37</f>
        <v>0</v>
      </c>
      <c r="AY58" s="134">
        <f>'01.03 - Zateplení podkroví'!J38</f>
        <v>0</v>
      </c>
      <c r="AZ58" s="134">
        <f>'01.03 - Zateplení podkroví'!F35</f>
        <v>0</v>
      </c>
      <c r="BA58" s="134">
        <f>'01.03 - Zateplení podkroví'!F36</f>
        <v>0</v>
      </c>
      <c r="BB58" s="134">
        <f>'01.03 - Zateplení podkroví'!F37</f>
        <v>0</v>
      </c>
      <c r="BC58" s="134">
        <f>'01.03 - Zateplení podkroví'!F38</f>
        <v>0</v>
      </c>
      <c r="BD58" s="136">
        <f>'01.03 - Zateplení podkroví'!F39</f>
        <v>0</v>
      </c>
      <c r="BE58" s="4"/>
      <c r="BT58" s="137" t="s">
        <v>85</v>
      </c>
      <c r="BV58" s="137" t="s">
        <v>78</v>
      </c>
      <c r="BW58" s="137" t="s">
        <v>96</v>
      </c>
      <c r="BX58" s="137" t="s">
        <v>84</v>
      </c>
      <c r="CL58" s="137" t="s">
        <v>19</v>
      </c>
    </row>
    <row r="59" s="4" customFormat="1" ht="16.5" customHeight="1">
      <c r="A59" s="128" t="s">
        <v>86</v>
      </c>
      <c r="B59" s="67"/>
      <c r="C59" s="129"/>
      <c r="D59" s="129"/>
      <c r="E59" s="130" t="s">
        <v>97</v>
      </c>
      <c r="F59" s="130"/>
      <c r="G59" s="130"/>
      <c r="H59" s="130"/>
      <c r="I59" s="130"/>
      <c r="J59" s="129"/>
      <c r="K59" s="130" t="s">
        <v>98</v>
      </c>
      <c r="L59" s="130"/>
      <c r="M59" s="130"/>
      <c r="N59" s="130"/>
      <c r="O59" s="130"/>
      <c r="P59" s="130"/>
      <c r="Q59" s="130"/>
      <c r="R59" s="130"/>
      <c r="S59" s="130"/>
      <c r="T59" s="130"/>
      <c r="U59" s="130"/>
      <c r="V59" s="130"/>
      <c r="W59" s="130"/>
      <c r="X59" s="130"/>
      <c r="Y59" s="130"/>
      <c r="Z59" s="130"/>
      <c r="AA59" s="130"/>
      <c r="AB59" s="130"/>
      <c r="AC59" s="130"/>
      <c r="AD59" s="130"/>
      <c r="AE59" s="130"/>
      <c r="AF59" s="130"/>
      <c r="AG59" s="131">
        <f>'01.04 - Výměna okenníchh ...'!J32</f>
        <v>0</v>
      </c>
      <c r="AH59" s="129"/>
      <c r="AI59" s="129"/>
      <c r="AJ59" s="129"/>
      <c r="AK59" s="129"/>
      <c r="AL59" s="129"/>
      <c r="AM59" s="129"/>
      <c r="AN59" s="131">
        <f>SUM(AG59,AT59)</f>
        <v>0</v>
      </c>
      <c r="AO59" s="129"/>
      <c r="AP59" s="129"/>
      <c r="AQ59" s="132" t="s">
        <v>89</v>
      </c>
      <c r="AR59" s="69"/>
      <c r="AS59" s="133">
        <v>0</v>
      </c>
      <c r="AT59" s="134">
        <f>ROUND(SUM(AV59:AW59),2)</f>
        <v>0</v>
      </c>
      <c r="AU59" s="135">
        <f>'01.04 - Výměna okenníchh ...'!P100</f>
        <v>0</v>
      </c>
      <c r="AV59" s="134">
        <f>'01.04 - Výměna okenníchh ...'!J35</f>
        <v>0</v>
      </c>
      <c r="AW59" s="134">
        <f>'01.04 - Výměna okenníchh ...'!J36</f>
        <v>0</v>
      </c>
      <c r="AX59" s="134">
        <f>'01.04 - Výměna okenníchh ...'!J37</f>
        <v>0</v>
      </c>
      <c r="AY59" s="134">
        <f>'01.04 - Výměna okenníchh ...'!J38</f>
        <v>0</v>
      </c>
      <c r="AZ59" s="134">
        <f>'01.04 - Výměna okenníchh ...'!F35</f>
        <v>0</v>
      </c>
      <c r="BA59" s="134">
        <f>'01.04 - Výměna okenníchh ...'!F36</f>
        <v>0</v>
      </c>
      <c r="BB59" s="134">
        <f>'01.04 - Výměna okenníchh ...'!F37</f>
        <v>0</v>
      </c>
      <c r="BC59" s="134">
        <f>'01.04 - Výměna okenníchh ...'!F38</f>
        <v>0</v>
      </c>
      <c r="BD59" s="136">
        <f>'01.04 - Výměna okenníchh ...'!F39</f>
        <v>0</v>
      </c>
      <c r="BE59" s="4"/>
      <c r="BT59" s="137" t="s">
        <v>85</v>
      </c>
      <c r="BV59" s="137" t="s">
        <v>78</v>
      </c>
      <c r="BW59" s="137" t="s">
        <v>99</v>
      </c>
      <c r="BX59" s="137" t="s">
        <v>84</v>
      </c>
      <c r="CL59" s="137" t="s">
        <v>19</v>
      </c>
    </row>
    <row r="60" s="4" customFormat="1" ht="16.5" customHeight="1">
      <c r="A60" s="128" t="s">
        <v>86</v>
      </c>
      <c r="B60" s="67"/>
      <c r="C60" s="129"/>
      <c r="D60" s="129"/>
      <c r="E60" s="130" t="s">
        <v>100</v>
      </c>
      <c r="F60" s="130"/>
      <c r="G60" s="130"/>
      <c r="H60" s="130"/>
      <c r="I60" s="130"/>
      <c r="J60" s="129"/>
      <c r="K60" s="130" t="s">
        <v>101</v>
      </c>
      <c r="L60" s="130"/>
      <c r="M60" s="130"/>
      <c r="N60" s="130"/>
      <c r="O60" s="130"/>
      <c r="P60" s="130"/>
      <c r="Q60" s="130"/>
      <c r="R60" s="130"/>
      <c r="S60" s="130"/>
      <c r="T60" s="130"/>
      <c r="U60" s="130"/>
      <c r="V60" s="130"/>
      <c r="W60" s="130"/>
      <c r="X60" s="130"/>
      <c r="Y60" s="130"/>
      <c r="Z60" s="130"/>
      <c r="AA60" s="130"/>
      <c r="AB60" s="130"/>
      <c r="AC60" s="130"/>
      <c r="AD60" s="130"/>
      <c r="AE60" s="130"/>
      <c r="AF60" s="130"/>
      <c r="AG60" s="131">
        <f>'01.05 - Úpravy na střeše'!J32</f>
        <v>0</v>
      </c>
      <c r="AH60" s="129"/>
      <c r="AI60" s="129"/>
      <c r="AJ60" s="129"/>
      <c r="AK60" s="129"/>
      <c r="AL60" s="129"/>
      <c r="AM60" s="129"/>
      <c r="AN60" s="131">
        <f>SUM(AG60,AT60)</f>
        <v>0</v>
      </c>
      <c r="AO60" s="129"/>
      <c r="AP60" s="129"/>
      <c r="AQ60" s="132" t="s">
        <v>89</v>
      </c>
      <c r="AR60" s="69"/>
      <c r="AS60" s="133">
        <v>0</v>
      </c>
      <c r="AT60" s="134">
        <f>ROUND(SUM(AV60:AW60),2)</f>
        <v>0</v>
      </c>
      <c r="AU60" s="135">
        <f>'01.05 - Úpravy na střeše'!P90</f>
        <v>0</v>
      </c>
      <c r="AV60" s="134">
        <f>'01.05 - Úpravy na střeše'!J35</f>
        <v>0</v>
      </c>
      <c r="AW60" s="134">
        <f>'01.05 - Úpravy na střeše'!J36</f>
        <v>0</v>
      </c>
      <c r="AX60" s="134">
        <f>'01.05 - Úpravy na střeše'!J37</f>
        <v>0</v>
      </c>
      <c r="AY60" s="134">
        <f>'01.05 - Úpravy na střeše'!J38</f>
        <v>0</v>
      </c>
      <c r="AZ60" s="134">
        <f>'01.05 - Úpravy na střeše'!F35</f>
        <v>0</v>
      </c>
      <c r="BA60" s="134">
        <f>'01.05 - Úpravy na střeše'!F36</f>
        <v>0</v>
      </c>
      <c r="BB60" s="134">
        <f>'01.05 - Úpravy na střeše'!F37</f>
        <v>0</v>
      </c>
      <c r="BC60" s="134">
        <f>'01.05 - Úpravy na střeše'!F38</f>
        <v>0</v>
      </c>
      <c r="BD60" s="136">
        <f>'01.05 - Úpravy na střeše'!F39</f>
        <v>0</v>
      </c>
      <c r="BE60" s="4"/>
      <c r="BT60" s="137" t="s">
        <v>85</v>
      </c>
      <c r="BV60" s="137" t="s">
        <v>78</v>
      </c>
      <c r="BW60" s="137" t="s">
        <v>102</v>
      </c>
      <c r="BX60" s="137" t="s">
        <v>84</v>
      </c>
      <c r="CL60" s="137" t="s">
        <v>19</v>
      </c>
    </row>
    <row r="61" s="4" customFormat="1" ht="16.5" customHeight="1">
      <c r="A61" s="128" t="s">
        <v>86</v>
      </c>
      <c r="B61" s="67"/>
      <c r="C61" s="129"/>
      <c r="D61" s="129"/>
      <c r="E61" s="130" t="s">
        <v>103</v>
      </c>
      <c r="F61" s="130"/>
      <c r="G61" s="130"/>
      <c r="H61" s="130"/>
      <c r="I61" s="130"/>
      <c r="J61" s="129"/>
      <c r="K61" s="130" t="s">
        <v>104</v>
      </c>
      <c r="L61" s="130"/>
      <c r="M61" s="130"/>
      <c r="N61" s="130"/>
      <c r="O61" s="130"/>
      <c r="P61" s="130"/>
      <c r="Q61" s="130"/>
      <c r="R61" s="130"/>
      <c r="S61" s="130"/>
      <c r="T61" s="130"/>
      <c r="U61" s="130"/>
      <c r="V61" s="130"/>
      <c r="W61" s="130"/>
      <c r="X61" s="130"/>
      <c r="Y61" s="130"/>
      <c r="Z61" s="130"/>
      <c r="AA61" s="130"/>
      <c r="AB61" s="130"/>
      <c r="AC61" s="130"/>
      <c r="AD61" s="130"/>
      <c r="AE61" s="130"/>
      <c r="AF61" s="130"/>
      <c r="AG61" s="131">
        <f>'01.06 - Úpravy 1.PP'!J32</f>
        <v>0</v>
      </c>
      <c r="AH61" s="129"/>
      <c r="AI61" s="129"/>
      <c r="AJ61" s="129"/>
      <c r="AK61" s="129"/>
      <c r="AL61" s="129"/>
      <c r="AM61" s="129"/>
      <c r="AN61" s="131">
        <f>SUM(AG61,AT61)</f>
        <v>0</v>
      </c>
      <c r="AO61" s="129"/>
      <c r="AP61" s="129"/>
      <c r="AQ61" s="132" t="s">
        <v>89</v>
      </c>
      <c r="AR61" s="69"/>
      <c r="AS61" s="133">
        <v>0</v>
      </c>
      <c r="AT61" s="134">
        <f>ROUND(SUM(AV61:AW61),2)</f>
        <v>0</v>
      </c>
      <c r="AU61" s="135">
        <f>'01.06 - Úpravy 1.PP'!P97</f>
        <v>0</v>
      </c>
      <c r="AV61" s="134">
        <f>'01.06 - Úpravy 1.PP'!J35</f>
        <v>0</v>
      </c>
      <c r="AW61" s="134">
        <f>'01.06 - Úpravy 1.PP'!J36</f>
        <v>0</v>
      </c>
      <c r="AX61" s="134">
        <f>'01.06 - Úpravy 1.PP'!J37</f>
        <v>0</v>
      </c>
      <c r="AY61" s="134">
        <f>'01.06 - Úpravy 1.PP'!J38</f>
        <v>0</v>
      </c>
      <c r="AZ61" s="134">
        <f>'01.06 - Úpravy 1.PP'!F35</f>
        <v>0</v>
      </c>
      <c r="BA61" s="134">
        <f>'01.06 - Úpravy 1.PP'!F36</f>
        <v>0</v>
      </c>
      <c r="BB61" s="134">
        <f>'01.06 - Úpravy 1.PP'!F37</f>
        <v>0</v>
      </c>
      <c r="BC61" s="134">
        <f>'01.06 - Úpravy 1.PP'!F38</f>
        <v>0</v>
      </c>
      <c r="BD61" s="136">
        <f>'01.06 - Úpravy 1.PP'!F39</f>
        <v>0</v>
      </c>
      <c r="BE61" s="4"/>
      <c r="BT61" s="137" t="s">
        <v>85</v>
      </c>
      <c r="BV61" s="137" t="s">
        <v>78</v>
      </c>
      <c r="BW61" s="137" t="s">
        <v>105</v>
      </c>
      <c r="BX61" s="137" t="s">
        <v>84</v>
      </c>
      <c r="CL61" s="137" t="s">
        <v>19</v>
      </c>
    </row>
    <row r="62" s="4" customFormat="1" ht="16.5" customHeight="1">
      <c r="A62" s="128" t="s">
        <v>86</v>
      </c>
      <c r="B62" s="67"/>
      <c r="C62" s="129"/>
      <c r="D62" s="129"/>
      <c r="E62" s="130" t="s">
        <v>106</v>
      </c>
      <c r="F62" s="130"/>
      <c r="G62" s="130"/>
      <c r="H62" s="130"/>
      <c r="I62" s="130"/>
      <c r="J62" s="129"/>
      <c r="K62" s="130" t="s">
        <v>107</v>
      </c>
      <c r="L62" s="130"/>
      <c r="M62" s="130"/>
      <c r="N62" s="130"/>
      <c r="O62" s="130"/>
      <c r="P62" s="130"/>
      <c r="Q62" s="130"/>
      <c r="R62" s="130"/>
      <c r="S62" s="130"/>
      <c r="T62" s="130"/>
      <c r="U62" s="130"/>
      <c r="V62" s="130"/>
      <c r="W62" s="130"/>
      <c r="X62" s="130"/>
      <c r="Y62" s="130"/>
      <c r="Z62" s="130"/>
      <c r="AA62" s="130"/>
      <c r="AB62" s="130"/>
      <c r="AC62" s="130"/>
      <c r="AD62" s="130"/>
      <c r="AE62" s="130"/>
      <c r="AF62" s="130"/>
      <c r="AG62" s="131">
        <f>'01.07 - Výměna dveří na c...'!J32</f>
        <v>0</v>
      </c>
      <c r="AH62" s="129"/>
      <c r="AI62" s="129"/>
      <c r="AJ62" s="129"/>
      <c r="AK62" s="129"/>
      <c r="AL62" s="129"/>
      <c r="AM62" s="129"/>
      <c r="AN62" s="131">
        <f>SUM(AG62,AT62)</f>
        <v>0</v>
      </c>
      <c r="AO62" s="129"/>
      <c r="AP62" s="129"/>
      <c r="AQ62" s="132" t="s">
        <v>89</v>
      </c>
      <c r="AR62" s="69"/>
      <c r="AS62" s="133">
        <v>0</v>
      </c>
      <c r="AT62" s="134">
        <f>ROUND(SUM(AV62:AW62),2)</f>
        <v>0</v>
      </c>
      <c r="AU62" s="135">
        <f>'01.07 - Výměna dveří na c...'!P93</f>
        <v>0</v>
      </c>
      <c r="AV62" s="134">
        <f>'01.07 - Výměna dveří na c...'!J35</f>
        <v>0</v>
      </c>
      <c r="AW62" s="134">
        <f>'01.07 - Výměna dveří na c...'!J36</f>
        <v>0</v>
      </c>
      <c r="AX62" s="134">
        <f>'01.07 - Výměna dveří na c...'!J37</f>
        <v>0</v>
      </c>
      <c r="AY62" s="134">
        <f>'01.07 - Výměna dveří na c...'!J38</f>
        <v>0</v>
      </c>
      <c r="AZ62" s="134">
        <f>'01.07 - Výměna dveří na c...'!F35</f>
        <v>0</v>
      </c>
      <c r="BA62" s="134">
        <f>'01.07 - Výměna dveří na c...'!F36</f>
        <v>0</v>
      </c>
      <c r="BB62" s="134">
        <f>'01.07 - Výměna dveří na c...'!F37</f>
        <v>0</v>
      </c>
      <c r="BC62" s="134">
        <f>'01.07 - Výměna dveří na c...'!F38</f>
        <v>0</v>
      </c>
      <c r="BD62" s="136">
        <f>'01.07 - Výměna dveří na c...'!F39</f>
        <v>0</v>
      </c>
      <c r="BE62" s="4"/>
      <c r="BT62" s="137" t="s">
        <v>85</v>
      </c>
      <c r="BV62" s="137" t="s">
        <v>78</v>
      </c>
      <c r="BW62" s="137" t="s">
        <v>108</v>
      </c>
      <c r="BX62" s="137" t="s">
        <v>84</v>
      </c>
      <c r="CL62" s="137" t="s">
        <v>19</v>
      </c>
    </row>
    <row r="63" s="4" customFormat="1" ht="16.5" customHeight="1">
      <c r="A63" s="128" t="s">
        <v>86</v>
      </c>
      <c r="B63" s="67"/>
      <c r="C63" s="129"/>
      <c r="D63" s="129"/>
      <c r="E63" s="130" t="s">
        <v>109</v>
      </c>
      <c r="F63" s="130"/>
      <c r="G63" s="130"/>
      <c r="H63" s="130"/>
      <c r="I63" s="130"/>
      <c r="J63" s="129"/>
      <c r="K63" s="130" t="s">
        <v>110</v>
      </c>
      <c r="L63" s="130"/>
      <c r="M63" s="130"/>
      <c r="N63" s="130"/>
      <c r="O63" s="130"/>
      <c r="P63" s="130"/>
      <c r="Q63" s="130"/>
      <c r="R63" s="130"/>
      <c r="S63" s="130"/>
      <c r="T63" s="130"/>
      <c r="U63" s="130"/>
      <c r="V63" s="130"/>
      <c r="W63" s="130"/>
      <c r="X63" s="130"/>
      <c r="Y63" s="130"/>
      <c r="Z63" s="130"/>
      <c r="AA63" s="130"/>
      <c r="AB63" s="130"/>
      <c r="AC63" s="130"/>
      <c r="AD63" s="130"/>
      <c r="AE63" s="130"/>
      <c r="AF63" s="130"/>
      <c r="AG63" s="131">
        <f>'01.08 - Podhledy'!J32</f>
        <v>0</v>
      </c>
      <c r="AH63" s="129"/>
      <c r="AI63" s="129"/>
      <c r="AJ63" s="129"/>
      <c r="AK63" s="129"/>
      <c r="AL63" s="129"/>
      <c r="AM63" s="129"/>
      <c r="AN63" s="131">
        <f>SUM(AG63,AT63)</f>
        <v>0</v>
      </c>
      <c r="AO63" s="129"/>
      <c r="AP63" s="129"/>
      <c r="AQ63" s="132" t="s">
        <v>89</v>
      </c>
      <c r="AR63" s="69"/>
      <c r="AS63" s="133">
        <v>0</v>
      </c>
      <c r="AT63" s="134">
        <f>ROUND(SUM(AV63:AW63),2)</f>
        <v>0</v>
      </c>
      <c r="AU63" s="135">
        <f>'01.08 - Podhledy'!P90</f>
        <v>0</v>
      </c>
      <c r="AV63" s="134">
        <f>'01.08 - Podhledy'!J35</f>
        <v>0</v>
      </c>
      <c r="AW63" s="134">
        <f>'01.08 - Podhledy'!J36</f>
        <v>0</v>
      </c>
      <c r="AX63" s="134">
        <f>'01.08 - Podhledy'!J37</f>
        <v>0</v>
      </c>
      <c r="AY63" s="134">
        <f>'01.08 - Podhledy'!J38</f>
        <v>0</v>
      </c>
      <c r="AZ63" s="134">
        <f>'01.08 - Podhledy'!F35</f>
        <v>0</v>
      </c>
      <c r="BA63" s="134">
        <f>'01.08 - Podhledy'!F36</f>
        <v>0</v>
      </c>
      <c r="BB63" s="134">
        <f>'01.08 - Podhledy'!F37</f>
        <v>0</v>
      </c>
      <c r="BC63" s="134">
        <f>'01.08 - Podhledy'!F38</f>
        <v>0</v>
      </c>
      <c r="BD63" s="136">
        <f>'01.08 - Podhledy'!F39</f>
        <v>0</v>
      </c>
      <c r="BE63" s="4"/>
      <c r="BT63" s="137" t="s">
        <v>85</v>
      </c>
      <c r="BV63" s="137" t="s">
        <v>78</v>
      </c>
      <c r="BW63" s="137" t="s">
        <v>111</v>
      </c>
      <c r="BX63" s="137" t="s">
        <v>84</v>
      </c>
      <c r="CL63" s="137" t="s">
        <v>19</v>
      </c>
    </row>
    <row r="64" s="4" customFormat="1" ht="16.5" customHeight="1">
      <c r="A64" s="128" t="s">
        <v>86</v>
      </c>
      <c r="B64" s="67"/>
      <c r="C64" s="129"/>
      <c r="D64" s="129"/>
      <c r="E64" s="130" t="s">
        <v>112</v>
      </c>
      <c r="F64" s="130"/>
      <c r="G64" s="130"/>
      <c r="H64" s="130"/>
      <c r="I64" s="130"/>
      <c r="J64" s="129"/>
      <c r="K64" s="130" t="s">
        <v>113</v>
      </c>
      <c r="L64" s="130"/>
      <c r="M64" s="130"/>
      <c r="N64" s="130"/>
      <c r="O64" s="130"/>
      <c r="P64" s="130"/>
      <c r="Q64" s="130"/>
      <c r="R64" s="130"/>
      <c r="S64" s="130"/>
      <c r="T64" s="130"/>
      <c r="U64" s="130"/>
      <c r="V64" s="130"/>
      <c r="W64" s="130"/>
      <c r="X64" s="130"/>
      <c r="Y64" s="130"/>
      <c r="Z64" s="130"/>
      <c r="AA64" s="130"/>
      <c r="AB64" s="130"/>
      <c r="AC64" s="130"/>
      <c r="AD64" s="130"/>
      <c r="AE64" s="130"/>
      <c r="AF64" s="130"/>
      <c r="AG64" s="131">
        <f>'01,09 - Výměna vchodových...'!J32</f>
        <v>0</v>
      </c>
      <c r="AH64" s="129"/>
      <c r="AI64" s="129"/>
      <c r="AJ64" s="129"/>
      <c r="AK64" s="129"/>
      <c r="AL64" s="129"/>
      <c r="AM64" s="129"/>
      <c r="AN64" s="131">
        <f>SUM(AG64,AT64)</f>
        <v>0</v>
      </c>
      <c r="AO64" s="129"/>
      <c r="AP64" s="129"/>
      <c r="AQ64" s="132" t="s">
        <v>89</v>
      </c>
      <c r="AR64" s="69"/>
      <c r="AS64" s="133">
        <v>0</v>
      </c>
      <c r="AT64" s="134">
        <f>ROUND(SUM(AV64:AW64),2)</f>
        <v>0</v>
      </c>
      <c r="AU64" s="135">
        <f>'01,09 - Výměna vchodových...'!P90</f>
        <v>0</v>
      </c>
      <c r="AV64" s="134">
        <f>'01,09 - Výměna vchodových...'!J35</f>
        <v>0</v>
      </c>
      <c r="AW64" s="134">
        <f>'01,09 - Výměna vchodových...'!J36</f>
        <v>0</v>
      </c>
      <c r="AX64" s="134">
        <f>'01,09 - Výměna vchodových...'!J37</f>
        <v>0</v>
      </c>
      <c r="AY64" s="134">
        <f>'01,09 - Výměna vchodových...'!J38</f>
        <v>0</v>
      </c>
      <c r="AZ64" s="134">
        <f>'01,09 - Výměna vchodových...'!F35</f>
        <v>0</v>
      </c>
      <c r="BA64" s="134">
        <f>'01,09 - Výměna vchodových...'!F36</f>
        <v>0</v>
      </c>
      <c r="BB64" s="134">
        <f>'01,09 - Výměna vchodových...'!F37</f>
        <v>0</v>
      </c>
      <c r="BC64" s="134">
        <f>'01,09 - Výměna vchodových...'!F38</f>
        <v>0</v>
      </c>
      <c r="BD64" s="136">
        <f>'01,09 - Výměna vchodových...'!F39</f>
        <v>0</v>
      </c>
      <c r="BE64" s="4"/>
      <c r="BT64" s="137" t="s">
        <v>85</v>
      </c>
      <c r="BV64" s="137" t="s">
        <v>78</v>
      </c>
      <c r="BW64" s="137" t="s">
        <v>114</v>
      </c>
      <c r="BX64" s="137" t="s">
        <v>84</v>
      </c>
      <c r="CL64" s="137" t="s">
        <v>19</v>
      </c>
    </row>
    <row r="65" s="4" customFormat="1" ht="16.5" customHeight="1">
      <c r="A65" s="128" t="s">
        <v>86</v>
      </c>
      <c r="B65" s="67"/>
      <c r="C65" s="129"/>
      <c r="D65" s="129"/>
      <c r="E65" s="130" t="s">
        <v>115</v>
      </c>
      <c r="F65" s="130"/>
      <c r="G65" s="130"/>
      <c r="H65" s="130"/>
      <c r="I65" s="130"/>
      <c r="J65" s="129"/>
      <c r="K65" s="130" t="s">
        <v>116</v>
      </c>
      <c r="L65" s="130"/>
      <c r="M65" s="130"/>
      <c r="N65" s="130"/>
      <c r="O65" s="130"/>
      <c r="P65" s="130"/>
      <c r="Q65" s="130"/>
      <c r="R65" s="130"/>
      <c r="S65" s="130"/>
      <c r="T65" s="130"/>
      <c r="U65" s="130"/>
      <c r="V65" s="130"/>
      <c r="W65" s="130"/>
      <c r="X65" s="130"/>
      <c r="Y65" s="130"/>
      <c r="Z65" s="130"/>
      <c r="AA65" s="130"/>
      <c r="AB65" s="130"/>
      <c r="AC65" s="130"/>
      <c r="AD65" s="130"/>
      <c r="AE65" s="130"/>
      <c r="AF65" s="130"/>
      <c r="AG65" s="131">
        <f>'01.10 - Opravy omítek vni...'!J32</f>
        <v>0</v>
      </c>
      <c r="AH65" s="129"/>
      <c r="AI65" s="129"/>
      <c r="AJ65" s="129"/>
      <c r="AK65" s="129"/>
      <c r="AL65" s="129"/>
      <c r="AM65" s="129"/>
      <c r="AN65" s="131">
        <f>SUM(AG65,AT65)</f>
        <v>0</v>
      </c>
      <c r="AO65" s="129"/>
      <c r="AP65" s="129"/>
      <c r="AQ65" s="132" t="s">
        <v>89</v>
      </c>
      <c r="AR65" s="69"/>
      <c r="AS65" s="133">
        <v>0</v>
      </c>
      <c r="AT65" s="134">
        <f>ROUND(SUM(AV65:AW65),2)</f>
        <v>0</v>
      </c>
      <c r="AU65" s="135">
        <f>'01.10 - Opravy omítek vni...'!P91</f>
        <v>0</v>
      </c>
      <c r="AV65" s="134">
        <f>'01.10 - Opravy omítek vni...'!J35</f>
        <v>0</v>
      </c>
      <c r="AW65" s="134">
        <f>'01.10 - Opravy omítek vni...'!J36</f>
        <v>0</v>
      </c>
      <c r="AX65" s="134">
        <f>'01.10 - Opravy omítek vni...'!J37</f>
        <v>0</v>
      </c>
      <c r="AY65" s="134">
        <f>'01.10 - Opravy omítek vni...'!J38</f>
        <v>0</v>
      </c>
      <c r="AZ65" s="134">
        <f>'01.10 - Opravy omítek vni...'!F35</f>
        <v>0</v>
      </c>
      <c r="BA65" s="134">
        <f>'01.10 - Opravy omítek vni...'!F36</f>
        <v>0</v>
      </c>
      <c r="BB65" s="134">
        <f>'01.10 - Opravy omítek vni...'!F37</f>
        <v>0</v>
      </c>
      <c r="BC65" s="134">
        <f>'01.10 - Opravy omítek vni...'!F38</f>
        <v>0</v>
      </c>
      <c r="BD65" s="136">
        <f>'01.10 - Opravy omítek vni...'!F39</f>
        <v>0</v>
      </c>
      <c r="BE65" s="4"/>
      <c r="BT65" s="137" t="s">
        <v>85</v>
      </c>
      <c r="BV65" s="137" t="s">
        <v>78</v>
      </c>
      <c r="BW65" s="137" t="s">
        <v>117</v>
      </c>
      <c r="BX65" s="137" t="s">
        <v>84</v>
      </c>
      <c r="CL65" s="137" t="s">
        <v>19</v>
      </c>
    </row>
    <row r="66" s="4" customFormat="1" ht="16.5" customHeight="1">
      <c r="A66" s="128" t="s">
        <v>86</v>
      </c>
      <c r="B66" s="67"/>
      <c r="C66" s="129"/>
      <c r="D66" s="129"/>
      <c r="E66" s="130" t="s">
        <v>118</v>
      </c>
      <c r="F66" s="130"/>
      <c r="G66" s="130"/>
      <c r="H66" s="130"/>
      <c r="I66" s="130"/>
      <c r="J66" s="129"/>
      <c r="K66" s="130" t="s">
        <v>119</v>
      </c>
      <c r="L66" s="130"/>
      <c r="M66" s="130"/>
      <c r="N66" s="130"/>
      <c r="O66" s="130"/>
      <c r="P66" s="130"/>
      <c r="Q66" s="130"/>
      <c r="R66" s="130"/>
      <c r="S66" s="130"/>
      <c r="T66" s="130"/>
      <c r="U66" s="130"/>
      <c r="V66" s="130"/>
      <c r="W66" s="130"/>
      <c r="X66" s="130"/>
      <c r="Y66" s="130"/>
      <c r="Z66" s="130"/>
      <c r="AA66" s="130"/>
      <c r="AB66" s="130"/>
      <c r="AC66" s="130"/>
      <c r="AD66" s="130"/>
      <c r="AE66" s="130"/>
      <c r="AF66" s="130"/>
      <c r="AG66" s="131">
        <f>'D.11 - Výměna podlahových...'!J32</f>
        <v>0</v>
      </c>
      <c r="AH66" s="129"/>
      <c r="AI66" s="129"/>
      <c r="AJ66" s="129"/>
      <c r="AK66" s="129"/>
      <c r="AL66" s="129"/>
      <c r="AM66" s="129"/>
      <c r="AN66" s="131">
        <f>SUM(AG66,AT66)</f>
        <v>0</v>
      </c>
      <c r="AO66" s="129"/>
      <c r="AP66" s="129"/>
      <c r="AQ66" s="132" t="s">
        <v>89</v>
      </c>
      <c r="AR66" s="69"/>
      <c r="AS66" s="133">
        <v>0</v>
      </c>
      <c r="AT66" s="134">
        <f>ROUND(SUM(AV66:AW66),2)</f>
        <v>0</v>
      </c>
      <c r="AU66" s="135">
        <f>'D.11 - Výměna podlahových...'!P89</f>
        <v>0</v>
      </c>
      <c r="AV66" s="134">
        <f>'D.11 - Výměna podlahových...'!J35</f>
        <v>0</v>
      </c>
      <c r="AW66" s="134">
        <f>'D.11 - Výměna podlahových...'!J36</f>
        <v>0</v>
      </c>
      <c r="AX66" s="134">
        <f>'D.11 - Výměna podlahových...'!J37</f>
        <v>0</v>
      </c>
      <c r="AY66" s="134">
        <f>'D.11 - Výměna podlahových...'!J38</f>
        <v>0</v>
      </c>
      <c r="AZ66" s="134">
        <f>'D.11 - Výměna podlahových...'!F35</f>
        <v>0</v>
      </c>
      <c r="BA66" s="134">
        <f>'D.11 - Výměna podlahových...'!F36</f>
        <v>0</v>
      </c>
      <c r="BB66" s="134">
        <f>'D.11 - Výměna podlahových...'!F37</f>
        <v>0</v>
      </c>
      <c r="BC66" s="134">
        <f>'D.11 - Výměna podlahových...'!F38</f>
        <v>0</v>
      </c>
      <c r="BD66" s="136">
        <f>'D.11 - Výměna podlahových...'!F39</f>
        <v>0</v>
      </c>
      <c r="BE66" s="4"/>
      <c r="BT66" s="137" t="s">
        <v>85</v>
      </c>
      <c r="BV66" s="137" t="s">
        <v>78</v>
      </c>
      <c r="BW66" s="137" t="s">
        <v>120</v>
      </c>
      <c r="BX66" s="137" t="s">
        <v>84</v>
      </c>
      <c r="CL66" s="137" t="s">
        <v>19</v>
      </c>
    </row>
    <row r="67" s="4" customFormat="1" ht="16.5" customHeight="1">
      <c r="A67" s="128" t="s">
        <v>86</v>
      </c>
      <c r="B67" s="67"/>
      <c r="C67" s="129"/>
      <c r="D67" s="129"/>
      <c r="E67" s="130" t="s">
        <v>121</v>
      </c>
      <c r="F67" s="130"/>
      <c r="G67" s="130"/>
      <c r="H67" s="130"/>
      <c r="I67" s="130"/>
      <c r="J67" s="129"/>
      <c r="K67" s="130" t="s">
        <v>122</v>
      </c>
      <c r="L67" s="130"/>
      <c r="M67" s="130"/>
      <c r="N67" s="130"/>
      <c r="O67" s="130"/>
      <c r="P67" s="130"/>
      <c r="Q67" s="130"/>
      <c r="R67" s="130"/>
      <c r="S67" s="130"/>
      <c r="T67" s="130"/>
      <c r="U67" s="130"/>
      <c r="V67" s="130"/>
      <c r="W67" s="130"/>
      <c r="X67" s="130"/>
      <c r="Y67" s="130"/>
      <c r="Z67" s="130"/>
      <c r="AA67" s="130"/>
      <c r="AB67" s="130"/>
      <c r="AC67" s="130"/>
      <c r="AD67" s="130"/>
      <c r="AE67" s="130"/>
      <c r="AF67" s="130"/>
      <c r="AG67" s="131">
        <f>'D.12 - Prosklená stěna - ...'!J32</f>
        <v>0</v>
      </c>
      <c r="AH67" s="129"/>
      <c r="AI67" s="129"/>
      <c r="AJ67" s="129"/>
      <c r="AK67" s="129"/>
      <c r="AL67" s="129"/>
      <c r="AM67" s="129"/>
      <c r="AN67" s="131">
        <f>SUM(AG67,AT67)</f>
        <v>0</v>
      </c>
      <c r="AO67" s="129"/>
      <c r="AP67" s="129"/>
      <c r="AQ67" s="132" t="s">
        <v>89</v>
      </c>
      <c r="AR67" s="69"/>
      <c r="AS67" s="133">
        <v>0</v>
      </c>
      <c r="AT67" s="134">
        <f>ROUND(SUM(AV67:AW67),2)</f>
        <v>0</v>
      </c>
      <c r="AU67" s="135">
        <f>'D.12 - Prosklená stěna - ...'!P87</f>
        <v>0</v>
      </c>
      <c r="AV67" s="134">
        <f>'D.12 - Prosklená stěna - ...'!J35</f>
        <v>0</v>
      </c>
      <c r="AW67" s="134">
        <f>'D.12 - Prosklená stěna - ...'!J36</f>
        <v>0</v>
      </c>
      <c r="AX67" s="134">
        <f>'D.12 - Prosklená stěna - ...'!J37</f>
        <v>0</v>
      </c>
      <c r="AY67" s="134">
        <f>'D.12 - Prosklená stěna - ...'!J38</f>
        <v>0</v>
      </c>
      <c r="AZ67" s="134">
        <f>'D.12 - Prosklená stěna - ...'!F35</f>
        <v>0</v>
      </c>
      <c r="BA67" s="134">
        <f>'D.12 - Prosklená stěna - ...'!F36</f>
        <v>0</v>
      </c>
      <c r="BB67" s="134">
        <f>'D.12 - Prosklená stěna - ...'!F37</f>
        <v>0</v>
      </c>
      <c r="BC67" s="134">
        <f>'D.12 - Prosklená stěna - ...'!F38</f>
        <v>0</v>
      </c>
      <c r="BD67" s="136">
        <f>'D.12 - Prosklená stěna - ...'!F39</f>
        <v>0</v>
      </c>
      <c r="BE67" s="4"/>
      <c r="BT67" s="137" t="s">
        <v>85</v>
      </c>
      <c r="BV67" s="137" t="s">
        <v>78</v>
      </c>
      <c r="BW67" s="137" t="s">
        <v>123</v>
      </c>
      <c r="BX67" s="137" t="s">
        <v>84</v>
      </c>
      <c r="CL67" s="137" t="s">
        <v>19</v>
      </c>
    </row>
    <row r="68" s="7" customFormat="1" ht="16.5" customHeight="1">
      <c r="A68" s="128" t="s">
        <v>86</v>
      </c>
      <c r="B68" s="115"/>
      <c r="C68" s="116"/>
      <c r="D68" s="117" t="s">
        <v>124</v>
      </c>
      <c r="E68" s="117"/>
      <c r="F68" s="117"/>
      <c r="G68" s="117"/>
      <c r="H68" s="117"/>
      <c r="I68" s="118"/>
      <c r="J68" s="117" t="s">
        <v>125</v>
      </c>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20">
        <f>'02 - D.1.3  PBŘ'!J30</f>
        <v>0</v>
      </c>
      <c r="AH68" s="118"/>
      <c r="AI68" s="118"/>
      <c r="AJ68" s="118"/>
      <c r="AK68" s="118"/>
      <c r="AL68" s="118"/>
      <c r="AM68" s="118"/>
      <c r="AN68" s="120">
        <f>SUM(AG68,AT68)</f>
        <v>0</v>
      </c>
      <c r="AO68" s="118"/>
      <c r="AP68" s="118"/>
      <c r="AQ68" s="121" t="s">
        <v>82</v>
      </c>
      <c r="AR68" s="122"/>
      <c r="AS68" s="123">
        <v>0</v>
      </c>
      <c r="AT68" s="124">
        <f>ROUND(SUM(AV68:AW68),2)</f>
        <v>0</v>
      </c>
      <c r="AU68" s="125">
        <f>'02 - D.1.3  PBŘ'!P82</f>
        <v>0</v>
      </c>
      <c r="AV68" s="124">
        <f>'02 - D.1.3  PBŘ'!J33</f>
        <v>0</v>
      </c>
      <c r="AW68" s="124">
        <f>'02 - D.1.3  PBŘ'!J34</f>
        <v>0</v>
      </c>
      <c r="AX68" s="124">
        <f>'02 - D.1.3  PBŘ'!J35</f>
        <v>0</v>
      </c>
      <c r="AY68" s="124">
        <f>'02 - D.1.3  PBŘ'!J36</f>
        <v>0</v>
      </c>
      <c r="AZ68" s="124">
        <f>'02 - D.1.3  PBŘ'!F33</f>
        <v>0</v>
      </c>
      <c r="BA68" s="124">
        <f>'02 - D.1.3  PBŘ'!F34</f>
        <v>0</v>
      </c>
      <c r="BB68" s="124">
        <f>'02 - D.1.3  PBŘ'!F35</f>
        <v>0</v>
      </c>
      <c r="BC68" s="124">
        <f>'02 - D.1.3  PBŘ'!F36</f>
        <v>0</v>
      </c>
      <c r="BD68" s="126">
        <f>'02 - D.1.3  PBŘ'!F37</f>
        <v>0</v>
      </c>
      <c r="BE68" s="7"/>
      <c r="BT68" s="127" t="s">
        <v>83</v>
      </c>
      <c r="BV68" s="127" t="s">
        <v>78</v>
      </c>
      <c r="BW68" s="127" t="s">
        <v>126</v>
      </c>
      <c r="BX68" s="127" t="s">
        <v>5</v>
      </c>
      <c r="CL68" s="127" t="s">
        <v>19</v>
      </c>
      <c r="CM68" s="127" t="s">
        <v>85</v>
      </c>
    </row>
    <row r="69" s="7" customFormat="1" ht="16.5" customHeight="1">
      <c r="A69" s="128" t="s">
        <v>86</v>
      </c>
      <c r="B69" s="115"/>
      <c r="C69" s="116"/>
      <c r="D69" s="117" t="s">
        <v>127</v>
      </c>
      <c r="E69" s="117"/>
      <c r="F69" s="117"/>
      <c r="G69" s="117"/>
      <c r="H69" s="117"/>
      <c r="I69" s="118"/>
      <c r="J69" s="117" t="s">
        <v>128</v>
      </c>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20">
        <f>'D.1.4.1 - Zdravotně techn...'!J30</f>
        <v>0</v>
      </c>
      <c r="AH69" s="118"/>
      <c r="AI69" s="118"/>
      <c r="AJ69" s="118"/>
      <c r="AK69" s="118"/>
      <c r="AL69" s="118"/>
      <c r="AM69" s="118"/>
      <c r="AN69" s="120">
        <f>SUM(AG69,AT69)</f>
        <v>0</v>
      </c>
      <c r="AO69" s="118"/>
      <c r="AP69" s="118"/>
      <c r="AQ69" s="121" t="s">
        <v>82</v>
      </c>
      <c r="AR69" s="122"/>
      <c r="AS69" s="123">
        <v>0</v>
      </c>
      <c r="AT69" s="124">
        <f>ROUND(SUM(AV69:AW69),2)</f>
        <v>0</v>
      </c>
      <c r="AU69" s="125">
        <f>'D.1.4.1 - Zdravotně techn...'!P92</f>
        <v>0</v>
      </c>
      <c r="AV69" s="124">
        <f>'D.1.4.1 - Zdravotně techn...'!J33</f>
        <v>0</v>
      </c>
      <c r="AW69" s="124">
        <f>'D.1.4.1 - Zdravotně techn...'!J34</f>
        <v>0</v>
      </c>
      <c r="AX69" s="124">
        <f>'D.1.4.1 - Zdravotně techn...'!J35</f>
        <v>0</v>
      </c>
      <c r="AY69" s="124">
        <f>'D.1.4.1 - Zdravotně techn...'!J36</f>
        <v>0</v>
      </c>
      <c r="AZ69" s="124">
        <f>'D.1.4.1 - Zdravotně techn...'!F33</f>
        <v>0</v>
      </c>
      <c r="BA69" s="124">
        <f>'D.1.4.1 - Zdravotně techn...'!F34</f>
        <v>0</v>
      </c>
      <c r="BB69" s="124">
        <f>'D.1.4.1 - Zdravotně techn...'!F35</f>
        <v>0</v>
      </c>
      <c r="BC69" s="124">
        <f>'D.1.4.1 - Zdravotně techn...'!F36</f>
        <v>0</v>
      </c>
      <c r="BD69" s="126">
        <f>'D.1.4.1 - Zdravotně techn...'!F37</f>
        <v>0</v>
      </c>
      <c r="BE69" s="7"/>
      <c r="BT69" s="127" t="s">
        <v>83</v>
      </c>
      <c r="BV69" s="127" t="s">
        <v>78</v>
      </c>
      <c r="BW69" s="127" t="s">
        <v>129</v>
      </c>
      <c r="BX69" s="127" t="s">
        <v>5</v>
      </c>
      <c r="CL69" s="127" t="s">
        <v>32</v>
      </c>
      <c r="CM69" s="127" t="s">
        <v>85</v>
      </c>
    </row>
    <row r="70" s="7" customFormat="1" ht="24.75" customHeight="1">
      <c r="A70" s="128" t="s">
        <v>86</v>
      </c>
      <c r="B70" s="115"/>
      <c r="C70" s="116"/>
      <c r="D70" s="117" t="s">
        <v>130</v>
      </c>
      <c r="E70" s="117"/>
      <c r="F70" s="117"/>
      <c r="G70" s="117"/>
      <c r="H70" s="117"/>
      <c r="I70" s="118"/>
      <c r="J70" s="117" t="s">
        <v>131</v>
      </c>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20">
        <f>'D.1.4.1.1 - Zdravotně tec...'!J30</f>
        <v>0</v>
      </c>
      <c r="AH70" s="118"/>
      <c r="AI70" s="118"/>
      <c r="AJ70" s="118"/>
      <c r="AK70" s="118"/>
      <c r="AL70" s="118"/>
      <c r="AM70" s="118"/>
      <c r="AN70" s="120">
        <f>SUM(AG70,AT70)</f>
        <v>0</v>
      </c>
      <c r="AO70" s="118"/>
      <c r="AP70" s="118"/>
      <c r="AQ70" s="121" t="s">
        <v>82</v>
      </c>
      <c r="AR70" s="122"/>
      <c r="AS70" s="123">
        <v>0</v>
      </c>
      <c r="AT70" s="124">
        <f>ROUND(SUM(AV70:AW70),2)</f>
        <v>0</v>
      </c>
      <c r="AU70" s="125">
        <f>'D.1.4.1.1 - Zdravotně tec...'!P101</f>
        <v>0</v>
      </c>
      <c r="AV70" s="124">
        <f>'D.1.4.1.1 - Zdravotně tec...'!J33</f>
        <v>0</v>
      </c>
      <c r="AW70" s="124">
        <f>'D.1.4.1.1 - Zdravotně tec...'!J34</f>
        <v>0</v>
      </c>
      <c r="AX70" s="124">
        <f>'D.1.4.1.1 - Zdravotně tec...'!J35</f>
        <v>0</v>
      </c>
      <c r="AY70" s="124">
        <f>'D.1.4.1.1 - Zdravotně tec...'!J36</f>
        <v>0</v>
      </c>
      <c r="AZ70" s="124">
        <f>'D.1.4.1.1 - Zdravotně tec...'!F33</f>
        <v>0</v>
      </c>
      <c r="BA70" s="124">
        <f>'D.1.4.1.1 - Zdravotně tec...'!F34</f>
        <v>0</v>
      </c>
      <c r="BB70" s="124">
        <f>'D.1.4.1.1 - Zdravotně tec...'!F35</f>
        <v>0</v>
      </c>
      <c r="BC70" s="124">
        <f>'D.1.4.1.1 - Zdravotně tec...'!F36</f>
        <v>0</v>
      </c>
      <c r="BD70" s="126">
        <f>'D.1.4.1.1 - Zdravotně tec...'!F37</f>
        <v>0</v>
      </c>
      <c r="BE70" s="7"/>
      <c r="BT70" s="127" t="s">
        <v>83</v>
      </c>
      <c r="BV70" s="127" t="s">
        <v>78</v>
      </c>
      <c r="BW70" s="127" t="s">
        <v>132</v>
      </c>
      <c r="BX70" s="127" t="s">
        <v>5</v>
      </c>
      <c r="CL70" s="127" t="s">
        <v>32</v>
      </c>
      <c r="CM70" s="127" t="s">
        <v>85</v>
      </c>
    </row>
    <row r="71" s="7" customFormat="1" ht="16.5" customHeight="1">
      <c r="A71" s="128" t="s">
        <v>86</v>
      </c>
      <c r="B71" s="115"/>
      <c r="C71" s="116"/>
      <c r="D71" s="117" t="s">
        <v>133</v>
      </c>
      <c r="E71" s="117"/>
      <c r="F71" s="117"/>
      <c r="G71" s="117"/>
      <c r="H71" s="117"/>
      <c r="I71" s="118"/>
      <c r="J71" s="117" t="s">
        <v>134</v>
      </c>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20">
        <f>'D.1.4.2 - UT'!J30</f>
        <v>0</v>
      </c>
      <c r="AH71" s="118"/>
      <c r="AI71" s="118"/>
      <c r="AJ71" s="118"/>
      <c r="AK71" s="118"/>
      <c r="AL71" s="118"/>
      <c r="AM71" s="118"/>
      <c r="AN71" s="120">
        <f>SUM(AG71,AT71)</f>
        <v>0</v>
      </c>
      <c r="AO71" s="118"/>
      <c r="AP71" s="118"/>
      <c r="AQ71" s="121" t="s">
        <v>82</v>
      </c>
      <c r="AR71" s="122"/>
      <c r="AS71" s="123">
        <v>0</v>
      </c>
      <c r="AT71" s="124">
        <f>ROUND(SUM(AV71:AW71),2)</f>
        <v>0</v>
      </c>
      <c r="AU71" s="125">
        <f>'D.1.4.2 - UT'!P85</f>
        <v>0</v>
      </c>
      <c r="AV71" s="124">
        <f>'D.1.4.2 - UT'!J33</f>
        <v>0</v>
      </c>
      <c r="AW71" s="124">
        <f>'D.1.4.2 - UT'!J34</f>
        <v>0</v>
      </c>
      <c r="AX71" s="124">
        <f>'D.1.4.2 - UT'!J35</f>
        <v>0</v>
      </c>
      <c r="AY71" s="124">
        <f>'D.1.4.2 - UT'!J36</f>
        <v>0</v>
      </c>
      <c r="AZ71" s="124">
        <f>'D.1.4.2 - UT'!F33</f>
        <v>0</v>
      </c>
      <c r="BA71" s="124">
        <f>'D.1.4.2 - UT'!F34</f>
        <v>0</v>
      </c>
      <c r="BB71" s="124">
        <f>'D.1.4.2 - UT'!F35</f>
        <v>0</v>
      </c>
      <c r="BC71" s="124">
        <f>'D.1.4.2 - UT'!F36</f>
        <v>0</v>
      </c>
      <c r="BD71" s="126">
        <f>'D.1.4.2 - UT'!F37</f>
        <v>0</v>
      </c>
      <c r="BE71" s="7"/>
      <c r="BT71" s="127" t="s">
        <v>83</v>
      </c>
      <c r="BV71" s="127" t="s">
        <v>78</v>
      </c>
      <c r="BW71" s="127" t="s">
        <v>135</v>
      </c>
      <c r="BX71" s="127" t="s">
        <v>5</v>
      </c>
      <c r="CL71" s="127" t="s">
        <v>32</v>
      </c>
      <c r="CM71" s="127" t="s">
        <v>85</v>
      </c>
    </row>
    <row r="72" s="7" customFormat="1" ht="16.5" customHeight="1">
      <c r="A72" s="128" t="s">
        <v>86</v>
      </c>
      <c r="B72" s="115"/>
      <c r="C72" s="116"/>
      <c r="D72" s="117" t="s">
        <v>136</v>
      </c>
      <c r="E72" s="117"/>
      <c r="F72" s="117"/>
      <c r="G72" s="117"/>
      <c r="H72" s="117"/>
      <c r="I72" s="118"/>
      <c r="J72" s="117" t="s">
        <v>137</v>
      </c>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20">
        <f>'D.1.4.3 - VZT'!J30</f>
        <v>0</v>
      </c>
      <c r="AH72" s="118"/>
      <c r="AI72" s="118"/>
      <c r="AJ72" s="118"/>
      <c r="AK72" s="118"/>
      <c r="AL72" s="118"/>
      <c r="AM72" s="118"/>
      <c r="AN72" s="120">
        <f>SUM(AG72,AT72)</f>
        <v>0</v>
      </c>
      <c r="AO72" s="118"/>
      <c r="AP72" s="118"/>
      <c r="AQ72" s="121" t="s">
        <v>82</v>
      </c>
      <c r="AR72" s="122"/>
      <c r="AS72" s="123">
        <v>0</v>
      </c>
      <c r="AT72" s="124">
        <f>ROUND(SUM(AV72:AW72),2)</f>
        <v>0</v>
      </c>
      <c r="AU72" s="125">
        <f>'D.1.4.3 - VZT'!P210</f>
        <v>0</v>
      </c>
      <c r="AV72" s="124">
        <f>'D.1.4.3 - VZT'!J33</f>
        <v>0</v>
      </c>
      <c r="AW72" s="124">
        <f>'D.1.4.3 - VZT'!J34</f>
        <v>0</v>
      </c>
      <c r="AX72" s="124">
        <f>'D.1.4.3 - VZT'!J35</f>
        <v>0</v>
      </c>
      <c r="AY72" s="124">
        <f>'D.1.4.3 - VZT'!J36</f>
        <v>0</v>
      </c>
      <c r="AZ72" s="124">
        <f>'D.1.4.3 - VZT'!F33</f>
        <v>0</v>
      </c>
      <c r="BA72" s="124">
        <f>'D.1.4.3 - VZT'!F34</f>
        <v>0</v>
      </c>
      <c r="BB72" s="124">
        <f>'D.1.4.3 - VZT'!F35</f>
        <v>0</v>
      </c>
      <c r="BC72" s="124">
        <f>'D.1.4.3 - VZT'!F36</f>
        <v>0</v>
      </c>
      <c r="BD72" s="126">
        <f>'D.1.4.3 - VZT'!F37</f>
        <v>0</v>
      </c>
      <c r="BE72" s="7"/>
      <c r="BT72" s="127" t="s">
        <v>83</v>
      </c>
      <c r="BV72" s="127" t="s">
        <v>78</v>
      </c>
      <c r="BW72" s="127" t="s">
        <v>138</v>
      </c>
      <c r="BX72" s="127" t="s">
        <v>5</v>
      </c>
      <c r="CL72" s="127" t="s">
        <v>32</v>
      </c>
      <c r="CM72" s="127" t="s">
        <v>85</v>
      </c>
    </row>
    <row r="73" s="7" customFormat="1" ht="24.75" customHeight="1">
      <c r="A73" s="128" t="s">
        <v>86</v>
      </c>
      <c r="B73" s="115"/>
      <c r="C73" s="116"/>
      <c r="D73" s="117" t="s">
        <v>139</v>
      </c>
      <c r="E73" s="117"/>
      <c r="F73" s="117"/>
      <c r="G73" s="117"/>
      <c r="H73" s="117"/>
      <c r="I73" s="118"/>
      <c r="J73" s="117" t="s">
        <v>140</v>
      </c>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20">
        <f>'D.1.4.3.1 - VZT zednické ...'!J30</f>
        <v>0</v>
      </c>
      <c r="AH73" s="118"/>
      <c r="AI73" s="118"/>
      <c r="AJ73" s="118"/>
      <c r="AK73" s="118"/>
      <c r="AL73" s="118"/>
      <c r="AM73" s="118"/>
      <c r="AN73" s="120">
        <f>SUM(AG73,AT73)</f>
        <v>0</v>
      </c>
      <c r="AO73" s="118"/>
      <c r="AP73" s="118"/>
      <c r="AQ73" s="121" t="s">
        <v>82</v>
      </c>
      <c r="AR73" s="122"/>
      <c r="AS73" s="123">
        <v>0</v>
      </c>
      <c r="AT73" s="124">
        <f>ROUND(SUM(AV73:AW73),2)</f>
        <v>0</v>
      </c>
      <c r="AU73" s="125">
        <f>'D.1.4.3.1 - VZT zednické ...'!P86</f>
        <v>0</v>
      </c>
      <c r="AV73" s="124">
        <f>'D.1.4.3.1 - VZT zednické ...'!J33</f>
        <v>0</v>
      </c>
      <c r="AW73" s="124">
        <f>'D.1.4.3.1 - VZT zednické ...'!J34</f>
        <v>0</v>
      </c>
      <c r="AX73" s="124">
        <f>'D.1.4.3.1 - VZT zednické ...'!J35</f>
        <v>0</v>
      </c>
      <c r="AY73" s="124">
        <f>'D.1.4.3.1 - VZT zednické ...'!J36</f>
        <v>0</v>
      </c>
      <c r="AZ73" s="124">
        <f>'D.1.4.3.1 - VZT zednické ...'!F33</f>
        <v>0</v>
      </c>
      <c r="BA73" s="124">
        <f>'D.1.4.3.1 - VZT zednické ...'!F34</f>
        <v>0</v>
      </c>
      <c r="BB73" s="124">
        <f>'D.1.4.3.1 - VZT zednické ...'!F35</f>
        <v>0</v>
      </c>
      <c r="BC73" s="124">
        <f>'D.1.4.3.1 - VZT zednické ...'!F36</f>
        <v>0</v>
      </c>
      <c r="BD73" s="126">
        <f>'D.1.4.3.1 - VZT zednické ...'!F37</f>
        <v>0</v>
      </c>
      <c r="BE73" s="7"/>
      <c r="BT73" s="127" t="s">
        <v>83</v>
      </c>
      <c r="BV73" s="127" t="s">
        <v>78</v>
      </c>
      <c r="BW73" s="127" t="s">
        <v>141</v>
      </c>
      <c r="BX73" s="127" t="s">
        <v>5</v>
      </c>
      <c r="CL73" s="127" t="s">
        <v>19</v>
      </c>
      <c r="CM73" s="127" t="s">
        <v>85</v>
      </c>
    </row>
    <row r="74" s="7" customFormat="1" ht="16.5" customHeight="1">
      <c r="A74" s="128" t="s">
        <v>86</v>
      </c>
      <c r="B74" s="115"/>
      <c r="C74" s="116"/>
      <c r="D74" s="117" t="s">
        <v>142</v>
      </c>
      <c r="E74" s="117"/>
      <c r="F74" s="117"/>
      <c r="G74" s="117"/>
      <c r="H74" s="117"/>
      <c r="I74" s="118"/>
      <c r="J74" s="117" t="s">
        <v>143</v>
      </c>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20">
        <f>'D.1.4.7 - Elektroinstalac...'!J30</f>
        <v>0</v>
      </c>
      <c r="AH74" s="118"/>
      <c r="AI74" s="118"/>
      <c r="AJ74" s="118"/>
      <c r="AK74" s="118"/>
      <c r="AL74" s="118"/>
      <c r="AM74" s="118"/>
      <c r="AN74" s="120">
        <f>SUM(AG74,AT74)</f>
        <v>0</v>
      </c>
      <c r="AO74" s="118"/>
      <c r="AP74" s="118"/>
      <c r="AQ74" s="121" t="s">
        <v>82</v>
      </c>
      <c r="AR74" s="122"/>
      <c r="AS74" s="123">
        <v>0</v>
      </c>
      <c r="AT74" s="124">
        <f>ROUND(SUM(AV74:AW74),2)</f>
        <v>0</v>
      </c>
      <c r="AU74" s="125">
        <f>'D.1.4.7 - Elektroinstalac...'!P85</f>
        <v>0</v>
      </c>
      <c r="AV74" s="124">
        <f>'D.1.4.7 - Elektroinstalac...'!J33</f>
        <v>0</v>
      </c>
      <c r="AW74" s="124">
        <f>'D.1.4.7 - Elektroinstalac...'!J34</f>
        <v>0</v>
      </c>
      <c r="AX74" s="124">
        <f>'D.1.4.7 - Elektroinstalac...'!J35</f>
        <v>0</v>
      </c>
      <c r="AY74" s="124">
        <f>'D.1.4.7 - Elektroinstalac...'!J36</f>
        <v>0</v>
      </c>
      <c r="AZ74" s="124">
        <f>'D.1.4.7 - Elektroinstalac...'!F33</f>
        <v>0</v>
      </c>
      <c r="BA74" s="124">
        <f>'D.1.4.7 - Elektroinstalac...'!F34</f>
        <v>0</v>
      </c>
      <c r="BB74" s="124">
        <f>'D.1.4.7 - Elektroinstalac...'!F35</f>
        <v>0</v>
      </c>
      <c r="BC74" s="124">
        <f>'D.1.4.7 - Elektroinstalac...'!F36</f>
        <v>0</v>
      </c>
      <c r="BD74" s="126">
        <f>'D.1.4.7 - Elektroinstalac...'!F37</f>
        <v>0</v>
      </c>
      <c r="BE74" s="7"/>
      <c r="BT74" s="127" t="s">
        <v>83</v>
      </c>
      <c r="BV74" s="127" t="s">
        <v>78</v>
      </c>
      <c r="BW74" s="127" t="s">
        <v>144</v>
      </c>
      <c r="BX74" s="127" t="s">
        <v>5</v>
      </c>
      <c r="CL74" s="127" t="s">
        <v>32</v>
      </c>
      <c r="CM74" s="127" t="s">
        <v>85</v>
      </c>
    </row>
    <row r="75" s="7" customFormat="1" ht="16.5" customHeight="1">
      <c r="A75" s="128" t="s">
        <v>86</v>
      </c>
      <c r="B75" s="115"/>
      <c r="C75" s="116"/>
      <c r="D75" s="117" t="s">
        <v>145</v>
      </c>
      <c r="E75" s="117"/>
      <c r="F75" s="117"/>
      <c r="G75" s="117"/>
      <c r="H75" s="117"/>
      <c r="I75" s="118"/>
      <c r="J75" s="117" t="s">
        <v>146</v>
      </c>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20">
        <f>'D.2.1 -  FVE'!J30</f>
        <v>0</v>
      </c>
      <c r="AH75" s="118"/>
      <c r="AI75" s="118"/>
      <c r="AJ75" s="118"/>
      <c r="AK75" s="118"/>
      <c r="AL75" s="118"/>
      <c r="AM75" s="118"/>
      <c r="AN75" s="120">
        <f>SUM(AG75,AT75)</f>
        <v>0</v>
      </c>
      <c r="AO75" s="118"/>
      <c r="AP75" s="118"/>
      <c r="AQ75" s="121" t="s">
        <v>82</v>
      </c>
      <c r="AR75" s="122"/>
      <c r="AS75" s="123">
        <v>0</v>
      </c>
      <c r="AT75" s="124">
        <f>ROUND(SUM(AV75:AW75),2)</f>
        <v>0</v>
      </c>
      <c r="AU75" s="125">
        <f>'D.2.1 -  FVE'!P81</f>
        <v>0</v>
      </c>
      <c r="AV75" s="124">
        <f>'D.2.1 -  FVE'!J33</f>
        <v>0</v>
      </c>
      <c r="AW75" s="124">
        <f>'D.2.1 -  FVE'!J34</f>
        <v>0</v>
      </c>
      <c r="AX75" s="124">
        <f>'D.2.1 -  FVE'!J35</f>
        <v>0</v>
      </c>
      <c r="AY75" s="124">
        <f>'D.2.1 -  FVE'!J36</f>
        <v>0</v>
      </c>
      <c r="AZ75" s="124">
        <f>'D.2.1 -  FVE'!F33</f>
        <v>0</v>
      </c>
      <c r="BA75" s="124">
        <f>'D.2.1 -  FVE'!F34</f>
        <v>0</v>
      </c>
      <c r="BB75" s="124">
        <f>'D.2.1 -  FVE'!F35</f>
        <v>0</v>
      </c>
      <c r="BC75" s="124">
        <f>'D.2.1 -  FVE'!F36</f>
        <v>0</v>
      </c>
      <c r="BD75" s="126">
        <f>'D.2.1 -  FVE'!F37</f>
        <v>0</v>
      </c>
      <c r="BE75" s="7"/>
      <c r="BT75" s="127" t="s">
        <v>83</v>
      </c>
      <c r="BV75" s="127" t="s">
        <v>78</v>
      </c>
      <c r="BW75" s="127" t="s">
        <v>147</v>
      </c>
      <c r="BX75" s="127" t="s">
        <v>5</v>
      </c>
      <c r="CL75" s="127" t="s">
        <v>32</v>
      </c>
      <c r="CM75" s="127" t="s">
        <v>85</v>
      </c>
    </row>
    <row r="76" s="7" customFormat="1" ht="16.5" customHeight="1">
      <c r="A76" s="128" t="s">
        <v>86</v>
      </c>
      <c r="B76" s="115"/>
      <c r="C76" s="116"/>
      <c r="D76" s="117" t="s">
        <v>148</v>
      </c>
      <c r="E76" s="117"/>
      <c r="F76" s="117"/>
      <c r="G76" s="117"/>
      <c r="H76" s="117"/>
      <c r="I76" s="118"/>
      <c r="J76" s="117" t="s">
        <v>149</v>
      </c>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20">
        <f>'D.3.1 - Gastro vybavení v...'!J30</f>
        <v>0</v>
      </c>
      <c r="AH76" s="118"/>
      <c r="AI76" s="118"/>
      <c r="AJ76" s="118"/>
      <c r="AK76" s="118"/>
      <c r="AL76" s="118"/>
      <c r="AM76" s="118"/>
      <c r="AN76" s="120">
        <f>SUM(AG76,AT76)</f>
        <v>0</v>
      </c>
      <c r="AO76" s="118"/>
      <c r="AP76" s="118"/>
      <c r="AQ76" s="121" t="s">
        <v>82</v>
      </c>
      <c r="AR76" s="122"/>
      <c r="AS76" s="123">
        <v>0</v>
      </c>
      <c r="AT76" s="124">
        <f>ROUND(SUM(AV76:AW76),2)</f>
        <v>0</v>
      </c>
      <c r="AU76" s="125">
        <f>'D.3.1 - Gastro vybavení v...'!P86</f>
        <v>0</v>
      </c>
      <c r="AV76" s="124">
        <f>'D.3.1 - Gastro vybavení v...'!J33</f>
        <v>0</v>
      </c>
      <c r="AW76" s="124">
        <f>'D.3.1 - Gastro vybavení v...'!J34</f>
        <v>0</v>
      </c>
      <c r="AX76" s="124">
        <f>'D.3.1 - Gastro vybavení v...'!J35</f>
        <v>0</v>
      </c>
      <c r="AY76" s="124">
        <f>'D.3.1 - Gastro vybavení v...'!J36</f>
        <v>0</v>
      </c>
      <c r="AZ76" s="124">
        <f>'D.3.1 - Gastro vybavení v...'!F33</f>
        <v>0</v>
      </c>
      <c r="BA76" s="124">
        <f>'D.3.1 - Gastro vybavení v...'!F34</f>
        <v>0</v>
      </c>
      <c r="BB76" s="124">
        <f>'D.3.1 - Gastro vybavení v...'!F35</f>
        <v>0</v>
      </c>
      <c r="BC76" s="124">
        <f>'D.3.1 - Gastro vybavení v...'!F36</f>
        <v>0</v>
      </c>
      <c r="BD76" s="126">
        <f>'D.3.1 - Gastro vybavení v...'!F37</f>
        <v>0</v>
      </c>
      <c r="BE76" s="7"/>
      <c r="BT76" s="127" t="s">
        <v>83</v>
      </c>
      <c r="BV76" s="127" t="s">
        <v>78</v>
      </c>
      <c r="BW76" s="127" t="s">
        <v>150</v>
      </c>
      <c r="BX76" s="127" t="s">
        <v>5</v>
      </c>
      <c r="CL76" s="127" t="s">
        <v>32</v>
      </c>
      <c r="CM76" s="127" t="s">
        <v>85</v>
      </c>
    </row>
    <row r="77" s="7" customFormat="1" ht="16.5" customHeight="1">
      <c r="A77" s="128" t="s">
        <v>86</v>
      </c>
      <c r="B77" s="115"/>
      <c r="C77" s="116"/>
      <c r="D77" s="117" t="s">
        <v>151</v>
      </c>
      <c r="E77" s="117"/>
      <c r="F77" s="117"/>
      <c r="G77" s="117"/>
      <c r="H77" s="117"/>
      <c r="I77" s="118"/>
      <c r="J77" s="117" t="s">
        <v>152</v>
      </c>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20">
        <f>'D.3.2 - Gastro - stavební...'!J30</f>
        <v>0</v>
      </c>
      <c r="AH77" s="118"/>
      <c r="AI77" s="118"/>
      <c r="AJ77" s="118"/>
      <c r="AK77" s="118"/>
      <c r="AL77" s="118"/>
      <c r="AM77" s="118"/>
      <c r="AN77" s="120">
        <f>SUM(AG77,AT77)</f>
        <v>0</v>
      </c>
      <c r="AO77" s="118"/>
      <c r="AP77" s="118"/>
      <c r="AQ77" s="121" t="s">
        <v>82</v>
      </c>
      <c r="AR77" s="122"/>
      <c r="AS77" s="123">
        <v>0</v>
      </c>
      <c r="AT77" s="124">
        <f>ROUND(SUM(AV77:AW77),2)</f>
        <v>0</v>
      </c>
      <c r="AU77" s="125">
        <f>'D.3.2 - Gastro - stavební...'!P93</f>
        <v>0</v>
      </c>
      <c r="AV77" s="124">
        <f>'D.3.2 - Gastro - stavební...'!J33</f>
        <v>0</v>
      </c>
      <c r="AW77" s="124">
        <f>'D.3.2 - Gastro - stavební...'!J34</f>
        <v>0</v>
      </c>
      <c r="AX77" s="124">
        <f>'D.3.2 - Gastro - stavební...'!J35</f>
        <v>0</v>
      </c>
      <c r="AY77" s="124">
        <f>'D.3.2 - Gastro - stavební...'!J36</f>
        <v>0</v>
      </c>
      <c r="AZ77" s="124">
        <f>'D.3.2 - Gastro - stavební...'!F33</f>
        <v>0</v>
      </c>
      <c r="BA77" s="124">
        <f>'D.3.2 - Gastro - stavební...'!F34</f>
        <v>0</v>
      </c>
      <c r="BB77" s="124">
        <f>'D.3.2 - Gastro - stavební...'!F35</f>
        <v>0</v>
      </c>
      <c r="BC77" s="124">
        <f>'D.3.2 - Gastro - stavební...'!F36</f>
        <v>0</v>
      </c>
      <c r="BD77" s="126">
        <f>'D.3.2 - Gastro - stavební...'!F37</f>
        <v>0</v>
      </c>
      <c r="BE77" s="7"/>
      <c r="BT77" s="127" t="s">
        <v>83</v>
      </c>
      <c r="BV77" s="127" t="s">
        <v>78</v>
      </c>
      <c r="BW77" s="127" t="s">
        <v>153</v>
      </c>
      <c r="BX77" s="127" t="s">
        <v>5</v>
      </c>
      <c r="CL77" s="127" t="s">
        <v>32</v>
      </c>
      <c r="CM77" s="127" t="s">
        <v>85</v>
      </c>
    </row>
    <row r="78" s="7" customFormat="1" ht="24.75" customHeight="1">
      <c r="A78" s="128" t="s">
        <v>86</v>
      </c>
      <c r="B78" s="115"/>
      <c r="C78" s="116"/>
      <c r="D78" s="117" t="s">
        <v>154</v>
      </c>
      <c r="E78" s="117"/>
      <c r="F78" s="117"/>
      <c r="G78" s="117"/>
      <c r="H78" s="117"/>
      <c r="I78" s="118"/>
      <c r="J78" s="117" t="s">
        <v>155</v>
      </c>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20">
        <f>'D.5.a - Silnoproudá El. i...'!J30</f>
        <v>0</v>
      </c>
      <c r="AH78" s="118"/>
      <c r="AI78" s="118"/>
      <c r="AJ78" s="118"/>
      <c r="AK78" s="118"/>
      <c r="AL78" s="118"/>
      <c r="AM78" s="118"/>
      <c r="AN78" s="120">
        <f>SUM(AG78,AT78)</f>
        <v>0</v>
      </c>
      <c r="AO78" s="118"/>
      <c r="AP78" s="118"/>
      <c r="AQ78" s="121" t="s">
        <v>82</v>
      </c>
      <c r="AR78" s="122"/>
      <c r="AS78" s="123">
        <v>0</v>
      </c>
      <c r="AT78" s="124">
        <f>ROUND(SUM(AV78:AW78),2)</f>
        <v>0</v>
      </c>
      <c r="AU78" s="125">
        <f>'D.5.a - Silnoproudá El. i...'!P94</f>
        <v>0</v>
      </c>
      <c r="AV78" s="124">
        <f>'D.5.a - Silnoproudá El. i...'!J33</f>
        <v>0</v>
      </c>
      <c r="AW78" s="124">
        <f>'D.5.a - Silnoproudá El. i...'!J34</f>
        <v>0</v>
      </c>
      <c r="AX78" s="124">
        <f>'D.5.a - Silnoproudá El. i...'!J35</f>
        <v>0</v>
      </c>
      <c r="AY78" s="124">
        <f>'D.5.a - Silnoproudá El. i...'!J36</f>
        <v>0</v>
      </c>
      <c r="AZ78" s="124">
        <f>'D.5.a - Silnoproudá El. i...'!F33</f>
        <v>0</v>
      </c>
      <c r="BA78" s="124">
        <f>'D.5.a - Silnoproudá El. i...'!F34</f>
        <v>0</v>
      </c>
      <c r="BB78" s="124">
        <f>'D.5.a - Silnoproudá El. i...'!F35</f>
        <v>0</v>
      </c>
      <c r="BC78" s="124">
        <f>'D.5.a - Silnoproudá El. i...'!F36</f>
        <v>0</v>
      </c>
      <c r="BD78" s="126">
        <f>'D.5.a - Silnoproudá El. i...'!F37</f>
        <v>0</v>
      </c>
      <c r="BE78" s="7"/>
      <c r="BT78" s="127" t="s">
        <v>83</v>
      </c>
      <c r="BV78" s="127" t="s">
        <v>78</v>
      </c>
      <c r="BW78" s="127" t="s">
        <v>156</v>
      </c>
      <c r="BX78" s="127" t="s">
        <v>5</v>
      </c>
      <c r="CL78" s="127" t="s">
        <v>32</v>
      </c>
      <c r="CM78" s="127" t="s">
        <v>85</v>
      </c>
    </row>
    <row r="79" s="7" customFormat="1" ht="16.5" customHeight="1">
      <c r="A79" s="7"/>
      <c r="B79" s="115"/>
      <c r="C79" s="116"/>
      <c r="D79" s="117" t="s">
        <v>157</v>
      </c>
      <c r="E79" s="117"/>
      <c r="F79" s="117"/>
      <c r="G79" s="117"/>
      <c r="H79" s="117"/>
      <c r="I79" s="118"/>
      <c r="J79" s="117" t="s">
        <v>158</v>
      </c>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9">
        <f>ROUND(SUM(AG80:AG81),2)</f>
        <v>0</v>
      </c>
      <c r="AH79" s="118"/>
      <c r="AI79" s="118"/>
      <c r="AJ79" s="118"/>
      <c r="AK79" s="118"/>
      <c r="AL79" s="118"/>
      <c r="AM79" s="118"/>
      <c r="AN79" s="120">
        <f>SUM(AG79,AT79)</f>
        <v>0</v>
      </c>
      <c r="AO79" s="118"/>
      <c r="AP79" s="118"/>
      <c r="AQ79" s="121" t="s">
        <v>82</v>
      </c>
      <c r="AR79" s="122"/>
      <c r="AS79" s="123">
        <f>ROUND(SUM(AS80:AS81),2)</f>
        <v>0</v>
      </c>
      <c r="AT79" s="124">
        <f>ROUND(SUM(AV79:AW79),2)</f>
        <v>0</v>
      </c>
      <c r="AU79" s="125">
        <f>ROUND(SUM(AU80:AU81),5)</f>
        <v>0</v>
      </c>
      <c r="AV79" s="124">
        <f>ROUND(AZ79*L29,2)</f>
        <v>0</v>
      </c>
      <c r="AW79" s="124">
        <f>ROUND(BA79*L30,2)</f>
        <v>0</v>
      </c>
      <c r="AX79" s="124">
        <f>ROUND(BB79*L29,2)</f>
        <v>0</v>
      </c>
      <c r="AY79" s="124">
        <f>ROUND(BC79*L30,2)</f>
        <v>0</v>
      </c>
      <c r="AZ79" s="124">
        <f>ROUND(SUM(AZ80:AZ81),2)</f>
        <v>0</v>
      </c>
      <c r="BA79" s="124">
        <f>ROUND(SUM(BA80:BA81),2)</f>
        <v>0</v>
      </c>
      <c r="BB79" s="124">
        <f>ROUND(SUM(BB80:BB81),2)</f>
        <v>0</v>
      </c>
      <c r="BC79" s="124">
        <f>ROUND(SUM(BC80:BC81),2)</f>
        <v>0</v>
      </c>
      <c r="BD79" s="126">
        <f>ROUND(SUM(BD80:BD81),2)</f>
        <v>0</v>
      </c>
      <c r="BE79" s="7"/>
      <c r="BS79" s="127" t="s">
        <v>75</v>
      </c>
      <c r="BT79" s="127" t="s">
        <v>83</v>
      </c>
      <c r="BU79" s="127" t="s">
        <v>77</v>
      </c>
      <c r="BV79" s="127" t="s">
        <v>78</v>
      </c>
      <c r="BW79" s="127" t="s">
        <v>159</v>
      </c>
      <c r="BX79" s="127" t="s">
        <v>5</v>
      </c>
      <c r="CL79" s="127" t="s">
        <v>19</v>
      </c>
      <c r="CM79" s="127" t="s">
        <v>85</v>
      </c>
    </row>
    <row r="80" s="4" customFormat="1" ht="16.5" customHeight="1">
      <c r="A80" s="128" t="s">
        <v>86</v>
      </c>
      <c r="B80" s="67"/>
      <c r="C80" s="129"/>
      <c r="D80" s="129"/>
      <c r="E80" s="130" t="s">
        <v>160</v>
      </c>
      <c r="F80" s="130"/>
      <c r="G80" s="130"/>
      <c r="H80" s="130"/>
      <c r="I80" s="130"/>
      <c r="J80" s="129"/>
      <c r="K80" s="130" t="s">
        <v>161</v>
      </c>
      <c r="L80" s="130"/>
      <c r="M80" s="130"/>
      <c r="N80" s="130"/>
      <c r="O80" s="130"/>
      <c r="P80" s="130"/>
      <c r="Q80" s="130"/>
      <c r="R80" s="130"/>
      <c r="S80" s="130"/>
      <c r="T80" s="130"/>
      <c r="U80" s="130"/>
      <c r="V80" s="130"/>
      <c r="W80" s="130"/>
      <c r="X80" s="130"/>
      <c r="Y80" s="130"/>
      <c r="Z80" s="130"/>
      <c r="AA80" s="130"/>
      <c r="AB80" s="130"/>
      <c r="AC80" s="130"/>
      <c r="AD80" s="130"/>
      <c r="AE80" s="130"/>
      <c r="AF80" s="130"/>
      <c r="AG80" s="131">
        <f>'D.6.1 - ARCHITEKTONICKO-S...'!J32</f>
        <v>0</v>
      </c>
      <c r="AH80" s="129"/>
      <c r="AI80" s="129"/>
      <c r="AJ80" s="129"/>
      <c r="AK80" s="129"/>
      <c r="AL80" s="129"/>
      <c r="AM80" s="129"/>
      <c r="AN80" s="131">
        <f>SUM(AG80,AT80)</f>
        <v>0</v>
      </c>
      <c r="AO80" s="129"/>
      <c r="AP80" s="129"/>
      <c r="AQ80" s="132" t="s">
        <v>89</v>
      </c>
      <c r="AR80" s="69"/>
      <c r="AS80" s="133">
        <v>0</v>
      </c>
      <c r="AT80" s="134">
        <f>ROUND(SUM(AV80:AW80),2)</f>
        <v>0</v>
      </c>
      <c r="AU80" s="135">
        <f>'D.6.1 - ARCHITEKTONICKO-S...'!P100</f>
        <v>0</v>
      </c>
      <c r="AV80" s="134">
        <f>'D.6.1 - ARCHITEKTONICKO-S...'!J35</f>
        <v>0</v>
      </c>
      <c r="AW80" s="134">
        <f>'D.6.1 - ARCHITEKTONICKO-S...'!J36</f>
        <v>0</v>
      </c>
      <c r="AX80" s="134">
        <f>'D.6.1 - ARCHITEKTONICKO-S...'!J37</f>
        <v>0</v>
      </c>
      <c r="AY80" s="134">
        <f>'D.6.1 - ARCHITEKTONICKO-S...'!J38</f>
        <v>0</v>
      </c>
      <c r="AZ80" s="134">
        <f>'D.6.1 - ARCHITEKTONICKO-S...'!F35</f>
        <v>0</v>
      </c>
      <c r="BA80" s="134">
        <f>'D.6.1 - ARCHITEKTONICKO-S...'!F36</f>
        <v>0</v>
      </c>
      <c r="BB80" s="134">
        <f>'D.6.1 - ARCHITEKTONICKO-S...'!F37</f>
        <v>0</v>
      </c>
      <c r="BC80" s="134">
        <f>'D.6.1 - ARCHITEKTONICKO-S...'!F38</f>
        <v>0</v>
      </c>
      <c r="BD80" s="136">
        <f>'D.6.1 - ARCHITEKTONICKO-S...'!F39</f>
        <v>0</v>
      </c>
      <c r="BE80" s="4"/>
      <c r="BT80" s="137" t="s">
        <v>85</v>
      </c>
      <c r="BV80" s="137" t="s">
        <v>78</v>
      </c>
      <c r="BW80" s="137" t="s">
        <v>162</v>
      </c>
      <c r="BX80" s="137" t="s">
        <v>159</v>
      </c>
      <c r="CL80" s="137" t="s">
        <v>32</v>
      </c>
    </row>
    <row r="81" s="4" customFormat="1" ht="16.5" customHeight="1">
      <c r="A81" s="128" t="s">
        <v>86</v>
      </c>
      <c r="B81" s="67"/>
      <c r="C81" s="129"/>
      <c r="D81" s="129"/>
      <c r="E81" s="130" t="s">
        <v>163</v>
      </c>
      <c r="F81" s="130"/>
      <c r="G81" s="130"/>
      <c r="H81" s="130"/>
      <c r="I81" s="130"/>
      <c r="J81" s="129"/>
      <c r="K81" s="130" t="s">
        <v>164</v>
      </c>
      <c r="L81" s="130"/>
      <c r="M81" s="130"/>
      <c r="N81" s="130"/>
      <c r="O81" s="130"/>
      <c r="P81" s="130"/>
      <c r="Q81" s="130"/>
      <c r="R81" s="130"/>
      <c r="S81" s="130"/>
      <c r="T81" s="130"/>
      <c r="U81" s="130"/>
      <c r="V81" s="130"/>
      <c r="W81" s="130"/>
      <c r="X81" s="130"/>
      <c r="Y81" s="130"/>
      <c r="Z81" s="130"/>
      <c r="AA81" s="130"/>
      <c r="AB81" s="130"/>
      <c r="AC81" s="130"/>
      <c r="AD81" s="130"/>
      <c r="AE81" s="130"/>
      <c r="AF81" s="130"/>
      <c r="AG81" s="131">
        <f>'D.6.2 - VON - Vedlější a ...'!J32</f>
        <v>0</v>
      </c>
      <c r="AH81" s="129"/>
      <c r="AI81" s="129"/>
      <c r="AJ81" s="129"/>
      <c r="AK81" s="129"/>
      <c r="AL81" s="129"/>
      <c r="AM81" s="129"/>
      <c r="AN81" s="131">
        <f>SUM(AG81,AT81)</f>
        <v>0</v>
      </c>
      <c r="AO81" s="129"/>
      <c r="AP81" s="129"/>
      <c r="AQ81" s="132" t="s">
        <v>89</v>
      </c>
      <c r="AR81" s="69"/>
      <c r="AS81" s="133">
        <v>0</v>
      </c>
      <c r="AT81" s="134">
        <f>ROUND(SUM(AV81:AW81),2)</f>
        <v>0</v>
      </c>
      <c r="AU81" s="135">
        <f>'D.6.2 - VON - Vedlější a ...'!P90</f>
        <v>0</v>
      </c>
      <c r="AV81" s="134">
        <f>'D.6.2 - VON - Vedlější a ...'!J35</f>
        <v>0</v>
      </c>
      <c r="AW81" s="134">
        <f>'D.6.2 - VON - Vedlější a ...'!J36</f>
        <v>0</v>
      </c>
      <c r="AX81" s="134">
        <f>'D.6.2 - VON - Vedlější a ...'!J37</f>
        <v>0</v>
      </c>
      <c r="AY81" s="134">
        <f>'D.6.2 - VON - Vedlější a ...'!J38</f>
        <v>0</v>
      </c>
      <c r="AZ81" s="134">
        <f>'D.6.2 - VON - Vedlější a ...'!F35</f>
        <v>0</v>
      </c>
      <c r="BA81" s="134">
        <f>'D.6.2 - VON - Vedlější a ...'!F36</f>
        <v>0</v>
      </c>
      <c r="BB81" s="134">
        <f>'D.6.2 - VON - Vedlější a ...'!F37</f>
        <v>0</v>
      </c>
      <c r="BC81" s="134">
        <f>'D.6.2 - VON - Vedlější a ...'!F38</f>
        <v>0</v>
      </c>
      <c r="BD81" s="136">
        <f>'D.6.2 - VON - Vedlější a ...'!F39</f>
        <v>0</v>
      </c>
      <c r="BE81" s="4"/>
      <c r="BT81" s="137" t="s">
        <v>85</v>
      </c>
      <c r="BV81" s="137" t="s">
        <v>78</v>
      </c>
      <c r="BW81" s="137" t="s">
        <v>165</v>
      </c>
      <c r="BX81" s="137" t="s">
        <v>159</v>
      </c>
      <c r="CL81" s="137" t="s">
        <v>32</v>
      </c>
    </row>
    <row r="82" s="7" customFormat="1" ht="16.5" customHeight="1">
      <c r="A82" s="128" t="s">
        <v>86</v>
      </c>
      <c r="B82" s="115"/>
      <c r="C82" s="116"/>
      <c r="D82" s="117" t="s">
        <v>166</v>
      </c>
      <c r="E82" s="117"/>
      <c r="F82" s="117"/>
      <c r="G82" s="117"/>
      <c r="H82" s="117"/>
      <c r="I82" s="118"/>
      <c r="J82" s="117" t="s">
        <v>167</v>
      </c>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20">
        <f>'D.7 - VRN'!J30</f>
        <v>0</v>
      </c>
      <c r="AH82" s="118"/>
      <c r="AI82" s="118"/>
      <c r="AJ82" s="118"/>
      <c r="AK82" s="118"/>
      <c r="AL82" s="118"/>
      <c r="AM82" s="118"/>
      <c r="AN82" s="120">
        <f>SUM(AG82,AT82)</f>
        <v>0</v>
      </c>
      <c r="AO82" s="118"/>
      <c r="AP82" s="118"/>
      <c r="AQ82" s="121" t="s">
        <v>168</v>
      </c>
      <c r="AR82" s="122"/>
      <c r="AS82" s="138">
        <v>0</v>
      </c>
      <c r="AT82" s="139">
        <f>ROUND(SUM(AV82:AW82),2)</f>
        <v>0</v>
      </c>
      <c r="AU82" s="140">
        <f>'D.7 - VRN'!P86</f>
        <v>0</v>
      </c>
      <c r="AV82" s="139">
        <f>'D.7 - VRN'!J33</f>
        <v>0</v>
      </c>
      <c r="AW82" s="139">
        <f>'D.7 - VRN'!J34</f>
        <v>0</v>
      </c>
      <c r="AX82" s="139">
        <f>'D.7 - VRN'!J35</f>
        <v>0</v>
      </c>
      <c r="AY82" s="139">
        <f>'D.7 - VRN'!J36</f>
        <v>0</v>
      </c>
      <c r="AZ82" s="139">
        <f>'D.7 - VRN'!F33</f>
        <v>0</v>
      </c>
      <c r="BA82" s="139">
        <f>'D.7 - VRN'!F34</f>
        <v>0</v>
      </c>
      <c r="BB82" s="139">
        <f>'D.7 - VRN'!F35</f>
        <v>0</v>
      </c>
      <c r="BC82" s="139">
        <f>'D.7 - VRN'!F36</f>
        <v>0</v>
      </c>
      <c r="BD82" s="141">
        <f>'D.7 - VRN'!F37</f>
        <v>0</v>
      </c>
      <c r="BE82" s="7"/>
      <c r="BT82" s="127" t="s">
        <v>83</v>
      </c>
      <c r="BV82" s="127" t="s">
        <v>78</v>
      </c>
      <c r="BW82" s="127" t="s">
        <v>169</v>
      </c>
      <c r="BX82" s="127" t="s">
        <v>5</v>
      </c>
      <c r="CL82" s="127" t="s">
        <v>19</v>
      </c>
      <c r="CM82" s="127" t="s">
        <v>85</v>
      </c>
    </row>
    <row r="83" s="2" customFormat="1" ht="30" customHeight="1">
      <c r="A83" s="42"/>
      <c r="B83" s="43"/>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8"/>
      <c r="AS83" s="42"/>
      <c r="AT83" s="42"/>
      <c r="AU83" s="42"/>
      <c r="AV83" s="42"/>
      <c r="AW83" s="42"/>
      <c r="AX83" s="42"/>
      <c r="AY83" s="42"/>
      <c r="AZ83" s="42"/>
      <c r="BA83" s="42"/>
      <c r="BB83" s="42"/>
      <c r="BC83" s="42"/>
      <c r="BD83" s="42"/>
      <c r="BE83" s="42"/>
    </row>
    <row r="84" s="2" customFormat="1" ht="6.96" customHeight="1">
      <c r="A84" s="42"/>
      <c r="B84" s="63"/>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48"/>
      <c r="AS84" s="42"/>
      <c r="AT84" s="42"/>
      <c r="AU84" s="42"/>
      <c r="AV84" s="42"/>
      <c r="AW84" s="42"/>
      <c r="AX84" s="42"/>
      <c r="AY84" s="42"/>
      <c r="AZ84" s="42"/>
      <c r="BA84" s="42"/>
      <c r="BB84" s="42"/>
      <c r="BC84" s="42"/>
      <c r="BD84" s="42"/>
      <c r="BE84" s="42"/>
    </row>
  </sheetData>
  <sheetProtection sheet="1" formatColumns="0" formatRows="0" objects="1" scenarios="1" spinCount="100000" saltValue="3CzMWOlXVYnNLDnYt9KRqXktOuN2EcDPLhR516baLjHotOBGYK1JZTcZVzJ9kx20FE5klzUv/Kq3LGSLxLDEsg==" hashValue="vnBPLQ+JoXQ2AMY9+C8r6dkt52QEogIp0jManhs+7zM5SB3khujzD6u+RwVglot4d4TmLvTyO6ZcUVqiZtzf1w==" algorithmName="SHA-512" password="CC35"/>
  <mergeCells count="150">
    <mergeCell ref="K64:AF64"/>
    <mergeCell ref="E64:I64"/>
    <mergeCell ref="E65:I65"/>
    <mergeCell ref="K65:AF65"/>
    <mergeCell ref="E66:I66"/>
    <mergeCell ref="K66:AF66"/>
    <mergeCell ref="E67:I67"/>
    <mergeCell ref="K67:AF67"/>
    <mergeCell ref="D68:H68"/>
    <mergeCell ref="J68:AF68"/>
    <mergeCell ref="D69:H69"/>
    <mergeCell ref="J69:AF69"/>
    <mergeCell ref="D70:H70"/>
    <mergeCell ref="J70:AF70"/>
    <mergeCell ref="D71:H71"/>
    <mergeCell ref="J71:AF71"/>
    <mergeCell ref="D72:H72"/>
    <mergeCell ref="J72:AF72"/>
    <mergeCell ref="J73:AF73"/>
    <mergeCell ref="D73:H73"/>
    <mergeCell ref="J74:AF74"/>
    <mergeCell ref="D74:H74"/>
    <mergeCell ref="J75:AF75"/>
    <mergeCell ref="D75:H75"/>
    <mergeCell ref="J76:AF76"/>
    <mergeCell ref="D76:H76"/>
    <mergeCell ref="J77:AF77"/>
    <mergeCell ref="D77:H77"/>
    <mergeCell ref="D78:H78"/>
    <mergeCell ref="J78:AF78"/>
    <mergeCell ref="D79:H79"/>
    <mergeCell ref="J79:AF79"/>
    <mergeCell ref="E80:I80"/>
    <mergeCell ref="K80:AF80"/>
    <mergeCell ref="E81:I81"/>
    <mergeCell ref="K81:AF81"/>
    <mergeCell ref="D82:H82"/>
    <mergeCell ref="J82:AF82"/>
    <mergeCell ref="AG61:AM61"/>
    <mergeCell ref="AN61:AP61"/>
    <mergeCell ref="AG62:AM62"/>
    <mergeCell ref="AN62:AP62"/>
    <mergeCell ref="AG63:AM63"/>
    <mergeCell ref="AN63:AP63"/>
    <mergeCell ref="AN64:AP64"/>
    <mergeCell ref="AG64:AM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AN78:AP78"/>
    <mergeCell ref="AG78:AM78"/>
    <mergeCell ref="AN79:AP79"/>
    <mergeCell ref="AG79:AM79"/>
    <mergeCell ref="AN80:AP80"/>
    <mergeCell ref="AG80:AM80"/>
    <mergeCell ref="AN81:AP81"/>
    <mergeCell ref="AG81:AM81"/>
    <mergeCell ref="AN82:AP82"/>
    <mergeCell ref="AG82:AM82"/>
    <mergeCell ref="L45:AO45"/>
    <mergeCell ref="I52:AF52"/>
    <mergeCell ref="C52:G52"/>
    <mergeCell ref="J55:AF55"/>
    <mergeCell ref="D55:H55"/>
    <mergeCell ref="E56:I56"/>
    <mergeCell ref="K56:AF56"/>
    <mergeCell ref="K57:AF57"/>
    <mergeCell ref="E57:I57"/>
    <mergeCell ref="E58:I58"/>
    <mergeCell ref="K58:AF58"/>
    <mergeCell ref="K59:AF59"/>
    <mergeCell ref="E59:I59"/>
    <mergeCell ref="K60:AF60"/>
    <mergeCell ref="E60:I60"/>
    <mergeCell ref="K61:AF61"/>
    <mergeCell ref="E61:I61"/>
    <mergeCell ref="K62:AF62"/>
    <mergeCell ref="E62:I62"/>
    <mergeCell ref="K63:AF63"/>
    <mergeCell ref="E63:I63"/>
    <mergeCell ref="AM47:AN47"/>
    <mergeCell ref="AM49:AP49"/>
    <mergeCell ref="AS49:AT51"/>
    <mergeCell ref="AM50:AP50"/>
    <mergeCell ref="AG52:AM52"/>
    <mergeCell ref="AN52:AP52"/>
    <mergeCell ref="AN55:AP55"/>
    <mergeCell ref="AG55:AM55"/>
    <mergeCell ref="AN56:AP56"/>
    <mergeCell ref="AG56:AM56"/>
    <mergeCell ref="AG57:AM57"/>
    <mergeCell ref="AN57:AP57"/>
    <mergeCell ref="AN58:AP58"/>
    <mergeCell ref="AG58:AM58"/>
    <mergeCell ref="AN59:AP59"/>
    <mergeCell ref="AG59:AM59"/>
    <mergeCell ref="AN60:AP60"/>
    <mergeCell ref="AG60:AM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s>
  <hyperlinks>
    <hyperlink ref="A56" location="'01.01 - Vnitřní zateplení'!C2" display="/"/>
    <hyperlink ref="A57" location="'01.02 - Vnější zateplení ...'!C2" display="/"/>
    <hyperlink ref="A58" location="'01.03 - Zateplení podkroví'!C2" display="/"/>
    <hyperlink ref="A59" location="'01.04 - Výměna okenníchh ...'!C2" display="/"/>
    <hyperlink ref="A60" location="'01.05 - Úpravy na střeše'!C2" display="/"/>
    <hyperlink ref="A61" location="'01.06 - Úpravy 1.PP'!C2" display="/"/>
    <hyperlink ref="A62" location="'01.07 - Výměna dveří na c...'!C2" display="/"/>
    <hyperlink ref="A63" location="'01.08 - Podhledy'!C2" display="/"/>
    <hyperlink ref="A64" location="'01,09 - Výměna vchodových...'!C2" display="/"/>
    <hyperlink ref="A65" location="'01.10 - Opravy omítek vni...'!C2" display="/"/>
    <hyperlink ref="A66" location="'D.11 - Výměna podlahových...'!C2" display="/"/>
    <hyperlink ref="A67" location="'D.12 - Prosklená stěna - ...'!C2" display="/"/>
    <hyperlink ref="A68" location="'02 - D.1.3  PBŘ'!C2" display="/"/>
    <hyperlink ref="A69" location="'D.1.4.1 - Zdravotně techn...'!C2" display="/"/>
    <hyperlink ref="A70" location="'D.1.4.1.1 - Zdravotně tec...'!C2" display="/"/>
    <hyperlink ref="A71" location="'D.1.4.2 - UT'!C2" display="/"/>
    <hyperlink ref="A72" location="'D.1.4.3 - VZT'!C2" display="/"/>
    <hyperlink ref="A73" location="'D.1.4.3.1 - VZT zednické ...'!C2" display="/"/>
    <hyperlink ref="A74" location="'D.1.4.7 - Elektroinstalac...'!C2" display="/"/>
    <hyperlink ref="A75" location="'D.2.1 -  FVE'!C2" display="/"/>
    <hyperlink ref="A76" location="'D.3.1 - Gastro vybavení v...'!C2" display="/"/>
    <hyperlink ref="A77" location="'D.3.2 - Gastro - stavební...'!C2" display="/"/>
    <hyperlink ref="A78" location="'D.5.a - Silnoproudá El. i...'!C2" display="/"/>
    <hyperlink ref="A80" location="'D.6.1 - ARCHITEKTONICKO-S...'!C2" display="/"/>
    <hyperlink ref="A81" location="'D.6.2 - VON - Vedlější a ...'!C2" display="/"/>
    <hyperlink ref="A82" location="'D.7 - VRN'!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114</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2525</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ROUND((SUM(BE90:BE119)),  2)</f>
        <v>0</v>
      </c>
      <c r="G35" s="42"/>
      <c r="H35" s="42"/>
      <c r="I35" s="161">
        <v>0.20999999999999999</v>
      </c>
      <c r="J35" s="160">
        <f>ROUND(((SUM(BE90:BE119))*I35),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ROUND((SUM(BF90:BF119)),  2)</f>
        <v>0</v>
      </c>
      <c r="G36" s="42"/>
      <c r="H36" s="42"/>
      <c r="I36" s="161">
        <v>0.12</v>
      </c>
      <c r="J36" s="160">
        <f>ROUND(((SUM(BF90:BF119))*I36),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ROUND((SUM(BG90:BG119)),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ROUND((SUM(BH90:BH119)),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ROUND((SUM(BI90:BI119)),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01,09 - Výměna vchodových dveřních výplní</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182</v>
      </c>
      <c r="E65" s="186"/>
      <c r="F65" s="186"/>
      <c r="G65" s="186"/>
      <c r="H65" s="186"/>
      <c r="I65" s="186"/>
      <c r="J65" s="187">
        <f>J92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183</v>
      </c>
      <c r="E66" s="186"/>
      <c r="F66" s="186"/>
      <c r="G66" s="186"/>
      <c r="H66" s="186"/>
      <c r="I66" s="186"/>
      <c r="J66" s="187">
        <f>J96</f>
        <v>0</v>
      </c>
      <c r="K66" s="129"/>
      <c r="L66" s="188"/>
      <c r="S66" s="10"/>
      <c r="T66" s="10"/>
      <c r="U66" s="10"/>
      <c r="V66" s="10"/>
      <c r="W66" s="10"/>
      <c r="X66" s="10"/>
      <c r="Y66" s="10"/>
      <c r="Z66" s="10"/>
      <c r="AA66" s="10"/>
      <c r="AB66" s="10"/>
      <c r="AC66" s="10"/>
      <c r="AD66" s="10"/>
      <c r="AE66" s="10"/>
    </row>
    <row r="67" s="9" customFormat="1" ht="24.96" customHeight="1">
      <c r="A67" s="9"/>
      <c r="B67" s="178"/>
      <c r="C67" s="179"/>
      <c r="D67" s="180" t="s">
        <v>185</v>
      </c>
      <c r="E67" s="181"/>
      <c r="F67" s="181"/>
      <c r="G67" s="181"/>
      <c r="H67" s="181"/>
      <c r="I67" s="181"/>
      <c r="J67" s="182">
        <f>J106</f>
        <v>0</v>
      </c>
      <c r="K67" s="179"/>
      <c r="L67" s="183"/>
      <c r="S67" s="9"/>
      <c r="T67" s="9"/>
      <c r="U67" s="9"/>
      <c r="V67" s="9"/>
      <c r="W67" s="9"/>
      <c r="X67" s="9"/>
      <c r="Y67" s="9"/>
      <c r="Z67" s="9"/>
      <c r="AA67" s="9"/>
      <c r="AB67" s="9"/>
      <c r="AC67" s="9"/>
      <c r="AD67" s="9"/>
      <c r="AE67" s="9"/>
    </row>
    <row r="68" s="10" customFormat="1" ht="19.92" customHeight="1">
      <c r="A68" s="10"/>
      <c r="B68" s="184"/>
      <c r="C68" s="129"/>
      <c r="D68" s="185" t="s">
        <v>191</v>
      </c>
      <c r="E68" s="186"/>
      <c r="F68" s="186"/>
      <c r="G68" s="186"/>
      <c r="H68" s="186"/>
      <c r="I68" s="186"/>
      <c r="J68" s="187">
        <f>J107</f>
        <v>0</v>
      </c>
      <c r="K68" s="129"/>
      <c r="L68" s="188"/>
      <c r="S68" s="10"/>
      <c r="T68" s="10"/>
      <c r="U68" s="10"/>
      <c r="V68" s="10"/>
      <c r="W68" s="10"/>
      <c r="X68" s="10"/>
      <c r="Y68" s="10"/>
      <c r="Z68" s="10"/>
      <c r="AA68" s="10"/>
      <c r="AB68" s="10"/>
      <c r="AC68" s="10"/>
      <c r="AD68" s="10"/>
      <c r="AE68" s="10"/>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199</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26.25" customHeight="1">
      <c r="A78" s="42"/>
      <c r="B78" s="43"/>
      <c r="C78" s="44"/>
      <c r="D78" s="44"/>
      <c r="E78" s="173" t="str">
        <f>E7</f>
        <v>Energeticky úspory objektu Střední odborné školy obchodu, užitého umění a designu Plzeň, Nerudova 33</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171</v>
      </c>
      <c r="D79" s="25"/>
      <c r="E79" s="25"/>
      <c r="F79" s="25"/>
      <c r="G79" s="25"/>
      <c r="H79" s="25"/>
      <c r="I79" s="25"/>
      <c r="J79" s="25"/>
      <c r="K79" s="25"/>
      <c r="L79" s="23"/>
    </row>
    <row r="80" s="2" customFormat="1" ht="16.5" customHeight="1">
      <c r="A80" s="42"/>
      <c r="B80" s="43"/>
      <c r="C80" s="44"/>
      <c r="D80" s="44"/>
      <c r="E80" s="173" t="s">
        <v>172</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173</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01,09 - Výměna vchodových dveřních výplní</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Plzeň</v>
      </c>
      <c r="G84" s="44"/>
      <c r="H84" s="44"/>
      <c r="I84" s="35" t="s">
        <v>24</v>
      </c>
      <c r="J84" s="76" t="str">
        <f>IF(J14="","",J14)</f>
        <v>26. 11. 2024</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5.15" customHeight="1">
      <c r="A86" s="42"/>
      <c r="B86" s="43"/>
      <c r="C86" s="35" t="s">
        <v>30</v>
      </c>
      <c r="D86" s="44"/>
      <c r="E86" s="44"/>
      <c r="F86" s="30" t="str">
        <f>E17</f>
        <v xml:space="preserve"> </v>
      </c>
      <c r="G86" s="44"/>
      <c r="H86" s="44"/>
      <c r="I86" s="35" t="s">
        <v>37</v>
      </c>
      <c r="J86" s="40" t="str">
        <f>E23</f>
        <v xml:space="preserve"> </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39</v>
      </c>
      <c r="J87" s="40" t="str">
        <f>E26</f>
        <v xml:space="preserve"> </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200</v>
      </c>
      <c r="D89" s="192" t="s">
        <v>61</v>
      </c>
      <c r="E89" s="192" t="s">
        <v>57</v>
      </c>
      <c r="F89" s="192" t="s">
        <v>58</v>
      </c>
      <c r="G89" s="192" t="s">
        <v>201</v>
      </c>
      <c r="H89" s="192" t="s">
        <v>202</v>
      </c>
      <c r="I89" s="192" t="s">
        <v>203</v>
      </c>
      <c r="J89" s="192" t="s">
        <v>177</v>
      </c>
      <c r="K89" s="193" t="s">
        <v>204</v>
      </c>
      <c r="L89" s="194"/>
      <c r="M89" s="96" t="s">
        <v>32</v>
      </c>
      <c r="N89" s="97" t="s">
        <v>46</v>
      </c>
      <c r="O89" s="97" t="s">
        <v>205</v>
      </c>
      <c r="P89" s="97" t="s">
        <v>206</v>
      </c>
      <c r="Q89" s="97" t="s">
        <v>207</v>
      </c>
      <c r="R89" s="97" t="s">
        <v>208</v>
      </c>
      <c r="S89" s="97" t="s">
        <v>209</v>
      </c>
      <c r="T89" s="98" t="s">
        <v>210</v>
      </c>
      <c r="U89" s="189"/>
      <c r="V89" s="189"/>
      <c r="W89" s="189"/>
      <c r="X89" s="189"/>
      <c r="Y89" s="189"/>
      <c r="Z89" s="189"/>
      <c r="AA89" s="189"/>
      <c r="AB89" s="189"/>
      <c r="AC89" s="189"/>
      <c r="AD89" s="189"/>
      <c r="AE89" s="189"/>
    </row>
    <row r="90" s="2" customFormat="1" ht="22.8" customHeight="1">
      <c r="A90" s="42"/>
      <c r="B90" s="43"/>
      <c r="C90" s="103" t="s">
        <v>211</v>
      </c>
      <c r="D90" s="44"/>
      <c r="E90" s="44"/>
      <c r="F90" s="44"/>
      <c r="G90" s="44"/>
      <c r="H90" s="44"/>
      <c r="I90" s="44"/>
      <c r="J90" s="195">
        <f>BK90</f>
        <v>0</v>
      </c>
      <c r="K90" s="44"/>
      <c r="L90" s="48"/>
      <c r="M90" s="99"/>
      <c r="N90" s="196"/>
      <c r="O90" s="100"/>
      <c r="P90" s="197">
        <f>P91+P106</f>
        <v>0</v>
      </c>
      <c r="Q90" s="100"/>
      <c r="R90" s="197">
        <f>R91+R106</f>
        <v>0.1579796</v>
      </c>
      <c r="S90" s="100"/>
      <c r="T90" s="198">
        <f>T91+T106</f>
        <v>0.42038000000000003</v>
      </c>
      <c r="U90" s="42"/>
      <c r="V90" s="42"/>
      <c r="W90" s="42"/>
      <c r="X90" s="42"/>
      <c r="Y90" s="42"/>
      <c r="Z90" s="42"/>
      <c r="AA90" s="42"/>
      <c r="AB90" s="42"/>
      <c r="AC90" s="42"/>
      <c r="AD90" s="42"/>
      <c r="AE90" s="42"/>
      <c r="AT90" s="20" t="s">
        <v>75</v>
      </c>
      <c r="AU90" s="20" t="s">
        <v>178</v>
      </c>
      <c r="BK90" s="199">
        <f>BK91+BK106</f>
        <v>0</v>
      </c>
    </row>
    <row r="91" s="12" customFormat="1" ht="25.92" customHeight="1">
      <c r="A91" s="12"/>
      <c r="B91" s="200"/>
      <c r="C91" s="201"/>
      <c r="D91" s="202" t="s">
        <v>75</v>
      </c>
      <c r="E91" s="203" t="s">
        <v>212</v>
      </c>
      <c r="F91" s="203" t="s">
        <v>213</v>
      </c>
      <c r="G91" s="201"/>
      <c r="H91" s="201"/>
      <c r="I91" s="204"/>
      <c r="J91" s="205">
        <f>BK91</f>
        <v>0</v>
      </c>
      <c r="K91" s="201"/>
      <c r="L91" s="206"/>
      <c r="M91" s="207"/>
      <c r="N91" s="208"/>
      <c r="O91" s="208"/>
      <c r="P91" s="209">
        <f>P92+P96</f>
        <v>0</v>
      </c>
      <c r="Q91" s="208"/>
      <c r="R91" s="209">
        <f>R92+R96</f>
        <v>0</v>
      </c>
      <c r="S91" s="208"/>
      <c r="T91" s="210">
        <f>T92+T96</f>
        <v>0.39438000000000001</v>
      </c>
      <c r="U91" s="12"/>
      <c r="V91" s="12"/>
      <c r="W91" s="12"/>
      <c r="X91" s="12"/>
      <c r="Y91" s="12"/>
      <c r="Z91" s="12"/>
      <c r="AA91" s="12"/>
      <c r="AB91" s="12"/>
      <c r="AC91" s="12"/>
      <c r="AD91" s="12"/>
      <c r="AE91" s="12"/>
      <c r="AR91" s="211" t="s">
        <v>83</v>
      </c>
      <c r="AT91" s="212" t="s">
        <v>75</v>
      </c>
      <c r="AU91" s="212" t="s">
        <v>76</v>
      </c>
      <c r="AY91" s="211" t="s">
        <v>214</v>
      </c>
      <c r="BK91" s="213">
        <f>BK92+BK96</f>
        <v>0</v>
      </c>
    </row>
    <row r="92" s="12" customFormat="1" ht="22.8" customHeight="1">
      <c r="A92" s="12"/>
      <c r="B92" s="200"/>
      <c r="C92" s="201"/>
      <c r="D92" s="202" t="s">
        <v>75</v>
      </c>
      <c r="E92" s="214" t="s">
        <v>273</v>
      </c>
      <c r="F92" s="214" t="s">
        <v>382</v>
      </c>
      <c r="G92" s="201"/>
      <c r="H92" s="201"/>
      <c r="I92" s="204"/>
      <c r="J92" s="215">
        <f>BK92</f>
        <v>0</v>
      </c>
      <c r="K92" s="201"/>
      <c r="L92" s="206"/>
      <c r="M92" s="207"/>
      <c r="N92" s="208"/>
      <c r="O92" s="208"/>
      <c r="P92" s="209">
        <f>SUM(P93:P95)</f>
        <v>0</v>
      </c>
      <c r="Q92" s="208"/>
      <c r="R92" s="209">
        <f>SUM(R93:R95)</f>
        <v>0</v>
      </c>
      <c r="S92" s="208"/>
      <c r="T92" s="210">
        <f>SUM(T93:T95)</f>
        <v>0.39438000000000001</v>
      </c>
      <c r="U92" s="12"/>
      <c r="V92" s="12"/>
      <c r="W92" s="12"/>
      <c r="X92" s="12"/>
      <c r="Y92" s="12"/>
      <c r="Z92" s="12"/>
      <c r="AA92" s="12"/>
      <c r="AB92" s="12"/>
      <c r="AC92" s="12"/>
      <c r="AD92" s="12"/>
      <c r="AE92" s="12"/>
      <c r="AR92" s="211" t="s">
        <v>83</v>
      </c>
      <c r="AT92" s="212" t="s">
        <v>75</v>
      </c>
      <c r="AU92" s="212" t="s">
        <v>83</v>
      </c>
      <c r="AY92" s="211" t="s">
        <v>214</v>
      </c>
      <c r="BK92" s="213">
        <f>SUM(BK93:BK95)</f>
        <v>0</v>
      </c>
    </row>
    <row r="93" s="2" customFormat="1" ht="37.8" customHeight="1">
      <c r="A93" s="42"/>
      <c r="B93" s="43"/>
      <c r="C93" s="216" t="s">
        <v>83</v>
      </c>
      <c r="D93" s="216" t="s">
        <v>217</v>
      </c>
      <c r="E93" s="217" t="s">
        <v>2526</v>
      </c>
      <c r="F93" s="218" t="s">
        <v>2527</v>
      </c>
      <c r="G93" s="219" t="s">
        <v>230</v>
      </c>
      <c r="H93" s="220">
        <v>6.2599999999999998</v>
      </c>
      <c r="I93" s="221"/>
      <c r="J93" s="222">
        <f>ROUND(I93*H93,2)</f>
        <v>0</v>
      </c>
      <c r="K93" s="218" t="s">
        <v>221</v>
      </c>
      <c r="L93" s="48"/>
      <c r="M93" s="223" t="s">
        <v>32</v>
      </c>
      <c r="N93" s="224" t="s">
        <v>47</v>
      </c>
      <c r="O93" s="88"/>
      <c r="P93" s="225">
        <f>O93*H93</f>
        <v>0</v>
      </c>
      <c r="Q93" s="225">
        <v>0</v>
      </c>
      <c r="R93" s="225">
        <f>Q93*H93</f>
        <v>0</v>
      </c>
      <c r="S93" s="225">
        <v>0.063</v>
      </c>
      <c r="T93" s="226">
        <f>S93*H93</f>
        <v>0.39438000000000001</v>
      </c>
      <c r="U93" s="42"/>
      <c r="V93" s="42"/>
      <c r="W93" s="42"/>
      <c r="X93" s="42"/>
      <c r="Y93" s="42"/>
      <c r="Z93" s="42"/>
      <c r="AA93" s="42"/>
      <c r="AB93" s="42"/>
      <c r="AC93" s="42"/>
      <c r="AD93" s="42"/>
      <c r="AE93" s="42"/>
      <c r="AR93" s="227" t="s">
        <v>215</v>
      </c>
      <c r="AT93" s="227" t="s">
        <v>217</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215</v>
      </c>
      <c r="BM93" s="227" t="s">
        <v>2528</v>
      </c>
    </row>
    <row r="94" s="2" customFormat="1">
      <c r="A94" s="42"/>
      <c r="B94" s="43"/>
      <c r="C94" s="44"/>
      <c r="D94" s="229" t="s">
        <v>223</v>
      </c>
      <c r="E94" s="44"/>
      <c r="F94" s="230" t="s">
        <v>2529</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223</v>
      </c>
      <c r="AU94" s="20" t="s">
        <v>85</v>
      </c>
    </row>
    <row r="95" s="14" customFormat="1">
      <c r="A95" s="14"/>
      <c r="B95" s="245"/>
      <c r="C95" s="246"/>
      <c r="D95" s="236" t="s">
        <v>225</v>
      </c>
      <c r="E95" s="247" t="s">
        <v>32</v>
      </c>
      <c r="F95" s="248" t="s">
        <v>2530</v>
      </c>
      <c r="G95" s="246"/>
      <c r="H95" s="249">
        <v>6.2599999999999998</v>
      </c>
      <c r="I95" s="250"/>
      <c r="J95" s="246"/>
      <c r="K95" s="246"/>
      <c r="L95" s="251"/>
      <c r="M95" s="252"/>
      <c r="N95" s="253"/>
      <c r="O95" s="253"/>
      <c r="P95" s="253"/>
      <c r="Q95" s="253"/>
      <c r="R95" s="253"/>
      <c r="S95" s="253"/>
      <c r="T95" s="254"/>
      <c r="U95" s="14"/>
      <c r="V95" s="14"/>
      <c r="W95" s="14"/>
      <c r="X95" s="14"/>
      <c r="Y95" s="14"/>
      <c r="Z95" s="14"/>
      <c r="AA95" s="14"/>
      <c r="AB95" s="14"/>
      <c r="AC95" s="14"/>
      <c r="AD95" s="14"/>
      <c r="AE95" s="14"/>
      <c r="AT95" s="255" t="s">
        <v>225</v>
      </c>
      <c r="AU95" s="255" t="s">
        <v>85</v>
      </c>
      <c r="AV95" s="14" t="s">
        <v>85</v>
      </c>
      <c r="AW95" s="14" t="s">
        <v>38</v>
      </c>
      <c r="AX95" s="14" t="s">
        <v>83</v>
      </c>
      <c r="AY95" s="255" t="s">
        <v>214</v>
      </c>
    </row>
    <row r="96" s="12" customFormat="1" ht="22.8" customHeight="1">
      <c r="A96" s="12"/>
      <c r="B96" s="200"/>
      <c r="C96" s="201"/>
      <c r="D96" s="202" t="s">
        <v>75</v>
      </c>
      <c r="E96" s="214" t="s">
        <v>446</v>
      </c>
      <c r="F96" s="214" t="s">
        <v>447</v>
      </c>
      <c r="G96" s="201"/>
      <c r="H96" s="201"/>
      <c r="I96" s="204"/>
      <c r="J96" s="215">
        <f>BK96</f>
        <v>0</v>
      </c>
      <c r="K96" s="201"/>
      <c r="L96" s="206"/>
      <c r="M96" s="207"/>
      <c r="N96" s="208"/>
      <c r="O96" s="208"/>
      <c r="P96" s="209">
        <f>SUM(P97:P105)</f>
        <v>0</v>
      </c>
      <c r="Q96" s="208"/>
      <c r="R96" s="209">
        <f>SUM(R97:R105)</f>
        <v>0</v>
      </c>
      <c r="S96" s="208"/>
      <c r="T96" s="210">
        <f>SUM(T97:T105)</f>
        <v>0</v>
      </c>
      <c r="U96" s="12"/>
      <c r="V96" s="12"/>
      <c r="W96" s="12"/>
      <c r="X96" s="12"/>
      <c r="Y96" s="12"/>
      <c r="Z96" s="12"/>
      <c r="AA96" s="12"/>
      <c r="AB96" s="12"/>
      <c r="AC96" s="12"/>
      <c r="AD96" s="12"/>
      <c r="AE96" s="12"/>
      <c r="AR96" s="211" t="s">
        <v>83</v>
      </c>
      <c r="AT96" s="212" t="s">
        <v>75</v>
      </c>
      <c r="AU96" s="212" t="s">
        <v>83</v>
      </c>
      <c r="AY96" s="211" t="s">
        <v>214</v>
      </c>
      <c r="BK96" s="213">
        <f>SUM(BK97:BK105)</f>
        <v>0</v>
      </c>
    </row>
    <row r="97" s="2" customFormat="1" ht="37.8" customHeight="1">
      <c r="A97" s="42"/>
      <c r="B97" s="43"/>
      <c r="C97" s="216" t="s">
        <v>85</v>
      </c>
      <c r="D97" s="216" t="s">
        <v>217</v>
      </c>
      <c r="E97" s="217" t="s">
        <v>2324</v>
      </c>
      <c r="F97" s="218" t="s">
        <v>2325</v>
      </c>
      <c r="G97" s="219" t="s">
        <v>241</v>
      </c>
      <c r="H97" s="220">
        <v>0.41999999999999998</v>
      </c>
      <c r="I97" s="221"/>
      <c r="J97" s="222">
        <f>ROUND(I97*H97,2)</f>
        <v>0</v>
      </c>
      <c r="K97" s="218" t="s">
        <v>221</v>
      </c>
      <c r="L97" s="48"/>
      <c r="M97" s="223" t="s">
        <v>32</v>
      </c>
      <c r="N97" s="224" t="s">
        <v>47</v>
      </c>
      <c r="O97" s="88"/>
      <c r="P97" s="225">
        <f>O97*H97</f>
        <v>0</v>
      </c>
      <c r="Q97" s="225">
        <v>0</v>
      </c>
      <c r="R97" s="225">
        <f>Q97*H97</f>
        <v>0</v>
      </c>
      <c r="S97" s="225">
        <v>0</v>
      </c>
      <c r="T97" s="226">
        <f>S97*H97</f>
        <v>0</v>
      </c>
      <c r="U97" s="42"/>
      <c r="V97" s="42"/>
      <c r="W97" s="42"/>
      <c r="X97" s="42"/>
      <c r="Y97" s="42"/>
      <c r="Z97" s="42"/>
      <c r="AA97" s="42"/>
      <c r="AB97" s="42"/>
      <c r="AC97" s="42"/>
      <c r="AD97" s="42"/>
      <c r="AE97" s="42"/>
      <c r="AR97" s="227" t="s">
        <v>215</v>
      </c>
      <c r="AT97" s="227" t="s">
        <v>217</v>
      </c>
      <c r="AU97" s="227" t="s">
        <v>85</v>
      </c>
      <c r="AY97" s="20" t="s">
        <v>214</v>
      </c>
      <c r="BE97" s="228">
        <f>IF(N97="základní",J97,0)</f>
        <v>0</v>
      </c>
      <c r="BF97" s="228">
        <f>IF(N97="snížená",J97,0)</f>
        <v>0</v>
      </c>
      <c r="BG97" s="228">
        <f>IF(N97="zákl. přenesená",J97,0)</f>
        <v>0</v>
      </c>
      <c r="BH97" s="228">
        <f>IF(N97="sníž. přenesená",J97,0)</f>
        <v>0</v>
      </c>
      <c r="BI97" s="228">
        <f>IF(N97="nulová",J97,0)</f>
        <v>0</v>
      </c>
      <c r="BJ97" s="20" t="s">
        <v>83</v>
      </c>
      <c r="BK97" s="228">
        <f>ROUND(I97*H97,2)</f>
        <v>0</v>
      </c>
      <c r="BL97" s="20" t="s">
        <v>215</v>
      </c>
      <c r="BM97" s="227" t="s">
        <v>2531</v>
      </c>
    </row>
    <row r="98" s="2" customFormat="1">
      <c r="A98" s="42"/>
      <c r="B98" s="43"/>
      <c r="C98" s="44"/>
      <c r="D98" s="229" t="s">
        <v>223</v>
      </c>
      <c r="E98" s="44"/>
      <c r="F98" s="230" t="s">
        <v>2327</v>
      </c>
      <c r="G98" s="44"/>
      <c r="H98" s="44"/>
      <c r="I98" s="231"/>
      <c r="J98" s="44"/>
      <c r="K98" s="44"/>
      <c r="L98" s="48"/>
      <c r="M98" s="232"/>
      <c r="N98" s="233"/>
      <c r="O98" s="88"/>
      <c r="P98" s="88"/>
      <c r="Q98" s="88"/>
      <c r="R98" s="88"/>
      <c r="S98" s="88"/>
      <c r="T98" s="89"/>
      <c r="U98" s="42"/>
      <c r="V98" s="42"/>
      <c r="W98" s="42"/>
      <c r="X98" s="42"/>
      <c r="Y98" s="42"/>
      <c r="Z98" s="42"/>
      <c r="AA98" s="42"/>
      <c r="AB98" s="42"/>
      <c r="AC98" s="42"/>
      <c r="AD98" s="42"/>
      <c r="AE98" s="42"/>
      <c r="AT98" s="20" t="s">
        <v>223</v>
      </c>
      <c r="AU98" s="20" t="s">
        <v>85</v>
      </c>
    </row>
    <row r="99" s="2" customFormat="1" ht="33" customHeight="1">
      <c r="A99" s="42"/>
      <c r="B99" s="43"/>
      <c r="C99" s="216" t="s">
        <v>234</v>
      </c>
      <c r="D99" s="216" t="s">
        <v>217</v>
      </c>
      <c r="E99" s="217" t="s">
        <v>454</v>
      </c>
      <c r="F99" s="218" t="s">
        <v>455</v>
      </c>
      <c r="G99" s="219" t="s">
        <v>241</v>
      </c>
      <c r="H99" s="220">
        <v>0.41999999999999998</v>
      </c>
      <c r="I99" s="221"/>
      <c r="J99" s="222">
        <f>ROUND(I99*H99,2)</f>
        <v>0</v>
      </c>
      <c r="K99" s="218" t="s">
        <v>221</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215</v>
      </c>
      <c r="AT99" s="227" t="s">
        <v>217</v>
      </c>
      <c r="AU99" s="227" t="s">
        <v>85</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215</v>
      </c>
      <c r="BM99" s="227" t="s">
        <v>2532</v>
      </c>
    </row>
    <row r="100" s="2" customFormat="1">
      <c r="A100" s="42"/>
      <c r="B100" s="43"/>
      <c r="C100" s="44"/>
      <c r="D100" s="229" t="s">
        <v>223</v>
      </c>
      <c r="E100" s="44"/>
      <c r="F100" s="230" t="s">
        <v>457</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223</v>
      </c>
      <c r="AU100" s="20" t="s">
        <v>85</v>
      </c>
    </row>
    <row r="101" s="2" customFormat="1" ht="44.25" customHeight="1">
      <c r="A101" s="42"/>
      <c r="B101" s="43"/>
      <c r="C101" s="216" t="s">
        <v>215</v>
      </c>
      <c r="D101" s="216" t="s">
        <v>217</v>
      </c>
      <c r="E101" s="217" t="s">
        <v>460</v>
      </c>
      <c r="F101" s="218" t="s">
        <v>461</v>
      </c>
      <c r="G101" s="219" t="s">
        <v>241</v>
      </c>
      <c r="H101" s="220">
        <v>8.4000000000000004</v>
      </c>
      <c r="I101" s="221"/>
      <c r="J101" s="222">
        <f>ROUND(I101*H101,2)</f>
        <v>0</v>
      </c>
      <c r="K101" s="218" t="s">
        <v>221</v>
      </c>
      <c r="L101" s="48"/>
      <c r="M101" s="223" t="s">
        <v>32</v>
      </c>
      <c r="N101" s="224" t="s">
        <v>47</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215</v>
      </c>
      <c r="AT101" s="227" t="s">
        <v>217</v>
      </c>
      <c r="AU101" s="227" t="s">
        <v>85</v>
      </c>
      <c r="AY101" s="20" t="s">
        <v>214</v>
      </c>
      <c r="BE101" s="228">
        <f>IF(N101="základní",J101,0)</f>
        <v>0</v>
      </c>
      <c r="BF101" s="228">
        <f>IF(N101="snížená",J101,0)</f>
        <v>0</v>
      </c>
      <c r="BG101" s="228">
        <f>IF(N101="zákl. přenesená",J101,0)</f>
        <v>0</v>
      </c>
      <c r="BH101" s="228">
        <f>IF(N101="sníž. přenesená",J101,0)</f>
        <v>0</v>
      </c>
      <c r="BI101" s="228">
        <f>IF(N101="nulová",J101,0)</f>
        <v>0</v>
      </c>
      <c r="BJ101" s="20" t="s">
        <v>83</v>
      </c>
      <c r="BK101" s="228">
        <f>ROUND(I101*H101,2)</f>
        <v>0</v>
      </c>
      <c r="BL101" s="20" t="s">
        <v>215</v>
      </c>
      <c r="BM101" s="227" t="s">
        <v>2533</v>
      </c>
    </row>
    <row r="102" s="2" customFormat="1">
      <c r="A102" s="42"/>
      <c r="B102" s="43"/>
      <c r="C102" s="44"/>
      <c r="D102" s="229" t="s">
        <v>223</v>
      </c>
      <c r="E102" s="44"/>
      <c r="F102" s="230" t="s">
        <v>463</v>
      </c>
      <c r="G102" s="44"/>
      <c r="H102" s="44"/>
      <c r="I102" s="231"/>
      <c r="J102" s="44"/>
      <c r="K102" s="44"/>
      <c r="L102" s="48"/>
      <c r="M102" s="232"/>
      <c r="N102" s="233"/>
      <c r="O102" s="88"/>
      <c r="P102" s="88"/>
      <c r="Q102" s="88"/>
      <c r="R102" s="88"/>
      <c r="S102" s="88"/>
      <c r="T102" s="89"/>
      <c r="U102" s="42"/>
      <c r="V102" s="42"/>
      <c r="W102" s="42"/>
      <c r="X102" s="42"/>
      <c r="Y102" s="42"/>
      <c r="Z102" s="42"/>
      <c r="AA102" s="42"/>
      <c r="AB102" s="42"/>
      <c r="AC102" s="42"/>
      <c r="AD102" s="42"/>
      <c r="AE102" s="42"/>
      <c r="AT102" s="20" t="s">
        <v>223</v>
      </c>
      <c r="AU102" s="20" t="s">
        <v>85</v>
      </c>
    </row>
    <row r="103" s="14" customFormat="1">
      <c r="A103" s="14"/>
      <c r="B103" s="245"/>
      <c r="C103" s="246"/>
      <c r="D103" s="236" t="s">
        <v>225</v>
      </c>
      <c r="E103" s="246"/>
      <c r="F103" s="248" t="s">
        <v>2534</v>
      </c>
      <c r="G103" s="246"/>
      <c r="H103" s="249">
        <v>8.4000000000000004</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225</v>
      </c>
      <c r="AU103" s="255" t="s">
        <v>85</v>
      </c>
      <c r="AV103" s="14" t="s">
        <v>85</v>
      </c>
      <c r="AW103" s="14" t="s">
        <v>4</v>
      </c>
      <c r="AX103" s="14" t="s">
        <v>83</v>
      </c>
      <c r="AY103" s="255" t="s">
        <v>214</v>
      </c>
    </row>
    <row r="104" s="2" customFormat="1" ht="44.25" customHeight="1">
      <c r="A104" s="42"/>
      <c r="B104" s="43"/>
      <c r="C104" s="216" t="s">
        <v>246</v>
      </c>
      <c r="D104" s="216" t="s">
        <v>217</v>
      </c>
      <c r="E104" s="217" t="s">
        <v>1779</v>
      </c>
      <c r="F104" s="218" t="s">
        <v>1780</v>
      </c>
      <c r="G104" s="219" t="s">
        <v>241</v>
      </c>
      <c r="H104" s="220">
        <v>0.41999999999999998</v>
      </c>
      <c r="I104" s="221"/>
      <c r="J104" s="222">
        <f>ROUND(I104*H104,2)</f>
        <v>0</v>
      </c>
      <c r="K104" s="218" t="s">
        <v>221</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2535</v>
      </c>
    </row>
    <row r="105" s="2" customFormat="1">
      <c r="A105" s="42"/>
      <c r="B105" s="43"/>
      <c r="C105" s="44"/>
      <c r="D105" s="229" t="s">
        <v>223</v>
      </c>
      <c r="E105" s="44"/>
      <c r="F105" s="230" t="s">
        <v>1782</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2" customFormat="1" ht="25.92" customHeight="1">
      <c r="A106" s="12"/>
      <c r="B106" s="200"/>
      <c r="C106" s="201"/>
      <c r="D106" s="202" t="s">
        <v>75</v>
      </c>
      <c r="E106" s="203" t="s">
        <v>482</v>
      </c>
      <c r="F106" s="203" t="s">
        <v>483</v>
      </c>
      <c r="G106" s="201"/>
      <c r="H106" s="201"/>
      <c r="I106" s="204"/>
      <c r="J106" s="205">
        <f>BK106</f>
        <v>0</v>
      </c>
      <c r="K106" s="201"/>
      <c r="L106" s="206"/>
      <c r="M106" s="207"/>
      <c r="N106" s="208"/>
      <c r="O106" s="208"/>
      <c r="P106" s="209">
        <f>P107</f>
        <v>0</v>
      </c>
      <c r="Q106" s="208"/>
      <c r="R106" s="209">
        <f>R107</f>
        <v>0.1579796</v>
      </c>
      <c r="S106" s="208"/>
      <c r="T106" s="210">
        <f>T107</f>
        <v>0.025999999999999999</v>
      </c>
      <c r="U106" s="12"/>
      <c r="V106" s="12"/>
      <c r="W106" s="12"/>
      <c r="X106" s="12"/>
      <c r="Y106" s="12"/>
      <c r="Z106" s="12"/>
      <c r="AA106" s="12"/>
      <c r="AB106" s="12"/>
      <c r="AC106" s="12"/>
      <c r="AD106" s="12"/>
      <c r="AE106" s="12"/>
      <c r="AR106" s="211" t="s">
        <v>85</v>
      </c>
      <c r="AT106" s="212" t="s">
        <v>75</v>
      </c>
      <c r="AU106" s="212" t="s">
        <v>76</v>
      </c>
      <c r="AY106" s="211" t="s">
        <v>214</v>
      </c>
      <c r="BK106" s="213">
        <f>BK107</f>
        <v>0</v>
      </c>
    </row>
    <row r="107" s="12" customFormat="1" ht="22.8" customHeight="1">
      <c r="A107" s="12"/>
      <c r="B107" s="200"/>
      <c r="C107" s="201"/>
      <c r="D107" s="202" t="s">
        <v>75</v>
      </c>
      <c r="E107" s="214" t="s">
        <v>676</v>
      </c>
      <c r="F107" s="214" t="s">
        <v>677</v>
      </c>
      <c r="G107" s="201"/>
      <c r="H107" s="201"/>
      <c r="I107" s="204"/>
      <c r="J107" s="215">
        <f>BK107</f>
        <v>0</v>
      </c>
      <c r="K107" s="201"/>
      <c r="L107" s="206"/>
      <c r="M107" s="207"/>
      <c r="N107" s="208"/>
      <c r="O107" s="208"/>
      <c r="P107" s="209">
        <f>SUM(P108:P119)</f>
        <v>0</v>
      </c>
      <c r="Q107" s="208"/>
      <c r="R107" s="209">
        <f>SUM(R108:R119)</f>
        <v>0.1579796</v>
      </c>
      <c r="S107" s="208"/>
      <c r="T107" s="210">
        <f>SUM(T108:T119)</f>
        <v>0.025999999999999999</v>
      </c>
      <c r="U107" s="12"/>
      <c r="V107" s="12"/>
      <c r="W107" s="12"/>
      <c r="X107" s="12"/>
      <c r="Y107" s="12"/>
      <c r="Z107" s="12"/>
      <c r="AA107" s="12"/>
      <c r="AB107" s="12"/>
      <c r="AC107" s="12"/>
      <c r="AD107" s="12"/>
      <c r="AE107" s="12"/>
      <c r="AR107" s="211" t="s">
        <v>85</v>
      </c>
      <c r="AT107" s="212" t="s">
        <v>75</v>
      </c>
      <c r="AU107" s="212" t="s">
        <v>83</v>
      </c>
      <c r="AY107" s="211" t="s">
        <v>214</v>
      </c>
      <c r="BK107" s="213">
        <f>SUM(BK108:BK119)</f>
        <v>0</v>
      </c>
    </row>
    <row r="108" s="2" customFormat="1" ht="24.15" customHeight="1">
      <c r="A108" s="42"/>
      <c r="B108" s="43"/>
      <c r="C108" s="216" t="s">
        <v>244</v>
      </c>
      <c r="D108" s="216" t="s">
        <v>217</v>
      </c>
      <c r="E108" s="217" t="s">
        <v>2536</v>
      </c>
      <c r="F108" s="218" t="s">
        <v>2537</v>
      </c>
      <c r="G108" s="219" t="s">
        <v>327</v>
      </c>
      <c r="H108" s="220">
        <v>2</v>
      </c>
      <c r="I108" s="221"/>
      <c r="J108" s="222">
        <f>ROUND(I108*H108,2)</f>
        <v>0</v>
      </c>
      <c r="K108" s="218" t="s">
        <v>221</v>
      </c>
      <c r="L108" s="48"/>
      <c r="M108" s="223" t="s">
        <v>32</v>
      </c>
      <c r="N108" s="224" t="s">
        <v>47</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334</v>
      </c>
      <c r="AT108" s="227" t="s">
        <v>217</v>
      </c>
      <c r="AU108" s="227" t="s">
        <v>85</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334</v>
      </c>
      <c r="BM108" s="227" t="s">
        <v>2538</v>
      </c>
    </row>
    <row r="109" s="2" customFormat="1">
      <c r="A109" s="42"/>
      <c r="B109" s="43"/>
      <c r="C109" s="44"/>
      <c r="D109" s="229" t="s">
        <v>223</v>
      </c>
      <c r="E109" s="44"/>
      <c r="F109" s="230" t="s">
        <v>2539</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223</v>
      </c>
      <c r="AU109" s="20" t="s">
        <v>85</v>
      </c>
    </row>
    <row r="110" s="2" customFormat="1" ht="33" customHeight="1">
      <c r="A110" s="42"/>
      <c r="B110" s="43"/>
      <c r="C110" s="268" t="s">
        <v>261</v>
      </c>
      <c r="D110" s="268" t="s">
        <v>302</v>
      </c>
      <c r="E110" s="269" t="s">
        <v>2540</v>
      </c>
      <c r="F110" s="270" t="s">
        <v>2541</v>
      </c>
      <c r="G110" s="271" t="s">
        <v>230</v>
      </c>
      <c r="H110" s="272">
        <v>6.5199999999999996</v>
      </c>
      <c r="I110" s="273"/>
      <c r="J110" s="274">
        <f>ROUND(I110*H110,2)</f>
        <v>0</v>
      </c>
      <c r="K110" s="270" t="s">
        <v>221</v>
      </c>
      <c r="L110" s="275"/>
      <c r="M110" s="276" t="s">
        <v>32</v>
      </c>
      <c r="N110" s="277" t="s">
        <v>47</v>
      </c>
      <c r="O110" s="88"/>
      <c r="P110" s="225">
        <f>O110*H110</f>
        <v>0</v>
      </c>
      <c r="Q110" s="225">
        <v>0.024230000000000002</v>
      </c>
      <c r="R110" s="225">
        <f>Q110*H110</f>
        <v>0.1579796</v>
      </c>
      <c r="S110" s="225">
        <v>0</v>
      </c>
      <c r="T110" s="226">
        <f>S110*H110</f>
        <v>0</v>
      </c>
      <c r="U110" s="42"/>
      <c r="V110" s="42"/>
      <c r="W110" s="42"/>
      <c r="X110" s="42"/>
      <c r="Y110" s="42"/>
      <c r="Z110" s="42"/>
      <c r="AA110" s="42"/>
      <c r="AB110" s="42"/>
      <c r="AC110" s="42"/>
      <c r="AD110" s="42"/>
      <c r="AE110" s="42"/>
      <c r="AR110" s="227" t="s">
        <v>426</v>
      </c>
      <c r="AT110" s="227" t="s">
        <v>302</v>
      </c>
      <c r="AU110" s="227" t="s">
        <v>85</v>
      </c>
      <c r="AY110" s="20" t="s">
        <v>214</v>
      </c>
      <c r="BE110" s="228">
        <f>IF(N110="základní",J110,0)</f>
        <v>0</v>
      </c>
      <c r="BF110" s="228">
        <f>IF(N110="snížená",J110,0)</f>
        <v>0</v>
      </c>
      <c r="BG110" s="228">
        <f>IF(N110="zákl. přenesená",J110,0)</f>
        <v>0</v>
      </c>
      <c r="BH110" s="228">
        <f>IF(N110="sníž. přenesená",J110,0)</f>
        <v>0</v>
      </c>
      <c r="BI110" s="228">
        <f>IF(N110="nulová",J110,0)</f>
        <v>0</v>
      </c>
      <c r="BJ110" s="20" t="s">
        <v>83</v>
      </c>
      <c r="BK110" s="228">
        <f>ROUND(I110*H110,2)</f>
        <v>0</v>
      </c>
      <c r="BL110" s="20" t="s">
        <v>334</v>
      </c>
      <c r="BM110" s="227" t="s">
        <v>2542</v>
      </c>
    </row>
    <row r="111" s="14" customFormat="1">
      <c r="A111" s="14"/>
      <c r="B111" s="245"/>
      <c r="C111" s="246"/>
      <c r="D111" s="236" t="s">
        <v>225</v>
      </c>
      <c r="E111" s="247" t="s">
        <v>32</v>
      </c>
      <c r="F111" s="248" t="s">
        <v>2543</v>
      </c>
      <c r="G111" s="246"/>
      <c r="H111" s="249">
        <v>3.6400000000000001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2544</v>
      </c>
      <c r="G112" s="246"/>
      <c r="H112" s="249">
        <v>2.8799999999999999</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5" customFormat="1">
      <c r="A113" s="15"/>
      <c r="B113" s="256"/>
      <c r="C113" s="257"/>
      <c r="D113" s="236" t="s">
        <v>225</v>
      </c>
      <c r="E113" s="258" t="s">
        <v>32</v>
      </c>
      <c r="F113" s="259" t="s">
        <v>256</v>
      </c>
      <c r="G113" s="257"/>
      <c r="H113" s="260">
        <v>6.5199999999999996</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225</v>
      </c>
      <c r="AU113" s="266" t="s">
        <v>85</v>
      </c>
      <c r="AV113" s="15" t="s">
        <v>215</v>
      </c>
      <c r="AW113" s="15" t="s">
        <v>38</v>
      </c>
      <c r="AX113" s="15" t="s">
        <v>83</v>
      </c>
      <c r="AY113" s="266" t="s">
        <v>214</v>
      </c>
    </row>
    <row r="114" s="2" customFormat="1" ht="24.15" customHeight="1">
      <c r="A114" s="42"/>
      <c r="B114" s="43"/>
      <c r="C114" s="216" t="s">
        <v>269</v>
      </c>
      <c r="D114" s="216" t="s">
        <v>217</v>
      </c>
      <c r="E114" s="217" t="s">
        <v>2545</v>
      </c>
      <c r="F114" s="218" t="s">
        <v>2546</v>
      </c>
      <c r="G114" s="219" t="s">
        <v>327</v>
      </c>
      <c r="H114" s="220">
        <v>2</v>
      </c>
      <c r="I114" s="221"/>
      <c r="J114" s="222">
        <f>ROUND(I114*H114,2)</f>
        <v>0</v>
      </c>
      <c r="K114" s="218" t="s">
        <v>221</v>
      </c>
      <c r="L114" s="48"/>
      <c r="M114" s="223" t="s">
        <v>32</v>
      </c>
      <c r="N114" s="224" t="s">
        <v>47</v>
      </c>
      <c r="O114" s="88"/>
      <c r="P114" s="225">
        <f>O114*H114</f>
        <v>0</v>
      </c>
      <c r="Q114" s="225">
        <v>0</v>
      </c>
      <c r="R114" s="225">
        <f>Q114*H114</f>
        <v>0</v>
      </c>
      <c r="S114" s="225">
        <v>0.012999999999999999</v>
      </c>
      <c r="T114" s="226">
        <f>S114*H114</f>
        <v>0.025999999999999999</v>
      </c>
      <c r="U114" s="42"/>
      <c r="V114" s="42"/>
      <c r="W114" s="42"/>
      <c r="X114" s="42"/>
      <c r="Y114" s="42"/>
      <c r="Z114" s="42"/>
      <c r="AA114" s="42"/>
      <c r="AB114" s="42"/>
      <c r="AC114" s="42"/>
      <c r="AD114" s="42"/>
      <c r="AE114" s="42"/>
      <c r="AR114" s="227" t="s">
        <v>334</v>
      </c>
      <c r="AT114" s="227" t="s">
        <v>217</v>
      </c>
      <c r="AU114" s="227" t="s">
        <v>85</v>
      </c>
      <c r="AY114" s="20" t="s">
        <v>214</v>
      </c>
      <c r="BE114" s="228">
        <f>IF(N114="základní",J114,0)</f>
        <v>0</v>
      </c>
      <c r="BF114" s="228">
        <f>IF(N114="snížená",J114,0)</f>
        <v>0</v>
      </c>
      <c r="BG114" s="228">
        <f>IF(N114="zákl. přenesená",J114,0)</f>
        <v>0</v>
      </c>
      <c r="BH114" s="228">
        <f>IF(N114="sníž. přenesená",J114,0)</f>
        <v>0</v>
      </c>
      <c r="BI114" s="228">
        <f>IF(N114="nulová",J114,0)</f>
        <v>0</v>
      </c>
      <c r="BJ114" s="20" t="s">
        <v>83</v>
      </c>
      <c r="BK114" s="228">
        <f>ROUND(I114*H114,2)</f>
        <v>0</v>
      </c>
      <c r="BL114" s="20" t="s">
        <v>334</v>
      </c>
      <c r="BM114" s="227" t="s">
        <v>2547</v>
      </c>
    </row>
    <row r="115" s="2" customFormat="1">
      <c r="A115" s="42"/>
      <c r="B115" s="43"/>
      <c r="C115" s="44"/>
      <c r="D115" s="229" t="s">
        <v>223</v>
      </c>
      <c r="E115" s="44"/>
      <c r="F115" s="230" t="s">
        <v>2548</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223</v>
      </c>
      <c r="AU115" s="20" t="s">
        <v>85</v>
      </c>
    </row>
    <row r="116" s="2" customFormat="1" ht="24.15" customHeight="1">
      <c r="A116" s="42"/>
      <c r="B116" s="43"/>
      <c r="C116" s="216" t="s">
        <v>273</v>
      </c>
      <c r="D116" s="216" t="s">
        <v>217</v>
      </c>
      <c r="E116" s="217" t="s">
        <v>2549</v>
      </c>
      <c r="F116" s="218" t="s">
        <v>2550</v>
      </c>
      <c r="G116" s="219" t="s">
        <v>327</v>
      </c>
      <c r="H116" s="220">
        <v>4</v>
      </c>
      <c r="I116" s="221"/>
      <c r="J116" s="222">
        <f>ROUND(I116*H116,2)</f>
        <v>0</v>
      </c>
      <c r="K116" s="218" t="s">
        <v>221</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334</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334</v>
      </c>
      <c r="BM116" s="227" t="s">
        <v>2551</v>
      </c>
    </row>
    <row r="117" s="2" customFormat="1">
      <c r="A117" s="42"/>
      <c r="B117" s="43"/>
      <c r="C117" s="44"/>
      <c r="D117" s="229" t="s">
        <v>223</v>
      </c>
      <c r="E117" s="44"/>
      <c r="F117" s="230" t="s">
        <v>2552</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2" customFormat="1" ht="49.05" customHeight="1">
      <c r="A118" s="42"/>
      <c r="B118" s="43"/>
      <c r="C118" s="216" t="s">
        <v>277</v>
      </c>
      <c r="D118" s="216" t="s">
        <v>217</v>
      </c>
      <c r="E118" s="217" t="s">
        <v>2553</v>
      </c>
      <c r="F118" s="218" t="s">
        <v>2554</v>
      </c>
      <c r="G118" s="219" t="s">
        <v>241</v>
      </c>
      <c r="H118" s="220">
        <v>0.158</v>
      </c>
      <c r="I118" s="221"/>
      <c r="J118" s="222">
        <f>ROUND(I118*H118,2)</f>
        <v>0</v>
      </c>
      <c r="K118" s="218" t="s">
        <v>221</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334</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334</v>
      </c>
      <c r="BM118" s="227" t="s">
        <v>2555</v>
      </c>
    </row>
    <row r="119" s="2" customFormat="1">
      <c r="A119" s="42"/>
      <c r="B119" s="43"/>
      <c r="C119" s="44"/>
      <c r="D119" s="229" t="s">
        <v>223</v>
      </c>
      <c r="E119" s="44"/>
      <c r="F119" s="230" t="s">
        <v>2556</v>
      </c>
      <c r="G119" s="44"/>
      <c r="H119" s="44"/>
      <c r="I119" s="231"/>
      <c r="J119" s="44"/>
      <c r="K119" s="44"/>
      <c r="L119" s="48"/>
      <c r="M119" s="292"/>
      <c r="N119" s="293"/>
      <c r="O119" s="294"/>
      <c r="P119" s="294"/>
      <c r="Q119" s="294"/>
      <c r="R119" s="294"/>
      <c r="S119" s="294"/>
      <c r="T119" s="295"/>
      <c r="U119" s="42"/>
      <c r="V119" s="42"/>
      <c r="W119" s="42"/>
      <c r="X119" s="42"/>
      <c r="Y119" s="42"/>
      <c r="Z119" s="42"/>
      <c r="AA119" s="42"/>
      <c r="AB119" s="42"/>
      <c r="AC119" s="42"/>
      <c r="AD119" s="42"/>
      <c r="AE119" s="42"/>
      <c r="AT119" s="20" t="s">
        <v>223</v>
      </c>
      <c r="AU119" s="20" t="s">
        <v>85</v>
      </c>
    </row>
    <row r="120" s="2" customFormat="1" ht="6.96" customHeight="1">
      <c r="A120" s="42"/>
      <c r="B120" s="63"/>
      <c r="C120" s="64"/>
      <c r="D120" s="64"/>
      <c r="E120" s="64"/>
      <c r="F120" s="64"/>
      <c r="G120" s="64"/>
      <c r="H120" s="64"/>
      <c r="I120" s="64"/>
      <c r="J120" s="64"/>
      <c r="K120" s="64"/>
      <c r="L120" s="48"/>
      <c r="M120" s="42"/>
      <c r="O120" s="42"/>
      <c r="P120" s="42"/>
      <c r="Q120" s="42"/>
      <c r="R120" s="42"/>
      <c r="S120" s="42"/>
      <c r="T120" s="42"/>
      <c r="U120" s="42"/>
      <c r="V120" s="42"/>
      <c r="W120" s="42"/>
      <c r="X120" s="42"/>
      <c r="Y120" s="42"/>
      <c r="Z120" s="42"/>
      <c r="AA120" s="42"/>
      <c r="AB120" s="42"/>
      <c r="AC120" s="42"/>
      <c r="AD120" s="42"/>
      <c r="AE120" s="42"/>
    </row>
  </sheetData>
  <sheetProtection sheet="1" autoFilter="0" formatColumns="0" formatRows="0" objects="1" scenarios="1" spinCount="100000" saltValue="BrrPAZZ4uJqK+xsvlNjVWg/9p24kDtqTsjj53n0dAk1vAhr80bsLCOzPIP6QIJHoYCJCLf5D2oO+zaL9Ry0oTA==" hashValue="lF57besPOh3dFiHA4CTsi/dIaDH3WSMDkzOkioOfcbCLoTS1SUr+uKYwkVA+L6H4sAHlvFrCVw2DckVPCoEIIg==" algorithmName="SHA-512" password="CC35"/>
  <autoFilter ref="C89:K119"/>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968072456"/>
    <hyperlink ref="F98" r:id="rId2" display="https://podminky.urs.cz/item/CS_URS_2024_02/997013111"/>
    <hyperlink ref="F100" r:id="rId3" display="https://podminky.urs.cz/item/CS_URS_2024_02/997013501"/>
    <hyperlink ref="F102" r:id="rId4" display="https://podminky.urs.cz/item/CS_URS_2024_02/997013509"/>
    <hyperlink ref="F105" r:id="rId5" display="https://podminky.urs.cz/item/CS_URS_2024_02/997013863"/>
    <hyperlink ref="F109" r:id="rId6" display="https://podminky.urs.cz/item/CS_URS_2024_02/767640221"/>
    <hyperlink ref="F115" r:id="rId7" display="https://podminky.urs.cz/item/CS_URS_2024_02/767641800"/>
    <hyperlink ref="F117" r:id="rId8" display="https://podminky.urs.cz/item/CS_URS_2024_02/767691823"/>
    <hyperlink ref="F119" r:id="rId9" display="https://podminky.urs.cz/item/CS_URS_2024_02/998767101"/>
  </hyperlinks>
  <pageMargins left="0.39375" right="0.39375" top="0.39375" bottom="0.39375" header="0" footer="0"/>
  <pageSetup paperSize="9" orientation="portrait" blackAndWhite="1" fitToHeight="100"/>
  <headerFooter>
    <oddFooter>&amp;CStrana &amp;P z &amp;N</oddFooter>
  </headerFooter>
  <drawing r:id="rId10"/>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117</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2557</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ROUND(J91,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ROUND((SUM(BE91:BE152)),  2)</f>
        <v>0</v>
      </c>
      <c r="G35" s="42"/>
      <c r="H35" s="42"/>
      <c r="I35" s="161">
        <v>0.20999999999999999</v>
      </c>
      <c r="J35" s="160">
        <f>ROUND(((SUM(BE91:BE152))*I35),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ROUND((SUM(BF91:BF152)),  2)</f>
        <v>0</v>
      </c>
      <c r="G36" s="42"/>
      <c r="H36" s="42"/>
      <c r="I36" s="161">
        <v>0.12</v>
      </c>
      <c r="J36" s="160">
        <f>ROUND(((SUM(BF91:BF152))*I36),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ROUND((SUM(BG91:BG152)),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ROUND((SUM(BH91:BH152)),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ROUND((SUM(BI91:BI152)),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01.10 - Opravy omítek vnitřních a malby</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J91</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J92</f>
        <v>0</v>
      </c>
      <c r="K64" s="179"/>
      <c r="L64" s="183"/>
      <c r="S64" s="9"/>
      <c r="T64" s="9"/>
      <c r="U64" s="9"/>
      <c r="V64" s="9"/>
      <c r="W64" s="9"/>
      <c r="X64" s="9"/>
      <c r="Y64" s="9"/>
      <c r="Z64" s="9"/>
      <c r="AA64" s="9"/>
      <c r="AB64" s="9"/>
      <c r="AC64" s="9"/>
      <c r="AD64" s="9"/>
      <c r="AE64" s="9"/>
    </row>
    <row r="65" s="10" customFormat="1" ht="19.92" customHeight="1">
      <c r="A65" s="10"/>
      <c r="B65" s="184"/>
      <c r="C65" s="129"/>
      <c r="D65" s="185" t="s">
        <v>181</v>
      </c>
      <c r="E65" s="186"/>
      <c r="F65" s="186"/>
      <c r="G65" s="186"/>
      <c r="H65" s="186"/>
      <c r="I65" s="186"/>
      <c r="J65" s="187">
        <f>J93</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182</v>
      </c>
      <c r="E66" s="186"/>
      <c r="F66" s="186"/>
      <c r="G66" s="186"/>
      <c r="H66" s="186"/>
      <c r="I66" s="186"/>
      <c r="J66" s="187">
        <f>J104</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184</v>
      </c>
      <c r="E67" s="186"/>
      <c r="F67" s="186"/>
      <c r="G67" s="186"/>
      <c r="H67" s="186"/>
      <c r="I67" s="186"/>
      <c r="J67" s="187">
        <f>J110</f>
        <v>0</v>
      </c>
      <c r="K67" s="129"/>
      <c r="L67" s="188"/>
      <c r="S67" s="10"/>
      <c r="T67" s="10"/>
      <c r="U67" s="10"/>
      <c r="V67" s="10"/>
      <c r="W67" s="10"/>
      <c r="X67" s="10"/>
      <c r="Y67" s="10"/>
      <c r="Z67" s="10"/>
      <c r="AA67" s="10"/>
      <c r="AB67" s="10"/>
      <c r="AC67" s="10"/>
      <c r="AD67" s="10"/>
      <c r="AE67" s="10"/>
    </row>
    <row r="68" s="9" customFormat="1" ht="24.96" customHeight="1">
      <c r="A68" s="9"/>
      <c r="B68" s="178"/>
      <c r="C68" s="179"/>
      <c r="D68" s="180" t="s">
        <v>185</v>
      </c>
      <c r="E68" s="181"/>
      <c r="F68" s="181"/>
      <c r="G68" s="181"/>
      <c r="H68" s="181"/>
      <c r="I68" s="181"/>
      <c r="J68" s="182">
        <f>J113</f>
        <v>0</v>
      </c>
      <c r="K68" s="179"/>
      <c r="L68" s="183"/>
      <c r="S68" s="9"/>
      <c r="T68" s="9"/>
      <c r="U68" s="9"/>
      <c r="V68" s="9"/>
      <c r="W68" s="9"/>
      <c r="X68" s="9"/>
      <c r="Y68" s="9"/>
      <c r="Z68" s="9"/>
      <c r="AA68" s="9"/>
      <c r="AB68" s="9"/>
      <c r="AC68" s="9"/>
      <c r="AD68" s="9"/>
      <c r="AE68" s="9"/>
    </row>
    <row r="69" s="10" customFormat="1" ht="19.92" customHeight="1">
      <c r="A69" s="10"/>
      <c r="B69" s="184"/>
      <c r="C69" s="129"/>
      <c r="D69" s="185" t="s">
        <v>195</v>
      </c>
      <c r="E69" s="186"/>
      <c r="F69" s="186"/>
      <c r="G69" s="186"/>
      <c r="H69" s="186"/>
      <c r="I69" s="186"/>
      <c r="J69" s="187">
        <f>J114</f>
        <v>0</v>
      </c>
      <c r="K69" s="129"/>
      <c r="L69" s="188"/>
      <c r="S69" s="10"/>
      <c r="T69" s="10"/>
      <c r="U69" s="10"/>
      <c r="V69" s="10"/>
      <c r="W69" s="10"/>
      <c r="X69" s="10"/>
      <c r="Y69" s="10"/>
      <c r="Z69" s="10"/>
      <c r="AA69" s="10"/>
      <c r="AB69" s="10"/>
      <c r="AC69" s="10"/>
      <c r="AD69" s="10"/>
      <c r="AE69" s="10"/>
    </row>
    <row r="70" s="2" customFormat="1" ht="21.84" customHeight="1">
      <c r="A70" s="42"/>
      <c r="B70" s="43"/>
      <c r="C70" s="44"/>
      <c r="D70" s="44"/>
      <c r="E70" s="44"/>
      <c r="F70" s="44"/>
      <c r="G70" s="44"/>
      <c r="H70" s="44"/>
      <c r="I70" s="44"/>
      <c r="J70" s="44"/>
      <c r="K70" s="44"/>
      <c r="L70" s="148"/>
      <c r="S70" s="42"/>
      <c r="T70" s="42"/>
      <c r="U70" s="42"/>
      <c r="V70" s="42"/>
      <c r="W70" s="42"/>
      <c r="X70" s="42"/>
      <c r="Y70" s="42"/>
      <c r="Z70" s="42"/>
      <c r="AA70" s="42"/>
      <c r="AB70" s="42"/>
      <c r="AC70" s="42"/>
      <c r="AD70" s="42"/>
      <c r="AE70" s="42"/>
    </row>
    <row r="71" s="2" customFormat="1" ht="6.96" customHeight="1">
      <c r="A71" s="42"/>
      <c r="B71" s="63"/>
      <c r="C71" s="64"/>
      <c r="D71" s="64"/>
      <c r="E71" s="64"/>
      <c r="F71" s="64"/>
      <c r="G71" s="64"/>
      <c r="H71" s="64"/>
      <c r="I71" s="64"/>
      <c r="J71" s="64"/>
      <c r="K71" s="64"/>
      <c r="L71" s="148"/>
      <c r="S71" s="42"/>
      <c r="T71" s="42"/>
      <c r="U71" s="42"/>
      <c r="V71" s="42"/>
      <c r="W71" s="42"/>
      <c r="X71" s="42"/>
      <c r="Y71" s="42"/>
      <c r="Z71" s="42"/>
      <c r="AA71" s="42"/>
      <c r="AB71" s="42"/>
      <c r="AC71" s="42"/>
      <c r="AD71" s="42"/>
      <c r="AE71" s="42"/>
    </row>
    <row r="75" s="2" customFormat="1" ht="6.96" customHeight="1">
      <c r="A75" s="42"/>
      <c r="B75" s="65"/>
      <c r="C75" s="66"/>
      <c r="D75" s="66"/>
      <c r="E75" s="66"/>
      <c r="F75" s="66"/>
      <c r="G75" s="66"/>
      <c r="H75" s="66"/>
      <c r="I75" s="66"/>
      <c r="J75" s="66"/>
      <c r="K75" s="66"/>
      <c r="L75" s="148"/>
      <c r="S75" s="42"/>
      <c r="T75" s="42"/>
      <c r="U75" s="42"/>
      <c r="V75" s="42"/>
      <c r="W75" s="42"/>
      <c r="X75" s="42"/>
      <c r="Y75" s="42"/>
      <c r="Z75" s="42"/>
      <c r="AA75" s="42"/>
      <c r="AB75" s="42"/>
      <c r="AC75" s="42"/>
      <c r="AD75" s="42"/>
      <c r="AE75" s="42"/>
    </row>
    <row r="76" s="2" customFormat="1" ht="24.96" customHeight="1">
      <c r="A76" s="42"/>
      <c r="B76" s="43"/>
      <c r="C76" s="26" t="s">
        <v>199</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2" customHeight="1">
      <c r="A78" s="42"/>
      <c r="B78" s="43"/>
      <c r="C78" s="35" t="s">
        <v>16</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26.25" customHeight="1">
      <c r="A79" s="42"/>
      <c r="B79" s="43"/>
      <c r="C79" s="44"/>
      <c r="D79" s="44"/>
      <c r="E79" s="173" t="str">
        <f>E7</f>
        <v>Energeticky úspory objektu Střední odborné školy obchodu, užitého umění a designu Plzeň, Nerudova 33</v>
      </c>
      <c r="F79" s="35"/>
      <c r="G79" s="35"/>
      <c r="H79" s="35"/>
      <c r="I79" s="44"/>
      <c r="J79" s="44"/>
      <c r="K79" s="44"/>
      <c r="L79" s="148"/>
      <c r="S79" s="42"/>
      <c r="T79" s="42"/>
      <c r="U79" s="42"/>
      <c r="V79" s="42"/>
      <c r="W79" s="42"/>
      <c r="X79" s="42"/>
      <c r="Y79" s="42"/>
      <c r="Z79" s="42"/>
      <c r="AA79" s="42"/>
      <c r="AB79" s="42"/>
      <c r="AC79" s="42"/>
      <c r="AD79" s="42"/>
      <c r="AE79" s="42"/>
    </row>
    <row r="80" s="1" customFormat="1" ht="12" customHeight="1">
      <c r="B80" s="24"/>
      <c r="C80" s="35" t="s">
        <v>171</v>
      </c>
      <c r="D80" s="25"/>
      <c r="E80" s="25"/>
      <c r="F80" s="25"/>
      <c r="G80" s="25"/>
      <c r="H80" s="25"/>
      <c r="I80" s="25"/>
      <c r="J80" s="25"/>
      <c r="K80" s="25"/>
      <c r="L80" s="23"/>
    </row>
    <row r="81" s="2" customFormat="1" ht="16.5" customHeight="1">
      <c r="A81" s="42"/>
      <c r="B81" s="43"/>
      <c r="C81" s="44"/>
      <c r="D81" s="44"/>
      <c r="E81" s="173" t="s">
        <v>172</v>
      </c>
      <c r="F81" s="44"/>
      <c r="G81" s="44"/>
      <c r="H81" s="44"/>
      <c r="I81" s="44"/>
      <c r="J81" s="44"/>
      <c r="K81" s="44"/>
      <c r="L81" s="148"/>
      <c r="S81" s="42"/>
      <c r="T81" s="42"/>
      <c r="U81" s="42"/>
      <c r="V81" s="42"/>
      <c r="W81" s="42"/>
      <c r="X81" s="42"/>
      <c r="Y81" s="42"/>
      <c r="Z81" s="42"/>
      <c r="AA81" s="42"/>
      <c r="AB81" s="42"/>
      <c r="AC81" s="42"/>
      <c r="AD81" s="42"/>
      <c r="AE81" s="42"/>
    </row>
    <row r="82" s="2" customFormat="1" ht="12" customHeight="1">
      <c r="A82" s="42"/>
      <c r="B82" s="43"/>
      <c r="C82" s="35" t="s">
        <v>173</v>
      </c>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6.5" customHeight="1">
      <c r="A83" s="42"/>
      <c r="B83" s="43"/>
      <c r="C83" s="44"/>
      <c r="D83" s="44"/>
      <c r="E83" s="73" t="str">
        <f>E11</f>
        <v>01.10 - Opravy omítek vnitřních a malby</v>
      </c>
      <c r="F83" s="44"/>
      <c r="G83" s="44"/>
      <c r="H83" s="44"/>
      <c r="I83" s="44"/>
      <c r="J83" s="44"/>
      <c r="K83" s="44"/>
      <c r="L83" s="148"/>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2" customHeight="1">
      <c r="A85" s="42"/>
      <c r="B85" s="43"/>
      <c r="C85" s="35" t="s">
        <v>22</v>
      </c>
      <c r="D85" s="44"/>
      <c r="E85" s="44"/>
      <c r="F85" s="30" t="str">
        <f>F14</f>
        <v>Plzeň</v>
      </c>
      <c r="G85" s="44"/>
      <c r="H85" s="44"/>
      <c r="I85" s="35" t="s">
        <v>24</v>
      </c>
      <c r="J85" s="76" t="str">
        <f>IF(J14="","",J14)</f>
        <v>26. 11. 2024</v>
      </c>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5.15" customHeight="1">
      <c r="A87" s="42"/>
      <c r="B87" s="43"/>
      <c r="C87" s="35" t="s">
        <v>30</v>
      </c>
      <c r="D87" s="44"/>
      <c r="E87" s="44"/>
      <c r="F87" s="30" t="str">
        <f>E17</f>
        <v xml:space="preserve"> </v>
      </c>
      <c r="G87" s="44"/>
      <c r="H87" s="44"/>
      <c r="I87" s="35" t="s">
        <v>37</v>
      </c>
      <c r="J87" s="40" t="str">
        <f>E23</f>
        <v xml:space="preserve"> </v>
      </c>
      <c r="K87" s="44"/>
      <c r="L87" s="148"/>
      <c r="S87" s="42"/>
      <c r="T87" s="42"/>
      <c r="U87" s="42"/>
      <c r="V87" s="42"/>
      <c r="W87" s="42"/>
      <c r="X87" s="42"/>
      <c r="Y87" s="42"/>
      <c r="Z87" s="42"/>
      <c r="AA87" s="42"/>
      <c r="AB87" s="42"/>
      <c r="AC87" s="42"/>
      <c r="AD87" s="42"/>
      <c r="AE87" s="42"/>
    </row>
    <row r="88" s="2" customFormat="1" ht="15.15" customHeight="1">
      <c r="A88" s="42"/>
      <c r="B88" s="43"/>
      <c r="C88" s="35" t="s">
        <v>35</v>
      </c>
      <c r="D88" s="44"/>
      <c r="E88" s="44"/>
      <c r="F88" s="30" t="str">
        <f>IF(E20="","",E20)</f>
        <v>Vyplň údaj</v>
      </c>
      <c r="G88" s="44"/>
      <c r="H88" s="44"/>
      <c r="I88" s="35" t="s">
        <v>39</v>
      </c>
      <c r="J88" s="40" t="str">
        <f>E26</f>
        <v xml:space="preserve"> </v>
      </c>
      <c r="K88" s="44"/>
      <c r="L88" s="148"/>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11" customFormat="1" ht="29.28" customHeight="1">
      <c r="A90" s="189"/>
      <c r="B90" s="190"/>
      <c r="C90" s="191" t="s">
        <v>200</v>
      </c>
      <c r="D90" s="192" t="s">
        <v>61</v>
      </c>
      <c r="E90" s="192" t="s">
        <v>57</v>
      </c>
      <c r="F90" s="192" t="s">
        <v>58</v>
      </c>
      <c r="G90" s="192" t="s">
        <v>201</v>
      </c>
      <c r="H90" s="192" t="s">
        <v>202</v>
      </c>
      <c r="I90" s="192" t="s">
        <v>203</v>
      </c>
      <c r="J90" s="192" t="s">
        <v>177</v>
      </c>
      <c r="K90" s="193" t="s">
        <v>204</v>
      </c>
      <c r="L90" s="194"/>
      <c r="M90" s="96" t="s">
        <v>32</v>
      </c>
      <c r="N90" s="97" t="s">
        <v>46</v>
      </c>
      <c r="O90" s="97" t="s">
        <v>205</v>
      </c>
      <c r="P90" s="97" t="s">
        <v>206</v>
      </c>
      <c r="Q90" s="97" t="s">
        <v>207</v>
      </c>
      <c r="R90" s="97" t="s">
        <v>208</v>
      </c>
      <c r="S90" s="97" t="s">
        <v>209</v>
      </c>
      <c r="T90" s="98" t="s">
        <v>210</v>
      </c>
      <c r="U90" s="189"/>
      <c r="V90" s="189"/>
      <c r="W90" s="189"/>
      <c r="X90" s="189"/>
      <c r="Y90" s="189"/>
      <c r="Z90" s="189"/>
      <c r="AA90" s="189"/>
      <c r="AB90" s="189"/>
      <c r="AC90" s="189"/>
      <c r="AD90" s="189"/>
      <c r="AE90" s="189"/>
    </row>
    <row r="91" s="2" customFormat="1" ht="22.8" customHeight="1">
      <c r="A91" s="42"/>
      <c r="B91" s="43"/>
      <c r="C91" s="103" t="s">
        <v>211</v>
      </c>
      <c r="D91" s="44"/>
      <c r="E91" s="44"/>
      <c r="F91" s="44"/>
      <c r="G91" s="44"/>
      <c r="H91" s="44"/>
      <c r="I91" s="44"/>
      <c r="J91" s="195">
        <f>BK91</f>
        <v>0</v>
      </c>
      <c r="K91" s="44"/>
      <c r="L91" s="48"/>
      <c r="M91" s="99"/>
      <c r="N91" s="196"/>
      <c r="O91" s="100"/>
      <c r="P91" s="197">
        <f>P92+P113</f>
        <v>0</v>
      </c>
      <c r="Q91" s="100"/>
      <c r="R91" s="197">
        <f>R92+R113</f>
        <v>98.95825837000001</v>
      </c>
      <c r="S91" s="100"/>
      <c r="T91" s="198">
        <f>T92+T113</f>
        <v>4.5757197200000004</v>
      </c>
      <c r="U91" s="42"/>
      <c r="V91" s="42"/>
      <c r="W91" s="42"/>
      <c r="X91" s="42"/>
      <c r="Y91" s="42"/>
      <c r="Z91" s="42"/>
      <c r="AA91" s="42"/>
      <c r="AB91" s="42"/>
      <c r="AC91" s="42"/>
      <c r="AD91" s="42"/>
      <c r="AE91" s="42"/>
      <c r="AT91" s="20" t="s">
        <v>75</v>
      </c>
      <c r="AU91" s="20" t="s">
        <v>178</v>
      </c>
      <c r="BK91" s="199">
        <f>BK92+BK113</f>
        <v>0</v>
      </c>
    </row>
    <row r="92" s="12" customFormat="1" ht="25.92" customHeight="1">
      <c r="A92" s="12"/>
      <c r="B92" s="200"/>
      <c r="C92" s="201"/>
      <c r="D92" s="202" t="s">
        <v>75</v>
      </c>
      <c r="E92" s="203" t="s">
        <v>212</v>
      </c>
      <c r="F92" s="203" t="s">
        <v>213</v>
      </c>
      <c r="G92" s="201"/>
      <c r="H92" s="201"/>
      <c r="I92" s="204"/>
      <c r="J92" s="205">
        <f>BK92</f>
        <v>0</v>
      </c>
      <c r="K92" s="201"/>
      <c r="L92" s="206"/>
      <c r="M92" s="207"/>
      <c r="N92" s="208"/>
      <c r="O92" s="208"/>
      <c r="P92" s="209">
        <f>P93+P104+P110</f>
        <v>0</v>
      </c>
      <c r="Q92" s="208"/>
      <c r="R92" s="209">
        <f>R93+R104+R110</f>
        <v>82.080408570000003</v>
      </c>
      <c r="S92" s="208"/>
      <c r="T92" s="210">
        <f>T93+T104+T110</f>
        <v>0</v>
      </c>
      <c r="U92" s="12"/>
      <c r="V92" s="12"/>
      <c r="W92" s="12"/>
      <c r="X92" s="12"/>
      <c r="Y92" s="12"/>
      <c r="Z92" s="12"/>
      <c r="AA92" s="12"/>
      <c r="AB92" s="12"/>
      <c r="AC92" s="12"/>
      <c r="AD92" s="12"/>
      <c r="AE92" s="12"/>
      <c r="AR92" s="211" t="s">
        <v>83</v>
      </c>
      <c r="AT92" s="212" t="s">
        <v>75</v>
      </c>
      <c r="AU92" s="212" t="s">
        <v>76</v>
      </c>
      <c r="AY92" s="211" t="s">
        <v>214</v>
      </c>
      <c r="BK92" s="213">
        <f>BK93+BK104+BK110</f>
        <v>0</v>
      </c>
    </row>
    <row r="93" s="12" customFormat="1" ht="22.8" customHeight="1">
      <c r="A93" s="12"/>
      <c r="B93" s="200"/>
      <c r="C93" s="201"/>
      <c r="D93" s="202" t="s">
        <v>75</v>
      </c>
      <c r="E93" s="214" t="s">
        <v>244</v>
      </c>
      <c r="F93" s="214" t="s">
        <v>245</v>
      </c>
      <c r="G93" s="201"/>
      <c r="H93" s="201"/>
      <c r="I93" s="204"/>
      <c r="J93" s="215">
        <f>BK93</f>
        <v>0</v>
      </c>
      <c r="K93" s="201"/>
      <c r="L93" s="206"/>
      <c r="M93" s="207"/>
      <c r="N93" s="208"/>
      <c r="O93" s="208"/>
      <c r="P93" s="209">
        <f>SUM(P94:P103)</f>
        <v>0</v>
      </c>
      <c r="Q93" s="208"/>
      <c r="R93" s="209">
        <f>SUM(R94:R103)</f>
        <v>81.219814760000006</v>
      </c>
      <c r="S93" s="208"/>
      <c r="T93" s="210">
        <f>SUM(T94:T103)</f>
        <v>0</v>
      </c>
      <c r="U93" s="12"/>
      <c r="V93" s="12"/>
      <c r="W93" s="12"/>
      <c r="X93" s="12"/>
      <c r="Y93" s="12"/>
      <c r="Z93" s="12"/>
      <c r="AA93" s="12"/>
      <c r="AB93" s="12"/>
      <c r="AC93" s="12"/>
      <c r="AD93" s="12"/>
      <c r="AE93" s="12"/>
      <c r="AR93" s="211" t="s">
        <v>83</v>
      </c>
      <c r="AT93" s="212" t="s">
        <v>75</v>
      </c>
      <c r="AU93" s="212" t="s">
        <v>83</v>
      </c>
      <c r="AY93" s="211" t="s">
        <v>214</v>
      </c>
      <c r="BK93" s="213">
        <f>SUM(BK94:BK103)</f>
        <v>0</v>
      </c>
    </row>
    <row r="94" s="2" customFormat="1" ht="37.8" customHeight="1">
      <c r="A94" s="42"/>
      <c r="B94" s="43"/>
      <c r="C94" s="216" t="s">
        <v>83</v>
      </c>
      <c r="D94" s="216" t="s">
        <v>217</v>
      </c>
      <c r="E94" s="217" t="s">
        <v>2275</v>
      </c>
      <c r="F94" s="218" t="s">
        <v>2276</v>
      </c>
      <c r="G94" s="219" t="s">
        <v>230</v>
      </c>
      <c r="H94" s="220">
        <v>9692.1020000000008</v>
      </c>
      <c r="I94" s="221"/>
      <c r="J94" s="222">
        <f>ROUND(I94*H94,2)</f>
        <v>0</v>
      </c>
      <c r="K94" s="218" t="s">
        <v>221</v>
      </c>
      <c r="L94" s="48"/>
      <c r="M94" s="223" t="s">
        <v>32</v>
      </c>
      <c r="N94" s="224" t="s">
        <v>47</v>
      </c>
      <c r="O94" s="88"/>
      <c r="P94" s="225">
        <f>O94*H94</f>
        <v>0</v>
      </c>
      <c r="Q94" s="225">
        <v>0.0043800000000000002</v>
      </c>
      <c r="R94" s="225">
        <f>Q94*H94</f>
        <v>42.451406760000005</v>
      </c>
      <c r="S94" s="225">
        <v>0</v>
      </c>
      <c r="T94" s="226">
        <f>S94*H94</f>
        <v>0</v>
      </c>
      <c r="U94" s="42"/>
      <c r="V94" s="42"/>
      <c r="W94" s="42"/>
      <c r="X94" s="42"/>
      <c r="Y94" s="42"/>
      <c r="Z94" s="42"/>
      <c r="AA94" s="42"/>
      <c r="AB94" s="42"/>
      <c r="AC94" s="42"/>
      <c r="AD94" s="42"/>
      <c r="AE94" s="42"/>
      <c r="AR94" s="227" t="s">
        <v>215</v>
      </c>
      <c r="AT94" s="227" t="s">
        <v>217</v>
      </c>
      <c r="AU94" s="227" t="s">
        <v>85</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215</v>
      </c>
      <c r="BM94" s="227" t="s">
        <v>2558</v>
      </c>
    </row>
    <row r="95" s="2" customFormat="1">
      <c r="A95" s="42"/>
      <c r="B95" s="43"/>
      <c r="C95" s="44"/>
      <c r="D95" s="229" t="s">
        <v>223</v>
      </c>
      <c r="E95" s="44"/>
      <c r="F95" s="230" t="s">
        <v>2278</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223</v>
      </c>
      <c r="AU95" s="20" t="s">
        <v>85</v>
      </c>
    </row>
    <row r="96" s="14" customFormat="1">
      <c r="A96" s="14"/>
      <c r="B96" s="245"/>
      <c r="C96" s="246"/>
      <c r="D96" s="236" t="s">
        <v>225</v>
      </c>
      <c r="E96" s="247" t="s">
        <v>32</v>
      </c>
      <c r="F96" s="248" t="s">
        <v>2559</v>
      </c>
      <c r="G96" s="246"/>
      <c r="H96" s="249">
        <v>9130.0849999999991</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225</v>
      </c>
      <c r="AU96" s="255" t="s">
        <v>85</v>
      </c>
      <c r="AV96" s="14" t="s">
        <v>85</v>
      </c>
      <c r="AW96" s="14" t="s">
        <v>38</v>
      </c>
      <c r="AX96" s="14" t="s">
        <v>76</v>
      </c>
      <c r="AY96" s="255" t="s">
        <v>214</v>
      </c>
    </row>
    <row r="97" s="14" customFormat="1">
      <c r="A97" s="14"/>
      <c r="B97" s="245"/>
      <c r="C97" s="246"/>
      <c r="D97" s="236" t="s">
        <v>225</v>
      </c>
      <c r="E97" s="247" t="s">
        <v>32</v>
      </c>
      <c r="F97" s="248" t="s">
        <v>2560</v>
      </c>
      <c r="G97" s="246"/>
      <c r="H97" s="249">
        <v>562.01700000000005</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225</v>
      </c>
      <c r="AU97" s="255" t="s">
        <v>85</v>
      </c>
      <c r="AV97" s="14" t="s">
        <v>85</v>
      </c>
      <c r="AW97" s="14" t="s">
        <v>38</v>
      </c>
      <c r="AX97" s="14" t="s">
        <v>76</v>
      </c>
      <c r="AY97" s="255" t="s">
        <v>214</v>
      </c>
    </row>
    <row r="98" s="15" customFormat="1">
      <c r="A98" s="15"/>
      <c r="B98" s="256"/>
      <c r="C98" s="257"/>
      <c r="D98" s="236" t="s">
        <v>225</v>
      </c>
      <c r="E98" s="258" t="s">
        <v>32</v>
      </c>
      <c r="F98" s="259" t="s">
        <v>256</v>
      </c>
      <c r="G98" s="257"/>
      <c r="H98" s="260">
        <v>9692.101999999999</v>
      </c>
      <c r="I98" s="261"/>
      <c r="J98" s="257"/>
      <c r="K98" s="257"/>
      <c r="L98" s="262"/>
      <c r="M98" s="263"/>
      <c r="N98" s="264"/>
      <c r="O98" s="264"/>
      <c r="P98" s="264"/>
      <c r="Q98" s="264"/>
      <c r="R98" s="264"/>
      <c r="S98" s="264"/>
      <c r="T98" s="265"/>
      <c r="U98" s="15"/>
      <c r="V98" s="15"/>
      <c r="W98" s="15"/>
      <c r="X98" s="15"/>
      <c r="Y98" s="15"/>
      <c r="Z98" s="15"/>
      <c r="AA98" s="15"/>
      <c r="AB98" s="15"/>
      <c r="AC98" s="15"/>
      <c r="AD98" s="15"/>
      <c r="AE98" s="15"/>
      <c r="AT98" s="266" t="s">
        <v>225</v>
      </c>
      <c r="AU98" s="266" t="s">
        <v>85</v>
      </c>
      <c r="AV98" s="15" t="s">
        <v>215</v>
      </c>
      <c r="AW98" s="15" t="s">
        <v>38</v>
      </c>
      <c r="AX98" s="15" t="s">
        <v>83</v>
      </c>
      <c r="AY98" s="266" t="s">
        <v>214</v>
      </c>
    </row>
    <row r="99" s="2" customFormat="1" ht="24.15" customHeight="1">
      <c r="A99" s="42"/>
      <c r="B99" s="43"/>
      <c r="C99" s="216" t="s">
        <v>85</v>
      </c>
      <c r="D99" s="216" t="s">
        <v>217</v>
      </c>
      <c r="E99" s="217" t="s">
        <v>2288</v>
      </c>
      <c r="F99" s="218" t="s">
        <v>2289</v>
      </c>
      <c r="G99" s="219" t="s">
        <v>230</v>
      </c>
      <c r="H99" s="220">
        <v>9692.1020000000008</v>
      </c>
      <c r="I99" s="221"/>
      <c r="J99" s="222">
        <f>ROUND(I99*H99,2)</f>
        <v>0</v>
      </c>
      <c r="K99" s="218" t="s">
        <v>221</v>
      </c>
      <c r="L99" s="48"/>
      <c r="M99" s="223" t="s">
        <v>32</v>
      </c>
      <c r="N99" s="224" t="s">
        <v>47</v>
      </c>
      <c r="O99" s="88"/>
      <c r="P99" s="225">
        <f>O99*H99</f>
        <v>0</v>
      </c>
      <c r="Q99" s="225">
        <v>0.0040000000000000001</v>
      </c>
      <c r="R99" s="225">
        <f>Q99*H99</f>
        <v>38.768408000000001</v>
      </c>
      <c r="S99" s="225">
        <v>0</v>
      </c>
      <c r="T99" s="226">
        <f>S99*H99</f>
        <v>0</v>
      </c>
      <c r="U99" s="42"/>
      <c r="V99" s="42"/>
      <c r="W99" s="42"/>
      <c r="X99" s="42"/>
      <c r="Y99" s="42"/>
      <c r="Z99" s="42"/>
      <c r="AA99" s="42"/>
      <c r="AB99" s="42"/>
      <c r="AC99" s="42"/>
      <c r="AD99" s="42"/>
      <c r="AE99" s="42"/>
      <c r="AR99" s="227" t="s">
        <v>215</v>
      </c>
      <c r="AT99" s="227" t="s">
        <v>217</v>
      </c>
      <c r="AU99" s="227" t="s">
        <v>85</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215</v>
      </c>
      <c r="BM99" s="227" t="s">
        <v>2561</v>
      </c>
    </row>
    <row r="100" s="2" customFormat="1">
      <c r="A100" s="42"/>
      <c r="B100" s="43"/>
      <c r="C100" s="44"/>
      <c r="D100" s="229" t="s">
        <v>223</v>
      </c>
      <c r="E100" s="44"/>
      <c r="F100" s="230" t="s">
        <v>2291</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223</v>
      </c>
      <c r="AU100" s="20" t="s">
        <v>85</v>
      </c>
    </row>
    <row r="101" s="14" customFormat="1">
      <c r="A101" s="14"/>
      <c r="B101" s="245"/>
      <c r="C101" s="246"/>
      <c r="D101" s="236" t="s">
        <v>225</v>
      </c>
      <c r="E101" s="247" t="s">
        <v>32</v>
      </c>
      <c r="F101" s="248" t="s">
        <v>2559</v>
      </c>
      <c r="G101" s="246"/>
      <c r="H101" s="249">
        <v>9130.0849999999991</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225</v>
      </c>
      <c r="AU101" s="255" t="s">
        <v>85</v>
      </c>
      <c r="AV101" s="14" t="s">
        <v>85</v>
      </c>
      <c r="AW101" s="14" t="s">
        <v>38</v>
      </c>
      <c r="AX101" s="14" t="s">
        <v>76</v>
      </c>
      <c r="AY101" s="255" t="s">
        <v>214</v>
      </c>
    </row>
    <row r="102" s="14" customFormat="1">
      <c r="A102" s="14"/>
      <c r="B102" s="245"/>
      <c r="C102" s="246"/>
      <c r="D102" s="236" t="s">
        <v>225</v>
      </c>
      <c r="E102" s="247" t="s">
        <v>32</v>
      </c>
      <c r="F102" s="248" t="s">
        <v>2560</v>
      </c>
      <c r="G102" s="246"/>
      <c r="H102" s="249">
        <v>562.01700000000005</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225</v>
      </c>
      <c r="AU102" s="255" t="s">
        <v>85</v>
      </c>
      <c r="AV102" s="14" t="s">
        <v>85</v>
      </c>
      <c r="AW102" s="14" t="s">
        <v>38</v>
      </c>
      <c r="AX102" s="14" t="s">
        <v>76</v>
      </c>
      <c r="AY102" s="255" t="s">
        <v>214</v>
      </c>
    </row>
    <row r="103" s="15" customFormat="1">
      <c r="A103" s="15"/>
      <c r="B103" s="256"/>
      <c r="C103" s="257"/>
      <c r="D103" s="236" t="s">
        <v>225</v>
      </c>
      <c r="E103" s="258" t="s">
        <v>32</v>
      </c>
      <c r="F103" s="259" t="s">
        <v>256</v>
      </c>
      <c r="G103" s="257"/>
      <c r="H103" s="260">
        <v>9692.101999999999</v>
      </c>
      <c r="I103" s="261"/>
      <c r="J103" s="257"/>
      <c r="K103" s="257"/>
      <c r="L103" s="262"/>
      <c r="M103" s="263"/>
      <c r="N103" s="264"/>
      <c r="O103" s="264"/>
      <c r="P103" s="264"/>
      <c r="Q103" s="264"/>
      <c r="R103" s="264"/>
      <c r="S103" s="264"/>
      <c r="T103" s="265"/>
      <c r="U103" s="15"/>
      <c r="V103" s="15"/>
      <c r="W103" s="15"/>
      <c r="X103" s="15"/>
      <c r="Y103" s="15"/>
      <c r="Z103" s="15"/>
      <c r="AA103" s="15"/>
      <c r="AB103" s="15"/>
      <c r="AC103" s="15"/>
      <c r="AD103" s="15"/>
      <c r="AE103" s="15"/>
      <c r="AT103" s="266" t="s">
        <v>225</v>
      </c>
      <c r="AU103" s="266" t="s">
        <v>85</v>
      </c>
      <c r="AV103" s="15" t="s">
        <v>215</v>
      </c>
      <c r="AW103" s="15" t="s">
        <v>38</v>
      </c>
      <c r="AX103" s="15" t="s">
        <v>83</v>
      </c>
      <c r="AY103" s="266" t="s">
        <v>214</v>
      </c>
    </row>
    <row r="104" s="12" customFormat="1" ht="22.8" customHeight="1">
      <c r="A104" s="12"/>
      <c r="B104" s="200"/>
      <c r="C104" s="201"/>
      <c r="D104" s="202" t="s">
        <v>75</v>
      </c>
      <c r="E104" s="214" t="s">
        <v>273</v>
      </c>
      <c r="F104" s="214" t="s">
        <v>382</v>
      </c>
      <c r="G104" s="201"/>
      <c r="H104" s="201"/>
      <c r="I104" s="204"/>
      <c r="J104" s="215">
        <f>BK104</f>
        <v>0</v>
      </c>
      <c r="K104" s="201"/>
      <c r="L104" s="206"/>
      <c r="M104" s="207"/>
      <c r="N104" s="208"/>
      <c r="O104" s="208"/>
      <c r="P104" s="209">
        <f>SUM(P105:P109)</f>
        <v>0</v>
      </c>
      <c r="Q104" s="208"/>
      <c r="R104" s="209">
        <f>SUM(R105:R109)</f>
        <v>0.86059381000000001</v>
      </c>
      <c r="S104" s="208"/>
      <c r="T104" s="210">
        <f>SUM(T105:T109)</f>
        <v>0</v>
      </c>
      <c r="U104" s="12"/>
      <c r="V104" s="12"/>
      <c r="W104" s="12"/>
      <c r="X104" s="12"/>
      <c r="Y104" s="12"/>
      <c r="Z104" s="12"/>
      <c r="AA104" s="12"/>
      <c r="AB104" s="12"/>
      <c r="AC104" s="12"/>
      <c r="AD104" s="12"/>
      <c r="AE104" s="12"/>
      <c r="AR104" s="211" t="s">
        <v>83</v>
      </c>
      <c r="AT104" s="212" t="s">
        <v>75</v>
      </c>
      <c r="AU104" s="212" t="s">
        <v>83</v>
      </c>
      <c r="AY104" s="211" t="s">
        <v>214</v>
      </c>
      <c r="BK104" s="213">
        <f>SUM(BK105:BK109)</f>
        <v>0</v>
      </c>
    </row>
    <row r="105" s="2" customFormat="1" ht="37.8" customHeight="1">
      <c r="A105" s="42"/>
      <c r="B105" s="43"/>
      <c r="C105" s="216" t="s">
        <v>234</v>
      </c>
      <c r="D105" s="216" t="s">
        <v>217</v>
      </c>
      <c r="E105" s="217" t="s">
        <v>1390</v>
      </c>
      <c r="F105" s="218" t="s">
        <v>1391</v>
      </c>
      <c r="G105" s="219" t="s">
        <v>230</v>
      </c>
      <c r="H105" s="220">
        <v>3911.79</v>
      </c>
      <c r="I105" s="221"/>
      <c r="J105" s="222">
        <f>ROUND(I105*H105,2)</f>
        <v>0</v>
      </c>
      <c r="K105" s="218" t="s">
        <v>221</v>
      </c>
      <c r="L105" s="48"/>
      <c r="M105" s="223" t="s">
        <v>32</v>
      </c>
      <c r="N105" s="224" t="s">
        <v>47</v>
      </c>
      <c r="O105" s="88"/>
      <c r="P105" s="225">
        <f>O105*H105</f>
        <v>0</v>
      </c>
      <c r="Q105" s="225">
        <v>0.00021000000000000001</v>
      </c>
      <c r="R105" s="225">
        <f>Q105*H105</f>
        <v>0.82147590000000004</v>
      </c>
      <c r="S105" s="225">
        <v>0</v>
      </c>
      <c r="T105" s="226">
        <f>S105*H105</f>
        <v>0</v>
      </c>
      <c r="U105" s="42"/>
      <c r="V105" s="42"/>
      <c r="W105" s="42"/>
      <c r="X105" s="42"/>
      <c r="Y105" s="42"/>
      <c r="Z105" s="42"/>
      <c r="AA105" s="42"/>
      <c r="AB105" s="42"/>
      <c r="AC105" s="42"/>
      <c r="AD105" s="42"/>
      <c r="AE105" s="42"/>
      <c r="AR105" s="227" t="s">
        <v>215</v>
      </c>
      <c r="AT105" s="227" t="s">
        <v>217</v>
      </c>
      <c r="AU105" s="227" t="s">
        <v>85</v>
      </c>
      <c r="AY105" s="20" t="s">
        <v>214</v>
      </c>
      <c r="BE105" s="228">
        <f>IF(N105="základní",J105,0)</f>
        <v>0</v>
      </c>
      <c r="BF105" s="228">
        <f>IF(N105="snížená",J105,0)</f>
        <v>0</v>
      </c>
      <c r="BG105" s="228">
        <f>IF(N105="zákl. přenesená",J105,0)</f>
        <v>0</v>
      </c>
      <c r="BH105" s="228">
        <f>IF(N105="sníž. přenesená",J105,0)</f>
        <v>0</v>
      </c>
      <c r="BI105" s="228">
        <f>IF(N105="nulová",J105,0)</f>
        <v>0</v>
      </c>
      <c r="BJ105" s="20" t="s">
        <v>83</v>
      </c>
      <c r="BK105" s="228">
        <f>ROUND(I105*H105,2)</f>
        <v>0</v>
      </c>
      <c r="BL105" s="20" t="s">
        <v>215</v>
      </c>
      <c r="BM105" s="227" t="s">
        <v>2562</v>
      </c>
    </row>
    <row r="106" s="2" customFormat="1">
      <c r="A106" s="42"/>
      <c r="B106" s="43"/>
      <c r="C106" s="44"/>
      <c r="D106" s="229" t="s">
        <v>223</v>
      </c>
      <c r="E106" s="44"/>
      <c r="F106" s="230" t="s">
        <v>1393</v>
      </c>
      <c r="G106" s="44"/>
      <c r="H106" s="44"/>
      <c r="I106" s="231"/>
      <c r="J106" s="44"/>
      <c r="K106" s="44"/>
      <c r="L106" s="48"/>
      <c r="M106" s="232"/>
      <c r="N106" s="233"/>
      <c r="O106" s="88"/>
      <c r="P106" s="88"/>
      <c r="Q106" s="88"/>
      <c r="R106" s="88"/>
      <c r="S106" s="88"/>
      <c r="T106" s="89"/>
      <c r="U106" s="42"/>
      <c r="V106" s="42"/>
      <c r="W106" s="42"/>
      <c r="X106" s="42"/>
      <c r="Y106" s="42"/>
      <c r="Z106" s="42"/>
      <c r="AA106" s="42"/>
      <c r="AB106" s="42"/>
      <c r="AC106" s="42"/>
      <c r="AD106" s="42"/>
      <c r="AE106" s="42"/>
      <c r="AT106" s="20" t="s">
        <v>223</v>
      </c>
      <c r="AU106" s="20" t="s">
        <v>85</v>
      </c>
    </row>
    <row r="107" s="2" customFormat="1" ht="24.15" customHeight="1">
      <c r="A107" s="42"/>
      <c r="B107" s="43"/>
      <c r="C107" s="216" t="s">
        <v>215</v>
      </c>
      <c r="D107" s="216" t="s">
        <v>217</v>
      </c>
      <c r="E107" s="217" t="s">
        <v>2312</v>
      </c>
      <c r="F107" s="218" t="s">
        <v>2313</v>
      </c>
      <c r="G107" s="219" t="s">
        <v>230</v>
      </c>
      <c r="H107" s="220">
        <v>3911.7910000000002</v>
      </c>
      <c r="I107" s="221"/>
      <c r="J107" s="222">
        <f>ROUND(I107*H107,2)</f>
        <v>0</v>
      </c>
      <c r="K107" s="218" t="s">
        <v>221</v>
      </c>
      <c r="L107" s="48"/>
      <c r="M107" s="223" t="s">
        <v>32</v>
      </c>
      <c r="N107" s="224" t="s">
        <v>47</v>
      </c>
      <c r="O107" s="88"/>
      <c r="P107" s="225">
        <f>O107*H107</f>
        <v>0</v>
      </c>
      <c r="Q107" s="225">
        <v>1.0000000000000001E-05</v>
      </c>
      <c r="R107" s="225">
        <f>Q107*H107</f>
        <v>0.039117910000000006</v>
      </c>
      <c r="S107" s="225">
        <v>0</v>
      </c>
      <c r="T107" s="226">
        <f>S107*H107</f>
        <v>0</v>
      </c>
      <c r="U107" s="42"/>
      <c r="V107" s="42"/>
      <c r="W107" s="42"/>
      <c r="X107" s="42"/>
      <c r="Y107" s="42"/>
      <c r="Z107" s="42"/>
      <c r="AA107" s="42"/>
      <c r="AB107" s="42"/>
      <c r="AC107" s="42"/>
      <c r="AD107" s="42"/>
      <c r="AE107" s="42"/>
      <c r="AR107" s="227" t="s">
        <v>215</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2563</v>
      </c>
    </row>
    <row r="108" s="2" customFormat="1">
      <c r="A108" s="42"/>
      <c r="B108" s="43"/>
      <c r="C108" s="44"/>
      <c r="D108" s="229" t="s">
        <v>223</v>
      </c>
      <c r="E108" s="44"/>
      <c r="F108" s="230" t="s">
        <v>2315</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14" customFormat="1">
      <c r="A109" s="14"/>
      <c r="B109" s="245"/>
      <c r="C109" s="246"/>
      <c r="D109" s="236" t="s">
        <v>225</v>
      </c>
      <c r="E109" s="247" t="s">
        <v>32</v>
      </c>
      <c r="F109" s="248" t="s">
        <v>2564</v>
      </c>
      <c r="G109" s="246"/>
      <c r="H109" s="249">
        <v>3911.7910000000002</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83</v>
      </c>
      <c r="AY109" s="255" t="s">
        <v>214</v>
      </c>
    </row>
    <row r="110" s="12" customFormat="1" ht="22.8" customHeight="1">
      <c r="A110" s="12"/>
      <c r="B110" s="200"/>
      <c r="C110" s="201"/>
      <c r="D110" s="202" t="s">
        <v>75</v>
      </c>
      <c r="E110" s="214" t="s">
        <v>475</v>
      </c>
      <c r="F110" s="214" t="s">
        <v>476</v>
      </c>
      <c r="G110" s="201"/>
      <c r="H110" s="201"/>
      <c r="I110" s="204"/>
      <c r="J110" s="215">
        <f>BK110</f>
        <v>0</v>
      </c>
      <c r="K110" s="201"/>
      <c r="L110" s="206"/>
      <c r="M110" s="207"/>
      <c r="N110" s="208"/>
      <c r="O110" s="208"/>
      <c r="P110" s="209">
        <f>SUM(P111:P112)</f>
        <v>0</v>
      </c>
      <c r="Q110" s="208"/>
      <c r="R110" s="209">
        <f>SUM(R111:R112)</f>
        <v>0</v>
      </c>
      <c r="S110" s="208"/>
      <c r="T110" s="210">
        <f>SUM(T111:T112)</f>
        <v>0</v>
      </c>
      <c r="U110" s="12"/>
      <c r="V110" s="12"/>
      <c r="W110" s="12"/>
      <c r="X110" s="12"/>
      <c r="Y110" s="12"/>
      <c r="Z110" s="12"/>
      <c r="AA110" s="12"/>
      <c r="AB110" s="12"/>
      <c r="AC110" s="12"/>
      <c r="AD110" s="12"/>
      <c r="AE110" s="12"/>
      <c r="AR110" s="211" t="s">
        <v>83</v>
      </c>
      <c r="AT110" s="212" t="s">
        <v>75</v>
      </c>
      <c r="AU110" s="212" t="s">
        <v>83</v>
      </c>
      <c r="AY110" s="211" t="s">
        <v>214</v>
      </c>
      <c r="BK110" s="213">
        <f>SUM(BK111:BK112)</f>
        <v>0</v>
      </c>
    </row>
    <row r="111" s="2" customFormat="1" ht="62.7" customHeight="1">
      <c r="A111" s="42"/>
      <c r="B111" s="43"/>
      <c r="C111" s="216" t="s">
        <v>246</v>
      </c>
      <c r="D111" s="216" t="s">
        <v>217</v>
      </c>
      <c r="E111" s="217" t="s">
        <v>478</v>
      </c>
      <c r="F111" s="218" t="s">
        <v>479</v>
      </c>
      <c r="G111" s="219" t="s">
        <v>241</v>
      </c>
      <c r="H111" s="220">
        <v>82.079999999999998</v>
      </c>
      <c r="I111" s="221"/>
      <c r="J111" s="222">
        <f>ROUND(I111*H111,2)</f>
        <v>0</v>
      </c>
      <c r="K111" s="218" t="s">
        <v>221</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215</v>
      </c>
      <c r="AT111" s="227" t="s">
        <v>217</v>
      </c>
      <c r="AU111" s="227" t="s">
        <v>85</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2565</v>
      </c>
    </row>
    <row r="112" s="2" customFormat="1">
      <c r="A112" s="42"/>
      <c r="B112" s="43"/>
      <c r="C112" s="44"/>
      <c r="D112" s="229" t="s">
        <v>223</v>
      </c>
      <c r="E112" s="44"/>
      <c r="F112" s="230" t="s">
        <v>481</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223</v>
      </c>
      <c r="AU112" s="20" t="s">
        <v>85</v>
      </c>
    </row>
    <row r="113" s="12" customFormat="1" ht="25.92" customHeight="1">
      <c r="A113" s="12"/>
      <c r="B113" s="200"/>
      <c r="C113" s="201"/>
      <c r="D113" s="202" t="s">
        <v>75</v>
      </c>
      <c r="E113" s="203" t="s">
        <v>482</v>
      </c>
      <c r="F113" s="203" t="s">
        <v>483</v>
      </c>
      <c r="G113" s="201"/>
      <c r="H113" s="201"/>
      <c r="I113" s="204"/>
      <c r="J113" s="205">
        <f>BK113</f>
        <v>0</v>
      </c>
      <c r="K113" s="201"/>
      <c r="L113" s="206"/>
      <c r="M113" s="207"/>
      <c r="N113" s="208"/>
      <c r="O113" s="208"/>
      <c r="P113" s="209">
        <f>P114</f>
        <v>0</v>
      </c>
      <c r="Q113" s="208"/>
      <c r="R113" s="209">
        <f>R114</f>
        <v>16.8778498</v>
      </c>
      <c r="S113" s="208"/>
      <c r="T113" s="210">
        <f>T114</f>
        <v>4.5757197200000004</v>
      </c>
      <c r="U113" s="12"/>
      <c r="V113" s="12"/>
      <c r="W113" s="12"/>
      <c r="X113" s="12"/>
      <c r="Y113" s="12"/>
      <c r="Z113" s="12"/>
      <c r="AA113" s="12"/>
      <c r="AB113" s="12"/>
      <c r="AC113" s="12"/>
      <c r="AD113" s="12"/>
      <c r="AE113" s="12"/>
      <c r="AR113" s="211" t="s">
        <v>85</v>
      </c>
      <c r="AT113" s="212" t="s">
        <v>75</v>
      </c>
      <c r="AU113" s="212" t="s">
        <v>76</v>
      </c>
      <c r="AY113" s="211" t="s">
        <v>214</v>
      </c>
      <c r="BK113" s="213">
        <f>BK114</f>
        <v>0</v>
      </c>
    </row>
    <row r="114" s="12" customFormat="1" ht="22.8" customHeight="1">
      <c r="A114" s="12"/>
      <c r="B114" s="200"/>
      <c r="C114" s="201"/>
      <c r="D114" s="202" t="s">
        <v>75</v>
      </c>
      <c r="E114" s="214" t="s">
        <v>835</v>
      </c>
      <c r="F114" s="214" t="s">
        <v>836</v>
      </c>
      <c r="G114" s="201"/>
      <c r="H114" s="201"/>
      <c r="I114" s="204"/>
      <c r="J114" s="215">
        <f>BK114</f>
        <v>0</v>
      </c>
      <c r="K114" s="201"/>
      <c r="L114" s="206"/>
      <c r="M114" s="207"/>
      <c r="N114" s="208"/>
      <c r="O114" s="208"/>
      <c r="P114" s="209">
        <f>SUM(P115:P152)</f>
        <v>0</v>
      </c>
      <c r="Q114" s="208"/>
      <c r="R114" s="209">
        <f>SUM(R115:R152)</f>
        <v>16.8778498</v>
      </c>
      <c r="S114" s="208"/>
      <c r="T114" s="210">
        <f>SUM(T115:T152)</f>
        <v>4.5757197200000004</v>
      </c>
      <c r="U114" s="12"/>
      <c r="V114" s="12"/>
      <c r="W114" s="12"/>
      <c r="X114" s="12"/>
      <c r="Y114" s="12"/>
      <c r="Z114" s="12"/>
      <c r="AA114" s="12"/>
      <c r="AB114" s="12"/>
      <c r="AC114" s="12"/>
      <c r="AD114" s="12"/>
      <c r="AE114" s="12"/>
      <c r="AR114" s="211" t="s">
        <v>85</v>
      </c>
      <c r="AT114" s="212" t="s">
        <v>75</v>
      </c>
      <c r="AU114" s="212" t="s">
        <v>83</v>
      </c>
      <c r="AY114" s="211" t="s">
        <v>214</v>
      </c>
      <c r="BK114" s="213">
        <f>SUM(BK115:BK152)</f>
        <v>0</v>
      </c>
    </row>
    <row r="115" s="2" customFormat="1" ht="24.15" customHeight="1">
      <c r="A115" s="42"/>
      <c r="B115" s="43"/>
      <c r="C115" s="216" t="s">
        <v>244</v>
      </c>
      <c r="D115" s="216" t="s">
        <v>217</v>
      </c>
      <c r="E115" s="217" t="s">
        <v>2566</v>
      </c>
      <c r="F115" s="218" t="s">
        <v>2567</v>
      </c>
      <c r="G115" s="219" t="s">
        <v>230</v>
      </c>
      <c r="H115" s="220">
        <v>9692.1020000000008</v>
      </c>
      <c r="I115" s="221"/>
      <c r="J115" s="222">
        <f>ROUND(I115*H115,2)</f>
        <v>0</v>
      </c>
      <c r="K115" s="218" t="s">
        <v>221</v>
      </c>
      <c r="L115" s="48"/>
      <c r="M115" s="223" t="s">
        <v>32</v>
      </c>
      <c r="N115" s="224" t="s">
        <v>47</v>
      </c>
      <c r="O115" s="88"/>
      <c r="P115" s="225">
        <f>O115*H115</f>
        <v>0</v>
      </c>
      <c r="Q115" s="225">
        <v>0</v>
      </c>
      <c r="R115" s="225">
        <f>Q115*H115</f>
        <v>0</v>
      </c>
      <c r="S115" s="225">
        <v>0.00014999999999999999</v>
      </c>
      <c r="T115" s="226">
        <f>S115*H115</f>
        <v>1.4538153</v>
      </c>
      <c r="U115" s="42"/>
      <c r="V115" s="42"/>
      <c r="W115" s="42"/>
      <c r="X115" s="42"/>
      <c r="Y115" s="42"/>
      <c r="Z115" s="42"/>
      <c r="AA115" s="42"/>
      <c r="AB115" s="42"/>
      <c r="AC115" s="42"/>
      <c r="AD115" s="42"/>
      <c r="AE115" s="42"/>
      <c r="AR115" s="227" t="s">
        <v>334</v>
      </c>
      <c r="AT115" s="227" t="s">
        <v>217</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334</v>
      </c>
      <c r="BM115" s="227" t="s">
        <v>2568</v>
      </c>
    </row>
    <row r="116" s="2" customFormat="1">
      <c r="A116" s="42"/>
      <c r="B116" s="43"/>
      <c r="C116" s="44"/>
      <c r="D116" s="229" t="s">
        <v>223</v>
      </c>
      <c r="E116" s="44"/>
      <c r="F116" s="230" t="s">
        <v>2569</v>
      </c>
      <c r="G116" s="44"/>
      <c r="H116" s="44"/>
      <c r="I116" s="231"/>
      <c r="J116" s="44"/>
      <c r="K116" s="44"/>
      <c r="L116" s="48"/>
      <c r="M116" s="232"/>
      <c r="N116" s="233"/>
      <c r="O116" s="88"/>
      <c r="P116" s="88"/>
      <c r="Q116" s="88"/>
      <c r="R116" s="88"/>
      <c r="S116" s="88"/>
      <c r="T116" s="89"/>
      <c r="U116" s="42"/>
      <c r="V116" s="42"/>
      <c r="W116" s="42"/>
      <c r="X116" s="42"/>
      <c r="Y116" s="42"/>
      <c r="Z116" s="42"/>
      <c r="AA116" s="42"/>
      <c r="AB116" s="42"/>
      <c r="AC116" s="42"/>
      <c r="AD116" s="42"/>
      <c r="AE116" s="42"/>
      <c r="AT116" s="20" t="s">
        <v>223</v>
      </c>
      <c r="AU116" s="20" t="s">
        <v>85</v>
      </c>
    </row>
    <row r="117" s="14" customFormat="1">
      <c r="A117" s="14"/>
      <c r="B117" s="245"/>
      <c r="C117" s="246"/>
      <c r="D117" s="236" t="s">
        <v>225</v>
      </c>
      <c r="E117" s="247" t="s">
        <v>32</v>
      </c>
      <c r="F117" s="248" t="s">
        <v>2559</v>
      </c>
      <c r="G117" s="246"/>
      <c r="H117" s="249">
        <v>9130.0849999999991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76</v>
      </c>
      <c r="AY117" s="255" t="s">
        <v>214</v>
      </c>
    </row>
    <row r="118" s="14" customFormat="1">
      <c r="A118" s="14"/>
      <c r="B118" s="245"/>
      <c r="C118" s="246"/>
      <c r="D118" s="236" t="s">
        <v>225</v>
      </c>
      <c r="E118" s="247" t="s">
        <v>32</v>
      </c>
      <c r="F118" s="248" t="s">
        <v>2560</v>
      </c>
      <c r="G118" s="246"/>
      <c r="H118" s="249">
        <v>562.01700000000005</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225</v>
      </c>
      <c r="AU118" s="255" t="s">
        <v>85</v>
      </c>
      <c r="AV118" s="14" t="s">
        <v>85</v>
      </c>
      <c r="AW118" s="14" t="s">
        <v>38</v>
      </c>
      <c r="AX118" s="14" t="s">
        <v>76</v>
      </c>
      <c r="AY118" s="255" t="s">
        <v>214</v>
      </c>
    </row>
    <row r="119" s="15" customFormat="1">
      <c r="A119" s="15"/>
      <c r="B119" s="256"/>
      <c r="C119" s="257"/>
      <c r="D119" s="236" t="s">
        <v>225</v>
      </c>
      <c r="E119" s="258" t="s">
        <v>32</v>
      </c>
      <c r="F119" s="259" t="s">
        <v>256</v>
      </c>
      <c r="G119" s="257"/>
      <c r="H119" s="260">
        <v>9692.101999999999</v>
      </c>
      <c r="I119" s="261"/>
      <c r="J119" s="257"/>
      <c r="K119" s="257"/>
      <c r="L119" s="262"/>
      <c r="M119" s="263"/>
      <c r="N119" s="264"/>
      <c r="O119" s="264"/>
      <c r="P119" s="264"/>
      <c r="Q119" s="264"/>
      <c r="R119" s="264"/>
      <c r="S119" s="264"/>
      <c r="T119" s="265"/>
      <c r="U119" s="15"/>
      <c r="V119" s="15"/>
      <c r="W119" s="15"/>
      <c r="X119" s="15"/>
      <c r="Y119" s="15"/>
      <c r="Z119" s="15"/>
      <c r="AA119" s="15"/>
      <c r="AB119" s="15"/>
      <c r="AC119" s="15"/>
      <c r="AD119" s="15"/>
      <c r="AE119" s="15"/>
      <c r="AT119" s="266" t="s">
        <v>225</v>
      </c>
      <c r="AU119" s="266" t="s">
        <v>85</v>
      </c>
      <c r="AV119" s="15" t="s">
        <v>215</v>
      </c>
      <c r="AW119" s="15" t="s">
        <v>38</v>
      </c>
      <c r="AX119" s="15" t="s">
        <v>83</v>
      </c>
      <c r="AY119" s="266" t="s">
        <v>214</v>
      </c>
    </row>
    <row r="120" s="2" customFormat="1" ht="24.15" customHeight="1">
      <c r="A120" s="42"/>
      <c r="B120" s="43"/>
      <c r="C120" s="216" t="s">
        <v>261</v>
      </c>
      <c r="D120" s="216" t="s">
        <v>217</v>
      </c>
      <c r="E120" s="217" t="s">
        <v>2570</v>
      </c>
      <c r="F120" s="218" t="s">
        <v>2571</v>
      </c>
      <c r="G120" s="219" t="s">
        <v>230</v>
      </c>
      <c r="H120" s="220">
        <v>9692.1020000000008</v>
      </c>
      <c r="I120" s="221"/>
      <c r="J120" s="222">
        <f>ROUND(I120*H120,2)</f>
        <v>0</v>
      </c>
      <c r="K120" s="218" t="s">
        <v>221</v>
      </c>
      <c r="L120" s="48"/>
      <c r="M120" s="223" t="s">
        <v>32</v>
      </c>
      <c r="N120" s="224" t="s">
        <v>47</v>
      </c>
      <c r="O120" s="88"/>
      <c r="P120" s="225">
        <f>O120*H120</f>
        <v>0</v>
      </c>
      <c r="Q120" s="225">
        <v>0.001</v>
      </c>
      <c r="R120" s="225">
        <f>Q120*H120</f>
        <v>9.6921020000000002</v>
      </c>
      <c r="S120" s="225">
        <v>0.00031</v>
      </c>
      <c r="T120" s="226">
        <f>S120*H120</f>
        <v>3.0045516200000004</v>
      </c>
      <c r="U120" s="42"/>
      <c r="V120" s="42"/>
      <c r="W120" s="42"/>
      <c r="X120" s="42"/>
      <c r="Y120" s="42"/>
      <c r="Z120" s="42"/>
      <c r="AA120" s="42"/>
      <c r="AB120" s="42"/>
      <c r="AC120" s="42"/>
      <c r="AD120" s="42"/>
      <c r="AE120" s="42"/>
      <c r="AR120" s="227" t="s">
        <v>334</v>
      </c>
      <c r="AT120" s="227" t="s">
        <v>217</v>
      </c>
      <c r="AU120" s="227" t="s">
        <v>85</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334</v>
      </c>
      <c r="BM120" s="227" t="s">
        <v>2572</v>
      </c>
    </row>
    <row r="121" s="2" customFormat="1">
      <c r="A121" s="42"/>
      <c r="B121" s="43"/>
      <c r="C121" s="44"/>
      <c r="D121" s="229" t="s">
        <v>223</v>
      </c>
      <c r="E121" s="44"/>
      <c r="F121" s="230" t="s">
        <v>2573</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223</v>
      </c>
      <c r="AU121" s="20" t="s">
        <v>85</v>
      </c>
    </row>
    <row r="122" s="14" customFormat="1">
      <c r="A122" s="14"/>
      <c r="B122" s="245"/>
      <c r="C122" s="246"/>
      <c r="D122" s="236" t="s">
        <v>225</v>
      </c>
      <c r="E122" s="247" t="s">
        <v>32</v>
      </c>
      <c r="F122" s="248" t="s">
        <v>2559</v>
      </c>
      <c r="G122" s="246"/>
      <c r="H122" s="249">
        <v>9130.0849999999991</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2560</v>
      </c>
      <c r="G123" s="246"/>
      <c r="H123" s="249">
        <v>562.01700000000005</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5" customFormat="1">
      <c r="A124" s="15"/>
      <c r="B124" s="256"/>
      <c r="C124" s="257"/>
      <c r="D124" s="236" t="s">
        <v>225</v>
      </c>
      <c r="E124" s="258" t="s">
        <v>32</v>
      </c>
      <c r="F124" s="259" t="s">
        <v>256</v>
      </c>
      <c r="G124" s="257"/>
      <c r="H124" s="260">
        <v>9692.101999999999</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225</v>
      </c>
      <c r="AU124" s="266" t="s">
        <v>85</v>
      </c>
      <c r="AV124" s="15" t="s">
        <v>215</v>
      </c>
      <c r="AW124" s="15" t="s">
        <v>38</v>
      </c>
      <c r="AX124" s="15" t="s">
        <v>83</v>
      </c>
      <c r="AY124" s="266" t="s">
        <v>214</v>
      </c>
    </row>
    <row r="125" s="2" customFormat="1" ht="37.8" customHeight="1">
      <c r="A125" s="42"/>
      <c r="B125" s="43"/>
      <c r="C125" s="216" t="s">
        <v>269</v>
      </c>
      <c r="D125" s="216" t="s">
        <v>217</v>
      </c>
      <c r="E125" s="217" t="s">
        <v>2574</v>
      </c>
      <c r="F125" s="218" t="s">
        <v>2575</v>
      </c>
      <c r="G125" s="219" t="s">
        <v>280</v>
      </c>
      <c r="H125" s="220">
        <v>6713.5820000000003</v>
      </c>
      <c r="I125" s="221"/>
      <c r="J125" s="222">
        <f>ROUND(I125*H125,2)</f>
        <v>0</v>
      </c>
      <c r="K125" s="218" t="s">
        <v>221</v>
      </c>
      <c r="L125" s="48"/>
      <c r="M125" s="223" t="s">
        <v>32</v>
      </c>
      <c r="N125" s="224" t="s">
        <v>47</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334</v>
      </c>
      <c r="AT125" s="227" t="s">
        <v>217</v>
      </c>
      <c r="AU125" s="227" t="s">
        <v>85</v>
      </c>
      <c r="AY125" s="20" t="s">
        <v>214</v>
      </c>
      <c r="BE125" s="228">
        <f>IF(N125="základní",J125,0)</f>
        <v>0</v>
      </c>
      <c r="BF125" s="228">
        <f>IF(N125="snížená",J125,0)</f>
        <v>0</v>
      </c>
      <c r="BG125" s="228">
        <f>IF(N125="zákl. přenesená",J125,0)</f>
        <v>0</v>
      </c>
      <c r="BH125" s="228">
        <f>IF(N125="sníž. přenesená",J125,0)</f>
        <v>0</v>
      </c>
      <c r="BI125" s="228">
        <f>IF(N125="nulová",J125,0)</f>
        <v>0</v>
      </c>
      <c r="BJ125" s="20" t="s">
        <v>83</v>
      </c>
      <c r="BK125" s="228">
        <f>ROUND(I125*H125,2)</f>
        <v>0</v>
      </c>
      <c r="BL125" s="20" t="s">
        <v>334</v>
      </c>
      <c r="BM125" s="227" t="s">
        <v>2576</v>
      </c>
    </row>
    <row r="126" s="2" customFormat="1">
      <c r="A126" s="42"/>
      <c r="B126" s="43"/>
      <c r="C126" s="44"/>
      <c r="D126" s="229" t="s">
        <v>223</v>
      </c>
      <c r="E126" s="44"/>
      <c r="F126" s="230" t="s">
        <v>2577</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223</v>
      </c>
      <c r="AU126" s="20" t="s">
        <v>85</v>
      </c>
    </row>
    <row r="127" s="2" customFormat="1" ht="24.15" customHeight="1">
      <c r="A127" s="42"/>
      <c r="B127" s="43"/>
      <c r="C127" s="268" t="s">
        <v>273</v>
      </c>
      <c r="D127" s="268" t="s">
        <v>302</v>
      </c>
      <c r="E127" s="269" t="s">
        <v>2578</v>
      </c>
      <c r="F127" s="270" t="s">
        <v>2579</v>
      </c>
      <c r="G127" s="271" t="s">
        <v>280</v>
      </c>
      <c r="H127" s="272">
        <v>7049.2610000000004</v>
      </c>
      <c r="I127" s="273"/>
      <c r="J127" s="274">
        <f>ROUND(I127*H127,2)</f>
        <v>0</v>
      </c>
      <c r="K127" s="270" t="s">
        <v>221</v>
      </c>
      <c r="L127" s="275"/>
      <c r="M127" s="276" t="s">
        <v>32</v>
      </c>
      <c r="N127" s="277" t="s">
        <v>47</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426</v>
      </c>
      <c r="AT127" s="227" t="s">
        <v>302</v>
      </c>
      <c r="AU127" s="227" t="s">
        <v>85</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334</v>
      </c>
      <c r="BM127" s="227" t="s">
        <v>2580</v>
      </c>
    </row>
    <row r="128" s="14" customFormat="1">
      <c r="A128" s="14"/>
      <c r="B128" s="245"/>
      <c r="C128" s="246"/>
      <c r="D128" s="236" t="s">
        <v>225</v>
      </c>
      <c r="E128" s="246"/>
      <c r="F128" s="248" t="s">
        <v>2581</v>
      </c>
      <c r="G128" s="246"/>
      <c r="H128" s="249">
        <v>7049.2610000000004</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4</v>
      </c>
      <c r="AX128" s="14" t="s">
        <v>83</v>
      </c>
      <c r="AY128" s="255" t="s">
        <v>214</v>
      </c>
    </row>
    <row r="129" s="2" customFormat="1" ht="24.15" customHeight="1">
      <c r="A129" s="42"/>
      <c r="B129" s="43"/>
      <c r="C129" s="216" t="s">
        <v>277</v>
      </c>
      <c r="D129" s="216" t="s">
        <v>217</v>
      </c>
      <c r="E129" s="217" t="s">
        <v>2582</v>
      </c>
      <c r="F129" s="218" t="s">
        <v>2583</v>
      </c>
      <c r="G129" s="219" t="s">
        <v>230</v>
      </c>
      <c r="H129" s="220">
        <v>3911.7600000000002</v>
      </c>
      <c r="I129" s="221"/>
      <c r="J129" s="222">
        <f>ROUND(I129*H129,2)</f>
        <v>0</v>
      </c>
      <c r="K129" s="218" t="s">
        <v>221</v>
      </c>
      <c r="L129" s="48"/>
      <c r="M129" s="223" t="s">
        <v>32</v>
      </c>
      <c r="N129" s="224" t="s">
        <v>47</v>
      </c>
      <c r="O129" s="88"/>
      <c r="P129" s="225">
        <f>O129*H129</f>
        <v>0</v>
      </c>
      <c r="Q129" s="225">
        <v>0</v>
      </c>
      <c r="R129" s="225">
        <f>Q129*H129</f>
        <v>0</v>
      </c>
      <c r="S129" s="225">
        <v>3.0000000000000001E-05</v>
      </c>
      <c r="T129" s="226">
        <f>S129*H129</f>
        <v>0.11735280000000001</v>
      </c>
      <c r="U129" s="42"/>
      <c r="V129" s="42"/>
      <c r="W129" s="42"/>
      <c r="X129" s="42"/>
      <c r="Y129" s="42"/>
      <c r="Z129" s="42"/>
      <c r="AA129" s="42"/>
      <c r="AB129" s="42"/>
      <c r="AC129" s="42"/>
      <c r="AD129" s="42"/>
      <c r="AE129" s="42"/>
      <c r="AR129" s="227" t="s">
        <v>334</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334</v>
      </c>
      <c r="BM129" s="227" t="s">
        <v>2584</v>
      </c>
    </row>
    <row r="130" s="2" customFormat="1">
      <c r="A130" s="42"/>
      <c r="B130" s="43"/>
      <c r="C130" s="44"/>
      <c r="D130" s="229" t="s">
        <v>223</v>
      </c>
      <c r="E130" s="44"/>
      <c r="F130" s="230" t="s">
        <v>2585</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2" customFormat="1" ht="16.5" customHeight="1">
      <c r="A131" s="42"/>
      <c r="B131" s="43"/>
      <c r="C131" s="268" t="s">
        <v>301</v>
      </c>
      <c r="D131" s="268" t="s">
        <v>302</v>
      </c>
      <c r="E131" s="269" t="s">
        <v>2586</v>
      </c>
      <c r="F131" s="270" t="s">
        <v>2587</v>
      </c>
      <c r="G131" s="271" t="s">
        <v>230</v>
      </c>
      <c r="H131" s="272">
        <v>4107.348</v>
      </c>
      <c r="I131" s="273"/>
      <c r="J131" s="274">
        <f>ROUND(I131*H131,2)</f>
        <v>0</v>
      </c>
      <c r="K131" s="270" t="s">
        <v>221</v>
      </c>
      <c r="L131" s="275"/>
      <c r="M131" s="276" t="s">
        <v>32</v>
      </c>
      <c r="N131" s="277" t="s">
        <v>47</v>
      </c>
      <c r="O131" s="88"/>
      <c r="P131" s="225">
        <f>O131*H131</f>
        <v>0</v>
      </c>
      <c r="Q131" s="225">
        <v>0.00020000000000000001</v>
      </c>
      <c r="R131" s="225">
        <f>Q131*H131</f>
        <v>0.82146960000000002</v>
      </c>
      <c r="S131" s="225">
        <v>0</v>
      </c>
      <c r="T131" s="226">
        <f>S131*H131</f>
        <v>0</v>
      </c>
      <c r="U131" s="42"/>
      <c r="V131" s="42"/>
      <c r="W131" s="42"/>
      <c r="X131" s="42"/>
      <c r="Y131" s="42"/>
      <c r="Z131" s="42"/>
      <c r="AA131" s="42"/>
      <c r="AB131" s="42"/>
      <c r="AC131" s="42"/>
      <c r="AD131" s="42"/>
      <c r="AE131" s="42"/>
      <c r="AR131" s="227" t="s">
        <v>426</v>
      </c>
      <c r="AT131" s="227" t="s">
        <v>302</v>
      </c>
      <c r="AU131" s="227" t="s">
        <v>85</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334</v>
      </c>
      <c r="BM131" s="227" t="s">
        <v>2588</v>
      </c>
    </row>
    <row r="132" s="14" customFormat="1">
      <c r="A132" s="14"/>
      <c r="B132" s="245"/>
      <c r="C132" s="246"/>
      <c r="D132" s="236" t="s">
        <v>225</v>
      </c>
      <c r="E132" s="246"/>
      <c r="F132" s="248" t="s">
        <v>2589</v>
      </c>
      <c r="G132" s="246"/>
      <c r="H132" s="249">
        <v>4107.348</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4</v>
      </c>
      <c r="AX132" s="14" t="s">
        <v>83</v>
      </c>
      <c r="AY132" s="255" t="s">
        <v>214</v>
      </c>
    </row>
    <row r="133" s="2" customFormat="1" ht="33" customHeight="1">
      <c r="A133" s="42"/>
      <c r="B133" s="43"/>
      <c r="C133" s="216" t="s">
        <v>8</v>
      </c>
      <c r="D133" s="216" t="s">
        <v>217</v>
      </c>
      <c r="E133" s="217" t="s">
        <v>2590</v>
      </c>
      <c r="F133" s="218" t="s">
        <v>2591</v>
      </c>
      <c r="G133" s="219" t="s">
        <v>230</v>
      </c>
      <c r="H133" s="220">
        <v>9692.1020000000008</v>
      </c>
      <c r="I133" s="221"/>
      <c r="J133" s="222">
        <f>ROUND(I133*H133,2)</f>
        <v>0</v>
      </c>
      <c r="K133" s="218" t="s">
        <v>221</v>
      </c>
      <c r="L133" s="48"/>
      <c r="M133" s="223" t="s">
        <v>32</v>
      </c>
      <c r="N133" s="224" t="s">
        <v>47</v>
      </c>
      <c r="O133" s="88"/>
      <c r="P133" s="225">
        <f>O133*H133</f>
        <v>0</v>
      </c>
      <c r="Q133" s="225">
        <v>0.00021000000000000001</v>
      </c>
      <c r="R133" s="225">
        <f>Q133*H133</f>
        <v>2.0353414200000004</v>
      </c>
      <c r="S133" s="225">
        <v>0</v>
      </c>
      <c r="T133" s="226">
        <f>S133*H133</f>
        <v>0</v>
      </c>
      <c r="U133" s="42"/>
      <c r="V133" s="42"/>
      <c r="W133" s="42"/>
      <c r="X133" s="42"/>
      <c r="Y133" s="42"/>
      <c r="Z133" s="42"/>
      <c r="AA133" s="42"/>
      <c r="AB133" s="42"/>
      <c r="AC133" s="42"/>
      <c r="AD133" s="42"/>
      <c r="AE133" s="42"/>
      <c r="AR133" s="227" t="s">
        <v>334</v>
      </c>
      <c r="AT133" s="227" t="s">
        <v>217</v>
      </c>
      <c r="AU133" s="227" t="s">
        <v>85</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334</v>
      </c>
      <c r="BM133" s="227" t="s">
        <v>2592</v>
      </c>
    </row>
    <row r="134" s="2" customFormat="1">
      <c r="A134" s="42"/>
      <c r="B134" s="43"/>
      <c r="C134" s="44"/>
      <c r="D134" s="229" t="s">
        <v>223</v>
      </c>
      <c r="E134" s="44"/>
      <c r="F134" s="230" t="s">
        <v>2593</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223</v>
      </c>
      <c r="AU134" s="20" t="s">
        <v>85</v>
      </c>
    </row>
    <row r="135" s="14" customFormat="1">
      <c r="A135" s="14"/>
      <c r="B135" s="245"/>
      <c r="C135" s="246"/>
      <c r="D135" s="236" t="s">
        <v>225</v>
      </c>
      <c r="E135" s="247" t="s">
        <v>32</v>
      </c>
      <c r="F135" s="248" t="s">
        <v>2559</v>
      </c>
      <c r="G135" s="246"/>
      <c r="H135" s="249">
        <v>9130.0849999999991</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4" customFormat="1">
      <c r="A136" s="14"/>
      <c r="B136" s="245"/>
      <c r="C136" s="246"/>
      <c r="D136" s="236" t="s">
        <v>225</v>
      </c>
      <c r="E136" s="247" t="s">
        <v>32</v>
      </c>
      <c r="F136" s="248" t="s">
        <v>2560</v>
      </c>
      <c r="G136" s="246"/>
      <c r="H136" s="249">
        <v>562.01700000000005</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5" customFormat="1">
      <c r="A137" s="15"/>
      <c r="B137" s="256"/>
      <c r="C137" s="257"/>
      <c r="D137" s="236" t="s">
        <v>225</v>
      </c>
      <c r="E137" s="258" t="s">
        <v>32</v>
      </c>
      <c r="F137" s="259" t="s">
        <v>256</v>
      </c>
      <c r="G137" s="257"/>
      <c r="H137" s="260">
        <v>9692.101999999999</v>
      </c>
      <c r="I137" s="261"/>
      <c r="J137" s="257"/>
      <c r="K137" s="257"/>
      <c r="L137" s="262"/>
      <c r="M137" s="263"/>
      <c r="N137" s="264"/>
      <c r="O137" s="264"/>
      <c r="P137" s="264"/>
      <c r="Q137" s="264"/>
      <c r="R137" s="264"/>
      <c r="S137" s="264"/>
      <c r="T137" s="265"/>
      <c r="U137" s="15"/>
      <c r="V137" s="15"/>
      <c r="W137" s="15"/>
      <c r="X137" s="15"/>
      <c r="Y137" s="15"/>
      <c r="Z137" s="15"/>
      <c r="AA137" s="15"/>
      <c r="AB137" s="15"/>
      <c r="AC137" s="15"/>
      <c r="AD137" s="15"/>
      <c r="AE137" s="15"/>
      <c r="AT137" s="266" t="s">
        <v>225</v>
      </c>
      <c r="AU137" s="266" t="s">
        <v>85</v>
      </c>
      <c r="AV137" s="15" t="s">
        <v>215</v>
      </c>
      <c r="AW137" s="15" t="s">
        <v>38</v>
      </c>
      <c r="AX137" s="15" t="s">
        <v>83</v>
      </c>
      <c r="AY137" s="266" t="s">
        <v>214</v>
      </c>
    </row>
    <row r="138" s="2" customFormat="1" ht="24.15" customHeight="1">
      <c r="A138" s="42"/>
      <c r="B138" s="43"/>
      <c r="C138" s="216" t="s">
        <v>312</v>
      </c>
      <c r="D138" s="216" t="s">
        <v>217</v>
      </c>
      <c r="E138" s="217" t="s">
        <v>2594</v>
      </c>
      <c r="F138" s="218" t="s">
        <v>2595</v>
      </c>
      <c r="G138" s="219" t="s">
        <v>230</v>
      </c>
      <c r="H138" s="220">
        <v>3911.79</v>
      </c>
      <c r="I138" s="221"/>
      <c r="J138" s="222">
        <f>ROUND(I138*H138,2)</f>
        <v>0</v>
      </c>
      <c r="K138" s="218" t="s">
        <v>221</v>
      </c>
      <c r="L138" s="48"/>
      <c r="M138" s="223" t="s">
        <v>32</v>
      </c>
      <c r="N138" s="224" t="s">
        <v>47</v>
      </c>
      <c r="O138" s="88"/>
      <c r="P138" s="225">
        <f>O138*H138</f>
        <v>0</v>
      </c>
      <c r="Q138" s="225">
        <v>1.0000000000000001E-05</v>
      </c>
      <c r="R138" s="225">
        <f>Q138*H138</f>
        <v>0.039117900000000004</v>
      </c>
      <c r="S138" s="225">
        <v>0</v>
      </c>
      <c r="T138" s="226">
        <f>S138*H138</f>
        <v>0</v>
      </c>
      <c r="U138" s="42"/>
      <c r="V138" s="42"/>
      <c r="W138" s="42"/>
      <c r="X138" s="42"/>
      <c r="Y138" s="42"/>
      <c r="Z138" s="42"/>
      <c r="AA138" s="42"/>
      <c r="AB138" s="42"/>
      <c r="AC138" s="42"/>
      <c r="AD138" s="42"/>
      <c r="AE138" s="42"/>
      <c r="AR138" s="227" t="s">
        <v>334</v>
      </c>
      <c r="AT138" s="227" t="s">
        <v>217</v>
      </c>
      <c r="AU138" s="227" t="s">
        <v>85</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334</v>
      </c>
      <c r="BM138" s="227" t="s">
        <v>2596</v>
      </c>
    </row>
    <row r="139" s="2" customFormat="1">
      <c r="A139" s="42"/>
      <c r="B139" s="43"/>
      <c r="C139" s="44"/>
      <c r="D139" s="229" t="s">
        <v>223</v>
      </c>
      <c r="E139" s="44"/>
      <c r="F139" s="230" t="s">
        <v>2597</v>
      </c>
      <c r="G139" s="44"/>
      <c r="H139" s="44"/>
      <c r="I139" s="231"/>
      <c r="J139" s="44"/>
      <c r="K139" s="44"/>
      <c r="L139" s="48"/>
      <c r="M139" s="232"/>
      <c r="N139" s="233"/>
      <c r="O139" s="88"/>
      <c r="P139" s="88"/>
      <c r="Q139" s="88"/>
      <c r="R139" s="88"/>
      <c r="S139" s="88"/>
      <c r="T139" s="89"/>
      <c r="U139" s="42"/>
      <c r="V139" s="42"/>
      <c r="W139" s="42"/>
      <c r="X139" s="42"/>
      <c r="Y139" s="42"/>
      <c r="Z139" s="42"/>
      <c r="AA139" s="42"/>
      <c r="AB139" s="42"/>
      <c r="AC139" s="42"/>
      <c r="AD139" s="42"/>
      <c r="AE139" s="42"/>
      <c r="AT139" s="20" t="s">
        <v>223</v>
      </c>
      <c r="AU139" s="20" t="s">
        <v>85</v>
      </c>
    </row>
    <row r="140" s="2" customFormat="1" ht="44.25" customHeight="1">
      <c r="A140" s="42"/>
      <c r="B140" s="43"/>
      <c r="C140" s="216" t="s">
        <v>317</v>
      </c>
      <c r="D140" s="216" t="s">
        <v>217</v>
      </c>
      <c r="E140" s="217" t="s">
        <v>838</v>
      </c>
      <c r="F140" s="218" t="s">
        <v>839</v>
      </c>
      <c r="G140" s="219" t="s">
        <v>230</v>
      </c>
      <c r="H140" s="220">
        <v>13405.683999999999</v>
      </c>
      <c r="I140" s="221"/>
      <c r="J140" s="222">
        <f>ROUND(I140*H140,2)</f>
        <v>0</v>
      </c>
      <c r="K140" s="218" t="s">
        <v>221</v>
      </c>
      <c r="L140" s="48"/>
      <c r="M140" s="223" t="s">
        <v>32</v>
      </c>
      <c r="N140" s="224" t="s">
        <v>47</v>
      </c>
      <c r="O140" s="88"/>
      <c r="P140" s="225">
        <f>O140*H140</f>
        <v>0</v>
      </c>
      <c r="Q140" s="225">
        <v>0.00029</v>
      </c>
      <c r="R140" s="225">
        <f>Q140*H140</f>
        <v>3.88764836</v>
      </c>
      <c r="S140" s="225">
        <v>0</v>
      </c>
      <c r="T140" s="226">
        <f>S140*H140</f>
        <v>0</v>
      </c>
      <c r="U140" s="42"/>
      <c r="V140" s="42"/>
      <c r="W140" s="42"/>
      <c r="X140" s="42"/>
      <c r="Y140" s="42"/>
      <c r="Z140" s="42"/>
      <c r="AA140" s="42"/>
      <c r="AB140" s="42"/>
      <c r="AC140" s="42"/>
      <c r="AD140" s="42"/>
      <c r="AE140" s="42"/>
      <c r="AR140" s="227" t="s">
        <v>334</v>
      </c>
      <c r="AT140" s="227" t="s">
        <v>217</v>
      </c>
      <c r="AU140" s="227" t="s">
        <v>85</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334</v>
      </c>
      <c r="BM140" s="227" t="s">
        <v>2598</v>
      </c>
    </row>
    <row r="141" s="2" customFormat="1">
      <c r="A141" s="42"/>
      <c r="B141" s="43"/>
      <c r="C141" s="44"/>
      <c r="D141" s="229" t="s">
        <v>223</v>
      </c>
      <c r="E141" s="44"/>
      <c r="F141" s="230" t="s">
        <v>841</v>
      </c>
      <c r="G141" s="44"/>
      <c r="H141" s="44"/>
      <c r="I141" s="231"/>
      <c r="J141" s="44"/>
      <c r="K141" s="44"/>
      <c r="L141" s="48"/>
      <c r="M141" s="232"/>
      <c r="N141" s="233"/>
      <c r="O141" s="88"/>
      <c r="P141" s="88"/>
      <c r="Q141" s="88"/>
      <c r="R141" s="88"/>
      <c r="S141" s="88"/>
      <c r="T141" s="89"/>
      <c r="U141" s="42"/>
      <c r="V141" s="42"/>
      <c r="W141" s="42"/>
      <c r="X141" s="42"/>
      <c r="Y141" s="42"/>
      <c r="Z141" s="42"/>
      <c r="AA141" s="42"/>
      <c r="AB141" s="42"/>
      <c r="AC141" s="42"/>
      <c r="AD141" s="42"/>
      <c r="AE141" s="42"/>
      <c r="AT141" s="20" t="s">
        <v>223</v>
      </c>
      <c r="AU141" s="20" t="s">
        <v>85</v>
      </c>
    </row>
    <row r="142" s="14" customFormat="1">
      <c r="A142" s="14"/>
      <c r="B142" s="245"/>
      <c r="C142" s="246"/>
      <c r="D142" s="236" t="s">
        <v>225</v>
      </c>
      <c r="E142" s="247" t="s">
        <v>32</v>
      </c>
      <c r="F142" s="248" t="s">
        <v>2599</v>
      </c>
      <c r="G142" s="246"/>
      <c r="H142" s="249">
        <v>115.069</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4" customFormat="1">
      <c r="A143" s="14"/>
      <c r="B143" s="245"/>
      <c r="C143" s="246"/>
      <c r="D143" s="236" t="s">
        <v>225</v>
      </c>
      <c r="E143" s="247" t="s">
        <v>32</v>
      </c>
      <c r="F143" s="248" t="s">
        <v>2600</v>
      </c>
      <c r="G143" s="246"/>
      <c r="H143" s="249">
        <v>169.62299999999999</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76</v>
      </c>
      <c r="AY143" s="255" t="s">
        <v>214</v>
      </c>
    </row>
    <row r="144" s="14" customFormat="1">
      <c r="A144" s="14"/>
      <c r="B144" s="245"/>
      <c r="C144" s="246"/>
      <c r="D144" s="236" t="s">
        <v>225</v>
      </c>
      <c r="E144" s="247" t="s">
        <v>32</v>
      </c>
      <c r="F144" s="248" t="s">
        <v>2601</v>
      </c>
      <c r="G144" s="246"/>
      <c r="H144" s="249">
        <v>398.43599999999998</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225</v>
      </c>
      <c r="AU144" s="255" t="s">
        <v>85</v>
      </c>
      <c r="AV144" s="14" t="s">
        <v>85</v>
      </c>
      <c r="AW144" s="14" t="s">
        <v>38</v>
      </c>
      <c r="AX144" s="14" t="s">
        <v>76</v>
      </c>
      <c r="AY144" s="255" t="s">
        <v>214</v>
      </c>
    </row>
    <row r="145" s="14" customFormat="1">
      <c r="A145" s="14"/>
      <c r="B145" s="245"/>
      <c r="C145" s="246"/>
      <c r="D145" s="236" t="s">
        <v>225</v>
      </c>
      <c r="E145" s="247" t="s">
        <v>32</v>
      </c>
      <c r="F145" s="248" t="s">
        <v>2602</v>
      </c>
      <c r="G145" s="246"/>
      <c r="H145" s="249">
        <v>391.14299999999997</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2603</v>
      </c>
      <c r="G146" s="246"/>
      <c r="H146" s="249">
        <v>2523.8879999999999</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4" customFormat="1">
      <c r="A147" s="14"/>
      <c r="B147" s="245"/>
      <c r="C147" s="246"/>
      <c r="D147" s="236" t="s">
        <v>225</v>
      </c>
      <c r="E147" s="247" t="s">
        <v>32</v>
      </c>
      <c r="F147" s="248" t="s">
        <v>2604</v>
      </c>
      <c r="G147" s="246"/>
      <c r="H147" s="249">
        <v>115.423</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225</v>
      </c>
      <c r="AU147" s="255" t="s">
        <v>85</v>
      </c>
      <c r="AV147" s="14" t="s">
        <v>85</v>
      </c>
      <c r="AW147" s="14" t="s">
        <v>38</v>
      </c>
      <c r="AX147" s="14" t="s">
        <v>76</v>
      </c>
      <c r="AY147" s="255" t="s">
        <v>214</v>
      </c>
    </row>
    <row r="148" s="14" customFormat="1">
      <c r="A148" s="14"/>
      <c r="B148" s="245"/>
      <c r="C148" s="246"/>
      <c r="D148" s="236" t="s">
        <v>225</v>
      </c>
      <c r="E148" s="247" t="s">
        <v>32</v>
      </c>
      <c r="F148" s="248" t="s">
        <v>2605</v>
      </c>
      <c r="G148" s="246"/>
      <c r="H148" s="249">
        <v>9130.0849999999991</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225</v>
      </c>
      <c r="AU148" s="255" t="s">
        <v>85</v>
      </c>
      <c r="AV148" s="14" t="s">
        <v>85</v>
      </c>
      <c r="AW148" s="14" t="s">
        <v>38</v>
      </c>
      <c r="AX148" s="14" t="s">
        <v>76</v>
      </c>
      <c r="AY148" s="255" t="s">
        <v>214</v>
      </c>
    </row>
    <row r="149" s="14" customFormat="1">
      <c r="A149" s="14"/>
      <c r="B149" s="245"/>
      <c r="C149" s="246"/>
      <c r="D149" s="236" t="s">
        <v>225</v>
      </c>
      <c r="E149" s="247" t="s">
        <v>32</v>
      </c>
      <c r="F149" s="248" t="s">
        <v>2560</v>
      </c>
      <c r="G149" s="246"/>
      <c r="H149" s="249">
        <v>562.01700000000005</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38</v>
      </c>
      <c r="AX149" s="14" t="s">
        <v>76</v>
      </c>
      <c r="AY149" s="255" t="s">
        <v>214</v>
      </c>
    </row>
    <row r="150" s="15" customFormat="1">
      <c r="A150" s="15"/>
      <c r="B150" s="256"/>
      <c r="C150" s="257"/>
      <c r="D150" s="236" t="s">
        <v>225</v>
      </c>
      <c r="E150" s="258" t="s">
        <v>32</v>
      </c>
      <c r="F150" s="259" t="s">
        <v>256</v>
      </c>
      <c r="G150" s="257"/>
      <c r="H150" s="260">
        <v>13405.683999999998</v>
      </c>
      <c r="I150" s="261"/>
      <c r="J150" s="257"/>
      <c r="K150" s="257"/>
      <c r="L150" s="262"/>
      <c r="M150" s="263"/>
      <c r="N150" s="264"/>
      <c r="O150" s="264"/>
      <c r="P150" s="264"/>
      <c r="Q150" s="264"/>
      <c r="R150" s="264"/>
      <c r="S150" s="264"/>
      <c r="T150" s="265"/>
      <c r="U150" s="15"/>
      <c r="V150" s="15"/>
      <c r="W150" s="15"/>
      <c r="X150" s="15"/>
      <c r="Y150" s="15"/>
      <c r="Z150" s="15"/>
      <c r="AA150" s="15"/>
      <c r="AB150" s="15"/>
      <c r="AC150" s="15"/>
      <c r="AD150" s="15"/>
      <c r="AE150" s="15"/>
      <c r="AT150" s="266" t="s">
        <v>225</v>
      </c>
      <c r="AU150" s="266" t="s">
        <v>85</v>
      </c>
      <c r="AV150" s="15" t="s">
        <v>215</v>
      </c>
      <c r="AW150" s="15" t="s">
        <v>38</v>
      </c>
      <c r="AX150" s="15" t="s">
        <v>83</v>
      </c>
      <c r="AY150" s="266" t="s">
        <v>214</v>
      </c>
    </row>
    <row r="151" s="2" customFormat="1" ht="44.25" customHeight="1">
      <c r="A151" s="42"/>
      <c r="B151" s="43"/>
      <c r="C151" s="216" t="s">
        <v>324</v>
      </c>
      <c r="D151" s="216" t="s">
        <v>217</v>
      </c>
      <c r="E151" s="217" t="s">
        <v>2606</v>
      </c>
      <c r="F151" s="218" t="s">
        <v>2607</v>
      </c>
      <c r="G151" s="219" t="s">
        <v>230</v>
      </c>
      <c r="H151" s="220">
        <v>13405.683999999999</v>
      </c>
      <c r="I151" s="221"/>
      <c r="J151" s="222">
        <f>ROUND(I151*H151,2)</f>
        <v>0</v>
      </c>
      <c r="K151" s="218" t="s">
        <v>221</v>
      </c>
      <c r="L151" s="48"/>
      <c r="M151" s="223" t="s">
        <v>32</v>
      </c>
      <c r="N151" s="224" t="s">
        <v>47</v>
      </c>
      <c r="O151" s="88"/>
      <c r="P151" s="225">
        <f>O151*H151</f>
        <v>0</v>
      </c>
      <c r="Q151" s="225">
        <v>3.0000000000000001E-05</v>
      </c>
      <c r="R151" s="225">
        <f>Q151*H151</f>
        <v>0.40217051999999998</v>
      </c>
      <c r="S151" s="225">
        <v>0</v>
      </c>
      <c r="T151" s="226">
        <f>S151*H151</f>
        <v>0</v>
      </c>
      <c r="U151" s="42"/>
      <c r="V151" s="42"/>
      <c r="W151" s="42"/>
      <c r="X151" s="42"/>
      <c r="Y151" s="42"/>
      <c r="Z151" s="42"/>
      <c r="AA151" s="42"/>
      <c r="AB151" s="42"/>
      <c r="AC151" s="42"/>
      <c r="AD151" s="42"/>
      <c r="AE151" s="42"/>
      <c r="AR151" s="227" t="s">
        <v>334</v>
      </c>
      <c r="AT151" s="227" t="s">
        <v>217</v>
      </c>
      <c r="AU151" s="227" t="s">
        <v>85</v>
      </c>
      <c r="AY151" s="20" t="s">
        <v>214</v>
      </c>
      <c r="BE151" s="228">
        <f>IF(N151="základní",J151,0)</f>
        <v>0</v>
      </c>
      <c r="BF151" s="228">
        <f>IF(N151="snížená",J151,0)</f>
        <v>0</v>
      </c>
      <c r="BG151" s="228">
        <f>IF(N151="zákl. přenesená",J151,0)</f>
        <v>0</v>
      </c>
      <c r="BH151" s="228">
        <f>IF(N151="sníž. přenesená",J151,0)</f>
        <v>0</v>
      </c>
      <c r="BI151" s="228">
        <f>IF(N151="nulová",J151,0)</f>
        <v>0</v>
      </c>
      <c r="BJ151" s="20" t="s">
        <v>83</v>
      </c>
      <c r="BK151" s="228">
        <f>ROUND(I151*H151,2)</f>
        <v>0</v>
      </c>
      <c r="BL151" s="20" t="s">
        <v>334</v>
      </c>
      <c r="BM151" s="227" t="s">
        <v>2608</v>
      </c>
    </row>
    <row r="152" s="2" customFormat="1">
      <c r="A152" s="42"/>
      <c r="B152" s="43"/>
      <c r="C152" s="44"/>
      <c r="D152" s="229" t="s">
        <v>223</v>
      </c>
      <c r="E152" s="44"/>
      <c r="F152" s="230" t="s">
        <v>2609</v>
      </c>
      <c r="G152" s="44"/>
      <c r="H152" s="44"/>
      <c r="I152" s="231"/>
      <c r="J152" s="44"/>
      <c r="K152" s="44"/>
      <c r="L152" s="48"/>
      <c r="M152" s="292"/>
      <c r="N152" s="293"/>
      <c r="O152" s="294"/>
      <c r="P152" s="294"/>
      <c r="Q152" s="294"/>
      <c r="R152" s="294"/>
      <c r="S152" s="294"/>
      <c r="T152" s="295"/>
      <c r="U152" s="42"/>
      <c r="V152" s="42"/>
      <c r="W152" s="42"/>
      <c r="X152" s="42"/>
      <c r="Y152" s="42"/>
      <c r="Z152" s="42"/>
      <c r="AA152" s="42"/>
      <c r="AB152" s="42"/>
      <c r="AC152" s="42"/>
      <c r="AD152" s="42"/>
      <c r="AE152" s="42"/>
      <c r="AT152" s="20" t="s">
        <v>223</v>
      </c>
      <c r="AU152" s="20" t="s">
        <v>85</v>
      </c>
    </row>
    <row r="153" s="2" customFormat="1" ht="6.96" customHeight="1">
      <c r="A153" s="42"/>
      <c r="B153" s="63"/>
      <c r="C153" s="64"/>
      <c r="D153" s="64"/>
      <c r="E153" s="64"/>
      <c r="F153" s="64"/>
      <c r="G153" s="64"/>
      <c r="H153" s="64"/>
      <c r="I153" s="64"/>
      <c r="J153" s="64"/>
      <c r="K153" s="64"/>
      <c r="L153" s="48"/>
      <c r="M153" s="42"/>
      <c r="O153" s="42"/>
      <c r="P153" s="42"/>
      <c r="Q153" s="42"/>
      <c r="R153" s="42"/>
      <c r="S153" s="42"/>
      <c r="T153" s="42"/>
      <c r="U153" s="42"/>
      <c r="V153" s="42"/>
      <c r="W153" s="42"/>
      <c r="X153" s="42"/>
      <c r="Y153" s="42"/>
      <c r="Z153" s="42"/>
      <c r="AA153" s="42"/>
      <c r="AB153" s="42"/>
      <c r="AC153" s="42"/>
      <c r="AD153" s="42"/>
      <c r="AE153" s="42"/>
    </row>
  </sheetData>
  <sheetProtection sheet="1" autoFilter="0" formatColumns="0" formatRows="0" objects="1" scenarios="1" spinCount="100000" saltValue="bklDE/TGDVzGlSraCLgDgH+sEN8mVJHDwL8ej9yydG7NPlRVhJHRRwpbmicTm6eofcXXcC5pssGxNEqemM28eA==" hashValue="pPYmLvY5PAHL5WVuhyvWFZYK1wKIMrh/MZA78u5yXrjxup8u56zmGCLGm3mgBazpzdG0Mymnj2IaO5/FyTAuxw==" algorithmName="SHA-512" password="CC35"/>
  <autoFilter ref="C90:K152"/>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612142001"/>
    <hyperlink ref="F100" r:id="rId2" display="https://podminky.urs.cz/item/CS_URS_2024_02/612311131"/>
    <hyperlink ref="F106" r:id="rId3" display="https://podminky.urs.cz/item/CS_URS_2024_02/949101112"/>
    <hyperlink ref="F108" r:id="rId4" display="https://podminky.urs.cz/item/CS_URS_2024_02/952902031"/>
    <hyperlink ref="F112" r:id="rId5" display="https://podminky.urs.cz/item/CS_URS_2024_02/998011003"/>
    <hyperlink ref="F116" r:id="rId6" display="https://podminky.urs.cz/item/CS_URS_2024_02/784111013"/>
    <hyperlink ref="F121" r:id="rId7" display="https://podminky.urs.cz/item/CS_URS_2024_02/784121003"/>
    <hyperlink ref="F126" r:id="rId8" display="https://podminky.urs.cz/item/CS_URS_2024_02/784171003"/>
    <hyperlink ref="F130" r:id="rId9" display="https://podminky.urs.cz/item/CS_URS_2024_02/784171101"/>
    <hyperlink ref="F134" r:id="rId10" display="https://podminky.urs.cz/item/CS_URS_2024_02/784181103"/>
    <hyperlink ref="F139" r:id="rId11" display="https://podminky.urs.cz/item/CS_URS_2024_02/784191007"/>
    <hyperlink ref="F141" r:id="rId12" display="https://podminky.urs.cz/item/CS_URS_2024_02/784211103"/>
    <hyperlink ref="F152" r:id="rId13" display="https://podminky.urs.cz/item/CS_URS_2024_02/784211151"/>
  </hyperlinks>
  <pageMargins left="0.39375" right="0.39375" top="0.39375" bottom="0.39375" header="0" footer="0"/>
  <pageSetup paperSize="9" orientation="portrait" blackAndWhite="1" fitToHeight="100"/>
  <headerFooter>
    <oddFooter>&amp;CStrana &amp;P z &amp;N</oddFooter>
  </headerFooter>
  <drawing r:id="rId14"/>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120</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2610</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ROUND(J89,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ROUND((SUM(BE89:BE198)),  2)</f>
        <v>0</v>
      </c>
      <c r="G35" s="42"/>
      <c r="H35" s="42"/>
      <c r="I35" s="161">
        <v>0.20999999999999999</v>
      </c>
      <c r="J35" s="160">
        <f>ROUND(((SUM(BE89:BE198))*I35),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ROUND((SUM(BF89:BF198)),  2)</f>
        <v>0</v>
      </c>
      <c r="G36" s="42"/>
      <c r="H36" s="42"/>
      <c r="I36" s="161">
        <v>0.12</v>
      </c>
      <c r="J36" s="160">
        <f>ROUND(((SUM(BF89:BF198))*I36),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ROUND((SUM(BG89:BG198)),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ROUND((SUM(BH89:BH198)),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ROUND((SUM(BI89:BI198)),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D.11 - Výměna podlahových povlakových krytin</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J89</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J90</f>
        <v>0</v>
      </c>
      <c r="K64" s="179"/>
      <c r="L64" s="183"/>
      <c r="S64" s="9"/>
      <c r="T64" s="9"/>
      <c r="U64" s="9"/>
      <c r="V64" s="9"/>
      <c r="W64" s="9"/>
      <c r="X64" s="9"/>
      <c r="Y64" s="9"/>
      <c r="Z64" s="9"/>
      <c r="AA64" s="9"/>
      <c r="AB64" s="9"/>
      <c r="AC64" s="9"/>
      <c r="AD64" s="9"/>
      <c r="AE64" s="9"/>
    </row>
    <row r="65" s="10" customFormat="1" ht="19.92" customHeight="1">
      <c r="A65" s="10"/>
      <c r="B65" s="184"/>
      <c r="C65" s="129"/>
      <c r="D65" s="185" t="s">
        <v>183</v>
      </c>
      <c r="E65" s="186"/>
      <c r="F65" s="186"/>
      <c r="G65" s="186"/>
      <c r="H65" s="186"/>
      <c r="I65" s="186"/>
      <c r="J65" s="187">
        <f>J91</f>
        <v>0</v>
      </c>
      <c r="K65" s="129"/>
      <c r="L65" s="188"/>
      <c r="S65" s="10"/>
      <c r="T65" s="10"/>
      <c r="U65" s="10"/>
      <c r="V65" s="10"/>
      <c r="W65" s="10"/>
      <c r="X65" s="10"/>
      <c r="Y65" s="10"/>
      <c r="Z65" s="10"/>
      <c r="AA65" s="10"/>
      <c r="AB65" s="10"/>
      <c r="AC65" s="10"/>
      <c r="AD65" s="10"/>
      <c r="AE65" s="10"/>
    </row>
    <row r="66" s="9" customFormat="1" ht="24.96" customHeight="1">
      <c r="A66" s="9"/>
      <c r="B66" s="178"/>
      <c r="C66" s="179"/>
      <c r="D66" s="180" t="s">
        <v>185</v>
      </c>
      <c r="E66" s="181"/>
      <c r="F66" s="181"/>
      <c r="G66" s="181"/>
      <c r="H66" s="181"/>
      <c r="I66" s="181"/>
      <c r="J66" s="182">
        <f>J101</f>
        <v>0</v>
      </c>
      <c r="K66" s="179"/>
      <c r="L66" s="183"/>
      <c r="S66" s="9"/>
      <c r="T66" s="9"/>
      <c r="U66" s="9"/>
      <c r="V66" s="9"/>
      <c r="W66" s="9"/>
      <c r="X66" s="9"/>
      <c r="Y66" s="9"/>
      <c r="Z66" s="9"/>
      <c r="AA66" s="9"/>
      <c r="AB66" s="9"/>
      <c r="AC66" s="9"/>
      <c r="AD66" s="9"/>
      <c r="AE66" s="9"/>
    </row>
    <row r="67" s="10" customFormat="1" ht="19.92" customHeight="1">
      <c r="A67" s="10"/>
      <c r="B67" s="184"/>
      <c r="C67" s="129"/>
      <c r="D67" s="185" t="s">
        <v>193</v>
      </c>
      <c r="E67" s="186"/>
      <c r="F67" s="186"/>
      <c r="G67" s="186"/>
      <c r="H67" s="186"/>
      <c r="I67" s="186"/>
      <c r="J67" s="187">
        <f>J102</f>
        <v>0</v>
      </c>
      <c r="K67" s="129"/>
      <c r="L67" s="188"/>
      <c r="S67" s="10"/>
      <c r="T67" s="10"/>
      <c r="U67" s="10"/>
      <c r="V67" s="10"/>
      <c r="W67" s="10"/>
      <c r="X67" s="10"/>
      <c r="Y67" s="10"/>
      <c r="Z67" s="10"/>
      <c r="AA67" s="10"/>
      <c r="AB67" s="10"/>
      <c r="AC67" s="10"/>
      <c r="AD67" s="10"/>
      <c r="AE67" s="10"/>
    </row>
    <row r="68" s="2" customFormat="1" ht="21.84" customHeight="1">
      <c r="A68" s="42"/>
      <c r="B68" s="43"/>
      <c r="C68" s="44"/>
      <c r="D68" s="44"/>
      <c r="E68" s="44"/>
      <c r="F68" s="44"/>
      <c r="G68" s="44"/>
      <c r="H68" s="44"/>
      <c r="I68" s="44"/>
      <c r="J68" s="44"/>
      <c r="K68" s="44"/>
      <c r="L68" s="148"/>
      <c r="S68" s="42"/>
      <c r="T68" s="42"/>
      <c r="U68" s="42"/>
      <c r="V68" s="42"/>
      <c r="W68" s="42"/>
      <c r="X68" s="42"/>
      <c r="Y68" s="42"/>
      <c r="Z68" s="42"/>
      <c r="AA68" s="42"/>
      <c r="AB68" s="42"/>
      <c r="AC68" s="42"/>
      <c r="AD68" s="42"/>
      <c r="AE68" s="42"/>
    </row>
    <row r="69" s="2" customFormat="1" ht="6.96" customHeight="1">
      <c r="A69" s="42"/>
      <c r="B69" s="63"/>
      <c r="C69" s="64"/>
      <c r="D69" s="64"/>
      <c r="E69" s="64"/>
      <c r="F69" s="64"/>
      <c r="G69" s="64"/>
      <c r="H69" s="64"/>
      <c r="I69" s="64"/>
      <c r="J69" s="64"/>
      <c r="K69" s="64"/>
      <c r="L69" s="148"/>
      <c r="S69" s="42"/>
      <c r="T69" s="42"/>
      <c r="U69" s="42"/>
      <c r="V69" s="42"/>
      <c r="W69" s="42"/>
      <c r="X69" s="42"/>
      <c r="Y69" s="42"/>
      <c r="Z69" s="42"/>
      <c r="AA69" s="42"/>
      <c r="AB69" s="42"/>
      <c r="AC69" s="42"/>
      <c r="AD69" s="42"/>
      <c r="AE69" s="42"/>
    </row>
    <row r="73" s="2" customFormat="1" ht="6.96" customHeight="1">
      <c r="A73" s="42"/>
      <c r="B73" s="65"/>
      <c r="C73" s="66"/>
      <c r="D73" s="66"/>
      <c r="E73" s="66"/>
      <c r="F73" s="66"/>
      <c r="G73" s="66"/>
      <c r="H73" s="66"/>
      <c r="I73" s="66"/>
      <c r="J73" s="66"/>
      <c r="K73" s="66"/>
      <c r="L73" s="148"/>
      <c r="S73" s="42"/>
      <c r="T73" s="42"/>
      <c r="U73" s="42"/>
      <c r="V73" s="42"/>
      <c r="W73" s="42"/>
      <c r="X73" s="42"/>
      <c r="Y73" s="42"/>
      <c r="Z73" s="42"/>
      <c r="AA73" s="42"/>
      <c r="AB73" s="42"/>
      <c r="AC73" s="42"/>
      <c r="AD73" s="42"/>
      <c r="AE73" s="42"/>
    </row>
    <row r="74" s="2" customFormat="1" ht="24.96" customHeight="1">
      <c r="A74" s="42"/>
      <c r="B74" s="43"/>
      <c r="C74" s="26" t="s">
        <v>199</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6.96" customHeight="1">
      <c r="A75" s="42"/>
      <c r="B75" s="43"/>
      <c r="C75" s="44"/>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12" customHeight="1">
      <c r="A76" s="42"/>
      <c r="B76" s="43"/>
      <c r="C76" s="35" t="s">
        <v>16</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26.25" customHeight="1">
      <c r="A77" s="42"/>
      <c r="B77" s="43"/>
      <c r="C77" s="44"/>
      <c r="D77" s="44"/>
      <c r="E77" s="173" t="str">
        <f>E7</f>
        <v>Energeticky úspory objektu Střední odborné školy obchodu, užitého umění a designu Plzeň, Nerudova 33</v>
      </c>
      <c r="F77" s="35"/>
      <c r="G77" s="35"/>
      <c r="H77" s="35"/>
      <c r="I77" s="44"/>
      <c r="J77" s="44"/>
      <c r="K77" s="44"/>
      <c r="L77" s="148"/>
      <c r="S77" s="42"/>
      <c r="T77" s="42"/>
      <c r="U77" s="42"/>
      <c r="V77" s="42"/>
      <c r="W77" s="42"/>
      <c r="X77" s="42"/>
      <c r="Y77" s="42"/>
      <c r="Z77" s="42"/>
      <c r="AA77" s="42"/>
      <c r="AB77" s="42"/>
      <c r="AC77" s="42"/>
      <c r="AD77" s="42"/>
      <c r="AE77" s="42"/>
    </row>
    <row r="78" s="1" customFormat="1" ht="12" customHeight="1">
      <c r="B78" s="24"/>
      <c r="C78" s="35" t="s">
        <v>171</v>
      </c>
      <c r="D78" s="25"/>
      <c r="E78" s="25"/>
      <c r="F78" s="25"/>
      <c r="G78" s="25"/>
      <c r="H78" s="25"/>
      <c r="I78" s="25"/>
      <c r="J78" s="25"/>
      <c r="K78" s="25"/>
      <c r="L78" s="23"/>
    </row>
    <row r="79" s="2" customFormat="1" ht="16.5" customHeight="1">
      <c r="A79" s="42"/>
      <c r="B79" s="43"/>
      <c r="C79" s="44"/>
      <c r="D79" s="44"/>
      <c r="E79" s="173" t="s">
        <v>172</v>
      </c>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173</v>
      </c>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6.5" customHeight="1">
      <c r="A81" s="42"/>
      <c r="B81" s="43"/>
      <c r="C81" s="44"/>
      <c r="D81" s="44"/>
      <c r="E81" s="73" t="str">
        <f>E11</f>
        <v>D.11 - Výměna podlahových povlakových krytin</v>
      </c>
      <c r="F81" s="44"/>
      <c r="G81" s="44"/>
      <c r="H81" s="44"/>
      <c r="I81" s="44"/>
      <c r="J81" s="44"/>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2" customHeight="1">
      <c r="A83" s="42"/>
      <c r="B83" s="43"/>
      <c r="C83" s="35" t="s">
        <v>22</v>
      </c>
      <c r="D83" s="44"/>
      <c r="E83" s="44"/>
      <c r="F83" s="30" t="str">
        <f>F14</f>
        <v>Plzeň</v>
      </c>
      <c r="G83" s="44"/>
      <c r="H83" s="44"/>
      <c r="I83" s="35" t="s">
        <v>24</v>
      </c>
      <c r="J83" s="76" t="str">
        <f>IF(J14="","",J14)</f>
        <v>26. 11. 2024</v>
      </c>
      <c r="K83" s="44"/>
      <c r="L83" s="148"/>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5.15" customHeight="1">
      <c r="A85" s="42"/>
      <c r="B85" s="43"/>
      <c r="C85" s="35" t="s">
        <v>30</v>
      </c>
      <c r="D85" s="44"/>
      <c r="E85" s="44"/>
      <c r="F85" s="30" t="str">
        <f>E17</f>
        <v xml:space="preserve"> </v>
      </c>
      <c r="G85" s="44"/>
      <c r="H85" s="44"/>
      <c r="I85" s="35" t="s">
        <v>37</v>
      </c>
      <c r="J85" s="40" t="str">
        <f>E23</f>
        <v xml:space="preserve"> </v>
      </c>
      <c r="K85" s="44"/>
      <c r="L85" s="148"/>
      <c r="S85" s="42"/>
      <c r="T85" s="42"/>
      <c r="U85" s="42"/>
      <c r="V85" s="42"/>
      <c r="W85" s="42"/>
      <c r="X85" s="42"/>
      <c r="Y85" s="42"/>
      <c r="Z85" s="42"/>
      <c r="AA85" s="42"/>
      <c r="AB85" s="42"/>
      <c r="AC85" s="42"/>
      <c r="AD85" s="42"/>
      <c r="AE85" s="42"/>
    </row>
    <row r="86" s="2" customFormat="1" ht="15.15" customHeight="1">
      <c r="A86" s="42"/>
      <c r="B86" s="43"/>
      <c r="C86" s="35" t="s">
        <v>35</v>
      </c>
      <c r="D86" s="44"/>
      <c r="E86" s="44"/>
      <c r="F86" s="30" t="str">
        <f>IF(E20="","",E20)</f>
        <v>Vyplň údaj</v>
      </c>
      <c r="G86" s="44"/>
      <c r="H86" s="44"/>
      <c r="I86" s="35" t="s">
        <v>39</v>
      </c>
      <c r="J86" s="40" t="str">
        <f>E26</f>
        <v xml:space="preserve"> </v>
      </c>
      <c r="K86" s="44"/>
      <c r="L86" s="148"/>
      <c r="S86" s="42"/>
      <c r="T86" s="42"/>
      <c r="U86" s="42"/>
      <c r="V86" s="42"/>
      <c r="W86" s="42"/>
      <c r="X86" s="42"/>
      <c r="Y86" s="42"/>
      <c r="Z86" s="42"/>
      <c r="AA86" s="42"/>
      <c r="AB86" s="42"/>
      <c r="AC86" s="42"/>
      <c r="AD86" s="42"/>
      <c r="AE86" s="42"/>
    </row>
    <row r="87" s="2" customFormat="1" ht="10.32"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11" customFormat="1" ht="29.28" customHeight="1">
      <c r="A88" s="189"/>
      <c r="B88" s="190"/>
      <c r="C88" s="191" t="s">
        <v>200</v>
      </c>
      <c r="D88" s="192" t="s">
        <v>61</v>
      </c>
      <c r="E88" s="192" t="s">
        <v>57</v>
      </c>
      <c r="F88" s="192" t="s">
        <v>58</v>
      </c>
      <c r="G88" s="192" t="s">
        <v>201</v>
      </c>
      <c r="H88" s="192" t="s">
        <v>202</v>
      </c>
      <c r="I88" s="192" t="s">
        <v>203</v>
      </c>
      <c r="J88" s="192" t="s">
        <v>177</v>
      </c>
      <c r="K88" s="193" t="s">
        <v>204</v>
      </c>
      <c r="L88" s="194"/>
      <c r="M88" s="96" t="s">
        <v>32</v>
      </c>
      <c r="N88" s="97" t="s">
        <v>46</v>
      </c>
      <c r="O88" s="97" t="s">
        <v>205</v>
      </c>
      <c r="P88" s="97" t="s">
        <v>206</v>
      </c>
      <c r="Q88" s="97" t="s">
        <v>207</v>
      </c>
      <c r="R88" s="97" t="s">
        <v>208</v>
      </c>
      <c r="S88" s="97" t="s">
        <v>209</v>
      </c>
      <c r="T88" s="98" t="s">
        <v>210</v>
      </c>
      <c r="U88" s="189"/>
      <c r="V88" s="189"/>
      <c r="W88" s="189"/>
      <c r="X88" s="189"/>
      <c r="Y88" s="189"/>
      <c r="Z88" s="189"/>
      <c r="AA88" s="189"/>
      <c r="AB88" s="189"/>
      <c r="AC88" s="189"/>
      <c r="AD88" s="189"/>
      <c r="AE88" s="189"/>
    </row>
    <row r="89" s="2" customFormat="1" ht="22.8" customHeight="1">
      <c r="A89" s="42"/>
      <c r="B89" s="43"/>
      <c r="C89" s="103" t="s">
        <v>211</v>
      </c>
      <c r="D89" s="44"/>
      <c r="E89" s="44"/>
      <c r="F89" s="44"/>
      <c r="G89" s="44"/>
      <c r="H89" s="44"/>
      <c r="I89" s="44"/>
      <c r="J89" s="195">
        <f>BK89</f>
        <v>0</v>
      </c>
      <c r="K89" s="44"/>
      <c r="L89" s="48"/>
      <c r="M89" s="99"/>
      <c r="N89" s="196"/>
      <c r="O89" s="100"/>
      <c r="P89" s="197">
        <f>P90+P101</f>
        <v>0</v>
      </c>
      <c r="Q89" s="100"/>
      <c r="R89" s="197">
        <f>R90+R101</f>
        <v>7.325304</v>
      </c>
      <c r="S89" s="100"/>
      <c r="T89" s="198">
        <f>T90+T101</f>
        <v>2.3532500000000001</v>
      </c>
      <c r="U89" s="42"/>
      <c r="V89" s="42"/>
      <c r="W89" s="42"/>
      <c r="X89" s="42"/>
      <c r="Y89" s="42"/>
      <c r="Z89" s="42"/>
      <c r="AA89" s="42"/>
      <c r="AB89" s="42"/>
      <c r="AC89" s="42"/>
      <c r="AD89" s="42"/>
      <c r="AE89" s="42"/>
      <c r="AT89" s="20" t="s">
        <v>75</v>
      </c>
      <c r="AU89" s="20" t="s">
        <v>178</v>
      </c>
      <c r="BK89" s="199">
        <f>BK90+BK101</f>
        <v>0</v>
      </c>
    </row>
    <row r="90" s="12" customFormat="1" ht="25.92" customHeight="1">
      <c r="A90" s="12"/>
      <c r="B90" s="200"/>
      <c r="C90" s="201"/>
      <c r="D90" s="202" t="s">
        <v>75</v>
      </c>
      <c r="E90" s="203" t="s">
        <v>212</v>
      </c>
      <c r="F90" s="203" t="s">
        <v>213</v>
      </c>
      <c r="G90" s="201"/>
      <c r="H90" s="201"/>
      <c r="I90" s="204"/>
      <c r="J90" s="205">
        <f>BK90</f>
        <v>0</v>
      </c>
      <c r="K90" s="201"/>
      <c r="L90" s="206"/>
      <c r="M90" s="207"/>
      <c r="N90" s="208"/>
      <c r="O90" s="208"/>
      <c r="P90" s="209">
        <f>P91</f>
        <v>0</v>
      </c>
      <c r="Q90" s="208"/>
      <c r="R90" s="209">
        <f>R91</f>
        <v>0</v>
      </c>
      <c r="S90" s="208"/>
      <c r="T90" s="210">
        <f>T91</f>
        <v>0</v>
      </c>
      <c r="U90" s="12"/>
      <c r="V90" s="12"/>
      <c r="W90" s="12"/>
      <c r="X90" s="12"/>
      <c r="Y90" s="12"/>
      <c r="Z90" s="12"/>
      <c r="AA90" s="12"/>
      <c r="AB90" s="12"/>
      <c r="AC90" s="12"/>
      <c r="AD90" s="12"/>
      <c r="AE90" s="12"/>
      <c r="AR90" s="211" t="s">
        <v>83</v>
      </c>
      <c r="AT90" s="212" t="s">
        <v>75</v>
      </c>
      <c r="AU90" s="212" t="s">
        <v>76</v>
      </c>
      <c r="AY90" s="211" t="s">
        <v>214</v>
      </c>
      <c r="BK90" s="213">
        <f>BK91</f>
        <v>0</v>
      </c>
    </row>
    <row r="91" s="12" customFormat="1" ht="22.8" customHeight="1">
      <c r="A91" s="12"/>
      <c r="B91" s="200"/>
      <c r="C91" s="201"/>
      <c r="D91" s="202" t="s">
        <v>75</v>
      </c>
      <c r="E91" s="214" t="s">
        <v>446</v>
      </c>
      <c r="F91" s="214" t="s">
        <v>447</v>
      </c>
      <c r="G91" s="201"/>
      <c r="H91" s="201"/>
      <c r="I91" s="204"/>
      <c r="J91" s="215">
        <f>BK91</f>
        <v>0</v>
      </c>
      <c r="K91" s="201"/>
      <c r="L91" s="206"/>
      <c r="M91" s="207"/>
      <c r="N91" s="208"/>
      <c r="O91" s="208"/>
      <c r="P91" s="209">
        <f>SUM(P92:P100)</f>
        <v>0</v>
      </c>
      <c r="Q91" s="208"/>
      <c r="R91" s="209">
        <f>SUM(R92:R100)</f>
        <v>0</v>
      </c>
      <c r="S91" s="208"/>
      <c r="T91" s="210">
        <f>SUM(T92:T100)</f>
        <v>0</v>
      </c>
      <c r="U91" s="12"/>
      <c r="V91" s="12"/>
      <c r="W91" s="12"/>
      <c r="X91" s="12"/>
      <c r="Y91" s="12"/>
      <c r="Z91" s="12"/>
      <c r="AA91" s="12"/>
      <c r="AB91" s="12"/>
      <c r="AC91" s="12"/>
      <c r="AD91" s="12"/>
      <c r="AE91" s="12"/>
      <c r="AR91" s="211" t="s">
        <v>83</v>
      </c>
      <c r="AT91" s="212" t="s">
        <v>75</v>
      </c>
      <c r="AU91" s="212" t="s">
        <v>83</v>
      </c>
      <c r="AY91" s="211" t="s">
        <v>214</v>
      </c>
      <c r="BK91" s="213">
        <f>SUM(BK92:BK100)</f>
        <v>0</v>
      </c>
    </row>
    <row r="92" s="2" customFormat="1" ht="37.8" customHeight="1">
      <c r="A92" s="42"/>
      <c r="B92" s="43"/>
      <c r="C92" s="216" t="s">
        <v>83</v>
      </c>
      <c r="D92" s="216" t="s">
        <v>217</v>
      </c>
      <c r="E92" s="217" t="s">
        <v>1398</v>
      </c>
      <c r="F92" s="218" t="s">
        <v>1399</v>
      </c>
      <c r="G92" s="219" t="s">
        <v>241</v>
      </c>
      <c r="H92" s="220">
        <v>2.3530000000000002</v>
      </c>
      <c r="I92" s="221"/>
      <c r="J92" s="222">
        <f>ROUND(I92*H92,2)</f>
        <v>0</v>
      </c>
      <c r="K92" s="218" t="s">
        <v>221</v>
      </c>
      <c r="L92" s="48"/>
      <c r="M92" s="223" t="s">
        <v>32</v>
      </c>
      <c r="N92" s="224" t="s">
        <v>47</v>
      </c>
      <c r="O92" s="88"/>
      <c r="P92" s="225">
        <f>O92*H92</f>
        <v>0</v>
      </c>
      <c r="Q92" s="225">
        <v>0</v>
      </c>
      <c r="R92" s="225">
        <f>Q92*H92</f>
        <v>0</v>
      </c>
      <c r="S92" s="225">
        <v>0</v>
      </c>
      <c r="T92" s="226">
        <f>S92*H92</f>
        <v>0</v>
      </c>
      <c r="U92" s="42"/>
      <c r="V92" s="42"/>
      <c r="W92" s="42"/>
      <c r="X92" s="42"/>
      <c r="Y92" s="42"/>
      <c r="Z92" s="42"/>
      <c r="AA92" s="42"/>
      <c r="AB92" s="42"/>
      <c r="AC92" s="42"/>
      <c r="AD92" s="42"/>
      <c r="AE92" s="42"/>
      <c r="AR92" s="227" t="s">
        <v>215</v>
      </c>
      <c r="AT92" s="227" t="s">
        <v>217</v>
      </c>
      <c r="AU92" s="227" t="s">
        <v>85</v>
      </c>
      <c r="AY92" s="20" t="s">
        <v>214</v>
      </c>
      <c r="BE92" s="228">
        <f>IF(N92="základní",J92,0)</f>
        <v>0</v>
      </c>
      <c r="BF92" s="228">
        <f>IF(N92="snížená",J92,0)</f>
        <v>0</v>
      </c>
      <c r="BG92" s="228">
        <f>IF(N92="zákl. přenesená",J92,0)</f>
        <v>0</v>
      </c>
      <c r="BH92" s="228">
        <f>IF(N92="sníž. přenesená",J92,0)</f>
        <v>0</v>
      </c>
      <c r="BI92" s="228">
        <f>IF(N92="nulová",J92,0)</f>
        <v>0</v>
      </c>
      <c r="BJ92" s="20" t="s">
        <v>83</v>
      </c>
      <c r="BK92" s="228">
        <f>ROUND(I92*H92,2)</f>
        <v>0</v>
      </c>
      <c r="BL92" s="20" t="s">
        <v>215</v>
      </c>
      <c r="BM92" s="227" t="s">
        <v>2611</v>
      </c>
    </row>
    <row r="93" s="2" customFormat="1">
      <c r="A93" s="42"/>
      <c r="B93" s="43"/>
      <c r="C93" s="44"/>
      <c r="D93" s="229" t="s">
        <v>223</v>
      </c>
      <c r="E93" s="44"/>
      <c r="F93" s="230" t="s">
        <v>1401</v>
      </c>
      <c r="G93" s="44"/>
      <c r="H93" s="44"/>
      <c r="I93" s="231"/>
      <c r="J93" s="44"/>
      <c r="K93" s="44"/>
      <c r="L93" s="48"/>
      <c r="M93" s="232"/>
      <c r="N93" s="233"/>
      <c r="O93" s="88"/>
      <c r="P93" s="88"/>
      <c r="Q93" s="88"/>
      <c r="R93" s="88"/>
      <c r="S93" s="88"/>
      <c r="T93" s="89"/>
      <c r="U93" s="42"/>
      <c r="V93" s="42"/>
      <c r="W93" s="42"/>
      <c r="X93" s="42"/>
      <c r="Y93" s="42"/>
      <c r="Z93" s="42"/>
      <c r="AA93" s="42"/>
      <c r="AB93" s="42"/>
      <c r="AC93" s="42"/>
      <c r="AD93" s="42"/>
      <c r="AE93" s="42"/>
      <c r="AT93" s="20" t="s">
        <v>223</v>
      </c>
      <c r="AU93" s="20" t="s">
        <v>85</v>
      </c>
    </row>
    <row r="94" s="2" customFormat="1" ht="33" customHeight="1">
      <c r="A94" s="42"/>
      <c r="B94" s="43"/>
      <c r="C94" s="216" t="s">
        <v>85</v>
      </c>
      <c r="D94" s="216" t="s">
        <v>217</v>
      </c>
      <c r="E94" s="217" t="s">
        <v>454</v>
      </c>
      <c r="F94" s="218" t="s">
        <v>455</v>
      </c>
      <c r="G94" s="219" t="s">
        <v>241</v>
      </c>
      <c r="H94" s="220">
        <v>2.3530000000000002</v>
      </c>
      <c r="I94" s="221"/>
      <c r="J94" s="222">
        <f>ROUND(I94*H94,2)</f>
        <v>0</v>
      </c>
      <c r="K94" s="218" t="s">
        <v>221</v>
      </c>
      <c r="L94" s="48"/>
      <c r="M94" s="223" t="s">
        <v>32</v>
      </c>
      <c r="N94" s="224" t="s">
        <v>47</v>
      </c>
      <c r="O94" s="88"/>
      <c r="P94" s="225">
        <f>O94*H94</f>
        <v>0</v>
      </c>
      <c r="Q94" s="225">
        <v>0</v>
      </c>
      <c r="R94" s="225">
        <f>Q94*H94</f>
        <v>0</v>
      </c>
      <c r="S94" s="225">
        <v>0</v>
      </c>
      <c r="T94" s="226">
        <f>S94*H94</f>
        <v>0</v>
      </c>
      <c r="U94" s="42"/>
      <c r="V94" s="42"/>
      <c r="W94" s="42"/>
      <c r="X94" s="42"/>
      <c r="Y94" s="42"/>
      <c r="Z94" s="42"/>
      <c r="AA94" s="42"/>
      <c r="AB94" s="42"/>
      <c r="AC94" s="42"/>
      <c r="AD94" s="42"/>
      <c r="AE94" s="42"/>
      <c r="AR94" s="227" t="s">
        <v>215</v>
      </c>
      <c r="AT94" s="227" t="s">
        <v>217</v>
      </c>
      <c r="AU94" s="227" t="s">
        <v>85</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215</v>
      </c>
      <c r="BM94" s="227" t="s">
        <v>2612</v>
      </c>
    </row>
    <row r="95" s="2" customFormat="1">
      <c r="A95" s="42"/>
      <c r="B95" s="43"/>
      <c r="C95" s="44"/>
      <c r="D95" s="229" t="s">
        <v>223</v>
      </c>
      <c r="E95" s="44"/>
      <c r="F95" s="230" t="s">
        <v>457</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223</v>
      </c>
      <c r="AU95" s="20" t="s">
        <v>85</v>
      </c>
    </row>
    <row r="96" s="2" customFormat="1" ht="44.25" customHeight="1">
      <c r="A96" s="42"/>
      <c r="B96" s="43"/>
      <c r="C96" s="216" t="s">
        <v>234</v>
      </c>
      <c r="D96" s="216" t="s">
        <v>217</v>
      </c>
      <c r="E96" s="217" t="s">
        <v>460</v>
      </c>
      <c r="F96" s="218" t="s">
        <v>461</v>
      </c>
      <c r="G96" s="219" t="s">
        <v>241</v>
      </c>
      <c r="H96" s="220">
        <v>47.060000000000002</v>
      </c>
      <c r="I96" s="221"/>
      <c r="J96" s="222">
        <f>ROUND(I96*H96,2)</f>
        <v>0</v>
      </c>
      <c r="K96" s="218" t="s">
        <v>221</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215</v>
      </c>
      <c r="AT96" s="227" t="s">
        <v>217</v>
      </c>
      <c r="AU96" s="227" t="s">
        <v>85</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2613</v>
      </c>
    </row>
    <row r="97" s="2" customFormat="1">
      <c r="A97" s="42"/>
      <c r="B97" s="43"/>
      <c r="C97" s="44"/>
      <c r="D97" s="229" t="s">
        <v>223</v>
      </c>
      <c r="E97" s="44"/>
      <c r="F97" s="230" t="s">
        <v>463</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223</v>
      </c>
      <c r="AU97" s="20" t="s">
        <v>85</v>
      </c>
    </row>
    <row r="98" s="14" customFormat="1">
      <c r="A98" s="14"/>
      <c r="B98" s="245"/>
      <c r="C98" s="246"/>
      <c r="D98" s="236" t="s">
        <v>225</v>
      </c>
      <c r="E98" s="246"/>
      <c r="F98" s="248" t="s">
        <v>2614</v>
      </c>
      <c r="G98" s="246"/>
      <c r="H98" s="249">
        <v>47.060000000000002</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225</v>
      </c>
      <c r="AU98" s="255" t="s">
        <v>85</v>
      </c>
      <c r="AV98" s="14" t="s">
        <v>85</v>
      </c>
      <c r="AW98" s="14" t="s">
        <v>4</v>
      </c>
      <c r="AX98" s="14" t="s">
        <v>83</v>
      </c>
      <c r="AY98" s="255" t="s">
        <v>214</v>
      </c>
    </row>
    <row r="99" s="2" customFormat="1" ht="44.25" customHeight="1">
      <c r="A99" s="42"/>
      <c r="B99" s="43"/>
      <c r="C99" s="216" t="s">
        <v>215</v>
      </c>
      <c r="D99" s="216" t="s">
        <v>217</v>
      </c>
      <c r="E99" s="217" t="s">
        <v>1775</v>
      </c>
      <c r="F99" s="218" t="s">
        <v>1776</v>
      </c>
      <c r="G99" s="219" t="s">
        <v>241</v>
      </c>
      <c r="H99" s="220">
        <v>2.3530000000000002</v>
      </c>
      <c r="I99" s="221"/>
      <c r="J99" s="222">
        <f>ROUND(I99*H99,2)</f>
        <v>0</v>
      </c>
      <c r="K99" s="218" t="s">
        <v>221</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215</v>
      </c>
      <c r="AT99" s="227" t="s">
        <v>217</v>
      </c>
      <c r="AU99" s="227" t="s">
        <v>85</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215</v>
      </c>
      <c r="BM99" s="227" t="s">
        <v>2615</v>
      </c>
    </row>
    <row r="100" s="2" customFormat="1">
      <c r="A100" s="42"/>
      <c r="B100" s="43"/>
      <c r="C100" s="44"/>
      <c r="D100" s="229" t="s">
        <v>223</v>
      </c>
      <c r="E100" s="44"/>
      <c r="F100" s="230" t="s">
        <v>1778</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223</v>
      </c>
      <c r="AU100" s="20" t="s">
        <v>85</v>
      </c>
    </row>
    <row r="101" s="12" customFormat="1" ht="25.92" customHeight="1">
      <c r="A101" s="12"/>
      <c r="B101" s="200"/>
      <c r="C101" s="201"/>
      <c r="D101" s="202" t="s">
        <v>75</v>
      </c>
      <c r="E101" s="203" t="s">
        <v>482</v>
      </c>
      <c r="F101" s="203" t="s">
        <v>483</v>
      </c>
      <c r="G101" s="201"/>
      <c r="H101" s="201"/>
      <c r="I101" s="204"/>
      <c r="J101" s="205">
        <f>BK101</f>
        <v>0</v>
      </c>
      <c r="K101" s="201"/>
      <c r="L101" s="206"/>
      <c r="M101" s="207"/>
      <c r="N101" s="208"/>
      <c r="O101" s="208"/>
      <c r="P101" s="209">
        <f>P102</f>
        <v>0</v>
      </c>
      <c r="Q101" s="208"/>
      <c r="R101" s="209">
        <f>R102</f>
        <v>7.325304</v>
      </c>
      <c r="S101" s="208"/>
      <c r="T101" s="210">
        <f>T102</f>
        <v>2.3532500000000001</v>
      </c>
      <c r="U101" s="12"/>
      <c r="V101" s="12"/>
      <c r="W101" s="12"/>
      <c r="X101" s="12"/>
      <c r="Y101" s="12"/>
      <c r="Z101" s="12"/>
      <c r="AA101" s="12"/>
      <c r="AB101" s="12"/>
      <c r="AC101" s="12"/>
      <c r="AD101" s="12"/>
      <c r="AE101" s="12"/>
      <c r="AR101" s="211" t="s">
        <v>85</v>
      </c>
      <c r="AT101" s="212" t="s">
        <v>75</v>
      </c>
      <c r="AU101" s="212" t="s">
        <v>76</v>
      </c>
      <c r="AY101" s="211" t="s">
        <v>214</v>
      </c>
      <c r="BK101" s="213">
        <f>BK102</f>
        <v>0</v>
      </c>
    </row>
    <row r="102" s="12" customFormat="1" ht="22.8" customHeight="1">
      <c r="A102" s="12"/>
      <c r="B102" s="200"/>
      <c r="C102" s="201"/>
      <c r="D102" s="202" t="s">
        <v>75</v>
      </c>
      <c r="E102" s="214" t="s">
        <v>746</v>
      </c>
      <c r="F102" s="214" t="s">
        <v>747</v>
      </c>
      <c r="G102" s="201"/>
      <c r="H102" s="201"/>
      <c r="I102" s="204"/>
      <c r="J102" s="215">
        <f>BK102</f>
        <v>0</v>
      </c>
      <c r="K102" s="201"/>
      <c r="L102" s="206"/>
      <c r="M102" s="207"/>
      <c r="N102" s="208"/>
      <c r="O102" s="208"/>
      <c r="P102" s="209">
        <f>SUM(P103:P198)</f>
        <v>0</v>
      </c>
      <c r="Q102" s="208"/>
      <c r="R102" s="209">
        <f>SUM(R103:R198)</f>
        <v>7.325304</v>
      </c>
      <c r="S102" s="208"/>
      <c r="T102" s="210">
        <f>SUM(T103:T198)</f>
        <v>2.3532500000000001</v>
      </c>
      <c r="U102" s="12"/>
      <c r="V102" s="12"/>
      <c r="W102" s="12"/>
      <c r="X102" s="12"/>
      <c r="Y102" s="12"/>
      <c r="Z102" s="12"/>
      <c r="AA102" s="12"/>
      <c r="AB102" s="12"/>
      <c r="AC102" s="12"/>
      <c r="AD102" s="12"/>
      <c r="AE102" s="12"/>
      <c r="AR102" s="211" t="s">
        <v>85</v>
      </c>
      <c r="AT102" s="212" t="s">
        <v>75</v>
      </c>
      <c r="AU102" s="212" t="s">
        <v>83</v>
      </c>
      <c r="AY102" s="211" t="s">
        <v>214</v>
      </c>
      <c r="BK102" s="213">
        <f>SUM(BK103:BK198)</f>
        <v>0</v>
      </c>
    </row>
    <row r="103" s="2" customFormat="1" ht="33" customHeight="1">
      <c r="A103" s="42"/>
      <c r="B103" s="43"/>
      <c r="C103" s="216" t="s">
        <v>246</v>
      </c>
      <c r="D103" s="216" t="s">
        <v>217</v>
      </c>
      <c r="E103" s="217" t="s">
        <v>2616</v>
      </c>
      <c r="F103" s="218" t="s">
        <v>2617</v>
      </c>
      <c r="G103" s="219" t="s">
        <v>230</v>
      </c>
      <c r="H103" s="220">
        <v>840.5</v>
      </c>
      <c r="I103" s="221"/>
      <c r="J103" s="222">
        <f>ROUND(I103*H103,2)</f>
        <v>0</v>
      </c>
      <c r="K103" s="218" t="s">
        <v>221</v>
      </c>
      <c r="L103" s="48"/>
      <c r="M103" s="223" t="s">
        <v>32</v>
      </c>
      <c r="N103" s="224" t="s">
        <v>47</v>
      </c>
      <c r="O103" s="88"/>
      <c r="P103" s="225">
        <f>O103*H103</f>
        <v>0</v>
      </c>
      <c r="Q103" s="225">
        <v>0</v>
      </c>
      <c r="R103" s="225">
        <f>Q103*H103</f>
        <v>0</v>
      </c>
      <c r="S103" s="225">
        <v>0</v>
      </c>
      <c r="T103" s="226">
        <f>S103*H103</f>
        <v>0</v>
      </c>
      <c r="U103" s="42"/>
      <c r="V103" s="42"/>
      <c r="W103" s="42"/>
      <c r="X103" s="42"/>
      <c r="Y103" s="42"/>
      <c r="Z103" s="42"/>
      <c r="AA103" s="42"/>
      <c r="AB103" s="42"/>
      <c r="AC103" s="42"/>
      <c r="AD103" s="42"/>
      <c r="AE103" s="42"/>
      <c r="AR103" s="227" t="s">
        <v>334</v>
      </c>
      <c r="AT103" s="227" t="s">
        <v>217</v>
      </c>
      <c r="AU103" s="227" t="s">
        <v>85</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334</v>
      </c>
      <c r="BM103" s="227" t="s">
        <v>2618</v>
      </c>
    </row>
    <row r="104" s="2" customFormat="1">
      <c r="A104" s="42"/>
      <c r="B104" s="43"/>
      <c r="C104" s="44"/>
      <c r="D104" s="229" t="s">
        <v>223</v>
      </c>
      <c r="E104" s="44"/>
      <c r="F104" s="230" t="s">
        <v>2619</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223</v>
      </c>
      <c r="AU104" s="20" t="s">
        <v>85</v>
      </c>
    </row>
    <row r="105" s="2" customFormat="1" ht="37.8" customHeight="1">
      <c r="A105" s="42"/>
      <c r="B105" s="43"/>
      <c r="C105" s="216" t="s">
        <v>244</v>
      </c>
      <c r="D105" s="216" t="s">
        <v>217</v>
      </c>
      <c r="E105" s="217" t="s">
        <v>2620</v>
      </c>
      <c r="F105" s="218" t="s">
        <v>2621</v>
      </c>
      <c r="G105" s="219" t="s">
        <v>230</v>
      </c>
      <c r="H105" s="220">
        <v>840.5</v>
      </c>
      <c r="I105" s="221"/>
      <c r="J105" s="222">
        <f>ROUND(I105*H105,2)</f>
        <v>0</v>
      </c>
      <c r="K105" s="218" t="s">
        <v>221</v>
      </c>
      <c r="L105" s="48"/>
      <c r="M105" s="223" t="s">
        <v>32</v>
      </c>
      <c r="N105" s="224" t="s">
        <v>47</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334</v>
      </c>
      <c r="AT105" s="227" t="s">
        <v>217</v>
      </c>
      <c r="AU105" s="227" t="s">
        <v>85</v>
      </c>
      <c r="AY105" s="20" t="s">
        <v>214</v>
      </c>
      <c r="BE105" s="228">
        <f>IF(N105="základní",J105,0)</f>
        <v>0</v>
      </c>
      <c r="BF105" s="228">
        <f>IF(N105="snížená",J105,0)</f>
        <v>0</v>
      </c>
      <c r="BG105" s="228">
        <f>IF(N105="zákl. přenesená",J105,0)</f>
        <v>0</v>
      </c>
      <c r="BH105" s="228">
        <f>IF(N105="sníž. přenesená",J105,0)</f>
        <v>0</v>
      </c>
      <c r="BI105" s="228">
        <f>IF(N105="nulová",J105,0)</f>
        <v>0</v>
      </c>
      <c r="BJ105" s="20" t="s">
        <v>83</v>
      </c>
      <c r="BK105" s="228">
        <f>ROUND(I105*H105,2)</f>
        <v>0</v>
      </c>
      <c r="BL105" s="20" t="s">
        <v>334</v>
      </c>
      <c r="BM105" s="227" t="s">
        <v>2622</v>
      </c>
    </row>
    <row r="106" s="2" customFormat="1">
      <c r="A106" s="42"/>
      <c r="B106" s="43"/>
      <c r="C106" s="44"/>
      <c r="D106" s="229" t="s">
        <v>223</v>
      </c>
      <c r="E106" s="44"/>
      <c r="F106" s="230" t="s">
        <v>2623</v>
      </c>
      <c r="G106" s="44"/>
      <c r="H106" s="44"/>
      <c r="I106" s="231"/>
      <c r="J106" s="44"/>
      <c r="K106" s="44"/>
      <c r="L106" s="48"/>
      <c r="M106" s="232"/>
      <c r="N106" s="233"/>
      <c r="O106" s="88"/>
      <c r="P106" s="88"/>
      <c r="Q106" s="88"/>
      <c r="R106" s="88"/>
      <c r="S106" s="88"/>
      <c r="T106" s="89"/>
      <c r="U106" s="42"/>
      <c r="V106" s="42"/>
      <c r="W106" s="42"/>
      <c r="X106" s="42"/>
      <c r="Y106" s="42"/>
      <c r="Z106" s="42"/>
      <c r="AA106" s="42"/>
      <c r="AB106" s="42"/>
      <c r="AC106" s="42"/>
      <c r="AD106" s="42"/>
      <c r="AE106" s="42"/>
      <c r="AT106" s="20" t="s">
        <v>223</v>
      </c>
      <c r="AU106" s="20" t="s">
        <v>85</v>
      </c>
    </row>
    <row r="107" s="2" customFormat="1" ht="24.15" customHeight="1">
      <c r="A107" s="42"/>
      <c r="B107" s="43"/>
      <c r="C107" s="216" t="s">
        <v>261</v>
      </c>
      <c r="D107" s="216" t="s">
        <v>217</v>
      </c>
      <c r="E107" s="217" t="s">
        <v>2624</v>
      </c>
      <c r="F107" s="218" t="s">
        <v>2625</v>
      </c>
      <c r="G107" s="219" t="s">
        <v>230</v>
      </c>
      <c r="H107" s="220">
        <v>840.5</v>
      </c>
      <c r="I107" s="221"/>
      <c r="J107" s="222">
        <f>ROUND(I107*H107,2)</f>
        <v>0</v>
      </c>
      <c r="K107" s="218" t="s">
        <v>221</v>
      </c>
      <c r="L107" s="48"/>
      <c r="M107" s="223" t="s">
        <v>32</v>
      </c>
      <c r="N107" s="224" t="s">
        <v>47</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334</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334</v>
      </c>
      <c r="BM107" s="227" t="s">
        <v>2626</v>
      </c>
    </row>
    <row r="108" s="2" customFormat="1">
      <c r="A108" s="42"/>
      <c r="B108" s="43"/>
      <c r="C108" s="44"/>
      <c r="D108" s="229" t="s">
        <v>223</v>
      </c>
      <c r="E108" s="44"/>
      <c r="F108" s="230" t="s">
        <v>2627</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14" customFormat="1">
      <c r="A109" s="14"/>
      <c r="B109" s="245"/>
      <c r="C109" s="246"/>
      <c r="D109" s="236" t="s">
        <v>225</v>
      </c>
      <c r="E109" s="247" t="s">
        <v>32</v>
      </c>
      <c r="F109" s="248" t="s">
        <v>2628</v>
      </c>
      <c r="G109" s="246"/>
      <c r="H109" s="249">
        <v>26</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76</v>
      </c>
      <c r="AY109" s="255" t="s">
        <v>214</v>
      </c>
    </row>
    <row r="110" s="14" customFormat="1">
      <c r="A110" s="14"/>
      <c r="B110" s="245"/>
      <c r="C110" s="246"/>
      <c r="D110" s="236" t="s">
        <v>225</v>
      </c>
      <c r="E110" s="247" t="s">
        <v>32</v>
      </c>
      <c r="F110" s="248" t="s">
        <v>2629</v>
      </c>
      <c r="G110" s="246"/>
      <c r="H110" s="249">
        <v>12</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2630</v>
      </c>
      <c r="G111" s="246"/>
      <c r="H111" s="249">
        <v>18.100000000000001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2631</v>
      </c>
      <c r="G112" s="246"/>
      <c r="H112" s="249">
        <v>6.0999999999999996</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4" customFormat="1">
      <c r="A113" s="14"/>
      <c r="B113" s="245"/>
      <c r="C113" s="246"/>
      <c r="D113" s="236" t="s">
        <v>225</v>
      </c>
      <c r="E113" s="247" t="s">
        <v>32</v>
      </c>
      <c r="F113" s="248" t="s">
        <v>2632</v>
      </c>
      <c r="G113" s="246"/>
      <c r="H113" s="249">
        <v>30.800000000000001</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225</v>
      </c>
      <c r="AU113" s="255" t="s">
        <v>85</v>
      </c>
      <c r="AV113" s="14" t="s">
        <v>85</v>
      </c>
      <c r="AW113" s="14" t="s">
        <v>38</v>
      </c>
      <c r="AX113" s="14" t="s">
        <v>76</v>
      </c>
      <c r="AY113" s="255" t="s">
        <v>214</v>
      </c>
    </row>
    <row r="114" s="14" customFormat="1">
      <c r="A114" s="14"/>
      <c r="B114" s="245"/>
      <c r="C114" s="246"/>
      <c r="D114" s="236" t="s">
        <v>225</v>
      </c>
      <c r="E114" s="247" t="s">
        <v>32</v>
      </c>
      <c r="F114" s="248" t="s">
        <v>2633</v>
      </c>
      <c r="G114" s="246"/>
      <c r="H114" s="249">
        <v>31</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225</v>
      </c>
      <c r="AU114" s="255" t="s">
        <v>85</v>
      </c>
      <c r="AV114" s="14" t="s">
        <v>85</v>
      </c>
      <c r="AW114" s="14" t="s">
        <v>38</v>
      </c>
      <c r="AX114" s="14" t="s">
        <v>76</v>
      </c>
      <c r="AY114" s="255" t="s">
        <v>214</v>
      </c>
    </row>
    <row r="115" s="14" customFormat="1">
      <c r="A115" s="14"/>
      <c r="B115" s="245"/>
      <c r="C115" s="246"/>
      <c r="D115" s="236" t="s">
        <v>225</v>
      </c>
      <c r="E115" s="247" t="s">
        <v>32</v>
      </c>
      <c r="F115" s="248" t="s">
        <v>2634</v>
      </c>
      <c r="G115" s="246"/>
      <c r="H115" s="249">
        <v>10.199999999999999</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76</v>
      </c>
      <c r="AY115" s="255" t="s">
        <v>214</v>
      </c>
    </row>
    <row r="116" s="14" customFormat="1">
      <c r="A116" s="14"/>
      <c r="B116" s="245"/>
      <c r="C116" s="246"/>
      <c r="D116" s="236" t="s">
        <v>225</v>
      </c>
      <c r="E116" s="247" t="s">
        <v>32</v>
      </c>
      <c r="F116" s="248" t="s">
        <v>2635</v>
      </c>
      <c r="G116" s="246"/>
      <c r="H116" s="249">
        <v>56.200000000000003</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38</v>
      </c>
      <c r="AX116" s="14" t="s">
        <v>76</v>
      </c>
      <c r="AY116" s="255" t="s">
        <v>214</v>
      </c>
    </row>
    <row r="117" s="14" customFormat="1">
      <c r="A117" s="14"/>
      <c r="B117" s="245"/>
      <c r="C117" s="246"/>
      <c r="D117" s="236" t="s">
        <v>225</v>
      </c>
      <c r="E117" s="247" t="s">
        <v>32</v>
      </c>
      <c r="F117" s="248" t="s">
        <v>2636</v>
      </c>
      <c r="G117" s="246"/>
      <c r="H117" s="249">
        <v>57.899999999999999</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76</v>
      </c>
      <c r="AY117" s="255" t="s">
        <v>214</v>
      </c>
    </row>
    <row r="118" s="14" customFormat="1">
      <c r="A118" s="14"/>
      <c r="B118" s="245"/>
      <c r="C118" s="246"/>
      <c r="D118" s="236" t="s">
        <v>225</v>
      </c>
      <c r="E118" s="247" t="s">
        <v>32</v>
      </c>
      <c r="F118" s="248" t="s">
        <v>2637</v>
      </c>
      <c r="G118" s="246"/>
      <c r="H118" s="249">
        <v>27</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225</v>
      </c>
      <c r="AU118" s="255" t="s">
        <v>85</v>
      </c>
      <c r="AV118" s="14" t="s">
        <v>85</v>
      </c>
      <c r="AW118" s="14" t="s">
        <v>38</v>
      </c>
      <c r="AX118" s="14" t="s">
        <v>76</v>
      </c>
      <c r="AY118" s="255" t="s">
        <v>214</v>
      </c>
    </row>
    <row r="119" s="14" customFormat="1">
      <c r="A119" s="14"/>
      <c r="B119" s="245"/>
      <c r="C119" s="246"/>
      <c r="D119" s="236" t="s">
        <v>225</v>
      </c>
      <c r="E119" s="247" t="s">
        <v>32</v>
      </c>
      <c r="F119" s="248" t="s">
        <v>2638</v>
      </c>
      <c r="G119" s="246"/>
      <c r="H119" s="249">
        <v>25.199999999999999</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225</v>
      </c>
      <c r="AU119" s="255" t="s">
        <v>85</v>
      </c>
      <c r="AV119" s="14" t="s">
        <v>85</v>
      </c>
      <c r="AW119" s="14" t="s">
        <v>38</v>
      </c>
      <c r="AX119" s="14" t="s">
        <v>76</v>
      </c>
      <c r="AY119" s="255" t="s">
        <v>214</v>
      </c>
    </row>
    <row r="120" s="14" customFormat="1">
      <c r="A120" s="14"/>
      <c r="B120" s="245"/>
      <c r="C120" s="246"/>
      <c r="D120" s="236" t="s">
        <v>225</v>
      </c>
      <c r="E120" s="247" t="s">
        <v>32</v>
      </c>
      <c r="F120" s="248" t="s">
        <v>2639</v>
      </c>
      <c r="G120" s="246"/>
      <c r="H120" s="249">
        <v>17.600000000000001</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225</v>
      </c>
      <c r="AU120" s="255" t="s">
        <v>85</v>
      </c>
      <c r="AV120" s="14" t="s">
        <v>85</v>
      </c>
      <c r="AW120" s="14" t="s">
        <v>38</v>
      </c>
      <c r="AX120" s="14" t="s">
        <v>76</v>
      </c>
      <c r="AY120" s="255" t="s">
        <v>214</v>
      </c>
    </row>
    <row r="121" s="14" customFormat="1">
      <c r="A121" s="14"/>
      <c r="B121" s="245"/>
      <c r="C121" s="246"/>
      <c r="D121" s="236" t="s">
        <v>225</v>
      </c>
      <c r="E121" s="247" t="s">
        <v>32</v>
      </c>
      <c r="F121" s="248" t="s">
        <v>2640</v>
      </c>
      <c r="G121" s="246"/>
      <c r="H121" s="249">
        <v>62.700000000000003</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225</v>
      </c>
      <c r="AU121" s="255" t="s">
        <v>85</v>
      </c>
      <c r="AV121" s="14" t="s">
        <v>85</v>
      </c>
      <c r="AW121" s="14" t="s">
        <v>38</v>
      </c>
      <c r="AX121" s="14" t="s">
        <v>76</v>
      </c>
      <c r="AY121" s="255" t="s">
        <v>214</v>
      </c>
    </row>
    <row r="122" s="14" customFormat="1">
      <c r="A122" s="14"/>
      <c r="B122" s="245"/>
      <c r="C122" s="246"/>
      <c r="D122" s="236" t="s">
        <v>225</v>
      </c>
      <c r="E122" s="247" t="s">
        <v>32</v>
      </c>
      <c r="F122" s="248" t="s">
        <v>2641</v>
      </c>
      <c r="G122" s="246"/>
      <c r="H122" s="249">
        <v>67.900000000000006</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2642</v>
      </c>
      <c r="G123" s="246"/>
      <c r="H123" s="249">
        <v>62</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2643</v>
      </c>
      <c r="G124" s="246"/>
      <c r="H124" s="249">
        <v>28.5</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4" customFormat="1">
      <c r="A125" s="14"/>
      <c r="B125" s="245"/>
      <c r="C125" s="246"/>
      <c r="D125" s="236" t="s">
        <v>225</v>
      </c>
      <c r="E125" s="247" t="s">
        <v>32</v>
      </c>
      <c r="F125" s="248" t="s">
        <v>2644</v>
      </c>
      <c r="G125" s="246"/>
      <c r="H125" s="249">
        <v>59.5</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38</v>
      </c>
      <c r="AX125" s="14" t="s">
        <v>76</v>
      </c>
      <c r="AY125" s="255" t="s">
        <v>214</v>
      </c>
    </row>
    <row r="126" s="14" customFormat="1">
      <c r="A126" s="14"/>
      <c r="B126" s="245"/>
      <c r="C126" s="246"/>
      <c r="D126" s="236" t="s">
        <v>225</v>
      </c>
      <c r="E126" s="247" t="s">
        <v>32</v>
      </c>
      <c r="F126" s="248" t="s">
        <v>2645</v>
      </c>
      <c r="G126" s="246"/>
      <c r="H126" s="249">
        <v>58.799999999999997</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225</v>
      </c>
      <c r="AU126" s="255" t="s">
        <v>85</v>
      </c>
      <c r="AV126" s="14" t="s">
        <v>85</v>
      </c>
      <c r="AW126" s="14" t="s">
        <v>38</v>
      </c>
      <c r="AX126" s="14" t="s">
        <v>76</v>
      </c>
      <c r="AY126" s="255" t="s">
        <v>214</v>
      </c>
    </row>
    <row r="127" s="14" customFormat="1">
      <c r="A127" s="14"/>
      <c r="B127" s="245"/>
      <c r="C127" s="246"/>
      <c r="D127" s="236" t="s">
        <v>225</v>
      </c>
      <c r="E127" s="247" t="s">
        <v>32</v>
      </c>
      <c r="F127" s="248" t="s">
        <v>2646</v>
      </c>
      <c r="G127" s="246"/>
      <c r="H127" s="249">
        <v>45.100000000000001</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76</v>
      </c>
      <c r="AY127" s="255" t="s">
        <v>214</v>
      </c>
    </row>
    <row r="128" s="14" customFormat="1">
      <c r="A128" s="14"/>
      <c r="B128" s="245"/>
      <c r="C128" s="246"/>
      <c r="D128" s="236" t="s">
        <v>225</v>
      </c>
      <c r="E128" s="247" t="s">
        <v>32</v>
      </c>
      <c r="F128" s="248" t="s">
        <v>2647</v>
      </c>
      <c r="G128" s="246"/>
      <c r="H128" s="249">
        <v>4.9000000000000004</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38</v>
      </c>
      <c r="AX128" s="14" t="s">
        <v>76</v>
      </c>
      <c r="AY128" s="255" t="s">
        <v>214</v>
      </c>
    </row>
    <row r="129" s="14" customFormat="1">
      <c r="A129" s="14"/>
      <c r="B129" s="245"/>
      <c r="C129" s="246"/>
      <c r="D129" s="236" t="s">
        <v>225</v>
      </c>
      <c r="E129" s="247" t="s">
        <v>32</v>
      </c>
      <c r="F129" s="248" t="s">
        <v>2648</v>
      </c>
      <c r="G129" s="246"/>
      <c r="H129" s="249">
        <v>65.099999999999994</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225</v>
      </c>
      <c r="AU129" s="255" t="s">
        <v>85</v>
      </c>
      <c r="AV129" s="14" t="s">
        <v>85</v>
      </c>
      <c r="AW129" s="14" t="s">
        <v>38</v>
      </c>
      <c r="AX129" s="14" t="s">
        <v>76</v>
      </c>
      <c r="AY129" s="255" t="s">
        <v>214</v>
      </c>
    </row>
    <row r="130" s="14" customFormat="1">
      <c r="A130" s="14"/>
      <c r="B130" s="245"/>
      <c r="C130" s="246"/>
      <c r="D130" s="236" t="s">
        <v>225</v>
      </c>
      <c r="E130" s="247" t="s">
        <v>32</v>
      </c>
      <c r="F130" s="248" t="s">
        <v>2649</v>
      </c>
      <c r="G130" s="246"/>
      <c r="H130" s="249">
        <v>67.900000000000006</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225</v>
      </c>
      <c r="AU130" s="255" t="s">
        <v>85</v>
      </c>
      <c r="AV130" s="14" t="s">
        <v>85</v>
      </c>
      <c r="AW130" s="14" t="s">
        <v>38</v>
      </c>
      <c r="AX130" s="14" t="s">
        <v>76</v>
      </c>
      <c r="AY130" s="255" t="s">
        <v>214</v>
      </c>
    </row>
    <row r="131" s="15" customFormat="1">
      <c r="A131" s="15"/>
      <c r="B131" s="256"/>
      <c r="C131" s="257"/>
      <c r="D131" s="236" t="s">
        <v>225</v>
      </c>
      <c r="E131" s="258" t="s">
        <v>32</v>
      </c>
      <c r="F131" s="259" t="s">
        <v>256</v>
      </c>
      <c r="G131" s="257"/>
      <c r="H131" s="260">
        <v>840.49999999999989</v>
      </c>
      <c r="I131" s="261"/>
      <c r="J131" s="257"/>
      <c r="K131" s="257"/>
      <c r="L131" s="262"/>
      <c r="M131" s="263"/>
      <c r="N131" s="264"/>
      <c r="O131" s="264"/>
      <c r="P131" s="264"/>
      <c r="Q131" s="264"/>
      <c r="R131" s="264"/>
      <c r="S131" s="264"/>
      <c r="T131" s="265"/>
      <c r="U131" s="15"/>
      <c r="V131" s="15"/>
      <c r="W131" s="15"/>
      <c r="X131" s="15"/>
      <c r="Y131" s="15"/>
      <c r="Z131" s="15"/>
      <c r="AA131" s="15"/>
      <c r="AB131" s="15"/>
      <c r="AC131" s="15"/>
      <c r="AD131" s="15"/>
      <c r="AE131" s="15"/>
      <c r="AT131" s="266" t="s">
        <v>225</v>
      </c>
      <c r="AU131" s="266" t="s">
        <v>85</v>
      </c>
      <c r="AV131" s="15" t="s">
        <v>215</v>
      </c>
      <c r="AW131" s="15" t="s">
        <v>38</v>
      </c>
      <c r="AX131" s="15" t="s">
        <v>83</v>
      </c>
      <c r="AY131" s="266" t="s">
        <v>214</v>
      </c>
    </row>
    <row r="132" s="2" customFormat="1" ht="24.15" customHeight="1">
      <c r="A132" s="42"/>
      <c r="B132" s="43"/>
      <c r="C132" s="216" t="s">
        <v>269</v>
      </c>
      <c r="D132" s="216" t="s">
        <v>217</v>
      </c>
      <c r="E132" s="217" t="s">
        <v>2650</v>
      </c>
      <c r="F132" s="218" t="s">
        <v>2651</v>
      </c>
      <c r="G132" s="219" t="s">
        <v>230</v>
      </c>
      <c r="H132" s="220">
        <v>840.5</v>
      </c>
      <c r="I132" s="221"/>
      <c r="J132" s="222">
        <f>ROUND(I132*H132,2)</f>
        <v>0</v>
      </c>
      <c r="K132" s="218" t="s">
        <v>221</v>
      </c>
      <c r="L132" s="48"/>
      <c r="M132" s="223" t="s">
        <v>32</v>
      </c>
      <c r="N132" s="224" t="s">
        <v>47</v>
      </c>
      <c r="O132" s="88"/>
      <c r="P132" s="225">
        <f>O132*H132</f>
        <v>0</v>
      </c>
      <c r="Q132" s="225">
        <v>3.0000000000000001E-05</v>
      </c>
      <c r="R132" s="225">
        <f>Q132*H132</f>
        <v>0.025215000000000001</v>
      </c>
      <c r="S132" s="225">
        <v>0</v>
      </c>
      <c r="T132" s="226">
        <f>S132*H132</f>
        <v>0</v>
      </c>
      <c r="U132" s="42"/>
      <c r="V132" s="42"/>
      <c r="W132" s="42"/>
      <c r="X132" s="42"/>
      <c r="Y132" s="42"/>
      <c r="Z132" s="42"/>
      <c r="AA132" s="42"/>
      <c r="AB132" s="42"/>
      <c r="AC132" s="42"/>
      <c r="AD132" s="42"/>
      <c r="AE132" s="42"/>
      <c r="AR132" s="227" t="s">
        <v>334</v>
      </c>
      <c r="AT132" s="227" t="s">
        <v>217</v>
      </c>
      <c r="AU132" s="227" t="s">
        <v>85</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334</v>
      </c>
      <c r="BM132" s="227" t="s">
        <v>2652</v>
      </c>
    </row>
    <row r="133" s="2" customFormat="1">
      <c r="A133" s="42"/>
      <c r="B133" s="43"/>
      <c r="C133" s="44"/>
      <c r="D133" s="229" t="s">
        <v>223</v>
      </c>
      <c r="E133" s="44"/>
      <c r="F133" s="230" t="s">
        <v>2653</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223</v>
      </c>
      <c r="AU133" s="20" t="s">
        <v>85</v>
      </c>
    </row>
    <row r="134" s="2" customFormat="1" ht="37.8" customHeight="1">
      <c r="A134" s="42"/>
      <c r="B134" s="43"/>
      <c r="C134" s="216" t="s">
        <v>273</v>
      </c>
      <c r="D134" s="216" t="s">
        <v>217</v>
      </c>
      <c r="E134" s="217" t="s">
        <v>2654</v>
      </c>
      <c r="F134" s="218" t="s">
        <v>2655</v>
      </c>
      <c r="G134" s="219" t="s">
        <v>230</v>
      </c>
      <c r="H134" s="220">
        <v>840.5</v>
      </c>
      <c r="I134" s="221"/>
      <c r="J134" s="222">
        <f>ROUND(I134*H134,2)</f>
        <v>0</v>
      </c>
      <c r="K134" s="218" t="s">
        <v>221</v>
      </c>
      <c r="L134" s="48"/>
      <c r="M134" s="223" t="s">
        <v>32</v>
      </c>
      <c r="N134" s="224" t="s">
        <v>47</v>
      </c>
      <c r="O134" s="88"/>
      <c r="P134" s="225">
        <f>O134*H134</f>
        <v>0</v>
      </c>
      <c r="Q134" s="225">
        <v>0.0045500000000000002</v>
      </c>
      <c r="R134" s="225">
        <f>Q134*H134</f>
        <v>3.8242750000000001</v>
      </c>
      <c r="S134" s="225">
        <v>0</v>
      </c>
      <c r="T134" s="226">
        <f>S134*H134</f>
        <v>0</v>
      </c>
      <c r="U134" s="42"/>
      <c r="V134" s="42"/>
      <c r="W134" s="42"/>
      <c r="X134" s="42"/>
      <c r="Y134" s="42"/>
      <c r="Z134" s="42"/>
      <c r="AA134" s="42"/>
      <c r="AB134" s="42"/>
      <c r="AC134" s="42"/>
      <c r="AD134" s="42"/>
      <c r="AE134" s="42"/>
      <c r="AR134" s="227" t="s">
        <v>334</v>
      </c>
      <c r="AT134" s="227" t="s">
        <v>217</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334</v>
      </c>
      <c r="BM134" s="227" t="s">
        <v>2656</v>
      </c>
    </row>
    <row r="135" s="2" customFormat="1">
      <c r="A135" s="42"/>
      <c r="B135" s="43"/>
      <c r="C135" s="44"/>
      <c r="D135" s="229" t="s">
        <v>223</v>
      </c>
      <c r="E135" s="44"/>
      <c r="F135" s="230" t="s">
        <v>2657</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223</v>
      </c>
      <c r="AU135" s="20" t="s">
        <v>85</v>
      </c>
    </row>
    <row r="136" s="2" customFormat="1" ht="24.15" customHeight="1">
      <c r="A136" s="42"/>
      <c r="B136" s="43"/>
      <c r="C136" s="216" t="s">
        <v>277</v>
      </c>
      <c r="D136" s="216" t="s">
        <v>217</v>
      </c>
      <c r="E136" s="217" t="s">
        <v>749</v>
      </c>
      <c r="F136" s="218" t="s">
        <v>750</v>
      </c>
      <c r="G136" s="219" t="s">
        <v>230</v>
      </c>
      <c r="H136" s="220">
        <v>840.5</v>
      </c>
      <c r="I136" s="221"/>
      <c r="J136" s="222">
        <f>ROUND(I136*H136,2)</f>
        <v>0</v>
      </c>
      <c r="K136" s="218" t="s">
        <v>221</v>
      </c>
      <c r="L136" s="48"/>
      <c r="M136" s="223" t="s">
        <v>32</v>
      </c>
      <c r="N136" s="224" t="s">
        <v>47</v>
      </c>
      <c r="O136" s="88"/>
      <c r="P136" s="225">
        <f>O136*H136</f>
        <v>0</v>
      </c>
      <c r="Q136" s="225">
        <v>0</v>
      </c>
      <c r="R136" s="225">
        <f>Q136*H136</f>
        <v>0</v>
      </c>
      <c r="S136" s="225">
        <v>0.0025000000000000001</v>
      </c>
      <c r="T136" s="226">
        <f>S136*H136</f>
        <v>2.1012499999999998</v>
      </c>
      <c r="U136" s="42"/>
      <c r="V136" s="42"/>
      <c r="W136" s="42"/>
      <c r="X136" s="42"/>
      <c r="Y136" s="42"/>
      <c r="Z136" s="42"/>
      <c r="AA136" s="42"/>
      <c r="AB136" s="42"/>
      <c r="AC136" s="42"/>
      <c r="AD136" s="42"/>
      <c r="AE136" s="42"/>
      <c r="AR136" s="227" t="s">
        <v>334</v>
      </c>
      <c r="AT136" s="227" t="s">
        <v>217</v>
      </c>
      <c r="AU136" s="227" t="s">
        <v>85</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334</v>
      </c>
      <c r="BM136" s="227" t="s">
        <v>2658</v>
      </c>
    </row>
    <row r="137" s="2" customFormat="1">
      <c r="A137" s="42"/>
      <c r="B137" s="43"/>
      <c r="C137" s="44"/>
      <c r="D137" s="229" t="s">
        <v>223</v>
      </c>
      <c r="E137" s="44"/>
      <c r="F137" s="230" t="s">
        <v>752</v>
      </c>
      <c r="G137" s="44"/>
      <c r="H137" s="44"/>
      <c r="I137" s="231"/>
      <c r="J137" s="44"/>
      <c r="K137" s="44"/>
      <c r="L137" s="48"/>
      <c r="M137" s="232"/>
      <c r="N137" s="233"/>
      <c r="O137" s="88"/>
      <c r="P137" s="88"/>
      <c r="Q137" s="88"/>
      <c r="R137" s="88"/>
      <c r="S137" s="88"/>
      <c r="T137" s="89"/>
      <c r="U137" s="42"/>
      <c r="V137" s="42"/>
      <c r="W137" s="42"/>
      <c r="X137" s="42"/>
      <c r="Y137" s="42"/>
      <c r="Z137" s="42"/>
      <c r="AA137" s="42"/>
      <c r="AB137" s="42"/>
      <c r="AC137" s="42"/>
      <c r="AD137" s="42"/>
      <c r="AE137" s="42"/>
      <c r="AT137" s="20" t="s">
        <v>223</v>
      </c>
      <c r="AU137" s="20" t="s">
        <v>85</v>
      </c>
    </row>
    <row r="138" s="14" customFormat="1">
      <c r="A138" s="14"/>
      <c r="B138" s="245"/>
      <c r="C138" s="246"/>
      <c r="D138" s="236" t="s">
        <v>225</v>
      </c>
      <c r="E138" s="247" t="s">
        <v>32</v>
      </c>
      <c r="F138" s="248" t="s">
        <v>2628</v>
      </c>
      <c r="G138" s="246"/>
      <c r="H138" s="249">
        <v>26</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4" customFormat="1">
      <c r="A139" s="14"/>
      <c r="B139" s="245"/>
      <c r="C139" s="246"/>
      <c r="D139" s="236" t="s">
        <v>225</v>
      </c>
      <c r="E139" s="247" t="s">
        <v>32</v>
      </c>
      <c r="F139" s="248" t="s">
        <v>2629</v>
      </c>
      <c r="G139" s="246"/>
      <c r="H139" s="249">
        <v>12</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225</v>
      </c>
      <c r="AU139" s="255" t="s">
        <v>85</v>
      </c>
      <c r="AV139" s="14" t="s">
        <v>85</v>
      </c>
      <c r="AW139" s="14" t="s">
        <v>38</v>
      </c>
      <c r="AX139" s="14" t="s">
        <v>76</v>
      </c>
      <c r="AY139" s="255" t="s">
        <v>214</v>
      </c>
    </row>
    <row r="140" s="14" customFormat="1">
      <c r="A140" s="14"/>
      <c r="B140" s="245"/>
      <c r="C140" s="246"/>
      <c r="D140" s="236" t="s">
        <v>225</v>
      </c>
      <c r="E140" s="247" t="s">
        <v>32</v>
      </c>
      <c r="F140" s="248" t="s">
        <v>2630</v>
      </c>
      <c r="G140" s="246"/>
      <c r="H140" s="249">
        <v>18.100000000000001</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225</v>
      </c>
      <c r="AU140" s="255" t="s">
        <v>85</v>
      </c>
      <c r="AV140" s="14" t="s">
        <v>85</v>
      </c>
      <c r="AW140" s="14" t="s">
        <v>38</v>
      </c>
      <c r="AX140" s="14" t="s">
        <v>76</v>
      </c>
      <c r="AY140" s="255" t="s">
        <v>214</v>
      </c>
    </row>
    <row r="141" s="14" customFormat="1">
      <c r="A141" s="14"/>
      <c r="B141" s="245"/>
      <c r="C141" s="246"/>
      <c r="D141" s="236" t="s">
        <v>225</v>
      </c>
      <c r="E141" s="247" t="s">
        <v>32</v>
      </c>
      <c r="F141" s="248" t="s">
        <v>2631</v>
      </c>
      <c r="G141" s="246"/>
      <c r="H141" s="249">
        <v>6.0999999999999996</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4" customFormat="1">
      <c r="A142" s="14"/>
      <c r="B142" s="245"/>
      <c r="C142" s="246"/>
      <c r="D142" s="236" t="s">
        <v>225</v>
      </c>
      <c r="E142" s="247" t="s">
        <v>32</v>
      </c>
      <c r="F142" s="248" t="s">
        <v>2632</v>
      </c>
      <c r="G142" s="246"/>
      <c r="H142" s="249">
        <v>30.800000000000001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4" customFormat="1">
      <c r="A143" s="14"/>
      <c r="B143" s="245"/>
      <c r="C143" s="246"/>
      <c r="D143" s="236" t="s">
        <v>225</v>
      </c>
      <c r="E143" s="247" t="s">
        <v>32</v>
      </c>
      <c r="F143" s="248" t="s">
        <v>2633</v>
      </c>
      <c r="G143" s="246"/>
      <c r="H143" s="249">
        <v>31</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76</v>
      </c>
      <c r="AY143" s="255" t="s">
        <v>214</v>
      </c>
    </row>
    <row r="144" s="14" customFormat="1">
      <c r="A144" s="14"/>
      <c r="B144" s="245"/>
      <c r="C144" s="246"/>
      <c r="D144" s="236" t="s">
        <v>225</v>
      </c>
      <c r="E144" s="247" t="s">
        <v>32</v>
      </c>
      <c r="F144" s="248" t="s">
        <v>2634</v>
      </c>
      <c r="G144" s="246"/>
      <c r="H144" s="249">
        <v>10.199999999999999</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225</v>
      </c>
      <c r="AU144" s="255" t="s">
        <v>85</v>
      </c>
      <c r="AV144" s="14" t="s">
        <v>85</v>
      </c>
      <c r="AW144" s="14" t="s">
        <v>38</v>
      </c>
      <c r="AX144" s="14" t="s">
        <v>76</v>
      </c>
      <c r="AY144" s="255" t="s">
        <v>214</v>
      </c>
    </row>
    <row r="145" s="14" customFormat="1">
      <c r="A145" s="14"/>
      <c r="B145" s="245"/>
      <c r="C145" s="246"/>
      <c r="D145" s="236" t="s">
        <v>225</v>
      </c>
      <c r="E145" s="247" t="s">
        <v>32</v>
      </c>
      <c r="F145" s="248" t="s">
        <v>2635</v>
      </c>
      <c r="G145" s="246"/>
      <c r="H145" s="249">
        <v>56.200000000000003</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2636</v>
      </c>
      <c r="G146" s="246"/>
      <c r="H146" s="249">
        <v>57.899999999999999</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4" customFormat="1">
      <c r="A147" s="14"/>
      <c r="B147" s="245"/>
      <c r="C147" s="246"/>
      <c r="D147" s="236" t="s">
        <v>225</v>
      </c>
      <c r="E147" s="247" t="s">
        <v>32</v>
      </c>
      <c r="F147" s="248" t="s">
        <v>2637</v>
      </c>
      <c r="G147" s="246"/>
      <c r="H147" s="249">
        <v>27</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225</v>
      </c>
      <c r="AU147" s="255" t="s">
        <v>85</v>
      </c>
      <c r="AV147" s="14" t="s">
        <v>85</v>
      </c>
      <c r="AW147" s="14" t="s">
        <v>38</v>
      </c>
      <c r="AX147" s="14" t="s">
        <v>76</v>
      </c>
      <c r="AY147" s="255" t="s">
        <v>214</v>
      </c>
    </row>
    <row r="148" s="14" customFormat="1">
      <c r="A148" s="14"/>
      <c r="B148" s="245"/>
      <c r="C148" s="246"/>
      <c r="D148" s="236" t="s">
        <v>225</v>
      </c>
      <c r="E148" s="247" t="s">
        <v>32</v>
      </c>
      <c r="F148" s="248" t="s">
        <v>2638</v>
      </c>
      <c r="G148" s="246"/>
      <c r="H148" s="249">
        <v>25.199999999999999</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225</v>
      </c>
      <c r="AU148" s="255" t="s">
        <v>85</v>
      </c>
      <c r="AV148" s="14" t="s">
        <v>85</v>
      </c>
      <c r="AW148" s="14" t="s">
        <v>38</v>
      </c>
      <c r="AX148" s="14" t="s">
        <v>76</v>
      </c>
      <c r="AY148" s="255" t="s">
        <v>214</v>
      </c>
    </row>
    <row r="149" s="14" customFormat="1">
      <c r="A149" s="14"/>
      <c r="B149" s="245"/>
      <c r="C149" s="246"/>
      <c r="D149" s="236" t="s">
        <v>225</v>
      </c>
      <c r="E149" s="247" t="s">
        <v>32</v>
      </c>
      <c r="F149" s="248" t="s">
        <v>2639</v>
      </c>
      <c r="G149" s="246"/>
      <c r="H149" s="249">
        <v>17.600000000000001</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38</v>
      </c>
      <c r="AX149" s="14" t="s">
        <v>76</v>
      </c>
      <c r="AY149" s="255" t="s">
        <v>214</v>
      </c>
    </row>
    <row r="150" s="14" customFormat="1">
      <c r="A150" s="14"/>
      <c r="B150" s="245"/>
      <c r="C150" s="246"/>
      <c r="D150" s="236" t="s">
        <v>225</v>
      </c>
      <c r="E150" s="247" t="s">
        <v>32</v>
      </c>
      <c r="F150" s="248" t="s">
        <v>2640</v>
      </c>
      <c r="G150" s="246"/>
      <c r="H150" s="249">
        <v>62.700000000000003</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225</v>
      </c>
      <c r="AU150" s="255" t="s">
        <v>85</v>
      </c>
      <c r="AV150" s="14" t="s">
        <v>85</v>
      </c>
      <c r="AW150" s="14" t="s">
        <v>38</v>
      </c>
      <c r="AX150" s="14" t="s">
        <v>76</v>
      </c>
      <c r="AY150" s="255" t="s">
        <v>214</v>
      </c>
    </row>
    <row r="151" s="14" customFormat="1">
      <c r="A151" s="14"/>
      <c r="B151" s="245"/>
      <c r="C151" s="246"/>
      <c r="D151" s="236" t="s">
        <v>225</v>
      </c>
      <c r="E151" s="247" t="s">
        <v>32</v>
      </c>
      <c r="F151" s="248" t="s">
        <v>2641</v>
      </c>
      <c r="G151" s="246"/>
      <c r="H151" s="249">
        <v>67.900000000000006</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38</v>
      </c>
      <c r="AX151" s="14" t="s">
        <v>76</v>
      </c>
      <c r="AY151" s="255" t="s">
        <v>214</v>
      </c>
    </row>
    <row r="152" s="14" customFormat="1">
      <c r="A152" s="14"/>
      <c r="B152" s="245"/>
      <c r="C152" s="246"/>
      <c r="D152" s="236" t="s">
        <v>225</v>
      </c>
      <c r="E152" s="247" t="s">
        <v>32</v>
      </c>
      <c r="F152" s="248" t="s">
        <v>2642</v>
      </c>
      <c r="G152" s="246"/>
      <c r="H152" s="249">
        <v>62</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76</v>
      </c>
      <c r="AY152" s="255" t="s">
        <v>214</v>
      </c>
    </row>
    <row r="153" s="14" customFormat="1">
      <c r="A153" s="14"/>
      <c r="B153" s="245"/>
      <c r="C153" s="246"/>
      <c r="D153" s="236" t="s">
        <v>225</v>
      </c>
      <c r="E153" s="247" t="s">
        <v>32</v>
      </c>
      <c r="F153" s="248" t="s">
        <v>2643</v>
      </c>
      <c r="G153" s="246"/>
      <c r="H153" s="249">
        <v>28.5</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225</v>
      </c>
      <c r="AU153" s="255" t="s">
        <v>85</v>
      </c>
      <c r="AV153" s="14" t="s">
        <v>85</v>
      </c>
      <c r="AW153" s="14" t="s">
        <v>38</v>
      </c>
      <c r="AX153" s="14" t="s">
        <v>76</v>
      </c>
      <c r="AY153" s="255" t="s">
        <v>214</v>
      </c>
    </row>
    <row r="154" s="14" customFormat="1">
      <c r="A154" s="14"/>
      <c r="B154" s="245"/>
      <c r="C154" s="246"/>
      <c r="D154" s="236" t="s">
        <v>225</v>
      </c>
      <c r="E154" s="247" t="s">
        <v>32</v>
      </c>
      <c r="F154" s="248" t="s">
        <v>2644</v>
      </c>
      <c r="G154" s="246"/>
      <c r="H154" s="249">
        <v>59.5</v>
      </c>
      <c r="I154" s="250"/>
      <c r="J154" s="246"/>
      <c r="K154" s="246"/>
      <c r="L154" s="251"/>
      <c r="M154" s="252"/>
      <c r="N154" s="253"/>
      <c r="O154" s="253"/>
      <c r="P154" s="253"/>
      <c r="Q154" s="253"/>
      <c r="R154" s="253"/>
      <c r="S154" s="253"/>
      <c r="T154" s="254"/>
      <c r="U154" s="14"/>
      <c r="V154" s="14"/>
      <c r="W154" s="14"/>
      <c r="X154" s="14"/>
      <c r="Y154" s="14"/>
      <c r="Z154" s="14"/>
      <c r="AA154" s="14"/>
      <c r="AB154" s="14"/>
      <c r="AC154" s="14"/>
      <c r="AD154" s="14"/>
      <c r="AE154" s="14"/>
      <c r="AT154" s="255" t="s">
        <v>225</v>
      </c>
      <c r="AU154" s="255" t="s">
        <v>85</v>
      </c>
      <c r="AV154" s="14" t="s">
        <v>85</v>
      </c>
      <c r="AW154" s="14" t="s">
        <v>38</v>
      </c>
      <c r="AX154" s="14" t="s">
        <v>76</v>
      </c>
      <c r="AY154" s="255" t="s">
        <v>214</v>
      </c>
    </row>
    <row r="155" s="14" customFormat="1">
      <c r="A155" s="14"/>
      <c r="B155" s="245"/>
      <c r="C155" s="246"/>
      <c r="D155" s="236" t="s">
        <v>225</v>
      </c>
      <c r="E155" s="247" t="s">
        <v>32</v>
      </c>
      <c r="F155" s="248" t="s">
        <v>2645</v>
      </c>
      <c r="G155" s="246"/>
      <c r="H155" s="249">
        <v>58.799999999999997</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225</v>
      </c>
      <c r="AU155" s="255" t="s">
        <v>85</v>
      </c>
      <c r="AV155" s="14" t="s">
        <v>85</v>
      </c>
      <c r="AW155" s="14" t="s">
        <v>38</v>
      </c>
      <c r="AX155" s="14" t="s">
        <v>76</v>
      </c>
      <c r="AY155" s="255" t="s">
        <v>214</v>
      </c>
    </row>
    <row r="156" s="14" customFormat="1">
      <c r="A156" s="14"/>
      <c r="B156" s="245"/>
      <c r="C156" s="246"/>
      <c r="D156" s="236" t="s">
        <v>225</v>
      </c>
      <c r="E156" s="247" t="s">
        <v>32</v>
      </c>
      <c r="F156" s="248" t="s">
        <v>2646</v>
      </c>
      <c r="G156" s="246"/>
      <c r="H156" s="249">
        <v>45.100000000000001</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225</v>
      </c>
      <c r="AU156" s="255" t="s">
        <v>85</v>
      </c>
      <c r="AV156" s="14" t="s">
        <v>85</v>
      </c>
      <c r="AW156" s="14" t="s">
        <v>38</v>
      </c>
      <c r="AX156" s="14" t="s">
        <v>76</v>
      </c>
      <c r="AY156" s="255" t="s">
        <v>214</v>
      </c>
    </row>
    <row r="157" s="14" customFormat="1">
      <c r="A157" s="14"/>
      <c r="B157" s="245"/>
      <c r="C157" s="246"/>
      <c r="D157" s="236" t="s">
        <v>225</v>
      </c>
      <c r="E157" s="247" t="s">
        <v>32</v>
      </c>
      <c r="F157" s="248" t="s">
        <v>2647</v>
      </c>
      <c r="G157" s="246"/>
      <c r="H157" s="249">
        <v>4.9000000000000004</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225</v>
      </c>
      <c r="AU157" s="255" t="s">
        <v>85</v>
      </c>
      <c r="AV157" s="14" t="s">
        <v>85</v>
      </c>
      <c r="AW157" s="14" t="s">
        <v>38</v>
      </c>
      <c r="AX157" s="14" t="s">
        <v>76</v>
      </c>
      <c r="AY157" s="255" t="s">
        <v>214</v>
      </c>
    </row>
    <row r="158" s="14" customFormat="1">
      <c r="A158" s="14"/>
      <c r="B158" s="245"/>
      <c r="C158" s="246"/>
      <c r="D158" s="236" t="s">
        <v>225</v>
      </c>
      <c r="E158" s="247" t="s">
        <v>32</v>
      </c>
      <c r="F158" s="248" t="s">
        <v>2648</v>
      </c>
      <c r="G158" s="246"/>
      <c r="H158" s="249">
        <v>65.099999999999994</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225</v>
      </c>
      <c r="AU158" s="255" t="s">
        <v>85</v>
      </c>
      <c r="AV158" s="14" t="s">
        <v>85</v>
      </c>
      <c r="AW158" s="14" t="s">
        <v>38</v>
      </c>
      <c r="AX158" s="14" t="s">
        <v>76</v>
      </c>
      <c r="AY158" s="255" t="s">
        <v>214</v>
      </c>
    </row>
    <row r="159" s="14" customFormat="1">
      <c r="A159" s="14"/>
      <c r="B159" s="245"/>
      <c r="C159" s="246"/>
      <c r="D159" s="236" t="s">
        <v>225</v>
      </c>
      <c r="E159" s="247" t="s">
        <v>32</v>
      </c>
      <c r="F159" s="248" t="s">
        <v>2649</v>
      </c>
      <c r="G159" s="246"/>
      <c r="H159" s="249">
        <v>67.900000000000006</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225</v>
      </c>
      <c r="AU159" s="255" t="s">
        <v>85</v>
      </c>
      <c r="AV159" s="14" t="s">
        <v>85</v>
      </c>
      <c r="AW159" s="14" t="s">
        <v>38</v>
      </c>
      <c r="AX159" s="14" t="s">
        <v>76</v>
      </c>
      <c r="AY159" s="255" t="s">
        <v>214</v>
      </c>
    </row>
    <row r="160" s="15" customFormat="1">
      <c r="A160" s="15"/>
      <c r="B160" s="256"/>
      <c r="C160" s="257"/>
      <c r="D160" s="236" t="s">
        <v>225</v>
      </c>
      <c r="E160" s="258" t="s">
        <v>32</v>
      </c>
      <c r="F160" s="259" t="s">
        <v>256</v>
      </c>
      <c r="G160" s="257"/>
      <c r="H160" s="260">
        <v>840.49999999999989</v>
      </c>
      <c r="I160" s="261"/>
      <c r="J160" s="257"/>
      <c r="K160" s="257"/>
      <c r="L160" s="262"/>
      <c r="M160" s="263"/>
      <c r="N160" s="264"/>
      <c r="O160" s="264"/>
      <c r="P160" s="264"/>
      <c r="Q160" s="264"/>
      <c r="R160" s="264"/>
      <c r="S160" s="264"/>
      <c r="T160" s="265"/>
      <c r="U160" s="15"/>
      <c r="V160" s="15"/>
      <c r="W160" s="15"/>
      <c r="X160" s="15"/>
      <c r="Y160" s="15"/>
      <c r="Z160" s="15"/>
      <c r="AA160" s="15"/>
      <c r="AB160" s="15"/>
      <c r="AC160" s="15"/>
      <c r="AD160" s="15"/>
      <c r="AE160" s="15"/>
      <c r="AT160" s="266" t="s">
        <v>225</v>
      </c>
      <c r="AU160" s="266" t="s">
        <v>85</v>
      </c>
      <c r="AV160" s="15" t="s">
        <v>215</v>
      </c>
      <c r="AW160" s="15" t="s">
        <v>38</v>
      </c>
      <c r="AX160" s="15" t="s">
        <v>83</v>
      </c>
      <c r="AY160" s="266" t="s">
        <v>214</v>
      </c>
    </row>
    <row r="161" s="2" customFormat="1" ht="16.5" customHeight="1">
      <c r="A161" s="42"/>
      <c r="B161" s="43"/>
      <c r="C161" s="216" t="s">
        <v>301</v>
      </c>
      <c r="D161" s="216" t="s">
        <v>217</v>
      </c>
      <c r="E161" s="217" t="s">
        <v>756</v>
      </c>
      <c r="F161" s="218" t="s">
        <v>2659</v>
      </c>
      <c r="G161" s="219" t="s">
        <v>230</v>
      </c>
      <c r="H161" s="220">
        <v>840.5</v>
      </c>
      <c r="I161" s="221"/>
      <c r="J161" s="222">
        <f>ROUND(I161*H161,2)</f>
        <v>0</v>
      </c>
      <c r="K161" s="218" t="s">
        <v>221</v>
      </c>
      <c r="L161" s="48"/>
      <c r="M161" s="223" t="s">
        <v>32</v>
      </c>
      <c r="N161" s="224" t="s">
        <v>47</v>
      </c>
      <c r="O161" s="88"/>
      <c r="P161" s="225">
        <f>O161*H161</f>
        <v>0</v>
      </c>
      <c r="Q161" s="225">
        <v>0.00029999999999999997</v>
      </c>
      <c r="R161" s="225">
        <f>Q161*H161</f>
        <v>0.25214999999999999</v>
      </c>
      <c r="S161" s="225">
        <v>0</v>
      </c>
      <c r="T161" s="226">
        <f>S161*H161</f>
        <v>0</v>
      </c>
      <c r="U161" s="42"/>
      <c r="V161" s="42"/>
      <c r="W161" s="42"/>
      <c r="X161" s="42"/>
      <c r="Y161" s="42"/>
      <c r="Z161" s="42"/>
      <c r="AA161" s="42"/>
      <c r="AB161" s="42"/>
      <c r="AC161" s="42"/>
      <c r="AD161" s="42"/>
      <c r="AE161" s="42"/>
      <c r="AR161" s="227" t="s">
        <v>334</v>
      </c>
      <c r="AT161" s="227" t="s">
        <v>217</v>
      </c>
      <c r="AU161" s="227" t="s">
        <v>85</v>
      </c>
      <c r="AY161" s="20" t="s">
        <v>214</v>
      </c>
      <c r="BE161" s="228">
        <f>IF(N161="základní",J161,0)</f>
        <v>0</v>
      </c>
      <c r="BF161" s="228">
        <f>IF(N161="snížená",J161,0)</f>
        <v>0</v>
      </c>
      <c r="BG161" s="228">
        <f>IF(N161="zákl. přenesená",J161,0)</f>
        <v>0</v>
      </c>
      <c r="BH161" s="228">
        <f>IF(N161="sníž. přenesená",J161,0)</f>
        <v>0</v>
      </c>
      <c r="BI161" s="228">
        <f>IF(N161="nulová",J161,0)</f>
        <v>0</v>
      </c>
      <c r="BJ161" s="20" t="s">
        <v>83</v>
      </c>
      <c r="BK161" s="228">
        <f>ROUND(I161*H161,2)</f>
        <v>0</v>
      </c>
      <c r="BL161" s="20" t="s">
        <v>334</v>
      </c>
      <c r="BM161" s="227" t="s">
        <v>2660</v>
      </c>
    </row>
    <row r="162" s="2" customFormat="1">
      <c r="A162" s="42"/>
      <c r="B162" s="43"/>
      <c r="C162" s="44"/>
      <c r="D162" s="229" t="s">
        <v>223</v>
      </c>
      <c r="E162" s="44"/>
      <c r="F162" s="230" t="s">
        <v>759</v>
      </c>
      <c r="G162" s="44"/>
      <c r="H162" s="44"/>
      <c r="I162" s="231"/>
      <c r="J162" s="44"/>
      <c r="K162" s="44"/>
      <c r="L162" s="48"/>
      <c r="M162" s="232"/>
      <c r="N162" s="233"/>
      <c r="O162" s="88"/>
      <c r="P162" s="88"/>
      <c r="Q162" s="88"/>
      <c r="R162" s="88"/>
      <c r="S162" s="88"/>
      <c r="T162" s="89"/>
      <c r="U162" s="42"/>
      <c r="V162" s="42"/>
      <c r="W162" s="42"/>
      <c r="X162" s="42"/>
      <c r="Y162" s="42"/>
      <c r="Z162" s="42"/>
      <c r="AA162" s="42"/>
      <c r="AB162" s="42"/>
      <c r="AC162" s="42"/>
      <c r="AD162" s="42"/>
      <c r="AE162" s="42"/>
      <c r="AT162" s="20" t="s">
        <v>223</v>
      </c>
      <c r="AU162" s="20" t="s">
        <v>85</v>
      </c>
    </row>
    <row r="163" s="14" customFormat="1">
      <c r="A163" s="14"/>
      <c r="B163" s="245"/>
      <c r="C163" s="246"/>
      <c r="D163" s="236" t="s">
        <v>225</v>
      </c>
      <c r="E163" s="247" t="s">
        <v>32</v>
      </c>
      <c r="F163" s="248" t="s">
        <v>2628</v>
      </c>
      <c r="G163" s="246"/>
      <c r="H163" s="249">
        <v>26</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225</v>
      </c>
      <c r="AU163" s="255" t="s">
        <v>85</v>
      </c>
      <c r="AV163" s="14" t="s">
        <v>85</v>
      </c>
      <c r="AW163" s="14" t="s">
        <v>38</v>
      </c>
      <c r="AX163" s="14" t="s">
        <v>76</v>
      </c>
      <c r="AY163" s="255" t="s">
        <v>214</v>
      </c>
    </row>
    <row r="164" s="14" customFormat="1">
      <c r="A164" s="14"/>
      <c r="B164" s="245"/>
      <c r="C164" s="246"/>
      <c r="D164" s="236" t="s">
        <v>225</v>
      </c>
      <c r="E164" s="247" t="s">
        <v>32</v>
      </c>
      <c r="F164" s="248" t="s">
        <v>2629</v>
      </c>
      <c r="G164" s="246"/>
      <c r="H164" s="249">
        <v>12</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2630</v>
      </c>
      <c r="G165" s="246"/>
      <c r="H165" s="249">
        <v>18.100000000000001</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4" customFormat="1">
      <c r="A166" s="14"/>
      <c r="B166" s="245"/>
      <c r="C166" s="246"/>
      <c r="D166" s="236" t="s">
        <v>225</v>
      </c>
      <c r="E166" s="247" t="s">
        <v>32</v>
      </c>
      <c r="F166" s="248" t="s">
        <v>2631</v>
      </c>
      <c r="G166" s="246"/>
      <c r="H166" s="249">
        <v>6.0999999999999996</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225</v>
      </c>
      <c r="AU166" s="255" t="s">
        <v>85</v>
      </c>
      <c r="AV166" s="14" t="s">
        <v>85</v>
      </c>
      <c r="AW166" s="14" t="s">
        <v>38</v>
      </c>
      <c r="AX166" s="14" t="s">
        <v>76</v>
      </c>
      <c r="AY166" s="255" t="s">
        <v>214</v>
      </c>
    </row>
    <row r="167" s="14" customFormat="1">
      <c r="A167" s="14"/>
      <c r="B167" s="245"/>
      <c r="C167" s="246"/>
      <c r="D167" s="236" t="s">
        <v>225</v>
      </c>
      <c r="E167" s="247" t="s">
        <v>32</v>
      </c>
      <c r="F167" s="248" t="s">
        <v>2632</v>
      </c>
      <c r="G167" s="246"/>
      <c r="H167" s="249">
        <v>30.800000000000001</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225</v>
      </c>
      <c r="AU167" s="255" t="s">
        <v>85</v>
      </c>
      <c r="AV167" s="14" t="s">
        <v>85</v>
      </c>
      <c r="AW167" s="14" t="s">
        <v>38</v>
      </c>
      <c r="AX167" s="14" t="s">
        <v>76</v>
      </c>
      <c r="AY167" s="255" t="s">
        <v>214</v>
      </c>
    </row>
    <row r="168" s="14" customFormat="1">
      <c r="A168" s="14"/>
      <c r="B168" s="245"/>
      <c r="C168" s="246"/>
      <c r="D168" s="236" t="s">
        <v>225</v>
      </c>
      <c r="E168" s="247" t="s">
        <v>32</v>
      </c>
      <c r="F168" s="248" t="s">
        <v>2633</v>
      </c>
      <c r="G168" s="246"/>
      <c r="H168" s="249">
        <v>31</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225</v>
      </c>
      <c r="AU168" s="255" t="s">
        <v>85</v>
      </c>
      <c r="AV168" s="14" t="s">
        <v>85</v>
      </c>
      <c r="AW168" s="14" t="s">
        <v>38</v>
      </c>
      <c r="AX168" s="14" t="s">
        <v>76</v>
      </c>
      <c r="AY168" s="255" t="s">
        <v>214</v>
      </c>
    </row>
    <row r="169" s="14" customFormat="1">
      <c r="A169" s="14"/>
      <c r="B169" s="245"/>
      <c r="C169" s="246"/>
      <c r="D169" s="236" t="s">
        <v>225</v>
      </c>
      <c r="E169" s="247" t="s">
        <v>32</v>
      </c>
      <c r="F169" s="248" t="s">
        <v>2634</v>
      </c>
      <c r="G169" s="246"/>
      <c r="H169" s="249">
        <v>10.199999999999999</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225</v>
      </c>
      <c r="AU169" s="255" t="s">
        <v>85</v>
      </c>
      <c r="AV169" s="14" t="s">
        <v>85</v>
      </c>
      <c r="AW169" s="14" t="s">
        <v>38</v>
      </c>
      <c r="AX169" s="14" t="s">
        <v>76</v>
      </c>
      <c r="AY169" s="255" t="s">
        <v>214</v>
      </c>
    </row>
    <row r="170" s="14" customFormat="1">
      <c r="A170" s="14"/>
      <c r="B170" s="245"/>
      <c r="C170" s="246"/>
      <c r="D170" s="236" t="s">
        <v>225</v>
      </c>
      <c r="E170" s="247" t="s">
        <v>32</v>
      </c>
      <c r="F170" s="248" t="s">
        <v>2635</v>
      </c>
      <c r="G170" s="246"/>
      <c r="H170" s="249">
        <v>56.200000000000003</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38</v>
      </c>
      <c r="AX170" s="14" t="s">
        <v>76</v>
      </c>
      <c r="AY170" s="255" t="s">
        <v>214</v>
      </c>
    </row>
    <row r="171" s="14" customFormat="1">
      <c r="A171" s="14"/>
      <c r="B171" s="245"/>
      <c r="C171" s="246"/>
      <c r="D171" s="236" t="s">
        <v>225</v>
      </c>
      <c r="E171" s="247" t="s">
        <v>32</v>
      </c>
      <c r="F171" s="248" t="s">
        <v>2636</v>
      </c>
      <c r="G171" s="246"/>
      <c r="H171" s="249">
        <v>57.899999999999999</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4" customFormat="1">
      <c r="A172" s="14"/>
      <c r="B172" s="245"/>
      <c r="C172" s="246"/>
      <c r="D172" s="236" t="s">
        <v>225</v>
      </c>
      <c r="E172" s="247" t="s">
        <v>32</v>
      </c>
      <c r="F172" s="248" t="s">
        <v>2637</v>
      </c>
      <c r="G172" s="246"/>
      <c r="H172" s="249">
        <v>27</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225</v>
      </c>
      <c r="AU172" s="255" t="s">
        <v>85</v>
      </c>
      <c r="AV172" s="14" t="s">
        <v>85</v>
      </c>
      <c r="AW172" s="14" t="s">
        <v>38</v>
      </c>
      <c r="AX172" s="14" t="s">
        <v>76</v>
      </c>
      <c r="AY172" s="255" t="s">
        <v>214</v>
      </c>
    </row>
    <row r="173" s="14" customFormat="1">
      <c r="A173" s="14"/>
      <c r="B173" s="245"/>
      <c r="C173" s="246"/>
      <c r="D173" s="236" t="s">
        <v>225</v>
      </c>
      <c r="E173" s="247" t="s">
        <v>32</v>
      </c>
      <c r="F173" s="248" t="s">
        <v>2638</v>
      </c>
      <c r="G173" s="246"/>
      <c r="H173" s="249">
        <v>25.199999999999999</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225</v>
      </c>
      <c r="AU173" s="255" t="s">
        <v>85</v>
      </c>
      <c r="AV173" s="14" t="s">
        <v>85</v>
      </c>
      <c r="AW173" s="14" t="s">
        <v>38</v>
      </c>
      <c r="AX173" s="14" t="s">
        <v>76</v>
      </c>
      <c r="AY173" s="255" t="s">
        <v>214</v>
      </c>
    </row>
    <row r="174" s="14" customFormat="1">
      <c r="A174" s="14"/>
      <c r="B174" s="245"/>
      <c r="C174" s="246"/>
      <c r="D174" s="236" t="s">
        <v>225</v>
      </c>
      <c r="E174" s="247" t="s">
        <v>32</v>
      </c>
      <c r="F174" s="248" t="s">
        <v>2639</v>
      </c>
      <c r="G174" s="246"/>
      <c r="H174" s="249">
        <v>17.600000000000001</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225</v>
      </c>
      <c r="AU174" s="255" t="s">
        <v>85</v>
      </c>
      <c r="AV174" s="14" t="s">
        <v>85</v>
      </c>
      <c r="AW174" s="14" t="s">
        <v>38</v>
      </c>
      <c r="AX174" s="14" t="s">
        <v>76</v>
      </c>
      <c r="AY174" s="255" t="s">
        <v>214</v>
      </c>
    </row>
    <row r="175" s="14" customFormat="1">
      <c r="A175" s="14"/>
      <c r="B175" s="245"/>
      <c r="C175" s="246"/>
      <c r="D175" s="236" t="s">
        <v>225</v>
      </c>
      <c r="E175" s="247" t="s">
        <v>32</v>
      </c>
      <c r="F175" s="248" t="s">
        <v>2640</v>
      </c>
      <c r="G175" s="246"/>
      <c r="H175" s="249">
        <v>62.700000000000003</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225</v>
      </c>
      <c r="AU175" s="255" t="s">
        <v>85</v>
      </c>
      <c r="AV175" s="14" t="s">
        <v>85</v>
      </c>
      <c r="AW175" s="14" t="s">
        <v>38</v>
      </c>
      <c r="AX175" s="14" t="s">
        <v>76</v>
      </c>
      <c r="AY175" s="255" t="s">
        <v>214</v>
      </c>
    </row>
    <row r="176" s="14" customFormat="1">
      <c r="A176" s="14"/>
      <c r="B176" s="245"/>
      <c r="C176" s="246"/>
      <c r="D176" s="236" t="s">
        <v>225</v>
      </c>
      <c r="E176" s="247" t="s">
        <v>32</v>
      </c>
      <c r="F176" s="248" t="s">
        <v>2641</v>
      </c>
      <c r="G176" s="246"/>
      <c r="H176" s="249">
        <v>67.900000000000006</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38</v>
      </c>
      <c r="AX176" s="14" t="s">
        <v>76</v>
      </c>
      <c r="AY176" s="255" t="s">
        <v>214</v>
      </c>
    </row>
    <row r="177" s="14" customFormat="1">
      <c r="A177" s="14"/>
      <c r="B177" s="245"/>
      <c r="C177" s="246"/>
      <c r="D177" s="236" t="s">
        <v>225</v>
      </c>
      <c r="E177" s="247" t="s">
        <v>32</v>
      </c>
      <c r="F177" s="248" t="s">
        <v>2642</v>
      </c>
      <c r="G177" s="246"/>
      <c r="H177" s="249">
        <v>62</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225</v>
      </c>
      <c r="AU177" s="255" t="s">
        <v>85</v>
      </c>
      <c r="AV177" s="14" t="s">
        <v>85</v>
      </c>
      <c r="AW177" s="14" t="s">
        <v>38</v>
      </c>
      <c r="AX177" s="14" t="s">
        <v>76</v>
      </c>
      <c r="AY177" s="255" t="s">
        <v>214</v>
      </c>
    </row>
    <row r="178" s="14" customFormat="1">
      <c r="A178" s="14"/>
      <c r="B178" s="245"/>
      <c r="C178" s="246"/>
      <c r="D178" s="236" t="s">
        <v>225</v>
      </c>
      <c r="E178" s="247" t="s">
        <v>32</v>
      </c>
      <c r="F178" s="248" t="s">
        <v>2643</v>
      </c>
      <c r="G178" s="246"/>
      <c r="H178" s="249">
        <v>28.5</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225</v>
      </c>
      <c r="AU178" s="255" t="s">
        <v>85</v>
      </c>
      <c r="AV178" s="14" t="s">
        <v>85</v>
      </c>
      <c r="AW178" s="14" t="s">
        <v>38</v>
      </c>
      <c r="AX178" s="14" t="s">
        <v>76</v>
      </c>
      <c r="AY178" s="255" t="s">
        <v>214</v>
      </c>
    </row>
    <row r="179" s="14" customFormat="1">
      <c r="A179" s="14"/>
      <c r="B179" s="245"/>
      <c r="C179" s="246"/>
      <c r="D179" s="236" t="s">
        <v>225</v>
      </c>
      <c r="E179" s="247" t="s">
        <v>32</v>
      </c>
      <c r="F179" s="248" t="s">
        <v>2644</v>
      </c>
      <c r="G179" s="246"/>
      <c r="H179" s="249">
        <v>59.5</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76</v>
      </c>
      <c r="AY179" s="255" t="s">
        <v>214</v>
      </c>
    </row>
    <row r="180" s="14" customFormat="1">
      <c r="A180" s="14"/>
      <c r="B180" s="245"/>
      <c r="C180" s="246"/>
      <c r="D180" s="236" t="s">
        <v>225</v>
      </c>
      <c r="E180" s="247" t="s">
        <v>32</v>
      </c>
      <c r="F180" s="248" t="s">
        <v>2645</v>
      </c>
      <c r="G180" s="246"/>
      <c r="H180" s="249">
        <v>58.799999999999997</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225</v>
      </c>
      <c r="AU180" s="255" t="s">
        <v>85</v>
      </c>
      <c r="AV180" s="14" t="s">
        <v>85</v>
      </c>
      <c r="AW180" s="14" t="s">
        <v>38</v>
      </c>
      <c r="AX180" s="14" t="s">
        <v>76</v>
      </c>
      <c r="AY180" s="255" t="s">
        <v>214</v>
      </c>
    </row>
    <row r="181" s="14" customFormat="1">
      <c r="A181" s="14"/>
      <c r="B181" s="245"/>
      <c r="C181" s="246"/>
      <c r="D181" s="236" t="s">
        <v>225</v>
      </c>
      <c r="E181" s="247" t="s">
        <v>32</v>
      </c>
      <c r="F181" s="248" t="s">
        <v>2646</v>
      </c>
      <c r="G181" s="246"/>
      <c r="H181" s="249">
        <v>45.100000000000001</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225</v>
      </c>
      <c r="AU181" s="255" t="s">
        <v>85</v>
      </c>
      <c r="AV181" s="14" t="s">
        <v>85</v>
      </c>
      <c r="AW181" s="14" t="s">
        <v>38</v>
      </c>
      <c r="AX181" s="14" t="s">
        <v>76</v>
      </c>
      <c r="AY181" s="255" t="s">
        <v>214</v>
      </c>
    </row>
    <row r="182" s="14" customFormat="1">
      <c r="A182" s="14"/>
      <c r="B182" s="245"/>
      <c r="C182" s="246"/>
      <c r="D182" s="236" t="s">
        <v>225</v>
      </c>
      <c r="E182" s="247" t="s">
        <v>32</v>
      </c>
      <c r="F182" s="248" t="s">
        <v>2647</v>
      </c>
      <c r="G182" s="246"/>
      <c r="H182" s="249">
        <v>4.9000000000000004</v>
      </c>
      <c r="I182" s="250"/>
      <c r="J182" s="246"/>
      <c r="K182" s="246"/>
      <c r="L182" s="251"/>
      <c r="M182" s="252"/>
      <c r="N182" s="253"/>
      <c r="O182" s="253"/>
      <c r="P182" s="253"/>
      <c r="Q182" s="253"/>
      <c r="R182" s="253"/>
      <c r="S182" s="253"/>
      <c r="T182" s="254"/>
      <c r="U182" s="14"/>
      <c r="V182" s="14"/>
      <c r="W182" s="14"/>
      <c r="X182" s="14"/>
      <c r="Y182" s="14"/>
      <c r="Z182" s="14"/>
      <c r="AA182" s="14"/>
      <c r="AB182" s="14"/>
      <c r="AC182" s="14"/>
      <c r="AD182" s="14"/>
      <c r="AE182" s="14"/>
      <c r="AT182" s="255" t="s">
        <v>225</v>
      </c>
      <c r="AU182" s="255" t="s">
        <v>85</v>
      </c>
      <c r="AV182" s="14" t="s">
        <v>85</v>
      </c>
      <c r="AW182" s="14" t="s">
        <v>38</v>
      </c>
      <c r="AX182" s="14" t="s">
        <v>76</v>
      </c>
      <c r="AY182" s="255" t="s">
        <v>214</v>
      </c>
    </row>
    <row r="183" s="14" customFormat="1">
      <c r="A183" s="14"/>
      <c r="B183" s="245"/>
      <c r="C183" s="246"/>
      <c r="D183" s="236" t="s">
        <v>225</v>
      </c>
      <c r="E183" s="247" t="s">
        <v>32</v>
      </c>
      <c r="F183" s="248" t="s">
        <v>2648</v>
      </c>
      <c r="G183" s="246"/>
      <c r="H183" s="249">
        <v>65.099999999999994</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225</v>
      </c>
      <c r="AU183" s="255" t="s">
        <v>85</v>
      </c>
      <c r="AV183" s="14" t="s">
        <v>85</v>
      </c>
      <c r="AW183" s="14" t="s">
        <v>38</v>
      </c>
      <c r="AX183" s="14" t="s">
        <v>76</v>
      </c>
      <c r="AY183" s="255" t="s">
        <v>214</v>
      </c>
    </row>
    <row r="184" s="14" customFormat="1">
      <c r="A184" s="14"/>
      <c r="B184" s="245"/>
      <c r="C184" s="246"/>
      <c r="D184" s="236" t="s">
        <v>225</v>
      </c>
      <c r="E184" s="247" t="s">
        <v>32</v>
      </c>
      <c r="F184" s="248" t="s">
        <v>2649</v>
      </c>
      <c r="G184" s="246"/>
      <c r="H184" s="249">
        <v>67.900000000000006</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225</v>
      </c>
      <c r="AU184" s="255" t="s">
        <v>85</v>
      </c>
      <c r="AV184" s="14" t="s">
        <v>85</v>
      </c>
      <c r="AW184" s="14" t="s">
        <v>38</v>
      </c>
      <c r="AX184" s="14" t="s">
        <v>76</v>
      </c>
      <c r="AY184" s="255" t="s">
        <v>214</v>
      </c>
    </row>
    <row r="185" s="15" customFormat="1">
      <c r="A185" s="15"/>
      <c r="B185" s="256"/>
      <c r="C185" s="257"/>
      <c r="D185" s="236" t="s">
        <v>225</v>
      </c>
      <c r="E185" s="258" t="s">
        <v>32</v>
      </c>
      <c r="F185" s="259" t="s">
        <v>256</v>
      </c>
      <c r="G185" s="257"/>
      <c r="H185" s="260">
        <v>840.49999999999989</v>
      </c>
      <c r="I185" s="261"/>
      <c r="J185" s="257"/>
      <c r="K185" s="257"/>
      <c r="L185" s="262"/>
      <c r="M185" s="263"/>
      <c r="N185" s="264"/>
      <c r="O185" s="264"/>
      <c r="P185" s="264"/>
      <c r="Q185" s="264"/>
      <c r="R185" s="264"/>
      <c r="S185" s="264"/>
      <c r="T185" s="265"/>
      <c r="U185" s="15"/>
      <c r="V185" s="15"/>
      <c r="W185" s="15"/>
      <c r="X185" s="15"/>
      <c r="Y185" s="15"/>
      <c r="Z185" s="15"/>
      <c r="AA185" s="15"/>
      <c r="AB185" s="15"/>
      <c r="AC185" s="15"/>
      <c r="AD185" s="15"/>
      <c r="AE185" s="15"/>
      <c r="AT185" s="266" t="s">
        <v>225</v>
      </c>
      <c r="AU185" s="266" t="s">
        <v>85</v>
      </c>
      <c r="AV185" s="15" t="s">
        <v>215</v>
      </c>
      <c r="AW185" s="15" t="s">
        <v>38</v>
      </c>
      <c r="AX185" s="15" t="s">
        <v>83</v>
      </c>
      <c r="AY185" s="266" t="s">
        <v>214</v>
      </c>
    </row>
    <row r="186" s="2" customFormat="1" ht="16.5" customHeight="1">
      <c r="A186" s="42"/>
      <c r="B186" s="43"/>
      <c r="C186" s="268" t="s">
        <v>8</v>
      </c>
      <c r="D186" s="268" t="s">
        <v>302</v>
      </c>
      <c r="E186" s="269" t="s">
        <v>761</v>
      </c>
      <c r="F186" s="270" t="s">
        <v>762</v>
      </c>
      <c r="G186" s="271" t="s">
        <v>230</v>
      </c>
      <c r="H186" s="272">
        <v>924.54999999999995</v>
      </c>
      <c r="I186" s="273"/>
      <c r="J186" s="274">
        <f>ROUND(I186*H186,2)</f>
        <v>0</v>
      </c>
      <c r="K186" s="270" t="s">
        <v>221</v>
      </c>
      <c r="L186" s="275"/>
      <c r="M186" s="276" t="s">
        <v>32</v>
      </c>
      <c r="N186" s="277" t="s">
        <v>47</v>
      </c>
      <c r="O186" s="88"/>
      <c r="P186" s="225">
        <f>O186*H186</f>
        <v>0</v>
      </c>
      <c r="Q186" s="225">
        <v>0.0032000000000000002</v>
      </c>
      <c r="R186" s="225">
        <f>Q186*H186</f>
        <v>2.9585599999999999</v>
      </c>
      <c r="S186" s="225">
        <v>0</v>
      </c>
      <c r="T186" s="226">
        <f>S186*H186</f>
        <v>0</v>
      </c>
      <c r="U186" s="42"/>
      <c r="V186" s="42"/>
      <c r="W186" s="42"/>
      <c r="X186" s="42"/>
      <c r="Y186" s="42"/>
      <c r="Z186" s="42"/>
      <c r="AA186" s="42"/>
      <c r="AB186" s="42"/>
      <c r="AC186" s="42"/>
      <c r="AD186" s="42"/>
      <c r="AE186" s="42"/>
      <c r="AR186" s="227" t="s">
        <v>426</v>
      </c>
      <c r="AT186" s="227" t="s">
        <v>302</v>
      </c>
      <c r="AU186" s="227" t="s">
        <v>85</v>
      </c>
      <c r="AY186" s="20" t="s">
        <v>214</v>
      </c>
      <c r="BE186" s="228">
        <f>IF(N186="základní",J186,0)</f>
        <v>0</v>
      </c>
      <c r="BF186" s="228">
        <f>IF(N186="snížená",J186,0)</f>
        <v>0</v>
      </c>
      <c r="BG186" s="228">
        <f>IF(N186="zákl. přenesená",J186,0)</f>
        <v>0</v>
      </c>
      <c r="BH186" s="228">
        <f>IF(N186="sníž. přenesená",J186,0)</f>
        <v>0</v>
      </c>
      <c r="BI186" s="228">
        <f>IF(N186="nulová",J186,0)</f>
        <v>0</v>
      </c>
      <c r="BJ186" s="20" t="s">
        <v>83</v>
      </c>
      <c r="BK186" s="228">
        <f>ROUND(I186*H186,2)</f>
        <v>0</v>
      </c>
      <c r="BL186" s="20" t="s">
        <v>334</v>
      </c>
      <c r="BM186" s="227" t="s">
        <v>2661</v>
      </c>
    </row>
    <row r="187" s="2" customFormat="1">
      <c r="A187" s="42"/>
      <c r="B187" s="43"/>
      <c r="C187" s="44"/>
      <c r="D187" s="236" t="s">
        <v>283</v>
      </c>
      <c r="E187" s="44"/>
      <c r="F187" s="267" t="s">
        <v>2662</v>
      </c>
      <c r="G187" s="44"/>
      <c r="H187" s="44"/>
      <c r="I187" s="231"/>
      <c r="J187" s="44"/>
      <c r="K187" s="44"/>
      <c r="L187" s="48"/>
      <c r="M187" s="232"/>
      <c r="N187" s="233"/>
      <c r="O187" s="88"/>
      <c r="P187" s="88"/>
      <c r="Q187" s="88"/>
      <c r="R187" s="88"/>
      <c r="S187" s="88"/>
      <c r="T187" s="89"/>
      <c r="U187" s="42"/>
      <c r="V187" s="42"/>
      <c r="W187" s="42"/>
      <c r="X187" s="42"/>
      <c r="Y187" s="42"/>
      <c r="Z187" s="42"/>
      <c r="AA187" s="42"/>
      <c r="AB187" s="42"/>
      <c r="AC187" s="42"/>
      <c r="AD187" s="42"/>
      <c r="AE187" s="42"/>
      <c r="AT187" s="20" t="s">
        <v>283</v>
      </c>
      <c r="AU187" s="20" t="s">
        <v>85</v>
      </c>
    </row>
    <row r="188" s="14" customFormat="1">
      <c r="A188" s="14"/>
      <c r="B188" s="245"/>
      <c r="C188" s="246"/>
      <c r="D188" s="236" t="s">
        <v>225</v>
      </c>
      <c r="E188" s="246"/>
      <c r="F188" s="248" t="s">
        <v>2663</v>
      </c>
      <c r="G188" s="246"/>
      <c r="H188" s="249">
        <v>924.54999999999995</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225</v>
      </c>
      <c r="AU188" s="255" t="s">
        <v>85</v>
      </c>
      <c r="AV188" s="14" t="s">
        <v>85</v>
      </c>
      <c r="AW188" s="14" t="s">
        <v>4</v>
      </c>
      <c r="AX188" s="14" t="s">
        <v>83</v>
      </c>
      <c r="AY188" s="255" t="s">
        <v>214</v>
      </c>
    </row>
    <row r="189" s="2" customFormat="1" ht="24.15" customHeight="1">
      <c r="A189" s="42"/>
      <c r="B189" s="43"/>
      <c r="C189" s="216" t="s">
        <v>312</v>
      </c>
      <c r="D189" s="216" t="s">
        <v>217</v>
      </c>
      <c r="E189" s="217" t="s">
        <v>775</v>
      </c>
      <c r="F189" s="218" t="s">
        <v>776</v>
      </c>
      <c r="G189" s="219" t="s">
        <v>280</v>
      </c>
      <c r="H189" s="220">
        <v>840</v>
      </c>
      <c r="I189" s="221"/>
      <c r="J189" s="222">
        <f>ROUND(I189*H189,2)</f>
        <v>0</v>
      </c>
      <c r="K189" s="218" t="s">
        <v>221</v>
      </c>
      <c r="L189" s="48"/>
      <c r="M189" s="223" t="s">
        <v>32</v>
      </c>
      <c r="N189" s="224" t="s">
        <v>47</v>
      </c>
      <c r="O189" s="88"/>
      <c r="P189" s="225">
        <f>O189*H189</f>
        <v>0</v>
      </c>
      <c r="Q189" s="225">
        <v>2.0000000000000002E-05</v>
      </c>
      <c r="R189" s="225">
        <f>Q189*H189</f>
        <v>0.016800000000000002</v>
      </c>
      <c r="S189" s="225">
        <v>0</v>
      </c>
      <c r="T189" s="226">
        <f>S189*H189</f>
        <v>0</v>
      </c>
      <c r="U189" s="42"/>
      <c r="V189" s="42"/>
      <c r="W189" s="42"/>
      <c r="X189" s="42"/>
      <c r="Y189" s="42"/>
      <c r="Z189" s="42"/>
      <c r="AA189" s="42"/>
      <c r="AB189" s="42"/>
      <c r="AC189" s="42"/>
      <c r="AD189" s="42"/>
      <c r="AE189" s="42"/>
      <c r="AR189" s="227" t="s">
        <v>334</v>
      </c>
      <c r="AT189" s="227" t="s">
        <v>217</v>
      </c>
      <c r="AU189" s="227" t="s">
        <v>85</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334</v>
      </c>
      <c r="BM189" s="227" t="s">
        <v>2664</v>
      </c>
    </row>
    <row r="190" s="2" customFormat="1">
      <c r="A190" s="42"/>
      <c r="B190" s="43"/>
      <c r="C190" s="44"/>
      <c r="D190" s="229" t="s">
        <v>223</v>
      </c>
      <c r="E190" s="44"/>
      <c r="F190" s="230" t="s">
        <v>778</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223</v>
      </c>
      <c r="AU190" s="20" t="s">
        <v>85</v>
      </c>
    </row>
    <row r="191" s="2" customFormat="1" ht="21.75" customHeight="1">
      <c r="A191" s="42"/>
      <c r="B191" s="43"/>
      <c r="C191" s="216" t="s">
        <v>317</v>
      </c>
      <c r="D191" s="216" t="s">
        <v>217</v>
      </c>
      <c r="E191" s="217" t="s">
        <v>781</v>
      </c>
      <c r="F191" s="218" t="s">
        <v>782</v>
      </c>
      <c r="G191" s="219" t="s">
        <v>280</v>
      </c>
      <c r="H191" s="220">
        <v>840</v>
      </c>
      <c r="I191" s="221"/>
      <c r="J191" s="222">
        <f>ROUND(I191*H191,2)</f>
        <v>0</v>
      </c>
      <c r="K191" s="218" t="s">
        <v>221</v>
      </c>
      <c r="L191" s="48"/>
      <c r="M191" s="223" t="s">
        <v>32</v>
      </c>
      <c r="N191" s="224" t="s">
        <v>47</v>
      </c>
      <c r="O191" s="88"/>
      <c r="P191" s="225">
        <f>O191*H191</f>
        <v>0</v>
      </c>
      <c r="Q191" s="225">
        <v>0</v>
      </c>
      <c r="R191" s="225">
        <f>Q191*H191</f>
        <v>0</v>
      </c>
      <c r="S191" s="225">
        <v>0.00029999999999999997</v>
      </c>
      <c r="T191" s="226">
        <f>S191*H191</f>
        <v>0.252</v>
      </c>
      <c r="U191" s="42"/>
      <c r="V191" s="42"/>
      <c r="W191" s="42"/>
      <c r="X191" s="42"/>
      <c r="Y191" s="42"/>
      <c r="Z191" s="42"/>
      <c r="AA191" s="42"/>
      <c r="AB191" s="42"/>
      <c r="AC191" s="42"/>
      <c r="AD191" s="42"/>
      <c r="AE191" s="42"/>
      <c r="AR191" s="227" t="s">
        <v>334</v>
      </c>
      <c r="AT191" s="227" t="s">
        <v>217</v>
      </c>
      <c r="AU191" s="227" t="s">
        <v>85</v>
      </c>
      <c r="AY191" s="20" t="s">
        <v>214</v>
      </c>
      <c r="BE191" s="228">
        <f>IF(N191="základní",J191,0)</f>
        <v>0</v>
      </c>
      <c r="BF191" s="228">
        <f>IF(N191="snížená",J191,0)</f>
        <v>0</v>
      </c>
      <c r="BG191" s="228">
        <f>IF(N191="zákl. přenesená",J191,0)</f>
        <v>0</v>
      </c>
      <c r="BH191" s="228">
        <f>IF(N191="sníž. přenesená",J191,0)</f>
        <v>0</v>
      </c>
      <c r="BI191" s="228">
        <f>IF(N191="nulová",J191,0)</f>
        <v>0</v>
      </c>
      <c r="BJ191" s="20" t="s">
        <v>83</v>
      </c>
      <c r="BK191" s="228">
        <f>ROUND(I191*H191,2)</f>
        <v>0</v>
      </c>
      <c r="BL191" s="20" t="s">
        <v>334</v>
      </c>
      <c r="BM191" s="227" t="s">
        <v>2665</v>
      </c>
    </row>
    <row r="192" s="2" customFormat="1">
      <c r="A192" s="42"/>
      <c r="B192" s="43"/>
      <c r="C192" s="44"/>
      <c r="D192" s="229" t="s">
        <v>223</v>
      </c>
      <c r="E192" s="44"/>
      <c r="F192" s="230" t="s">
        <v>784</v>
      </c>
      <c r="G192" s="44"/>
      <c r="H192" s="44"/>
      <c r="I192" s="231"/>
      <c r="J192" s="44"/>
      <c r="K192" s="44"/>
      <c r="L192" s="48"/>
      <c r="M192" s="232"/>
      <c r="N192" s="233"/>
      <c r="O192" s="88"/>
      <c r="P192" s="88"/>
      <c r="Q192" s="88"/>
      <c r="R192" s="88"/>
      <c r="S192" s="88"/>
      <c r="T192" s="89"/>
      <c r="U192" s="42"/>
      <c r="V192" s="42"/>
      <c r="W192" s="42"/>
      <c r="X192" s="42"/>
      <c r="Y192" s="42"/>
      <c r="Z192" s="42"/>
      <c r="AA192" s="42"/>
      <c r="AB192" s="42"/>
      <c r="AC192" s="42"/>
      <c r="AD192" s="42"/>
      <c r="AE192" s="42"/>
      <c r="AT192" s="20" t="s">
        <v>223</v>
      </c>
      <c r="AU192" s="20" t="s">
        <v>85</v>
      </c>
    </row>
    <row r="193" s="2" customFormat="1" ht="21.75" customHeight="1">
      <c r="A193" s="42"/>
      <c r="B193" s="43"/>
      <c r="C193" s="216" t="s">
        <v>324</v>
      </c>
      <c r="D193" s="216" t="s">
        <v>217</v>
      </c>
      <c r="E193" s="217" t="s">
        <v>787</v>
      </c>
      <c r="F193" s="218" t="s">
        <v>788</v>
      </c>
      <c r="G193" s="219" t="s">
        <v>280</v>
      </c>
      <c r="H193" s="220">
        <v>840</v>
      </c>
      <c r="I193" s="221"/>
      <c r="J193" s="222">
        <f>ROUND(I193*H193,2)</f>
        <v>0</v>
      </c>
      <c r="K193" s="218" t="s">
        <v>221</v>
      </c>
      <c r="L193" s="48"/>
      <c r="M193" s="223" t="s">
        <v>32</v>
      </c>
      <c r="N193" s="224" t="s">
        <v>47</v>
      </c>
      <c r="O193" s="88"/>
      <c r="P193" s="225">
        <f>O193*H193</f>
        <v>0</v>
      </c>
      <c r="Q193" s="225">
        <v>1.0000000000000001E-05</v>
      </c>
      <c r="R193" s="225">
        <f>Q193*H193</f>
        <v>0.0084000000000000012</v>
      </c>
      <c r="S193" s="225">
        <v>0</v>
      </c>
      <c r="T193" s="226">
        <f>S193*H193</f>
        <v>0</v>
      </c>
      <c r="U193" s="42"/>
      <c r="V193" s="42"/>
      <c r="W193" s="42"/>
      <c r="X193" s="42"/>
      <c r="Y193" s="42"/>
      <c r="Z193" s="42"/>
      <c r="AA193" s="42"/>
      <c r="AB193" s="42"/>
      <c r="AC193" s="42"/>
      <c r="AD193" s="42"/>
      <c r="AE193" s="42"/>
      <c r="AR193" s="227" t="s">
        <v>334</v>
      </c>
      <c r="AT193" s="227" t="s">
        <v>217</v>
      </c>
      <c r="AU193" s="227" t="s">
        <v>85</v>
      </c>
      <c r="AY193" s="20" t="s">
        <v>214</v>
      </c>
      <c r="BE193" s="228">
        <f>IF(N193="základní",J193,0)</f>
        <v>0</v>
      </c>
      <c r="BF193" s="228">
        <f>IF(N193="snížená",J193,0)</f>
        <v>0</v>
      </c>
      <c r="BG193" s="228">
        <f>IF(N193="zákl. přenesená",J193,0)</f>
        <v>0</v>
      </c>
      <c r="BH193" s="228">
        <f>IF(N193="sníž. přenesená",J193,0)</f>
        <v>0</v>
      </c>
      <c r="BI193" s="228">
        <f>IF(N193="nulová",J193,0)</f>
        <v>0</v>
      </c>
      <c r="BJ193" s="20" t="s">
        <v>83</v>
      </c>
      <c r="BK193" s="228">
        <f>ROUND(I193*H193,2)</f>
        <v>0</v>
      </c>
      <c r="BL193" s="20" t="s">
        <v>334</v>
      </c>
      <c r="BM193" s="227" t="s">
        <v>2666</v>
      </c>
    </row>
    <row r="194" s="2" customFormat="1">
      <c r="A194" s="42"/>
      <c r="B194" s="43"/>
      <c r="C194" s="44"/>
      <c r="D194" s="229" t="s">
        <v>223</v>
      </c>
      <c r="E194" s="44"/>
      <c r="F194" s="230" t="s">
        <v>790</v>
      </c>
      <c r="G194" s="44"/>
      <c r="H194" s="44"/>
      <c r="I194" s="231"/>
      <c r="J194" s="44"/>
      <c r="K194" s="44"/>
      <c r="L194" s="48"/>
      <c r="M194" s="232"/>
      <c r="N194" s="233"/>
      <c r="O194" s="88"/>
      <c r="P194" s="88"/>
      <c r="Q194" s="88"/>
      <c r="R194" s="88"/>
      <c r="S194" s="88"/>
      <c r="T194" s="89"/>
      <c r="U194" s="42"/>
      <c r="V194" s="42"/>
      <c r="W194" s="42"/>
      <c r="X194" s="42"/>
      <c r="Y194" s="42"/>
      <c r="Z194" s="42"/>
      <c r="AA194" s="42"/>
      <c r="AB194" s="42"/>
      <c r="AC194" s="42"/>
      <c r="AD194" s="42"/>
      <c r="AE194" s="42"/>
      <c r="AT194" s="20" t="s">
        <v>223</v>
      </c>
      <c r="AU194" s="20" t="s">
        <v>85</v>
      </c>
    </row>
    <row r="195" s="2" customFormat="1" ht="16.5" customHeight="1">
      <c r="A195" s="42"/>
      <c r="B195" s="43"/>
      <c r="C195" s="268" t="s">
        <v>334</v>
      </c>
      <c r="D195" s="268" t="s">
        <v>302</v>
      </c>
      <c r="E195" s="269" t="s">
        <v>794</v>
      </c>
      <c r="F195" s="270" t="s">
        <v>795</v>
      </c>
      <c r="G195" s="271" t="s">
        <v>280</v>
      </c>
      <c r="H195" s="272">
        <v>856.79999999999995</v>
      </c>
      <c r="I195" s="273"/>
      <c r="J195" s="274">
        <f>ROUND(I195*H195,2)</f>
        <v>0</v>
      </c>
      <c r="K195" s="270" t="s">
        <v>221</v>
      </c>
      <c r="L195" s="275"/>
      <c r="M195" s="276" t="s">
        <v>32</v>
      </c>
      <c r="N195" s="277" t="s">
        <v>47</v>
      </c>
      <c r="O195" s="88"/>
      <c r="P195" s="225">
        <f>O195*H195</f>
        <v>0</v>
      </c>
      <c r="Q195" s="225">
        <v>0.00027999999999999998</v>
      </c>
      <c r="R195" s="225">
        <f>Q195*H195</f>
        <v>0.23990399999999998</v>
      </c>
      <c r="S195" s="225">
        <v>0</v>
      </c>
      <c r="T195" s="226">
        <f>S195*H195</f>
        <v>0</v>
      </c>
      <c r="U195" s="42"/>
      <c r="V195" s="42"/>
      <c r="W195" s="42"/>
      <c r="X195" s="42"/>
      <c r="Y195" s="42"/>
      <c r="Z195" s="42"/>
      <c r="AA195" s="42"/>
      <c r="AB195" s="42"/>
      <c r="AC195" s="42"/>
      <c r="AD195" s="42"/>
      <c r="AE195" s="42"/>
      <c r="AR195" s="227" t="s">
        <v>426</v>
      </c>
      <c r="AT195" s="227" t="s">
        <v>302</v>
      </c>
      <c r="AU195" s="227" t="s">
        <v>85</v>
      </c>
      <c r="AY195" s="20" t="s">
        <v>214</v>
      </c>
      <c r="BE195" s="228">
        <f>IF(N195="základní",J195,0)</f>
        <v>0</v>
      </c>
      <c r="BF195" s="228">
        <f>IF(N195="snížená",J195,0)</f>
        <v>0</v>
      </c>
      <c r="BG195" s="228">
        <f>IF(N195="zákl. přenesená",J195,0)</f>
        <v>0</v>
      </c>
      <c r="BH195" s="228">
        <f>IF(N195="sníž. přenesená",J195,0)</f>
        <v>0</v>
      </c>
      <c r="BI195" s="228">
        <f>IF(N195="nulová",J195,0)</f>
        <v>0</v>
      </c>
      <c r="BJ195" s="20" t="s">
        <v>83</v>
      </c>
      <c r="BK195" s="228">
        <f>ROUND(I195*H195,2)</f>
        <v>0</v>
      </c>
      <c r="BL195" s="20" t="s">
        <v>334</v>
      </c>
      <c r="BM195" s="227" t="s">
        <v>2667</v>
      </c>
    </row>
    <row r="196" s="14" customFormat="1">
      <c r="A196" s="14"/>
      <c r="B196" s="245"/>
      <c r="C196" s="246"/>
      <c r="D196" s="236" t="s">
        <v>225</v>
      </c>
      <c r="E196" s="246"/>
      <c r="F196" s="248" t="s">
        <v>2668</v>
      </c>
      <c r="G196" s="246"/>
      <c r="H196" s="249">
        <v>856.79999999999995</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225</v>
      </c>
      <c r="AU196" s="255" t="s">
        <v>85</v>
      </c>
      <c r="AV196" s="14" t="s">
        <v>85</v>
      </c>
      <c r="AW196" s="14" t="s">
        <v>4</v>
      </c>
      <c r="AX196" s="14" t="s">
        <v>83</v>
      </c>
      <c r="AY196" s="255" t="s">
        <v>214</v>
      </c>
    </row>
    <row r="197" s="2" customFormat="1" ht="49.05" customHeight="1">
      <c r="A197" s="42"/>
      <c r="B197" s="43"/>
      <c r="C197" s="216" t="s">
        <v>338</v>
      </c>
      <c r="D197" s="216" t="s">
        <v>217</v>
      </c>
      <c r="E197" s="217" t="s">
        <v>799</v>
      </c>
      <c r="F197" s="218" t="s">
        <v>800</v>
      </c>
      <c r="G197" s="219" t="s">
        <v>241</v>
      </c>
      <c r="H197" s="220">
        <v>7.3250000000000002</v>
      </c>
      <c r="I197" s="221"/>
      <c r="J197" s="222">
        <f>ROUND(I197*H197,2)</f>
        <v>0</v>
      </c>
      <c r="K197" s="218" t="s">
        <v>221</v>
      </c>
      <c r="L197" s="48"/>
      <c r="M197" s="223" t="s">
        <v>32</v>
      </c>
      <c r="N197" s="224" t="s">
        <v>47</v>
      </c>
      <c r="O197" s="88"/>
      <c r="P197" s="225">
        <f>O197*H197</f>
        <v>0</v>
      </c>
      <c r="Q197" s="225">
        <v>0</v>
      </c>
      <c r="R197" s="225">
        <f>Q197*H197</f>
        <v>0</v>
      </c>
      <c r="S197" s="225">
        <v>0</v>
      </c>
      <c r="T197" s="226">
        <f>S197*H197</f>
        <v>0</v>
      </c>
      <c r="U197" s="42"/>
      <c r="V197" s="42"/>
      <c r="W197" s="42"/>
      <c r="X197" s="42"/>
      <c r="Y197" s="42"/>
      <c r="Z197" s="42"/>
      <c r="AA197" s="42"/>
      <c r="AB197" s="42"/>
      <c r="AC197" s="42"/>
      <c r="AD197" s="42"/>
      <c r="AE197" s="42"/>
      <c r="AR197" s="227" t="s">
        <v>334</v>
      </c>
      <c r="AT197" s="227" t="s">
        <v>217</v>
      </c>
      <c r="AU197" s="227" t="s">
        <v>85</v>
      </c>
      <c r="AY197" s="20" t="s">
        <v>214</v>
      </c>
      <c r="BE197" s="228">
        <f>IF(N197="základní",J197,0)</f>
        <v>0</v>
      </c>
      <c r="BF197" s="228">
        <f>IF(N197="snížená",J197,0)</f>
        <v>0</v>
      </c>
      <c r="BG197" s="228">
        <f>IF(N197="zákl. přenesená",J197,0)</f>
        <v>0</v>
      </c>
      <c r="BH197" s="228">
        <f>IF(N197="sníž. přenesená",J197,0)</f>
        <v>0</v>
      </c>
      <c r="BI197" s="228">
        <f>IF(N197="nulová",J197,0)</f>
        <v>0</v>
      </c>
      <c r="BJ197" s="20" t="s">
        <v>83</v>
      </c>
      <c r="BK197" s="228">
        <f>ROUND(I197*H197,2)</f>
        <v>0</v>
      </c>
      <c r="BL197" s="20" t="s">
        <v>334</v>
      </c>
      <c r="BM197" s="227" t="s">
        <v>2669</v>
      </c>
    </row>
    <row r="198" s="2" customFormat="1">
      <c r="A198" s="42"/>
      <c r="B198" s="43"/>
      <c r="C198" s="44"/>
      <c r="D198" s="229" t="s">
        <v>223</v>
      </c>
      <c r="E198" s="44"/>
      <c r="F198" s="230" t="s">
        <v>802</v>
      </c>
      <c r="G198" s="44"/>
      <c r="H198" s="44"/>
      <c r="I198" s="231"/>
      <c r="J198" s="44"/>
      <c r="K198" s="44"/>
      <c r="L198" s="48"/>
      <c r="M198" s="292"/>
      <c r="N198" s="293"/>
      <c r="O198" s="294"/>
      <c r="P198" s="294"/>
      <c r="Q198" s="294"/>
      <c r="R198" s="294"/>
      <c r="S198" s="294"/>
      <c r="T198" s="295"/>
      <c r="U198" s="42"/>
      <c r="V198" s="42"/>
      <c r="W198" s="42"/>
      <c r="X198" s="42"/>
      <c r="Y198" s="42"/>
      <c r="Z198" s="42"/>
      <c r="AA198" s="42"/>
      <c r="AB198" s="42"/>
      <c r="AC198" s="42"/>
      <c r="AD198" s="42"/>
      <c r="AE198" s="42"/>
      <c r="AT198" s="20" t="s">
        <v>223</v>
      </c>
      <c r="AU198" s="20" t="s">
        <v>85</v>
      </c>
    </row>
    <row r="199" s="2" customFormat="1" ht="6.96" customHeight="1">
      <c r="A199" s="42"/>
      <c r="B199" s="63"/>
      <c r="C199" s="64"/>
      <c r="D199" s="64"/>
      <c r="E199" s="64"/>
      <c r="F199" s="64"/>
      <c r="G199" s="64"/>
      <c r="H199" s="64"/>
      <c r="I199" s="64"/>
      <c r="J199" s="64"/>
      <c r="K199" s="64"/>
      <c r="L199" s="48"/>
      <c r="M199" s="42"/>
      <c r="O199" s="42"/>
      <c r="P199" s="42"/>
      <c r="Q199" s="42"/>
      <c r="R199" s="42"/>
      <c r="S199" s="42"/>
      <c r="T199" s="42"/>
      <c r="U199" s="42"/>
      <c r="V199" s="42"/>
      <c r="W199" s="42"/>
      <c r="X199" s="42"/>
      <c r="Y199" s="42"/>
      <c r="Z199" s="42"/>
      <c r="AA199" s="42"/>
      <c r="AB199" s="42"/>
      <c r="AC199" s="42"/>
      <c r="AD199" s="42"/>
      <c r="AE199" s="42"/>
    </row>
  </sheetData>
  <sheetProtection sheet="1" autoFilter="0" formatColumns="0" formatRows="0" objects="1" scenarios="1" spinCount="100000" saltValue="o1IXI4Iob8u0UjrCwfjFHSJ5WmYRi7iW61R5xRl1H+5O3WoJbX7rFheOTvjTmcBtxEIXjyssD6fLxsHoWCc/tA==" hashValue="YeoQEuYygeJMUDavC2uey4Q9+dXpptsvZ4sQCtuf9vI1OiGU7+G8s7ssk5DvX3W7HdK7alCxdM1yBNxFCCCGWA==" algorithmName="SHA-512" password="CC35"/>
  <autoFilter ref="C88:K198"/>
  <mergeCells count="12">
    <mergeCell ref="E7:H7"/>
    <mergeCell ref="E9:H9"/>
    <mergeCell ref="E11:H11"/>
    <mergeCell ref="E20:H20"/>
    <mergeCell ref="E29:H29"/>
    <mergeCell ref="E50:H50"/>
    <mergeCell ref="E52:H52"/>
    <mergeCell ref="E54:H54"/>
    <mergeCell ref="E77:H77"/>
    <mergeCell ref="E79:H79"/>
    <mergeCell ref="E81:H81"/>
    <mergeCell ref="L2:V2"/>
  </mergeCells>
  <hyperlinks>
    <hyperlink ref="F93" r:id="rId1" display="https://podminky.urs.cz/item/CS_URS_2024_02/997013117"/>
    <hyperlink ref="F95" r:id="rId2" display="https://podminky.urs.cz/item/CS_URS_2024_02/997013501"/>
    <hyperlink ref="F97" r:id="rId3" display="https://podminky.urs.cz/item/CS_URS_2024_02/997013509"/>
    <hyperlink ref="F100" r:id="rId4" display="https://podminky.urs.cz/item/CS_URS_2024_02/997013813"/>
    <hyperlink ref="F104" r:id="rId5" display="https://podminky.urs.cz/item/CS_URS_2024_02/776111115"/>
    <hyperlink ref="F106" r:id="rId6" display="https://podminky.urs.cz/item/CS_URS_2024_02/776111116"/>
    <hyperlink ref="F108" r:id="rId7" display="https://podminky.urs.cz/item/CS_URS_2024_02/776111311"/>
    <hyperlink ref="F133" r:id="rId8" display="https://podminky.urs.cz/item/CS_URS_2024_02/776121112"/>
    <hyperlink ref="F135" r:id="rId9" display="https://podminky.urs.cz/item/CS_URS_2024_02/776141111"/>
    <hyperlink ref="F137" r:id="rId10" display="https://podminky.urs.cz/item/CS_URS_2024_02/776201811"/>
    <hyperlink ref="F162" r:id="rId11" display="https://podminky.urs.cz/item/CS_URS_2024_02/776221111"/>
    <hyperlink ref="F190" r:id="rId12" display="https://podminky.urs.cz/item/CS_URS_2024_02/776223111"/>
    <hyperlink ref="F192" r:id="rId13" display="https://podminky.urs.cz/item/CS_URS_2024_02/776410811"/>
    <hyperlink ref="F194" r:id="rId14" display="https://podminky.urs.cz/item/CS_URS_2024_02/776411111"/>
    <hyperlink ref="F198" r:id="rId15" display="https://podminky.urs.cz/item/CS_URS_2024_02/998776103"/>
  </hyperlinks>
  <pageMargins left="0.39375" right="0.39375" top="0.39375" bottom="0.39375" header="0" footer="0"/>
  <pageSetup paperSize="9" orientation="portrait" blackAndWhite="1" fitToHeight="100"/>
  <headerFooter>
    <oddFooter>&amp;CStrana &amp;P z &amp;N</oddFooter>
  </headerFooter>
  <drawing r:id="rId16"/>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123</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2670</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ROUND(J87,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ROUND((SUM(BE87:BE96)),  2)</f>
        <v>0</v>
      </c>
      <c r="G35" s="42"/>
      <c r="H35" s="42"/>
      <c r="I35" s="161">
        <v>0.20999999999999999</v>
      </c>
      <c r="J35" s="160">
        <f>ROUND(((SUM(BE87:BE96))*I35),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ROUND((SUM(BF87:BF96)),  2)</f>
        <v>0</v>
      </c>
      <c r="G36" s="42"/>
      <c r="H36" s="42"/>
      <c r="I36" s="161">
        <v>0.12</v>
      </c>
      <c r="J36" s="160">
        <f>ROUND(((SUM(BF87:BF96))*I36),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ROUND((SUM(BG87:BG96)),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ROUND((SUM(BH87:BH96)),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ROUND((SUM(BI87:BI96)),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D.12 - Prosklená stěna - vrátnice</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J87</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185</v>
      </c>
      <c r="E64" s="181"/>
      <c r="F64" s="181"/>
      <c r="G64" s="181"/>
      <c r="H64" s="181"/>
      <c r="I64" s="181"/>
      <c r="J64" s="182">
        <f>J88</f>
        <v>0</v>
      </c>
      <c r="K64" s="179"/>
      <c r="L64" s="183"/>
      <c r="S64" s="9"/>
      <c r="T64" s="9"/>
      <c r="U64" s="9"/>
      <c r="V64" s="9"/>
      <c r="W64" s="9"/>
      <c r="X64" s="9"/>
      <c r="Y64" s="9"/>
      <c r="Z64" s="9"/>
      <c r="AA64" s="9"/>
      <c r="AB64" s="9"/>
      <c r="AC64" s="9"/>
      <c r="AD64" s="9"/>
      <c r="AE64" s="9"/>
    </row>
    <row r="65" s="10" customFormat="1" ht="19.92" customHeight="1">
      <c r="A65" s="10"/>
      <c r="B65" s="184"/>
      <c r="C65" s="129"/>
      <c r="D65" s="185" t="s">
        <v>191</v>
      </c>
      <c r="E65" s="186"/>
      <c r="F65" s="186"/>
      <c r="G65" s="186"/>
      <c r="H65" s="186"/>
      <c r="I65" s="186"/>
      <c r="J65" s="187">
        <f>J89</f>
        <v>0</v>
      </c>
      <c r="K65" s="129"/>
      <c r="L65" s="188"/>
      <c r="S65" s="10"/>
      <c r="T65" s="10"/>
      <c r="U65" s="10"/>
      <c r="V65" s="10"/>
      <c r="W65" s="10"/>
      <c r="X65" s="10"/>
      <c r="Y65" s="10"/>
      <c r="Z65" s="10"/>
      <c r="AA65" s="10"/>
      <c r="AB65" s="10"/>
      <c r="AC65" s="10"/>
      <c r="AD65" s="10"/>
      <c r="AE65" s="10"/>
    </row>
    <row r="66" s="2" customFormat="1" ht="21.84" customHeight="1">
      <c r="A66" s="42"/>
      <c r="B66" s="43"/>
      <c r="C66" s="44"/>
      <c r="D66" s="44"/>
      <c r="E66" s="44"/>
      <c r="F66" s="44"/>
      <c r="G66" s="44"/>
      <c r="H66" s="44"/>
      <c r="I66" s="44"/>
      <c r="J66" s="44"/>
      <c r="K66" s="44"/>
      <c r="L66" s="148"/>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48"/>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48"/>
      <c r="S71" s="42"/>
      <c r="T71" s="42"/>
      <c r="U71" s="42"/>
      <c r="V71" s="42"/>
      <c r="W71" s="42"/>
      <c r="X71" s="42"/>
      <c r="Y71" s="42"/>
      <c r="Z71" s="42"/>
      <c r="AA71" s="42"/>
      <c r="AB71" s="42"/>
      <c r="AC71" s="42"/>
      <c r="AD71" s="42"/>
      <c r="AE71" s="42"/>
    </row>
    <row r="72" s="2" customFormat="1" ht="24.96" customHeight="1">
      <c r="A72" s="42"/>
      <c r="B72" s="43"/>
      <c r="C72" s="26" t="s">
        <v>199</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2" customHeight="1">
      <c r="A74" s="42"/>
      <c r="B74" s="43"/>
      <c r="C74" s="35" t="s">
        <v>16</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26.25" customHeight="1">
      <c r="A75" s="42"/>
      <c r="B75" s="43"/>
      <c r="C75" s="44"/>
      <c r="D75" s="44"/>
      <c r="E75" s="173" t="str">
        <f>E7</f>
        <v>Energeticky úspory objektu Střední odborné školy obchodu, užitého umění a designu Plzeň, Nerudova 33</v>
      </c>
      <c r="F75" s="35"/>
      <c r="G75" s="35"/>
      <c r="H75" s="35"/>
      <c r="I75" s="44"/>
      <c r="J75" s="44"/>
      <c r="K75" s="44"/>
      <c r="L75" s="148"/>
      <c r="S75" s="42"/>
      <c r="T75" s="42"/>
      <c r="U75" s="42"/>
      <c r="V75" s="42"/>
      <c r="W75" s="42"/>
      <c r="X75" s="42"/>
      <c r="Y75" s="42"/>
      <c r="Z75" s="42"/>
      <c r="AA75" s="42"/>
      <c r="AB75" s="42"/>
      <c r="AC75" s="42"/>
      <c r="AD75" s="42"/>
      <c r="AE75" s="42"/>
    </row>
    <row r="76" s="1" customFormat="1" ht="12" customHeight="1">
      <c r="B76" s="24"/>
      <c r="C76" s="35" t="s">
        <v>171</v>
      </c>
      <c r="D76" s="25"/>
      <c r="E76" s="25"/>
      <c r="F76" s="25"/>
      <c r="G76" s="25"/>
      <c r="H76" s="25"/>
      <c r="I76" s="25"/>
      <c r="J76" s="25"/>
      <c r="K76" s="25"/>
      <c r="L76" s="23"/>
    </row>
    <row r="77" s="2" customFormat="1" ht="16.5" customHeight="1">
      <c r="A77" s="42"/>
      <c r="B77" s="43"/>
      <c r="C77" s="44"/>
      <c r="D77" s="44"/>
      <c r="E77" s="173" t="s">
        <v>172</v>
      </c>
      <c r="F77" s="44"/>
      <c r="G77" s="44"/>
      <c r="H77" s="44"/>
      <c r="I77" s="44"/>
      <c r="J77" s="44"/>
      <c r="K77" s="44"/>
      <c r="L77" s="148"/>
      <c r="S77" s="42"/>
      <c r="T77" s="42"/>
      <c r="U77" s="42"/>
      <c r="V77" s="42"/>
      <c r="W77" s="42"/>
      <c r="X77" s="42"/>
      <c r="Y77" s="42"/>
      <c r="Z77" s="42"/>
      <c r="AA77" s="42"/>
      <c r="AB77" s="42"/>
      <c r="AC77" s="42"/>
      <c r="AD77" s="42"/>
      <c r="AE77" s="42"/>
    </row>
    <row r="78" s="2" customFormat="1" ht="12" customHeight="1">
      <c r="A78" s="42"/>
      <c r="B78" s="43"/>
      <c r="C78" s="35" t="s">
        <v>173</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6.5" customHeight="1">
      <c r="A79" s="42"/>
      <c r="B79" s="43"/>
      <c r="C79" s="44"/>
      <c r="D79" s="44"/>
      <c r="E79" s="73" t="str">
        <f>E11</f>
        <v>D.12 - Prosklená stěna - vrátnice</v>
      </c>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22</v>
      </c>
      <c r="D81" s="44"/>
      <c r="E81" s="44"/>
      <c r="F81" s="30" t="str">
        <f>F14</f>
        <v>Plzeň</v>
      </c>
      <c r="G81" s="44"/>
      <c r="H81" s="44"/>
      <c r="I81" s="35" t="s">
        <v>24</v>
      </c>
      <c r="J81" s="76" t="str">
        <f>IF(J14="","",J14)</f>
        <v>26. 11. 2024</v>
      </c>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5.15" customHeight="1">
      <c r="A83" s="42"/>
      <c r="B83" s="43"/>
      <c r="C83" s="35" t="s">
        <v>30</v>
      </c>
      <c r="D83" s="44"/>
      <c r="E83" s="44"/>
      <c r="F83" s="30" t="str">
        <f>E17</f>
        <v xml:space="preserve"> </v>
      </c>
      <c r="G83" s="44"/>
      <c r="H83" s="44"/>
      <c r="I83" s="35" t="s">
        <v>37</v>
      </c>
      <c r="J83" s="40" t="str">
        <f>E23</f>
        <v xml:space="preserve"> </v>
      </c>
      <c r="K83" s="44"/>
      <c r="L83" s="148"/>
      <c r="S83" s="42"/>
      <c r="T83" s="42"/>
      <c r="U83" s="42"/>
      <c r="V83" s="42"/>
      <c r="W83" s="42"/>
      <c r="X83" s="42"/>
      <c r="Y83" s="42"/>
      <c r="Z83" s="42"/>
      <c r="AA83" s="42"/>
      <c r="AB83" s="42"/>
      <c r="AC83" s="42"/>
      <c r="AD83" s="42"/>
      <c r="AE83" s="42"/>
    </row>
    <row r="84" s="2" customFormat="1" ht="15.15" customHeight="1">
      <c r="A84" s="42"/>
      <c r="B84" s="43"/>
      <c r="C84" s="35" t="s">
        <v>35</v>
      </c>
      <c r="D84" s="44"/>
      <c r="E84" s="44"/>
      <c r="F84" s="30" t="str">
        <f>IF(E20="","",E20)</f>
        <v>Vyplň údaj</v>
      </c>
      <c r="G84" s="44"/>
      <c r="H84" s="44"/>
      <c r="I84" s="35" t="s">
        <v>39</v>
      </c>
      <c r="J84" s="40" t="str">
        <f>E26</f>
        <v xml:space="preserve"> </v>
      </c>
      <c r="K84" s="44"/>
      <c r="L84" s="148"/>
      <c r="S84" s="42"/>
      <c r="T84" s="42"/>
      <c r="U84" s="42"/>
      <c r="V84" s="42"/>
      <c r="W84" s="42"/>
      <c r="X84" s="42"/>
      <c r="Y84" s="42"/>
      <c r="Z84" s="42"/>
      <c r="AA84" s="42"/>
      <c r="AB84" s="42"/>
      <c r="AC84" s="42"/>
      <c r="AD84" s="42"/>
      <c r="AE84" s="42"/>
    </row>
    <row r="85" s="2" customFormat="1" ht="10.32"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11" customFormat="1" ht="29.28" customHeight="1">
      <c r="A86" s="189"/>
      <c r="B86" s="190"/>
      <c r="C86" s="191" t="s">
        <v>200</v>
      </c>
      <c r="D86" s="192" t="s">
        <v>61</v>
      </c>
      <c r="E86" s="192" t="s">
        <v>57</v>
      </c>
      <c r="F86" s="192" t="s">
        <v>58</v>
      </c>
      <c r="G86" s="192" t="s">
        <v>201</v>
      </c>
      <c r="H86" s="192" t="s">
        <v>202</v>
      </c>
      <c r="I86" s="192" t="s">
        <v>203</v>
      </c>
      <c r="J86" s="192" t="s">
        <v>177</v>
      </c>
      <c r="K86" s="193" t="s">
        <v>204</v>
      </c>
      <c r="L86" s="194"/>
      <c r="M86" s="96" t="s">
        <v>32</v>
      </c>
      <c r="N86" s="97" t="s">
        <v>46</v>
      </c>
      <c r="O86" s="97" t="s">
        <v>205</v>
      </c>
      <c r="P86" s="97" t="s">
        <v>206</v>
      </c>
      <c r="Q86" s="97" t="s">
        <v>207</v>
      </c>
      <c r="R86" s="97" t="s">
        <v>208</v>
      </c>
      <c r="S86" s="97" t="s">
        <v>209</v>
      </c>
      <c r="T86" s="98" t="s">
        <v>210</v>
      </c>
      <c r="U86" s="189"/>
      <c r="V86" s="189"/>
      <c r="W86" s="189"/>
      <c r="X86" s="189"/>
      <c r="Y86" s="189"/>
      <c r="Z86" s="189"/>
      <c r="AA86" s="189"/>
      <c r="AB86" s="189"/>
      <c r="AC86" s="189"/>
      <c r="AD86" s="189"/>
      <c r="AE86" s="189"/>
    </row>
    <row r="87" s="2" customFormat="1" ht="22.8" customHeight="1">
      <c r="A87" s="42"/>
      <c r="B87" s="43"/>
      <c r="C87" s="103" t="s">
        <v>211</v>
      </c>
      <c r="D87" s="44"/>
      <c r="E87" s="44"/>
      <c r="F87" s="44"/>
      <c r="G87" s="44"/>
      <c r="H87" s="44"/>
      <c r="I87" s="44"/>
      <c r="J87" s="195">
        <f>BK87</f>
        <v>0</v>
      </c>
      <c r="K87" s="44"/>
      <c r="L87" s="48"/>
      <c r="M87" s="99"/>
      <c r="N87" s="196"/>
      <c r="O87" s="100"/>
      <c r="P87" s="197">
        <f>P88</f>
        <v>0</v>
      </c>
      <c r="Q87" s="100"/>
      <c r="R87" s="197">
        <f>R88</f>
        <v>0.83299999999999996</v>
      </c>
      <c r="S87" s="100"/>
      <c r="T87" s="198">
        <f>T88</f>
        <v>0</v>
      </c>
      <c r="U87" s="42"/>
      <c r="V87" s="42"/>
      <c r="W87" s="42"/>
      <c r="X87" s="42"/>
      <c r="Y87" s="42"/>
      <c r="Z87" s="42"/>
      <c r="AA87" s="42"/>
      <c r="AB87" s="42"/>
      <c r="AC87" s="42"/>
      <c r="AD87" s="42"/>
      <c r="AE87" s="42"/>
      <c r="AT87" s="20" t="s">
        <v>75</v>
      </c>
      <c r="AU87" s="20" t="s">
        <v>178</v>
      </c>
      <c r="BK87" s="199">
        <f>BK88</f>
        <v>0</v>
      </c>
    </row>
    <row r="88" s="12" customFormat="1" ht="25.92" customHeight="1">
      <c r="A88" s="12"/>
      <c r="B88" s="200"/>
      <c r="C88" s="201"/>
      <c r="D88" s="202" t="s">
        <v>75</v>
      </c>
      <c r="E88" s="203" t="s">
        <v>482</v>
      </c>
      <c r="F88" s="203" t="s">
        <v>483</v>
      </c>
      <c r="G88" s="201"/>
      <c r="H88" s="201"/>
      <c r="I88" s="204"/>
      <c r="J88" s="205">
        <f>BK88</f>
        <v>0</v>
      </c>
      <c r="K88" s="201"/>
      <c r="L88" s="206"/>
      <c r="M88" s="207"/>
      <c r="N88" s="208"/>
      <c r="O88" s="208"/>
      <c r="P88" s="209">
        <f>P89</f>
        <v>0</v>
      </c>
      <c r="Q88" s="208"/>
      <c r="R88" s="209">
        <f>R89</f>
        <v>0.83299999999999996</v>
      </c>
      <c r="S88" s="208"/>
      <c r="T88" s="210">
        <f>T89</f>
        <v>0</v>
      </c>
      <c r="U88" s="12"/>
      <c r="V88" s="12"/>
      <c r="W88" s="12"/>
      <c r="X88" s="12"/>
      <c r="Y88" s="12"/>
      <c r="Z88" s="12"/>
      <c r="AA88" s="12"/>
      <c r="AB88" s="12"/>
      <c r="AC88" s="12"/>
      <c r="AD88" s="12"/>
      <c r="AE88" s="12"/>
      <c r="AR88" s="211" t="s">
        <v>85</v>
      </c>
      <c r="AT88" s="212" t="s">
        <v>75</v>
      </c>
      <c r="AU88" s="212" t="s">
        <v>76</v>
      </c>
      <c r="AY88" s="211" t="s">
        <v>214</v>
      </c>
      <c r="BK88" s="213">
        <f>BK89</f>
        <v>0</v>
      </c>
    </row>
    <row r="89" s="12" customFormat="1" ht="22.8" customHeight="1">
      <c r="A89" s="12"/>
      <c r="B89" s="200"/>
      <c r="C89" s="201"/>
      <c r="D89" s="202" t="s">
        <v>75</v>
      </c>
      <c r="E89" s="214" t="s">
        <v>676</v>
      </c>
      <c r="F89" s="214" t="s">
        <v>677</v>
      </c>
      <c r="G89" s="201"/>
      <c r="H89" s="201"/>
      <c r="I89" s="204"/>
      <c r="J89" s="215">
        <f>BK89</f>
        <v>0</v>
      </c>
      <c r="K89" s="201"/>
      <c r="L89" s="206"/>
      <c r="M89" s="207"/>
      <c r="N89" s="208"/>
      <c r="O89" s="208"/>
      <c r="P89" s="209">
        <f>SUM(P90:P96)</f>
        <v>0</v>
      </c>
      <c r="Q89" s="208"/>
      <c r="R89" s="209">
        <f>SUM(R90:R96)</f>
        <v>0.83299999999999996</v>
      </c>
      <c r="S89" s="208"/>
      <c r="T89" s="210">
        <f>SUM(T90:T96)</f>
        <v>0</v>
      </c>
      <c r="U89" s="12"/>
      <c r="V89" s="12"/>
      <c r="W89" s="12"/>
      <c r="X89" s="12"/>
      <c r="Y89" s="12"/>
      <c r="Z89" s="12"/>
      <c r="AA89" s="12"/>
      <c r="AB89" s="12"/>
      <c r="AC89" s="12"/>
      <c r="AD89" s="12"/>
      <c r="AE89" s="12"/>
      <c r="AR89" s="211" t="s">
        <v>85</v>
      </c>
      <c r="AT89" s="212" t="s">
        <v>75</v>
      </c>
      <c r="AU89" s="212" t="s">
        <v>83</v>
      </c>
      <c r="AY89" s="211" t="s">
        <v>214</v>
      </c>
      <c r="BK89" s="213">
        <f>SUM(BK90:BK96)</f>
        <v>0</v>
      </c>
    </row>
    <row r="90" s="2" customFormat="1" ht="37.8" customHeight="1">
      <c r="A90" s="42"/>
      <c r="B90" s="43"/>
      <c r="C90" s="216" t="s">
        <v>83</v>
      </c>
      <c r="D90" s="216" t="s">
        <v>217</v>
      </c>
      <c r="E90" s="217" t="s">
        <v>2671</v>
      </c>
      <c r="F90" s="218" t="s">
        <v>2672</v>
      </c>
      <c r="G90" s="219" t="s">
        <v>230</v>
      </c>
      <c r="H90" s="220">
        <v>27.899999999999999</v>
      </c>
      <c r="I90" s="221"/>
      <c r="J90" s="222">
        <f>ROUND(I90*H90,2)</f>
        <v>0</v>
      </c>
      <c r="K90" s="218" t="s">
        <v>221</v>
      </c>
      <c r="L90" s="48"/>
      <c r="M90" s="223" t="s">
        <v>32</v>
      </c>
      <c r="N90" s="224" t="s">
        <v>47</v>
      </c>
      <c r="O90" s="88"/>
      <c r="P90" s="225">
        <f>O90*H90</f>
        <v>0</v>
      </c>
      <c r="Q90" s="225">
        <v>0</v>
      </c>
      <c r="R90" s="225">
        <f>Q90*H90</f>
        <v>0</v>
      </c>
      <c r="S90" s="225">
        <v>0</v>
      </c>
      <c r="T90" s="226">
        <f>S90*H90</f>
        <v>0</v>
      </c>
      <c r="U90" s="42"/>
      <c r="V90" s="42"/>
      <c r="W90" s="42"/>
      <c r="X90" s="42"/>
      <c r="Y90" s="42"/>
      <c r="Z90" s="42"/>
      <c r="AA90" s="42"/>
      <c r="AB90" s="42"/>
      <c r="AC90" s="42"/>
      <c r="AD90" s="42"/>
      <c r="AE90" s="42"/>
      <c r="AR90" s="227" t="s">
        <v>334</v>
      </c>
      <c r="AT90" s="227" t="s">
        <v>217</v>
      </c>
      <c r="AU90" s="227" t="s">
        <v>85</v>
      </c>
      <c r="AY90" s="20" t="s">
        <v>214</v>
      </c>
      <c r="BE90" s="228">
        <f>IF(N90="základní",J90,0)</f>
        <v>0</v>
      </c>
      <c r="BF90" s="228">
        <f>IF(N90="snížená",J90,0)</f>
        <v>0</v>
      </c>
      <c r="BG90" s="228">
        <f>IF(N90="zákl. přenesená",J90,0)</f>
        <v>0</v>
      </c>
      <c r="BH90" s="228">
        <f>IF(N90="sníž. přenesená",J90,0)</f>
        <v>0</v>
      </c>
      <c r="BI90" s="228">
        <f>IF(N90="nulová",J90,0)</f>
        <v>0</v>
      </c>
      <c r="BJ90" s="20" t="s">
        <v>83</v>
      </c>
      <c r="BK90" s="228">
        <f>ROUND(I90*H90,2)</f>
        <v>0</v>
      </c>
      <c r="BL90" s="20" t="s">
        <v>334</v>
      </c>
      <c r="BM90" s="227" t="s">
        <v>2673</v>
      </c>
    </row>
    <row r="91" s="2" customFormat="1">
      <c r="A91" s="42"/>
      <c r="B91" s="43"/>
      <c r="C91" s="44"/>
      <c r="D91" s="229" t="s">
        <v>223</v>
      </c>
      <c r="E91" s="44"/>
      <c r="F91" s="230" t="s">
        <v>2674</v>
      </c>
      <c r="G91" s="44"/>
      <c r="H91" s="44"/>
      <c r="I91" s="231"/>
      <c r="J91" s="44"/>
      <c r="K91" s="44"/>
      <c r="L91" s="48"/>
      <c r="M91" s="232"/>
      <c r="N91" s="233"/>
      <c r="O91" s="88"/>
      <c r="P91" s="88"/>
      <c r="Q91" s="88"/>
      <c r="R91" s="88"/>
      <c r="S91" s="88"/>
      <c r="T91" s="89"/>
      <c r="U91" s="42"/>
      <c r="V91" s="42"/>
      <c r="W91" s="42"/>
      <c r="X91" s="42"/>
      <c r="Y91" s="42"/>
      <c r="Z91" s="42"/>
      <c r="AA91" s="42"/>
      <c r="AB91" s="42"/>
      <c r="AC91" s="42"/>
      <c r="AD91" s="42"/>
      <c r="AE91" s="42"/>
      <c r="AT91" s="20" t="s">
        <v>223</v>
      </c>
      <c r="AU91" s="20" t="s">
        <v>85</v>
      </c>
    </row>
    <row r="92" s="14" customFormat="1">
      <c r="A92" s="14"/>
      <c r="B92" s="245"/>
      <c r="C92" s="246"/>
      <c r="D92" s="236" t="s">
        <v>225</v>
      </c>
      <c r="E92" s="247" t="s">
        <v>32</v>
      </c>
      <c r="F92" s="248" t="s">
        <v>2675</v>
      </c>
      <c r="G92" s="246"/>
      <c r="H92" s="249">
        <v>27.899999999999999</v>
      </c>
      <c r="I92" s="250"/>
      <c r="J92" s="246"/>
      <c r="K92" s="246"/>
      <c r="L92" s="251"/>
      <c r="M92" s="252"/>
      <c r="N92" s="253"/>
      <c r="O92" s="253"/>
      <c r="P92" s="253"/>
      <c r="Q92" s="253"/>
      <c r="R92" s="253"/>
      <c r="S92" s="253"/>
      <c r="T92" s="254"/>
      <c r="U92" s="14"/>
      <c r="V92" s="14"/>
      <c r="W92" s="14"/>
      <c r="X92" s="14"/>
      <c r="Y92" s="14"/>
      <c r="Z92" s="14"/>
      <c r="AA92" s="14"/>
      <c r="AB92" s="14"/>
      <c r="AC92" s="14"/>
      <c r="AD92" s="14"/>
      <c r="AE92" s="14"/>
      <c r="AT92" s="255" t="s">
        <v>225</v>
      </c>
      <c r="AU92" s="255" t="s">
        <v>85</v>
      </c>
      <c r="AV92" s="14" t="s">
        <v>85</v>
      </c>
      <c r="AW92" s="14" t="s">
        <v>38</v>
      </c>
      <c r="AX92" s="14" t="s">
        <v>83</v>
      </c>
      <c r="AY92" s="255" t="s">
        <v>214</v>
      </c>
    </row>
    <row r="93" s="2" customFormat="1" ht="37.8" customHeight="1">
      <c r="A93" s="42"/>
      <c r="B93" s="43"/>
      <c r="C93" s="268" t="s">
        <v>85</v>
      </c>
      <c r="D93" s="268" t="s">
        <v>302</v>
      </c>
      <c r="E93" s="269" t="s">
        <v>2676</v>
      </c>
      <c r="F93" s="270" t="s">
        <v>2677</v>
      </c>
      <c r="G93" s="271" t="s">
        <v>230</v>
      </c>
      <c r="H93" s="272">
        <v>2</v>
      </c>
      <c r="I93" s="273"/>
      <c r="J93" s="274">
        <f>ROUND(I93*H93,2)</f>
        <v>0</v>
      </c>
      <c r="K93" s="270" t="s">
        <v>221</v>
      </c>
      <c r="L93" s="275"/>
      <c r="M93" s="276" t="s">
        <v>32</v>
      </c>
      <c r="N93" s="277" t="s">
        <v>47</v>
      </c>
      <c r="O93" s="88"/>
      <c r="P93" s="225">
        <f>O93*H93</f>
        <v>0</v>
      </c>
      <c r="Q93" s="225">
        <v>0.028000000000000001</v>
      </c>
      <c r="R93" s="225">
        <f>Q93*H93</f>
        <v>0.056000000000000001</v>
      </c>
      <c r="S93" s="225">
        <v>0</v>
      </c>
      <c r="T93" s="226">
        <f>S93*H93</f>
        <v>0</v>
      </c>
      <c r="U93" s="42"/>
      <c r="V93" s="42"/>
      <c r="W93" s="42"/>
      <c r="X93" s="42"/>
      <c r="Y93" s="42"/>
      <c r="Z93" s="42"/>
      <c r="AA93" s="42"/>
      <c r="AB93" s="42"/>
      <c r="AC93" s="42"/>
      <c r="AD93" s="42"/>
      <c r="AE93" s="42"/>
      <c r="AR93" s="227" t="s">
        <v>426</v>
      </c>
      <c r="AT93" s="227" t="s">
        <v>302</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334</v>
      </c>
      <c r="BM93" s="227" t="s">
        <v>2678</v>
      </c>
    </row>
    <row r="94" s="2" customFormat="1" ht="33" customHeight="1">
      <c r="A94" s="42"/>
      <c r="B94" s="43"/>
      <c r="C94" s="268" t="s">
        <v>234</v>
      </c>
      <c r="D94" s="268" t="s">
        <v>302</v>
      </c>
      <c r="E94" s="269" t="s">
        <v>2679</v>
      </c>
      <c r="F94" s="270" t="s">
        <v>2680</v>
      </c>
      <c r="G94" s="271" t="s">
        <v>230</v>
      </c>
      <c r="H94" s="272">
        <v>25.899999999999999</v>
      </c>
      <c r="I94" s="273"/>
      <c r="J94" s="274">
        <f>ROUND(I94*H94,2)</f>
        <v>0</v>
      </c>
      <c r="K94" s="270" t="s">
        <v>221</v>
      </c>
      <c r="L94" s="275"/>
      <c r="M94" s="276" t="s">
        <v>32</v>
      </c>
      <c r="N94" s="277" t="s">
        <v>47</v>
      </c>
      <c r="O94" s="88"/>
      <c r="P94" s="225">
        <f>O94*H94</f>
        <v>0</v>
      </c>
      <c r="Q94" s="225">
        <v>0.029999999999999999</v>
      </c>
      <c r="R94" s="225">
        <f>Q94*H94</f>
        <v>0.77699999999999991</v>
      </c>
      <c r="S94" s="225">
        <v>0</v>
      </c>
      <c r="T94" s="226">
        <f>S94*H94</f>
        <v>0</v>
      </c>
      <c r="U94" s="42"/>
      <c r="V94" s="42"/>
      <c r="W94" s="42"/>
      <c r="X94" s="42"/>
      <c r="Y94" s="42"/>
      <c r="Z94" s="42"/>
      <c r="AA94" s="42"/>
      <c r="AB94" s="42"/>
      <c r="AC94" s="42"/>
      <c r="AD94" s="42"/>
      <c r="AE94" s="42"/>
      <c r="AR94" s="227" t="s">
        <v>426</v>
      </c>
      <c r="AT94" s="227" t="s">
        <v>302</v>
      </c>
      <c r="AU94" s="227" t="s">
        <v>85</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334</v>
      </c>
      <c r="BM94" s="227" t="s">
        <v>2681</v>
      </c>
    </row>
    <row r="95" s="2" customFormat="1" ht="49.05" customHeight="1">
      <c r="A95" s="42"/>
      <c r="B95" s="43"/>
      <c r="C95" s="216" t="s">
        <v>215</v>
      </c>
      <c r="D95" s="216" t="s">
        <v>217</v>
      </c>
      <c r="E95" s="217" t="s">
        <v>2553</v>
      </c>
      <c r="F95" s="218" t="s">
        <v>2554</v>
      </c>
      <c r="G95" s="219" t="s">
        <v>241</v>
      </c>
      <c r="H95" s="220">
        <v>0.83299999999999996</v>
      </c>
      <c r="I95" s="221"/>
      <c r="J95" s="222">
        <f>ROUND(I95*H95,2)</f>
        <v>0</v>
      </c>
      <c r="K95" s="218" t="s">
        <v>221</v>
      </c>
      <c r="L95" s="48"/>
      <c r="M95" s="223" t="s">
        <v>32</v>
      </c>
      <c r="N95" s="224" t="s">
        <v>47</v>
      </c>
      <c r="O95" s="88"/>
      <c r="P95" s="225">
        <f>O95*H95</f>
        <v>0</v>
      </c>
      <c r="Q95" s="225">
        <v>0</v>
      </c>
      <c r="R95" s="225">
        <f>Q95*H95</f>
        <v>0</v>
      </c>
      <c r="S95" s="225">
        <v>0</v>
      </c>
      <c r="T95" s="226">
        <f>S95*H95</f>
        <v>0</v>
      </c>
      <c r="U95" s="42"/>
      <c r="V95" s="42"/>
      <c r="W95" s="42"/>
      <c r="X95" s="42"/>
      <c r="Y95" s="42"/>
      <c r="Z95" s="42"/>
      <c r="AA95" s="42"/>
      <c r="AB95" s="42"/>
      <c r="AC95" s="42"/>
      <c r="AD95" s="42"/>
      <c r="AE95" s="42"/>
      <c r="AR95" s="227" t="s">
        <v>334</v>
      </c>
      <c r="AT95" s="227" t="s">
        <v>217</v>
      </c>
      <c r="AU95" s="227" t="s">
        <v>85</v>
      </c>
      <c r="AY95" s="20" t="s">
        <v>214</v>
      </c>
      <c r="BE95" s="228">
        <f>IF(N95="základní",J95,0)</f>
        <v>0</v>
      </c>
      <c r="BF95" s="228">
        <f>IF(N95="snížená",J95,0)</f>
        <v>0</v>
      </c>
      <c r="BG95" s="228">
        <f>IF(N95="zákl. přenesená",J95,0)</f>
        <v>0</v>
      </c>
      <c r="BH95" s="228">
        <f>IF(N95="sníž. přenesená",J95,0)</f>
        <v>0</v>
      </c>
      <c r="BI95" s="228">
        <f>IF(N95="nulová",J95,0)</f>
        <v>0</v>
      </c>
      <c r="BJ95" s="20" t="s">
        <v>83</v>
      </c>
      <c r="BK95" s="228">
        <f>ROUND(I95*H95,2)</f>
        <v>0</v>
      </c>
      <c r="BL95" s="20" t="s">
        <v>334</v>
      </c>
      <c r="BM95" s="227" t="s">
        <v>2682</v>
      </c>
    </row>
    <row r="96" s="2" customFormat="1">
      <c r="A96" s="42"/>
      <c r="B96" s="43"/>
      <c r="C96" s="44"/>
      <c r="D96" s="229" t="s">
        <v>223</v>
      </c>
      <c r="E96" s="44"/>
      <c r="F96" s="230" t="s">
        <v>2556</v>
      </c>
      <c r="G96" s="44"/>
      <c r="H96" s="44"/>
      <c r="I96" s="231"/>
      <c r="J96" s="44"/>
      <c r="K96" s="44"/>
      <c r="L96" s="48"/>
      <c r="M96" s="292"/>
      <c r="N96" s="293"/>
      <c r="O96" s="294"/>
      <c r="P96" s="294"/>
      <c r="Q96" s="294"/>
      <c r="R96" s="294"/>
      <c r="S96" s="294"/>
      <c r="T96" s="295"/>
      <c r="U96" s="42"/>
      <c r="V96" s="42"/>
      <c r="W96" s="42"/>
      <c r="X96" s="42"/>
      <c r="Y96" s="42"/>
      <c r="Z96" s="42"/>
      <c r="AA96" s="42"/>
      <c r="AB96" s="42"/>
      <c r="AC96" s="42"/>
      <c r="AD96" s="42"/>
      <c r="AE96" s="42"/>
      <c r="AT96" s="20" t="s">
        <v>223</v>
      </c>
      <c r="AU96" s="20" t="s">
        <v>85</v>
      </c>
    </row>
    <row r="97" s="2" customFormat="1" ht="6.96" customHeight="1">
      <c r="A97" s="42"/>
      <c r="B97" s="63"/>
      <c r="C97" s="64"/>
      <c r="D97" s="64"/>
      <c r="E97" s="64"/>
      <c r="F97" s="64"/>
      <c r="G97" s="64"/>
      <c r="H97" s="64"/>
      <c r="I97" s="64"/>
      <c r="J97" s="64"/>
      <c r="K97" s="64"/>
      <c r="L97" s="48"/>
      <c r="M97" s="42"/>
      <c r="O97" s="42"/>
      <c r="P97" s="42"/>
      <c r="Q97" s="42"/>
      <c r="R97" s="42"/>
      <c r="S97" s="42"/>
      <c r="T97" s="42"/>
      <c r="U97" s="42"/>
      <c r="V97" s="42"/>
      <c r="W97" s="42"/>
      <c r="X97" s="42"/>
      <c r="Y97" s="42"/>
      <c r="Z97" s="42"/>
      <c r="AA97" s="42"/>
      <c r="AB97" s="42"/>
      <c r="AC97" s="42"/>
      <c r="AD97" s="42"/>
      <c r="AE97" s="42"/>
    </row>
  </sheetData>
  <sheetProtection sheet="1" autoFilter="0" formatColumns="0" formatRows="0" objects="1" scenarios="1" spinCount="100000" saltValue="szic12pfsjMLvudqbmr2LeSTVVUX3N6lDW8ojYa1Fkm8mGs3lZG3nnrlV+NRTcunIkE8wocXmllrwkllyatebA==" hashValue="GHEFlempPHONx8uuEjs6YWnyuTwniT0HNkD/gzS5yEZqkchM2v0y1NKCr7QolrNSzRu6jYx2gxiduNhwjtKLeg==" algorithmName="SHA-512" password="CC35"/>
  <autoFilter ref="C86:K96"/>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4_02/767152120"/>
    <hyperlink ref="F96" r:id="rId2" display="https://podminky.urs.cz/item/CS_URS_2024_02/998767101"/>
  </hyperlinks>
  <pageMargins left="0.39375" right="0.39375" top="0.39375" bottom="0.39375" header="0" footer="0"/>
  <pageSetup paperSize="9" orientation="portrait" blackAndWhite="1" fitToHeight="100"/>
  <headerFooter>
    <oddFooter>&amp;CStrana &amp;P z &amp;N</oddFooter>
  </headerFooter>
  <drawing r:id="rId3"/>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126</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2683</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19</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23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ROUND(J82,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ROUND((SUM(BE82:BE100)),  2)</f>
        <v>0</v>
      </c>
      <c r="G33" s="42"/>
      <c r="H33" s="42"/>
      <c r="I33" s="161">
        <v>0.20999999999999999</v>
      </c>
      <c r="J33" s="160">
        <f>ROUND(((SUM(BE82:BE100))*I33),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ROUND((SUM(BF82:BF100)),  2)</f>
        <v>0</v>
      </c>
      <c r="G34" s="42"/>
      <c r="H34" s="42"/>
      <c r="I34" s="161">
        <v>0.12</v>
      </c>
      <c r="J34" s="160">
        <f>ROUND(((SUM(BF82:BF100))*I34),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ROUND((SUM(BG82:BG100)),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ROUND((SUM(BH82:BH100)),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ROUND((SUM(BI82:BI100)),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 xml:space="preserve">02 - D.1.3  PBŘ</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Plzeň</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J82</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185</v>
      </c>
      <c r="E60" s="181"/>
      <c r="F60" s="181"/>
      <c r="G60" s="181"/>
      <c r="H60" s="181"/>
      <c r="I60" s="181"/>
      <c r="J60" s="182">
        <f>J83</f>
        <v>0</v>
      </c>
      <c r="K60" s="179"/>
      <c r="L60" s="183"/>
      <c r="S60" s="9"/>
      <c r="T60" s="9"/>
      <c r="U60" s="9"/>
      <c r="V60" s="9"/>
      <c r="W60" s="9"/>
      <c r="X60" s="9"/>
      <c r="Y60" s="9"/>
      <c r="Z60" s="9"/>
      <c r="AA60" s="9"/>
      <c r="AB60" s="9"/>
      <c r="AC60" s="9"/>
      <c r="AD60" s="9"/>
      <c r="AE60" s="9"/>
    </row>
    <row r="61" s="10" customFormat="1" ht="19.92" customHeight="1">
      <c r="A61" s="10"/>
      <c r="B61" s="184"/>
      <c r="C61" s="129"/>
      <c r="D61" s="185" t="s">
        <v>2684</v>
      </c>
      <c r="E61" s="186"/>
      <c r="F61" s="186"/>
      <c r="G61" s="186"/>
      <c r="H61" s="186"/>
      <c r="I61" s="186"/>
      <c r="J61" s="187">
        <f>J84</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1385</v>
      </c>
      <c r="E62" s="186"/>
      <c r="F62" s="186"/>
      <c r="G62" s="186"/>
      <c r="H62" s="186"/>
      <c r="I62" s="186"/>
      <c r="J62" s="187">
        <f>J94</f>
        <v>0</v>
      </c>
      <c r="K62" s="129"/>
      <c r="L62" s="188"/>
      <c r="S62" s="10"/>
      <c r="T62" s="10"/>
      <c r="U62" s="10"/>
      <c r="V62" s="10"/>
      <c r="W62" s="10"/>
      <c r="X62" s="10"/>
      <c r="Y62" s="10"/>
      <c r="Z62" s="10"/>
      <c r="AA62" s="10"/>
      <c r="AB62" s="10"/>
      <c r="AC62" s="10"/>
      <c r="AD62" s="10"/>
      <c r="AE62" s="10"/>
    </row>
    <row r="63" s="2" customFormat="1" ht="21.84" customHeight="1">
      <c r="A63" s="42"/>
      <c r="B63" s="43"/>
      <c r="C63" s="44"/>
      <c r="D63" s="44"/>
      <c r="E63" s="44"/>
      <c r="F63" s="44"/>
      <c r="G63" s="44"/>
      <c r="H63" s="44"/>
      <c r="I63" s="44"/>
      <c r="J63" s="44"/>
      <c r="K63" s="44"/>
      <c r="L63" s="148"/>
      <c r="S63" s="42"/>
      <c r="T63" s="42"/>
      <c r="U63" s="42"/>
      <c r="V63" s="42"/>
      <c r="W63" s="42"/>
      <c r="X63" s="42"/>
      <c r="Y63" s="42"/>
      <c r="Z63" s="42"/>
      <c r="AA63" s="42"/>
      <c r="AB63" s="42"/>
      <c r="AC63" s="42"/>
      <c r="AD63" s="42"/>
      <c r="AE63" s="42"/>
    </row>
    <row r="64" s="2" customFormat="1" ht="6.96" customHeight="1">
      <c r="A64" s="42"/>
      <c r="B64" s="63"/>
      <c r="C64" s="64"/>
      <c r="D64" s="64"/>
      <c r="E64" s="64"/>
      <c r="F64" s="64"/>
      <c r="G64" s="64"/>
      <c r="H64" s="64"/>
      <c r="I64" s="64"/>
      <c r="J64" s="64"/>
      <c r="K64" s="64"/>
      <c r="L64" s="148"/>
      <c r="S64" s="42"/>
      <c r="T64" s="42"/>
      <c r="U64" s="42"/>
      <c r="V64" s="42"/>
      <c r="W64" s="42"/>
      <c r="X64" s="42"/>
      <c r="Y64" s="42"/>
      <c r="Z64" s="42"/>
      <c r="AA64" s="42"/>
      <c r="AB64" s="42"/>
      <c r="AC64" s="42"/>
      <c r="AD64" s="42"/>
      <c r="AE64" s="42"/>
    </row>
    <row r="68" s="2" customFormat="1" ht="6.96" customHeight="1">
      <c r="A68" s="42"/>
      <c r="B68" s="65"/>
      <c r="C68" s="66"/>
      <c r="D68" s="66"/>
      <c r="E68" s="66"/>
      <c r="F68" s="66"/>
      <c r="G68" s="66"/>
      <c r="H68" s="66"/>
      <c r="I68" s="66"/>
      <c r="J68" s="66"/>
      <c r="K68" s="66"/>
      <c r="L68" s="148"/>
      <c r="S68" s="42"/>
      <c r="T68" s="42"/>
      <c r="U68" s="42"/>
      <c r="V68" s="42"/>
      <c r="W68" s="42"/>
      <c r="X68" s="42"/>
      <c r="Y68" s="42"/>
      <c r="Z68" s="42"/>
      <c r="AA68" s="42"/>
      <c r="AB68" s="42"/>
      <c r="AC68" s="42"/>
      <c r="AD68" s="42"/>
      <c r="AE68" s="42"/>
    </row>
    <row r="69" s="2" customFormat="1" ht="24.96" customHeight="1">
      <c r="A69" s="42"/>
      <c r="B69" s="43"/>
      <c r="C69" s="26" t="s">
        <v>199</v>
      </c>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43"/>
      <c r="C70" s="44"/>
      <c r="D70" s="44"/>
      <c r="E70" s="44"/>
      <c r="F70" s="44"/>
      <c r="G70" s="44"/>
      <c r="H70" s="44"/>
      <c r="I70" s="44"/>
      <c r="J70" s="44"/>
      <c r="K70" s="44"/>
      <c r="L70" s="148"/>
      <c r="S70" s="42"/>
      <c r="T70" s="42"/>
      <c r="U70" s="42"/>
      <c r="V70" s="42"/>
      <c r="W70" s="42"/>
      <c r="X70" s="42"/>
      <c r="Y70" s="42"/>
      <c r="Z70" s="42"/>
      <c r="AA70" s="42"/>
      <c r="AB70" s="42"/>
      <c r="AC70" s="42"/>
      <c r="AD70" s="42"/>
      <c r="AE70" s="42"/>
    </row>
    <row r="71" s="2" customFormat="1" ht="12" customHeight="1">
      <c r="A71" s="42"/>
      <c r="B71" s="43"/>
      <c r="C71" s="35" t="s">
        <v>16</v>
      </c>
      <c r="D71" s="44"/>
      <c r="E71" s="44"/>
      <c r="F71" s="44"/>
      <c r="G71" s="44"/>
      <c r="H71" s="44"/>
      <c r="I71" s="44"/>
      <c r="J71" s="44"/>
      <c r="K71" s="44"/>
      <c r="L71" s="148"/>
      <c r="S71" s="42"/>
      <c r="T71" s="42"/>
      <c r="U71" s="42"/>
      <c r="V71" s="42"/>
      <c r="W71" s="42"/>
      <c r="X71" s="42"/>
      <c r="Y71" s="42"/>
      <c r="Z71" s="42"/>
      <c r="AA71" s="42"/>
      <c r="AB71" s="42"/>
      <c r="AC71" s="42"/>
      <c r="AD71" s="42"/>
      <c r="AE71" s="42"/>
    </row>
    <row r="72" s="2" customFormat="1" ht="26.25" customHeight="1">
      <c r="A72" s="42"/>
      <c r="B72" s="43"/>
      <c r="C72" s="44"/>
      <c r="D72" s="44"/>
      <c r="E72" s="173" t="str">
        <f>E7</f>
        <v>Energeticky úspory objektu Střední odborné školy obchodu, užitého umění a designu Plzeň, Nerudova 33</v>
      </c>
      <c r="F72" s="35"/>
      <c r="G72" s="35"/>
      <c r="H72" s="35"/>
      <c r="I72" s="44"/>
      <c r="J72" s="44"/>
      <c r="K72" s="44"/>
      <c r="L72" s="148"/>
      <c r="S72" s="42"/>
      <c r="T72" s="42"/>
      <c r="U72" s="42"/>
      <c r="V72" s="42"/>
      <c r="W72" s="42"/>
      <c r="X72" s="42"/>
      <c r="Y72" s="42"/>
      <c r="Z72" s="42"/>
      <c r="AA72" s="42"/>
      <c r="AB72" s="42"/>
      <c r="AC72" s="42"/>
      <c r="AD72" s="42"/>
      <c r="AE72" s="42"/>
    </row>
    <row r="73" s="2" customFormat="1" ht="12" customHeight="1">
      <c r="A73" s="42"/>
      <c r="B73" s="43"/>
      <c r="C73" s="35" t="s">
        <v>171</v>
      </c>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6.5" customHeight="1">
      <c r="A74" s="42"/>
      <c r="B74" s="43"/>
      <c r="C74" s="44"/>
      <c r="D74" s="44"/>
      <c r="E74" s="73" t="str">
        <f>E9</f>
        <v xml:space="preserve">02 - D.1.3  PBŘ</v>
      </c>
      <c r="F74" s="44"/>
      <c r="G74" s="44"/>
      <c r="H74" s="44"/>
      <c r="I74" s="44"/>
      <c r="J74" s="44"/>
      <c r="K74" s="44"/>
      <c r="L74" s="148"/>
      <c r="S74" s="42"/>
      <c r="T74" s="42"/>
      <c r="U74" s="42"/>
      <c r="V74" s="42"/>
      <c r="W74" s="42"/>
      <c r="X74" s="42"/>
      <c r="Y74" s="42"/>
      <c r="Z74" s="42"/>
      <c r="AA74" s="42"/>
      <c r="AB74" s="42"/>
      <c r="AC74" s="42"/>
      <c r="AD74" s="42"/>
      <c r="AE74" s="42"/>
    </row>
    <row r="75" s="2" customFormat="1" ht="6.96" customHeight="1">
      <c r="A75" s="42"/>
      <c r="B75" s="43"/>
      <c r="C75" s="44"/>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12" customHeight="1">
      <c r="A76" s="42"/>
      <c r="B76" s="43"/>
      <c r="C76" s="35" t="s">
        <v>22</v>
      </c>
      <c r="D76" s="44"/>
      <c r="E76" s="44"/>
      <c r="F76" s="30" t="str">
        <f>F12</f>
        <v>Plzeň</v>
      </c>
      <c r="G76" s="44"/>
      <c r="H76" s="44"/>
      <c r="I76" s="35" t="s">
        <v>24</v>
      </c>
      <c r="J76" s="76" t="str">
        <f>IF(J12="","",J12)</f>
        <v>26. 11. 2024</v>
      </c>
      <c r="K76" s="44"/>
      <c r="L76" s="148"/>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5.15" customHeight="1">
      <c r="A78" s="42"/>
      <c r="B78" s="43"/>
      <c r="C78" s="35" t="s">
        <v>30</v>
      </c>
      <c r="D78" s="44"/>
      <c r="E78" s="44"/>
      <c r="F78" s="30" t="str">
        <f>E15</f>
        <v xml:space="preserve"> </v>
      </c>
      <c r="G78" s="44"/>
      <c r="H78" s="44"/>
      <c r="I78" s="35" t="s">
        <v>37</v>
      </c>
      <c r="J78" s="40" t="str">
        <f>E21</f>
        <v xml:space="preserve"> </v>
      </c>
      <c r="K78" s="44"/>
      <c r="L78" s="148"/>
      <c r="S78" s="42"/>
      <c r="T78" s="42"/>
      <c r="U78" s="42"/>
      <c r="V78" s="42"/>
      <c r="W78" s="42"/>
      <c r="X78" s="42"/>
      <c r="Y78" s="42"/>
      <c r="Z78" s="42"/>
      <c r="AA78" s="42"/>
      <c r="AB78" s="42"/>
      <c r="AC78" s="42"/>
      <c r="AD78" s="42"/>
      <c r="AE78" s="42"/>
    </row>
    <row r="79" s="2" customFormat="1" ht="15.15" customHeight="1">
      <c r="A79" s="42"/>
      <c r="B79" s="43"/>
      <c r="C79" s="35" t="s">
        <v>35</v>
      </c>
      <c r="D79" s="44"/>
      <c r="E79" s="44"/>
      <c r="F79" s="30" t="str">
        <f>IF(E18="","",E18)</f>
        <v>Vyplň údaj</v>
      </c>
      <c r="G79" s="44"/>
      <c r="H79" s="44"/>
      <c r="I79" s="35" t="s">
        <v>39</v>
      </c>
      <c r="J79" s="40" t="str">
        <f>E24</f>
        <v xml:space="preserve"> </v>
      </c>
      <c r="K79" s="44"/>
      <c r="L79" s="148"/>
      <c r="S79" s="42"/>
      <c r="T79" s="42"/>
      <c r="U79" s="42"/>
      <c r="V79" s="42"/>
      <c r="W79" s="42"/>
      <c r="X79" s="42"/>
      <c r="Y79" s="42"/>
      <c r="Z79" s="42"/>
      <c r="AA79" s="42"/>
      <c r="AB79" s="42"/>
      <c r="AC79" s="42"/>
      <c r="AD79" s="42"/>
      <c r="AE79" s="42"/>
    </row>
    <row r="80" s="2" customFormat="1" ht="10.32"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11" customFormat="1" ht="29.28" customHeight="1">
      <c r="A81" s="189"/>
      <c r="B81" s="190"/>
      <c r="C81" s="191" t="s">
        <v>200</v>
      </c>
      <c r="D81" s="192" t="s">
        <v>61</v>
      </c>
      <c r="E81" s="192" t="s">
        <v>57</v>
      </c>
      <c r="F81" s="192" t="s">
        <v>58</v>
      </c>
      <c r="G81" s="192" t="s">
        <v>201</v>
      </c>
      <c r="H81" s="192" t="s">
        <v>202</v>
      </c>
      <c r="I81" s="192" t="s">
        <v>203</v>
      </c>
      <c r="J81" s="192" t="s">
        <v>177</v>
      </c>
      <c r="K81" s="193" t="s">
        <v>204</v>
      </c>
      <c r="L81" s="194"/>
      <c r="M81" s="96" t="s">
        <v>32</v>
      </c>
      <c r="N81" s="97" t="s">
        <v>46</v>
      </c>
      <c r="O81" s="97" t="s">
        <v>205</v>
      </c>
      <c r="P81" s="97" t="s">
        <v>206</v>
      </c>
      <c r="Q81" s="97" t="s">
        <v>207</v>
      </c>
      <c r="R81" s="97" t="s">
        <v>208</v>
      </c>
      <c r="S81" s="97" t="s">
        <v>209</v>
      </c>
      <c r="T81" s="98" t="s">
        <v>210</v>
      </c>
      <c r="U81" s="189"/>
      <c r="V81" s="189"/>
      <c r="W81" s="189"/>
      <c r="X81" s="189"/>
      <c r="Y81" s="189"/>
      <c r="Z81" s="189"/>
      <c r="AA81" s="189"/>
      <c r="AB81" s="189"/>
      <c r="AC81" s="189"/>
      <c r="AD81" s="189"/>
      <c r="AE81" s="189"/>
    </row>
    <row r="82" s="2" customFormat="1" ht="22.8" customHeight="1">
      <c r="A82" s="42"/>
      <c r="B82" s="43"/>
      <c r="C82" s="103" t="s">
        <v>211</v>
      </c>
      <c r="D82" s="44"/>
      <c r="E82" s="44"/>
      <c r="F82" s="44"/>
      <c r="G82" s="44"/>
      <c r="H82" s="44"/>
      <c r="I82" s="44"/>
      <c r="J82" s="195">
        <f>BK82</f>
        <v>0</v>
      </c>
      <c r="K82" s="44"/>
      <c r="L82" s="48"/>
      <c r="M82" s="99"/>
      <c r="N82" s="196"/>
      <c r="O82" s="100"/>
      <c r="P82" s="197">
        <f>P83</f>
        <v>0</v>
      </c>
      <c r="Q82" s="100"/>
      <c r="R82" s="197">
        <f>R83</f>
        <v>4.1407699999999998</v>
      </c>
      <c r="S82" s="100"/>
      <c r="T82" s="198">
        <f>T83</f>
        <v>0</v>
      </c>
      <c r="U82" s="42"/>
      <c r="V82" s="42"/>
      <c r="W82" s="42"/>
      <c r="X82" s="42"/>
      <c r="Y82" s="42"/>
      <c r="Z82" s="42"/>
      <c r="AA82" s="42"/>
      <c r="AB82" s="42"/>
      <c r="AC82" s="42"/>
      <c r="AD82" s="42"/>
      <c r="AE82" s="42"/>
      <c r="AT82" s="20" t="s">
        <v>75</v>
      </c>
      <c r="AU82" s="20" t="s">
        <v>178</v>
      </c>
      <c r="BK82" s="199">
        <f>BK83</f>
        <v>0</v>
      </c>
    </row>
    <row r="83" s="12" customFormat="1" ht="25.92" customHeight="1">
      <c r="A83" s="12"/>
      <c r="B83" s="200"/>
      <c r="C83" s="201"/>
      <c r="D83" s="202" t="s">
        <v>75</v>
      </c>
      <c r="E83" s="203" t="s">
        <v>482</v>
      </c>
      <c r="F83" s="203" t="s">
        <v>483</v>
      </c>
      <c r="G83" s="201"/>
      <c r="H83" s="201"/>
      <c r="I83" s="204"/>
      <c r="J83" s="205">
        <f>BK83</f>
        <v>0</v>
      </c>
      <c r="K83" s="201"/>
      <c r="L83" s="206"/>
      <c r="M83" s="207"/>
      <c r="N83" s="208"/>
      <c r="O83" s="208"/>
      <c r="P83" s="209">
        <f>P84+P94</f>
        <v>0</v>
      </c>
      <c r="Q83" s="208"/>
      <c r="R83" s="209">
        <f>R84+R94</f>
        <v>4.1407699999999998</v>
      </c>
      <c r="S83" s="208"/>
      <c r="T83" s="210">
        <f>T84+T94</f>
        <v>0</v>
      </c>
      <c r="U83" s="12"/>
      <c r="V83" s="12"/>
      <c r="W83" s="12"/>
      <c r="X83" s="12"/>
      <c r="Y83" s="12"/>
      <c r="Z83" s="12"/>
      <c r="AA83" s="12"/>
      <c r="AB83" s="12"/>
      <c r="AC83" s="12"/>
      <c r="AD83" s="12"/>
      <c r="AE83" s="12"/>
      <c r="AR83" s="211" t="s">
        <v>85</v>
      </c>
      <c r="AT83" s="212" t="s">
        <v>75</v>
      </c>
      <c r="AU83" s="212" t="s">
        <v>76</v>
      </c>
      <c r="AY83" s="211" t="s">
        <v>214</v>
      </c>
      <c r="BK83" s="213">
        <f>BK84+BK94</f>
        <v>0</v>
      </c>
    </row>
    <row r="84" s="12" customFormat="1" ht="22.8" customHeight="1">
      <c r="A84" s="12"/>
      <c r="B84" s="200"/>
      <c r="C84" s="201"/>
      <c r="D84" s="202" t="s">
        <v>75</v>
      </c>
      <c r="E84" s="214" t="s">
        <v>2685</v>
      </c>
      <c r="F84" s="214" t="s">
        <v>2686</v>
      </c>
      <c r="G84" s="201"/>
      <c r="H84" s="201"/>
      <c r="I84" s="204"/>
      <c r="J84" s="215">
        <f>BK84</f>
        <v>0</v>
      </c>
      <c r="K84" s="201"/>
      <c r="L84" s="206"/>
      <c r="M84" s="207"/>
      <c r="N84" s="208"/>
      <c r="O84" s="208"/>
      <c r="P84" s="209">
        <f>SUM(P85:P93)</f>
        <v>0</v>
      </c>
      <c r="Q84" s="208"/>
      <c r="R84" s="209">
        <f>SUM(R85:R93)</f>
        <v>0.40067000000000003</v>
      </c>
      <c r="S84" s="208"/>
      <c r="T84" s="210">
        <f>SUM(T85:T93)</f>
        <v>0</v>
      </c>
      <c r="U84" s="12"/>
      <c r="V84" s="12"/>
      <c r="W84" s="12"/>
      <c r="X84" s="12"/>
      <c r="Y84" s="12"/>
      <c r="Z84" s="12"/>
      <c r="AA84" s="12"/>
      <c r="AB84" s="12"/>
      <c r="AC84" s="12"/>
      <c r="AD84" s="12"/>
      <c r="AE84" s="12"/>
      <c r="AR84" s="211" t="s">
        <v>85</v>
      </c>
      <c r="AT84" s="212" t="s">
        <v>75</v>
      </c>
      <c r="AU84" s="212" t="s">
        <v>83</v>
      </c>
      <c r="AY84" s="211" t="s">
        <v>214</v>
      </c>
      <c r="BK84" s="213">
        <f>SUM(BK85:BK93)</f>
        <v>0</v>
      </c>
    </row>
    <row r="85" s="2" customFormat="1" ht="33" customHeight="1">
      <c r="A85" s="42"/>
      <c r="B85" s="43"/>
      <c r="C85" s="216" t="s">
        <v>83</v>
      </c>
      <c r="D85" s="216" t="s">
        <v>217</v>
      </c>
      <c r="E85" s="217" t="s">
        <v>2687</v>
      </c>
      <c r="F85" s="218" t="s">
        <v>2688</v>
      </c>
      <c r="G85" s="219" t="s">
        <v>2689</v>
      </c>
      <c r="H85" s="220">
        <v>6</v>
      </c>
      <c r="I85" s="221"/>
      <c r="J85" s="222">
        <f>ROUND(I85*H85,2)</f>
        <v>0</v>
      </c>
      <c r="K85" s="218" t="s">
        <v>221</v>
      </c>
      <c r="L85" s="48"/>
      <c r="M85" s="223" t="s">
        <v>32</v>
      </c>
      <c r="N85" s="224" t="s">
        <v>47</v>
      </c>
      <c r="O85" s="88"/>
      <c r="P85" s="225">
        <f>O85*H85</f>
        <v>0</v>
      </c>
      <c r="Q85" s="225">
        <v>0.02913</v>
      </c>
      <c r="R85" s="225">
        <f>Q85*H85</f>
        <v>0.17477999999999999</v>
      </c>
      <c r="S85" s="225">
        <v>0</v>
      </c>
      <c r="T85" s="226">
        <f>S85*H85</f>
        <v>0</v>
      </c>
      <c r="U85" s="42"/>
      <c r="V85" s="42"/>
      <c r="W85" s="42"/>
      <c r="X85" s="42"/>
      <c r="Y85" s="42"/>
      <c r="Z85" s="42"/>
      <c r="AA85" s="42"/>
      <c r="AB85" s="42"/>
      <c r="AC85" s="42"/>
      <c r="AD85" s="42"/>
      <c r="AE85" s="42"/>
      <c r="AR85" s="227" t="s">
        <v>334</v>
      </c>
      <c r="AT85" s="227" t="s">
        <v>217</v>
      </c>
      <c r="AU85" s="227" t="s">
        <v>85</v>
      </c>
      <c r="AY85" s="20" t="s">
        <v>214</v>
      </c>
      <c r="BE85" s="228">
        <f>IF(N85="základní",J85,0)</f>
        <v>0</v>
      </c>
      <c r="BF85" s="228">
        <f>IF(N85="snížená",J85,0)</f>
        <v>0</v>
      </c>
      <c r="BG85" s="228">
        <f>IF(N85="zákl. přenesená",J85,0)</f>
        <v>0</v>
      </c>
      <c r="BH85" s="228">
        <f>IF(N85="sníž. přenesená",J85,0)</f>
        <v>0</v>
      </c>
      <c r="BI85" s="228">
        <f>IF(N85="nulová",J85,0)</f>
        <v>0</v>
      </c>
      <c r="BJ85" s="20" t="s">
        <v>83</v>
      </c>
      <c r="BK85" s="228">
        <f>ROUND(I85*H85,2)</f>
        <v>0</v>
      </c>
      <c r="BL85" s="20" t="s">
        <v>334</v>
      </c>
      <c r="BM85" s="227" t="s">
        <v>2690</v>
      </c>
    </row>
    <row r="86" s="2" customFormat="1">
      <c r="A86" s="42"/>
      <c r="B86" s="43"/>
      <c r="C86" s="44"/>
      <c r="D86" s="229" t="s">
        <v>223</v>
      </c>
      <c r="E86" s="44"/>
      <c r="F86" s="230" t="s">
        <v>2691</v>
      </c>
      <c r="G86" s="44"/>
      <c r="H86" s="44"/>
      <c r="I86" s="231"/>
      <c r="J86" s="44"/>
      <c r="K86" s="44"/>
      <c r="L86" s="48"/>
      <c r="M86" s="232"/>
      <c r="N86" s="233"/>
      <c r="O86" s="88"/>
      <c r="P86" s="88"/>
      <c r="Q86" s="88"/>
      <c r="R86" s="88"/>
      <c r="S86" s="88"/>
      <c r="T86" s="89"/>
      <c r="U86" s="42"/>
      <c r="V86" s="42"/>
      <c r="W86" s="42"/>
      <c r="X86" s="42"/>
      <c r="Y86" s="42"/>
      <c r="Z86" s="42"/>
      <c r="AA86" s="42"/>
      <c r="AB86" s="42"/>
      <c r="AC86" s="42"/>
      <c r="AD86" s="42"/>
      <c r="AE86" s="42"/>
      <c r="AT86" s="20" t="s">
        <v>223</v>
      </c>
      <c r="AU86" s="20" t="s">
        <v>85</v>
      </c>
    </row>
    <row r="87" s="2" customFormat="1" ht="24.15" customHeight="1">
      <c r="A87" s="42"/>
      <c r="B87" s="43"/>
      <c r="C87" s="216" t="s">
        <v>85</v>
      </c>
      <c r="D87" s="216" t="s">
        <v>217</v>
      </c>
      <c r="E87" s="217" t="s">
        <v>2692</v>
      </c>
      <c r="F87" s="218" t="s">
        <v>2693</v>
      </c>
      <c r="G87" s="219" t="s">
        <v>2689</v>
      </c>
      <c r="H87" s="220">
        <v>6</v>
      </c>
      <c r="I87" s="221"/>
      <c r="J87" s="222">
        <f>ROUND(I87*H87,2)</f>
        <v>0</v>
      </c>
      <c r="K87" s="218" t="s">
        <v>32</v>
      </c>
      <c r="L87" s="48"/>
      <c r="M87" s="223" t="s">
        <v>32</v>
      </c>
      <c r="N87" s="224" t="s">
        <v>47</v>
      </c>
      <c r="O87" s="88"/>
      <c r="P87" s="225">
        <f>O87*H87</f>
        <v>0</v>
      </c>
      <c r="Q87" s="225">
        <v>0.02913</v>
      </c>
      <c r="R87" s="225">
        <f>Q87*H87</f>
        <v>0.17477999999999999</v>
      </c>
      <c r="S87" s="225">
        <v>0</v>
      </c>
      <c r="T87" s="226">
        <f>S87*H87</f>
        <v>0</v>
      </c>
      <c r="U87" s="42"/>
      <c r="V87" s="42"/>
      <c r="W87" s="42"/>
      <c r="X87" s="42"/>
      <c r="Y87" s="42"/>
      <c r="Z87" s="42"/>
      <c r="AA87" s="42"/>
      <c r="AB87" s="42"/>
      <c r="AC87" s="42"/>
      <c r="AD87" s="42"/>
      <c r="AE87" s="42"/>
      <c r="AR87" s="227" t="s">
        <v>334</v>
      </c>
      <c r="AT87" s="227" t="s">
        <v>217</v>
      </c>
      <c r="AU87" s="227" t="s">
        <v>85</v>
      </c>
      <c r="AY87" s="20" t="s">
        <v>214</v>
      </c>
      <c r="BE87" s="228">
        <f>IF(N87="základní",J87,0)</f>
        <v>0</v>
      </c>
      <c r="BF87" s="228">
        <f>IF(N87="snížená",J87,0)</f>
        <v>0</v>
      </c>
      <c r="BG87" s="228">
        <f>IF(N87="zákl. přenesená",J87,0)</f>
        <v>0</v>
      </c>
      <c r="BH87" s="228">
        <f>IF(N87="sníž. přenesená",J87,0)</f>
        <v>0</v>
      </c>
      <c r="BI87" s="228">
        <f>IF(N87="nulová",J87,0)</f>
        <v>0</v>
      </c>
      <c r="BJ87" s="20" t="s">
        <v>83</v>
      </c>
      <c r="BK87" s="228">
        <f>ROUND(I87*H87,2)</f>
        <v>0</v>
      </c>
      <c r="BL87" s="20" t="s">
        <v>334</v>
      </c>
      <c r="BM87" s="227" t="s">
        <v>2694</v>
      </c>
    </row>
    <row r="88" s="2" customFormat="1" ht="33" customHeight="1">
      <c r="A88" s="42"/>
      <c r="B88" s="43"/>
      <c r="C88" s="216" t="s">
        <v>234</v>
      </c>
      <c r="D88" s="216" t="s">
        <v>217</v>
      </c>
      <c r="E88" s="217" t="s">
        <v>2695</v>
      </c>
      <c r="F88" s="218" t="s">
        <v>2696</v>
      </c>
      <c r="G88" s="219" t="s">
        <v>327</v>
      </c>
      <c r="H88" s="220">
        <v>1</v>
      </c>
      <c r="I88" s="221"/>
      <c r="J88" s="222">
        <f>ROUND(I88*H88,2)</f>
        <v>0</v>
      </c>
      <c r="K88" s="218" t="s">
        <v>221</v>
      </c>
      <c r="L88" s="48"/>
      <c r="M88" s="223" t="s">
        <v>32</v>
      </c>
      <c r="N88" s="224" t="s">
        <v>47</v>
      </c>
      <c r="O88" s="88"/>
      <c r="P88" s="225">
        <f>O88*H88</f>
        <v>0</v>
      </c>
      <c r="Q88" s="225">
        <v>0.00511</v>
      </c>
      <c r="R88" s="225">
        <f>Q88*H88</f>
        <v>0.00511</v>
      </c>
      <c r="S88" s="225">
        <v>0</v>
      </c>
      <c r="T88" s="226">
        <f>S88*H88</f>
        <v>0</v>
      </c>
      <c r="U88" s="42"/>
      <c r="V88" s="42"/>
      <c r="W88" s="42"/>
      <c r="X88" s="42"/>
      <c r="Y88" s="42"/>
      <c r="Z88" s="42"/>
      <c r="AA88" s="42"/>
      <c r="AB88" s="42"/>
      <c r="AC88" s="42"/>
      <c r="AD88" s="42"/>
      <c r="AE88" s="42"/>
      <c r="AR88" s="227" t="s">
        <v>334</v>
      </c>
      <c r="AT88" s="227" t="s">
        <v>217</v>
      </c>
      <c r="AU88" s="227" t="s">
        <v>85</v>
      </c>
      <c r="AY88" s="20" t="s">
        <v>214</v>
      </c>
      <c r="BE88" s="228">
        <f>IF(N88="základní",J88,0)</f>
        <v>0</v>
      </c>
      <c r="BF88" s="228">
        <f>IF(N88="snížená",J88,0)</f>
        <v>0</v>
      </c>
      <c r="BG88" s="228">
        <f>IF(N88="zákl. přenesená",J88,0)</f>
        <v>0</v>
      </c>
      <c r="BH88" s="228">
        <f>IF(N88="sníž. přenesená",J88,0)</f>
        <v>0</v>
      </c>
      <c r="BI88" s="228">
        <f>IF(N88="nulová",J88,0)</f>
        <v>0</v>
      </c>
      <c r="BJ88" s="20" t="s">
        <v>83</v>
      </c>
      <c r="BK88" s="228">
        <f>ROUND(I88*H88,2)</f>
        <v>0</v>
      </c>
      <c r="BL88" s="20" t="s">
        <v>334</v>
      </c>
      <c r="BM88" s="227" t="s">
        <v>2697</v>
      </c>
    </row>
    <row r="89" s="2" customFormat="1">
      <c r="A89" s="42"/>
      <c r="B89" s="43"/>
      <c r="C89" s="44"/>
      <c r="D89" s="229" t="s">
        <v>223</v>
      </c>
      <c r="E89" s="44"/>
      <c r="F89" s="230" t="s">
        <v>2698</v>
      </c>
      <c r="G89" s="44"/>
      <c r="H89" s="44"/>
      <c r="I89" s="231"/>
      <c r="J89" s="44"/>
      <c r="K89" s="44"/>
      <c r="L89" s="48"/>
      <c r="M89" s="232"/>
      <c r="N89" s="233"/>
      <c r="O89" s="88"/>
      <c r="P89" s="88"/>
      <c r="Q89" s="88"/>
      <c r="R89" s="88"/>
      <c r="S89" s="88"/>
      <c r="T89" s="89"/>
      <c r="U89" s="42"/>
      <c r="V89" s="42"/>
      <c r="W89" s="42"/>
      <c r="X89" s="42"/>
      <c r="Y89" s="42"/>
      <c r="Z89" s="42"/>
      <c r="AA89" s="42"/>
      <c r="AB89" s="42"/>
      <c r="AC89" s="42"/>
      <c r="AD89" s="42"/>
      <c r="AE89" s="42"/>
      <c r="AT89" s="20" t="s">
        <v>223</v>
      </c>
      <c r="AU89" s="20" t="s">
        <v>85</v>
      </c>
    </row>
    <row r="90" s="2" customFormat="1" ht="16.5" customHeight="1">
      <c r="A90" s="42"/>
      <c r="B90" s="43"/>
      <c r="C90" s="268" t="s">
        <v>215</v>
      </c>
      <c r="D90" s="268" t="s">
        <v>302</v>
      </c>
      <c r="E90" s="269" t="s">
        <v>2699</v>
      </c>
      <c r="F90" s="270" t="s">
        <v>2700</v>
      </c>
      <c r="G90" s="271" t="s">
        <v>327</v>
      </c>
      <c r="H90" s="272">
        <v>1</v>
      </c>
      <c r="I90" s="273"/>
      <c r="J90" s="274">
        <f>ROUND(I90*H90,2)</f>
        <v>0</v>
      </c>
      <c r="K90" s="270" t="s">
        <v>221</v>
      </c>
      <c r="L90" s="275"/>
      <c r="M90" s="276" t="s">
        <v>32</v>
      </c>
      <c r="N90" s="277" t="s">
        <v>47</v>
      </c>
      <c r="O90" s="88"/>
      <c r="P90" s="225">
        <f>O90*H90</f>
        <v>0</v>
      </c>
      <c r="Q90" s="225">
        <v>0.010999999999999999</v>
      </c>
      <c r="R90" s="225">
        <f>Q90*H90</f>
        <v>0.010999999999999999</v>
      </c>
      <c r="S90" s="225">
        <v>0</v>
      </c>
      <c r="T90" s="226">
        <f>S90*H90</f>
        <v>0</v>
      </c>
      <c r="U90" s="42"/>
      <c r="V90" s="42"/>
      <c r="W90" s="42"/>
      <c r="X90" s="42"/>
      <c r="Y90" s="42"/>
      <c r="Z90" s="42"/>
      <c r="AA90" s="42"/>
      <c r="AB90" s="42"/>
      <c r="AC90" s="42"/>
      <c r="AD90" s="42"/>
      <c r="AE90" s="42"/>
      <c r="AR90" s="227" t="s">
        <v>426</v>
      </c>
      <c r="AT90" s="227" t="s">
        <v>302</v>
      </c>
      <c r="AU90" s="227" t="s">
        <v>85</v>
      </c>
      <c r="AY90" s="20" t="s">
        <v>214</v>
      </c>
      <c r="BE90" s="228">
        <f>IF(N90="základní",J90,0)</f>
        <v>0</v>
      </c>
      <c r="BF90" s="228">
        <f>IF(N90="snížená",J90,0)</f>
        <v>0</v>
      </c>
      <c r="BG90" s="228">
        <f>IF(N90="zákl. přenesená",J90,0)</f>
        <v>0</v>
      </c>
      <c r="BH90" s="228">
        <f>IF(N90="sníž. přenesená",J90,0)</f>
        <v>0</v>
      </c>
      <c r="BI90" s="228">
        <f>IF(N90="nulová",J90,0)</f>
        <v>0</v>
      </c>
      <c r="BJ90" s="20" t="s">
        <v>83</v>
      </c>
      <c r="BK90" s="228">
        <f>ROUND(I90*H90,2)</f>
        <v>0</v>
      </c>
      <c r="BL90" s="20" t="s">
        <v>334</v>
      </c>
      <c r="BM90" s="227" t="s">
        <v>2701</v>
      </c>
    </row>
    <row r="91" s="2" customFormat="1" ht="16.5" customHeight="1">
      <c r="A91" s="42"/>
      <c r="B91" s="43"/>
      <c r="C91" s="268" t="s">
        <v>246</v>
      </c>
      <c r="D91" s="268" t="s">
        <v>302</v>
      </c>
      <c r="E91" s="269" t="s">
        <v>2702</v>
      </c>
      <c r="F91" s="270" t="s">
        <v>2703</v>
      </c>
      <c r="G91" s="271" t="s">
        <v>327</v>
      </c>
      <c r="H91" s="272">
        <v>1</v>
      </c>
      <c r="I91" s="273"/>
      <c r="J91" s="274">
        <f>ROUND(I91*H91,2)</f>
        <v>0</v>
      </c>
      <c r="K91" s="270" t="s">
        <v>221</v>
      </c>
      <c r="L91" s="275"/>
      <c r="M91" s="276" t="s">
        <v>32</v>
      </c>
      <c r="N91" s="277" t="s">
        <v>47</v>
      </c>
      <c r="O91" s="88"/>
      <c r="P91" s="225">
        <f>O91*H91</f>
        <v>0</v>
      </c>
      <c r="Q91" s="225">
        <v>0.012</v>
      </c>
      <c r="R91" s="225">
        <f>Q91*H91</f>
        <v>0.012</v>
      </c>
      <c r="S91" s="225">
        <v>0</v>
      </c>
      <c r="T91" s="226">
        <f>S91*H91</f>
        <v>0</v>
      </c>
      <c r="U91" s="42"/>
      <c r="V91" s="42"/>
      <c r="W91" s="42"/>
      <c r="X91" s="42"/>
      <c r="Y91" s="42"/>
      <c r="Z91" s="42"/>
      <c r="AA91" s="42"/>
      <c r="AB91" s="42"/>
      <c r="AC91" s="42"/>
      <c r="AD91" s="42"/>
      <c r="AE91" s="42"/>
      <c r="AR91" s="227" t="s">
        <v>426</v>
      </c>
      <c r="AT91" s="227" t="s">
        <v>302</v>
      </c>
      <c r="AU91" s="227" t="s">
        <v>85</v>
      </c>
      <c r="AY91" s="20" t="s">
        <v>214</v>
      </c>
      <c r="BE91" s="228">
        <f>IF(N91="základní",J91,0)</f>
        <v>0</v>
      </c>
      <c r="BF91" s="228">
        <f>IF(N91="snížená",J91,0)</f>
        <v>0</v>
      </c>
      <c r="BG91" s="228">
        <f>IF(N91="zákl. přenesená",J91,0)</f>
        <v>0</v>
      </c>
      <c r="BH91" s="228">
        <f>IF(N91="sníž. přenesená",J91,0)</f>
        <v>0</v>
      </c>
      <c r="BI91" s="228">
        <f>IF(N91="nulová",J91,0)</f>
        <v>0</v>
      </c>
      <c r="BJ91" s="20" t="s">
        <v>83</v>
      </c>
      <c r="BK91" s="228">
        <f>ROUND(I91*H91,2)</f>
        <v>0</v>
      </c>
      <c r="BL91" s="20" t="s">
        <v>334</v>
      </c>
      <c r="BM91" s="227" t="s">
        <v>2704</v>
      </c>
    </row>
    <row r="92" s="2" customFormat="1" ht="16.5" customHeight="1">
      <c r="A92" s="42"/>
      <c r="B92" s="43"/>
      <c r="C92" s="268" t="s">
        <v>244</v>
      </c>
      <c r="D92" s="268" t="s">
        <v>302</v>
      </c>
      <c r="E92" s="269" t="s">
        <v>2705</v>
      </c>
      <c r="F92" s="270" t="s">
        <v>2706</v>
      </c>
      <c r="G92" s="271" t="s">
        <v>327</v>
      </c>
      <c r="H92" s="272">
        <v>1</v>
      </c>
      <c r="I92" s="273"/>
      <c r="J92" s="274">
        <f>ROUND(I92*H92,2)</f>
        <v>0</v>
      </c>
      <c r="K92" s="270" t="s">
        <v>221</v>
      </c>
      <c r="L92" s="275"/>
      <c r="M92" s="276" t="s">
        <v>32</v>
      </c>
      <c r="N92" s="277" t="s">
        <v>47</v>
      </c>
      <c r="O92" s="88"/>
      <c r="P92" s="225">
        <f>O92*H92</f>
        <v>0</v>
      </c>
      <c r="Q92" s="225">
        <v>0.0089999999999999993</v>
      </c>
      <c r="R92" s="225">
        <f>Q92*H92</f>
        <v>0.0089999999999999993</v>
      </c>
      <c r="S92" s="225">
        <v>0</v>
      </c>
      <c r="T92" s="226">
        <f>S92*H92</f>
        <v>0</v>
      </c>
      <c r="U92" s="42"/>
      <c r="V92" s="42"/>
      <c r="W92" s="42"/>
      <c r="X92" s="42"/>
      <c r="Y92" s="42"/>
      <c r="Z92" s="42"/>
      <c r="AA92" s="42"/>
      <c r="AB92" s="42"/>
      <c r="AC92" s="42"/>
      <c r="AD92" s="42"/>
      <c r="AE92" s="42"/>
      <c r="AR92" s="227" t="s">
        <v>426</v>
      </c>
      <c r="AT92" s="227" t="s">
        <v>302</v>
      </c>
      <c r="AU92" s="227" t="s">
        <v>85</v>
      </c>
      <c r="AY92" s="20" t="s">
        <v>214</v>
      </c>
      <c r="BE92" s="228">
        <f>IF(N92="základní",J92,0)</f>
        <v>0</v>
      </c>
      <c r="BF92" s="228">
        <f>IF(N92="snížená",J92,0)</f>
        <v>0</v>
      </c>
      <c r="BG92" s="228">
        <f>IF(N92="zákl. přenesená",J92,0)</f>
        <v>0</v>
      </c>
      <c r="BH92" s="228">
        <f>IF(N92="sníž. přenesená",J92,0)</f>
        <v>0</v>
      </c>
      <c r="BI92" s="228">
        <f>IF(N92="nulová",J92,0)</f>
        <v>0</v>
      </c>
      <c r="BJ92" s="20" t="s">
        <v>83</v>
      </c>
      <c r="BK92" s="228">
        <f>ROUND(I92*H92,2)</f>
        <v>0</v>
      </c>
      <c r="BL92" s="20" t="s">
        <v>334</v>
      </c>
      <c r="BM92" s="227" t="s">
        <v>2707</v>
      </c>
    </row>
    <row r="93" s="2" customFormat="1" ht="16.5" customHeight="1">
      <c r="A93" s="42"/>
      <c r="B93" s="43"/>
      <c r="C93" s="268" t="s">
        <v>261</v>
      </c>
      <c r="D93" s="268" t="s">
        <v>302</v>
      </c>
      <c r="E93" s="269" t="s">
        <v>2708</v>
      </c>
      <c r="F93" s="270" t="s">
        <v>2709</v>
      </c>
      <c r="G93" s="271" t="s">
        <v>327</v>
      </c>
      <c r="H93" s="272">
        <v>1</v>
      </c>
      <c r="I93" s="273"/>
      <c r="J93" s="274">
        <f>ROUND(I93*H93,2)</f>
        <v>0</v>
      </c>
      <c r="K93" s="270" t="s">
        <v>221</v>
      </c>
      <c r="L93" s="275"/>
      <c r="M93" s="276" t="s">
        <v>32</v>
      </c>
      <c r="N93" s="277" t="s">
        <v>47</v>
      </c>
      <c r="O93" s="88"/>
      <c r="P93" s="225">
        <f>O93*H93</f>
        <v>0</v>
      </c>
      <c r="Q93" s="225">
        <v>0.014</v>
      </c>
      <c r="R93" s="225">
        <f>Q93*H93</f>
        <v>0.014</v>
      </c>
      <c r="S93" s="225">
        <v>0</v>
      </c>
      <c r="T93" s="226">
        <f>S93*H93</f>
        <v>0</v>
      </c>
      <c r="U93" s="42"/>
      <c r="V93" s="42"/>
      <c r="W93" s="42"/>
      <c r="X93" s="42"/>
      <c r="Y93" s="42"/>
      <c r="Z93" s="42"/>
      <c r="AA93" s="42"/>
      <c r="AB93" s="42"/>
      <c r="AC93" s="42"/>
      <c r="AD93" s="42"/>
      <c r="AE93" s="42"/>
      <c r="AR93" s="227" t="s">
        <v>426</v>
      </c>
      <c r="AT93" s="227" t="s">
        <v>302</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334</v>
      </c>
      <c r="BM93" s="227" t="s">
        <v>2710</v>
      </c>
    </row>
    <row r="94" s="12" customFormat="1" ht="22.8" customHeight="1">
      <c r="A94" s="12"/>
      <c r="B94" s="200"/>
      <c r="C94" s="201"/>
      <c r="D94" s="202" t="s">
        <v>75</v>
      </c>
      <c r="E94" s="214" t="s">
        <v>1559</v>
      </c>
      <c r="F94" s="214" t="s">
        <v>1560</v>
      </c>
      <c r="G94" s="201"/>
      <c r="H94" s="201"/>
      <c r="I94" s="204"/>
      <c r="J94" s="215">
        <f>BK94</f>
        <v>0</v>
      </c>
      <c r="K94" s="201"/>
      <c r="L94" s="206"/>
      <c r="M94" s="207"/>
      <c r="N94" s="208"/>
      <c r="O94" s="208"/>
      <c r="P94" s="209">
        <f>SUM(P95:P100)</f>
        <v>0</v>
      </c>
      <c r="Q94" s="208"/>
      <c r="R94" s="209">
        <f>SUM(R95:R100)</f>
        <v>3.7400999999999995</v>
      </c>
      <c r="S94" s="208"/>
      <c r="T94" s="210">
        <f>SUM(T95:T100)</f>
        <v>0</v>
      </c>
      <c r="U94" s="12"/>
      <c r="V94" s="12"/>
      <c r="W94" s="12"/>
      <c r="X94" s="12"/>
      <c r="Y94" s="12"/>
      <c r="Z94" s="12"/>
      <c r="AA94" s="12"/>
      <c r="AB94" s="12"/>
      <c r="AC94" s="12"/>
      <c r="AD94" s="12"/>
      <c r="AE94" s="12"/>
      <c r="AR94" s="211" t="s">
        <v>85</v>
      </c>
      <c r="AT94" s="212" t="s">
        <v>75</v>
      </c>
      <c r="AU94" s="212" t="s">
        <v>83</v>
      </c>
      <c r="AY94" s="211" t="s">
        <v>214</v>
      </c>
      <c r="BK94" s="213">
        <f>SUM(BK95:BK100)</f>
        <v>0</v>
      </c>
    </row>
    <row r="95" s="2" customFormat="1" ht="55.5" customHeight="1">
      <c r="A95" s="42"/>
      <c r="B95" s="43"/>
      <c r="C95" s="216" t="s">
        <v>269</v>
      </c>
      <c r="D95" s="216" t="s">
        <v>217</v>
      </c>
      <c r="E95" s="217" t="s">
        <v>2711</v>
      </c>
      <c r="F95" s="218" t="s">
        <v>2712</v>
      </c>
      <c r="G95" s="219" t="s">
        <v>280</v>
      </c>
      <c r="H95" s="220">
        <v>109.2</v>
      </c>
      <c r="I95" s="221"/>
      <c r="J95" s="222">
        <f>ROUND(I95*H95,2)</f>
        <v>0</v>
      </c>
      <c r="K95" s="218" t="s">
        <v>221</v>
      </c>
      <c r="L95" s="48"/>
      <c r="M95" s="223" t="s">
        <v>32</v>
      </c>
      <c r="N95" s="224" t="s">
        <v>47</v>
      </c>
      <c r="O95" s="88"/>
      <c r="P95" s="225">
        <f>O95*H95</f>
        <v>0</v>
      </c>
      <c r="Q95" s="225">
        <v>0.00014999999999999999</v>
      </c>
      <c r="R95" s="225">
        <f>Q95*H95</f>
        <v>0.016379999999999999</v>
      </c>
      <c r="S95" s="225">
        <v>0</v>
      </c>
      <c r="T95" s="226">
        <f>S95*H95</f>
        <v>0</v>
      </c>
      <c r="U95" s="42"/>
      <c r="V95" s="42"/>
      <c r="W95" s="42"/>
      <c r="X95" s="42"/>
      <c r="Y95" s="42"/>
      <c r="Z95" s="42"/>
      <c r="AA95" s="42"/>
      <c r="AB95" s="42"/>
      <c r="AC95" s="42"/>
      <c r="AD95" s="42"/>
      <c r="AE95" s="42"/>
      <c r="AR95" s="227" t="s">
        <v>334</v>
      </c>
      <c r="AT95" s="227" t="s">
        <v>217</v>
      </c>
      <c r="AU95" s="227" t="s">
        <v>85</v>
      </c>
      <c r="AY95" s="20" t="s">
        <v>214</v>
      </c>
      <c r="BE95" s="228">
        <f>IF(N95="základní",J95,0)</f>
        <v>0</v>
      </c>
      <c r="BF95" s="228">
        <f>IF(N95="snížená",J95,0)</f>
        <v>0</v>
      </c>
      <c r="BG95" s="228">
        <f>IF(N95="zákl. přenesená",J95,0)</f>
        <v>0</v>
      </c>
      <c r="BH95" s="228">
        <f>IF(N95="sníž. přenesená",J95,0)</f>
        <v>0</v>
      </c>
      <c r="BI95" s="228">
        <f>IF(N95="nulová",J95,0)</f>
        <v>0</v>
      </c>
      <c r="BJ95" s="20" t="s">
        <v>83</v>
      </c>
      <c r="BK95" s="228">
        <f>ROUND(I95*H95,2)</f>
        <v>0</v>
      </c>
      <c r="BL95" s="20" t="s">
        <v>334</v>
      </c>
      <c r="BM95" s="227" t="s">
        <v>2713</v>
      </c>
    </row>
    <row r="96" s="2" customFormat="1">
      <c r="A96" s="42"/>
      <c r="B96" s="43"/>
      <c r="C96" s="44"/>
      <c r="D96" s="229" t="s">
        <v>223</v>
      </c>
      <c r="E96" s="44"/>
      <c r="F96" s="230" t="s">
        <v>2714</v>
      </c>
      <c r="G96" s="44"/>
      <c r="H96" s="44"/>
      <c r="I96" s="231"/>
      <c r="J96" s="44"/>
      <c r="K96" s="44"/>
      <c r="L96" s="48"/>
      <c r="M96" s="232"/>
      <c r="N96" s="233"/>
      <c r="O96" s="88"/>
      <c r="P96" s="88"/>
      <c r="Q96" s="88"/>
      <c r="R96" s="88"/>
      <c r="S96" s="88"/>
      <c r="T96" s="89"/>
      <c r="U96" s="42"/>
      <c r="V96" s="42"/>
      <c r="W96" s="42"/>
      <c r="X96" s="42"/>
      <c r="Y96" s="42"/>
      <c r="Z96" s="42"/>
      <c r="AA96" s="42"/>
      <c r="AB96" s="42"/>
      <c r="AC96" s="42"/>
      <c r="AD96" s="42"/>
      <c r="AE96" s="42"/>
      <c r="AT96" s="20" t="s">
        <v>223</v>
      </c>
      <c r="AU96" s="20" t="s">
        <v>85</v>
      </c>
    </row>
    <row r="97" s="14" customFormat="1">
      <c r="A97" s="14"/>
      <c r="B97" s="245"/>
      <c r="C97" s="246"/>
      <c r="D97" s="236" t="s">
        <v>225</v>
      </c>
      <c r="E97" s="247" t="s">
        <v>32</v>
      </c>
      <c r="F97" s="248" t="s">
        <v>2715</v>
      </c>
      <c r="G97" s="246"/>
      <c r="H97" s="249">
        <v>109.2</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225</v>
      </c>
      <c r="AU97" s="255" t="s">
        <v>85</v>
      </c>
      <c r="AV97" s="14" t="s">
        <v>85</v>
      </c>
      <c r="AW97" s="14" t="s">
        <v>38</v>
      </c>
      <c r="AX97" s="14" t="s">
        <v>83</v>
      </c>
      <c r="AY97" s="255" t="s">
        <v>214</v>
      </c>
    </row>
    <row r="98" s="2" customFormat="1" ht="21.75" customHeight="1">
      <c r="A98" s="42"/>
      <c r="B98" s="43"/>
      <c r="C98" s="268" t="s">
        <v>273</v>
      </c>
      <c r="D98" s="268" t="s">
        <v>302</v>
      </c>
      <c r="E98" s="269" t="s">
        <v>2716</v>
      </c>
      <c r="F98" s="270" t="s">
        <v>2717</v>
      </c>
      <c r="G98" s="271" t="s">
        <v>230</v>
      </c>
      <c r="H98" s="272">
        <v>109.2</v>
      </c>
      <c r="I98" s="273"/>
      <c r="J98" s="274">
        <f>ROUND(I98*H98,2)</f>
        <v>0</v>
      </c>
      <c r="K98" s="270" t="s">
        <v>221</v>
      </c>
      <c r="L98" s="275"/>
      <c r="M98" s="276" t="s">
        <v>32</v>
      </c>
      <c r="N98" s="277" t="s">
        <v>47</v>
      </c>
      <c r="O98" s="88"/>
      <c r="P98" s="225">
        <f>O98*H98</f>
        <v>0</v>
      </c>
      <c r="Q98" s="225">
        <v>0.034099999999999998</v>
      </c>
      <c r="R98" s="225">
        <f>Q98*H98</f>
        <v>3.7237199999999997</v>
      </c>
      <c r="S98" s="225">
        <v>0</v>
      </c>
      <c r="T98" s="226">
        <f>S98*H98</f>
        <v>0</v>
      </c>
      <c r="U98" s="42"/>
      <c r="V98" s="42"/>
      <c r="W98" s="42"/>
      <c r="X98" s="42"/>
      <c r="Y98" s="42"/>
      <c r="Z98" s="42"/>
      <c r="AA98" s="42"/>
      <c r="AB98" s="42"/>
      <c r="AC98" s="42"/>
      <c r="AD98" s="42"/>
      <c r="AE98" s="42"/>
      <c r="AR98" s="227" t="s">
        <v>426</v>
      </c>
      <c r="AT98" s="227" t="s">
        <v>302</v>
      </c>
      <c r="AU98" s="227" t="s">
        <v>85</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334</v>
      </c>
      <c r="BM98" s="227" t="s">
        <v>2718</v>
      </c>
    </row>
    <row r="99" s="2" customFormat="1" ht="76.35" customHeight="1">
      <c r="A99" s="42"/>
      <c r="B99" s="43"/>
      <c r="C99" s="216" t="s">
        <v>277</v>
      </c>
      <c r="D99" s="216" t="s">
        <v>217</v>
      </c>
      <c r="E99" s="217" t="s">
        <v>1598</v>
      </c>
      <c r="F99" s="218" t="s">
        <v>1599</v>
      </c>
      <c r="G99" s="219" t="s">
        <v>241</v>
      </c>
      <c r="H99" s="220">
        <v>3.7400000000000002</v>
      </c>
      <c r="I99" s="221"/>
      <c r="J99" s="222">
        <f>ROUND(I99*H99,2)</f>
        <v>0</v>
      </c>
      <c r="K99" s="218" t="s">
        <v>221</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334</v>
      </c>
      <c r="AT99" s="227" t="s">
        <v>217</v>
      </c>
      <c r="AU99" s="227" t="s">
        <v>85</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334</v>
      </c>
      <c r="BM99" s="227" t="s">
        <v>2719</v>
      </c>
    </row>
    <row r="100" s="2" customFormat="1">
      <c r="A100" s="42"/>
      <c r="B100" s="43"/>
      <c r="C100" s="44"/>
      <c r="D100" s="229" t="s">
        <v>223</v>
      </c>
      <c r="E100" s="44"/>
      <c r="F100" s="230" t="s">
        <v>1601</v>
      </c>
      <c r="G100" s="44"/>
      <c r="H100" s="44"/>
      <c r="I100" s="231"/>
      <c r="J100" s="44"/>
      <c r="K100" s="44"/>
      <c r="L100" s="48"/>
      <c r="M100" s="292"/>
      <c r="N100" s="293"/>
      <c r="O100" s="294"/>
      <c r="P100" s="294"/>
      <c r="Q100" s="294"/>
      <c r="R100" s="294"/>
      <c r="S100" s="294"/>
      <c r="T100" s="295"/>
      <c r="U100" s="42"/>
      <c r="V100" s="42"/>
      <c r="W100" s="42"/>
      <c r="X100" s="42"/>
      <c r="Y100" s="42"/>
      <c r="Z100" s="42"/>
      <c r="AA100" s="42"/>
      <c r="AB100" s="42"/>
      <c r="AC100" s="42"/>
      <c r="AD100" s="42"/>
      <c r="AE100" s="42"/>
      <c r="AT100" s="20" t="s">
        <v>223</v>
      </c>
      <c r="AU100" s="20" t="s">
        <v>85</v>
      </c>
    </row>
    <row r="101" s="2" customFormat="1" ht="6.96" customHeight="1">
      <c r="A101" s="42"/>
      <c r="B101" s="63"/>
      <c r="C101" s="64"/>
      <c r="D101" s="64"/>
      <c r="E101" s="64"/>
      <c r="F101" s="64"/>
      <c r="G101" s="64"/>
      <c r="H101" s="64"/>
      <c r="I101" s="64"/>
      <c r="J101" s="64"/>
      <c r="K101" s="64"/>
      <c r="L101" s="48"/>
      <c r="M101" s="42"/>
      <c r="O101" s="42"/>
      <c r="P101" s="42"/>
      <c r="Q101" s="42"/>
      <c r="R101" s="42"/>
      <c r="S101" s="42"/>
      <c r="T101" s="42"/>
      <c r="U101" s="42"/>
      <c r="V101" s="42"/>
      <c r="W101" s="42"/>
      <c r="X101" s="42"/>
      <c r="Y101" s="42"/>
      <c r="Z101" s="42"/>
      <c r="AA101" s="42"/>
      <c r="AB101" s="42"/>
      <c r="AC101" s="42"/>
      <c r="AD101" s="42"/>
      <c r="AE101" s="42"/>
    </row>
  </sheetData>
  <sheetProtection sheet="1" autoFilter="0" formatColumns="0" formatRows="0" objects="1" scenarios="1" spinCount="100000" saltValue="9dKBVPNe3SXyTxv7AxluZ8dhTypMv05F63JdRU67U3q8z/+C9JVd1LkJy/u6uWopjKhZwI2v35eK5gERKQZfcQ==" hashValue="cpMDeectMChBSzGKnI2g+NW2DiU6qOYncrmuhnZcZkvzQA8KQgh4HtN691S2VXtZLBS3vyExXiT7cna4Bo+R1A==" algorithmName="SHA-512" password="CC35"/>
  <autoFilter ref="C81:K100"/>
  <mergeCells count="9">
    <mergeCell ref="E7:H7"/>
    <mergeCell ref="E9:H9"/>
    <mergeCell ref="E18:H18"/>
    <mergeCell ref="E27:H27"/>
    <mergeCell ref="E48:H48"/>
    <mergeCell ref="E50:H50"/>
    <mergeCell ref="E72:H72"/>
    <mergeCell ref="E74:H74"/>
    <mergeCell ref="L2:V2"/>
  </mergeCells>
  <hyperlinks>
    <hyperlink ref="F86" r:id="rId1" display="https://podminky.urs.cz/item/CS_URS_2024_02/722250133"/>
    <hyperlink ref="F89" r:id="rId2" display="https://podminky.urs.cz/item/CS_URS_2024_02/722259115"/>
    <hyperlink ref="F96" r:id="rId3" display="https://podminky.urs.cz/item/CS_URS_2024_02/763365123"/>
    <hyperlink ref="F100" r:id="rId4" display="https://podminky.urs.cz/item/CS_URS_2024_02/998763303"/>
  </hyperlinks>
  <pageMargins left="0.39375" right="0.39375" top="0.39375" bottom="0.39375" header="0" footer="0"/>
  <pageSetup paperSize="9" orientation="portrait" blackAndWhite="1" fitToHeight="100"/>
  <headerFooter>
    <oddFooter>&amp;CStrana &amp;P z &amp;N</oddFooter>
  </headerFooter>
  <drawing r:id="rId5"/>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129</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2720</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ROUND(J92,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ROUND((SUM(BE92:BE207)),  2)</f>
        <v>0</v>
      </c>
      <c r="G33" s="42"/>
      <c r="H33" s="42"/>
      <c r="I33" s="161">
        <v>0.20999999999999999</v>
      </c>
      <c r="J33" s="160">
        <f>ROUND(((SUM(BE92:BE207))*I33),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ROUND((SUM(BF92:BF207)),  2)</f>
        <v>0</v>
      </c>
      <c r="G34" s="42"/>
      <c r="H34" s="42"/>
      <c r="I34" s="161">
        <v>0.12</v>
      </c>
      <c r="J34" s="160">
        <f>ROUND(((SUM(BF92:BF207))*I34),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ROUND((SUM(BG92:BG207)),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ROUND((SUM(BH92:BH207)),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ROUND((SUM(BI92:BI207)),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D.1.4.1 - Zdravotně techn. instalace EÚO</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J92</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179</v>
      </c>
      <c r="E60" s="181"/>
      <c r="F60" s="181"/>
      <c r="G60" s="181"/>
      <c r="H60" s="181"/>
      <c r="I60" s="181"/>
      <c r="J60" s="182">
        <f>J93</f>
        <v>0</v>
      </c>
      <c r="K60" s="179"/>
      <c r="L60" s="183"/>
      <c r="S60" s="9"/>
      <c r="T60" s="9"/>
      <c r="U60" s="9"/>
      <c r="V60" s="9"/>
      <c r="W60" s="9"/>
      <c r="X60" s="9"/>
      <c r="Y60" s="9"/>
      <c r="Z60" s="9"/>
      <c r="AA60" s="9"/>
      <c r="AB60" s="9"/>
      <c r="AC60" s="9"/>
      <c r="AD60" s="9"/>
      <c r="AE60" s="9"/>
    </row>
    <row r="61" s="10" customFormat="1" ht="19.92" customHeight="1">
      <c r="A61" s="10"/>
      <c r="B61" s="184"/>
      <c r="C61" s="129"/>
      <c r="D61" s="185" t="s">
        <v>2262</v>
      </c>
      <c r="E61" s="186"/>
      <c r="F61" s="186"/>
      <c r="G61" s="186"/>
      <c r="H61" s="186"/>
      <c r="I61" s="186"/>
      <c r="J61" s="187">
        <f>J94</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2721</v>
      </c>
      <c r="E62" s="186"/>
      <c r="F62" s="186"/>
      <c r="G62" s="186"/>
      <c r="H62" s="186"/>
      <c r="I62" s="186"/>
      <c r="J62" s="187">
        <f>J95</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181</v>
      </c>
      <c r="E63" s="186"/>
      <c r="F63" s="186"/>
      <c r="G63" s="186"/>
      <c r="H63" s="186"/>
      <c r="I63" s="186"/>
      <c r="J63" s="187">
        <f>J103</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182</v>
      </c>
      <c r="E64" s="186"/>
      <c r="F64" s="186"/>
      <c r="G64" s="186"/>
      <c r="H64" s="186"/>
      <c r="I64" s="186"/>
      <c r="J64" s="187">
        <f>J108</f>
        <v>0</v>
      </c>
      <c r="K64" s="129"/>
      <c r="L64" s="188"/>
      <c r="S64" s="10"/>
      <c r="T64" s="10"/>
      <c r="U64" s="10"/>
      <c r="V64" s="10"/>
      <c r="W64" s="10"/>
      <c r="X64" s="10"/>
      <c r="Y64" s="10"/>
      <c r="Z64" s="10"/>
      <c r="AA64" s="10"/>
      <c r="AB64" s="10"/>
      <c r="AC64" s="10"/>
      <c r="AD64" s="10"/>
      <c r="AE64" s="10"/>
    </row>
    <row r="65" s="10" customFormat="1" ht="19.92" customHeight="1">
      <c r="A65" s="10"/>
      <c r="B65" s="184"/>
      <c r="C65" s="129"/>
      <c r="D65" s="185" t="s">
        <v>183</v>
      </c>
      <c r="E65" s="186"/>
      <c r="F65" s="186"/>
      <c r="G65" s="186"/>
      <c r="H65" s="186"/>
      <c r="I65" s="186"/>
      <c r="J65" s="187">
        <f>J126</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184</v>
      </c>
      <c r="E66" s="186"/>
      <c r="F66" s="186"/>
      <c r="G66" s="186"/>
      <c r="H66" s="186"/>
      <c r="I66" s="186"/>
      <c r="J66" s="187">
        <f>J145</f>
        <v>0</v>
      </c>
      <c r="K66" s="129"/>
      <c r="L66" s="188"/>
      <c r="S66" s="10"/>
      <c r="T66" s="10"/>
      <c r="U66" s="10"/>
      <c r="V66" s="10"/>
      <c r="W66" s="10"/>
      <c r="X66" s="10"/>
      <c r="Y66" s="10"/>
      <c r="Z66" s="10"/>
      <c r="AA66" s="10"/>
      <c r="AB66" s="10"/>
      <c r="AC66" s="10"/>
      <c r="AD66" s="10"/>
      <c r="AE66" s="10"/>
    </row>
    <row r="67" s="9" customFormat="1" ht="24.96" customHeight="1">
      <c r="A67" s="9"/>
      <c r="B67" s="178"/>
      <c r="C67" s="179"/>
      <c r="D67" s="180" t="s">
        <v>185</v>
      </c>
      <c r="E67" s="181"/>
      <c r="F67" s="181"/>
      <c r="G67" s="181"/>
      <c r="H67" s="181"/>
      <c r="I67" s="181"/>
      <c r="J67" s="182">
        <f>J148</f>
        <v>0</v>
      </c>
      <c r="K67" s="179"/>
      <c r="L67" s="183"/>
      <c r="S67" s="9"/>
      <c r="T67" s="9"/>
      <c r="U67" s="9"/>
      <c r="V67" s="9"/>
      <c r="W67" s="9"/>
      <c r="X67" s="9"/>
      <c r="Y67" s="9"/>
      <c r="Z67" s="9"/>
      <c r="AA67" s="9"/>
      <c r="AB67" s="9"/>
      <c r="AC67" s="9"/>
      <c r="AD67" s="9"/>
      <c r="AE67" s="9"/>
    </row>
    <row r="68" s="10" customFormat="1" ht="19.92" customHeight="1">
      <c r="A68" s="10"/>
      <c r="B68" s="184"/>
      <c r="C68" s="129"/>
      <c r="D68" s="185" t="s">
        <v>865</v>
      </c>
      <c r="E68" s="186"/>
      <c r="F68" s="186"/>
      <c r="G68" s="186"/>
      <c r="H68" s="186"/>
      <c r="I68" s="186"/>
      <c r="J68" s="187">
        <f>J149</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2722</v>
      </c>
      <c r="E69" s="186"/>
      <c r="F69" s="186"/>
      <c r="G69" s="186"/>
      <c r="H69" s="186"/>
      <c r="I69" s="186"/>
      <c r="J69" s="187">
        <f>J182</f>
        <v>0</v>
      </c>
      <c r="K69" s="129"/>
      <c r="L69" s="188"/>
      <c r="S69" s="10"/>
      <c r="T69" s="10"/>
      <c r="U69" s="10"/>
      <c r="V69" s="10"/>
      <c r="W69" s="10"/>
      <c r="X69" s="10"/>
      <c r="Y69" s="10"/>
      <c r="Z69" s="10"/>
      <c r="AA69" s="10"/>
      <c r="AB69" s="10"/>
      <c r="AC69" s="10"/>
      <c r="AD69" s="10"/>
      <c r="AE69" s="10"/>
    </row>
    <row r="70" s="9" customFormat="1" ht="24.96" customHeight="1">
      <c r="A70" s="9"/>
      <c r="B70" s="178"/>
      <c r="C70" s="179"/>
      <c r="D70" s="180" t="s">
        <v>198</v>
      </c>
      <c r="E70" s="181"/>
      <c r="F70" s="181"/>
      <c r="G70" s="181"/>
      <c r="H70" s="181"/>
      <c r="I70" s="181"/>
      <c r="J70" s="182">
        <f>J189</f>
        <v>0</v>
      </c>
      <c r="K70" s="179"/>
      <c r="L70" s="183"/>
      <c r="S70" s="9"/>
      <c r="T70" s="9"/>
      <c r="U70" s="9"/>
      <c r="V70" s="9"/>
      <c r="W70" s="9"/>
      <c r="X70" s="9"/>
      <c r="Y70" s="9"/>
      <c r="Z70" s="9"/>
      <c r="AA70" s="9"/>
      <c r="AB70" s="9"/>
      <c r="AC70" s="9"/>
      <c r="AD70" s="9"/>
      <c r="AE70" s="9"/>
    </row>
    <row r="71" s="9" customFormat="1" ht="24.96" customHeight="1">
      <c r="A71" s="9"/>
      <c r="B71" s="178"/>
      <c r="C71" s="179"/>
      <c r="D71" s="180" t="s">
        <v>868</v>
      </c>
      <c r="E71" s="181"/>
      <c r="F71" s="181"/>
      <c r="G71" s="181"/>
      <c r="H71" s="181"/>
      <c r="I71" s="181"/>
      <c r="J71" s="182">
        <f>J194</f>
        <v>0</v>
      </c>
      <c r="K71" s="179"/>
      <c r="L71" s="183"/>
      <c r="S71" s="9"/>
      <c r="T71" s="9"/>
      <c r="U71" s="9"/>
      <c r="V71" s="9"/>
      <c r="W71" s="9"/>
      <c r="X71" s="9"/>
      <c r="Y71" s="9"/>
      <c r="Z71" s="9"/>
      <c r="AA71" s="9"/>
      <c r="AB71" s="9"/>
      <c r="AC71" s="9"/>
      <c r="AD71" s="9"/>
      <c r="AE71" s="9"/>
    </row>
    <row r="72" s="10" customFormat="1" ht="19.92" customHeight="1">
      <c r="A72" s="10"/>
      <c r="B72" s="184"/>
      <c r="C72" s="129"/>
      <c r="D72" s="185" t="s">
        <v>2723</v>
      </c>
      <c r="E72" s="186"/>
      <c r="F72" s="186"/>
      <c r="G72" s="186"/>
      <c r="H72" s="186"/>
      <c r="I72" s="186"/>
      <c r="J72" s="187">
        <f>J195</f>
        <v>0</v>
      </c>
      <c r="K72" s="129"/>
      <c r="L72" s="188"/>
      <c r="S72" s="10"/>
      <c r="T72" s="10"/>
      <c r="U72" s="10"/>
      <c r="V72" s="10"/>
      <c r="W72" s="10"/>
      <c r="X72" s="10"/>
      <c r="Y72" s="10"/>
      <c r="Z72" s="10"/>
      <c r="AA72" s="10"/>
      <c r="AB72" s="10"/>
      <c r="AC72" s="10"/>
      <c r="AD72" s="10"/>
      <c r="AE72" s="10"/>
    </row>
    <row r="73" s="2" customFormat="1" ht="21.84"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48"/>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48"/>
      <c r="S78" s="42"/>
      <c r="T78" s="42"/>
      <c r="U78" s="42"/>
      <c r="V78" s="42"/>
      <c r="W78" s="42"/>
      <c r="X78" s="42"/>
      <c r="Y78" s="42"/>
      <c r="Z78" s="42"/>
      <c r="AA78" s="42"/>
      <c r="AB78" s="42"/>
      <c r="AC78" s="42"/>
      <c r="AD78" s="42"/>
      <c r="AE78" s="42"/>
    </row>
    <row r="79" s="2" customFormat="1" ht="24.96" customHeight="1">
      <c r="A79" s="42"/>
      <c r="B79" s="43"/>
      <c r="C79" s="26" t="s">
        <v>199</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16</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26.25" customHeight="1">
      <c r="A82" s="42"/>
      <c r="B82" s="43"/>
      <c r="C82" s="44"/>
      <c r="D82" s="44"/>
      <c r="E82" s="173" t="str">
        <f>E7</f>
        <v>Energeticky úspory objektu Střední odborné školy obchodu, užitého umění a designu Plzeň, Nerudova 33</v>
      </c>
      <c r="F82" s="35"/>
      <c r="G82" s="35"/>
      <c r="H82" s="35"/>
      <c r="I82" s="44"/>
      <c r="J82" s="44"/>
      <c r="K82" s="44"/>
      <c r="L82" s="148"/>
      <c r="S82" s="42"/>
      <c r="T82" s="42"/>
      <c r="U82" s="42"/>
      <c r="V82" s="42"/>
      <c r="W82" s="42"/>
      <c r="X82" s="42"/>
      <c r="Y82" s="42"/>
      <c r="Z82" s="42"/>
      <c r="AA82" s="42"/>
      <c r="AB82" s="42"/>
      <c r="AC82" s="42"/>
      <c r="AD82" s="42"/>
      <c r="AE82" s="42"/>
    </row>
    <row r="83" s="2" customFormat="1" ht="12" customHeight="1">
      <c r="A83" s="42"/>
      <c r="B83" s="43"/>
      <c r="C83" s="35" t="s">
        <v>171</v>
      </c>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6.5" customHeight="1">
      <c r="A84" s="42"/>
      <c r="B84" s="43"/>
      <c r="C84" s="44"/>
      <c r="D84" s="44"/>
      <c r="E84" s="73" t="str">
        <f>E9</f>
        <v>D.1.4.1 - Zdravotně techn. instalace EÚO</v>
      </c>
      <c r="F84" s="44"/>
      <c r="G84" s="44"/>
      <c r="H84" s="44"/>
      <c r="I84" s="44"/>
      <c r="J84" s="44"/>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2" customHeight="1">
      <c r="A86" s="42"/>
      <c r="B86" s="43"/>
      <c r="C86" s="35" t="s">
        <v>22</v>
      </c>
      <c r="D86" s="44"/>
      <c r="E86" s="44"/>
      <c r="F86" s="30" t="str">
        <f>F12</f>
        <v xml:space="preserve"> </v>
      </c>
      <c r="G86" s="44"/>
      <c r="H86" s="44"/>
      <c r="I86" s="35" t="s">
        <v>24</v>
      </c>
      <c r="J86" s="76" t="str">
        <f>IF(J12="","",J12)</f>
        <v>26. 11. 2024</v>
      </c>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5.15" customHeight="1">
      <c r="A88" s="42"/>
      <c r="B88" s="43"/>
      <c r="C88" s="35" t="s">
        <v>30</v>
      </c>
      <c r="D88" s="44"/>
      <c r="E88" s="44"/>
      <c r="F88" s="30" t="str">
        <f>E15</f>
        <v xml:space="preserve"> </v>
      </c>
      <c r="G88" s="44"/>
      <c r="H88" s="44"/>
      <c r="I88" s="35" t="s">
        <v>37</v>
      </c>
      <c r="J88" s="40" t="str">
        <f>E21</f>
        <v xml:space="preserve"> </v>
      </c>
      <c r="K88" s="44"/>
      <c r="L88" s="148"/>
      <c r="S88" s="42"/>
      <c r="T88" s="42"/>
      <c r="U88" s="42"/>
      <c r="V88" s="42"/>
      <c r="W88" s="42"/>
      <c r="X88" s="42"/>
      <c r="Y88" s="42"/>
      <c r="Z88" s="42"/>
      <c r="AA88" s="42"/>
      <c r="AB88" s="42"/>
      <c r="AC88" s="42"/>
      <c r="AD88" s="42"/>
      <c r="AE88" s="42"/>
    </row>
    <row r="89" s="2" customFormat="1" ht="15.15" customHeight="1">
      <c r="A89" s="42"/>
      <c r="B89" s="43"/>
      <c r="C89" s="35" t="s">
        <v>35</v>
      </c>
      <c r="D89" s="44"/>
      <c r="E89" s="44"/>
      <c r="F89" s="30" t="str">
        <f>IF(E18="","",E18)</f>
        <v>Vyplň údaj</v>
      </c>
      <c r="G89" s="44"/>
      <c r="H89" s="44"/>
      <c r="I89" s="35" t="s">
        <v>39</v>
      </c>
      <c r="J89" s="40" t="str">
        <f>E24</f>
        <v xml:space="preserve"> </v>
      </c>
      <c r="K89" s="44"/>
      <c r="L89" s="148"/>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48"/>
      <c r="S90" s="42"/>
      <c r="T90" s="42"/>
      <c r="U90" s="42"/>
      <c r="V90" s="42"/>
      <c r="W90" s="42"/>
      <c r="X90" s="42"/>
      <c r="Y90" s="42"/>
      <c r="Z90" s="42"/>
      <c r="AA90" s="42"/>
      <c r="AB90" s="42"/>
      <c r="AC90" s="42"/>
      <c r="AD90" s="42"/>
      <c r="AE90" s="42"/>
    </row>
    <row r="91" s="11" customFormat="1" ht="29.28" customHeight="1">
      <c r="A91" s="189"/>
      <c r="B91" s="190"/>
      <c r="C91" s="191" t="s">
        <v>200</v>
      </c>
      <c r="D91" s="192" t="s">
        <v>61</v>
      </c>
      <c r="E91" s="192" t="s">
        <v>57</v>
      </c>
      <c r="F91" s="192" t="s">
        <v>58</v>
      </c>
      <c r="G91" s="192" t="s">
        <v>201</v>
      </c>
      <c r="H91" s="192" t="s">
        <v>202</v>
      </c>
      <c r="I91" s="192" t="s">
        <v>203</v>
      </c>
      <c r="J91" s="192" t="s">
        <v>177</v>
      </c>
      <c r="K91" s="193" t="s">
        <v>204</v>
      </c>
      <c r="L91" s="194"/>
      <c r="M91" s="96" t="s">
        <v>32</v>
      </c>
      <c r="N91" s="97" t="s">
        <v>46</v>
      </c>
      <c r="O91" s="97" t="s">
        <v>205</v>
      </c>
      <c r="P91" s="97" t="s">
        <v>206</v>
      </c>
      <c r="Q91" s="97" t="s">
        <v>207</v>
      </c>
      <c r="R91" s="97" t="s">
        <v>208</v>
      </c>
      <c r="S91" s="97" t="s">
        <v>209</v>
      </c>
      <c r="T91" s="98" t="s">
        <v>210</v>
      </c>
      <c r="U91" s="189"/>
      <c r="V91" s="189"/>
      <c r="W91" s="189"/>
      <c r="X91" s="189"/>
      <c r="Y91" s="189"/>
      <c r="Z91" s="189"/>
      <c r="AA91" s="189"/>
      <c r="AB91" s="189"/>
      <c r="AC91" s="189"/>
      <c r="AD91" s="189"/>
      <c r="AE91" s="189"/>
    </row>
    <row r="92" s="2" customFormat="1" ht="22.8" customHeight="1">
      <c r="A92" s="42"/>
      <c r="B92" s="43"/>
      <c r="C92" s="103" t="s">
        <v>211</v>
      </c>
      <c r="D92" s="44"/>
      <c r="E92" s="44"/>
      <c r="F92" s="44"/>
      <c r="G92" s="44"/>
      <c r="H92" s="44"/>
      <c r="I92" s="44"/>
      <c r="J92" s="195">
        <f>BK92</f>
        <v>0</v>
      </c>
      <c r="K92" s="44"/>
      <c r="L92" s="48"/>
      <c r="M92" s="99"/>
      <c r="N92" s="196"/>
      <c r="O92" s="100"/>
      <c r="P92" s="197">
        <f>P93+P148+P189+P194</f>
        <v>0</v>
      </c>
      <c r="Q92" s="100"/>
      <c r="R92" s="197">
        <f>R93+R148+R189+R194</f>
        <v>0</v>
      </c>
      <c r="S92" s="100"/>
      <c r="T92" s="198">
        <f>T93+T148+T189+T194</f>
        <v>0</v>
      </c>
      <c r="U92" s="42"/>
      <c r="V92" s="42"/>
      <c r="W92" s="42"/>
      <c r="X92" s="42"/>
      <c r="Y92" s="42"/>
      <c r="Z92" s="42"/>
      <c r="AA92" s="42"/>
      <c r="AB92" s="42"/>
      <c r="AC92" s="42"/>
      <c r="AD92" s="42"/>
      <c r="AE92" s="42"/>
      <c r="AT92" s="20" t="s">
        <v>75</v>
      </c>
      <c r="AU92" s="20" t="s">
        <v>178</v>
      </c>
      <c r="BK92" s="199">
        <f>BK93+BK148+BK189+BK194</f>
        <v>0</v>
      </c>
    </row>
    <row r="93" s="12" customFormat="1" ht="25.92" customHeight="1">
      <c r="A93" s="12"/>
      <c r="B93" s="200"/>
      <c r="C93" s="201"/>
      <c r="D93" s="202" t="s">
        <v>75</v>
      </c>
      <c r="E93" s="203" t="s">
        <v>212</v>
      </c>
      <c r="F93" s="203" t="s">
        <v>213</v>
      </c>
      <c r="G93" s="201"/>
      <c r="H93" s="201"/>
      <c r="I93" s="204"/>
      <c r="J93" s="205">
        <f>BK93</f>
        <v>0</v>
      </c>
      <c r="K93" s="201"/>
      <c r="L93" s="206"/>
      <c r="M93" s="207"/>
      <c r="N93" s="208"/>
      <c r="O93" s="208"/>
      <c r="P93" s="209">
        <f>P94+P95+P103+P108+P126+P145</f>
        <v>0</v>
      </c>
      <c r="Q93" s="208"/>
      <c r="R93" s="209">
        <f>R94+R95+R103+R108+R126+R145</f>
        <v>0</v>
      </c>
      <c r="S93" s="208"/>
      <c r="T93" s="210">
        <f>T94+T95+T103+T108+T126+T145</f>
        <v>0</v>
      </c>
      <c r="U93" s="12"/>
      <c r="V93" s="12"/>
      <c r="W93" s="12"/>
      <c r="X93" s="12"/>
      <c r="Y93" s="12"/>
      <c r="Z93" s="12"/>
      <c r="AA93" s="12"/>
      <c r="AB93" s="12"/>
      <c r="AC93" s="12"/>
      <c r="AD93" s="12"/>
      <c r="AE93" s="12"/>
      <c r="AR93" s="211" t="s">
        <v>83</v>
      </c>
      <c r="AT93" s="212" t="s">
        <v>75</v>
      </c>
      <c r="AU93" s="212" t="s">
        <v>76</v>
      </c>
      <c r="AY93" s="211" t="s">
        <v>214</v>
      </c>
      <c r="BK93" s="213">
        <f>BK94+BK95+BK103+BK108+BK126+BK145</f>
        <v>0</v>
      </c>
    </row>
    <row r="94" s="12" customFormat="1" ht="22.8" customHeight="1">
      <c r="A94" s="12"/>
      <c r="B94" s="200"/>
      <c r="C94" s="201"/>
      <c r="D94" s="202" t="s">
        <v>75</v>
      </c>
      <c r="E94" s="214" t="s">
        <v>234</v>
      </c>
      <c r="F94" s="214" t="s">
        <v>2264</v>
      </c>
      <c r="G94" s="201"/>
      <c r="H94" s="201"/>
      <c r="I94" s="204"/>
      <c r="J94" s="215">
        <f>BK94</f>
        <v>0</v>
      </c>
      <c r="K94" s="201"/>
      <c r="L94" s="206"/>
      <c r="M94" s="207"/>
      <c r="N94" s="208"/>
      <c r="O94" s="208"/>
      <c r="P94" s="209">
        <v>0</v>
      </c>
      <c r="Q94" s="208"/>
      <c r="R94" s="209">
        <v>0</v>
      </c>
      <c r="S94" s="208"/>
      <c r="T94" s="210">
        <v>0</v>
      </c>
      <c r="U94" s="12"/>
      <c r="V94" s="12"/>
      <c r="W94" s="12"/>
      <c r="X94" s="12"/>
      <c r="Y94" s="12"/>
      <c r="Z94" s="12"/>
      <c r="AA94" s="12"/>
      <c r="AB94" s="12"/>
      <c r="AC94" s="12"/>
      <c r="AD94" s="12"/>
      <c r="AE94" s="12"/>
      <c r="AR94" s="211" t="s">
        <v>83</v>
      </c>
      <c r="AT94" s="212" t="s">
        <v>75</v>
      </c>
      <c r="AU94" s="212" t="s">
        <v>83</v>
      </c>
      <c r="AY94" s="211" t="s">
        <v>214</v>
      </c>
      <c r="BK94" s="213">
        <v>0</v>
      </c>
    </row>
    <row r="95" s="12" customFormat="1" ht="22.8" customHeight="1">
      <c r="A95" s="12"/>
      <c r="B95" s="200"/>
      <c r="C95" s="201"/>
      <c r="D95" s="202" t="s">
        <v>75</v>
      </c>
      <c r="E95" s="214" t="s">
        <v>421</v>
      </c>
      <c r="F95" s="214" t="s">
        <v>2724</v>
      </c>
      <c r="G95" s="201"/>
      <c r="H95" s="201"/>
      <c r="I95" s="204"/>
      <c r="J95" s="215">
        <f>BK95</f>
        <v>0</v>
      </c>
      <c r="K95" s="201"/>
      <c r="L95" s="206"/>
      <c r="M95" s="207"/>
      <c r="N95" s="208"/>
      <c r="O95" s="208"/>
      <c r="P95" s="209">
        <f>SUM(P96:P102)</f>
        <v>0</v>
      </c>
      <c r="Q95" s="208"/>
      <c r="R95" s="209">
        <f>SUM(R96:R102)</f>
        <v>0</v>
      </c>
      <c r="S95" s="208"/>
      <c r="T95" s="210">
        <f>SUM(T96:T102)</f>
        <v>0</v>
      </c>
      <c r="U95" s="12"/>
      <c r="V95" s="12"/>
      <c r="W95" s="12"/>
      <c r="X95" s="12"/>
      <c r="Y95" s="12"/>
      <c r="Z95" s="12"/>
      <c r="AA95" s="12"/>
      <c r="AB95" s="12"/>
      <c r="AC95" s="12"/>
      <c r="AD95" s="12"/>
      <c r="AE95" s="12"/>
      <c r="AR95" s="211" t="s">
        <v>83</v>
      </c>
      <c r="AT95" s="212" t="s">
        <v>75</v>
      </c>
      <c r="AU95" s="212" t="s">
        <v>83</v>
      </c>
      <c r="AY95" s="211" t="s">
        <v>214</v>
      </c>
      <c r="BK95" s="213">
        <f>SUM(BK96:BK102)</f>
        <v>0</v>
      </c>
    </row>
    <row r="96" s="2" customFormat="1" ht="37.8" customHeight="1">
      <c r="A96" s="42"/>
      <c r="B96" s="43"/>
      <c r="C96" s="216" t="s">
        <v>83</v>
      </c>
      <c r="D96" s="216" t="s">
        <v>217</v>
      </c>
      <c r="E96" s="217" t="s">
        <v>2725</v>
      </c>
      <c r="F96" s="218" t="s">
        <v>2726</v>
      </c>
      <c r="G96" s="219" t="s">
        <v>327</v>
      </c>
      <c r="H96" s="220">
        <v>4</v>
      </c>
      <c r="I96" s="221"/>
      <c r="J96" s="222">
        <f>ROUND(I96*H96,2)</f>
        <v>0</v>
      </c>
      <c r="K96" s="218" t="s">
        <v>221</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215</v>
      </c>
      <c r="AT96" s="227" t="s">
        <v>217</v>
      </c>
      <c r="AU96" s="227" t="s">
        <v>85</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85</v>
      </c>
    </row>
    <row r="97" s="2" customFormat="1">
      <c r="A97" s="42"/>
      <c r="B97" s="43"/>
      <c r="C97" s="44"/>
      <c r="D97" s="229" t="s">
        <v>223</v>
      </c>
      <c r="E97" s="44"/>
      <c r="F97" s="230" t="s">
        <v>2727</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223</v>
      </c>
      <c r="AU97" s="20" t="s">
        <v>85</v>
      </c>
    </row>
    <row r="98" s="2" customFormat="1" ht="44.25" customHeight="1">
      <c r="A98" s="42"/>
      <c r="B98" s="43"/>
      <c r="C98" s="216" t="s">
        <v>85</v>
      </c>
      <c r="D98" s="216" t="s">
        <v>217</v>
      </c>
      <c r="E98" s="217" t="s">
        <v>2728</v>
      </c>
      <c r="F98" s="218" t="s">
        <v>2729</v>
      </c>
      <c r="G98" s="219" t="s">
        <v>327</v>
      </c>
      <c r="H98" s="220">
        <v>7</v>
      </c>
      <c r="I98" s="221"/>
      <c r="J98" s="222">
        <f>ROUND(I98*H98,2)</f>
        <v>0</v>
      </c>
      <c r="K98" s="218" t="s">
        <v>221</v>
      </c>
      <c r="L98" s="48"/>
      <c r="M98" s="223" t="s">
        <v>32</v>
      </c>
      <c r="N98" s="224" t="s">
        <v>47</v>
      </c>
      <c r="O98" s="88"/>
      <c r="P98" s="225">
        <f>O98*H98</f>
        <v>0</v>
      </c>
      <c r="Q98" s="225">
        <v>0</v>
      </c>
      <c r="R98" s="225">
        <f>Q98*H98</f>
        <v>0</v>
      </c>
      <c r="S98" s="225">
        <v>0</v>
      </c>
      <c r="T98" s="226">
        <f>S98*H98</f>
        <v>0</v>
      </c>
      <c r="U98" s="42"/>
      <c r="V98" s="42"/>
      <c r="W98" s="42"/>
      <c r="X98" s="42"/>
      <c r="Y98" s="42"/>
      <c r="Z98" s="42"/>
      <c r="AA98" s="42"/>
      <c r="AB98" s="42"/>
      <c r="AC98" s="42"/>
      <c r="AD98" s="42"/>
      <c r="AE98" s="42"/>
      <c r="AR98" s="227" t="s">
        <v>215</v>
      </c>
      <c r="AT98" s="227" t="s">
        <v>217</v>
      </c>
      <c r="AU98" s="227" t="s">
        <v>85</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215</v>
      </c>
      <c r="BM98" s="227" t="s">
        <v>215</v>
      </c>
    </row>
    <row r="99" s="2" customFormat="1">
      <c r="A99" s="42"/>
      <c r="B99" s="43"/>
      <c r="C99" s="44"/>
      <c r="D99" s="229" t="s">
        <v>223</v>
      </c>
      <c r="E99" s="44"/>
      <c r="F99" s="230" t="s">
        <v>2730</v>
      </c>
      <c r="G99" s="44"/>
      <c r="H99" s="44"/>
      <c r="I99" s="231"/>
      <c r="J99" s="44"/>
      <c r="K99" s="44"/>
      <c r="L99" s="48"/>
      <c r="M99" s="232"/>
      <c r="N99" s="233"/>
      <c r="O99" s="88"/>
      <c r="P99" s="88"/>
      <c r="Q99" s="88"/>
      <c r="R99" s="88"/>
      <c r="S99" s="88"/>
      <c r="T99" s="89"/>
      <c r="U99" s="42"/>
      <c r="V99" s="42"/>
      <c r="W99" s="42"/>
      <c r="X99" s="42"/>
      <c r="Y99" s="42"/>
      <c r="Z99" s="42"/>
      <c r="AA99" s="42"/>
      <c r="AB99" s="42"/>
      <c r="AC99" s="42"/>
      <c r="AD99" s="42"/>
      <c r="AE99" s="42"/>
      <c r="AT99" s="20" t="s">
        <v>223</v>
      </c>
      <c r="AU99" s="20" t="s">
        <v>85</v>
      </c>
    </row>
    <row r="100" s="2" customFormat="1" ht="24.15" customHeight="1">
      <c r="A100" s="42"/>
      <c r="B100" s="43"/>
      <c r="C100" s="268" t="s">
        <v>234</v>
      </c>
      <c r="D100" s="268" t="s">
        <v>302</v>
      </c>
      <c r="E100" s="269" t="s">
        <v>2731</v>
      </c>
      <c r="F100" s="270" t="s">
        <v>2732</v>
      </c>
      <c r="G100" s="271" t="s">
        <v>280</v>
      </c>
      <c r="H100" s="272">
        <v>5.5</v>
      </c>
      <c r="I100" s="273"/>
      <c r="J100" s="274">
        <f>ROUND(I100*H100,2)</f>
        <v>0</v>
      </c>
      <c r="K100" s="270" t="s">
        <v>32</v>
      </c>
      <c r="L100" s="275"/>
      <c r="M100" s="276" t="s">
        <v>32</v>
      </c>
      <c r="N100" s="277" t="s">
        <v>47</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269</v>
      </c>
      <c r="AT100" s="227" t="s">
        <v>302</v>
      </c>
      <c r="AU100" s="227" t="s">
        <v>85</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215</v>
      </c>
      <c r="BM100" s="227" t="s">
        <v>244</v>
      </c>
    </row>
    <row r="101" s="14" customFormat="1">
      <c r="A101" s="14"/>
      <c r="B101" s="245"/>
      <c r="C101" s="246"/>
      <c r="D101" s="236" t="s">
        <v>225</v>
      </c>
      <c r="E101" s="247" t="s">
        <v>32</v>
      </c>
      <c r="F101" s="248" t="s">
        <v>2733</v>
      </c>
      <c r="G101" s="246"/>
      <c r="H101" s="249">
        <v>5.5</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225</v>
      </c>
      <c r="AU101" s="255" t="s">
        <v>85</v>
      </c>
      <c r="AV101" s="14" t="s">
        <v>85</v>
      </c>
      <c r="AW101" s="14" t="s">
        <v>38</v>
      </c>
      <c r="AX101" s="14" t="s">
        <v>76</v>
      </c>
      <c r="AY101" s="255" t="s">
        <v>214</v>
      </c>
    </row>
    <row r="102" s="15" customFormat="1">
      <c r="A102" s="15"/>
      <c r="B102" s="256"/>
      <c r="C102" s="257"/>
      <c r="D102" s="236" t="s">
        <v>225</v>
      </c>
      <c r="E102" s="258" t="s">
        <v>32</v>
      </c>
      <c r="F102" s="259" t="s">
        <v>256</v>
      </c>
      <c r="G102" s="257"/>
      <c r="H102" s="260">
        <v>5.5</v>
      </c>
      <c r="I102" s="261"/>
      <c r="J102" s="257"/>
      <c r="K102" s="257"/>
      <c r="L102" s="262"/>
      <c r="M102" s="263"/>
      <c r="N102" s="264"/>
      <c r="O102" s="264"/>
      <c r="P102" s="264"/>
      <c r="Q102" s="264"/>
      <c r="R102" s="264"/>
      <c r="S102" s="264"/>
      <c r="T102" s="265"/>
      <c r="U102" s="15"/>
      <c r="V102" s="15"/>
      <c r="W102" s="15"/>
      <c r="X102" s="15"/>
      <c r="Y102" s="15"/>
      <c r="Z102" s="15"/>
      <c r="AA102" s="15"/>
      <c r="AB102" s="15"/>
      <c r="AC102" s="15"/>
      <c r="AD102" s="15"/>
      <c r="AE102" s="15"/>
      <c r="AT102" s="266" t="s">
        <v>225</v>
      </c>
      <c r="AU102" s="266" t="s">
        <v>85</v>
      </c>
      <c r="AV102" s="15" t="s">
        <v>215</v>
      </c>
      <c r="AW102" s="15" t="s">
        <v>38</v>
      </c>
      <c r="AX102" s="15" t="s">
        <v>83</v>
      </c>
      <c r="AY102" s="266" t="s">
        <v>214</v>
      </c>
    </row>
    <row r="103" s="12" customFormat="1" ht="22.8" customHeight="1">
      <c r="A103" s="12"/>
      <c r="B103" s="200"/>
      <c r="C103" s="201"/>
      <c r="D103" s="202" t="s">
        <v>75</v>
      </c>
      <c r="E103" s="214" t="s">
        <v>244</v>
      </c>
      <c r="F103" s="214" t="s">
        <v>245</v>
      </c>
      <c r="G103" s="201"/>
      <c r="H103" s="201"/>
      <c r="I103" s="204"/>
      <c r="J103" s="215">
        <f>BK103</f>
        <v>0</v>
      </c>
      <c r="K103" s="201"/>
      <c r="L103" s="206"/>
      <c r="M103" s="207"/>
      <c r="N103" s="208"/>
      <c r="O103" s="208"/>
      <c r="P103" s="209">
        <f>SUM(P104:P107)</f>
        <v>0</v>
      </c>
      <c r="Q103" s="208"/>
      <c r="R103" s="209">
        <f>SUM(R104:R107)</f>
        <v>0</v>
      </c>
      <c r="S103" s="208"/>
      <c r="T103" s="210">
        <f>SUM(T104:T107)</f>
        <v>0</v>
      </c>
      <c r="U103" s="12"/>
      <c r="V103" s="12"/>
      <c r="W103" s="12"/>
      <c r="X103" s="12"/>
      <c r="Y103" s="12"/>
      <c r="Z103" s="12"/>
      <c r="AA103" s="12"/>
      <c r="AB103" s="12"/>
      <c r="AC103" s="12"/>
      <c r="AD103" s="12"/>
      <c r="AE103" s="12"/>
      <c r="AR103" s="211" t="s">
        <v>83</v>
      </c>
      <c r="AT103" s="212" t="s">
        <v>75</v>
      </c>
      <c r="AU103" s="212" t="s">
        <v>83</v>
      </c>
      <c r="AY103" s="211" t="s">
        <v>214</v>
      </c>
      <c r="BK103" s="213">
        <f>SUM(BK104:BK107)</f>
        <v>0</v>
      </c>
    </row>
    <row r="104" s="2" customFormat="1" ht="21.75" customHeight="1">
      <c r="A104" s="42"/>
      <c r="B104" s="43"/>
      <c r="C104" s="216" t="s">
        <v>215</v>
      </c>
      <c r="D104" s="216" t="s">
        <v>217</v>
      </c>
      <c r="E104" s="217" t="s">
        <v>2734</v>
      </c>
      <c r="F104" s="218" t="s">
        <v>2735</v>
      </c>
      <c r="G104" s="219" t="s">
        <v>230</v>
      </c>
      <c r="H104" s="220">
        <v>0.96599999999999997</v>
      </c>
      <c r="I104" s="221"/>
      <c r="J104" s="222">
        <f>ROUND(I104*H104,2)</f>
        <v>0</v>
      </c>
      <c r="K104" s="218" t="s">
        <v>221</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269</v>
      </c>
    </row>
    <row r="105" s="2" customFormat="1">
      <c r="A105" s="42"/>
      <c r="B105" s="43"/>
      <c r="C105" s="44"/>
      <c r="D105" s="229" t="s">
        <v>223</v>
      </c>
      <c r="E105" s="44"/>
      <c r="F105" s="230" t="s">
        <v>2736</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4" customFormat="1">
      <c r="A106" s="14"/>
      <c r="B106" s="245"/>
      <c r="C106" s="246"/>
      <c r="D106" s="236" t="s">
        <v>225</v>
      </c>
      <c r="E106" s="247" t="s">
        <v>32</v>
      </c>
      <c r="F106" s="248" t="s">
        <v>2737</v>
      </c>
      <c r="G106" s="246"/>
      <c r="H106" s="249">
        <v>0.96599999999999997</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225</v>
      </c>
      <c r="AU106" s="255" t="s">
        <v>85</v>
      </c>
      <c r="AV106" s="14" t="s">
        <v>85</v>
      </c>
      <c r="AW106" s="14" t="s">
        <v>38</v>
      </c>
      <c r="AX106" s="14" t="s">
        <v>76</v>
      </c>
      <c r="AY106" s="255" t="s">
        <v>214</v>
      </c>
    </row>
    <row r="107" s="15" customFormat="1">
      <c r="A107" s="15"/>
      <c r="B107" s="256"/>
      <c r="C107" s="257"/>
      <c r="D107" s="236" t="s">
        <v>225</v>
      </c>
      <c r="E107" s="258" t="s">
        <v>32</v>
      </c>
      <c r="F107" s="259" t="s">
        <v>256</v>
      </c>
      <c r="G107" s="257"/>
      <c r="H107" s="260">
        <v>0.96599999999999997</v>
      </c>
      <c r="I107" s="261"/>
      <c r="J107" s="257"/>
      <c r="K107" s="257"/>
      <c r="L107" s="262"/>
      <c r="M107" s="263"/>
      <c r="N107" s="264"/>
      <c r="O107" s="264"/>
      <c r="P107" s="264"/>
      <c r="Q107" s="264"/>
      <c r="R107" s="264"/>
      <c r="S107" s="264"/>
      <c r="T107" s="265"/>
      <c r="U107" s="15"/>
      <c r="V107" s="15"/>
      <c r="W107" s="15"/>
      <c r="X107" s="15"/>
      <c r="Y107" s="15"/>
      <c r="Z107" s="15"/>
      <c r="AA107" s="15"/>
      <c r="AB107" s="15"/>
      <c r="AC107" s="15"/>
      <c r="AD107" s="15"/>
      <c r="AE107" s="15"/>
      <c r="AT107" s="266" t="s">
        <v>225</v>
      </c>
      <c r="AU107" s="266" t="s">
        <v>85</v>
      </c>
      <c r="AV107" s="15" t="s">
        <v>215</v>
      </c>
      <c r="AW107" s="15" t="s">
        <v>38</v>
      </c>
      <c r="AX107" s="15" t="s">
        <v>83</v>
      </c>
      <c r="AY107" s="266" t="s">
        <v>214</v>
      </c>
    </row>
    <row r="108" s="12" customFormat="1" ht="22.8" customHeight="1">
      <c r="A108" s="12"/>
      <c r="B108" s="200"/>
      <c r="C108" s="201"/>
      <c r="D108" s="202" t="s">
        <v>75</v>
      </c>
      <c r="E108" s="214" t="s">
        <v>273</v>
      </c>
      <c r="F108" s="214" t="s">
        <v>382</v>
      </c>
      <c r="G108" s="201"/>
      <c r="H108" s="201"/>
      <c r="I108" s="204"/>
      <c r="J108" s="215">
        <f>BK108</f>
        <v>0</v>
      </c>
      <c r="K108" s="201"/>
      <c r="L108" s="206"/>
      <c r="M108" s="207"/>
      <c r="N108" s="208"/>
      <c r="O108" s="208"/>
      <c r="P108" s="209">
        <f>SUM(P109:P125)</f>
        <v>0</v>
      </c>
      <c r="Q108" s="208"/>
      <c r="R108" s="209">
        <f>SUM(R109:R125)</f>
        <v>0</v>
      </c>
      <c r="S108" s="208"/>
      <c r="T108" s="210">
        <f>SUM(T109:T125)</f>
        <v>0</v>
      </c>
      <c r="U108" s="12"/>
      <c r="V108" s="12"/>
      <c r="W108" s="12"/>
      <c r="X108" s="12"/>
      <c r="Y108" s="12"/>
      <c r="Z108" s="12"/>
      <c r="AA108" s="12"/>
      <c r="AB108" s="12"/>
      <c r="AC108" s="12"/>
      <c r="AD108" s="12"/>
      <c r="AE108" s="12"/>
      <c r="AR108" s="211" t="s">
        <v>83</v>
      </c>
      <c r="AT108" s="212" t="s">
        <v>75</v>
      </c>
      <c r="AU108" s="212" t="s">
        <v>83</v>
      </c>
      <c r="AY108" s="211" t="s">
        <v>214</v>
      </c>
      <c r="BK108" s="213">
        <f>SUM(BK109:BK125)</f>
        <v>0</v>
      </c>
    </row>
    <row r="109" s="2" customFormat="1" ht="37.8" customHeight="1">
      <c r="A109" s="42"/>
      <c r="B109" s="43"/>
      <c r="C109" s="216" t="s">
        <v>246</v>
      </c>
      <c r="D109" s="216" t="s">
        <v>217</v>
      </c>
      <c r="E109" s="217" t="s">
        <v>384</v>
      </c>
      <c r="F109" s="218" t="s">
        <v>385</v>
      </c>
      <c r="G109" s="219" t="s">
        <v>230</v>
      </c>
      <c r="H109" s="220">
        <v>79.439999999999998</v>
      </c>
      <c r="I109" s="221"/>
      <c r="J109" s="222">
        <f>ROUND(I109*H109,2)</f>
        <v>0</v>
      </c>
      <c r="K109" s="218" t="s">
        <v>221</v>
      </c>
      <c r="L109" s="48"/>
      <c r="M109" s="223" t="s">
        <v>32</v>
      </c>
      <c r="N109" s="224" t="s">
        <v>47</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215</v>
      </c>
      <c r="AT109" s="227" t="s">
        <v>217</v>
      </c>
      <c r="AU109" s="227" t="s">
        <v>85</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277</v>
      </c>
    </row>
    <row r="110" s="2" customFormat="1">
      <c r="A110" s="42"/>
      <c r="B110" s="43"/>
      <c r="C110" s="44"/>
      <c r="D110" s="229" t="s">
        <v>223</v>
      </c>
      <c r="E110" s="44"/>
      <c r="F110" s="230" t="s">
        <v>387</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223</v>
      </c>
      <c r="AU110" s="20" t="s">
        <v>85</v>
      </c>
    </row>
    <row r="111" s="14" customFormat="1">
      <c r="A111" s="14"/>
      <c r="B111" s="245"/>
      <c r="C111" s="246"/>
      <c r="D111" s="236" t="s">
        <v>225</v>
      </c>
      <c r="E111" s="247" t="s">
        <v>32</v>
      </c>
      <c r="F111" s="248" t="s">
        <v>2738</v>
      </c>
      <c r="G111" s="246"/>
      <c r="H111" s="249">
        <v>11.34</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2739</v>
      </c>
      <c r="G112" s="246"/>
      <c r="H112" s="249">
        <v>26.52</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4" customFormat="1">
      <c r="A113" s="14"/>
      <c r="B113" s="245"/>
      <c r="C113" s="246"/>
      <c r="D113" s="236" t="s">
        <v>225</v>
      </c>
      <c r="E113" s="247" t="s">
        <v>32</v>
      </c>
      <c r="F113" s="248" t="s">
        <v>2740</v>
      </c>
      <c r="G113" s="246"/>
      <c r="H113" s="249">
        <v>25.32</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225</v>
      </c>
      <c r="AU113" s="255" t="s">
        <v>85</v>
      </c>
      <c r="AV113" s="14" t="s">
        <v>85</v>
      </c>
      <c r="AW113" s="14" t="s">
        <v>38</v>
      </c>
      <c r="AX113" s="14" t="s">
        <v>76</v>
      </c>
      <c r="AY113" s="255" t="s">
        <v>214</v>
      </c>
    </row>
    <row r="114" s="14" customFormat="1">
      <c r="A114" s="14"/>
      <c r="B114" s="245"/>
      <c r="C114" s="246"/>
      <c r="D114" s="236" t="s">
        <v>225</v>
      </c>
      <c r="E114" s="247" t="s">
        <v>32</v>
      </c>
      <c r="F114" s="248" t="s">
        <v>2741</v>
      </c>
      <c r="G114" s="246"/>
      <c r="H114" s="249">
        <v>17.399999999999999</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225</v>
      </c>
      <c r="AU114" s="255" t="s">
        <v>85</v>
      </c>
      <c r="AV114" s="14" t="s">
        <v>85</v>
      </c>
      <c r="AW114" s="14" t="s">
        <v>38</v>
      </c>
      <c r="AX114" s="14" t="s">
        <v>76</v>
      </c>
      <c r="AY114" s="255" t="s">
        <v>214</v>
      </c>
    </row>
    <row r="115" s="14" customFormat="1">
      <c r="A115" s="14"/>
      <c r="B115" s="245"/>
      <c r="C115" s="246"/>
      <c r="D115" s="236" t="s">
        <v>225</v>
      </c>
      <c r="E115" s="247" t="s">
        <v>32</v>
      </c>
      <c r="F115" s="248" t="s">
        <v>2742</v>
      </c>
      <c r="G115" s="246"/>
      <c r="H115" s="249">
        <v>-3.2999999999999998</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76</v>
      </c>
      <c r="AY115" s="255" t="s">
        <v>214</v>
      </c>
    </row>
    <row r="116" s="14" customFormat="1">
      <c r="A116" s="14"/>
      <c r="B116" s="245"/>
      <c r="C116" s="246"/>
      <c r="D116" s="236" t="s">
        <v>225</v>
      </c>
      <c r="E116" s="247" t="s">
        <v>32</v>
      </c>
      <c r="F116" s="248" t="s">
        <v>2743</v>
      </c>
      <c r="G116" s="246"/>
      <c r="H116" s="249">
        <v>2.1600000000000001</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38</v>
      </c>
      <c r="AX116" s="14" t="s">
        <v>76</v>
      </c>
      <c r="AY116" s="255" t="s">
        <v>214</v>
      </c>
    </row>
    <row r="117" s="15" customFormat="1">
      <c r="A117" s="15"/>
      <c r="B117" s="256"/>
      <c r="C117" s="257"/>
      <c r="D117" s="236" t="s">
        <v>225</v>
      </c>
      <c r="E117" s="258" t="s">
        <v>32</v>
      </c>
      <c r="F117" s="259" t="s">
        <v>256</v>
      </c>
      <c r="G117" s="257"/>
      <c r="H117" s="260">
        <v>79.439999999999998</v>
      </c>
      <c r="I117" s="261"/>
      <c r="J117" s="257"/>
      <c r="K117" s="257"/>
      <c r="L117" s="262"/>
      <c r="M117" s="263"/>
      <c r="N117" s="264"/>
      <c r="O117" s="264"/>
      <c r="P117" s="264"/>
      <c r="Q117" s="264"/>
      <c r="R117" s="264"/>
      <c r="S117" s="264"/>
      <c r="T117" s="265"/>
      <c r="U117" s="15"/>
      <c r="V117" s="15"/>
      <c r="W117" s="15"/>
      <c r="X117" s="15"/>
      <c r="Y117" s="15"/>
      <c r="Z117" s="15"/>
      <c r="AA117" s="15"/>
      <c r="AB117" s="15"/>
      <c r="AC117" s="15"/>
      <c r="AD117" s="15"/>
      <c r="AE117" s="15"/>
      <c r="AT117" s="266" t="s">
        <v>225</v>
      </c>
      <c r="AU117" s="266" t="s">
        <v>85</v>
      </c>
      <c r="AV117" s="15" t="s">
        <v>215</v>
      </c>
      <c r="AW117" s="15" t="s">
        <v>38</v>
      </c>
      <c r="AX117" s="15" t="s">
        <v>83</v>
      </c>
      <c r="AY117" s="266" t="s">
        <v>214</v>
      </c>
    </row>
    <row r="118" s="2" customFormat="1" ht="37.8" customHeight="1">
      <c r="A118" s="42"/>
      <c r="B118" s="43"/>
      <c r="C118" s="216" t="s">
        <v>244</v>
      </c>
      <c r="D118" s="216" t="s">
        <v>217</v>
      </c>
      <c r="E118" s="217" t="s">
        <v>2744</v>
      </c>
      <c r="F118" s="218" t="s">
        <v>2745</v>
      </c>
      <c r="G118" s="219" t="s">
        <v>280</v>
      </c>
      <c r="H118" s="220">
        <v>13.800000000000001</v>
      </c>
      <c r="I118" s="221"/>
      <c r="J118" s="222">
        <f>ROUND(I118*H118,2)</f>
        <v>0</v>
      </c>
      <c r="K118" s="218" t="s">
        <v>221</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215</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8</v>
      </c>
    </row>
    <row r="119" s="2" customFormat="1">
      <c r="A119" s="42"/>
      <c r="B119" s="43"/>
      <c r="C119" s="44"/>
      <c r="D119" s="229" t="s">
        <v>223</v>
      </c>
      <c r="E119" s="44"/>
      <c r="F119" s="230" t="s">
        <v>2746</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14" customFormat="1">
      <c r="A120" s="14"/>
      <c r="B120" s="245"/>
      <c r="C120" s="246"/>
      <c r="D120" s="236" t="s">
        <v>225</v>
      </c>
      <c r="E120" s="247" t="s">
        <v>32</v>
      </c>
      <c r="F120" s="248" t="s">
        <v>2747</v>
      </c>
      <c r="G120" s="246"/>
      <c r="H120" s="249">
        <v>13.800000000000001</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225</v>
      </c>
      <c r="AU120" s="255" t="s">
        <v>85</v>
      </c>
      <c r="AV120" s="14" t="s">
        <v>85</v>
      </c>
      <c r="AW120" s="14" t="s">
        <v>38</v>
      </c>
      <c r="AX120" s="14" t="s">
        <v>76</v>
      </c>
      <c r="AY120" s="255" t="s">
        <v>214</v>
      </c>
    </row>
    <row r="121" s="15" customFormat="1">
      <c r="A121" s="15"/>
      <c r="B121" s="256"/>
      <c r="C121" s="257"/>
      <c r="D121" s="236" t="s">
        <v>225</v>
      </c>
      <c r="E121" s="258" t="s">
        <v>32</v>
      </c>
      <c r="F121" s="259" t="s">
        <v>256</v>
      </c>
      <c r="G121" s="257"/>
      <c r="H121" s="260">
        <v>13.800000000000001</v>
      </c>
      <c r="I121" s="261"/>
      <c r="J121" s="257"/>
      <c r="K121" s="257"/>
      <c r="L121" s="262"/>
      <c r="M121" s="263"/>
      <c r="N121" s="264"/>
      <c r="O121" s="264"/>
      <c r="P121" s="264"/>
      <c r="Q121" s="264"/>
      <c r="R121" s="264"/>
      <c r="S121" s="264"/>
      <c r="T121" s="265"/>
      <c r="U121" s="15"/>
      <c r="V121" s="15"/>
      <c r="W121" s="15"/>
      <c r="X121" s="15"/>
      <c r="Y121" s="15"/>
      <c r="Z121" s="15"/>
      <c r="AA121" s="15"/>
      <c r="AB121" s="15"/>
      <c r="AC121" s="15"/>
      <c r="AD121" s="15"/>
      <c r="AE121" s="15"/>
      <c r="AT121" s="266" t="s">
        <v>225</v>
      </c>
      <c r="AU121" s="266" t="s">
        <v>85</v>
      </c>
      <c r="AV121" s="15" t="s">
        <v>215</v>
      </c>
      <c r="AW121" s="15" t="s">
        <v>38</v>
      </c>
      <c r="AX121" s="15" t="s">
        <v>83</v>
      </c>
      <c r="AY121" s="266" t="s">
        <v>214</v>
      </c>
    </row>
    <row r="122" s="2" customFormat="1" ht="44.25" customHeight="1">
      <c r="A122" s="42"/>
      <c r="B122" s="43"/>
      <c r="C122" s="216" t="s">
        <v>261</v>
      </c>
      <c r="D122" s="216" t="s">
        <v>217</v>
      </c>
      <c r="E122" s="217" t="s">
        <v>2748</v>
      </c>
      <c r="F122" s="218" t="s">
        <v>2749</v>
      </c>
      <c r="G122" s="219" t="s">
        <v>280</v>
      </c>
      <c r="H122" s="220">
        <v>5.5</v>
      </c>
      <c r="I122" s="221"/>
      <c r="J122" s="222">
        <f>ROUND(I122*H122,2)</f>
        <v>0</v>
      </c>
      <c r="K122" s="218" t="s">
        <v>221</v>
      </c>
      <c r="L122" s="48"/>
      <c r="M122" s="223" t="s">
        <v>32</v>
      </c>
      <c r="N122" s="224" t="s">
        <v>47</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215</v>
      </c>
      <c r="AT122" s="227" t="s">
        <v>217</v>
      </c>
      <c r="AU122" s="227" t="s">
        <v>85</v>
      </c>
      <c r="AY122" s="20" t="s">
        <v>214</v>
      </c>
      <c r="BE122" s="228">
        <f>IF(N122="základní",J122,0)</f>
        <v>0</v>
      </c>
      <c r="BF122" s="228">
        <f>IF(N122="snížená",J122,0)</f>
        <v>0</v>
      </c>
      <c r="BG122" s="228">
        <f>IF(N122="zákl. přenesená",J122,0)</f>
        <v>0</v>
      </c>
      <c r="BH122" s="228">
        <f>IF(N122="sníž. přenesená",J122,0)</f>
        <v>0</v>
      </c>
      <c r="BI122" s="228">
        <f>IF(N122="nulová",J122,0)</f>
        <v>0</v>
      </c>
      <c r="BJ122" s="20" t="s">
        <v>83</v>
      </c>
      <c r="BK122" s="228">
        <f>ROUND(I122*H122,2)</f>
        <v>0</v>
      </c>
      <c r="BL122" s="20" t="s">
        <v>215</v>
      </c>
      <c r="BM122" s="227" t="s">
        <v>317</v>
      </c>
    </row>
    <row r="123" s="2" customFormat="1">
      <c r="A123" s="42"/>
      <c r="B123" s="43"/>
      <c r="C123" s="44"/>
      <c r="D123" s="229" t="s">
        <v>223</v>
      </c>
      <c r="E123" s="44"/>
      <c r="F123" s="230" t="s">
        <v>2750</v>
      </c>
      <c r="G123" s="44"/>
      <c r="H123" s="44"/>
      <c r="I123" s="231"/>
      <c r="J123" s="44"/>
      <c r="K123" s="44"/>
      <c r="L123" s="48"/>
      <c r="M123" s="232"/>
      <c r="N123" s="233"/>
      <c r="O123" s="88"/>
      <c r="P123" s="88"/>
      <c r="Q123" s="88"/>
      <c r="R123" s="88"/>
      <c r="S123" s="88"/>
      <c r="T123" s="89"/>
      <c r="U123" s="42"/>
      <c r="V123" s="42"/>
      <c r="W123" s="42"/>
      <c r="X123" s="42"/>
      <c r="Y123" s="42"/>
      <c r="Z123" s="42"/>
      <c r="AA123" s="42"/>
      <c r="AB123" s="42"/>
      <c r="AC123" s="42"/>
      <c r="AD123" s="42"/>
      <c r="AE123" s="42"/>
      <c r="AT123" s="20" t="s">
        <v>223</v>
      </c>
      <c r="AU123" s="20" t="s">
        <v>85</v>
      </c>
    </row>
    <row r="124" s="14" customFormat="1">
      <c r="A124" s="14"/>
      <c r="B124" s="245"/>
      <c r="C124" s="246"/>
      <c r="D124" s="236" t="s">
        <v>225</v>
      </c>
      <c r="E124" s="247" t="s">
        <v>32</v>
      </c>
      <c r="F124" s="248" t="s">
        <v>2733</v>
      </c>
      <c r="G124" s="246"/>
      <c r="H124" s="249">
        <v>5.5</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5" customFormat="1">
      <c r="A125" s="15"/>
      <c r="B125" s="256"/>
      <c r="C125" s="257"/>
      <c r="D125" s="236" t="s">
        <v>225</v>
      </c>
      <c r="E125" s="258" t="s">
        <v>32</v>
      </c>
      <c r="F125" s="259" t="s">
        <v>256</v>
      </c>
      <c r="G125" s="257"/>
      <c r="H125" s="260">
        <v>5.5</v>
      </c>
      <c r="I125" s="261"/>
      <c r="J125" s="257"/>
      <c r="K125" s="257"/>
      <c r="L125" s="262"/>
      <c r="M125" s="263"/>
      <c r="N125" s="264"/>
      <c r="O125" s="264"/>
      <c r="P125" s="264"/>
      <c r="Q125" s="264"/>
      <c r="R125" s="264"/>
      <c r="S125" s="264"/>
      <c r="T125" s="265"/>
      <c r="U125" s="15"/>
      <c r="V125" s="15"/>
      <c r="W125" s="15"/>
      <c r="X125" s="15"/>
      <c r="Y125" s="15"/>
      <c r="Z125" s="15"/>
      <c r="AA125" s="15"/>
      <c r="AB125" s="15"/>
      <c r="AC125" s="15"/>
      <c r="AD125" s="15"/>
      <c r="AE125" s="15"/>
      <c r="AT125" s="266" t="s">
        <v>225</v>
      </c>
      <c r="AU125" s="266" t="s">
        <v>85</v>
      </c>
      <c r="AV125" s="15" t="s">
        <v>215</v>
      </c>
      <c r="AW125" s="15" t="s">
        <v>38</v>
      </c>
      <c r="AX125" s="15" t="s">
        <v>83</v>
      </c>
      <c r="AY125" s="266" t="s">
        <v>214</v>
      </c>
    </row>
    <row r="126" s="12" customFormat="1" ht="22.8" customHeight="1">
      <c r="A126" s="12"/>
      <c r="B126" s="200"/>
      <c r="C126" s="201"/>
      <c r="D126" s="202" t="s">
        <v>75</v>
      </c>
      <c r="E126" s="214" t="s">
        <v>446</v>
      </c>
      <c r="F126" s="214" t="s">
        <v>447</v>
      </c>
      <c r="G126" s="201"/>
      <c r="H126" s="201"/>
      <c r="I126" s="204"/>
      <c r="J126" s="215">
        <f>BK126</f>
        <v>0</v>
      </c>
      <c r="K126" s="201"/>
      <c r="L126" s="206"/>
      <c r="M126" s="207"/>
      <c r="N126" s="208"/>
      <c r="O126" s="208"/>
      <c r="P126" s="209">
        <f>SUM(P127:P144)</f>
        <v>0</v>
      </c>
      <c r="Q126" s="208"/>
      <c r="R126" s="209">
        <f>SUM(R127:R144)</f>
        <v>0</v>
      </c>
      <c r="S126" s="208"/>
      <c r="T126" s="210">
        <f>SUM(T127:T144)</f>
        <v>0</v>
      </c>
      <c r="U126" s="12"/>
      <c r="V126" s="12"/>
      <c r="W126" s="12"/>
      <c r="X126" s="12"/>
      <c r="Y126" s="12"/>
      <c r="Z126" s="12"/>
      <c r="AA126" s="12"/>
      <c r="AB126" s="12"/>
      <c r="AC126" s="12"/>
      <c r="AD126" s="12"/>
      <c r="AE126" s="12"/>
      <c r="AR126" s="211" t="s">
        <v>83</v>
      </c>
      <c r="AT126" s="212" t="s">
        <v>75</v>
      </c>
      <c r="AU126" s="212" t="s">
        <v>83</v>
      </c>
      <c r="AY126" s="211" t="s">
        <v>214</v>
      </c>
      <c r="BK126" s="213">
        <f>SUM(BK127:BK144)</f>
        <v>0</v>
      </c>
    </row>
    <row r="127" s="2" customFormat="1" ht="44.25" customHeight="1">
      <c r="A127" s="42"/>
      <c r="B127" s="43"/>
      <c r="C127" s="216" t="s">
        <v>269</v>
      </c>
      <c r="D127" s="216" t="s">
        <v>217</v>
      </c>
      <c r="E127" s="217" t="s">
        <v>2751</v>
      </c>
      <c r="F127" s="218" t="s">
        <v>2752</v>
      </c>
      <c r="G127" s="219" t="s">
        <v>241</v>
      </c>
      <c r="H127" s="220">
        <v>0.16900000000000001</v>
      </c>
      <c r="I127" s="221"/>
      <c r="J127" s="222">
        <f>ROUND(I127*H127,2)</f>
        <v>0</v>
      </c>
      <c r="K127" s="218" t="s">
        <v>221</v>
      </c>
      <c r="L127" s="48"/>
      <c r="M127" s="223" t="s">
        <v>32</v>
      </c>
      <c r="N127" s="224" t="s">
        <v>47</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215</v>
      </c>
      <c r="AT127" s="227" t="s">
        <v>217</v>
      </c>
      <c r="AU127" s="227" t="s">
        <v>85</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215</v>
      </c>
      <c r="BM127" s="227" t="s">
        <v>334</v>
      </c>
    </row>
    <row r="128" s="2" customFormat="1">
      <c r="A128" s="42"/>
      <c r="B128" s="43"/>
      <c r="C128" s="44"/>
      <c r="D128" s="229" t="s">
        <v>223</v>
      </c>
      <c r="E128" s="44"/>
      <c r="F128" s="230" t="s">
        <v>2753</v>
      </c>
      <c r="G128" s="44"/>
      <c r="H128" s="44"/>
      <c r="I128" s="231"/>
      <c r="J128" s="44"/>
      <c r="K128" s="44"/>
      <c r="L128" s="48"/>
      <c r="M128" s="232"/>
      <c r="N128" s="233"/>
      <c r="O128" s="88"/>
      <c r="P128" s="88"/>
      <c r="Q128" s="88"/>
      <c r="R128" s="88"/>
      <c r="S128" s="88"/>
      <c r="T128" s="89"/>
      <c r="U128" s="42"/>
      <c r="V128" s="42"/>
      <c r="W128" s="42"/>
      <c r="X128" s="42"/>
      <c r="Y128" s="42"/>
      <c r="Z128" s="42"/>
      <c r="AA128" s="42"/>
      <c r="AB128" s="42"/>
      <c r="AC128" s="42"/>
      <c r="AD128" s="42"/>
      <c r="AE128" s="42"/>
      <c r="AT128" s="20" t="s">
        <v>223</v>
      </c>
      <c r="AU128" s="20" t="s">
        <v>85</v>
      </c>
    </row>
    <row r="129" s="2" customFormat="1" ht="33" customHeight="1">
      <c r="A129" s="42"/>
      <c r="B129" s="43"/>
      <c r="C129" s="216" t="s">
        <v>273</v>
      </c>
      <c r="D129" s="216" t="s">
        <v>217</v>
      </c>
      <c r="E129" s="217" t="s">
        <v>454</v>
      </c>
      <c r="F129" s="218" t="s">
        <v>455</v>
      </c>
      <c r="G129" s="219" t="s">
        <v>241</v>
      </c>
      <c r="H129" s="220">
        <v>0.16900000000000001</v>
      </c>
      <c r="I129" s="221"/>
      <c r="J129" s="222">
        <f>ROUND(I129*H129,2)</f>
        <v>0</v>
      </c>
      <c r="K129" s="218" t="s">
        <v>221</v>
      </c>
      <c r="L129" s="48"/>
      <c r="M129" s="223" t="s">
        <v>32</v>
      </c>
      <c r="N129" s="224" t="s">
        <v>47</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215</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344</v>
      </c>
    </row>
    <row r="130" s="2" customFormat="1">
      <c r="A130" s="42"/>
      <c r="B130" s="43"/>
      <c r="C130" s="44"/>
      <c r="D130" s="229" t="s">
        <v>223</v>
      </c>
      <c r="E130" s="44"/>
      <c r="F130" s="230" t="s">
        <v>457</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2" customFormat="1" ht="44.25" customHeight="1">
      <c r="A131" s="42"/>
      <c r="B131" s="43"/>
      <c r="C131" s="216" t="s">
        <v>277</v>
      </c>
      <c r="D131" s="216" t="s">
        <v>217</v>
      </c>
      <c r="E131" s="217" t="s">
        <v>460</v>
      </c>
      <c r="F131" s="218" t="s">
        <v>461</v>
      </c>
      <c r="G131" s="219" t="s">
        <v>241</v>
      </c>
      <c r="H131" s="220">
        <v>2.3660000000000001</v>
      </c>
      <c r="I131" s="221"/>
      <c r="J131" s="222">
        <f>ROUND(I131*H131,2)</f>
        <v>0</v>
      </c>
      <c r="K131" s="218" t="s">
        <v>221</v>
      </c>
      <c r="L131" s="48"/>
      <c r="M131" s="223" t="s">
        <v>32</v>
      </c>
      <c r="N131" s="224" t="s">
        <v>47</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215</v>
      </c>
      <c r="AT131" s="227" t="s">
        <v>217</v>
      </c>
      <c r="AU131" s="227" t="s">
        <v>85</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215</v>
      </c>
      <c r="BM131" s="227" t="s">
        <v>356</v>
      </c>
    </row>
    <row r="132" s="2" customFormat="1">
      <c r="A132" s="42"/>
      <c r="B132" s="43"/>
      <c r="C132" s="44"/>
      <c r="D132" s="229" t="s">
        <v>223</v>
      </c>
      <c r="E132" s="44"/>
      <c r="F132" s="230" t="s">
        <v>463</v>
      </c>
      <c r="G132" s="44"/>
      <c r="H132" s="44"/>
      <c r="I132" s="231"/>
      <c r="J132" s="44"/>
      <c r="K132" s="44"/>
      <c r="L132" s="48"/>
      <c r="M132" s="232"/>
      <c r="N132" s="233"/>
      <c r="O132" s="88"/>
      <c r="P132" s="88"/>
      <c r="Q132" s="88"/>
      <c r="R132" s="88"/>
      <c r="S132" s="88"/>
      <c r="T132" s="89"/>
      <c r="U132" s="42"/>
      <c r="V132" s="42"/>
      <c r="W132" s="42"/>
      <c r="X132" s="42"/>
      <c r="Y132" s="42"/>
      <c r="Z132" s="42"/>
      <c r="AA132" s="42"/>
      <c r="AB132" s="42"/>
      <c r="AC132" s="42"/>
      <c r="AD132" s="42"/>
      <c r="AE132" s="42"/>
      <c r="AT132" s="20" t="s">
        <v>223</v>
      </c>
      <c r="AU132" s="20" t="s">
        <v>85</v>
      </c>
    </row>
    <row r="133" s="14" customFormat="1">
      <c r="A133" s="14"/>
      <c r="B133" s="245"/>
      <c r="C133" s="246"/>
      <c r="D133" s="236" t="s">
        <v>225</v>
      </c>
      <c r="E133" s="247" t="s">
        <v>32</v>
      </c>
      <c r="F133" s="248" t="s">
        <v>2754</v>
      </c>
      <c r="G133" s="246"/>
      <c r="H133" s="249">
        <v>2.3660000000000001</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225</v>
      </c>
      <c r="AU133" s="255" t="s">
        <v>85</v>
      </c>
      <c r="AV133" s="14" t="s">
        <v>85</v>
      </c>
      <c r="AW133" s="14" t="s">
        <v>38</v>
      </c>
      <c r="AX133" s="14" t="s">
        <v>76</v>
      </c>
      <c r="AY133" s="255" t="s">
        <v>214</v>
      </c>
    </row>
    <row r="134" s="15" customFormat="1">
      <c r="A134" s="15"/>
      <c r="B134" s="256"/>
      <c r="C134" s="257"/>
      <c r="D134" s="236" t="s">
        <v>225</v>
      </c>
      <c r="E134" s="258" t="s">
        <v>32</v>
      </c>
      <c r="F134" s="259" t="s">
        <v>256</v>
      </c>
      <c r="G134" s="257"/>
      <c r="H134" s="260">
        <v>2.3660000000000001</v>
      </c>
      <c r="I134" s="261"/>
      <c r="J134" s="257"/>
      <c r="K134" s="257"/>
      <c r="L134" s="262"/>
      <c r="M134" s="263"/>
      <c r="N134" s="264"/>
      <c r="O134" s="264"/>
      <c r="P134" s="264"/>
      <c r="Q134" s="264"/>
      <c r="R134" s="264"/>
      <c r="S134" s="264"/>
      <c r="T134" s="265"/>
      <c r="U134" s="15"/>
      <c r="V134" s="15"/>
      <c r="W134" s="15"/>
      <c r="X134" s="15"/>
      <c r="Y134" s="15"/>
      <c r="Z134" s="15"/>
      <c r="AA134" s="15"/>
      <c r="AB134" s="15"/>
      <c r="AC134" s="15"/>
      <c r="AD134" s="15"/>
      <c r="AE134" s="15"/>
      <c r="AT134" s="266" t="s">
        <v>225</v>
      </c>
      <c r="AU134" s="266" t="s">
        <v>85</v>
      </c>
      <c r="AV134" s="15" t="s">
        <v>215</v>
      </c>
      <c r="AW134" s="15" t="s">
        <v>38</v>
      </c>
      <c r="AX134" s="15" t="s">
        <v>83</v>
      </c>
      <c r="AY134" s="266" t="s">
        <v>214</v>
      </c>
    </row>
    <row r="135" s="2" customFormat="1" ht="37.8" customHeight="1">
      <c r="A135" s="42"/>
      <c r="B135" s="43"/>
      <c r="C135" s="216" t="s">
        <v>301</v>
      </c>
      <c r="D135" s="216" t="s">
        <v>217</v>
      </c>
      <c r="E135" s="217" t="s">
        <v>2445</v>
      </c>
      <c r="F135" s="218" t="s">
        <v>2446</v>
      </c>
      <c r="G135" s="219" t="s">
        <v>241</v>
      </c>
      <c r="H135" s="220">
        <v>0.085000000000000006</v>
      </c>
      <c r="I135" s="221"/>
      <c r="J135" s="222">
        <f>ROUND(I135*H135,2)</f>
        <v>0</v>
      </c>
      <c r="K135" s="218" t="s">
        <v>221</v>
      </c>
      <c r="L135" s="48"/>
      <c r="M135" s="223" t="s">
        <v>32</v>
      </c>
      <c r="N135" s="224" t="s">
        <v>47</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215</v>
      </c>
      <c r="AT135" s="227" t="s">
        <v>217</v>
      </c>
      <c r="AU135" s="227" t="s">
        <v>85</v>
      </c>
      <c r="AY135" s="20" t="s">
        <v>214</v>
      </c>
      <c r="BE135" s="228">
        <f>IF(N135="základní",J135,0)</f>
        <v>0</v>
      </c>
      <c r="BF135" s="228">
        <f>IF(N135="snížená",J135,0)</f>
        <v>0</v>
      </c>
      <c r="BG135" s="228">
        <f>IF(N135="zákl. přenesená",J135,0)</f>
        <v>0</v>
      </c>
      <c r="BH135" s="228">
        <f>IF(N135="sníž. přenesená",J135,0)</f>
        <v>0</v>
      </c>
      <c r="BI135" s="228">
        <f>IF(N135="nulová",J135,0)</f>
        <v>0</v>
      </c>
      <c r="BJ135" s="20" t="s">
        <v>83</v>
      </c>
      <c r="BK135" s="228">
        <f>ROUND(I135*H135,2)</f>
        <v>0</v>
      </c>
      <c r="BL135" s="20" t="s">
        <v>215</v>
      </c>
      <c r="BM135" s="227" t="s">
        <v>365</v>
      </c>
    </row>
    <row r="136" s="2" customFormat="1">
      <c r="A136" s="42"/>
      <c r="B136" s="43"/>
      <c r="C136" s="44"/>
      <c r="D136" s="229" t="s">
        <v>223</v>
      </c>
      <c r="E136" s="44"/>
      <c r="F136" s="230" t="s">
        <v>2448</v>
      </c>
      <c r="G136" s="44"/>
      <c r="H136" s="44"/>
      <c r="I136" s="231"/>
      <c r="J136" s="44"/>
      <c r="K136" s="44"/>
      <c r="L136" s="48"/>
      <c r="M136" s="232"/>
      <c r="N136" s="233"/>
      <c r="O136" s="88"/>
      <c r="P136" s="88"/>
      <c r="Q136" s="88"/>
      <c r="R136" s="88"/>
      <c r="S136" s="88"/>
      <c r="T136" s="89"/>
      <c r="U136" s="42"/>
      <c r="V136" s="42"/>
      <c r="W136" s="42"/>
      <c r="X136" s="42"/>
      <c r="Y136" s="42"/>
      <c r="Z136" s="42"/>
      <c r="AA136" s="42"/>
      <c r="AB136" s="42"/>
      <c r="AC136" s="42"/>
      <c r="AD136" s="42"/>
      <c r="AE136" s="42"/>
      <c r="AT136" s="20" t="s">
        <v>223</v>
      </c>
      <c r="AU136" s="20" t="s">
        <v>85</v>
      </c>
    </row>
    <row r="137" s="14" customFormat="1">
      <c r="A137" s="14"/>
      <c r="B137" s="245"/>
      <c r="C137" s="246"/>
      <c r="D137" s="236" t="s">
        <v>225</v>
      </c>
      <c r="E137" s="247" t="s">
        <v>32</v>
      </c>
      <c r="F137" s="248" t="s">
        <v>2755</v>
      </c>
      <c r="G137" s="246"/>
      <c r="H137" s="249">
        <v>0.085000000000000006</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5" customFormat="1">
      <c r="A138" s="15"/>
      <c r="B138" s="256"/>
      <c r="C138" s="257"/>
      <c r="D138" s="236" t="s">
        <v>225</v>
      </c>
      <c r="E138" s="258" t="s">
        <v>32</v>
      </c>
      <c r="F138" s="259" t="s">
        <v>256</v>
      </c>
      <c r="G138" s="257"/>
      <c r="H138" s="260">
        <v>0.085000000000000006</v>
      </c>
      <c r="I138" s="261"/>
      <c r="J138" s="257"/>
      <c r="K138" s="257"/>
      <c r="L138" s="262"/>
      <c r="M138" s="263"/>
      <c r="N138" s="264"/>
      <c r="O138" s="264"/>
      <c r="P138" s="264"/>
      <c r="Q138" s="264"/>
      <c r="R138" s="264"/>
      <c r="S138" s="264"/>
      <c r="T138" s="265"/>
      <c r="U138" s="15"/>
      <c r="V138" s="15"/>
      <c r="W138" s="15"/>
      <c r="X138" s="15"/>
      <c r="Y138" s="15"/>
      <c r="Z138" s="15"/>
      <c r="AA138" s="15"/>
      <c r="AB138" s="15"/>
      <c r="AC138" s="15"/>
      <c r="AD138" s="15"/>
      <c r="AE138" s="15"/>
      <c r="AT138" s="266" t="s">
        <v>225</v>
      </c>
      <c r="AU138" s="266" t="s">
        <v>85</v>
      </c>
      <c r="AV138" s="15" t="s">
        <v>215</v>
      </c>
      <c r="AW138" s="15" t="s">
        <v>38</v>
      </c>
      <c r="AX138" s="15" t="s">
        <v>83</v>
      </c>
      <c r="AY138" s="266" t="s">
        <v>214</v>
      </c>
    </row>
    <row r="139" s="2" customFormat="1" ht="44.25" customHeight="1">
      <c r="A139" s="42"/>
      <c r="B139" s="43"/>
      <c r="C139" s="216" t="s">
        <v>8</v>
      </c>
      <c r="D139" s="216" t="s">
        <v>217</v>
      </c>
      <c r="E139" s="217" t="s">
        <v>2756</v>
      </c>
      <c r="F139" s="218" t="s">
        <v>2757</v>
      </c>
      <c r="G139" s="219" t="s">
        <v>241</v>
      </c>
      <c r="H139" s="220">
        <v>0.085000000000000006</v>
      </c>
      <c r="I139" s="221"/>
      <c r="J139" s="222">
        <f>ROUND(I139*H139,2)</f>
        <v>0</v>
      </c>
      <c r="K139" s="218" t="s">
        <v>221</v>
      </c>
      <c r="L139" s="48"/>
      <c r="M139" s="223" t="s">
        <v>32</v>
      </c>
      <c r="N139" s="224" t="s">
        <v>47</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215</v>
      </c>
      <c r="AT139" s="227" t="s">
        <v>217</v>
      </c>
      <c r="AU139" s="227" t="s">
        <v>85</v>
      </c>
      <c r="AY139" s="20" t="s">
        <v>214</v>
      </c>
      <c r="BE139" s="228">
        <f>IF(N139="základní",J139,0)</f>
        <v>0</v>
      </c>
      <c r="BF139" s="228">
        <f>IF(N139="snížená",J139,0)</f>
        <v>0</v>
      </c>
      <c r="BG139" s="228">
        <f>IF(N139="zákl. přenesená",J139,0)</f>
        <v>0</v>
      </c>
      <c r="BH139" s="228">
        <f>IF(N139="sníž. přenesená",J139,0)</f>
        <v>0</v>
      </c>
      <c r="BI139" s="228">
        <f>IF(N139="nulová",J139,0)</f>
        <v>0</v>
      </c>
      <c r="BJ139" s="20" t="s">
        <v>83</v>
      </c>
      <c r="BK139" s="228">
        <f>ROUND(I139*H139,2)</f>
        <v>0</v>
      </c>
      <c r="BL139" s="20" t="s">
        <v>215</v>
      </c>
      <c r="BM139" s="227" t="s">
        <v>377</v>
      </c>
    </row>
    <row r="140" s="2" customFormat="1">
      <c r="A140" s="42"/>
      <c r="B140" s="43"/>
      <c r="C140" s="44"/>
      <c r="D140" s="229" t="s">
        <v>223</v>
      </c>
      <c r="E140" s="44"/>
      <c r="F140" s="230" t="s">
        <v>2758</v>
      </c>
      <c r="G140" s="44"/>
      <c r="H140" s="44"/>
      <c r="I140" s="231"/>
      <c r="J140" s="44"/>
      <c r="K140" s="44"/>
      <c r="L140" s="48"/>
      <c r="M140" s="232"/>
      <c r="N140" s="233"/>
      <c r="O140" s="88"/>
      <c r="P140" s="88"/>
      <c r="Q140" s="88"/>
      <c r="R140" s="88"/>
      <c r="S140" s="88"/>
      <c r="T140" s="89"/>
      <c r="U140" s="42"/>
      <c r="V140" s="42"/>
      <c r="W140" s="42"/>
      <c r="X140" s="42"/>
      <c r="Y140" s="42"/>
      <c r="Z140" s="42"/>
      <c r="AA140" s="42"/>
      <c r="AB140" s="42"/>
      <c r="AC140" s="42"/>
      <c r="AD140" s="42"/>
      <c r="AE140" s="42"/>
      <c r="AT140" s="20" t="s">
        <v>223</v>
      </c>
      <c r="AU140" s="20" t="s">
        <v>85</v>
      </c>
    </row>
    <row r="141" s="14" customFormat="1">
      <c r="A141" s="14"/>
      <c r="B141" s="245"/>
      <c r="C141" s="246"/>
      <c r="D141" s="236" t="s">
        <v>225</v>
      </c>
      <c r="E141" s="247" t="s">
        <v>32</v>
      </c>
      <c r="F141" s="248" t="s">
        <v>2755</v>
      </c>
      <c r="G141" s="246"/>
      <c r="H141" s="249">
        <v>0.085000000000000006</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5" customFormat="1">
      <c r="A142" s="15"/>
      <c r="B142" s="256"/>
      <c r="C142" s="257"/>
      <c r="D142" s="236" t="s">
        <v>225</v>
      </c>
      <c r="E142" s="258" t="s">
        <v>32</v>
      </c>
      <c r="F142" s="259" t="s">
        <v>256</v>
      </c>
      <c r="G142" s="257"/>
      <c r="H142" s="260">
        <v>0.085000000000000006</v>
      </c>
      <c r="I142" s="261"/>
      <c r="J142" s="257"/>
      <c r="K142" s="257"/>
      <c r="L142" s="262"/>
      <c r="M142" s="263"/>
      <c r="N142" s="264"/>
      <c r="O142" s="264"/>
      <c r="P142" s="264"/>
      <c r="Q142" s="264"/>
      <c r="R142" s="264"/>
      <c r="S142" s="264"/>
      <c r="T142" s="265"/>
      <c r="U142" s="15"/>
      <c r="V142" s="15"/>
      <c r="W142" s="15"/>
      <c r="X142" s="15"/>
      <c r="Y142" s="15"/>
      <c r="Z142" s="15"/>
      <c r="AA142" s="15"/>
      <c r="AB142" s="15"/>
      <c r="AC142" s="15"/>
      <c r="AD142" s="15"/>
      <c r="AE142" s="15"/>
      <c r="AT142" s="266" t="s">
        <v>225</v>
      </c>
      <c r="AU142" s="266" t="s">
        <v>85</v>
      </c>
      <c r="AV142" s="15" t="s">
        <v>215</v>
      </c>
      <c r="AW142" s="15" t="s">
        <v>38</v>
      </c>
      <c r="AX142" s="15" t="s">
        <v>83</v>
      </c>
      <c r="AY142" s="266" t="s">
        <v>214</v>
      </c>
    </row>
    <row r="143" s="2" customFormat="1" ht="37.8" customHeight="1">
      <c r="A143" s="42"/>
      <c r="B143" s="43"/>
      <c r="C143" s="216" t="s">
        <v>312</v>
      </c>
      <c r="D143" s="216" t="s">
        <v>217</v>
      </c>
      <c r="E143" s="217" t="s">
        <v>2759</v>
      </c>
      <c r="F143" s="218" t="s">
        <v>2760</v>
      </c>
      <c r="G143" s="219" t="s">
        <v>241</v>
      </c>
      <c r="H143" s="220">
        <v>0.10000000000000001</v>
      </c>
      <c r="I143" s="221"/>
      <c r="J143" s="222">
        <f>ROUND(I143*H143,2)</f>
        <v>0</v>
      </c>
      <c r="K143" s="218" t="s">
        <v>221</v>
      </c>
      <c r="L143" s="48"/>
      <c r="M143" s="223" t="s">
        <v>32</v>
      </c>
      <c r="N143" s="224" t="s">
        <v>47</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215</v>
      </c>
      <c r="AT143" s="227" t="s">
        <v>217</v>
      </c>
      <c r="AU143" s="227" t="s">
        <v>85</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389</v>
      </c>
    </row>
    <row r="144" s="2" customFormat="1">
      <c r="A144" s="42"/>
      <c r="B144" s="43"/>
      <c r="C144" s="44"/>
      <c r="D144" s="229" t="s">
        <v>223</v>
      </c>
      <c r="E144" s="44"/>
      <c r="F144" s="230" t="s">
        <v>2761</v>
      </c>
      <c r="G144" s="44"/>
      <c r="H144" s="44"/>
      <c r="I144" s="231"/>
      <c r="J144" s="44"/>
      <c r="K144" s="44"/>
      <c r="L144" s="48"/>
      <c r="M144" s="232"/>
      <c r="N144" s="233"/>
      <c r="O144" s="88"/>
      <c r="P144" s="88"/>
      <c r="Q144" s="88"/>
      <c r="R144" s="88"/>
      <c r="S144" s="88"/>
      <c r="T144" s="89"/>
      <c r="U144" s="42"/>
      <c r="V144" s="42"/>
      <c r="W144" s="42"/>
      <c r="X144" s="42"/>
      <c r="Y144" s="42"/>
      <c r="Z144" s="42"/>
      <c r="AA144" s="42"/>
      <c r="AB144" s="42"/>
      <c r="AC144" s="42"/>
      <c r="AD144" s="42"/>
      <c r="AE144" s="42"/>
      <c r="AT144" s="20" t="s">
        <v>223</v>
      </c>
      <c r="AU144" s="20" t="s">
        <v>85</v>
      </c>
    </row>
    <row r="145" s="12" customFormat="1" ht="22.8" customHeight="1">
      <c r="A145" s="12"/>
      <c r="B145" s="200"/>
      <c r="C145" s="201"/>
      <c r="D145" s="202" t="s">
        <v>75</v>
      </c>
      <c r="E145" s="214" t="s">
        <v>475</v>
      </c>
      <c r="F145" s="214" t="s">
        <v>476</v>
      </c>
      <c r="G145" s="201"/>
      <c r="H145" s="201"/>
      <c r="I145" s="204"/>
      <c r="J145" s="215">
        <f>BK145</f>
        <v>0</v>
      </c>
      <c r="K145" s="201"/>
      <c r="L145" s="206"/>
      <c r="M145" s="207"/>
      <c r="N145" s="208"/>
      <c r="O145" s="208"/>
      <c r="P145" s="209">
        <f>SUM(P146:P147)</f>
        <v>0</v>
      </c>
      <c r="Q145" s="208"/>
      <c r="R145" s="209">
        <f>SUM(R146:R147)</f>
        <v>0</v>
      </c>
      <c r="S145" s="208"/>
      <c r="T145" s="210">
        <f>SUM(T146:T147)</f>
        <v>0</v>
      </c>
      <c r="U145" s="12"/>
      <c r="V145" s="12"/>
      <c r="W145" s="12"/>
      <c r="X145" s="12"/>
      <c r="Y145" s="12"/>
      <c r="Z145" s="12"/>
      <c r="AA145" s="12"/>
      <c r="AB145" s="12"/>
      <c r="AC145" s="12"/>
      <c r="AD145" s="12"/>
      <c r="AE145" s="12"/>
      <c r="AR145" s="211" t="s">
        <v>83</v>
      </c>
      <c r="AT145" s="212" t="s">
        <v>75</v>
      </c>
      <c r="AU145" s="212" t="s">
        <v>83</v>
      </c>
      <c r="AY145" s="211" t="s">
        <v>214</v>
      </c>
      <c r="BK145" s="213">
        <f>SUM(BK146:BK147)</f>
        <v>0</v>
      </c>
    </row>
    <row r="146" s="2" customFormat="1" ht="66.75" customHeight="1">
      <c r="A146" s="42"/>
      <c r="B146" s="43"/>
      <c r="C146" s="216" t="s">
        <v>317</v>
      </c>
      <c r="D146" s="216" t="s">
        <v>217</v>
      </c>
      <c r="E146" s="217" t="s">
        <v>2762</v>
      </c>
      <c r="F146" s="218" t="s">
        <v>2763</v>
      </c>
      <c r="G146" s="219" t="s">
        <v>241</v>
      </c>
      <c r="H146" s="220">
        <v>0.13800000000000001</v>
      </c>
      <c r="I146" s="221"/>
      <c r="J146" s="222">
        <f>ROUND(I146*H146,2)</f>
        <v>0</v>
      </c>
      <c r="K146" s="218" t="s">
        <v>221</v>
      </c>
      <c r="L146" s="48"/>
      <c r="M146" s="223" t="s">
        <v>32</v>
      </c>
      <c r="N146" s="224" t="s">
        <v>47</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215</v>
      </c>
      <c r="AT146" s="227" t="s">
        <v>217</v>
      </c>
      <c r="AU146" s="227" t="s">
        <v>85</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215</v>
      </c>
      <c r="BM146" s="227" t="s">
        <v>406</v>
      </c>
    </row>
    <row r="147" s="2" customFormat="1">
      <c r="A147" s="42"/>
      <c r="B147" s="43"/>
      <c r="C147" s="44"/>
      <c r="D147" s="229" t="s">
        <v>223</v>
      </c>
      <c r="E147" s="44"/>
      <c r="F147" s="230" t="s">
        <v>2764</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223</v>
      </c>
      <c r="AU147" s="20" t="s">
        <v>85</v>
      </c>
    </row>
    <row r="148" s="12" customFormat="1" ht="25.92" customHeight="1">
      <c r="A148" s="12"/>
      <c r="B148" s="200"/>
      <c r="C148" s="201"/>
      <c r="D148" s="202" t="s">
        <v>75</v>
      </c>
      <c r="E148" s="203" t="s">
        <v>482</v>
      </c>
      <c r="F148" s="203" t="s">
        <v>483</v>
      </c>
      <c r="G148" s="201"/>
      <c r="H148" s="201"/>
      <c r="I148" s="204"/>
      <c r="J148" s="205">
        <f>BK148</f>
        <v>0</v>
      </c>
      <c r="K148" s="201"/>
      <c r="L148" s="206"/>
      <c r="M148" s="207"/>
      <c r="N148" s="208"/>
      <c r="O148" s="208"/>
      <c r="P148" s="209">
        <f>P149+P182</f>
        <v>0</v>
      </c>
      <c r="Q148" s="208"/>
      <c r="R148" s="209">
        <f>R149+R182</f>
        <v>0</v>
      </c>
      <c r="S148" s="208"/>
      <c r="T148" s="210">
        <f>T149+T182</f>
        <v>0</v>
      </c>
      <c r="U148" s="12"/>
      <c r="V148" s="12"/>
      <c r="W148" s="12"/>
      <c r="X148" s="12"/>
      <c r="Y148" s="12"/>
      <c r="Z148" s="12"/>
      <c r="AA148" s="12"/>
      <c r="AB148" s="12"/>
      <c r="AC148" s="12"/>
      <c r="AD148" s="12"/>
      <c r="AE148" s="12"/>
      <c r="AR148" s="211" t="s">
        <v>85</v>
      </c>
      <c r="AT148" s="212" t="s">
        <v>75</v>
      </c>
      <c r="AU148" s="212" t="s">
        <v>76</v>
      </c>
      <c r="AY148" s="211" t="s">
        <v>214</v>
      </c>
      <c r="BK148" s="213">
        <f>BK149+BK182</f>
        <v>0</v>
      </c>
    </row>
    <row r="149" s="12" customFormat="1" ht="22.8" customHeight="1">
      <c r="A149" s="12"/>
      <c r="B149" s="200"/>
      <c r="C149" s="201"/>
      <c r="D149" s="202" t="s">
        <v>75</v>
      </c>
      <c r="E149" s="214" t="s">
        <v>1198</v>
      </c>
      <c r="F149" s="214" t="s">
        <v>1199</v>
      </c>
      <c r="G149" s="201"/>
      <c r="H149" s="201"/>
      <c r="I149" s="204"/>
      <c r="J149" s="215">
        <f>BK149</f>
        <v>0</v>
      </c>
      <c r="K149" s="201"/>
      <c r="L149" s="206"/>
      <c r="M149" s="207"/>
      <c r="N149" s="208"/>
      <c r="O149" s="208"/>
      <c r="P149" s="209">
        <f>SUM(P150:P181)</f>
        <v>0</v>
      </c>
      <c r="Q149" s="208"/>
      <c r="R149" s="209">
        <f>SUM(R150:R181)</f>
        <v>0</v>
      </c>
      <c r="S149" s="208"/>
      <c r="T149" s="210">
        <f>SUM(T150:T181)</f>
        <v>0</v>
      </c>
      <c r="U149" s="12"/>
      <c r="V149" s="12"/>
      <c r="W149" s="12"/>
      <c r="X149" s="12"/>
      <c r="Y149" s="12"/>
      <c r="Z149" s="12"/>
      <c r="AA149" s="12"/>
      <c r="AB149" s="12"/>
      <c r="AC149" s="12"/>
      <c r="AD149" s="12"/>
      <c r="AE149" s="12"/>
      <c r="AR149" s="211" t="s">
        <v>85</v>
      </c>
      <c r="AT149" s="212" t="s">
        <v>75</v>
      </c>
      <c r="AU149" s="212" t="s">
        <v>83</v>
      </c>
      <c r="AY149" s="211" t="s">
        <v>214</v>
      </c>
      <c r="BK149" s="213">
        <f>SUM(BK150:BK181)</f>
        <v>0</v>
      </c>
    </row>
    <row r="150" s="2" customFormat="1" ht="24.15" customHeight="1">
      <c r="A150" s="42"/>
      <c r="B150" s="43"/>
      <c r="C150" s="216" t="s">
        <v>324</v>
      </c>
      <c r="D150" s="216" t="s">
        <v>217</v>
      </c>
      <c r="E150" s="217" t="s">
        <v>2765</v>
      </c>
      <c r="F150" s="218" t="s">
        <v>2766</v>
      </c>
      <c r="G150" s="219" t="s">
        <v>280</v>
      </c>
      <c r="H150" s="220">
        <v>3.6000000000000001</v>
      </c>
      <c r="I150" s="221"/>
      <c r="J150" s="222">
        <f>ROUND(I150*H150,2)</f>
        <v>0</v>
      </c>
      <c r="K150" s="218" t="s">
        <v>221</v>
      </c>
      <c r="L150" s="48"/>
      <c r="M150" s="223" t="s">
        <v>32</v>
      </c>
      <c r="N150" s="224" t="s">
        <v>47</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334</v>
      </c>
      <c r="AT150" s="227" t="s">
        <v>217</v>
      </c>
      <c r="AU150" s="227" t="s">
        <v>85</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334</v>
      </c>
      <c r="BM150" s="227" t="s">
        <v>417</v>
      </c>
    </row>
    <row r="151" s="2" customFormat="1">
      <c r="A151" s="42"/>
      <c r="B151" s="43"/>
      <c r="C151" s="44"/>
      <c r="D151" s="229" t="s">
        <v>223</v>
      </c>
      <c r="E151" s="44"/>
      <c r="F151" s="230" t="s">
        <v>2767</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223</v>
      </c>
      <c r="AU151" s="20" t="s">
        <v>85</v>
      </c>
    </row>
    <row r="152" s="14" customFormat="1">
      <c r="A152" s="14"/>
      <c r="B152" s="245"/>
      <c r="C152" s="246"/>
      <c r="D152" s="236" t="s">
        <v>225</v>
      </c>
      <c r="E152" s="247" t="s">
        <v>32</v>
      </c>
      <c r="F152" s="248" t="s">
        <v>2768</v>
      </c>
      <c r="G152" s="246"/>
      <c r="H152" s="249">
        <v>3.6000000000000001</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76</v>
      </c>
      <c r="AY152" s="255" t="s">
        <v>214</v>
      </c>
    </row>
    <row r="153" s="15" customFormat="1">
      <c r="A153" s="15"/>
      <c r="B153" s="256"/>
      <c r="C153" s="257"/>
      <c r="D153" s="236" t="s">
        <v>225</v>
      </c>
      <c r="E153" s="258" t="s">
        <v>32</v>
      </c>
      <c r="F153" s="259" t="s">
        <v>256</v>
      </c>
      <c r="G153" s="257"/>
      <c r="H153" s="260">
        <v>3.6000000000000001</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225</v>
      </c>
      <c r="AU153" s="266" t="s">
        <v>85</v>
      </c>
      <c r="AV153" s="15" t="s">
        <v>215</v>
      </c>
      <c r="AW153" s="15" t="s">
        <v>38</v>
      </c>
      <c r="AX153" s="15" t="s">
        <v>83</v>
      </c>
      <c r="AY153" s="266" t="s">
        <v>214</v>
      </c>
    </row>
    <row r="154" s="2" customFormat="1" ht="24.15" customHeight="1">
      <c r="A154" s="42"/>
      <c r="B154" s="43"/>
      <c r="C154" s="216" t="s">
        <v>334</v>
      </c>
      <c r="D154" s="216" t="s">
        <v>217</v>
      </c>
      <c r="E154" s="217" t="s">
        <v>2769</v>
      </c>
      <c r="F154" s="218" t="s">
        <v>2770</v>
      </c>
      <c r="G154" s="219" t="s">
        <v>327</v>
      </c>
      <c r="H154" s="220">
        <v>1</v>
      </c>
      <c r="I154" s="221"/>
      <c r="J154" s="222">
        <f>ROUND(I154*H154,2)</f>
        <v>0</v>
      </c>
      <c r="K154" s="218" t="s">
        <v>221</v>
      </c>
      <c r="L154" s="48"/>
      <c r="M154" s="223" t="s">
        <v>32</v>
      </c>
      <c r="N154" s="224" t="s">
        <v>47</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334</v>
      </c>
      <c r="AT154" s="227" t="s">
        <v>217</v>
      </c>
      <c r="AU154" s="227" t="s">
        <v>85</v>
      </c>
      <c r="AY154" s="20" t="s">
        <v>214</v>
      </c>
      <c r="BE154" s="228">
        <f>IF(N154="základní",J154,0)</f>
        <v>0</v>
      </c>
      <c r="BF154" s="228">
        <f>IF(N154="snížená",J154,0)</f>
        <v>0</v>
      </c>
      <c r="BG154" s="228">
        <f>IF(N154="zákl. přenesená",J154,0)</f>
        <v>0</v>
      </c>
      <c r="BH154" s="228">
        <f>IF(N154="sníž. přenesená",J154,0)</f>
        <v>0</v>
      </c>
      <c r="BI154" s="228">
        <f>IF(N154="nulová",J154,0)</f>
        <v>0</v>
      </c>
      <c r="BJ154" s="20" t="s">
        <v>83</v>
      </c>
      <c r="BK154" s="228">
        <f>ROUND(I154*H154,2)</f>
        <v>0</v>
      </c>
      <c r="BL154" s="20" t="s">
        <v>334</v>
      </c>
      <c r="BM154" s="227" t="s">
        <v>426</v>
      </c>
    </row>
    <row r="155" s="2" customFormat="1">
      <c r="A155" s="42"/>
      <c r="B155" s="43"/>
      <c r="C155" s="44"/>
      <c r="D155" s="229" t="s">
        <v>223</v>
      </c>
      <c r="E155" s="44"/>
      <c r="F155" s="230" t="s">
        <v>2771</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223</v>
      </c>
      <c r="AU155" s="20" t="s">
        <v>85</v>
      </c>
    </row>
    <row r="156" s="14" customFormat="1">
      <c r="A156" s="14"/>
      <c r="B156" s="245"/>
      <c r="C156" s="246"/>
      <c r="D156" s="236" t="s">
        <v>225</v>
      </c>
      <c r="E156" s="247" t="s">
        <v>32</v>
      </c>
      <c r="F156" s="248" t="s">
        <v>2772</v>
      </c>
      <c r="G156" s="246"/>
      <c r="H156" s="249">
        <v>1</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225</v>
      </c>
      <c r="AU156" s="255" t="s">
        <v>85</v>
      </c>
      <c r="AV156" s="14" t="s">
        <v>85</v>
      </c>
      <c r="AW156" s="14" t="s">
        <v>38</v>
      </c>
      <c r="AX156" s="14" t="s">
        <v>76</v>
      </c>
      <c r="AY156" s="255" t="s">
        <v>214</v>
      </c>
    </row>
    <row r="157" s="15" customFormat="1">
      <c r="A157" s="15"/>
      <c r="B157" s="256"/>
      <c r="C157" s="257"/>
      <c r="D157" s="236" t="s">
        <v>225</v>
      </c>
      <c r="E157" s="258" t="s">
        <v>32</v>
      </c>
      <c r="F157" s="259" t="s">
        <v>256</v>
      </c>
      <c r="G157" s="257"/>
      <c r="H157" s="260">
        <v>1</v>
      </c>
      <c r="I157" s="261"/>
      <c r="J157" s="257"/>
      <c r="K157" s="257"/>
      <c r="L157" s="262"/>
      <c r="M157" s="263"/>
      <c r="N157" s="264"/>
      <c r="O157" s="264"/>
      <c r="P157" s="264"/>
      <c r="Q157" s="264"/>
      <c r="R157" s="264"/>
      <c r="S157" s="264"/>
      <c r="T157" s="265"/>
      <c r="U157" s="15"/>
      <c r="V157" s="15"/>
      <c r="W157" s="15"/>
      <c r="X157" s="15"/>
      <c r="Y157" s="15"/>
      <c r="Z157" s="15"/>
      <c r="AA157" s="15"/>
      <c r="AB157" s="15"/>
      <c r="AC157" s="15"/>
      <c r="AD157" s="15"/>
      <c r="AE157" s="15"/>
      <c r="AT157" s="266" t="s">
        <v>225</v>
      </c>
      <c r="AU157" s="266" t="s">
        <v>85</v>
      </c>
      <c r="AV157" s="15" t="s">
        <v>215</v>
      </c>
      <c r="AW157" s="15" t="s">
        <v>38</v>
      </c>
      <c r="AX157" s="15" t="s">
        <v>83</v>
      </c>
      <c r="AY157" s="266" t="s">
        <v>214</v>
      </c>
    </row>
    <row r="158" s="2" customFormat="1" ht="21.75" customHeight="1">
      <c r="A158" s="42"/>
      <c r="B158" s="43"/>
      <c r="C158" s="216" t="s">
        <v>338</v>
      </c>
      <c r="D158" s="216" t="s">
        <v>217</v>
      </c>
      <c r="E158" s="217" t="s">
        <v>2773</v>
      </c>
      <c r="F158" s="218" t="s">
        <v>2774</v>
      </c>
      <c r="G158" s="219" t="s">
        <v>280</v>
      </c>
      <c r="H158" s="220">
        <v>128.30000000000001</v>
      </c>
      <c r="I158" s="221"/>
      <c r="J158" s="222">
        <f>ROUND(I158*H158,2)</f>
        <v>0</v>
      </c>
      <c r="K158" s="218" t="s">
        <v>221</v>
      </c>
      <c r="L158" s="48"/>
      <c r="M158" s="223" t="s">
        <v>32</v>
      </c>
      <c r="N158" s="224" t="s">
        <v>47</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334</v>
      </c>
      <c r="AT158" s="227" t="s">
        <v>217</v>
      </c>
      <c r="AU158" s="227" t="s">
        <v>85</v>
      </c>
      <c r="AY158" s="20" t="s">
        <v>214</v>
      </c>
      <c r="BE158" s="228">
        <f>IF(N158="základní",J158,0)</f>
        <v>0</v>
      </c>
      <c r="BF158" s="228">
        <f>IF(N158="snížená",J158,0)</f>
        <v>0</v>
      </c>
      <c r="BG158" s="228">
        <f>IF(N158="zákl. přenesená",J158,0)</f>
        <v>0</v>
      </c>
      <c r="BH158" s="228">
        <f>IF(N158="sníž. přenesená",J158,0)</f>
        <v>0</v>
      </c>
      <c r="BI158" s="228">
        <f>IF(N158="nulová",J158,0)</f>
        <v>0</v>
      </c>
      <c r="BJ158" s="20" t="s">
        <v>83</v>
      </c>
      <c r="BK158" s="228">
        <f>ROUND(I158*H158,2)</f>
        <v>0</v>
      </c>
      <c r="BL158" s="20" t="s">
        <v>334</v>
      </c>
      <c r="BM158" s="227" t="s">
        <v>441</v>
      </c>
    </row>
    <row r="159" s="2" customFormat="1">
      <c r="A159" s="42"/>
      <c r="B159" s="43"/>
      <c r="C159" s="44"/>
      <c r="D159" s="229" t="s">
        <v>223</v>
      </c>
      <c r="E159" s="44"/>
      <c r="F159" s="230" t="s">
        <v>2775</v>
      </c>
      <c r="G159" s="44"/>
      <c r="H159" s="44"/>
      <c r="I159" s="231"/>
      <c r="J159" s="44"/>
      <c r="K159" s="44"/>
      <c r="L159" s="48"/>
      <c r="M159" s="232"/>
      <c r="N159" s="233"/>
      <c r="O159" s="88"/>
      <c r="P159" s="88"/>
      <c r="Q159" s="88"/>
      <c r="R159" s="88"/>
      <c r="S159" s="88"/>
      <c r="T159" s="89"/>
      <c r="U159" s="42"/>
      <c r="V159" s="42"/>
      <c r="W159" s="42"/>
      <c r="X159" s="42"/>
      <c r="Y159" s="42"/>
      <c r="Z159" s="42"/>
      <c r="AA159" s="42"/>
      <c r="AB159" s="42"/>
      <c r="AC159" s="42"/>
      <c r="AD159" s="42"/>
      <c r="AE159" s="42"/>
      <c r="AT159" s="20" t="s">
        <v>223</v>
      </c>
      <c r="AU159" s="20" t="s">
        <v>85</v>
      </c>
    </row>
    <row r="160" s="2" customFormat="1" ht="24.15" customHeight="1">
      <c r="A160" s="42"/>
      <c r="B160" s="43"/>
      <c r="C160" s="216" t="s">
        <v>344</v>
      </c>
      <c r="D160" s="216" t="s">
        <v>217</v>
      </c>
      <c r="E160" s="217" t="s">
        <v>2776</v>
      </c>
      <c r="F160" s="218" t="s">
        <v>2777</v>
      </c>
      <c r="G160" s="219" t="s">
        <v>327</v>
      </c>
      <c r="H160" s="220">
        <v>6</v>
      </c>
      <c r="I160" s="221"/>
      <c r="J160" s="222">
        <f>ROUND(I160*H160,2)</f>
        <v>0</v>
      </c>
      <c r="K160" s="218" t="s">
        <v>221</v>
      </c>
      <c r="L160" s="48"/>
      <c r="M160" s="223" t="s">
        <v>32</v>
      </c>
      <c r="N160" s="224" t="s">
        <v>47</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334</v>
      </c>
      <c r="AT160" s="227" t="s">
        <v>217</v>
      </c>
      <c r="AU160" s="227" t="s">
        <v>85</v>
      </c>
      <c r="AY160" s="20" t="s">
        <v>214</v>
      </c>
      <c r="BE160" s="228">
        <f>IF(N160="základní",J160,0)</f>
        <v>0</v>
      </c>
      <c r="BF160" s="228">
        <f>IF(N160="snížená",J160,0)</f>
        <v>0</v>
      </c>
      <c r="BG160" s="228">
        <f>IF(N160="zákl. přenesená",J160,0)</f>
        <v>0</v>
      </c>
      <c r="BH160" s="228">
        <f>IF(N160="sníž. přenesená",J160,0)</f>
        <v>0</v>
      </c>
      <c r="BI160" s="228">
        <f>IF(N160="nulová",J160,0)</f>
        <v>0</v>
      </c>
      <c r="BJ160" s="20" t="s">
        <v>83</v>
      </c>
      <c r="BK160" s="228">
        <f>ROUND(I160*H160,2)</f>
        <v>0</v>
      </c>
      <c r="BL160" s="20" t="s">
        <v>334</v>
      </c>
      <c r="BM160" s="227" t="s">
        <v>453</v>
      </c>
    </row>
    <row r="161" s="2" customFormat="1">
      <c r="A161" s="42"/>
      <c r="B161" s="43"/>
      <c r="C161" s="44"/>
      <c r="D161" s="229" t="s">
        <v>223</v>
      </c>
      <c r="E161" s="44"/>
      <c r="F161" s="230" t="s">
        <v>2778</v>
      </c>
      <c r="G161" s="44"/>
      <c r="H161" s="44"/>
      <c r="I161" s="231"/>
      <c r="J161" s="44"/>
      <c r="K161" s="44"/>
      <c r="L161" s="48"/>
      <c r="M161" s="232"/>
      <c r="N161" s="233"/>
      <c r="O161" s="88"/>
      <c r="P161" s="88"/>
      <c r="Q161" s="88"/>
      <c r="R161" s="88"/>
      <c r="S161" s="88"/>
      <c r="T161" s="89"/>
      <c r="U161" s="42"/>
      <c r="V161" s="42"/>
      <c r="W161" s="42"/>
      <c r="X161" s="42"/>
      <c r="Y161" s="42"/>
      <c r="Z161" s="42"/>
      <c r="AA161" s="42"/>
      <c r="AB161" s="42"/>
      <c r="AC161" s="42"/>
      <c r="AD161" s="42"/>
      <c r="AE161" s="42"/>
      <c r="AT161" s="20" t="s">
        <v>223</v>
      </c>
      <c r="AU161" s="20" t="s">
        <v>85</v>
      </c>
    </row>
    <row r="162" s="14" customFormat="1">
      <c r="A162" s="14"/>
      <c r="B162" s="245"/>
      <c r="C162" s="246"/>
      <c r="D162" s="236" t="s">
        <v>225</v>
      </c>
      <c r="E162" s="247" t="s">
        <v>32</v>
      </c>
      <c r="F162" s="248" t="s">
        <v>2779</v>
      </c>
      <c r="G162" s="246"/>
      <c r="H162" s="249">
        <v>2</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38</v>
      </c>
      <c r="AX162" s="14" t="s">
        <v>76</v>
      </c>
      <c r="AY162" s="255" t="s">
        <v>214</v>
      </c>
    </row>
    <row r="163" s="14" customFormat="1">
      <c r="A163" s="14"/>
      <c r="B163" s="245"/>
      <c r="C163" s="246"/>
      <c r="D163" s="236" t="s">
        <v>225</v>
      </c>
      <c r="E163" s="247" t="s">
        <v>32</v>
      </c>
      <c r="F163" s="248" t="s">
        <v>2780</v>
      </c>
      <c r="G163" s="246"/>
      <c r="H163" s="249">
        <v>4</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225</v>
      </c>
      <c r="AU163" s="255" t="s">
        <v>85</v>
      </c>
      <c r="AV163" s="14" t="s">
        <v>85</v>
      </c>
      <c r="AW163" s="14" t="s">
        <v>38</v>
      </c>
      <c r="AX163" s="14" t="s">
        <v>76</v>
      </c>
      <c r="AY163" s="255" t="s">
        <v>214</v>
      </c>
    </row>
    <row r="164" s="15" customFormat="1">
      <c r="A164" s="15"/>
      <c r="B164" s="256"/>
      <c r="C164" s="257"/>
      <c r="D164" s="236" t="s">
        <v>225</v>
      </c>
      <c r="E164" s="258" t="s">
        <v>32</v>
      </c>
      <c r="F164" s="259" t="s">
        <v>256</v>
      </c>
      <c r="G164" s="257"/>
      <c r="H164" s="260">
        <v>6</v>
      </c>
      <c r="I164" s="261"/>
      <c r="J164" s="257"/>
      <c r="K164" s="257"/>
      <c r="L164" s="262"/>
      <c r="M164" s="263"/>
      <c r="N164" s="264"/>
      <c r="O164" s="264"/>
      <c r="P164" s="264"/>
      <c r="Q164" s="264"/>
      <c r="R164" s="264"/>
      <c r="S164" s="264"/>
      <c r="T164" s="265"/>
      <c r="U164" s="15"/>
      <c r="V164" s="15"/>
      <c r="W164" s="15"/>
      <c r="X164" s="15"/>
      <c r="Y164" s="15"/>
      <c r="Z164" s="15"/>
      <c r="AA164" s="15"/>
      <c r="AB164" s="15"/>
      <c r="AC164" s="15"/>
      <c r="AD164" s="15"/>
      <c r="AE164" s="15"/>
      <c r="AT164" s="266" t="s">
        <v>225</v>
      </c>
      <c r="AU164" s="266" t="s">
        <v>85</v>
      </c>
      <c r="AV164" s="15" t="s">
        <v>215</v>
      </c>
      <c r="AW164" s="15" t="s">
        <v>38</v>
      </c>
      <c r="AX164" s="15" t="s">
        <v>83</v>
      </c>
      <c r="AY164" s="266" t="s">
        <v>214</v>
      </c>
    </row>
    <row r="165" s="2" customFormat="1" ht="16.5" customHeight="1">
      <c r="A165" s="42"/>
      <c r="B165" s="43"/>
      <c r="C165" s="268" t="s">
        <v>349</v>
      </c>
      <c r="D165" s="268" t="s">
        <v>302</v>
      </c>
      <c r="E165" s="269" t="s">
        <v>2781</v>
      </c>
      <c r="F165" s="270" t="s">
        <v>2782</v>
      </c>
      <c r="G165" s="271" t="s">
        <v>327</v>
      </c>
      <c r="H165" s="272">
        <v>2</v>
      </c>
      <c r="I165" s="273"/>
      <c r="J165" s="274">
        <f>ROUND(I165*H165,2)</f>
        <v>0</v>
      </c>
      <c r="K165" s="270" t="s">
        <v>32</v>
      </c>
      <c r="L165" s="275"/>
      <c r="M165" s="276" t="s">
        <v>32</v>
      </c>
      <c r="N165" s="277" t="s">
        <v>47</v>
      </c>
      <c r="O165" s="88"/>
      <c r="P165" s="225">
        <f>O165*H165</f>
        <v>0</v>
      </c>
      <c r="Q165" s="225">
        <v>0</v>
      </c>
      <c r="R165" s="225">
        <f>Q165*H165</f>
        <v>0</v>
      </c>
      <c r="S165" s="225">
        <v>0</v>
      </c>
      <c r="T165" s="226">
        <f>S165*H165</f>
        <v>0</v>
      </c>
      <c r="U165" s="42"/>
      <c r="V165" s="42"/>
      <c r="W165" s="42"/>
      <c r="X165" s="42"/>
      <c r="Y165" s="42"/>
      <c r="Z165" s="42"/>
      <c r="AA165" s="42"/>
      <c r="AB165" s="42"/>
      <c r="AC165" s="42"/>
      <c r="AD165" s="42"/>
      <c r="AE165" s="42"/>
      <c r="AR165" s="227" t="s">
        <v>426</v>
      </c>
      <c r="AT165" s="227" t="s">
        <v>302</v>
      </c>
      <c r="AU165" s="227" t="s">
        <v>85</v>
      </c>
      <c r="AY165" s="20" t="s">
        <v>214</v>
      </c>
      <c r="BE165" s="228">
        <f>IF(N165="základní",J165,0)</f>
        <v>0</v>
      </c>
      <c r="BF165" s="228">
        <f>IF(N165="snížená",J165,0)</f>
        <v>0</v>
      </c>
      <c r="BG165" s="228">
        <f>IF(N165="zákl. přenesená",J165,0)</f>
        <v>0</v>
      </c>
      <c r="BH165" s="228">
        <f>IF(N165="sníž. přenesená",J165,0)</f>
        <v>0</v>
      </c>
      <c r="BI165" s="228">
        <f>IF(N165="nulová",J165,0)</f>
        <v>0</v>
      </c>
      <c r="BJ165" s="20" t="s">
        <v>83</v>
      </c>
      <c r="BK165" s="228">
        <f>ROUND(I165*H165,2)</f>
        <v>0</v>
      </c>
      <c r="BL165" s="20" t="s">
        <v>334</v>
      </c>
      <c r="BM165" s="227" t="s">
        <v>465</v>
      </c>
    </row>
    <row r="166" s="2" customFormat="1">
      <c r="A166" s="42"/>
      <c r="B166" s="43"/>
      <c r="C166" s="44"/>
      <c r="D166" s="236" t="s">
        <v>283</v>
      </c>
      <c r="E166" s="44"/>
      <c r="F166" s="267" t="s">
        <v>2783</v>
      </c>
      <c r="G166" s="44"/>
      <c r="H166" s="44"/>
      <c r="I166" s="231"/>
      <c r="J166" s="44"/>
      <c r="K166" s="44"/>
      <c r="L166" s="48"/>
      <c r="M166" s="232"/>
      <c r="N166" s="233"/>
      <c r="O166" s="88"/>
      <c r="P166" s="88"/>
      <c r="Q166" s="88"/>
      <c r="R166" s="88"/>
      <c r="S166" s="88"/>
      <c r="T166" s="89"/>
      <c r="U166" s="42"/>
      <c r="V166" s="42"/>
      <c r="W166" s="42"/>
      <c r="X166" s="42"/>
      <c r="Y166" s="42"/>
      <c r="Z166" s="42"/>
      <c r="AA166" s="42"/>
      <c r="AB166" s="42"/>
      <c r="AC166" s="42"/>
      <c r="AD166" s="42"/>
      <c r="AE166" s="42"/>
      <c r="AT166" s="20" t="s">
        <v>283</v>
      </c>
      <c r="AU166" s="20" t="s">
        <v>85</v>
      </c>
    </row>
    <row r="167" s="14" customFormat="1">
      <c r="A167" s="14"/>
      <c r="B167" s="245"/>
      <c r="C167" s="246"/>
      <c r="D167" s="236" t="s">
        <v>225</v>
      </c>
      <c r="E167" s="247" t="s">
        <v>32</v>
      </c>
      <c r="F167" s="248" t="s">
        <v>2779</v>
      </c>
      <c r="G167" s="246"/>
      <c r="H167" s="249">
        <v>2</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225</v>
      </c>
      <c r="AU167" s="255" t="s">
        <v>85</v>
      </c>
      <c r="AV167" s="14" t="s">
        <v>85</v>
      </c>
      <c r="AW167" s="14" t="s">
        <v>38</v>
      </c>
      <c r="AX167" s="14" t="s">
        <v>76</v>
      </c>
      <c r="AY167" s="255" t="s">
        <v>214</v>
      </c>
    </row>
    <row r="168" s="15" customFormat="1">
      <c r="A168" s="15"/>
      <c r="B168" s="256"/>
      <c r="C168" s="257"/>
      <c r="D168" s="236" t="s">
        <v>225</v>
      </c>
      <c r="E168" s="258" t="s">
        <v>32</v>
      </c>
      <c r="F168" s="259" t="s">
        <v>256</v>
      </c>
      <c r="G168" s="257"/>
      <c r="H168" s="260">
        <v>2</v>
      </c>
      <c r="I168" s="261"/>
      <c r="J168" s="257"/>
      <c r="K168" s="257"/>
      <c r="L168" s="262"/>
      <c r="M168" s="263"/>
      <c r="N168" s="264"/>
      <c r="O168" s="264"/>
      <c r="P168" s="264"/>
      <c r="Q168" s="264"/>
      <c r="R168" s="264"/>
      <c r="S168" s="264"/>
      <c r="T168" s="265"/>
      <c r="U168" s="15"/>
      <c r="V168" s="15"/>
      <c r="W168" s="15"/>
      <c r="X168" s="15"/>
      <c r="Y168" s="15"/>
      <c r="Z168" s="15"/>
      <c r="AA168" s="15"/>
      <c r="AB168" s="15"/>
      <c r="AC168" s="15"/>
      <c r="AD168" s="15"/>
      <c r="AE168" s="15"/>
      <c r="AT168" s="266" t="s">
        <v>225</v>
      </c>
      <c r="AU168" s="266" t="s">
        <v>85</v>
      </c>
      <c r="AV168" s="15" t="s">
        <v>215</v>
      </c>
      <c r="AW168" s="15" t="s">
        <v>38</v>
      </c>
      <c r="AX168" s="15" t="s">
        <v>83</v>
      </c>
      <c r="AY168" s="266" t="s">
        <v>214</v>
      </c>
    </row>
    <row r="169" s="2" customFormat="1" ht="24.15" customHeight="1">
      <c r="A169" s="42"/>
      <c r="B169" s="43"/>
      <c r="C169" s="268" t="s">
        <v>356</v>
      </c>
      <c r="D169" s="268" t="s">
        <v>302</v>
      </c>
      <c r="E169" s="269" t="s">
        <v>2784</v>
      </c>
      <c r="F169" s="270" t="s">
        <v>2785</v>
      </c>
      <c r="G169" s="271" t="s">
        <v>327</v>
      </c>
      <c r="H169" s="272">
        <v>4</v>
      </c>
      <c r="I169" s="273"/>
      <c r="J169" s="274">
        <f>ROUND(I169*H169,2)</f>
        <v>0</v>
      </c>
      <c r="K169" s="270" t="s">
        <v>32</v>
      </c>
      <c r="L169" s="275"/>
      <c r="M169" s="276" t="s">
        <v>32</v>
      </c>
      <c r="N169" s="277" t="s">
        <v>47</v>
      </c>
      <c r="O169" s="88"/>
      <c r="P169" s="225">
        <f>O169*H169</f>
        <v>0</v>
      </c>
      <c r="Q169" s="225">
        <v>0</v>
      </c>
      <c r="R169" s="225">
        <f>Q169*H169</f>
        <v>0</v>
      </c>
      <c r="S169" s="225">
        <v>0</v>
      </c>
      <c r="T169" s="226">
        <f>S169*H169</f>
        <v>0</v>
      </c>
      <c r="U169" s="42"/>
      <c r="V169" s="42"/>
      <c r="W169" s="42"/>
      <c r="X169" s="42"/>
      <c r="Y169" s="42"/>
      <c r="Z169" s="42"/>
      <c r="AA169" s="42"/>
      <c r="AB169" s="42"/>
      <c r="AC169" s="42"/>
      <c r="AD169" s="42"/>
      <c r="AE169" s="42"/>
      <c r="AR169" s="227" t="s">
        <v>426</v>
      </c>
      <c r="AT169" s="227" t="s">
        <v>302</v>
      </c>
      <c r="AU169" s="227" t="s">
        <v>85</v>
      </c>
      <c r="AY169" s="20" t="s">
        <v>214</v>
      </c>
      <c r="BE169" s="228">
        <f>IF(N169="základní",J169,0)</f>
        <v>0</v>
      </c>
      <c r="BF169" s="228">
        <f>IF(N169="snížená",J169,0)</f>
        <v>0</v>
      </c>
      <c r="BG169" s="228">
        <f>IF(N169="zákl. přenesená",J169,0)</f>
        <v>0</v>
      </c>
      <c r="BH169" s="228">
        <f>IF(N169="sníž. přenesená",J169,0)</f>
        <v>0</v>
      </c>
      <c r="BI169" s="228">
        <f>IF(N169="nulová",J169,0)</f>
        <v>0</v>
      </c>
      <c r="BJ169" s="20" t="s">
        <v>83</v>
      </c>
      <c r="BK169" s="228">
        <f>ROUND(I169*H169,2)</f>
        <v>0</v>
      </c>
      <c r="BL169" s="20" t="s">
        <v>334</v>
      </c>
      <c r="BM169" s="227" t="s">
        <v>477</v>
      </c>
    </row>
    <row r="170" s="2" customFormat="1">
      <c r="A170" s="42"/>
      <c r="B170" s="43"/>
      <c r="C170" s="44"/>
      <c r="D170" s="236" t="s">
        <v>283</v>
      </c>
      <c r="E170" s="44"/>
      <c r="F170" s="267" t="s">
        <v>2783</v>
      </c>
      <c r="G170" s="44"/>
      <c r="H170" s="44"/>
      <c r="I170" s="231"/>
      <c r="J170" s="44"/>
      <c r="K170" s="44"/>
      <c r="L170" s="48"/>
      <c r="M170" s="232"/>
      <c r="N170" s="233"/>
      <c r="O170" s="88"/>
      <c r="P170" s="88"/>
      <c r="Q170" s="88"/>
      <c r="R170" s="88"/>
      <c r="S170" s="88"/>
      <c r="T170" s="89"/>
      <c r="U170" s="42"/>
      <c r="V170" s="42"/>
      <c r="W170" s="42"/>
      <c r="X170" s="42"/>
      <c r="Y170" s="42"/>
      <c r="Z170" s="42"/>
      <c r="AA170" s="42"/>
      <c r="AB170" s="42"/>
      <c r="AC170" s="42"/>
      <c r="AD170" s="42"/>
      <c r="AE170" s="42"/>
      <c r="AT170" s="20" t="s">
        <v>283</v>
      </c>
      <c r="AU170" s="20" t="s">
        <v>85</v>
      </c>
    </row>
    <row r="171" s="14" customFormat="1">
      <c r="A171" s="14"/>
      <c r="B171" s="245"/>
      <c r="C171" s="246"/>
      <c r="D171" s="236" t="s">
        <v>225</v>
      </c>
      <c r="E171" s="247" t="s">
        <v>32</v>
      </c>
      <c r="F171" s="248" t="s">
        <v>2780</v>
      </c>
      <c r="G171" s="246"/>
      <c r="H171" s="249">
        <v>4</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5" customFormat="1">
      <c r="A172" s="15"/>
      <c r="B172" s="256"/>
      <c r="C172" s="257"/>
      <c r="D172" s="236" t="s">
        <v>225</v>
      </c>
      <c r="E172" s="258" t="s">
        <v>32</v>
      </c>
      <c r="F172" s="259" t="s">
        <v>256</v>
      </c>
      <c r="G172" s="257"/>
      <c r="H172" s="260">
        <v>4</v>
      </c>
      <c r="I172" s="261"/>
      <c r="J172" s="257"/>
      <c r="K172" s="257"/>
      <c r="L172" s="262"/>
      <c r="M172" s="263"/>
      <c r="N172" s="264"/>
      <c r="O172" s="264"/>
      <c r="P172" s="264"/>
      <c r="Q172" s="264"/>
      <c r="R172" s="264"/>
      <c r="S172" s="264"/>
      <c r="T172" s="265"/>
      <c r="U172" s="15"/>
      <c r="V172" s="15"/>
      <c r="W172" s="15"/>
      <c r="X172" s="15"/>
      <c r="Y172" s="15"/>
      <c r="Z172" s="15"/>
      <c r="AA172" s="15"/>
      <c r="AB172" s="15"/>
      <c r="AC172" s="15"/>
      <c r="AD172" s="15"/>
      <c r="AE172" s="15"/>
      <c r="AT172" s="266" t="s">
        <v>225</v>
      </c>
      <c r="AU172" s="266" t="s">
        <v>85</v>
      </c>
      <c r="AV172" s="15" t="s">
        <v>215</v>
      </c>
      <c r="AW172" s="15" t="s">
        <v>38</v>
      </c>
      <c r="AX172" s="15" t="s">
        <v>83</v>
      </c>
      <c r="AY172" s="266" t="s">
        <v>214</v>
      </c>
    </row>
    <row r="173" s="2" customFormat="1" ht="16.5" customHeight="1">
      <c r="A173" s="42"/>
      <c r="B173" s="43"/>
      <c r="C173" s="216" t="s">
        <v>7</v>
      </c>
      <c r="D173" s="216" t="s">
        <v>217</v>
      </c>
      <c r="E173" s="217" t="s">
        <v>2786</v>
      </c>
      <c r="F173" s="218" t="s">
        <v>2787</v>
      </c>
      <c r="G173" s="219" t="s">
        <v>327</v>
      </c>
      <c r="H173" s="220">
        <v>1</v>
      </c>
      <c r="I173" s="221"/>
      <c r="J173" s="222">
        <f>ROUND(I173*H173,2)</f>
        <v>0</v>
      </c>
      <c r="K173" s="218" t="s">
        <v>221</v>
      </c>
      <c r="L173" s="48"/>
      <c r="M173" s="223" t="s">
        <v>32</v>
      </c>
      <c r="N173" s="224" t="s">
        <v>47</v>
      </c>
      <c r="O173" s="88"/>
      <c r="P173" s="225">
        <f>O173*H173</f>
        <v>0</v>
      </c>
      <c r="Q173" s="225">
        <v>0</v>
      </c>
      <c r="R173" s="225">
        <f>Q173*H173</f>
        <v>0</v>
      </c>
      <c r="S173" s="225">
        <v>0</v>
      </c>
      <c r="T173" s="226">
        <f>S173*H173</f>
        <v>0</v>
      </c>
      <c r="U173" s="42"/>
      <c r="V173" s="42"/>
      <c r="W173" s="42"/>
      <c r="X173" s="42"/>
      <c r="Y173" s="42"/>
      <c r="Z173" s="42"/>
      <c r="AA173" s="42"/>
      <c r="AB173" s="42"/>
      <c r="AC173" s="42"/>
      <c r="AD173" s="42"/>
      <c r="AE173" s="42"/>
      <c r="AR173" s="227" t="s">
        <v>334</v>
      </c>
      <c r="AT173" s="227" t="s">
        <v>217</v>
      </c>
      <c r="AU173" s="227" t="s">
        <v>85</v>
      </c>
      <c r="AY173" s="20" t="s">
        <v>214</v>
      </c>
      <c r="BE173" s="228">
        <f>IF(N173="základní",J173,0)</f>
        <v>0</v>
      </c>
      <c r="BF173" s="228">
        <f>IF(N173="snížená",J173,0)</f>
        <v>0</v>
      </c>
      <c r="BG173" s="228">
        <f>IF(N173="zákl. přenesená",J173,0)</f>
        <v>0</v>
      </c>
      <c r="BH173" s="228">
        <f>IF(N173="sníž. přenesená",J173,0)</f>
        <v>0</v>
      </c>
      <c r="BI173" s="228">
        <f>IF(N173="nulová",J173,0)</f>
        <v>0</v>
      </c>
      <c r="BJ173" s="20" t="s">
        <v>83</v>
      </c>
      <c r="BK173" s="228">
        <f>ROUND(I173*H173,2)</f>
        <v>0</v>
      </c>
      <c r="BL173" s="20" t="s">
        <v>334</v>
      </c>
      <c r="BM173" s="227" t="s">
        <v>492</v>
      </c>
    </row>
    <row r="174" s="2" customFormat="1">
      <c r="A174" s="42"/>
      <c r="B174" s="43"/>
      <c r="C174" s="44"/>
      <c r="D174" s="229" t="s">
        <v>223</v>
      </c>
      <c r="E174" s="44"/>
      <c r="F174" s="230" t="s">
        <v>2788</v>
      </c>
      <c r="G174" s="44"/>
      <c r="H174" s="44"/>
      <c r="I174" s="231"/>
      <c r="J174" s="44"/>
      <c r="K174" s="44"/>
      <c r="L174" s="48"/>
      <c r="M174" s="232"/>
      <c r="N174" s="233"/>
      <c r="O174" s="88"/>
      <c r="P174" s="88"/>
      <c r="Q174" s="88"/>
      <c r="R174" s="88"/>
      <c r="S174" s="88"/>
      <c r="T174" s="89"/>
      <c r="U174" s="42"/>
      <c r="V174" s="42"/>
      <c r="W174" s="42"/>
      <c r="X174" s="42"/>
      <c r="Y174" s="42"/>
      <c r="Z174" s="42"/>
      <c r="AA174" s="42"/>
      <c r="AB174" s="42"/>
      <c r="AC174" s="42"/>
      <c r="AD174" s="42"/>
      <c r="AE174" s="42"/>
      <c r="AT174" s="20" t="s">
        <v>223</v>
      </c>
      <c r="AU174" s="20" t="s">
        <v>85</v>
      </c>
    </row>
    <row r="175" s="14" customFormat="1">
      <c r="A175" s="14"/>
      <c r="B175" s="245"/>
      <c r="C175" s="246"/>
      <c r="D175" s="236" t="s">
        <v>225</v>
      </c>
      <c r="E175" s="247" t="s">
        <v>32</v>
      </c>
      <c r="F175" s="248" t="s">
        <v>2789</v>
      </c>
      <c r="G175" s="246"/>
      <c r="H175" s="249">
        <v>1</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225</v>
      </c>
      <c r="AU175" s="255" t="s">
        <v>85</v>
      </c>
      <c r="AV175" s="14" t="s">
        <v>85</v>
      </c>
      <c r="AW175" s="14" t="s">
        <v>38</v>
      </c>
      <c r="AX175" s="14" t="s">
        <v>76</v>
      </c>
      <c r="AY175" s="255" t="s">
        <v>214</v>
      </c>
    </row>
    <row r="176" s="15" customFormat="1">
      <c r="A176" s="15"/>
      <c r="B176" s="256"/>
      <c r="C176" s="257"/>
      <c r="D176" s="236" t="s">
        <v>225</v>
      </c>
      <c r="E176" s="258" t="s">
        <v>32</v>
      </c>
      <c r="F176" s="259" t="s">
        <v>256</v>
      </c>
      <c r="G176" s="257"/>
      <c r="H176" s="260">
        <v>1</v>
      </c>
      <c r="I176" s="261"/>
      <c r="J176" s="257"/>
      <c r="K176" s="257"/>
      <c r="L176" s="262"/>
      <c r="M176" s="263"/>
      <c r="N176" s="264"/>
      <c r="O176" s="264"/>
      <c r="P176" s="264"/>
      <c r="Q176" s="264"/>
      <c r="R176" s="264"/>
      <c r="S176" s="264"/>
      <c r="T176" s="265"/>
      <c r="U176" s="15"/>
      <c r="V176" s="15"/>
      <c r="W176" s="15"/>
      <c r="X176" s="15"/>
      <c r="Y176" s="15"/>
      <c r="Z176" s="15"/>
      <c r="AA176" s="15"/>
      <c r="AB176" s="15"/>
      <c r="AC176" s="15"/>
      <c r="AD176" s="15"/>
      <c r="AE176" s="15"/>
      <c r="AT176" s="266" t="s">
        <v>225</v>
      </c>
      <c r="AU176" s="266" t="s">
        <v>85</v>
      </c>
      <c r="AV176" s="15" t="s">
        <v>215</v>
      </c>
      <c r="AW176" s="15" t="s">
        <v>38</v>
      </c>
      <c r="AX176" s="15" t="s">
        <v>83</v>
      </c>
      <c r="AY176" s="266" t="s">
        <v>214</v>
      </c>
    </row>
    <row r="177" s="2" customFormat="1" ht="21.75" customHeight="1">
      <c r="A177" s="42"/>
      <c r="B177" s="43"/>
      <c r="C177" s="216" t="s">
        <v>365</v>
      </c>
      <c r="D177" s="216" t="s">
        <v>217</v>
      </c>
      <c r="E177" s="217" t="s">
        <v>2790</v>
      </c>
      <c r="F177" s="218" t="s">
        <v>2791</v>
      </c>
      <c r="G177" s="219" t="s">
        <v>327</v>
      </c>
      <c r="H177" s="220">
        <v>12</v>
      </c>
      <c r="I177" s="221"/>
      <c r="J177" s="222">
        <f>ROUND(I177*H177,2)</f>
        <v>0</v>
      </c>
      <c r="K177" s="218" t="s">
        <v>32</v>
      </c>
      <c r="L177" s="48"/>
      <c r="M177" s="223" t="s">
        <v>32</v>
      </c>
      <c r="N177" s="224" t="s">
        <v>47</v>
      </c>
      <c r="O177" s="88"/>
      <c r="P177" s="225">
        <f>O177*H177</f>
        <v>0</v>
      </c>
      <c r="Q177" s="225">
        <v>0</v>
      </c>
      <c r="R177" s="225">
        <f>Q177*H177</f>
        <v>0</v>
      </c>
      <c r="S177" s="225">
        <v>0</v>
      </c>
      <c r="T177" s="226">
        <f>S177*H177</f>
        <v>0</v>
      </c>
      <c r="U177" s="42"/>
      <c r="V177" s="42"/>
      <c r="W177" s="42"/>
      <c r="X177" s="42"/>
      <c r="Y177" s="42"/>
      <c r="Z177" s="42"/>
      <c r="AA177" s="42"/>
      <c r="AB177" s="42"/>
      <c r="AC177" s="42"/>
      <c r="AD177" s="42"/>
      <c r="AE177" s="42"/>
      <c r="AR177" s="227" t="s">
        <v>334</v>
      </c>
      <c r="AT177" s="227" t="s">
        <v>217</v>
      </c>
      <c r="AU177" s="227" t="s">
        <v>85</v>
      </c>
      <c r="AY177" s="20" t="s">
        <v>214</v>
      </c>
      <c r="BE177" s="228">
        <f>IF(N177="základní",J177,0)</f>
        <v>0</v>
      </c>
      <c r="BF177" s="228">
        <f>IF(N177="snížená",J177,0)</f>
        <v>0</v>
      </c>
      <c r="BG177" s="228">
        <f>IF(N177="zákl. přenesená",J177,0)</f>
        <v>0</v>
      </c>
      <c r="BH177" s="228">
        <f>IF(N177="sníž. přenesená",J177,0)</f>
        <v>0</v>
      </c>
      <c r="BI177" s="228">
        <f>IF(N177="nulová",J177,0)</f>
        <v>0</v>
      </c>
      <c r="BJ177" s="20" t="s">
        <v>83</v>
      </c>
      <c r="BK177" s="228">
        <f>ROUND(I177*H177,2)</f>
        <v>0</v>
      </c>
      <c r="BL177" s="20" t="s">
        <v>334</v>
      </c>
      <c r="BM177" s="227" t="s">
        <v>504</v>
      </c>
    </row>
    <row r="178" s="14" customFormat="1">
      <c r="A178" s="14"/>
      <c r="B178" s="245"/>
      <c r="C178" s="246"/>
      <c r="D178" s="236" t="s">
        <v>225</v>
      </c>
      <c r="E178" s="247" t="s">
        <v>32</v>
      </c>
      <c r="F178" s="248" t="s">
        <v>2792</v>
      </c>
      <c r="G178" s="246"/>
      <c r="H178" s="249">
        <v>12</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225</v>
      </c>
      <c r="AU178" s="255" t="s">
        <v>85</v>
      </c>
      <c r="AV178" s="14" t="s">
        <v>85</v>
      </c>
      <c r="AW178" s="14" t="s">
        <v>38</v>
      </c>
      <c r="AX178" s="14" t="s">
        <v>76</v>
      </c>
      <c r="AY178" s="255" t="s">
        <v>214</v>
      </c>
    </row>
    <row r="179" s="15" customFormat="1">
      <c r="A179" s="15"/>
      <c r="B179" s="256"/>
      <c r="C179" s="257"/>
      <c r="D179" s="236" t="s">
        <v>225</v>
      </c>
      <c r="E179" s="258" t="s">
        <v>32</v>
      </c>
      <c r="F179" s="259" t="s">
        <v>256</v>
      </c>
      <c r="G179" s="257"/>
      <c r="H179" s="260">
        <v>12</v>
      </c>
      <c r="I179" s="261"/>
      <c r="J179" s="257"/>
      <c r="K179" s="257"/>
      <c r="L179" s="262"/>
      <c r="M179" s="263"/>
      <c r="N179" s="264"/>
      <c r="O179" s="264"/>
      <c r="P179" s="264"/>
      <c r="Q179" s="264"/>
      <c r="R179" s="264"/>
      <c r="S179" s="264"/>
      <c r="T179" s="265"/>
      <c r="U179" s="15"/>
      <c r="V179" s="15"/>
      <c r="W179" s="15"/>
      <c r="X179" s="15"/>
      <c r="Y179" s="15"/>
      <c r="Z179" s="15"/>
      <c r="AA179" s="15"/>
      <c r="AB179" s="15"/>
      <c r="AC179" s="15"/>
      <c r="AD179" s="15"/>
      <c r="AE179" s="15"/>
      <c r="AT179" s="266" t="s">
        <v>225</v>
      </c>
      <c r="AU179" s="266" t="s">
        <v>85</v>
      </c>
      <c r="AV179" s="15" t="s">
        <v>215</v>
      </c>
      <c r="AW179" s="15" t="s">
        <v>38</v>
      </c>
      <c r="AX179" s="15" t="s">
        <v>83</v>
      </c>
      <c r="AY179" s="266" t="s">
        <v>214</v>
      </c>
    </row>
    <row r="180" s="2" customFormat="1" ht="55.5" customHeight="1">
      <c r="A180" s="42"/>
      <c r="B180" s="43"/>
      <c r="C180" s="216" t="s">
        <v>370</v>
      </c>
      <c r="D180" s="216" t="s">
        <v>217</v>
      </c>
      <c r="E180" s="217" t="s">
        <v>2793</v>
      </c>
      <c r="F180" s="218" t="s">
        <v>2794</v>
      </c>
      <c r="G180" s="219" t="s">
        <v>241</v>
      </c>
      <c r="H180" s="220">
        <v>0.051999999999999998</v>
      </c>
      <c r="I180" s="221"/>
      <c r="J180" s="222">
        <f>ROUND(I180*H180,2)</f>
        <v>0</v>
      </c>
      <c r="K180" s="218" t="s">
        <v>221</v>
      </c>
      <c r="L180" s="48"/>
      <c r="M180" s="223" t="s">
        <v>32</v>
      </c>
      <c r="N180" s="224" t="s">
        <v>47</v>
      </c>
      <c r="O180" s="88"/>
      <c r="P180" s="225">
        <f>O180*H180</f>
        <v>0</v>
      </c>
      <c r="Q180" s="225">
        <v>0</v>
      </c>
      <c r="R180" s="225">
        <f>Q180*H180</f>
        <v>0</v>
      </c>
      <c r="S180" s="225">
        <v>0</v>
      </c>
      <c r="T180" s="226">
        <f>S180*H180</f>
        <v>0</v>
      </c>
      <c r="U180" s="42"/>
      <c r="V180" s="42"/>
      <c r="W180" s="42"/>
      <c r="X180" s="42"/>
      <c r="Y180" s="42"/>
      <c r="Z180" s="42"/>
      <c r="AA180" s="42"/>
      <c r="AB180" s="42"/>
      <c r="AC180" s="42"/>
      <c r="AD180" s="42"/>
      <c r="AE180" s="42"/>
      <c r="AR180" s="227" t="s">
        <v>334</v>
      </c>
      <c r="AT180" s="227" t="s">
        <v>217</v>
      </c>
      <c r="AU180" s="227" t="s">
        <v>85</v>
      </c>
      <c r="AY180" s="20" t="s">
        <v>214</v>
      </c>
      <c r="BE180" s="228">
        <f>IF(N180="základní",J180,0)</f>
        <v>0</v>
      </c>
      <c r="BF180" s="228">
        <f>IF(N180="snížená",J180,0)</f>
        <v>0</v>
      </c>
      <c r="BG180" s="228">
        <f>IF(N180="zákl. přenesená",J180,0)</f>
        <v>0</v>
      </c>
      <c r="BH180" s="228">
        <f>IF(N180="sníž. přenesená",J180,0)</f>
        <v>0</v>
      </c>
      <c r="BI180" s="228">
        <f>IF(N180="nulová",J180,0)</f>
        <v>0</v>
      </c>
      <c r="BJ180" s="20" t="s">
        <v>83</v>
      </c>
      <c r="BK180" s="228">
        <f>ROUND(I180*H180,2)</f>
        <v>0</v>
      </c>
      <c r="BL180" s="20" t="s">
        <v>334</v>
      </c>
      <c r="BM180" s="227" t="s">
        <v>515</v>
      </c>
    </row>
    <row r="181" s="2" customFormat="1">
      <c r="A181" s="42"/>
      <c r="B181" s="43"/>
      <c r="C181" s="44"/>
      <c r="D181" s="229" t="s">
        <v>223</v>
      </c>
      <c r="E181" s="44"/>
      <c r="F181" s="230" t="s">
        <v>2795</v>
      </c>
      <c r="G181" s="44"/>
      <c r="H181" s="44"/>
      <c r="I181" s="231"/>
      <c r="J181" s="44"/>
      <c r="K181" s="44"/>
      <c r="L181" s="48"/>
      <c r="M181" s="232"/>
      <c r="N181" s="233"/>
      <c r="O181" s="88"/>
      <c r="P181" s="88"/>
      <c r="Q181" s="88"/>
      <c r="R181" s="88"/>
      <c r="S181" s="88"/>
      <c r="T181" s="89"/>
      <c r="U181" s="42"/>
      <c r="V181" s="42"/>
      <c r="W181" s="42"/>
      <c r="X181" s="42"/>
      <c r="Y181" s="42"/>
      <c r="Z181" s="42"/>
      <c r="AA181" s="42"/>
      <c r="AB181" s="42"/>
      <c r="AC181" s="42"/>
      <c r="AD181" s="42"/>
      <c r="AE181" s="42"/>
      <c r="AT181" s="20" t="s">
        <v>223</v>
      </c>
      <c r="AU181" s="20" t="s">
        <v>85</v>
      </c>
    </row>
    <row r="182" s="12" customFormat="1" ht="22.8" customHeight="1">
      <c r="A182" s="12"/>
      <c r="B182" s="200"/>
      <c r="C182" s="201"/>
      <c r="D182" s="202" t="s">
        <v>75</v>
      </c>
      <c r="E182" s="214" t="s">
        <v>2796</v>
      </c>
      <c r="F182" s="214" t="s">
        <v>2797</v>
      </c>
      <c r="G182" s="201"/>
      <c r="H182" s="201"/>
      <c r="I182" s="204"/>
      <c r="J182" s="215">
        <f>BK182</f>
        <v>0</v>
      </c>
      <c r="K182" s="201"/>
      <c r="L182" s="206"/>
      <c r="M182" s="207"/>
      <c r="N182" s="208"/>
      <c r="O182" s="208"/>
      <c r="P182" s="209">
        <f>SUM(P183:P188)</f>
        <v>0</v>
      </c>
      <c r="Q182" s="208"/>
      <c r="R182" s="209">
        <f>SUM(R183:R188)</f>
        <v>0</v>
      </c>
      <c r="S182" s="208"/>
      <c r="T182" s="210">
        <f>SUM(T183:T188)</f>
        <v>0</v>
      </c>
      <c r="U182" s="12"/>
      <c r="V182" s="12"/>
      <c r="W182" s="12"/>
      <c r="X182" s="12"/>
      <c r="Y182" s="12"/>
      <c r="Z182" s="12"/>
      <c r="AA182" s="12"/>
      <c r="AB182" s="12"/>
      <c r="AC182" s="12"/>
      <c r="AD182" s="12"/>
      <c r="AE182" s="12"/>
      <c r="AR182" s="211" t="s">
        <v>85</v>
      </c>
      <c r="AT182" s="212" t="s">
        <v>75</v>
      </c>
      <c r="AU182" s="212" t="s">
        <v>83</v>
      </c>
      <c r="AY182" s="211" t="s">
        <v>214</v>
      </c>
      <c r="BK182" s="213">
        <f>SUM(BK183:BK188)</f>
        <v>0</v>
      </c>
    </row>
    <row r="183" s="2" customFormat="1" ht="33" customHeight="1">
      <c r="A183" s="42"/>
      <c r="B183" s="43"/>
      <c r="C183" s="216" t="s">
        <v>377</v>
      </c>
      <c r="D183" s="216" t="s">
        <v>217</v>
      </c>
      <c r="E183" s="217" t="s">
        <v>2798</v>
      </c>
      <c r="F183" s="218" t="s">
        <v>2799</v>
      </c>
      <c r="G183" s="219" t="s">
        <v>327</v>
      </c>
      <c r="H183" s="220">
        <v>10</v>
      </c>
      <c r="I183" s="221"/>
      <c r="J183" s="222">
        <f>ROUND(I183*H183,2)</f>
        <v>0</v>
      </c>
      <c r="K183" s="218" t="s">
        <v>221</v>
      </c>
      <c r="L183" s="48"/>
      <c r="M183" s="223" t="s">
        <v>32</v>
      </c>
      <c r="N183" s="224" t="s">
        <v>47</v>
      </c>
      <c r="O183" s="88"/>
      <c r="P183" s="225">
        <f>O183*H183</f>
        <v>0</v>
      </c>
      <c r="Q183" s="225">
        <v>0</v>
      </c>
      <c r="R183" s="225">
        <f>Q183*H183</f>
        <v>0</v>
      </c>
      <c r="S183" s="225">
        <v>0</v>
      </c>
      <c r="T183" s="226">
        <f>S183*H183</f>
        <v>0</v>
      </c>
      <c r="U183" s="42"/>
      <c r="V183" s="42"/>
      <c r="W183" s="42"/>
      <c r="X183" s="42"/>
      <c r="Y183" s="42"/>
      <c r="Z183" s="42"/>
      <c r="AA183" s="42"/>
      <c r="AB183" s="42"/>
      <c r="AC183" s="42"/>
      <c r="AD183" s="42"/>
      <c r="AE183" s="42"/>
      <c r="AR183" s="227" t="s">
        <v>334</v>
      </c>
      <c r="AT183" s="227" t="s">
        <v>217</v>
      </c>
      <c r="AU183" s="227" t="s">
        <v>85</v>
      </c>
      <c r="AY183" s="20" t="s">
        <v>214</v>
      </c>
      <c r="BE183" s="228">
        <f>IF(N183="základní",J183,0)</f>
        <v>0</v>
      </c>
      <c r="BF183" s="228">
        <f>IF(N183="snížená",J183,0)</f>
        <v>0</v>
      </c>
      <c r="BG183" s="228">
        <f>IF(N183="zákl. přenesená",J183,0)</f>
        <v>0</v>
      </c>
      <c r="BH183" s="228">
        <f>IF(N183="sníž. přenesená",J183,0)</f>
        <v>0</v>
      </c>
      <c r="BI183" s="228">
        <f>IF(N183="nulová",J183,0)</f>
        <v>0</v>
      </c>
      <c r="BJ183" s="20" t="s">
        <v>83</v>
      </c>
      <c r="BK183" s="228">
        <f>ROUND(I183*H183,2)</f>
        <v>0</v>
      </c>
      <c r="BL183" s="20" t="s">
        <v>334</v>
      </c>
      <c r="BM183" s="227" t="s">
        <v>529</v>
      </c>
    </row>
    <row r="184" s="2" customFormat="1">
      <c r="A184" s="42"/>
      <c r="B184" s="43"/>
      <c r="C184" s="44"/>
      <c r="D184" s="229" t="s">
        <v>223</v>
      </c>
      <c r="E184" s="44"/>
      <c r="F184" s="230" t="s">
        <v>2800</v>
      </c>
      <c r="G184" s="44"/>
      <c r="H184" s="44"/>
      <c r="I184" s="231"/>
      <c r="J184" s="44"/>
      <c r="K184" s="44"/>
      <c r="L184" s="48"/>
      <c r="M184" s="232"/>
      <c r="N184" s="233"/>
      <c r="O184" s="88"/>
      <c r="P184" s="88"/>
      <c r="Q184" s="88"/>
      <c r="R184" s="88"/>
      <c r="S184" s="88"/>
      <c r="T184" s="89"/>
      <c r="U184" s="42"/>
      <c r="V184" s="42"/>
      <c r="W184" s="42"/>
      <c r="X184" s="42"/>
      <c r="Y184" s="42"/>
      <c r="Z184" s="42"/>
      <c r="AA184" s="42"/>
      <c r="AB184" s="42"/>
      <c r="AC184" s="42"/>
      <c r="AD184" s="42"/>
      <c r="AE184" s="42"/>
      <c r="AT184" s="20" t="s">
        <v>223</v>
      </c>
      <c r="AU184" s="20" t="s">
        <v>85</v>
      </c>
    </row>
    <row r="185" s="14" customFormat="1">
      <c r="A185" s="14"/>
      <c r="B185" s="245"/>
      <c r="C185" s="246"/>
      <c r="D185" s="236" t="s">
        <v>225</v>
      </c>
      <c r="E185" s="247" t="s">
        <v>32</v>
      </c>
      <c r="F185" s="248" t="s">
        <v>2801</v>
      </c>
      <c r="G185" s="246"/>
      <c r="H185" s="249">
        <v>10</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225</v>
      </c>
      <c r="AU185" s="255" t="s">
        <v>85</v>
      </c>
      <c r="AV185" s="14" t="s">
        <v>85</v>
      </c>
      <c r="AW185" s="14" t="s">
        <v>38</v>
      </c>
      <c r="AX185" s="14" t="s">
        <v>76</v>
      </c>
      <c r="AY185" s="255" t="s">
        <v>214</v>
      </c>
    </row>
    <row r="186" s="15" customFormat="1">
      <c r="A186" s="15"/>
      <c r="B186" s="256"/>
      <c r="C186" s="257"/>
      <c r="D186" s="236" t="s">
        <v>225</v>
      </c>
      <c r="E186" s="258" t="s">
        <v>32</v>
      </c>
      <c r="F186" s="259" t="s">
        <v>256</v>
      </c>
      <c r="G186" s="257"/>
      <c r="H186" s="260">
        <v>10</v>
      </c>
      <c r="I186" s="261"/>
      <c r="J186" s="257"/>
      <c r="K186" s="257"/>
      <c r="L186" s="262"/>
      <c r="M186" s="263"/>
      <c r="N186" s="264"/>
      <c r="O186" s="264"/>
      <c r="P186" s="264"/>
      <c r="Q186" s="264"/>
      <c r="R186" s="264"/>
      <c r="S186" s="264"/>
      <c r="T186" s="265"/>
      <c r="U186" s="15"/>
      <c r="V186" s="15"/>
      <c r="W186" s="15"/>
      <c r="X186" s="15"/>
      <c r="Y186" s="15"/>
      <c r="Z186" s="15"/>
      <c r="AA186" s="15"/>
      <c r="AB186" s="15"/>
      <c r="AC186" s="15"/>
      <c r="AD186" s="15"/>
      <c r="AE186" s="15"/>
      <c r="AT186" s="266" t="s">
        <v>225</v>
      </c>
      <c r="AU186" s="266" t="s">
        <v>85</v>
      </c>
      <c r="AV186" s="15" t="s">
        <v>215</v>
      </c>
      <c r="AW186" s="15" t="s">
        <v>38</v>
      </c>
      <c r="AX186" s="15" t="s">
        <v>83</v>
      </c>
      <c r="AY186" s="266" t="s">
        <v>214</v>
      </c>
    </row>
    <row r="187" s="2" customFormat="1" ht="55.5" customHeight="1">
      <c r="A187" s="42"/>
      <c r="B187" s="43"/>
      <c r="C187" s="216" t="s">
        <v>383</v>
      </c>
      <c r="D187" s="216" t="s">
        <v>217</v>
      </c>
      <c r="E187" s="217" t="s">
        <v>2802</v>
      </c>
      <c r="F187" s="218" t="s">
        <v>2803</v>
      </c>
      <c r="G187" s="219" t="s">
        <v>241</v>
      </c>
      <c r="H187" s="220">
        <v>0.0030000000000000001</v>
      </c>
      <c r="I187" s="221"/>
      <c r="J187" s="222">
        <f>ROUND(I187*H187,2)</f>
        <v>0</v>
      </c>
      <c r="K187" s="218" t="s">
        <v>221</v>
      </c>
      <c r="L187" s="48"/>
      <c r="M187" s="223" t="s">
        <v>32</v>
      </c>
      <c r="N187" s="224" t="s">
        <v>47</v>
      </c>
      <c r="O187" s="88"/>
      <c r="P187" s="225">
        <f>O187*H187</f>
        <v>0</v>
      </c>
      <c r="Q187" s="225">
        <v>0</v>
      </c>
      <c r="R187" s="225">
        <f>Q187*H187</f>
        <v>0</v>
      </c>
      <c r="S187" s="225">
        <v>0</v>
      </c>
      <c r="T187" s="226">
        <f>S187*H187</f>
        <v>0</v>
      </c>
      <c r="U187" s="42"/>
      <c r="V187" s="42"/>
      <c r="W187" s="42"/>
      <c r="X187" s="42"/>
      <c r="Y187" s="42"/>
      <c r="Z187" s="42"/>
      <c r="AA187" s="42"/>
      <c r="AB187" s="42"/>
      <c r="AC187" s="42"/>
      <c r="AD187" s="42"/>
      <c r="AE187" s="42"/>
      <c r="AR187" s="227" t="s">
        <v>334</v>
      </c>
      <c r="AT187" s="227" t="s">
        <v>217</v>
      </c>
      <c r="AU187" s="227" t="s">
        <v>85</v>
      </c>
      <c r="AY187" s="20" t="s">
        <v>214</v>
      </c>
      <c r="BE187" s="228">
        <f>IF(N187="základní",J187,0)</f>
        <v>0</v>
      </c>
      <c r="BF187" s="228">
        <f>IF(N187="snížená",J187,0)</f>
        <v>0</v>
      </c>
      <c r="BG187" s="228">
        <f>IF(N187="zákl. přenesená",J187,0)</f>
        <v>0</v>
      </c>
      <c r="BH187" s="228">
        <f>IF(N187="sníž. přenesená",J187,0)</f>
        <v>0</v>
      </c>
      <c r="BI187" s="228">
        <f>IF(N187="nulová",J187,0)</f>
        <v>0</v>
      </c>
      <c r="BJ187" s="20" t="s">
        <v>83</v>
      </c>
      <c r="BK187" s="228">
        <f>ROUND(I187*H187,2)</f>
        <v>0</v>
      </c>
      <c r="BL187" s="20" t="s">
        <v>334</v>
      </c>
      <c r="BM187" s="227" t="s">
        <v>540</v>
      </c>
    </row>
    <row r="188" s="2" customFormat="1">
      <c r="A188" s="42"/>
      <c r="B188" s="43"/>
      <c r="C188" s="44"/>
      <c r="D188" s="229" t="s">
        <v>223</v>
      </c>
      <c r="E188" s="44"/>
      <c r="F188" s="230" t="s">
        <v>2804</v>
      </c>
      <c r="G188" s="44"/>
      <c r="H188" s="44"/>
      <c r="I188" s="231"/>
      <c r="J188" s="44"/>
      <c r="K188" s="44"/>
      <c r="L188" s="48"/>
      <c r="M188" s="232"/>
      <c r="N188" s="233"/>
      <c r="O188" s="88"/>
      <c r="P188" s="88"/>
      <c r="Q188" s="88"/>
      <c r="R188" s="88"/>
      <c r="S188" s="88"/>
      <c r="T188" s="89"/>
      <c r="U188" s="42"/>
      <c r="V188" s="42"/>
      <c r="W188" s="42"/>
      <c r="X188" s="42"/>
      <c r="Y188" s="42"/>
      <c r="Z188" s="42"/>
      <c r="AA188" s="42"/>
      <c r="AB188" s="42"/>
      <c r="AC188" s="42"/>
      <c r="AD188" s="42"/>
      <c r="AE188" s="42"/>
      <c r="AT188" s="20" t="s">
        <v>223</v>
      </c>
      <c r="AU188" s="20" t="s">
        <v>85</v>
      </c>
    </row>
    <row r="189" s="12" customFormat="1" ht="25.92" customHeight="1">
      <c r="A189" s="12"/>
      <c r="B189" s="200"/>
      <c r="C189" s="201"/>
      <c r="D189" s="202" t="s">
        <v>75</v>
      </c>
      <c r="E189" s="203" t="s">
        <v>852</v>
      </c>
      <c r="F189" s="203" t="s">
        <v>853</v>
      </c>
      <c r="G189" s="201"/>
      <c r="H189" s="201"/>
      <c r="I189" s="204"/>
      <c r="J189" s="205">
        <f>BK189</f>
        <v>0</v>
      </c>
      <c r="K189" s="201"/>
      <c r="L189" s="206"/>
      <c r="M189" s="207"/>
      <c r="N189" s="208"/>
      <c r="O189" s="208"/>
      <c r="P189" s="209">
        <f>SUM(P190:P193)</f>
        <v>0</v>
      </c>
      <c r="Q189" s="208"/>
      <c r="R189" s="209">
        <f>SUM(R190:R193)</f>
        <v>0</v>
      </c>
      <c r="S189" s="208"/>
      <c r="T189" s="210">
        <f>SUM(T190:T193)</f>
        <v>0</v>
      </c>
      <c r="U189" s="12"/>
      <c r="V189" s="12"/>
      <c r="W189" s="12"/>
      <c r="X189" s="12"/>
      <c r="Y189" s="12"/>
      <c r="Z189" s="12"/>
      <c r="AA189" s="12"/>
      <c r="AB189" s="12"/>
      <c r="AC189" s="12"/>
      <c r="AD189" s="12"/>
      <c r="AE189" s="12"/>
      <c r="AR189" s="211" t="s">
        <v>215</v>
      </c>
      <c r="AT189" s="212" t="s">
        <v>75</v>
      </c>
      <c r="AU189" s="212" t="s">
        <v>76</v>
      </c>
      <c r="AY189" s="211" t="s">
        <v>214</v>
      </c>
      <c r="BK189" s="213">
        <f>SUM(BK190:BK193)</f>
        <v>0</v>
      </c>
    </row>
    <row r="190" s="2" customFormat="1" ht="37.8" customHeight="1">
      <c r="A190" s="42"/>
      <c r="B190" s="43"/>
      <c r="C190" s="216" t="s">
        <v>389</v>
      </c>
      <c r="D190" s="216" t="s">
        <v>217</v>
      </c>
      <c r="E190" s="217" t="s">
        <v>2805</v>
      </c>
      <c r="F190" s="218" t="s">
        <v>2806</v>
      </c>
      <c r="G190" s="219" t="s">
        <v>857</v>
      </c>
      <c r="H190" s="220">
        <v>20</v>
      </c>
      <c r="I190" s="221"/>
      <c r="J190" s="222">
        <f>ROUND(I190*H190,2)</f>
        <v>0</v>
      </c>
      <c r="K190" s="218" t="s">
        <v>221</v>
      </c>
      <c r="L190" s="48"/>
      <c r="M190" s="223" t="s">
        <v>32</v>
      </c>
      <c r="N190" s="224" t="s">
        <v>47</v>
      </c>
      <c r="O190" s="88"/>
      <c r="P190" s="225">
        <f>O190*H190</f>
        <v>0</v>
      </c>
      <c r="Q190" s="225">
        <v>0</v>
      </c>
      <c r="R190" s="225">
        <f>Q190*H190</f>
        <v>0</v>
      </c>
      <c r="S190" s="225">
        <v>0</v>
      </c>
      <c r="T190" s="226">
        <f>S190*H190</f>
        <v>0</v>
      </c>
      <c r="U190" s="42"/>
      <c r="V190" s="42"/>
      <c r="W190" s="42"/>
      <c r="X190" s="42"/>
      <c r="Y190" s="42"/>
      <c r="Z190" s="42"/>
      <c r="AA190" s="42"/>
      <c r="AB190" s="42"/>
      <c r="AC190" s="42"/>
      <c r="AD190" s="42"/>
      <c r="AE190" s="42"/>
      <c r="AR190" s="227" t="s">
        <v>2807</v>
      </c>
      <c r="AT190" s="227" t="s">
        <v>217</v>
      </c>
      <c r="AU190" s="227" t="s">
        <v>83</v>
      </c>
      <c r="AY190" s="20" t="s">
        <v>214</v>
      </c>
      <c r="BE190" s="228">
        <f>IF(N190="základní",J190,0)</f>
        <v>0</v>
      </c>
      <c r="BF190" s="228">
        <f>IF(N190="snížená",J190,0)</f>
        <v>0</v>
      </c>
      <c r="BG190" s="228">
        <f>IF(N190="zákl. přenesená",J190,0)</f>
        <v>0</v>
      </c>
      <c r="BH190" s="228">
        <f>IF(N190="sníž. přenesená",J190,0)</f>
        <v>0</v>
      </c>
      <c r="BI190" s="228">
        <f>IF(N190="nulová",J190,0)</f>
        <v>0</v>
      </c>
      <c r="BJ190" s="20" t="s">
        <v>83</v>
      </c>
      <c r="BK190" s="228">
        <f>ROUND(I190*H190,2)</f>
        <v>0</v>
      </c>
      <c r="BL190" s="20" t="s">
        <v>2807</v>
      </c>
      <c r="BM190" s="227" t="s">
        <v>554</v>
      </c>
    </row>
    <row r="191" s="2" customFormat="1">
      <c r="A191" s="42"/>
      <c r="B191" s="43"/>
      <c r="C191" s="44"/>
      <c r="D191" s="229" t="s">
        <v>223</v>
      </c>
      <c r="E191" s="44"/>
      <c r="F191" s="230" t="s">
        <v>2808</v>
      </c>
      <c r="G191" s="44"/>
      <c r="H191" s="44"/>
      <c r="I191" s="231"/>
      <c r="J191" s="44"/>
      <c r="K191" s="44"/>
      <c r="L191" s="48"/>
      <c r="M191" s="232"/>
      <c r="N191" s="233"/>
      <c r="O191" s="88"/>
      <c r="P191" s="88"/>
      <c r="Q191" s="88"/>
      <c r="R191" s="88"/>
      <c r="S191" s="88"/>
      <c r="T191" s="89"/>
      <c r="U191" s="42"/>
      <c r="V191" s="42"/>
      <c r="W191" s="42"/>
      <c r="X191" s="42"/>
      <c r="Y191" s="42"/>
      <c r="Z191" s="42"/>
      <c r="AA191" s="42"/>
      <c r="AB191" s="42"/>
      <c r="AC191" s="42"/>
      <c r="AD191" s="42"/>
      <c r="AE191" s="42"/>
      <c r="AT191" s="20" t="s">
        <v>223</v>
      </c>
      <c r="AU191" s="20" t="s">
        <v>83</v>
      </c>
    </row>
    <row r="192" s="14" customFormat="1">
      <c r="A192" s="14"/>
      <c r="B192" s="245"/>
      <c r="C192" s="246"/>
      <c r="D192" s="236" t="s">
        <v>225</v>
      </c>
      <c r="E192" s="247" t="s">
        <v>32</v>
      </c>
      <c r="F192" s="248" t="s">
        <v>2809</v>
      </c>
      <c r="G192" s="246"/>
      <c r="H192" s="249">
        <v>20</v>
      </c>
      <c r="I192" s="250"/>
      <c r="J192" s="246"/>
      <c r="K192" s="246"/>
      <c r="L192" s="251"/>
      <c r="M192" s="252"/>
      <c r="N192" s="253"/>
      <c r="O192" s="253"/>
      <c r="P192" s="253"/>
      <c r="Q192" s="253"/>
      <c r="R192" s="253"/>
      <c r="S192" s="253"/>
      <c r="T192" s="254"/>
      <c r="U192" s="14"/>
      <c r="V192" s="14"/>
      <c r="W192" s="14"/>
      <c r="X192" s="14"/>
      <c r="Y192" s="14"/>
      <c r="Z192" s="14"/>
      <c r="AA192" s="14"/>
      <c r="AB192" s="14"/>
      <c r="AC192" s="14"/>
      <c r="AD192" s="14"/>
      <c r="AE192" s="14"/>
      <c r="AT192" s="255" t="s">
        <v>225</v>
      </c>
      <c r="AU192" s="255" t="s">
        <v>83</v>
      </c>
      <c r="AV192" s="14" t="s">
        <v>85</v>
      </c>
      <c r="AW192" s="14" t="s">
        <v>38</v>
      </c>
      <c r="AX192" s="14" t="s">
        <v>76</v>
      </c>
      <c r="AY192" s="255" t="s">
        <v>214</v>
      </c>
    </row>
    <row r="193" s="15" customFormat="1">
      <c r="A193" s="15"/>
      <c r="B193" s="256"/>
      <c r="C193" s="257"/>
      <c r="D193" s="236" t="s">
        <v>225</v>
      </c>
      <c r="E193" s="258" t="s">
        <v>32</v>
      </c>
      <c r="F193" s="259" t="s">
        <v>256</v>
      </c>
      <c r="G193" s="257"/>
      <c r="H193" s="260">
        <v>20</v>
      </c>
      <c r="I193" s="261"/>
      <c r="J193" s="257"/>
      <c r="K193" s="257"/>
      <c r="L193" s="262"/>
      <c r="M193" s="263"/>
      <c r="N193" s="264"/>
      <c r="O193" s="264"/>
      <c r="P193" s="264"/>
      <c r="Q193" s="264"/>
      <c r="R193" s="264"/>
      <c r="S193" s="264"/>
      <c r="T193" s="265"/>
      <c r="U193" s="15"/>
      <c r="V193" s="15"/>
      <c r="W193" s="15"/>
      <c r="X193" s="15"/>
      <c r="Y193" s="15"/>
      <c r="Z193" s="15"/>
      <c r="AA193" s="15"/>
      <c r="AB193" s="15"/>
      <c r="AC193" s="15"/>
      <c r="AD193" s="15"/>
      <c r="AE193" s="15"/>
      <c r="AT193" s="266" t="s">
        <v>225</v>
      </c>
      <c r="AU193" s="266" t="s">
        <v>83</v>
      </c>
      <c r="AV193" s="15" t="s">
        <v>215</v>
      </c>
      <c r="AW193" s="15" t="s">
        <v>38</v>
      </c>
      <c r="AX193" s="15" t="s">
        <v>83</v>
      </c>
      <c r="AY193" s="266" t="s">
        <v>214</v>
      </c>
    </row>
    <row r="194" s="12" customFormat="1" ht="25.92" customHeight="1">
      <c r="A194" s="12"/>
      <c r="B194" s="200"/>
      <c r="C194" s="201"/>
      <c r="D194" s="202" t="s">
        <v>75</v>
      </c>
      <c r="E194" s="203" t="s">
        <v>167</v>
      </c>
      <c r="F194" s="203" t="s">
        <v>1365</v>
      </c>
      <c r="G194" s="201"/>
      <c r="H194" s="201"/>
      <c r="I194" s="204"/>
      <c r="J194" s="205">
        <f>BK194</f>
        <v>0</v>
      </c>
      <c r="K194" s="201"/>
      <c r="L194" s="206"/>
      <c r="M194" s="207"/>
      <c r="N194" s="208"/>
      <c r="O194" s="208"/>
      <c r="P194" s="209">
        <f>P195</f>
        <v>0</v>
      </c>
      <c r="Q194" s="208"/>
      <c r="R194" s="209">
        <f>R195</f>
        <v>0</v>
      </c>
      <c r="S194" s="208"/>
      <c r="T194" s="210">
        <f>T195</f>
        <v>0</v>
      </c>
      <c r="U194" s="12"/>
      <c r="V194" s="12"/>
      <c r="W194" s="12"/>
      <c r="X194" s="12"/>
      <c r="Y194" s="12"/>
      <c r="Z194" s="12"/>
      <c r="AA194" s="12"/>
      <c r="AB194" s="12"/>
      <c r="AC194" s="12"/>
      <c r="AD194" s="12"/>
      <c r="AE194" s="12"/>
      <c r="AR194" s="211" t="s">
        <v>246</v>
      </c>
      <c r="AT194" s="212" t="s">
        <v>75</v>
      </c>
      <c r="AU194" s="212" t="s">
        <v>76</v>
      </c>
      <c r="AY194" s="211" t="s">
        <v>214</v>
      </c>
      <c r="BK194" s="213">
        <f>BK195</f>
        <v>0</v>
      </c>
    </row>
    <row r="195" s="12" customFormat="1" ht="22.8" customHeight="1">
      <c r="A195" s="12"/>
      <c r="B195" s="200"/>
      <c r="C195" s="201"/>
      <c r="D195" s="202" t="s">
        <v>75</v>
      </c>
      <c r="E195" s="214" t="s">
        <v>2810</v>
      </c>
      <c r="F195" s="214" t="s">
        <v>2811</v>
      </c>
      <c r="G195" s="201"/>
      <c r="H195" s="201"/>
      <c r="I195" s="204"/>
      <c r="J195" s="215">
        <f>BK195</f>
        <v>0</v>
      </c>
      <c r="K195" s="201"/>
      <c r="L195" s="206"/>
      <c r="M195" s="207"/>
      <c r="N195" s="208"/>
      <c r="O195" s="208"/>
      <c r="P195" s="209">
        <f>SUM(P196:P207)</f>
        <v>0</v>
      </c>
      <c r="Q195" s="208"/>
      <c r="R195" s="209">
        <f>SUM(R196:R207)</f>
        <v>0</v>
      </c>
      <c r="S195" s="208"/>
      <c r="T195" s="210">
        <f>SUM(T196:T207)</f>
        <v>0</v>
      </c>
      <c r="U195" s="12"/>
      <c r="V195" s="12"/>
      <c r="W195" s="12"/>
      <c r="X195" s="12"/>
      <c r="Y195" s="12"/>
      <c r="Z195" s="12"/>
      <c r="AA195" s="12"/>
      <c r="AB195" s="12"/>
      <c r="AC195" s="12"/>
      <c r="AD195" s="12"/>
      <c r="AE195" s="12"/>
      <c r="AR195" s="211" t="s">
        <v>246</v>
      </c>
      <c r="AT195" s="212" t="s">
        <v>75</v>
      </c>
      <c r="AU195" s="212" t="s">
        <v>83</v>
      </c>
      <c r="AY195" s="211" t="s">
        <v>214</v>
      </c>
      <c r="BK195" s="213">
        <f>SUM(BK196:BK207)</f>
        <v>0</v>
      </c>
    </row>
    <row r="196" s="2" customFormat="1" ht="37.8" customHeight="1">
      <c r="A196" s="42"/>
      <c r="B196" s="43"/>
      <c r="C196" s="216" t="s">
        <v>398</v>
      </c>
      <c r="D196" s="216" t="s">
        <v>217</v>
      </c>
      <c r="E196" s="217" t="s">
        <v>2812</v>
      </c>
      <c r="F196" s="218" t="s">
        <v>2813</v>
      </c>
      <c r="G196" s="219" t="s">
        <v>327</v>
      </c>
      <c r="H196" s="220">
        <v>13</v>
      </c>
      <c r="I196" s="221"/>
      <c r="J196" s="222">
        <f>ROUND(I196*H196,2)</f>
        <v>0</v>
      </c>
      <c r="K196" s="218" t="s">
        <v>32</v>
      </c>
      <c r="L196" s="48"/>
      <c r="M196" s="223" t="s">
        <v>32</v>
      </c>
      <c r="N196" s="224" t="s">
        <v>47</v>
      </c>
      <c r="O196" s="88"/>
      <c r="P196" s="225">
        <f>O196*H196</f>
        <v>0</v>
      </c>
      <c r="Q196" s="225">
        <v>0</v>
      </c>
      <c r="R196" s="225">
        <f>Q196*H196</f>
        <v>0</v>
      </c>
      <c r="S196" s="225">
        <v>0</v>
      </c>
      <c r="T196" s="226">
        <f>S196*H196</f>
        <v>0</v>
      </c>
      <c r="U196" s="42"/>
      <c r="V196" s="42"/>
      <c r="W196" s="42"/>
      <c r="X196" s="42"/>
      <c r="Y196" s="42"/>
      <c r="Z196" s="42"/>
      <c r="AA196" s="42"/>
      <c r="AB196" s="42"/>
      <c r="AC196" s="42"/>
      <c r="AD196" s="42"/>
      <c r="AE196" s="42"/>
      <c r="AR196" s="227" t="s">
        <v>215</v>
      </c>
      <c r="AT196" s="227" t="s">
        <v>217</v>
      </c>
      <c r="AU196" s="227" t="s">
        <v>85</v>
      </c>
      <c r="AY196" s="20" t="s">
        <v>214</v>
      </c>
      <c r="BE196" s="228">
        <f>IF(N196="základní",J196,0)</f>
        <v>0</v>
      </c>
      <c r="BF196" s="228">
        <f>IF(N196="snížená",J196,0)</f>
        <v>0</v>
      </c>
      <c r="BG196" s="228">
        <f>IF(N196="zákl. přenesená",J196,0)</f>
        <v>0</v>
      </c>
      <c r="BH196" s="228">
        <f>IF(N196="sníž. přenesená",J196,0)</f>
        <v>0</v>
      </c>
      <c r="BI196" s="228">
        <f>IF(N196="nulová",J196,0)</f>
        <v>0</v>
      </c>
      <c r="BJ196" s="20" t="s">
        <v>83</v>
      </c>
      <c r="BK196" s="228">
        <f>ROUND(I196*H196,2)</f>
        <v>0</v>
      </c>
      <c r="BL196" s="20" t="s">
        <v>215</v>
      </c>
      <c r="BM196" s="227" t="s">
        <v>565</v>
      </c>
    </row>
    <row r="197" s="14" customFormat="1">
      <c r="A197" s="14"/>
      <c r="B197" s="245"/>
      <c r="C197" s="246"/>
      <c r="D197" s="236" t="s">
        <v>225</v>
      </c>
      <c r="E197" s="247" t="s">
        <v>32</v>
      </c>
      <c r="F197" s="248" t="s">
        <v>2814</v>
      </c>
      <c r="G197" s="246"/>
      <c r="H197" s="249">
        <v>13</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225</v>
      </c>
      <c r="AU197" s="255" t="s">
        <v>85</v>
      </c>
      <c r="AV197" s="14" t="s">
        <v>85</v>
      </c>
      <c r="AW197" s="14" t="s">
        <v>38</v>
      </c>
      <c r="AX197" s="14" t="s">
        <v>76</v>
      </c>
      <c r="AY197" s="255" t="s">
        <v>214</v>
      </c>
    </row>
    <row r="198" s="15" customFormat="1">
      <c r="A198" s="15"/>
      <c r="B198" s="256"/>
      <c r="C198" s="257"/>
      <c r="D198" s="236" t="s">
        <v>225</v>
      </c>
      <c r="E198" s="258" t="s">
        <v>32</v>
      </c>
      <c r="F198" s="259" t="s">
        <v>256</v>
      </c>
      <c r="G198" s="257"/>
      <c r="H198" s="260">
        <v>13</v>
      </c>
      <c r="I198" s="261"/>
      <c r="J198" s="257"/>
      <c r="K198" s="257"/>
      <c r="L198" s="262"/>
      <c r="M198" s="263"/>
      <c r="N198" s="264"/>
      <c r="O198" s="264"/>
      <c r="P198" s="264"/>
      <c r="Q198" s="264"/>
      <c r="R198" s="264"/>
      <c r="S198" s="264"/>
      <c r="T198" s="265"/>
      <c r="U198" s="15"/>
      <c r="V198" s="15"/>
      <c r="W198" s="15"/>
      <c r="X198" s="15"/>
      <c r="Y198" s="15"/>
      <c r="Z198" s="15"/>
      <c r="AA198" s="15"/>
      <c r="AB198" s="15"/>
      <c r="AC198" s="15"/>
      <c r="AD198" s="15"/>
      <c r="AE198" s="15"/>
      <c r="AT198" s="266" t="s">
        <v>225</v>
      </c>
      <c r="AU198" s="266" t="s">
        <v>85</v>
      </c>
      <c r="AV198" s="15" t="s">
        <v>215</v>
      </c>
      <c r="AW198" s="15" t="s">
        <v>38</v>
      </c>
      <c r="AX198" s="15" t="s">
        <v>83</v>
      </c>
      <c r="AY198" s="266" t="s">
        <v>214</v>
      </c>
    </row>
    <row r="199" s="2" customFormat="1" ht="24.15" customHeight="1">
      <c r="A199" s="42"/>
      <c r="B199" s="43"/>
      <c r="C199" s="216" t="s">
        <v>406</v>
      </c>
      <c r="D199" s="216" t="s">
        <v>217</v>
      </c>
      <c r="E199" s="217" t="s">
        <v>2815</v>
      </c>
      <c r="F199" s="218" t="s">
        <v>2816</v>
      </c>
      <c r="G199" s="219" t="s">
        <v>280</v>
      </c>
      <c r="H199" s="220">
        <v>141.30000000000001</v>
      </c>
      <c r="I199" s="221"/>
      <c r="J199" s="222">
        <f>ROUND(I199*H199,2)</f>
        <v>0</v>
      </c>
      <c r="K199" s="218" t="s">
        <v>221</v>
      </c>
      <c r="L199" s="48"/>
      <c r="M199" s="223" t="s">
        <v>32</v>
      </c>
      <c r="N199" s="224" t="s">
        <v>47</v>
      </c>
      <c r="O199" s="88"/>
      <c r="P199" s="225">
        <f>O199*H199</f>
        <v>0</v>
      </c>
      <c r="Q199" s="225">
        <v>0</v>
      </c>
      <c r="R199" s="225">
        <f>Q199*H199</f>
        <v>0</v>
      </c>
      <c r="S199" s="225">
        <v>0</v>
      </c>
      <c r="T199" s="226">
        <f>S199*H199</f>
        <v>0</v>
      </c>
      <c r="U199" s="42"/>
      <c r="V199" s="42"/>
      <c r="W199" s="42"/>
      <c r="X199" s="42"/>
      <c r="Y199" s="42"/>
      <c r="Z199" s="42"/>
      <c r="AA199" s="42"/>
      <c r="AB199" s="42"/>
      <c r="AC199" s="42"/>
      <c r="AD199" s="42"/>
      <c r="AE199" s="42"/>
      <c r="AR199" s="227" t="s">
        <v>215</v>
      </c>
      <c r="AT199" s="227" t="s">
        <v>217</v>
      </c>
      <c r="AU199" s="227" t="s">
        <v>85</v>
      </c>
      <c r="AY199" s="20" t="s">
        <v>214</v>
      </c>
      <c r="BE199" s="228">
        <f>IF(N199="základní",J199,0)</f>
        <v>0</v>
      </c>
      <c r="BF199" s="228">
        <f>IF(N199="snížená",J199,0)</f>
        <v>0</v>
      </c>
      <c r="BG199" s="228">
        <f>IF(N199="zákl. přenesená",J199,0)</f>
        <v>0</v>
      </c>
      <c r="BH199" s="228">
        <f>IF(N199="sníž. přenesená",J199,0)</f>
        <v>0</v>
      </c>
      <c r="BI199" s="228">
        <f>IF(N199="nulová",J199,0)</f>
        <v>0</v>
      </c>
      <c r="BJ199" s="20" t="s">
        <v>83</v>
      </c>
      <c r="BK199" s="228">
        <f>ROUND(I199*H199,2)</f>
        <v>0</v>
      </c>
      <c r="BL199" s="20" t="s">
        <v>215</v>
      </c>
      <c r="BM199" s="227" t="s">
        <v>576</v>
      </c>
    </row>
    <row r="200" s="2" customFormat="1">
      <c r="A200" s="42"/>
      <c r="B200" s="43"/>
      <c r="C200" s="44"/>
      <c r="D200" s="229" t="s">
        <v>223</v>
      </c>
      <c r="E200" s="44"/>
      <c r="F200" s="230" t="s">
        <v>2817</v>
      </c>
      <c r="G200" s="44"/>
      <c r="H200" s="44"/>
      <c r="I200" s="231"/>
      <c r="J200" s="44"/>
      <c r="K200" s="44"/>
      <c r="L200" s="48"/>
      <c r="M200" s="232"/>
      <c r="N200" s="233"/>
      <c r="O200" s="88"/>
      <c r="P200" s="88"/>
      <c r="Q200" s="88"/>
      <c r="R200" s="88"/>
      <c r="S200" s="88"/>
      <c r="T200" s="89"/>
      <c r="U200" s="42"/>
      <c r="V200" s="42"/>
      <c r="W200" s="42"/>
      <c r="X200" s="42"/>
      <c r="Y200" s="42"/>
      <c r="Z200" s="42"/>
      <c r="AA200" s="42"/>
      <c r="AB200" s="42"/>
      <c r="AC200" s="42"/>
      <c r="AD200" s="42"/>
      <c r="AE200" s="42"/>
      <c r="AT200" s="20" t="s">
        <v>223</v>
      </c>
      <c r="AU200" s="20" t="s">
        <v>85</v>
      </c>
    </row>
    <row r="201" s="2" customFormat="1" ht="16.5" customHeight="1">
      <c r="A201" s="42"/>
      <c r="B201" s="43"/>
      <c r="C201" s="216" t="s">
        <v>410</v>
      </c>
      <c r="D201" s="216" t="s">
        <v>217</v>
      </c>
      <c r="E201" s="217" t="s">
        <v>2818</v>
      </c>
      <c r="F201" s="218" t="s">
        <v>2819</v>
      </c>
      <c r="G201" s="219" t="s">
        <v>280</v>
      </c>
      <c r="H201" s="220">
        <v>141.30000000000001</v>
      </c>
      <c r="I201" s="221"/>
      <c r="J201" s="222">
        <f>ROUND(I201*H201,2)</f>
        <v>0</v>
      </c>
      <c r="K201" s="218" t="s">
        <v>32</v>
      </c>
      <c r="L201" s="48"/>
      <c r="M201" s="223" t="s">
        <v>32</v>
      </c>
      <c r="N201" s="224" t="s">
        <v>47</v>
      </c>
      <c r="O201" s="88"/>
      <c r="P201" s="225">
        <f>O201*H201</f>
        <v>0</v>
      </c>
      <c r="Q201" s="225">
        <v>0</v>
      </c>
      <c r="R201" s="225">
        <f>Q201*H201</f>
        <v>0</v>
      </c>
      <c r="S201" s="225">
        <v>0</v>
      </c>
      <c r="T201" s="226">
        <f>S201*H201</f>
        <v>0</v>
      </c>
      <c r="U201" s="42"/>
      <c r="V201" s="42"/>
      <c r="W201" s="42"/>
      <c r="X201" s="42"/>
      <c r="Y201" s="42"/>
      <c r="Z201" s="42"/>
      <c r="AA201" s="42"/>
      <c r="AB201" s="42"/>
      <c r="AC201" s="42"/>
      <c r="AD201" s="42"/>
      <c r="AE201" s="42"/>
      <c r="AR201" s="227" t="s">
        <v>215</v>
      </c>
      <c r="AT201" s="227" t="s">
        <v>217</v>
      </c>
      <c r="AU201" s="227" t="s">
        <v>85</v>
      </c>
      <c r="AY201" s="20" t="s">
        <v>214</v>
      </c>
      <c r="BE201" s="228">
        <f>IF(N201="základní",J201,0)</f>
        <v>0</v>
      </c>
      <c r="BF201" s="228">
        <f>IF(N201="snížená",J201,0)</f>
        <v>0</v>
      </c>
      <c r="BG201" s="228">
        <f>IF(N201="zákl. přenesená",J201,0)</f>
        <v>0</v>
      </c>
      <c r="BH201" s="228">
        <f>IF(N201="sníž. přenesená",J201,0)</f>
        <v>0</v>
      </c>
      <c r="BI201" s="228">
        <f>IF(N201="nulová",J201,0)</f>
        <v>0</v>
      </c>
      <c r="BJ201" s="20" t="s">
        <v>83</v>
      </c>
      <c r="BK201" s="228">
        <f>ROUND(I201*H201,2)</f>
        <v>0</v>
      </c>
      <c r="BL201" s="20" t="s">
        <v>215</v>
      </c>
      <c r="BM201" s="227" t="s">
        <v>589</v>
      </c>
    </row>
    <row r="202" s="2" customFormat="1">
      <c r="A202" s="42"/>
      <c r="B202" s="43"/>
      <c r="C202" s="44"/>
      <c r="D202" s="236" t="s">
        <v>283</v>
      </c>
      <c r="E202" s="44"/>
      <c r="F202" s="267" t="s">
        <v>2820</v>
      </c>
      <c r="G202" s="44"/>
      <c r="H202" s="44"/>
      <c r="I202" s="231"/>
      <c r="J202" s="44"/>
      <c r="K202" s="44"/>
      <c r="L202" s="48"/>
      <c r="M202" s="232"/>
      <c r="N202" s="233"/>
      <c r="O202" s="88"/>
      <c r="P202" s="88"/>
      <c r="Q202" s="88"/>
      <c r="R202" s="88"/>
      <c r="S202" s="88"/>
      <c r="T202" s="89"/>
      <c r="U202" s="42"/>
      <c r="V202" s="42"/>
      <c r="W202" s="42"/>
      <c r="X202" s="42"/>
      <c r="Y202" s="42"/>
      <c r="Z202" s="42"/>
      <c r="AA202" s="42"/>
      <c r="AB202" s="42"/>
      <c r="AC202" s="42"/>
      <c r="AD202" s="42"/>
      <c r="AE202" s="42"/>
      <c r="AT202" s="20" t="s">
        <v>283</v>
      </c>
      <c r="AU202" s="20" t="s">
        <v>85</v>
      </c>
    </row>
    <row r="203" s="2" customFormat="1" ht="16.5" customHeight="1">
      <c r="A203" s="42"/>
      <c r="B203" s="43"/>
      <c r="C203" s="216" t="s">
        <v>417</v>
      </c>
      <c r="D203" s="216" t="s">
        <v>217</v>
      </c>
      <c r="E203" s="217" t="s">
        <v>2821</v>
      </c>
      <c r="F203" s="218" t="s">
        <v>2822</v>
      </c>
      <c r="G203" s="219" t="s">
        <v>2823</v>
      </c>
      <c r="H203" s="220">
        <v>3</v>
      </c>
      <c r="I203" s="221"/>
      <c r="J203" s="222">
        <f>ROUND(I203*H203,2)</f>
        <v>0</v>
      </c>
      <c r="K203" s="218" t="s">
        <v>32</v>
      </c>
      <c r="L203" s="48"/>
      <c r="M203" s="223" t="s">
        <v>32</v>
      </c>
      <c r="N203" s="224" t="s">
        <v>47</v>
      </c>
      <c r="O203" s="88"/>
      <c r="P203" s="225">
        <f>O203*H203</f>
        <v>0</v>
      </c>
      <c r="Q203" s="225">
        <v>0</v>
      </c>
      <c r="R203" s="225">
        <f>Q203*H203</f>
        <v>0</v>
      </c>
      <c r="S203" s="225">
        <v>0</v>
      </c>
      <c r="T203" s="226">
        <f>S203*H203</f>
        <v>0</v>
      </c>
      <c r="U203" s="42"/>
      <c r="V203" s="42"/>
      <c r="W203" s="42"/>
      <c r="X203" s="42"/>
      <c r="Y203" s="42"/>
      <c r="Z203" s="42"/>
      <c r="AA203" s="42"/>
      <c r="AB203" s="42"/>
      <c r="AC203" s="42"/>
      <c r="AD203" s="42"/>
      <c r="AE203" s="42"/>
      <c r="AR203" s="227" t="s">
        <v>215</v>
      </c>
      <c r="AT203" s="227" t="s">
        <v>217</v>
      </c>
      <c r="AU203" s="227" t="s">
        <v>85</v>
      </c>
      <c r="AY203" s="20" t="s">
        <v>214</v>
      </c>
      <c r="BE203" s="228">
        <f>IF(N203="základní",J203,0)</f>
        <v>0</v>
      </c>
      <c r="BF203" s="228">
        <f>IF(N203="snížená",J203,0)</f>
        <v>0</v>
      </c>
      <c r="BG203" s="228">
        <f>IF(N203="zákl. přenesená",J203,0)</f>
        <v>0</v>
      </c>
      <c r="BH203" s="228">
        <f>IF(N203="sníž. přenesená",J203,0)</f>
        <v>0</v>
      </c>
      <c r="BI203" s="228">
        <f>IF(N203="nulová",J203,0)</f>
        <v>0</v>
      </c>
      <c r="BJ203" s="20" t="s">
        <v>83</v>
      </c>
      <c r="BK203" s="228">
        <f>ROUND(I203*H203,2)</f>
        <v>0</v>
      </c>
      <c r="BL203" s="20" t="s">
        <v>215</v>
      </c>
      <c r="BM203" s="227" t="s">
        <v>599</v>
      </c>
    </row>
    <row r="204" s="2" customFormat="1">
      <c r="A204" s="42"/>
      <c r="B204" s="43"/>
      <c r="C204" s="44"/>
      <c r="D204" s="236" t="s">
        <v>283</v>
      </c>
      <c r="E204" s="44"/>
      <c r="F204" s="267" t="s">
        <v>2824</v>
      </c>
      <c r="G204" s="44"/>
      <c r="H204" s="44"/>
      <c r="I204" s="231"/>
      <c r="J204" s="44"/>
      <c r="K204" s="44"/>
      <c r="L204" s="48"/>
      <c r="M204" s="232"/>
      <c r="N204" s="233"/>
      <c r="O204" s="88"/>
      <c r="P204" s="88"/>
      <c r="Q204" s="88"/>
      <c r="R204" s="88"/>
      <c r="S204" s="88"/>
      <c r="T204" s="89"/>
      <c r="U204" s="42"/>
      <c r="V204" s="42"/>
      <c r="W204" s="42"/>
      <c r="X204" s="42"/>
      <c r="Y204" s="42"/>
      <c r="Z204" s="42"/>
      <c r="AA204" s="42"/>
      <c r="AB204" s="42"/>
      <c r="AC204" s="42"/>
      <c r="AD204" s="42"/>
      <c r="AE204" s="42"/>
      <c r="AT204" s="20" t="s">
        <v>283</v>
      </c>
      <c r="AU204" s="20" t="s">
        <v>85</v>
      </c>
    </row>
    <row r="205" s="2" customFormat="1" ht="16.5" customHeight="1">
      <c r="A205" s="42"/>
      <c r="B205" s="43"/>
      <c r="C205" s="216" t="s">
        <v>421</v>
      </c>
      <c r="D205" s="216" t="s">
        <v>217</v>
      </c>
      <c r="E205" s="217" t="s">
        <v>2825</v>
      </c>
      <c r="F205" s="218" t="s">
        <v>2826</v>
      </c>
      <c r="G205" s="219" t="s">
        <v>327</v>
      </c>
      <c r="H205" s="220">
        <v>1</v>
      </c>
      <c r="I205" s="221"/>
      <c r="J205" s="222">
        <f>ROUND(I205*H205,2)</f>
        <v>0</v>
      </c>
      <c r="K205" s="218" t="s">
        <v>221</v>
      </c>
      <c r="L205" s="48"/>
      <c r="M205" s="223" t="s">
        <v>32</v>
      </c>
      <c r="N205" s="224" t="s">
        <v>47</v>
      </c>
      <c r="O205" s="88"/>
      <c r="P205" s="225">
        <f>O205*H205</f>
        <v>0</v>
      </c>
      <c r="Q205" s="225">
        <v>0</v>
      </c>
      <c r="R205" s="225">
        <f>Q205*H205</f>
        <v>0</v>
      </c>
      <c r="S205" s="225">
        <v>0</v>
      </c>
      <c r="T205" s="226">
        <f>S205*H205</f>
        <v>0</v>
      </c>
      <c r="U205" s="42"/>
      <c r="V205" s="42"/>
      <c r="W205" s="42"/>
      <c r="X205" s="42"/>
      <c r="Y205" s="42"/>
      <c r="Z205" s="42"/>
      <c r="AA205" s="42"/>
      <c r="AB205" s="42"/>
      <c r="AC205" s="42"/>
      <c r="AD205" s="42"/>
      <c r="AE205" s="42"/>
      <c r="AR205" s="227" t="s">
        <v>215</v>
      </c>
      <c r="AT205" s="227" t="s">
        <v>217</v>
      </c>
      <c r="AU205" s="227" t="s">
        <v>85</v>
      </c>
      <c r="AY205" s="20" t="s">
        <v>214</v>
      </c>
      <c r="BE205" s="228">
        <f>IF(N205="základní",J205,0)</f>
        <v>0</v>
      </c>
      <c r="BF205" s="228">
        <f>IF(N205="snížená",J205,0)</f>
        <v>0</v>
      </c>
      <c r="BG205" s="228">
        <f>IF(N205="zákl. přenesená",J205,0)</f>
        <v>0</v>
      </c>
      <c r="BH205" s="228">
        <f>IF(N205="sníž. přenesená",J205,0)</f>
        <v>0</v>
      </c>
      <c r="BI205" s="228">
        <f>IF(N205="nulová",J205,0)</f>
        <v>0</v>
      </c>
      <c r="BJ205" s="20" t="s">
        <v>83</v>
      </c>
      <c r="BK205" s="228">
        <f>ROUND(I205*H205,2)</f>
        <v>0</v>
      </c>
      <c r="BL205" s="20" t="s">
        <v>215</v>
      </c>
      <c r="BM205" s="227" t="s">
        <v>609</v>
      </c>
    </row>
    <row r="206" s="2" customFormat="1">
      <c r="A206" s="42"/>
      <c r="B206" s="43"/>
      <c r="C206" s="44"/>
      <c r="D206" s="229" t="s">
        <v>223</v>
      </c>
      <c r="E206" s="44"/>
      <c r="F206" s="230" t="s">
        <v>2827</v>
      </c>
      <c r="G206" s="44"/>
      <c r="H206" s="44"/>
      <c r="I206" s="231"/>
      <c r="J206" s="44"/>
      <c r="K206" s="44"/>
      <c r="L206" s="48"/>
      <c r="M206" s="232"/>
      <c r="N206" s="233"/>
      <c r="O206" s="88"/>
      <c r="P206" s="88"/>
      <c r="Q206" s="88"/>
      <c r="R206" s="88"/>
      <c r="S206" s="88"/>
      <c r="T206" s="89"/>
      <c r="U206" s="42"/>
      <c r="V206" s="42"/>
      <c r="W206" s="42"/>
      <c r="X206" s="42"/>
      <c r="Y206" s="42"/>
      <c r="Z206" s="42"/>
      <c r="AA206" s="42"/>
      <c r="AB206" s="42"/>
      <c r="AC206" s="42"/>
      <c r="AD206" s="42"/>
      <c r="AE206" s="42"/>
      <c r="AT206" s="20" t="s">
        <v>223</v>
      </c>
      <c r="AU206" s="20" t="s">
        <v>85</v>
      </c>
    </row>
    <row r="207" s="2" customFormat="1">
      <c r="A207" s="42"/>
      <c r="B207" s="43"/>
      <c r="C207" s="44"/>
      <c r="D207" s="236" t="s">
        <v>283</v>
      </c>
      <c r="E207" s="44"/>
      <c r="F207" s="267" t="s">
        <v>2828</v>
      </c>
      <c r="G207" s="44"/>
      <c r="H207" s="44"/>
      <c r="I207" s="231"/>
      <c r="J207" s="44"/>
      <c r="K207" s="44"/>
      <c r="L207" s="48"/>
      <c r="M207" s="292"/>
      <c r="N207" s="293"/>
      <c r="O207" s="294"/>
      <c r="P207" s="294"/>
      <c r="Q207" s="294"/>
      <c r="R207" s="294"/>
      <c r="S207" s="294"/>
      <c r="T207" s="295"/>
      <c r="U207" s="42"/>
      <c r="V207" s="42"/>
      <c r="W207" s="42"/>
      <c r="X207" s="42"/>
      <c r="Y207" s="42"/>
      <c r="Z207" s="42"/>
      <c r="AA207" s="42"/>
      <c r="AB207" s="42"/>
      <c r="AC207" s="42"/>
      <c r="AD207" s="42"/>
      <c r="AE207" s="42"/>
      <c r="AT207" s="20" t="s">
        <v>283</v>
      </c>
      <c r="AU207" s="20" t="s">
        <v>85</v>
      </c>
    </row>
    <row r="208" s="2" customFormat="1" ht="6.96" customHeight="1">
      <c r="A208" s="42"/>
      <c r="B208" s="63"/>
      <c r="C208" s="64"/>
      <c r="D208" s="64"/>
      <c r="E208" s="64"/>
      <c r="F208" s="64"/>
      <c r="G208" s="64"/>
      <c r="H208" s="64"/>
      <c r="I208" s="64"/>
      <c r="J208" s="64"/>
      <c r="K208" s="64"/>
      <c r="L208" s="48"/>
      <c r="M208" s="42"/>
      <c r="O208" s="42"/>
      <c r="P208" s="42"/>
      <c r="Q208" s="42"/>
      <c r="R208" s="42"/>
      <c r="S208" s="42"/>
      <c r="T208" s="42"/>
      <c r="U208" s="42"/>
      <c r="V208" s="42"/>
      <c r="W208" s="42"/>
      <c r="X208" s="42"/>
      <c r="Y208" s="42"/>
      <c r="Z208" s="42"/>
      <c r="AA208" s="42"/>
      <c r="AB208" s="42"/>
      <c r="AC208" s="42"/>
      <c r="AD208" s="42"/>
      <c r="AE208" s="42"/>
    </row>
  </sheetData>
  <sheetProtection sheet="1" autoFilter="0" formatColumns="0" formatRows="0" objects="1" scenarios="1" spinCount="100000" saltValue="g9us8/Ph7MygUW7+T5dN2sAGO6dWRjBDqUkQ4mKi6tH0qcfdUKX51dF9QeczFWKn7KLUIsco2s/w1EkqTZWyHw==" hashValue="nrf0BZRGPe/IWf6a50Sk6wZ9geYju0RM9vWQqM+2aap4HYhj8YDaALJ5fBMWNezH+6HG6LejygyLRLwmQo/RnA==" algorithmName="SHA-512" password="CC35"/>
  <autoFilter ref="C91:K207"/>
  <mergeCells count="9">
    <mergeCell ref="E7:H7"/>
    <mergeCell ref="E9:H9"/>
    <mergeCell ref="E18:H18"/>
    <mergeCell ref="E27:H27"/>
    <mergeCell ref="E48:H48"/>
    <mergeCell ref="E50:H50"/>
    <mergeCell ref="E82:H82"/>
    <mergeCell ref="E84:H84"/>
    <mergeCell ref="L2:V2"/>
  </mergeCells>
  <hyperlinks>
    <hyperlink ref="F97" r:id="rId1" display="https://podminky.urs.cz/item/CS_URS_2024_02/310002121"/>
    <hyperlink ref="F99" r:id="rId2" display="https://podminky.urs.cz/item/CS_URS_2024_02/310002122"/>
    <hyperlink ref="F105" r:id="rId3" display="https://podminky.urs.cz/item/CS_URS_2024_02/612135101"/>
    <hyperlink ref="F110" r:id="rId4" display="https://podminky.urs.cz/item/CS_URS_2024_02/949101111"/>
    <hyperlink ref="F119" r:id="rId5" display="https://podminky.urs.cz/item/CS_URS_2024_02/974031142"/>
    <hyperlink ref="F123" r:id="rId6" display="https://podminky.urs.cz/item/CS_URS_2024_02/977151114"/>
    <hyperlink ref="F128" r:id="rId7" display="https://podminky.urs.cz/item/CS_URS_2024_02/997013156"/>
    <hyperlink ref="F130" r:id="rId8" display="https://podminky.urs.cz/item/CS_URS_2024_02/997013501"/>
    <hyperlink ref="F132" r:id="rId9" display="https://podminky.urs.cz/item/CS_URS_2024_02/997013509"/>
    <hyperlink ref="F136" r:id="rId10" display="https://podminky.urs.cz/item/CS_URS_2024_02/997013603"/>
    <hyperlink ref="F140" r:id="rId11" display="https://podminky.urs.cz/item/CS_URS_2024_02/997013631"/>
    <hyperlink ref="F144" r:id="rId12" display="https://podminky.urs.cz/item/CS_URS_2024_02/997013635"/>
    <hyperlink ref="F147" r:id="rId13" display="https://podminky.urs.cz/item/CS_URS_2024_02/998011010"/>
    <hyperlink ref="F151" r:id="rId14" display="https://podminky.urs.cz/item/CS_URS_2024_02/721171803"/>
    <hyperlink ref="F155" r:id="rId15" display="https://podminky.urs.cz/item/CS_URS_2024_02/721171912"/>
    <hyperlink ref="F159" r:id="rId16" display="https://podminky.urs.cz/item/CS_URS_2024_02/721174041"/>
    <hyperlink ref="F161" r:id="rId17" display="https://podminky.urs.cz/item/CS_URS_2024_02/721194103"/>
    <hyperlink ref="F174" r:id="rId18" display="https://podminky.urs.cz/item/CS_URS_2024_02/721220801"/>
    <hyperlink ref="F181" r:id="rId19" display="https://podminky.urs.cz/item/CS_URS_2024_02/998721113"/>
    <hyperlink ref="F184" r:id="rId20" display="https://podminky.urs.cz/item/CS_URS_2024_02/727212104"/>
    <hyperlink ref="F188" r:id="rId21" display="https://podminky.urs.cz/item/CS_URS_2024_02/998727113"/>
    <hyperlink ref="F191" r:id="rId22" display="https://podminky.urs.cz/item/CS_URS_2024_02/HZS2491"/>
    <hyperlink ref="F200" r:id="rId23" display="https://podminky.urs.cz/item/CS_URS_2024_02/721290111"/>
    <hyperlink ref="F206" r:id="rId24" display="https://podminky.urs.cz/item/CS_URS_2024_02/045303000"/>
  </hyperlinks>
  <pageMargins left="0.39375" right="0.39375" top="0.39375" bottom="0.39375" header="0" footer="0"/>
  <pageSetup paperSize="9" orientation="portrait" blackAndWhite="1" fitToHeight="100"/>
  <headerFooter>
    <oddFooter>&amp;CStrana &amp;P z &amp;N</oddFooter>
  </headerFooter>
  <drawing r:id="rId25"/>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132</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2829</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ROUND(J101,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ROUND((SUM(BE101:BE644)),  2)</f>
        <v>0</v>
      </c>
      <c r="G33" s="42"/>
      <c r="H33" s="42"/>
      <c r="I33" s="161">
        <v>0.20999999999999999</v>
      </c>
      <c r="J33" s="160">
        <f>ROUND(((SUM(BE101:BE644))*I33),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ROUND((SUM(BF101:BF644)),  2)</f>
        <v>0</v>
      </c>
      <c r="G34" s="42"/>
      <c r="H34" s="42"/>
      <c r="I34" s="161">
        <v>0.12</v>
      </c>
      <c r="J34" s="160">
        <f>ROUND(((SUM(BF101:BF644))*I34),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ROUND((SUM(BG101:BG644)),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ROUND((SUM(BH101:BH644)),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ROUND((SUM(BI101:BI644)),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D.1.4.1.1 - Zdravotně tech. instalace-výdejna jídel</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J101</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179</v>
      </c>
      <c r="E60" s="181"/>
      <c r="F60" s="181"/>
      <c r="G60" s="181"/>
      <c r="H60" s="181"/>
      <c r="I60" s="181"/>
      <c r="J60" s="182">
        <f>J102</f>
        <v>0</v>
      </c>
      <c r="K60" s="179"/>
      <c r="L60" s="183"/>
      <c r="S60" s="9"/>
      <c r="T60" s="9"/>
      <c r="U60" s="9"/>
      <c r="V60" s="9"/>
      <c r="W60" s="9"/>
      <c r="X60" s="9"/>
      <c r="Y60" s="9"/>
      <c r="Z60" s="9"/>
      <c r="AA60" s="9"/>
      <c r="AB60" s="9"/>
      <c r="AC60" s="9"/>
      <c r="AD60" s="9"/>
      <c r="AE60" s="9"/>
    </row>
    <row r="61" s="10" customFormat="1" ht="19.92" customHeight="1">
      <c r="A61" s="10"/>
      <c r="B61" s="184"/>
      <c r="C61" s="129"/>
      <c r="D61" s="185" t="s">
        <v>863</v>
      </c>
      <c r="E61" s="186"/>
      <c r="F61" s="186"/>
      <c r="G61" s="186"/>
      <c r="H61" s="186"/>
      <c r="I61" s="186"/>
      <c r="J61" s="187">
        <f>J103</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2262</v>
      </c>
      <c r="E62" s="186"/>
      <c r="F62" s="186"/>
      <c r="G62" s="186"/>
      <c r="H62" s="186"/>
      <c r="I62" s="186"/>
      <c r="J62" s="187">
        <f>J150</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2721</v>
      </c>
      <c r="E63" s="186"/>
      <c r="F63" s="186"/>
      <c r="G63" s="186"/>
      <c r="H63" s="186"/>
      <c r="I63" s="186"/>
      <c r="J63" s="187">
        <f>J151</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180</v>
      </c>
      <c r="E64" s="186"/>
      <c r="F64" s="186"/>
      <c r="G64" s="186"/>
      <c r="H64" s="186"/>
      <c r="I64" s="186"/>
      <c r="J64" s="187">
        <f>J168</f>
        <v>0</v>
      </c>
      <c r="K64" s="129"/>
      <c r="L64" s="188"/>
      <c r="S64" s="10"/>
      <c r="T64" s="10"/>
      <c r="U64" s="10"/>
      <c r="V64" s="10"/>
      <c r="W64" s="10"/>
      <c r="X64" s="10"/>
      <c r="Y64" s="10"/>
      <c r="Z64" s="10"/>
      <c r="AA64" s="10"/>
      <c r="AB64" s="10"/>
      <c r="AC64" s="10"/>
      <c r="AD64" s="10"/>
      <c r="AE64" s="10"/>
    </row>
    <row r="65" s="10" customFormat="1" ht="19.92" customHeight="1">
      <c r="A65" s="10"/>
      <c r="B65" s="184"/>
      <c r="C65" s="129"/>
      <c r="D65" s="185" t="s">
        <v>181</v>
      </c>
      <c r="E65" s="186"/>
      <c r="F65" s="186"/>
      <c r="G65" s="186"/>
      <c r="H65" s="186"/>
      <c r="I65" s="186"/>
      <c r="J65" s="187">
        <f>J174</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182</v>
      </c>
      <c r="E66" s="186"/>
      <c r="F66" s="186"/>
      <c r="G66" s="186"/>
      <c r="H66" s="186"/>
      <c r="I66" s="186"/>
      <c r="J66" s="187">
        <f>J187</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183</v>
      </c>
      <c r="E67" s="186"/>
      <c r="F67" s="186"/>
      <c r="G67" s="186"/>
      <c r="H67" s="186"/>
      <c r="I67" s="186"/>
      <c r="J67" s="187">
        <f>J244</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184</v>
      </c>
      <c r="E68" s="186"/>
      <c r="F68" s="186"/>
      <c r="G68" s="186"/>
      <c r="H68" s="186"/>
      <c r="I68" s="186"/>
      <c r="J68" s="187">
        <f>J267</f>
        <v>0</v>
      </c>
      <c r="K68" s="129"/>
      <c r="L68" s="188"/>
      <c r="S68" s="10"/>
      <c r="T68" s="10"/>
      <c r="U68" s="10"/>
      <c r="V68" s="10"/>
      <c r="W68" s="10"/>
      <c r="X68" s="10"/>
      <c r="Y68" s="10"/>
      <c r="Z68" s="10"/>
      <c r="AA68" s="10"/>
      <c r="AB68" s="10"/>
      <c r="AC68" s="10"/>
      <c r="AD68" s="10"/>
      <c r="AE68" s="10"/>
    </row>
    <row r="69" s="9" customFormat="1" ht="24.96" customHeight="1">
      <c r="A69" s="9"/>
      <c r="B69" s="178"/>
      <c r="C69" s="179"/>
      <c r="D69" s="180" t="s">
        <v>185</v>
      </c>
      <c r="E69" s="181"/>
      <c r="F69" s="181"/>
      <c r="G69" s="181"/>
      <c r="H69" s="181"/>
      <c r="I69" s="181"/>
      <c r="J69" s="182">
        <f>J270</f>
        <v>0</v>
      </c>
      <c r="K69" s="179"/>
      <c r="L69" s="183"/>
      <c r="S69" s="9"/>
      <c r="T69" s="9"/>
      <c r="U69" s="9"/>
      <c r="V69" s="9"/>
      <c r="W69" s="9"/>
      <c r="X69" s="9"/>
      <c r="Y69" s="9"/>
      <c r="Z69" s="9"/>
      <c r="AA69" s="9"/>
      <c r="AB69" s="9"/>
      <c r="AC69" s="9"/>
      <c r="AD69" s="9"/>
      <c r="AE69" s="9"/>
    </row>
    <row r="70" s="10" customFormat="1" ht="19.92" customHeight="1">
      <c r="A70" s="10"/>
      <c r="B70" s="184"/>
      <c r="C70" s="129"/>
      <c r="D70" s="185" t="s">
        <v>1383</v>
      </c>
      <c r="E70" s="186"/>
      <c r="F70" s="186"/>
      <c r="G70" s="186"/>
      <c r="H70" s="186"/>
      <c r="I70" s="186"/>
      <c r="J70" s="187">
        <f>J271</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186</v>
      </c>
      <c r="E71" s="186"/>
      <c r="F71" s="186"/>
      <c r="G71" s="186"/>
      <c r="H71" s="186"/>
      <c r="I71" s="186"/>
      <c r="J71" s="187">
        <f>J306</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865</v>
      </c>
      <c r="E72" s="186"/>
      <c r="F72" s="186"/>
      <c r="G72" s="186"/>
      <c r="H72" s="186"/>
      <c r="I72" s="186"/>
      <c r="J72" s="187">
        <f>J336</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2684</v>
      </c>
      <c r="E73" s="186"/>
      <c r="F73" s="186"/>
      <c r="G73" s="186"/>
      <c r="H73" s="186"/>
      <c r="I73" s="186"/>
      <c r="J73" s="187">
        <f>J413</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2830</v>
      </c>
      <c r="E74" s="186"/>
      <c r="F74" s="186"/>
      <c r="G74" s="186"/>
      <c r="H74" s="186"/>
      <c r="I74" s="186"/>
      <c r="J74" s="187">
        <f>J461</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2831</v>
      </c>
      <c r="E75" s="186"/>
      <c r="F75" s="186"/>
      <c r="G75" s="186"/>
      <c r="H75" s="186"/>
      <c r="I75" s="186"/>
      <c r="J75" s="187">
        <f>J501</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2722</v>
      </c>
      <c r="E76" s="186"/>
      <c r="F76" s="186"/>
      <c r="G76" s="186"/>
      <c r="H76" s="186"/>
      <c r="I76" s="186"/>
      <c r="J76" s="187">
        <f>J512</f>
        <v>0</v>
      </c>
      <c r="K76" s="129"/>
      <c r="L76" s="188"/>
      <c r="S76" s="10"/>
      <c r="T76" s="10"/>
      <c r="U76" s="10"/>
      <c r="V76" s="10"/>
      <c r="W76" s="10"/>
      <c r="X76" s="10"/>
      <c r="Y76" s="10"/>
      <c r="Z76" s="10"/>
      <c r="AA76" s="10"/>
      <c r="AB76" s="10"/>
      <c r="AC76" s="10"/>
      <c r="AD76" s="10"/>
      <c r="AE76" s="10"/>
    </row>
    <row r="77" s="10" customFormat="1" ht="19.92" customHeight="1">
      <c r="A77" s="10"/>
      <c r="B77" s="184"/>
      <c r="C77" s="129"/>
      <c r="D77" s="185" t="s">
        <v>1385</v>
      </c>
      <c r="E77" s="186"/>
      <c r="F77" s="186"/>
      <c r="G77" s="186"/>
      <c r="H77" s="186"/>
      <c r="I77" s="186"/>
      <c r="J77" s="187">
        <f>J545</f>
        <v>0</v>
      </c>
      <c r="K77" s="129"/>
      <c r="L77" s="188"/>
      <c r="S77" s="10"/>
      <c r="T77" s="10"/>
      <c r="U77" s="10"/>
      <c r="V77" s="10"/>
      <c r="W77" s="10"/>
      <c r="X77" s="10"/>
      <c r="Y77" s="10"/>
      <c r="Z77" s="10"/>
      <c r="AA77" s="10"/>
      <c r="AB77" s="10"/>
      <c r="AC77" s="10"/>
      <c r="AD77" s="10"/>
      <c r="AE77" s="10"/>
    </row>
    <row r="78" s="10" customFormat="1" ht="19.92" customHeight="1">
      <c r="A78" s="10"/>
      <c r="B78" s="184"/>
      <c r="C78" s="129"/>
      <c r="D78" s="185" t="s">
        <v>2263</v>
      </c>
      <c r="E78" s="186"/>
      <c r="F78" s="186"/>
      <c r="G78" s="186"/>
      <c r="H78" s="186"/>
      <c r="I78" s="186"/>
      <c r="J78" s="187">
        <f>J558</f>
        <v>0</v>
      </c>
      <c r="K78" s="129"/>
      <c r="L78" s="188"/>
      <c r="S78" s="10"/>
      <c r="T78" s="10"/>
      <c r="U78" s="10"/>
      <c r="V78" s="10"/>
      <c r="W78" s="10"/>
      <c r="X78" s="10"/>
      <c r="Y78" s="10"/>
      <c r="Z78" s="10"/>
      <c r="AA78" s="10"/>
      <c r="AB78" s="10"/>
      <c r="AC78" s="10"/>
      <c r="AD78" s="10"/>
      <c r="AE78" s="10"/>
    </row>
    <row r="79" s="9" customFormat="1" ht="24.96" customHeight="1">
      <c r="A79" s="9"/>
      <c r="B79" s="178"/>
      <c r="C79" s="179"/>
      <c r="D79" s="180" t="s">
        <v>198</v>
      </c>
      <c r="E79" s="181"/>
      <c r="F79" s="181"/>
      <c r="G79" s="181"/>
      <c r="H79" s="181"/>
      <c r="I79" s="181"/>
      <c r="J79" s="182">
        <f>J576</f>
        <v>0</v>
      </c>
      <c r="K79" s="179"/>
      <c r="L79" s="183"/>
      <c r="S79" s="9"/>
      <c r="T79" s="9"/>
      <c r="U79" s="9"/>
      <c r="V79" s="9"/>
      <c r="W79" s="9"/>
      <c r="X79" s="9"/>
      <c r="Y79" s="9"/>
      <c r="Z79" s="9"/>
      <c r="AA79" s="9"/>
      <c r="AB79" s="9"/>
      <c r="AC79" s="9"/>
      <c r="AD79" s="9"/>
      <c r="AE79" s="9"/>
    </row>
    <row r="80" s="9" customFormat="1" ht="24.96" customHeight="1">
      <c r="A80" s="9"/>
      <c r="B80" s="178"/>
      <c r="C80" s="179"/>
      <c r="D80" s="180" t="s">
        <v>868</v>
      </c>
      <c r="E80" s="181"/>
      <c r="F80" s="181"/>
      <c r="G80" s="181"/>
      <c r="H80" s="181"/>
      <c r="I80" s="181"/>
      <c r="J80" s="182">
        <f>J581</f>
        <v>0</v>
      </c>
      <c r="K80" s="179"/>
      <c r="L80" s="183"/>
      <c r="S80" s="9"/>
      <c r="T80" s="9"/>
      <c r="U80" s="9"/>
      <c r="V80" s="9"/>
      <c r="W80" s="9"/>
      <c r="X80" s="9"/>
      <c r="Y80" s="9"/>
      <c r="Z80" s="9"/>
      <c r="AA80" s="9"/>
      <c r="AB80" s="9"/>
      <c r="AC80" s="9"/>
      <c r="AD80" s="9"/>
      <c r="AE80" s="9"/>
    </row>
    <row r="81" s="10" customFormat="1" ht="19.92" customHeight="1">
      <c r="A81" s="10"/>
      <c r="B81" s="184"/>
      <c r="C81" s="129"/>
      <c r="D81" s="185" t="s">
        <v>2723</v>
      </c>
      <c r="E81" s="186"/>
      <c r="F81" s="186"/>
      <c r="G81" s="186"/>
      <c r="H81" s="186"/>
      <c r="I81" s="186"/>
      <c r="J81" s="187">
        <f>J582</f>
        <v>0</v>
      </c>
      <c r="K81" s="129"/>
      <c r="L81" s="188"/>
      <c r="S81" s="10"/>
      <c r="T81" s="10"/>
      <c r="U81" s="10"/>
      <c r="V81" s="10"/>
      <c r="W81" s="10"/>
      <c r="X81" s="10"/>
      <c r="Y81" s="10"/>
      <c r="Z81" s="10"/>
      <c r="AA81" s="10"/>
      <c r="AB81" s="10"/>
      <c r="AC81" s="10"/>
      <c r="AD81" s="10"/>
      <c r="AE81" s="10"/>
    </row>
    <row r="82" s="2" customFormat="1" ht="21.84"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63"/>
      <c r="C83" s="64"/>
      <c r="D83" s="64"/>
      <c r="E83" s="64"/>
      <c r="F83" s="64"/>
      <c r="G83" s="64"/>
      <c r="H83" s="64"/>
      <c r="I83" s="64"/>
      <c r="J83" s="64"/>
      <c r="K83" s="64"/>
      <c r="L83" s="148"/>
      <c r="S83" s="42"/>
      <c r="T83" s="42"/>
      <c r="U83" s="42"/>
      <c r="V83" s="42"/>
      <c r="W83" s="42"/>
      <c r="X83" s="42"/>
      <c r="Y83" s="42"/>
      <c r="Z83" s="42"/>
      <c r="AA83" s="42"/>
      <c r="AB83" s="42"/>
      <c r="AC83" s="42"/>
      <c r="AD83" s="42"/>
      <c r="AE83" s="42"/>
    </row>
    <row r="87" s="2" customFormat="1" ht="6.96" customHeight="1">
      <c r="A87" s="42"/>
      <c r="B87" s="65"/>
      <c r="C87" s="66"/>
      <c r="D87" s="66"/>
      <c r="E87" s="66"/>
      <c r="F87" s="66"/>
      <c r="G87" s="66"/>
      <c r="H87" s="66"/>
      <c r="I87" s="66"/>
      <c r="J87" s="66"/>
      <c r="K87" s="66"/>
      <c r="L87" s="148"/>
      <c r="S87" s="42"/>
      <c r="T87" s="42"/>
      <c r="U87" s="42"/>
      <c r="V87" s="42"/>
      <c r="W87" s="42"/>
      <c r="X87" s="42"/>
      <c r="Y87" s="42"/>
      <c r="Z87" s="42"/>
      <c r="AA87" s="42"/>
      <c r="AB87" s="42"/>
      <c r="AC87" s="42"/>
      <c r="AD87" s="42"/>
      <c r="AE87" s="42"/>
    </row>
    <row r="88" s="2" customFormat="1" ht="24.96" customHeight="1">
      <c r="A88" s="42"/>
      <c r="B88" s="43"/>
      <c r="C88" s="26" t="s">
        <v>199</v>
      </c>
      <c r="D88" s="44"/>
      <c r="E88" s="44"/>
      <c r="F88" s="44"/>
      <c r="G88" s="44"/>
      <c r="H88" s="44"/>
      <c r="I88" s="44"/>
      <c r="J88" s="44"/>
      <c r="K88" s="44"/>
      <c r="L88" s="148"/>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2" customFormat="1" ht="12" customHeight="1">
      <c r="A90" s="42"/>
      <c r="B90" s="43"/>
      <c r="C90" s="35" t="s">
        <v>16</v>
      </c>
      <c r="D90" s="44"/>
      <c r="E90" s="44"/>
      <c r="F90" s="44"/>
      <c r="G90" s="44"/>
      <c r="H90" s="44"/>
      <c r="I90" s="44"/>
      <c r="J90" s="44"/>
      <c r="K90" s="44"/>
      <c r="L90" s="148"/>
      <c r="S90" s="42"/>
      <c r="T90" s="42"/>
      <c r="U90" s="42"/>
      <c r="V90" s="42"/>
      <c r="W90" s="42"/>
      <c r="X90" s="42"/>
      <c r="Y90" s="42"/>
      <c r="Z90" s="42"/>
      <c r="AA90" s="42"/>
      <c r="AB90" s="42"/>
      <c r="AC90" s="42"/>
      <c r="AD90" s="42"/>
      <c r="AE90" s="42"/>
    </row>
    <row r="91" s="2" customFormat="1" ht="26.25" customHeight="1">
      <c r="A91" s="42"/>
      <c r="B91" s="43"/>
      <c r="C91" s="44"/>
      <c r="D91" s="44"/>
      <c r="E91" s="173" t="str">
        <f>E7</f>
        <v>Energeticky úspory objektu Střední odborné školy obchodu, užitého umění a designu Plzeň, Nerudova 33</v>
      </c>
      <c r="F91" s="35"/>
      <c r="G91" s="35"/>
      <c r="H91" s="35"/>
      <c r="I91" s="44"/>
      <c r="J91" s="44"/>
      <c r="K91" s="44"/>
      <c r="L91" s="148"/>
      <c r="S91" s="42"/>
      <c r="T91" s="42"/>
      <c r="U91" s="42"/>
      <c r="V91" s="42"/>
      <c r="W91" s="42"/>
      <c r="X91" s="42"/>
      <c r="Y91" s="42"/>
      <c r="Z91" s="42"/>
      <c r="AA91" s="42"/>
      <c r="AB91" s="42"/>
      <c r="AC91" s="42"/>
      <c r="AD91" s="42"/>
      <c r="AE91" s="42"/>
    </row>
    <row r="92" s="2" customFormat="1" ht="12" customHeight="1">
      <c r="A92" s="42"/>
      <c r="B92" s="43"/>
      <c r="C92" s="35" t="s">
        <v>171</v>
      </c>
      <c r="D92" s="44"/>
      <c r="E92" s="44"/>
      <c r="F92" s="44"/>
      <c r="G92" s="44"/>
      <c r="H92" s="44"/>
      <c r="I92" s="44"/>
      <c r="J92" s="44"/>
      <c r="K92" s="44"/>
      <c r="L92" s="148"/>
      <c r="S92" s="42"/>
      <c r="T92" s="42"/>
      <c r="U92" s="42"/>
      <c r="V92" s="42"/>
      <c r="W92" s="42"/>
      <c r="X92" s="42"/>
      <c r="Y92" s="42"/>
      <c r="Z92" s="42"/>
      <c r="AA92" s="42"/>
      <c r="AB92" s="42"/>
      <c r="AC92" s="42"/>
      <c r="AD92" s="42"/>
      <c r="AE92" s="42"/>
    </row>
    <row r="93" s="2" customFormat="1" ht="16.5" customHeight="1">
      <c r="A93" s="42"/>
      <c r="B93" s="43"/>
      <c r="C93" s="44"/>
      <c r="D93" s="44"/>
      <c r="E93" s="73" t="str">
        <f>E9</f>
        <v>D.1.4.1.1 - Zdravotně tech. instalace-výdejna jídel</v>
      </c>
      <c r="F93" s="44"/>
      <c r="G93" s="44"/>
      <c r="H93" s="44"/>
      <c r="I93" s="44"/>
      <c r="J93" s="44"/>
      <c r="K93" s="44"/>
      <c r="L93" s="148"/>
      <c r="S93" s="42"/>
      <c r="T93" s="42"/>
      <c r="U93" s="42"/>
      <c r="V93" s="42"/>
      <c r="W93" s="42"/>
      <c r="X93" s="42"/>
      <c r="Y93" s="42"/>
      <c r="Z93" s="42"/>
      <c r="AA93" s="42"/>
      <c r="AB93" s="42"/>
      <c r="AC93" s="42"/>
      <c r="AD93" s="42"/>
      <c r="AE93" s="42"/>
    </row>
    <row r="94" s="2" customFormat="1" ht="6.96" customHeight="1">
      <c r="A94" s="42"/>
      <c r="B94" s="43"/>
      <c r="C94" s="44"/>
      <c r="D94" s="44"/>
      <c r="E94" s="44"/>
      <c r="F94" s="44"/>
      <c r="G94" s="44"/>
      <c r="H94" s="44"/>
      <c r="I94" s="44"/>
      <c r="J94" s="44"/>
      <c r="K94" s="44"/>
      <c r="L94" s="148"/>
      <c r="S94" s="42"/>
      <c r="T94" s="42"/>
      <c r="U94" s="42"/>
      <c r="V94" s="42"/>
      <c r="W94" s="42"/>
      <c r="X94" s="42"/>
      <c r="Y94" s="42"/>
      <c r="Z94" s="42"/>
      <c r="AA94" s="42"/>
      <c r="AB94" s="42"/>
      <c r="AC94" s="42"/>
      <c r="AD94" s="42"/>
      <c r="AE94" s="42"/>
    </row>
    <row r="95" s="2" customFormat="1" ht="12" customHeight="1">
      <c r="A95" s="42"/>
      <c r="B95" s="43"/>
      <c r="C95" s="35" t="s">
        <v>22</v>
      </c>
      <c r="D95" s="44"/>
      <c r="E95" s="44"/>
      <c r="F95" s="30" t="str">
        <f>F12</f>
        <v xml:space="preserve"> </v>
      </c>
      <c r="G95" s="44"/>
      <c r="H95" s="44"/>
      <c r="I95" s="35" t="s">
        <v>24</v>
      </c>
      <c r="J95" s="76" t="str">
        <f>IF(J12="","",J12)</f>
        <v>26. 11. 2024</v>
      </c>
      <c r="K95" s="44"/>
      <c r="L95" s="148"/>
      <c r="S95" s="42"/>
      <c r="T95" s="42"/>
      <c r="U95" s="42"/>
      <c r="V95" s="42"/>
      <c r="W95" s="42"/>
      <c r="X95" s="42"/>
      <c r="Y95" s="42"/>
      <c r="Z95" s="42"/>
      <c r="AA95" s="42"/>
      <c r="AB95" s="42"/>
      <c r="AC95" s="42"/>
      <c r="AD95" s="42"/>
      <c r="AE95" s="42"/>
    </row>
    <row r="96" s="2" customFormat="1" ht="6.96" customHeight="1">
      <c r="A96" s="42"/>
      <c r="B96" s="43"/>
      <c r="C96" s="44"/>
      <c r="D96" s="44"/>
      <c r="E96" s="44"/>
      <c r="F96" s="44"/>
      <c r="G96" s="44"/>
      <c r="H96" s="44"/>
      <c r="I96" s="44"/>
      <c r="J96" s="44"/>
      <c r="K96" s="44"/>
      <c r="L96" s="148"/>
      <c r="S96" s="42"/>
      <c r="T96" s="42"/>
      <c r="U96" s="42"/>
      <c r="V96" s="42"/>
      <c r="W96" s="42"/>
      <c r="X96" s="42"/>
      <c r="Y96" s="42"/>
      <c r="Z96" s="42"/>
      <c r="AA96" s="42"/>
      <c r="AB96" s="42"/>
      <c r="AC96" s="42"/>
      <c r="AD96" s="42"/>
      <c r="AE96" s="42"/>
    </row>
    <row r="97" s="2" customFormat="1" ht="15.15" customHeight="1">
      <c r="A97" s="42"/>
      <c r="B97" s="43"/>
      <c r="C97" s="35" t="s">
        <v>30</v>
      </c>
      <c r="D97" s="44"/>
      <c r="E97" s="44"/>
      <c r="F97" s="30" t="str">
        <f>E15</f>
        <v xml:space="preserve"> </v>
      </c>
      <c r="G97" s="44"/>
      <c r="H97" s="44"/>
      <c r="I97" s="35" t="s">
        <v>37</v>
      </c>
      <c r="J97" s="40" t="str">
        <f>E21</f>
        <v xml:space="preserve"> </v>
      </c>
      <c r="K97" s="44"/>
      <c r="L97" s="148"/>
      <c r="S97" s="42"/>
      <c r="T97" s="42"/>
      <c r="U97" s="42"/>
      <c r="V97" s="42"/>
      <c r="W97" s="42"/>
      <c r="X97" s="42"/>
      <c r="Y97" s="42"/>
      <c r="Z97" s="42"/>
      <c r="AA97" s="42"/>
      <c r="AB97" s="42"/>
      <c r="AC97" s="42"/>
      <c r="AD97" s="42"/>
      <c r="AE97" s="42"/>
    </row>
    <row r="98" s="2" customFormat="1" ht="15.15" customHeight="1">
      <c r="A98" s="42"/>
      <c r="B98" s="43"/>
      <c r="C98" s="35" t="s">
        <v>35</v>
      </c>
      <c r="D98" s="44"/>
      <c r="E98" s="44"/>
      <c r="F98" s="30" t="str">
        <f>IF(E18="","",E18)</f>
        <v>Vyplň údaj</v>
      </c>
      <c r="G98" s="44"/>
      <c r="H98" s="44"/>
      <c r="I98" s="35" t="s">
        <v>39</v>
      </c>
      <c r="J98" s="40" t="str">
        <f>E24</f>
        <v xml:space="preserve"> </v>
      </c>
      <c r="K98" s="44"/>
      <c r="L98" s="148"/>
      <c r="S98" s="42"/>
      <c r="T98" s="42"/>
      <c r="U98" s="42"/>
      <c r="V98" s="42"/>
      <c r="W98" s="42"/>
      <c r="X98" s="42"/>
      <c r="Y98" s="42"/>
      <c r="Z98" s="42"/>
      <c r="AA98" s="42"/>
      <c r="AB98" s="42"/>
      <c r="AC98" s="42"/>
      <c r="AD98" s="42"/>
      <c r="AE98" s="42"/>
    </row>
    <row r="99" s="2" customFormat="1" ht="10.32" customHeight="1">
      <c r="A99" s="42"/>
      <c r="B99" s="43"/>
      <c r="C99" s="44"/>
      <c r="D99" s="44"/>
      <c r="E99" s="44"/>
      <c r="F99" s="44"/>
      <c r="G99" s="44"/>
      <c r="H99" s="44"/>
      <c r="I99" s="44"/>
      <c r="J99" s="44"/>
      <c r="K99" s="44"/>
      <c r="L99" s="148"/>
      <c r="S99" s="42"/>
      <c r="T99" s="42"/>
      <c r="U99" s="42"/>
      <c r="V99" s="42"/>
      <c r="W99" s="42"/>
      <c r="X99" s="42"/>
      <c r="Y99" s="42"/>
      <c r="Z99" s="42"/>
      <c r="AA99" s="42"/>
      <c r="AB99" s="42"/>
      <c r="AC99" s="42"/>
      <c r="AD99" s="42"/>
      <c r="AE99" s="42"/>
    </row>
    <row r="100" s="11" customFormat="1" ht="29.28" customHeight="1">
      <c r="A100" s="189"/>
      <c r="B100" s="190"/>
      <c r="C100" s="191" t="s">
        <v>200</v>
      </c>
      <c r="D100" s="192" t="s">
        <v>61</v>
      </c>
      <c r="E100" s="192" t="s">
        <v>57</v>
      </c>
      <c r="F100" s="192" t="s">
        <v>58</v>
      </c>
      <c r="G100" s="192" t="s">
        <v>201</v>
      </c>
      <c r="H100" s="192" t="s">
        <v>202</v>
      </c>
      <c r="I100" s="192" t="s">
        <v>203</v>
      </c>
      <c r="J100" s="192" t="s">
        <v>177</v>
      </c>
      <c r="K100" s="193" t="s">
        <v>204</v>
      </c>
      <c r="L100" s="194"/>
      <c r="M100" s="96" t="s">
        <v>32</v>
      </c>
      <c r="N100" s="97" t="s">
        <v>46</v>
      </c>
      <c r="O100" s="97" t="s">
        <v>205</v>
      </c>
      <c r="P100" s="97" t="s">
        <v>206</v>
      </c>
      <c r="Q100" s="97" t="s">
        <v>207</v>
      </c>
      <c r="R100" s="97" t="s">
        <v>208</v>
      </c>
      <c r="S100" s="97" t="s">
        <v>209</v>
      </c>
      <c r="T100" s="98" t="s">
        <v>210</v>
      </c>
      <c r="U100" s="189"/>
      <c r="V100" s="189"/>
      <c r="W100" s="189"/>
      <c r="X100" s="189"/>
      <c r="Y100" s="189"/>
      <c r="Z100" s="189"/>
      <c r="AA100" s="189"/>
      <c r="AB100" s="189"/>
      <c r="AC100" s="189"/>
      <c r="AD100" s="189"/>
      <c r="AE100" s="189"/>
    </row>
    <row r="101" s="2" customFormat="1" ht="22.8" customHeight="1">
      <c r="A101" s="42"/>
      <c r="B101" s="43"/>
      <c r="C101" s="103" t="s">
        <v>211</v>
      </c>
      <c r="D101" s="44"/>
      <c r="E101" s="44"/>
      <c r="F101" s="44"/>
      <c r="G101" s="44"/>
      <c r="H101" s="44"/>
      <c r="I101" s="44"/>
      <c r="J101" s="195">
        <f>BK101</f>
        <v>0</v>
      </c>
      <c r="K101" s="44"/>
      <c r="L101" s="48"/>
      <c r="M101" s="99"/>
      <c r="N101" s="196"/>
      <c r="O101" s="100"/>
      <c r="P101" s="197">
        <f>P102+P270+P576+P581</f>
        <v>0</v>
      </c>
      <c r="Q101" s="100"/>
      <c r="R101" s="197">
        <f>R102+R270+R576+R581</f>
        <v>0.39158819999999994</v>
      </c>
      <c r="S101" s="100"/>
      <c r="T101" s="198">
        <f>T102+T270+T576+T581</f>
        <v>0</v>
      </c>
      <c r="U101" s="42"/>
      <c r="V101" s="42"/>
      <c r="W101" s="42"/>
      <c r="X101" s="42"/>
      <c r="Y101" s="42"/>
      <c r="Z101" s="42"/>
      <c r="AA101" s="42"/>
      <c r="AB101" s="42"/>
      <c r="AC101" s="42"/>
      <c r="AD101" s="42"/>
      <c r="AE101" s="42"/>
      <c r="AT101" s="20" t="s">
        <v>75</v>
      </c>
      <c r="AU101" s="20" t="s">
        <v>178</v>
      </c>
      <c r="BK101" s="199">
        <f>BK102+BK270+BK576+BK581</f>
        <v>0</v>
      </c>
    </row>
    <row r="102" s="12" customFormat="1" ht="25.92" customHeight="1">
      <c r="A102" s="12"/>
      <c r="B102" s="200"/>
      <c r="C102" s="201"/>
      <c r="D102" s="202" t="s">
        <v>75</v>
      </c>
      <c r="E102" s="203" t="s">
        <v>212</v>
      </c>
      <c r="F102" s="203" t="s">
        <v>213</v>
      </c>
      <c r="G102" s="201"/>
      <c r="H102" s="201"/>
      <c r="I102" s="204"/>
      <c r="J102" s="205">
        <f>BK102</f>
        <v>0</v>
      </c>
      <c r="K102" s="201"/>
      <c r="L102" s="206"/>
      <c r="M102" s="207"/>
      <c r="N102" s="208"/>
      <c r="O102" s="208"/>
      <c r="P102" s="209">
        <f>P103+P150+P151+P168+P174+P187+P244+P267</f>
        <v>0</v>
      </c>
      <c r="Q102" s="208"/>
      <c r="R102" s="209">
        <f>R103+R150+R151+R168+R174+R187+R244+R267</f>
        <v>0</v>
      </c>
      <c r="S102" s="208"/>
      <c r="T102" s="210">
        <f>T103+T150+T151+T168+T174+T187+T244+T267</f>
        <v>0</v>
      </c>
      <c r="U102" s="12"/>
      <c r="V102" s="12"/>
      <c r="W102" s="12"/>
      <c r="X102" s="12"/>
      <c r="Y102" s="12"/>
      <c r="Z102" s="12"/>
      <c r="AA102" s="12"/>
      <c r="AB102" s="12"/>
      <c r="AC102" s="12"/>
      <c r="AD102" s="12"/>
      <c r="AE102" s="12"/>
      <c r="AR102" s="211" t="s">
        <v>83</v>
      </c>
      <c r="AT102" s="212" t="s">
        <v>75</v>
      </c>
      <c r="AU102" s="212" t="s">
        <v>76</v>
      </c>
      <c r="AY102" s="211" t="s">
        <v>214</v>
      </c>
      <c r="BK102" s="213">
        <f>BK103+BK150+BK151+BK168+BK174+BK187+BK244+BK267</f>
        <v>0</v>
      </c>
    </row>
    <row r="103" s="12" customFormat="1" ht="22.8" customHeight="1">
      <c r="A103" s="12"/>
      <c r="B103" s="200"/>
      <c r="C103" s="201"/>
      <c r="D103" s="202" t="s">
        <v>75</v>
      </c>
      <c r="E103" s="214" t="s">
        <v>83</v>
      </c>
      <c r="F103" s="214" t="s">
        <v>870</v>
      </c>
      <c r="G103" s="201"/>
      <c r="H103" s="201"/>
      <c r="I103" s="204"/>
      <c r="J103" s="215">
        <f>BK103</f>
        <v>0</v>
      </c>
      <c r="K103" s="201"/>
      <c r="L103" s="206"/>
      <c r="M103" s="207"/>
      <c r="N103" s="208"/>
      <c r="O103" s="208"/>
      <c r="P103" s="209">
        <f>SUM(P104:P149)</f>
        <v>0</v>
      </c>
      <c r="Q103" s="208"/>
      <c r="R103" s="209">
        <f>SUM(R104:R149)</f>
        <v>0</v>
      </c>
      <c r="S103" s="208"/>
      <c r="T103" s="210">
        <f>SUM(T104:T149)</f>
        <v>0</v>
      </c>
      <c r="U103" s="12"/>
      <c r="V103" s="12"/>
      <c r="W103" s="12"/>
      <c r="X103" s="12"/>
      <c r="Y103" s="12"/>
      <c r="Z103" s="12"/>
      <c r="AA103" s="12"/>
      <c r="AB103" s="12"/>
      <c r="AC103" s="12"/>
      <c r="AD103" s="12"/>
      <c r="AE103" s="12"/>
      <c r="AR103" s="211" t="s">
        <v>83</v>
      </c>
      <c r="AT103" s="212" t="s">
        <v>75</v>
      </c>
      <c r="AU103" s="212" t="s">
        <v>83</v>
      </c>
      <c r="AY103" s="211" t="s">
        <v>214</v>
      </c>
      <c r="BK103" s="213">
        <f>SUM(BK104:BK149)</f>
        <v>0</v>
      </c>
    </row>
    <row r="104" s="2" customFormat="1" ht="24.15" customHeight="1">
      <c r="A104" s="42"/>
      <c r="B104" s="43"/>
      <c r="C104" s="216" t="s">
        <v>83</v>
      </c>
      <c r="D104" s="216" t="s">
        <v>217</v>
      </c>
      <c r="E104" s="217" t="s">
        <v>2832</v>
      </c>
      <c r="F104" s="218" t="s">
        <v>2833</v>
      </c>
      <c r="G104" s="219" t="s">
        <v>220</v>
      </c>
      <c r="H104" s="220">
        <v>2.3100000000000001</v>
      </c>
      <c r="I104" s="221"/>
      <c r="J104" s="222">
        <f>ROUND(I104*H104,2)</f>
        <v>0</v>
      </c>
      <c r="K104" s="218" t="s">
        <v>221</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85</v>
      </c>
    </row>
    <row r="105" s="2" customFormat="1">
      <c r="A105" s="42"/>
      <c r="B105" s="43"/>
      <c r="C105" s="44"/>
      <c r="D105" s="229" t="s">
        <v>223</v>
      </c>
      <c r="E105" s="44"/>
      <c r="F105" s="230" t="s">
        <v>2834</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4" customFormat="1">
      <c r="A106" s="14"/>
      <c r="B106" s="245"/>
      <c r="C106" s="246"/>
      <c r="D106" s="236" t="s">
        <v>225</v>
      </c>
      <c r="E106" s="247" t="s">
        <v>32</v>
      </c>
      <c r="F106" s="248" t="s">
        <v>2835</v>
      </c>
      <c r="G106" s="246"/>
      <c r="H106" s="249">
        <v>2.3100000000000001</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225</v>
      </c>
      <c r="AU106" s="255" t="s">
        <v>85</v>
      </c>
      <c r="AV106" s="14" t="s">
        <v>85</v>
      </c>
      <c r="AW106" s="14" t="s">
        <v>38</v>
      </c>
      <c r="AX106" s="14" t="s">
        <v>76</v>
      </c>
      <c r="AY106" s="255" t="s">
        <v>214</v>
      </c>
    </row>
    <row r="107" s="15" customFormat="1">
      <c r="A107" s="15"/>
      <c r="B107" s="256"/>
      <c r="C107" s="257"/>
      <c r="D107" s="236" t="s">
        <v>225</v>
      </c>
      <c r="E107" s="258" t="s">
        <v>32</v>
      </c>
      <c r="F107" s="259" t="s">
        <v>256</v>
      </c>
      <c r="G107" s="257"/>
      <c r="H107" s="260">
        <v>2.3100000000000001</v>
      </c>
      <c r="I107" s="261"/>
      <c r="J107" s="257"/>
      <c r="K107" s="257"/>
      <c r="L107" s="262"/>
      <c r="M107" s="263"/>
      <c r="N107" s="264"/>
      <c r="O107" s="264"/>
      <c r="P107" s="264"/>
      <c r="Q107" s="264"/>
      <c r="R107" s="264"/>
      <c r="S107" s="264"/>
      <c r="T107" s="265"/>
      <c r="U107" s="15"/>
      <c r="V107" s="15"/>
      <c r="W107" s="15"/>
      <c r="X107" s="15"/>
      <c r="Y107" s="15"/>
      <c r="Z107" s="15"/>
      <c r="AA107" s="15"/>
      <c r="AB107" s="15"/>
      <c r="AC107" s="15"/>
      <c r="AD107" s="15"/>
      <c r="AE107" s="15"/>
      <c r="AT107" s="266" t="s">
        <v>225</v>
      </c>
      <c r="AU107" s="266" t="s">
        <v>85</v>
      </c>
      <c r="AV107" s="15" t="s">
        <v>215</v>
      </c>
      <c r="AW107" s="15" t="s">
        <v>38</v>
      </c>
      <c r="AX107" s="15" t="s">
        <v>83</v>
      </c>
      <c r="AY107" s="266" t="s">
        <v>214</v>
      </c>
    </row>
    <row r="108" s="2" customFormat="1" ht="62.7" customHeight="1">
      <c r="A108" s="42"/>
      <c r="B108" s="43"/>
      <c r="C108" s="216" t="s">
        <v>85</v>
      </c>
      <c r="D108" s="216" t="s">
        <v>217</v>
      </c>
      <c r="E108" s="217" t="s">
        <v>2836</v>
      </c>
      <c r="F108" s="218" t="s">
        <v>2837</v>
      </c>
      <c r="G108" s="219" t="s">
        <v>220</v>
      </c>
      <c r="H108" s="220">
        <v>1.0049999999999999</v>
      </c>
      <c r="I108" s="221"/>
      <c r="J108" s="222">
        <f>ROUND(I108*H108,2)</f>
        <v>0</v>
      </c>
      <c r="K108" s="218" t="s">
        <v>221</v>
      </c>
      <c r="L108" s="48"/>
      <c r="M108" s="223" t="s">
        <v>32</v>
      </c>
      <c r="N108" s="224" t="s">
        <v>47</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215</v>
      </c>
      <c r="AT108" s="227" t="s">
        <v>217</v>
      </c>
      <c r="AU108" s="227" t="s">
        <v>85</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215</v>
      </c>
      <c r="BM108" s="227" t="s">
        <v>215</v>
      </c>
    </row>
    <row r="109" s="2" customFormat="1">
      <c r="A109" s="42"/>
      <c r="B109" s="43"/>
      <c r="C109" s="44"/>
      <c r="D109" s="229" t="s">
        <v>223</v>
      </c>
      <c r="E109" s="44"/>
      <c r="F109" s="230" t="s">
        <v>2838</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223</v>
      </c>
      <c r="AU109" s="20" t="s">
        <v>85</v>
      </c>
    </row>
    <row r="110" s="14" customFormat="1">
      <c r="A110" s="14"/>
      <c r="B110" s="245"/>
      <c r="C110" s="246"/>
      <c r="D110" s="236" t="s">
        <v>225</v>
      </c>
      <c r="E110" s="247" t="s">
        <v>32</v>
      </c>
      <c r="F110" s="248" t="s">
        <v>2835</v>
      </c>
      <c r="G110" s="246"/>
      <c r="H110" s="249">
        <v>2.3100000000000001</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2839</v>
      </c>
      <c r="G111" s="246"/>
      <c r="H111" s="249">
        <v>-0.90000000000000002</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2840</v>
      </c>
      <c r="G112" s="246"/>
      <c r="H112" s="249">
        <v>-0.40500000000000003</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5" customFormat="1">
      <c r="A113" s="15"/>
      <c r="B113" s="256"/>
      <c r="C113" s="257"/>
      <c r="D113" s="236" t="s">
        <v>225</v>
      </c>
      <c r="E113" s="258" t="s">
        <v>32</v>
      </c>
      <c r="F113" s="259" t="s">
        <v>256</v>
      </c>
      <c r="G113" s="257"/>
      <c r="H113" s="260">
        <v>1.0050000000000001</v>
      </c>
      <c r="I113" s="261"/>
      <c r="J113" s="257"/>
      <c r="K113" s="257"/>
      <c r="L113" s="262"/>
      <c r="M113" s="263"/>
      <c r="N113" s="264"/>
      <c r="O113" s="264"/>
      <c r="P113" s="264"/>
      <c r="Q113" s="264"/>
      <c r="R113" s="264"/>
      <c r="S113" s="264"/>
      <c r="T113" s="265"/>
      <c r="U113" s="15"/>
      <c r="V113" s="15"/>
      <c r="W113" s="15"/>
      <c r="X113" s="15"/>
      <c r="Y113" s="15"/>
      <c r="Z113" s="15"/>
      <c r="AA113" s="15"/>
      <c r="AB113" s="15"/>
      <c r="AC113" s="15"/>
      <c r="AD113" s="15"/>
      <c r="AE113" s="15"/>
      <c r="AT113" s="266" t="s">
        <v>225</v>
      </c>
      <c r="AU113" s="266" t="s">
        <v>85</v>
      </c>
      <c r="AV113" s="15" t="s">
        <v>215</v>
      </c>
      <c r="AW113" s="15" t="s">
        <v>38</v>
      </c>
      <c r="AX113" s="15" t="s">
        <v>83</v>
      </c>
      <c r="AY113" s="266" t="s">
        <v>214</v>
      </c>
    </row>
    <row r="114" s="2" customFormat="1" ht="62.7" customHeight="1">
      <c r="A114" s="42"/>
      <c r="B114" s="43"/>
      <c r="C114" s="216" t="s">
        <v>234</v>
      </c>
      <c r="D114" s="216" t="s">
        <v>217</v>
      </c>
      <c r="E114" s="217" t="s">
        <v>2841</v>
      </c>
      <c r="F114" s="218" t="s">
        <v>2842</v>
      </c>
      <c r="G114" s="219" t="s">
        <v>220</v>
      </c>
      <c r="H114" s="220">
        <v>1.0049999999999999</v>
      </c>
      <c r="I114" s="221"/>
      <c r="J114" s="222">
        <f>ROUND(I114*H114,2)</f>
        <v>0</v>
      </c>
      <c r="K114" s="218" t="s">
        <v>221</v>
      </c>
      <c r="L114" s="48"/>
      <c r="M114" s="223" t="s">
        <v>32</v>
      </c>
      <c r="N114" s="224" t="s">
        <v>47</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215</v>
      </c>
      <c r="AT114" s="227" t="s">
        <v>217</v>
      </c>
      <c r="AU114" s="227" t="s">
        <v>85</v>
      </c>
      <c r="AY114" s="20" t="s">
        <v>214</v>
      </c>
      <c r="BE114" s="228">
        <f>IF(N114="základní",J114,0)</f>
        <v>0</v>
      </c>
      <c r="BF114" s="228">
        <f>IF(N114="snížená",J114,0)</f>
        <v>0</v>
      </c>
      <c r="BG114" s="228">
        <f>IF(N114="zákl. přenesená",J114,0)</f>
        <v>0</v>
      </c>
      <c r="BH114" s="228">
        <f>IF(N114="sníž. přenesená",J114,0)</f>
        <v>0</v>
      </c>
      <c r="BI114" s="228">
        <f>IF(N114="nulová",J114,0)</f>
        <v>0</v>
      </c>
      <c r="BJ114" s="20" t="s">
        <v>83</v>
      </c>
      <c r="BK114" s="228">
        <f>ROUND(I114*H114,2)</f>
        <v>0</v>
      </c>
      <c r="BL114" s="20" t="s">
        <v>215</v>
      </c>
      <c r="BM114" s="227" t="s">
        <v>244</v>
      </c>
    </row>
    <row r="115" s="2" customFormat="1">
      <c r="A115" s="42"/>
      <c r="B115" s="43"/>
      <c r="C115" s="44"/>
      <c r="D115" s="229" t="s">
        <v>223</v>
      </c>
      <c r="E115" s="44"/>
      <c r="F115" s="230" t="s">
        <v>2843</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223</v>
      </c>
      <c r="AU115" s="20" t="s">
        <v>85</v>
      </c>
    </row>
    <row r="116" s="14" customFormat="1">
      <c r="A116" s="14"/>
      <c r="B116" s="245"/>
      <c r="C116" s="246"/>
      <c r="D116" s="236" t="s">
        <v>225</v>
      </c>
      <c r="E116" s="247" t="s">
        <v>32</v>
      </c>
      <c r="F116" s="248" t="s">
        <v>2835</v>
      </c>
      <c r="G116" s="246"/>
      <c r="H116" s="249">
        <v>2.3100000000000001</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38</v>
      </c>
      <c r="AX116" s="14" t="s">
        <v>76</v>
      </c>
      <c r="AY116" s="255" t="s">
        <v>214</v>
      </c>
    </row>
    <row r="117" s="14" customFormat="1">
      <c r="A117" s="14"/>
      <c r="B117" s="245"/>
      <c r="C117" s="246"/>
      <c r="D117" s="236" t="s">
        <v>225</v>
      </c>
      <c r="E117" s="247" t="s">
        <v>32</v>
      </c>
      <c r="F117" s="248" t="s">
        <v>2839</v>
      </c>
      <c r="G117" s="246"/>
      <c r="H117" s="249">
        <v>-0.90000000000000002</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76</v>
      </c>
      <c r="AY117" s="255" t="s">
        <v>214</v>
      </c>
    </row>
    <row r="118" s="14" customFormat="1">
      <c r="A118" s="14"/>
      <c r="B118" s="245"/>
      <c r="C118" s="246"/>
      <c r="D118" s="236" t="s">
        <v>225</v>
      </c>
      <c r="E118" s="247" t="s">
        <v>32</v>
      </c>
      <c r="F118" s="248" t="s">
        <v>2840</v>
      </c>
      <c r="G118" s="246"/>
      <c r="H118" s="249">
        <v>-0.40500000000000003</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225</v>
      </c>
      <c r="AU118" s="255" t="s">
        <v>85</v>
      </c>
      <c r="AV118" s="14" t="s">
        <v>85</v>
      </c>
      <c r="AW118" s="14" t="s">
        <v>38</v>
      </c>
      <c r="AX118" s="14" t="s">
        <v>76</v>
      </c>
      <c r="AY118" s="255" t="s">
        <v>214</v>
      </c>
    </row>
    <row r="119" s="15" customFormat="1">
      <c r="A119" s="15"/>
      <c r="B119" s="256"/>
      <c r="C119" s="257"/>
      <c r="D119" s="236" t="s">
        <v>225</v>
      </c>
      <c r="E119" s="258" t="s">
        <v>32</v>
      </c>
      <c r="F119" s="259" t="s">
        <v>256</v>
      </c>
      <c r="G119" s="257"/>
      <c r="H119" s="260">
        <v>1.0050000000000001</v>
      </c>
      <c r="I119" s="261"/>
      <c r="J119" s="257"/>
      <c r="K119" s="257"/>
      <c r="L119" s="262"/>
      <c r="M119" s="263"/>
      <c r="N119" s="264"/>
      <c r="O119" s="264"/>
      <c r="P119" s="264"/>
      <c r="Q119" s="264"/>
      <c r="R119" s="264"/>
      <c r="S119" s="264"/>
      <c r="T119" s="265"/>
      <c r="U119" s="15"/>
      <c r="V119" s="15"/>
      <c r="W119" s="15"/>
      <c r="X119" s="15"/>
      <c r="Y119" s="15"/>
      <c r="Z119" s="15"/>
      <c r="AA119" s="15"/>
      <c r="AB119" s="15"/>
      <c r="AC119" s="15"/>
      <c r="AD119" s="15"/>
      <c r="AE119" s="15"/>
      <c r="AT119" s="266" t="s">
        <v>225</v>
      </c>
      <c r="AU119" s="266" t="s">
        <v>85</v>
      </c>
      <c r="AV119" s="15" t="s">
        <v>215</v>
      </c>
      <c r="AW119" s="15" t="s">
        <v>38</v>
      </c>
      <c r="AX119" s="15" t="s">
        <v>83</v>
      </c>
      <c r="AY119" s="266" t="s">
        <v>214</v>
      </c>
    </row>
    <row r="120" s="2" customFormat="1" ht="44.25" customHeight="1">
      <c r="A120" s="42"/>
      <c r="B120" s="43"/>
      <c r="C120" s="216" t="s">
        <v>215</v>
      </c>
      <c r="D120" s="216" t="s">
        <v>217</v>
      </c>
      <c r="E120" s="217" t="s">
        <v>2844</v>
      </c>
      <c r="F120" s="218" t="s">
        <v>2845</v>
      </c>
      <c r="G120" s="219" t="s">
        <v>220</v>
      </c>
      <c r="H120" s="220">
        <v>1.0049999999999999</v>
      </c>
      <c r="I120" s="221"/>
      <c r="J120" s="222">
        <f>ROUND(I120*H120,2)</f>
        <v>0</v>
      </c>
      <c r="K120" s="218" t="s">
        <v>221</v>
      </c>
      <c r="L120" s="48"/>
      <c r="M120" s="223" t="s">
        <v>32</v>
      </c>
      <c r="N120" s="224" t="s">
        <v>47</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215</v>
      </c>
      <c r="AT120" s="227" t="s">
        <v>217</v>
      </c>
      <c r="AU120" s="227" t="s">
        <v>85</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269</v>
      </c>
    </row>
    <row r="121" s="2" customFormat="1">
      <c r="A121" s="42"/>
      <c r="B121" s="43"/>
      <c r="C121" s="44"/>
      <c r="D121" s="229" t="s">
        <v>223</v>
      </c>
      <c r="E121" s="44"/>
      <c r="F121" s="230" t="s">
        <v>2846</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223</v>
      </c>
      <c r="AU121" s="20" t="s">
        <v>85</v>
      </c>
    </row>
    <row r="122" s="14" customFormat="1">
      <c r="A122" s="14"/>
      <c r="B122" s="245"/>
      <c r="C122" s="246"/>
      <c r="D122" s="236" t="s">
        <v>225</v>
      </c>
      <c r="E122" s="247" t="s">
        <v>32</v>
      </c>
      <c r="F122" s="248" t="s">
        <v>2835</v>
      </c>
      <c r="G122" s="246"/>
      <c r="H122" s="249">
        <v>2.3100000000000001</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2839</v>
      </c>
      <c r="G123" s="246"/>
      <c r="H123" s="249">
        <v>-0.90000000000000002</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2840</v>
      </c>
      <c r="G124" s="246"/>
      <c r="H124" s="249">
        <v>-0.40500000000000003</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5" customFormat="1">
      <c r="A125" s="15"/>
      <c r="B125" s="256"/>
      <c r="C125" s="257"/>
      <c r="D125" s="236" t="s">
        <v>225</v>
      </c>
      <c r="E125" s="258" t="s">
        <v>32</v>
      </c>
      <c r="F125" s="259" t="s">
        <v>256</v>
      </c>
      <c r="G125" s="257"/>
      <c r="H125" s="260">
        <v>1.0050000000000001</v>
      </c>
      <c r="I125" s="261"/>
      <c r="J125" s="257"/>
      <c r="K125" s="257"/>
      <c r="L125" s="262"/>
      <c r="M125" s="263"/>
      <c r="N125" s="264"/>
      <c r="O125" s="264"/>
      <c r="P125" s="264"/>
      <c r="Q125" s="264"/>
      <c r="R125" s="264"/>
      <c r="S125" s="264"/>
      <c r="T125" s="265"/>
      <c r="U125" s="15"/>
      <c r="V125" s="15"/>
      <c r="W125" s="15"/>
      <c r="X125" s="15"/>
      <c r="Y125" s="15"/>
      <c r="Z125" s="15"/>
      <c r="AA125" s="15"/>
      <c r="AB125" s="15"/>
      <c r="AC125" s="15"/>
      <c r="AD125" s="15"/>
      <c r="AE125" s="15"/>
      <c r="AT125" s="266" t="s">
        <v>225</v>
      </c>
      <c r="AU125" s="266" t="s">
        <v>85</v>
      </c>
      <c r="AV125" s="15" t="s">
        <v>215</v>
      </c>
      <c r="AW125" s="15" t="s">
        <v>38</v>
      </c>
      <c r="AX125" s="15" t="s">
        <v>83</v>
      </c>
      <c r="AY125" s="266" t="s">
        <v>214</v>
      </c>
    </row>
    <row r="126" s="2" customFormat="1" ht="44.25" customHeight="1">
      <c r="A126" s="42"/>
      <c r="B126" s="43"/>
      <c r="C126" s="216" t="s">
        <v>246</v>
      </c>
      <c r="D126" s="216" t="s">
        <v>217</v>
      </c>
      <c r="E126" s="217" t="s">
        <v>2847</v>
      </c>
      <c r="F126" s="218" t="s">
        <v>2848</v>
      </c>
      <c r="G126" s="219" t="s">
        <v>241</v>
      </c>
      <c r="H126" s="220">
        <v>1.7090000000000001</v>
      </c>
      <c r="I126" s="221"/>
      <c r="J126" s="222">
        <f>ROUND(I126*H126,2)</f>
        <v>0</v>
      </c>
      <c r="K126" s="218" t="s">
        <v>221</v>
      </c>
      <c r="L126" s="48"/>
      <c r="M126" s="223" t="s">
        <v>32</v>
      </c>
      <c r="N126" s="224" t="s">
        <v>47</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215</v>
      </c>
      <c r="AT126" s="227" t="s">
        <v>217</v>
      </c>
      <c r="AU126" s="227" t="s">
        <v>85</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215</v>
      </c>
      <c r="BM126" s="227" t="s">
        <v>277</v>
      </c>
    </row>
    <row r="127" s="2" customFormat="1">
      <c r="A127" s="42"/>
      <c r="B127" s="43"/>
      <c r="C127" s="44"/>
      <c r="D127" s="229" t="s">
        <v>223</v>
      </c>
      <c r="E127" s="44"/>
      <c r="F127" s="230" t="s">
        <v>2849</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223</v>
      </c>
      <c r="AU127" s="20" t="s">
        <v>85</v>
      </c>
    </row>
    <row r="128" s="14" customFormat="1">
      <c r="A128" s="14"/>
      <c r="B128" s="245"/>
      <c r="C128" s="246"/>
      <c r="D128" s="236" t="s">
        <v>225</v>
      </c>
      <c r="E128" s="247" t="s">
        <v>32</v>
      </c>
      <c r="F128" s="248" t="s">
        <v>2835</v>
      </c>
      <c r="G128" s="246"/>
      <c r="H128" s="249">
        <v>2.3100000000000001</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38</v>
      </c>
      <c r="AX128" s="14" t="s">
        <v>76</v>
      </c>
      <c r="AY128" s="255" t="s">
        <v>214</v>
      </c>
    </row>
    <row r="129" s="14" customFormat="1">
      <c r="A129" s="14"/>
      <c r="B129" s="245"/>
      <c r="C129" s="246"/>
      <c r="D129" s="236" t="s">
        <v>225</v>
      </c>
      <c r="E129" s="247" t="s">
        <v>32</v>
      </c>
      <c r="F129" s="248" t="s">
        <v>2839</v>
      </c>
      <c r="G129" s="246"/>
      <c r="H129" s="249">
        <v>-0.90000000000000002</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225</v>
      </c>
      <c r="AU129" s="255" t="s">
        <v>85</v>
      </c>
      <c r="AV129" s="14" t="s">
        <v>85</v>
      </c>
      <c r="AW129" s="14" t="s">
        <v>38</v>
      </c>
      <c r="AX129" s="14" t="s">
        <v>76</v>
      </c>
      <c r="AY129" s="255" t="s">
        <v>214</v>
      </c>
    </row>
    <row r="130" s="14" customFormat="1">
      <c r="A130" s="14"/>
      <c r="B130" s="245"/>
      <c r="C130" s="246"/>
      <c r="D130" s="236" t="s">
        <v>225</v>
      </c>
      <c r="E130" s="247" t="s">
        <v>32</v>
      </c>
      <c r="F130" s="248" t="s">
        <v>2840</v>
      </c>
      <c r="G130" s="246"/>
      <c r="H130" s="249">
        <v>-0.40500000000000003</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225</v>
      </c>
      <c r="AU130" s="255" t="s">
        <v>85</v>
      </c>
      <c r="AV130" s="14" t="s">
        <v>85</v>
      </c>
      <c r="AW130" s="14" t="s">
        <v>38</v>
      </c>
      <c r="AX130" s="14" t="s">
        <v>76</v>
      </c>
      <c r="AY130" s="255" t="s">
        <v>214</v>
      </c>
    </row>
    <row r="131" s="15" customFormat="1">
      <c r="A131" s="15"/>
      <c r="B131" s="256"/>
      <c r="C131" s="257"/>
      <c r="D131" s="236" t="s">
        <v>225</v>
      </c>
      <c r="E131" s="258" t="s">
        <v>32</v>
      </c>
      <c r="F131" s="259" t="s">
        <v>256</v>
      </c>
      <c r="G131" s="257"/>
      <c r="H131" s="260">
        <v>1.0050000000000001</v>
      </c>
      <c r="I131" s="261"/>
      <c r="J131" s="257"/>
      <c r="K131" s="257"/>
      <c r="L131" s="262"/>
      <c r="M131" s="263"/>
      <c r="N131" s="264"/>
      <c r="O131" s="264"/>
      <c r="P131" s="264"/>
      <c r="Q131" s="264"/>
      <c r="R131" s="264"/>
      <c r="S131" s="264"/>
      <c r="T131" s="265"/>
      <c r="U131" s="15"/>
      <c r="V131" s="15"/>
      <c r="W131" s="15"/>
      <c r="X131" s="15"/>
      <c r="Y131" s="15"/>
      <c r="Z131" s="15"/>
      <c r="AA131" s="15"/>
      <c r="AB131" s="15"/>
      <c r="AC131" s="15"/>
      <c r="AD131" s="15"/>
      <c r="AE131" s="15"/>
      <c r="AT131" s="266" t="s">
        <v>225</v>
      </c>
      <c r="AU131" s="266" t="s">
        <v>85</v>
      </c>
      <c r="AV131" s="15" t="s">
        <v>215</v>
      </c>
      <c r="AW131" s="15" t="s">
        <v>38</v>
      </c>
      <c r="AX131" s="15" t="s">
        <v>76</v>
      </c>
      <c r="AY131" s="266" t="s">
        <v>214</v>
      </c>
    </row>
    <row r="132" s="14" customFormat="1">
      <c r="A132" s="14"/>
      <c r="B132" s="245"/>
      <c r="C132" s="246"/>
      <c r="D132" s="236" t="s">
        <v>225</v>
      </c>
      <c r="E132" s="247" t="s">
        <v>32</v>
      </c>
      <c r="F132" s="248" t="s">
        <v>2850</v>
      </c>
      <c r="G132" s="246"/>
      <c r="H132" s="249">
        <v>1.7090000000000001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76</v>
      </c>
      <c r="AY132" s="255" t="s">
        <v>214</v>
      </c>
    </row>
    <row r="133" s="15" customFormat="1">
      <c r="A133" s="15"/>
      <c r="B133" s="256"/>
      <c r="C133" s="257"/>
      <c r="D133" s="236" t="s">
        <v>225</v>
      </c>
      <c r="E133" s="258" t="s">
        <v>32</v>
      </c>
      <c r="F133" s="259" t="s">
        <v>256</v>
      </c>
      <c r="G133" s="257"/>
      <c r="H133" s="260">
        <v>1.7090000000000001</v>
      </c>
      <c r="I133" s="261"/>
      <c r="J133" s="257"/>
      <c r="K133" s="257"/>
      <c r="L133" s="262"/>
      <c r="M133" s="263"/>
      <c r="N133" s="264"/>
      <c r="O133" s="264"/>
      <c r="P133" s="264"/>
      <c r="Q133" s="264"/>
      <c r="R133" s="264"/>
      <c r="S133" s="264"/>
      <c r="T133" s="265"/>
      <c r="U133" s="15"/>
      <c r="V133" s="15"/>
      <c r="W133" s="15"/>
      <c r="X133" s="15"/>
      <c r="Y133" s="15"/>
      <c r="Z133" s="15"/>
      <c r="AA133" s="15"/>
      <c r="AB133" s="15"/>
      <c r="AC133" s="15"/>
      <c r="AD133" s="15"/>
      <c r="AE133" s="15"/>
      <c r="AT133" s="266" t="s">
        <v>225</v>
      </c>
      <c r="AU133" s="266" t="s">
        <v>85</v>
      </c>
      <c r="AV133" s="15" t="s">
        <v>215</v>
      </c>
      <c r="AW133" s="15" t="s">
        <v>38</v>
      </c>
      <c r="AX133" s="15" t="s">
        <v>83</v>
      </c>
      <c r="AY133" s="266" t="s">
        <v>214</v>
      </c>
    </row>
    <row r="134" s="2" customFormat="1" ht="44.25" customHeight="1">
      <c r="A134" s="42"/>
      <c r="B134" s="43"/>
      <c r="C134" s="216" t="s">
        <v>244</v>
      </c>
      <c r="D134" s="216" t="s">
        <v>217</v>
      </c>
      <c r="E134" s="217" t="s">
        <v>2851</v>
      </c>
      <c r="F134" s="218" t="s">
        <v>2852</v>
      </c>
      <c r="G134" s="219" t="s">
        <v>220</v>
      </c>
      <c r="H134" s="220">
        <v>1.3049999999999999</v>
      </c>
      <c r="I134" s="221"/>
      <c r="J134" s="222">
        <f>ROUND(I134*H134,2)</f>
        <v>0</v>
      </c>
      <c r="K134" s="218" t="s">
        <v>221</v>
      </c>
      <c r="L134" s="48"/>
      <c r="M134" s="223" t="s">
        <v>32</v>
      </c>
      <c r="N134" s="224" t="s">
        <v>47</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215</v>
      </c>
      <c r="AT134" s="227" t="s">
        <v>217</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215</v>
      </c>
      <c r="BM134" s="227" t="s">
        <v>8</v>
      </c>
    </row>
    <row r="135" s="2" customFormat="1">
      <c r="A135" s="42"/>
      <c r="B135" s="43"/>
      <c r="C135" s="44"/>
      <c r="D135" s="229" t="s">
        <v>223</v>
      </c>
      <c r="E135" s="44"/>
      <c r="F135" s="230" t="s">
        <v>2853</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223</v>
      </c>
      <c r="AU135" s="20" t="s">
        <v>85</v>
      </c>
    </row>
    <row r="136" s="14" customFormat="1">
      <c r="A136" s="14"/>
      <c r="B136" s="245"/>
      <c r="C136" s="246"/>
      <c r="D136" s="236" t="s">
        <v>225</v>
      </c>
      <c r="E136" s="247" t="s">
        <v>32</v>
      </c>
      <c r="F136" s="248" t="s">
        <v>2854</v>
      </c>
      <c r="G136" s="246"/>
      <c r="H136" s="249">
        <v>0.90000000000000002</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4" customFormat="1">
      <c r="A137" s="14"/>
      <c r="B137" s="245"/>
      <c r="C137" s="246"/>
      <c r="D137" s="236" t="s">
        <v>225</v>
      </c>
      <c r="E137" s="247" t="s">
        <v>32</v>
      </c>
      <c r="F137" s="248" t="s">
        <v>2855</v>
      </c>
      <c r="G137" s="246"/>
      <c r="H137" s="249">
        <v>0.40500000000000003</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5" customFormat="1">
      <c r="A138" s="15"/>
      <c r="B138" s="256"/>
      <c r="C138" s="257"/>
      <c r="D138" s="236" t="s">
        <v>225</v>
      </c>
      <c r="E138" s="258" t="s">
        <v>32</v>
      </c>
      <c r="F138" s="259" t="s">
        <v>256</v>
      </c>
      <c r="G138" s="257"/>
      <c r="H138" s="260">
        <v>1.3050000000000002</v>
      </c>
      <c r="I138" s="261"/>
      <c r="J138" s="257"/>
      <c r="K138" s="257"/>
      <c r="L138" s="262"/>
      <c r="M138" s="263"/>
      <c r="N138" s="264"/>
      <c r="O138" s="264"/>
      <c r="P138" s="264"/>
      <c r="Q138" s="264"/>
      <c r="R138" s="264"/>
      <c r="S138" s="264"/>
      <c r="T138" s="265"/>
      <c r="U138" s="15"/>
      <c r="V138" s="15"/>
      <c r="W138" s="15"/>
      <c r="X138" s="15"/>
      <c r="Y138" s="15"/>
      <c r="Z138" s="15"/>
      <c r="AA138" s="15"/>
      <c r="AB138" s="15"/>
      <c r="AC138" s="15"/>
      <c r="AD138" s="15"/>
      <c r="AE138" s="15"/>
      <c r="AT138" s="266" t="s">
        <v>225</v>
      </c>
      <c r="AU138" s="266" t="s">
        <v>85</v>
      </c>
      <c r="AV138" s="15" t="s">
        <v>215</v>
      </c>
      <c r="AW138" s="15" t="s">
        <v>38</v>
      </c>
      <c r="AX138" s="15" t="s">
        <v>83</v>
      </c>
      <c r="AY138" s="266" t="s">
        <v>214</v>
      </c>
    </row>
    <row r="139" s="2" customFormat="1" ht="66.75" customHeight="1">
      <c r="A139" s="42"/>
      <c r="B139" s="43"/>
      <c r="C139" s="216" t="s">
        <v>261</v>
      </c>
      <c r="D139" s="216" t="s">
        <v>217</v>
      </c>
      <c r="E139" s="217" t="s">
        <v>2856</v>
      </c>
      <c r="F139" s="218" t="s">
        <v>2857</v>
      </c>
      <c r="G139" s="219" t="s">
        <v>220</v>
      </c>
      <c r="H139" s="220">
        <v>0.65900000000000003</v>
      </c>
      <c r="I139" s="221"/>
      <c r="J139" s="222">
        <f>ROUND(I139*H139,2)</f>
        <v>0</v>
      </c>
      <c r="K139" s="218" t="s">
        <v>221</v>
      </c>
      <c r="L139" s="48"/>
      <c r="M139" s="223" t="s">
        <v>32</v>
      </c>
      <c r="N139" s="224" t="s">
        <v>47</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215</v>
      </c>
      <c r="AT139" s="227" t="s">
        <v>217</v>
      </c>
      <c r="AU139" s="227" t="s">
        <v>85</v>
      </c>
      <c r="AY139" s="20" t="s">
        <v>214</v>
      </c>
      <c r="BE139" s="228">
        <f>IF(N139="základní",J139,0)</f>
        <v>0</v>
      </c>
      <c r="BF139" s="228">
        <f>IF(N139="snížená",J139,0)</f>
        <v>0</v>
      </c>
      <c r="BG139" s="228">
        <f>IF(N139="zákl. přenesená",J139,0)</f>
        <v>0</v>
      </c>
      <c r="BH139" s="228">
        <f>IF(N139="sníž. přenesená",J139,0)</f>
        <v>0</v>
      </c>
      <c r="BI139" s="228">
        <f>IF(N139="nulová",J139,0)</f>
        <v>0</v>
      </c>
      <c r="BJ139" s="20" t="s">
        <v>83</v>
      </c>
      <c r="BK139" s="228">
        <f>ROUND(I139*H139,2)</f>
        <v>0</v>
      </c>
      <c r="BL139" s="20" t="s">
        <v>215</v>
      </c>
      <c r="BM139" s="227" t="s">
        <v>317</v>
      </c>
    </row>
    <row r="140" s="2" customFormat="1">
      <c r="A140" s="42"/>
      <c r="B140" s="43"/>
      <c r="C140" s="44"/>
      <c r="D140" s="229" t="s">
        <v>223</v>
      </c>
      <c r="E140" s="44"/>
      <c r="F140" s="230" t="s">
        <v>2858</v>
      </c>
      <c r="G140" s="44"/>
      <c r="H140" s="44"/>
      <c r="I140" s="231"/>
      <c r="J140" s="44"/>
      <c r="K140" s="44"/>
      <c r="L140" s="48"/>
      <c r="M140" s="232"/>
      <c r="N140" s="233"/>
      <c r="O140" s="88"/>
      <c r="P140" s="88"/>
      <c r="Q140" s="88"/>
      <c r="R140" s="88"/>
      <c r="S140" s="88"/>
      <c r="T140" s="89"/>
      <c r="U140" s="42"/>
      <c r="V140" s="42"/>
      <c r="W140" s="42"/>
      <c r="X140" s="42"/>
      <c r="Y140" s="42"/>
      <c r="Z140" s="42"/>
      <c r="AA140" s="42"/>
      <c r="AB140" s="42"/>
      <c r="AC140" s="42"/>
      <c r="AD140" s="42"/>
      <c r="AE140" s="42"/>
      <c r="AT140" s="20" t="s">
        <v>223</v>
      </c>
      <c r="AU140" s="20" t="s">
        <v>85</v>
      </c>
    </row>
    <row r="141" s="14" customFormat="1">
      <c r="A141" s="14"/>
      <c r="B141" s="245"/>
      <c r="C141" s="246"/>
      <c r="D141" s="236" t="s">
        <v>225</v>
      </c>
      <c r="E141" s="247" t="s">
        <v>32</v>
      </c>
      <c r="F141" s="248" t="s">
        <v>2859</v>
      </c>
      <c r="G141" s="246"/>
      <c r="H141" s="249">
        <v>0.375</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4" customFormat="1">
      <c r="A142" s="14"/>
      <c r="B142" s="245"/>
      <c r="C142" s="246"/>
      <c r="D142" s="236" t="s">
        <v>225</v>
      </c>
      <c r="E142" s="247" t="s">
        <v>32</v>
      </c>
      <c r="F142" s="248" t="s">
        <v>2860</v>
      </c>
      <c r="G142" s="246"/>
      <c r="H142" s="249">
        <v>0.28399999999999997</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5" customFormat="1">
      <c r="A143" s="15"/>
      <c r="B143" s="256"/>
      <c r="C143" s="257"/>
      <c r="D143" s="236" t="s">
        <v>225</v>
      </c>
      <c r="E143" s="258" t="s">
        <v>32</v>
      </c>
      <c r="F143" s="259" t="s">
        <v>256</v>
      </c>
      <c r="G143" s="257"/>
      <c r="H143" s="260">
        <v>0.65900000000000003</v>
      </c>
      <c r="I143" s="261"/>
      <c r="J143" s="257"/>
      <c r="K143" s="257"/>
      <c r="L143" s="262"/>
      <c r="M143" s="263"/>
      <c r="N143" s="264"/>
      <c r="O143" s="264"/>
      <c r="P143" s="264"/>
      <c r="Q143" s="264"/>
      <c r="R143" s="264"/>
      <c r="S143" s="264"/>
      <c r="T143" s="265"/>
      <c r="U143" s="15"/>
      <c r="V143" s="15"/>
      <c r="W143" s="15"/>
      <c r="X143" s="15"/>
      <c r="Y143" s="15"/>
      <c r="Z143" s="15"/>
      <c r="AA143" s="15"/>
      <c r="AB143" s="15"/>
      <c r="AC143" s="15"/>
      <c r="AD143" s="15"/>
      <c r="AE143" s="15"/>
      <c r="AT143" s="266" t="s">
        <v>225</v>
      </c>
      <c r="AU143" s="266" t="s">
        <v>85</v>
      </c>
      <c r="AV143" s="15" t="s">
        <v>215</v>
      </c>
      <c r="AW143" s="15" t="s">
        <v>38</v>
      </c>
      <c r="AX143" s="15" t="s">
        <v>83</v>
      </c>
      <c r="AY143" s="266" t="s">
        <v>214</v>
      </c>
    </row>
    <row r="144" s="2" customFormat="1" ht="16.5" customHeight="1">
      <c r="A144" s="42"/>
      <c r="B144" s="43"/>
      <c r="C144" s="268" t="s">
        <v>269</v>
      </c>
      <c r="D144" s="268" t="s">
        <v>302</v>
      </c>
      <c r="E144" s="269" t="s">
        <v>2861</v>
      </c>
      <c r="F144" s="270" t="s">
        <v>2862</v>
      </c>
      <c r="G144" s="271" t="s">
        <v>241</v>
      </c>
      <c r="H144" s="272">
        <v>1.252</v>
      </c>
      <c r="I144" s="273"/>
      <c r="J144" s="274">
        <f>ROUND(I144*H144,2)</f>
        <v>0</v>
      </c>
      <c r="K144" s="270" t="s">
        <v>221</v>
      </c>
      <c r="L144" s="275"/>
      <c r="M144" s="276" t="s">
        <v>32</v>
      </c>
      <c r="N144" s="277" t="s">
        <v>47</v>
      </c>
      <c r="O144" s="88"/>
      <c r="P144" s="225">
        <f>O144*H144</f>
        <v>0</v>
      </c>
      <c r="Q144" s="225">
        <v>0</v>
      </c>
      <c r="R144" s="225">
        <f>Q144*H144</f>
        <v>0</v>
      </c>
      <c r="S144" s="225">
        <v>0</v>
      </c>
      <c r="T144" s="226">
        <f>S144*H144</f>
        <v>0</v>
      </c>
      <c r="U144" s="42"/>
      <c r="V144" s="42"/>
      <c r="W144" s="42"/>
      <c r="X144" s="42"/>
      <c r="Y144" s="42"/>
      <c r="Z144" s="42"/>
      <c r="AA144" s="42"/>
      <c r="AB144" s="42"/>
      <c r="AC144" s="42"/>
      <c r="AD144" s="42"/>
      <c r="AE144" s="42"/>
      <c r="AR144" s="227" t="s">
        <v>269</v>
      </c>
      <c r="AT144" s="227" t="s">
        <v>302</v>
      </c>
      <c r="AU144" s="227" t="s">
        <v>85</v>
      </c>
      <c r="AY144" s="20" t="s">
        <v>214</v>
      </c>
      <c r="BE144" s="228">
        <f>IF(N144="základní",J144,0)</f>
        <v>0</v>
      </c>
      <c r="BF144" s="228">
        <f>IF(N144="snížená",J144,0)</f>
        <v>0</v>
      </c>
      <c r="BG144" s="228">
        <f>IF(N144="zákl. přenesená",J144,0)</f>
        <v>0</v>
      </c>
      <c r="BH144" s="228">
        <f>IF(N144="sníž. přenesená",J144,0)</f>
        <v>0</v>
      </c>
      <c r="BI144" s="228">
        <f>IF(N144="nulová",J144,0)</f>
        <v>0</v>
      </c>
      <c r="BJ144" s="20" t="s">
        <v>83</v>
      </c>
      <c r="BK144" s="228">
        <f>ROUND(I144*H144,2)</f>
        <v>0</v>
      </c>
      <c r="BL144" s="20" t="s">
        <v>215</v>
      </c>
      <c r="BM144" s="227" t="s">
        <v>334</v>
      </c>
    </row>
    <row r="145" s="14" customFormat="1">
      <c r="A145" s="14"/>
      <c r="B145" s="245"/>
      <c r="C145" s="246"/>
      <c r="D145" s="236" t="s">
        <v>225</v>
      </c>
      <c r="E145" s="247" t="s">
        <v>32</v>
      </c>
      <c r="F145" s="248" t="s">
        <v>2859</v>
      </c>
      <c r="G145" s="246"/>
      <c r="H145" s="249">
        <v>0.375</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2860</v>
      </c>
      <c r="G146" s="246"/>
      <c r="H146" s="249">
        <v>0.28399999999999997</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5" customFormat="1">
      <c r="A147" s="15"/>
      <c r="B147" s="256"/>
      <c r="C147" s="257"/>
      <c r="D147" s="236" t="s">
        <v>225</v>
      </c>
      <c r="E147" s="258" t="s">
        <v>32</v>
      </c>
      <c r="F147" s="259" t="s">
        <v>256</v>
      </c>
      <c r="G147" s="257"/>
      <c r="H147" s="260">
        <v>0.65900000000000003</v>
      </c>
      <c r="I147" s="261"/>
      <c r="J147" s="257"/>
      <c r="K147" s="257"/>
      <c r="L147" s="262"/>
      <c r="M147" s="263"/>
      <c r="N147" s="264"/>
      <c r="O147" s="264"/>
      <c r="P147" s="264"/>
      <c r="Q147" s="264"/>
      <c r="R147" s="264"/>
      <c r="S147" s="264"/>
      <c r="T147" s="265"/>
      <c r="U147" s="15"/>
      <c r="V147" s="15"/>
      <c r="W147" s="15"/>
      <c r="X147" s="15"/>
      <c r="Y147" s="15"/>
      <c r="Z147" s="15"/>
      <c r="AA147" s="15"/>
      <c r="AB147" s="15"/>
      <c r="AC147" s="15"/>
      <c r="AD147" s="15"/>
      <c r="AE147" s="15"/>
      <c r="AT147" s="266" t="s">
        <v>225</v>
      </c>
      <c r="AU147" s="266" t="s">
        <v>85</v>
      </c>
      <c r="AV147" s="15" t="s">
        <v>215</v>
      </c>
      <c r="AW147" s="15" t="s">
        <v>38</v>
      </c>
      <c r="AX147" s="15" t="s">
        <v>76</v>
      </c>
      <c r="AY147" s="266" t="s">
        <v>214</v>
      </c>
    </row>
    <row r="148" s="14" customFormat="1">
      <c r="A148" s="14"/>
      <c r="B148" s="245"/>
      <c r="C148" s="246"/>
      <c r="D148" s="236" t="s">
        <v>225</v>
      </c>
      <c r="E148" s="247" t="s">
        <v>32</v>
      </c>
      <c r="F148" s="248" t="s">
        <v>2863</v>
      </c>
      <c r="G148" s="246"/>
      <c r="H148" s="249">
        <v>1.252</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225</v>
      </c>
      <c r="AU148" s="255" t="s">
        <v>85</v>
      </c>
      <c r="AV148" s="14" t="s">
        <v>85</v>
      </c>
      <c r="AW148" s="14" t="s">
        <v>38</v>
      </c>
      <c r="AX148" s="14" t="s">
        <v>76</v>
      </c>
      <c r="AY148" s="255" t="s">
        <v>214</v>
      </c>
    </row>
    <row r="149" s="15" customFormat="1">
      <c r="A149" s="15"/>
      <c r="B149" s="256"/>
      <c r="C149" s="257"/>
      <c r="D149" s="236" t="s">
        <v>225</v>
      </c>
      <c r="E149" s="258" t="s">
        <v>32</v>
      </c>
      <c r="F149" s="259" t="s">
        <v>256</v>
      </c>
      <c r="G149" s="257"/>
      <c r="H149" s="260">
        <v>1.252</v>
      </c>
      <c r="I149" s="261"/>
      <c r="J149" s="257"/>
      <c r="K149" s="257"/>
      <c r="L149" s="262"/>
      <c r="M149" s="263"/>
      <c r="N149" s="264"/>
      <c r="O149" s="264"/>
      <c r="P149" s="264"/>
      <c r="Q149" s="264"/>
      <c r="R149" s="264"/>
      <c r="S149" s="264"/>
      <c r="T149" s="265"/>
      <c r="U149" s="15"/>
      <c r="V149" s="15"/>
      <c r="W149" s="15"/>
      <c r="X149" s="15"/>
      <c r="Y149" s="15"/>
      <c r="Z149" s="15"/>
      <c r="AA149" s="15"/>
      <c r="AB149" s="15"/>
      <c r="AC149" s="15"/>
      <c r="AD149" s="15"/>
      <c r="AE149" s="15"/>
      <c r="AT149" s="266" t="s">
        <v>225</v>
      </c>
      <c r="AU149" s="266" t="s">
        <v>85</v>
      </c>
      <c r="AV149" s="15" t="s">
        <v>215</v>
      </c>
      <c r="AW149" s="15" t="s">
        <v>38</v>
      </c>
      <c r="AX149" s="15" t="s">
        <v>83</v>
      </c>
      <c r="AY149" s="266" t="s">
        <v>214</v>
      </c>
    </row>
    <row r="150" s="12" customFormat="1" ht="22.8" customHeight="1">
      <c r="A150" s="12"/>
      <c r="B150" s="200"/>
      <c r="C150" s="201"/>
      <c r="D150" s="202" t="s">
        <v>75</v>
      </c>
      <c r="E150" s="214" t="s">
        <v>234</v>
      </c>
      <c r="F150" s="214" t="s">
        <v>2264</v>
      </c>
      <c r="G150" s="201"/>
      <c r="H150" s="201"/>
      <c r="I150" s="204"/>
      <c r="J150" s="215">
        <f>BK150</f>
        <v>0</v>
      </c>
      <c r="K150" s="201"/>
      <c r="L150" s="206"/>
      <c r="M150" s="207"/>
      <c r="N150" s="208"/>
      <c r="O150" s="208"/>
      <c r="P150" s="209">
        <v>0</v>
      </c>
      <c r="Q150" s="208"/>
      <c r="R150" s="209">
        <v>0</v>
      </c>
      <c r="S150" s="208"/>
      <c r="T150" s="210">
        <v>0</v>
      </c>
      <c r="U150" s="12"/>
      <c r="V150" s="12"/>
      <c r="W150" s="12"/>
      <c r="X150" s="12"/>
      <c r="Y150" s="12"/>
      <c r="Z150" s="12"/>
      <c r="AA150" s="12"/>
      <c r="AB150" s="12"/>
      <c r="AC150" s="12"/>
      <c r="AD150" s="12"/>
      <c r="AE150" s="12"/>
      <c r="AR150" s="211" t="s">
        <v>83</v>
      </c>
      <c r="AT150" s="212" t="s">
        <v>75</v>
      </c>
      <c r="AU150" s="212" t="s">
        <v>83</v>
      </c>
      <c r="AY150" s="211" t="s">
        <v>214</v>
      </c>
      <c r="BK150" s="213">
        <v>0</v>
      </c>
    </row>
    <row r="151" s="12" customFormat="1" ht="22.8" customHeight="1">
      <c r="A151" s="12"/>
      <c r="B151" s="200"/>
      <c r="C151" s="201"/>
      <c r="D151" s="202" t="s">
        <v>75</v>
      </c>
      <c r="E151" s="214" t="s">
        <v>421</v>
      </c>
      <c r="F151" s="214" t="s">
        <v>2724</v>
      </c>
      <c r="G151" s="201"/>
      <c r="H151" s="201"/>
      <c r="I151" s="204"/>
      <c r="J151" s="215">
        <f>BK151</f>
        <v>0</v>
      </c>
      <c r="K151" s="201"/>
      <c r="L151" s="206"/>
      <c r="M151" s="207"/>
      <c r="N151" s="208"/>
      <c r="O151" s="208"/>
      <c r="P151" s="209">
        <f>SUM(P152:P167)</f>
        <v>0</v>
      </c>
      <c r="Q151" s="208"/>
      <c r="R151" s="209">
        <f>SUM(R152:R167)</f>
        <v>0</v>
      </c>
      <c r="S151" s="208"/>
      <c r="T151" s="210">
        <f>SUM(T152:T167)</f>
        <v>0</v>
      </c>
      <c r="U151" s="12"/>
      <c r="V151" s="12"/>
      <c r="W151" s="12"/>
      <c r="X151" s="12"/>
      <c r="Y151" s="12"/>
      <c r="Z151" s="12"/>
      <c r="AA151" s="12"/>
      <c r="AB151" s="12"/>
      <c r="AC151" s="12"/>
      <c r="AD151" s="12"/>
      <c r="AE151" s="12"/>
      <c r="AR151" s="211" t="s">
        <v>83</v>
      </c>
      <c r="AT151" s="212" t="s">
        <v>75</v>
      </c>
      <c r="AU151" s="212" t="s">
        <v>83</v>
      </c>
      <c r="AY151" s="211" t="s">
        <v>214</v>
      </c>
      <c r="BK151" s="213">
        <f>SUM(BK152:BK167)</f>
        <v>0</v>
      </c>
    </row>
    <row r="152" s="2" customFormat="1" ht="44.25" customHeight="1">
      <c r="A152" s="42"/>
      <c r="B152" s="43"/>
      <c r="C152" s="216" t="s">
        <v>273</v>
      </c>
      <c r="D152" s="216" t="s">
        <v>217</v>
      </c>
      <c r="E152" s="217" t="s">
        <v>2728</v>
      </c>
      <c r="F152" s="218" t="s">
        <v>2729</v>
      </c>
      <c r="G152" s="219" t="s">
        <v>327</v>
      </c>
      <c r="H152" s="220">
        <v>1.8</v>
      </c>
      <c r="I152" s="221"/>
      <c r="J152" s="222">
        <f>ROUND(I152*H152,2)</f>
        <v>0</v>
      </c>
      <c r="K152" s="218" t="s">
        <v>221</v>
      </c>
      <c r="L152" s="48"/>
      <c r="M152" s="223" t="s">
        <v>32</v>
      </c>
      <c r="N152" s="224" t="s">
        <v>47</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215</v>
      </c>
      <c r="AT152" s="227" t="s">
        <v>217</v>
      </c>
      <c r="AU152" s="227" t="s">
        <v>85</v>
      </c>
      <c r="AY152" s="20" t="s">
        <v>214</v>
      </c>
      <c r="BE152" s="228">
        <f>IF(N152="základní",J152,0)</f>
        <v>0</v>
      </c>
      <c r="BF152" s="228">
        <f>IF(N152="snížená",J152,0)</f>
        <v>0</v>
      </c>
      <c r="BG152" s="228">
        <f>IF(N152="zákl. přenesená",J152,0)</f>
        <v>0</v>
      </c>
      <c r="BH152" s="228">
        <f>IF(N152="sníž. přenesená",J152,0)</f>
        <v>0</v>
      </c>
      <c r="BI152" s="228">
        <f>IF(N152="nulová",J152,0)</f>
        <v>0</v>
      </c>
      <c r="BJ152" s="20" t="s">
        <v>83</v>
      </c>
      <c r="BK152" s="228">
        <f>ROUND(I152*H152,2)</f>
        <v>0</v>
      </c>
      <c r="BL152" s="20" t="s">
        <v>215</v>
      </c>
      <c r="BM152" s="227" t="s">
        <v>344</v>
      </c>
    </row>
    <row r="153" s="2" customFormat="1">
      <c r="A153" s="42"/>
      <c r="B153" s="43"/>
      <c r="C153" s="44"/>
      <c r="D153" s="229" t="s">
        <v>223</v>
      </c>
      <c r="E153" s="44"/>
      <c r="F153" s="230" t="s">
        <v>2730</v>
      </c>
      <c r="G153" s="44"/>
      <c r="H153" s="44"/>
      <c r="I153" s="231"/>
      <c r="J153" s="44"/>
      <c r="K153" s="44"/>
      <c r="L153" s="48"/>
      <c r="M153" s="232"/>
      <c r="N153" s="233"/>
      <c r="O153" s="88"/>
      <c r="P153" s="88"/>
      <c r="Q153" s="88"/>
      <c r="R153" s="88"/>
      <c r="S153" s="88"/>
      <c r="T153" s="89"/>
      <c r="U153" s="42"/>
      <c r="V153" s="42"/>
      <c r="W153" s="42"/>
      <c r="X153" s="42"/>
      <c r="Y153" s="42"/>
      <c r="Z153" s="42"/>
      <c r="AA153" s="42"/>
      <c r="AB153" s="42"/>
      <c r="AC153" s="42"/>
      <c r="AD153" s="42"/>
      <c r="AE153" s="42"/>
      <c r="AT153" s="20" t="s">
        <v>223</v>
      </c>
      <c r="AU153" s="20" t="s">
        <v>85</v>
      </c>
    </row>
    <row r="154" s="14" customFormat="1">
      <c r="A154" s="14"/>
      <c r="B154" s="245"/>
      <c r="C154" s="246"/>
      <c r="D154" s="236" t="s">
        <v>225</v>
      </c>
      <c r="E154" s="247" t="s">
        <v>32</v>
      </c>
      <c r="F154" s="248" t="s">
        <v>2864</v>
      </c>
      <c r="G154" s="246"/>
      <c r="H154" s="249">
        <v>1.8</v>
      </c>
      <c r="I154" s="250"/>
      <c r="J154" s="246"/>
      <c r="K154" s="246"/>
      <c r="L154" s="251"/>
      <c r="M154" s="252"/>
      <c r="N154" s="253"/>
      <c r="O154" s="253"/>
      <c r="P154" s="253"/>
      <c r="Q154" s="253"/>
      <c r="R154" s="253"/>
      <c r="S154" s="253"/>
      <c r="T154" s="254"/>
      <c r="U154" s="14"/>
      <c r="V154" s="14"/>
      <c r="W154" s="14"/>
      <c r="X154" s="14"/>
      <c r="Y154" s="14"/>
      <c r="Z154" s="14"/>
      <c r="AA154" s="14"/>
      <c r="AB154" s="14"/>
      <c r="AC154" s="14"/>
      <c r="AD154" s="14"/>
      <c r="AE154" s="14"/>
      <c r="AT154" s="255" t="s">
        <v>225</v>
      </c>
      <c r="AU154" s="255" t="s">
        <v>85</v>
      </c>
      <c r="AV154" s="14" t="s">
        <v>85</v>
      </c>
      <c r="AW154" s="14" t="s">
        <v>38</v>
      </c>
      <c r="AX154" s="14" t="s">
        <v>76</v>
      </c>
      <c r="AY154" s="255" t="s">
        <v>214</v>
      </c>
    </row>
    <row r="155" s="15" customFormat="1">
      <c r="A155" s="15"/>
      <c r="B155" s="256"/>
      <c r="C155" s="257"/>
      <c r="D155" s="236" t="s">
        <v>225</v>
      </c>
      <c r="E155" s="258" t="s">
        <v>32</v>
      </c>
      <c r="F155" s="259" t="s">
        <v>256</v>
      </c>
      <c r="G155" s="257"/>
      <c r="H155" s="260">
        <v>1.8</v>
      </c>
      <c r="I155" s="261"/>
      <c r="J155" s="257"/>
      <c r="K155" s="257"/>
      <c r="L155" s="262"/>
      <c r="M155" s="263"/>
      <c r="N155" s="264"/>
      <c r="O155" s="264"/>
      <c r="P155" s="264"/>
      <c r="Q155" s="264"/>
      <c r="R155" s="264"/>
      <c r="S155" s="264"/>
      <c r="T155" s="265"/>
      <c r="U155" s="15"/>
      <c r="V155" s="15"/>
      <c r="W155" s="15"/>
      <c r="X155" s="15"/>
      <c r="Y155" s="15"/>
      <c r="Z155" s="15"/>
      <c r="AA155" s="15"/>
      <c r="AB155" s="15"/>
      <c r="AC155" s="15"/>
      <c r="AD155" s="15"/>
      <c r="AE155" s="15"/>
      <c r="AT155" s="266" t="s">
        <v>225</v>
      </c>
      <c r="AU155" s="266" t="s">
        <v>85</v>
      </c>
      <c r="AV155" s="15" t="s">
        <v>215</v>
      </c>
      <c r="AW155" s="15" t="s">
        <v>38</v>
      </c>
      <c r="AX155" s="15" t="s">
        <v>83</v>
      </c>
      <c r="AY155" s="266" t="s">
        <v>214</v>
      </c>
    </row>
    <row r="156" s="2" customFormat="1" ht="24.15" customHeight="1">
      <c r="A156" s="42"/>
      <c r="B156" s="43"/>
      <c r="C156" s="268" t="s">
        <v>277</v>
      </c>
      <c r="D156" s="268" t="s">
        <v>302</v>
      </c>
      <c r="E156" s="269" t="s">
        <v>2731</v>
      </c>
      <c r="F156" s="270" t="s">
        <v>2732</v>
      </c>
      <c r="G156" s="271" t="s">
        <v>280</v>
      </c>
      <c r="H156" s="272">
        <v>1.8</v>
      </c>
      <c r="I156" s="273"/>
      <c r="J156" s="274">
        <f>ROUND(I156*H156,2)</f>
        <v>0</v>
      </c>
      <c r="K156" s="270" t="s">
        <v>32</v>
      </c>
      <c r="L156" s="275"/>
      <c r="M156" s="276" t="s">
        <v>32</v>
      </c>
      <c r="N156" s="277" t="s">
        <v>47</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269</v>
      </c>
      <c r="AT156" s="227" t="s">
        <v>302</v>
      </c>
      <c r="AU156" s="227" t="s">
        <v>85</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356</v>
      </c>
    </row>
    <row r="157" s="14" customFormat="1">
      <c r="A157" s="14"/>
      <c r="B157" s="245"/>
      <c r="C157" s="246"/>
      <c r="D157" s="236" t="s">
        <v>225</v>
      </c>
      <c r="E157" s="247" t="s">
        <v>32</v>
      </c>
      <c r="F157" s="248" t="s">
        <v>2864</v>
      </c>
      <c r="G157" s="246"/>
      <c r="H157" s="249">
        <v>1.8</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225</v>
      </c>
      <c r="AU157" s="255" t="s">
        <v>85</v>
      </c>
      <c r="AV157" s="14" t="s">
        <v>85</v>
      </c>
      <c r="AW157" s="14" t="s">
        <v>38</v>
      </c>
      <c r="AX157" s="14" t="s">
        <v>76</v>
      </c>
      <c r="AY157" s="255" t="s">
        <v>214</v>
      </c>
    </row>
    <row r="158" s="15" customFormat="1">
      <c r="A158" s="15"/>
      <c r="B158" s="256"/>
      <c r="C158" s="257"/>
      <c r="D158" s="236" t="s">
        <v>225</v>
      </c>
      <c r="E158" s="258" t="s">
        <v>32</v>
      </c>
      <c r="F158" s="259" t="s">
        <v>256</v>
      </c>
      <c r="G158" s="257"/>
      <c r="H158" s="260">
        <v>1.8</v>
      </c>
      <c r="I158" s="261"/>
      <c r="J158" s="257"/>
      <c r="K158" s="257"/>
      <c r="L158" s="262"/>
      <c r="M158" s="263"/>
      <c r="N158" s="264"/>
      <c r="O158" s="264"/>
      <c r="P158" s="264"/>
      <c r="Q158" s="264"/>
      <c r="R158" s="264"/>
      <c r="S158" s="264"/>
      <c r="T158" s="265"/>
      <c r="U158" s="15"/>
      <c r="V158" s="15"/>
      <c r="W158" s="15"/>
      <c r="X158" s="15"/>
      <c r="Y158" s="15"/>
      <c r="Z158" s="15"/>
      <c r="AA158" s="15"/>
      <c r="AB158" s="15"/>
      <c r="AC158" s="15"/>
      <c r="AD158" s="15"/>
      <c r="AE158" s="15"/>
      <c r="AT158" s="266" t="s">
        <v>225</v>
      </c>
      <c r="AU158" s="266" t="s">
        <v>85</v>
      </c>
      <c r="AV158" s="15" t="s">
        <v>215</v>
      </c>
      <c r="AW158" s="15" t="s">
        <v>38</v>
      </c>
      <c r="AX158" s="15" t="s">
        <v>83</v>
      </c>
      <c r="AY158" s="266" t="s">
        <v>214</v>
      </c>
    </row>
    <row r="159" s="2" customFormat="1" ht="44.25" customHeight="1">
      <c r="A159" s="42"/>
      <c r="B159" s="43"/>
      <c r="C159" s="216" t="s">
        <v>301</v>
      </c>
      <c r="D159" s="216" t="s">
        <v>217</v>
      </c>
      <c r="E159" s="217" t="s">
        <v>2865</v>
      </c>
      <c r="F159" s="218" t="s">
        <v>2866</v>
      </c>
      <c r="G159" s="219" t="s">
        <v>327</v>
      </c>
      <c r="H159" s="220">
        <v>2</v>
      </c>
      <c r="I159" s="221"/>
      <c r="J159" s="222">
        <f>ROUND(I159*H159,2)</f>
        <v>0</v>
      </c>
      <c r="K159" s="218" t="s">
        <v>221</v>
      </c>
      <c r="L159" s="48"/>
      <c r="M159" s="223" t="s">
        <v>32</v>
      </c>
      <c r="N159" s="224" t="s">
        <v>47</v>
      </c>
      <c r="O159" s="88"/>
      <c r="P159" s="225">
        <f>O159*H159</f>
        <v>0</v>
      </c>
      <c r="Q159" s="225">
        <v>0</v>
      </c>
      <c r="R159" s="225">
        <f>Q159*H159</f>
        <v>0</v>
      </c>
      <c r="S159" s="225">
        <v>0</v>
      </c>
      <c r="T159" s="226">
        <f>S159*H159</f>
        <v>0</v>
      </c>
      <c r="U159" s="42"/>
      <c r="V159" s="42"/>
      <c r="W159" s="42"/>
      <c r="X159" s="42"/>
      <c r="Y159" s="42"/>
      <c r="Z159" s="42"/>
      <c r="AA159" s="42"/>
      <c r="AB159" s="42"/>
      <c r="AC159" s="42"/>
      <c r="AD159" s="42"/>
      <c r="AE159" s="42"/>
      <c r="AR159" s="227" t="s">
        <v>215</v>
      </c>
      <c r="AT159" s="227" t="s">
        <v>217</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215</v>
      </c>
      <c r="BM159" s="227" t="s">
        <v>365</v>
      </c>
    </row>
    <row r="160" s="2" customFormat="1">
      <c r="A160" s="42"/>
      <c r="B160" s="43"/>
      <c r="C160" s="44"/>
      <c r="D160" s="229" t="s">
        <v>223</v>
      </c>
      <c r="E160" s="44"/>
      <c r="F160" s="230" t="s">
        <v>2867</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223</v>
      </c>
      <c r="AU160" s="20" t="s">
        <v>85</v>
      </c>
    </row>
    <row r="161" s="14" customFormat="1">
      <c r="A161" s="14"/>
      <c r="B161" s="245"/>
      <c r="C161" s="246"/>
      <c r="D161" s="236" t="s">
        <v>225</v>
      </c>
      <c r="E161" s="247" t="s">
        <v>32</v>
      </c>
      <c r="F161" s="248" t="s">
        <v>2868</v>
      </c>
      <c r="G161" s="246"/>
      <c r="H161" s="249">
        <v>1</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76</v>
      </c>
      <c r="AY161" s="255" t="s">
        <v>214</v>
      </c>
    </row>
    <row r="162" s="14" customFormat="1">
      <c r="A162" s="14"/>
      <c r="B162" s="245"/>
      <c r="C162" s="246"/>
      <c r="D162" s="236" t="s">
        <v>225</v>
      </c>
      <c r="E162" s="247" t="s">
        <v>32</v>
      </c>
      <c r="F162" s="248" t="s">
        <v>2869</v>
      </c>
      <c r="G162" s="246"/>
      <c r="H162" s="249">
        <v>1</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38</v>
      </c>
      <c r="AX162" s="14" t="s">
        <v>76</v>
      </c>
      <c r="AY162" s="255" t="s">
        <v>214</v>
      </c>
    </row>
    <row r="163" s="15" customFormat="1">
      <c r="A163" s="15"/>
      <c r="B163" s="256"/>
      <c r="C163" s="257"/>
      <c r="D163" s="236" t="s">
        <v>225</v>
      </c>
      <c r="E163" s="258" t="s">
        <v>32</v>
      </c>
      <c r="F163" s="259" t="s">
        <v>256</v>
      </c>
      <c r="G163" s="257"/>
      <c r="H163" s="260">
        <v>2</v>
      </c>
      <c r="I163" s="261"/>
      <c r="J163" s="257"/>
      <c r="K163" s="257"/>
      <c r="L163" s="262"/>
      <c r="M163" s="263"/>
      <c r="N163" s="264"/>
      <c r="O163" s="264"/>
      <c r="P163" s="264"/>
      <c r="Q163" s="264"/>
      <c r="R163" s="264"/>
      <c r="S163" s="264"/>
      <c r="T163" s="265"/>
      <c r="U163" s="15"/>
      <c r="V163" s="15"/>
      <c r="W163" s="15"/>
      <c r="X163" s="15"/>
      <c r="Y163" s="15"/>
      <c r="Z163" s="15"/>
      <c r="AA163" s="15"/>
      <c r="AB163" s="15"/>
      <c r="AC163" s="15"/>
      <c r="AD163" s="15"/>
      <c r="AE163" s="15"/>
      <c r="AT163" s="266" t="s">
        <v>225</v>
      </c>
      <c r="AU163" s="266" t="s">
        <v>85</v>
      </c>
      <c r="AV163" s="15" t="s">
        <v>215</v>
      </c>
      <c r="AW163" s="15" t="s">
        <v>38</v>
      </c>
      <c r="AX163" s="15" t="s">
        <v>83</v>
      </c>
      <c r="AY163" s="266" t="s">
        <v>214</v>
      </c>
    </row>
    <row r="164" s="2" customFormat="1" ht="24.15" customHeight="1">
      <c r="A164" s="42"/>
      <c r="B164" s="43"/>
      <c r="C164" s="268" t="s">
        <v>8</v>
      </c>
      <c r="D164" s="268" t="s">
        <v>302</v>
      </c>
      <c r="E164" s="269" t="s">
        <v>2870</v>
      </c>
      <c r="F164" s="270" t="s">
        <v>2871</v>
      </c>
      <c r="G164" s="271" t="s">
        <v>280</v>
      </c>
      <c r="H164" s="272">
        <v>1.6000000000000001</v>
      </c>
      <c r="I164" s="273"/>
      <c r="J164" s="274">
        <f>ROUND(I164*H164,2)</f>
        <v>0</v>
      </c>
      <c r="K164" s="270" t="s">
        <v>32</v>
      </c>
      <c r="L164" s="275"/>
      <c r="M164" s="276" t="s">
        <v>32</v>
      </c>
      <c r="N164" s="277" t="s">
        <v>47</v>
      </c>
      <c r="O164" s="88"/>
      <c r="P164" s="225">
        <f>O164*H164</f>
        <v>0</v>
      </c>
      <c r="Q164" s="225">
        <v>0</v>
      </c>
      <c r="R164" s="225">
        <f>Q164*H164</f>
        <v>0</v>
      </c>
      <c r="S164" s="225">
        <v>0</v>
      </c>
      <c r="T164" s="226">
        <f>S164*H164</f>
        <v>0</v>
      </c>
      <c r="U164" s="42"/>
      <c r="V164" s="42"/>
      <c r="W164" s="42"/>
      <c r="X164" s="42"/>
      <c r="Y164" s="42"/>
      <c r="Z164" s="42"/>
      <c r="AA164" s="42"/>
      <c r="AB164" s="42"/>
      <c r="AC164" s="42"/>
      <c r="AD164" s="42"/>
      <c r="AE164" s="42"/>
      <c r="AR164" s="227" t="s">
        <v>269</v>
      </c>
      <c r="AT164" s="227" t="s">
        <v>302</v>
      </c>
      <c r="AU164" s="227" t="s">
        <v>85</v>
      </c>
      <c r="AY164" s="20" t="s">
        <v>214</v>
      </c>
      <c r="BE164" s="228">
        <f>IF(N164="základní",J164,0)</f>
        <v>0</v>
      </c>
      <c r="BF164" s="228">
        <f>IF(N164="snížená",J164,0)</f>
        <v>0</v>
      </c>
      <c r="BG164" s="228">
        <f>IF(N164="zákl. přenesená",J164,0)</f>
        <v>0</v>
      </c>
      <c r="BH164" s="228">
        <f>IF(N164="sníž. přenesená",J164,0)</f>
        <v>0</v>
      </c>
      <c r="BI164" s="228">
        <f>IF(N164="nulová",J164,0)</f>
        <v>0</v>
      </c>
      <c r="BJ164" s="20" t="s">
        <v>83</v>
      </c>
      <c r="BK164" s="228">
        <f>ROUND(I164*H164,2)</f>
        <v>0</v>
      </c>
      <c r="BL164" s="20" t="s">
        <v>215</v>
      </c>
      <c r="BM164" s="227" t="s">
        <v>377</v>
      </c>
    </row>
    <row r="165" s="14" customFormat="1">
      <c r="A165" s="14"/>
      <c r="B165" s="245"/>
      <c r="C165" s="246"/>
      <c r="D165" s="236" t="s">
        <v>225</v>
      </c>
      <c r="E165" s="247" t="s">
        <v>32</v>
      </c>
      <c r="F165" s="248" t="s">
        <v>2872</v>
      </c>
      <c r="G165" s="246"/>
      <c r="H165" s="249">
        <v>1</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4" customFormat="1">
      <c r="A166" s="14"/>
      <c r="B166" s="245"/>
      <c r="C166" s="246"/>
      <c r="D166" s="236" t="s">
        <v>225</v>
      </c>
      <c r="E166" s="247" t="s">
        <v>32</v>
      </c>
      <c r="F166" s="248" t="s">
        <v>2873</v>
      </c>
      <c r="G166" s="246"/>
      <c r="H166" s="249">
        <v>0.59999999999999998</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225</v>
      </c>
      <c r="AU166" s="255" t="s">
        <v>85</v>
      </c>
      <c r="AV166" s="14" t="s">
        <v>85</v>
      </c>
      <c r="AW166" s="14" t="s">
        <v>38</v>
      </c>
      <c r="AX166" s="14" t="s">
        <v>76</v>
      </c>
      <c r="AY166" s="255" t="s">
        <v>214</v>
      </c>
    </row>
    <row r="167" s="15" customFormat="1">
      <c r="A167" s="15"/>
      <c r="B167" s="256"/>
      <c r="C167" s="257"/>
      <c r="D167" s="236" t="s">
        <v>225</v>
      </c>
      <c r="E167" s="258" t="s">
        <v>32</v>
      </c>
      <c r="F167" s="259" t="s">
        <v>256</v>
      </c>
      <c r="G167" s="257"/>
      <c r="H167" s="260">
        <v>1.6000000000000001</v>
      </c>
      <c r="I167" s="261"/>
      <c r="J167" s="257"/>
      <c r="K167" s="257"/>
      <c r="L167" s="262"/>
      <c r="M167" s="263"/>
      <c r="N167" s="264"/>
      <c r="O167" s="264"/>
      <c r="P167" s="264"/>
      <c r="Q167" s="264"/>
      <c r="R167" s="264"/>
      <c r="S167" s="264"/>
      <c r="T167" s="265"/>
      <c r="U167" s="15"/>
      <c r="V167" s="15"/>
      <c r="W167" s="15"/>
      <c r="X167" s="15"/>
      <c r="Y167" s="15"/>
      <c r="Z167" s="15"/>
      <c r="AA167" s="15"/>
      <c r="AB167" s="15"/>
      <c r="AC167" s="15"/>
      <c r="AD167" s="15"/>
      <c r="AE167" s="15"/>
      <c r="AT167" s="266" t="s">
        <v>225</v>
      </c>
      <c r="AU167" s="266" t="s">
        <v>85</v>
      </c>
      <c r="AV167" s="15" t="s">
        <v>215</v>
      </c>
      <c r="AW167" s="15" t="s">
        <v>38</v>
      </c>
      <c r="AX167" s="15" t="s">
        <v>83</v>
      </c>
      <c r="AY167" s="266" t="s">
        <v>214</v>
      </c>
    </row>
    <row r="168" s="12" customFormat="1" ht="22.8" customHeight="1">
      <c r="A168" s="12"/>
      <c r="B168" s="200"/>
      <c r="C168" s="201"/>
      <c r="D168" s="202" t="s">
        <v>75</v>
      </c>
      <c r="E168" s="214" t="s">
        <v>215</v>
      </c>
      <c r="F168" s="214" t="s">
        <v>216</v>
      </c>
      <c r="G168" s="201"/>
      <c r="H168" s="201"/>
      <c r="I168" s="204"/>
      <c r="J168" s="215">
        <f>BK168</f>
        <v>0</v>
      </c>
      <c r="K168" s="201"/>
      <c r="L168" s="206"/>
      <c r="M168" s="207"/>
      <c r="N168" s="208"/>
      <c r="O168" s="208"/>
      <c r="P168" s="209">
        <f>SUM(P169:P173)</f>
        <v>0</v>
      </c>
      <c r="Q168" s="208"/>
      <c r="R168" s="209">
        <f>SUM(R169:R173)</f>
        <v>0</v>
      </c>
      <c r="S168" s="208"/>
      <c r="T168" s="210">
        <f>SUM(T169:T173)</f>
        <v>0</v>
      </c>
      <c r="U168" s="12"/>
      <c r="V168" s="12"/>
      <c r="W168" s="12"/>
      <c r="X168" s="12"/>
      <c r="Y168" s="12"/>
      <c r="Z168" s="12"/>
      <c r="AA168" s="12"/>
      <c r="AB168" s="12"/>
      <c r="AC168" s="12"/>
      <c r="AD168" s="12"/>
      <c r="AE168" s="12"/>
      <c r="AR168" s="211" t="s">
        <v>83</v>
      </c>
      <c r="AT168" s="212" t="s">
        <v>75</v>
      </c>
      <c r="AU168" s="212" t="s">
        <v>83</v>
      </c>
      <c r="AY168" s="211" t="s">
        <v>214</v>
      </c>
      <c r="BK168" s="213">
        <f>SUM(BK169:BK173)</f>
        <v>0</v>
      </c>
    </row>
    <row r="169" s="2" customFormat="1" ht="33" customHeight="1">
      <c r="A169" s="42"/>
      <c r="B169" s="43"/>
      <c r="C169" s="216" t="s">
        <v>312</v>
      </c>
      <c r="D169" s="216" t="s">
        <v>217</v>
      </c>
      <c r="E169" s="217" t="s">
        <v>2874</v>
      </c>
      <c r="F169" s="218" t="s">
        <v>2875</v>
      </c>
      <c r="G169" s="219" t="s">
        <v>220</v>
      </c>
      <c r="H169" s="220">
        <v>0.34699999999999998</v>
      </c>
      <c r="I169" s="221"/>
      <c r="J169" s="222">
        <f>ROUND(I169*H169,2)</f>
        <v>0</v>
      </c>
      <c r="K169" s="218" t="s">
        <v>221</v>
      </c>
      <c r="L169" s="48"/>
      <c r="M169" s="223" t="s">
        <v>32</v>
      </c>
      <c r="N169" s="224" t="s">
        <v>47</v>
      </c>
      <c r="O169" s="88"/>
      <c r="P169" s="225">
        <f>O169*H169</f>
        <v>0</v>
      </c>
      <c r="Q169" s="225">
        <v>0</v>
      </c>
      <c r="R169" s="225">
        <f>Q169*H169</f>
        <v>0</v>
      </c>
      <c r="S169" s="225">
        <v>0</v>
      </c>
      <c r="T169" s="226">
        <f>S169*H169</f>
        <v>0</v>
      </c>
      <c r="U169" s="42"/>
      <c r="V169" s="42"/>
      <c r="W169" s="42"/>
      <c r="X169" s="42"/>
      <c r="Y169" s="42"/>
      <c r="Z169" s="42"/>
      <c r="AA169" s="42"/>
      <c r="AB169" s="42"/>
      <c r="AC169" s="42"/>
      <c r="AD169" s="42"/>
      <c r="AE169" s="42"/>
      <c r="AR169" s="227" t="s">
        <v>215</v>
      </c>
      <c r="AT169" s="227" t="s">
        <v>217</v>
      </c>
      <c r="AU169" s="227" t="s">
        <v>85</v>
      </c>
      <c r="AY169" s="20" t="s">
        <v>214</v>
      </c>
      <c r="BE169" s="228">
        <f>IF(N169="základní",J169,0)</f>
        <v>0</v>
      </c>
      <c r="BF169" s="228">
        <f>IF(N169="snížená",J169,0)</f>
        <v>0</v>
      </c>
      <c r="BG169" s="228">
        <f>IF(N169="zákl. přenesená",J169,0)</f>
        <v>0</v>
      </c>
      <c r="BH169" s="228">
        <f>IF(N169="sníž. přenesená",J169,0)</f>
        <v>0</v>
      </c>
      <c r="BI169" s="228">
        <f>IF(N169="nulová",J169,0)</f>
        <v>0</v>
      </c>
      <c r="BJ169" s="20" t="s">
        <v>83</v>
      </c>
      <c r="BK169" s="228">
        <f>ROUND(I169*H169,2)</f>
        <v>0</v>
      </c>
      <c r="BL169" s="20" t="s">
        <v>215</v>
      </c>
      <c r="BM169" s="227" t="s">
        <v>389</v>
      </c>
    </row>
    <row r="170" s="2" customFormat="1">
      <c r="A170" s="42"/>
      <c r="B170" s="43"/>
      <c r="C170" s="44"/>
      <c r="D170" s="229" t="s">
        <v>223</v>
      </c>
      <c r="E170" s="44"/>
      <c r="F170" s="230" t="s">
        <v>2876</v>
      </c>
      <c r="G170" s="44"/>
      <c r="H170" s="44"/>
      <c r="I170" s="231"/>
      <c r="J170" s="44"/>
      <c r="K170" s="44"/>
      <c r="L170" s="48"/>
      <c r="M170" s="232"/>
      <c r="N170" s="233"/>
      <c r="O170" s="88"/>
      <c r="P170" s="88"/>
      <c r="Q170" s="88"/>
      <c r="R170" s="88"/>
      <c r="S170" s="88"/>
      <c r="T170" s="89"/>
      <c r="U170" s="42"/>
      <c r="V170" s="42"/>
      <c r="W170" s="42"/>
      <c r="X170" s="42"/>
      <c r="Y170" s="42"/>
      <c r="Z170" s="42"/>
      <c r="AA170" s="42"/>
      <c r="AB170" s="42"/>
      <c r="AC170" s="42"/>
      <c r="AD170" s="42"/>
      <c r="AE170" s="42"/>
      <c r="AT170" s="20" t="s">
        <v>223</v>
      </c>
      <c r="AU170" s="20" t="s">
        <v>85</v>
      </c>
    </row>
    <row r="171" s="14" customFormat="1">
      <c r="A171" s="14"/>
      <c r="B171" s="245"/>
      <c r="C171" s="246"/>
      <c r="D171" s="236" t="s">
        <v>225</v>
      </c>
      <c r="E171" s="247" t="s">
        <v>32</v>
      </c>
      <c r="F171" s="248" t="s">
        <v>2877</v>
      </c>
      <c r="G171" s="246"/>
      <c r="H171" s="249">
        <v>0.22500000000000001</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4" customFormat="1">
      <c r="A172" s="14"/>
      <c r="B172" s="245"/>
      <c r="C172" s="246"/>
      <c r="D172" s="236" t="s">
        <v>225</v>
      </c>
      <c r="E172" s="247" t="s">
        <v>32</v>
      </c>
      <c r="F172" s="248" t="s">
        <v>2878</v>
      </c>
      <c r="G172" s="246"/>
      <c r="H172" s="249">
        <v>0.122</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225</v>
      </c>
      <c r="AU172" s="255" t="s">
        <v>85</v>
      </c>
      <c r="AV172" s="14" t="s">
        <v>85</v>
      </c>
      <c r="AW172" s="14" t="s">
        <v>38</v>
      </c>
      <c r="AX172" s="14" t="s">
        <v>76</v>
      </c>
      <c r="AY172" s="255" t="s">
        <v>214</v>
      </c>
    </row>
    <row r="173" s="15" customFormat="1">
      <c r="A173" s="15"/>
      <c r="B173" s="256"/>
      <c r="C173" s="257"/>
      <c r="D173" s="236" t="s">
        <v>225</v>
      </c>
      <c r="E173" s="258" t="s">
        <v>32</v>
      </c>
      <c r="F173" s="259" t="s">
        <v>256</v>
      </c>
      <c r="G173" s="257"/>
      <c r="H173" s="260">
        <v>0.34699999999999998</v>
      </c>
      <c r="I173" s="261"/>
      <c r="J173" s="257"/>
      <c r="K173" s="257"/>
      <c r="L173" s="262"/>
      <c r="M173" s="263"/>
      <c r="N173" s="264"/>
      <c r="O173" s="264"/>
      <c r="P173" s="264"/>
      <c r="Q173" s="264"/>
      <c r="R173" s="264"/>
      <c r="S173" s="264"/>
      <c r="T173" s="265"/>
      <c r="U173" s="15"/>
      <c r="V173" s="15"/>
      <c r="W173" s="15"/>
      <c r="X173" s="15"/>
      <c r="Y173" s="15"/>
      <c r="Z173" s="15"/>
      <c r="AA173" s="15"/>
      <c r="AB173" s="15"/>
      <c r="AC173" s="15"/>
      <c r="AD173" s="15"/>
      <c r="AE173" s="15"/>
      <c r="AT173" s="266" t="s">
        <v>225</v>
      </c>
      <c r="AU173" s="266" t="s">
        <v>85</v>
      </c>
      <c r="AV173" s="15" t="s">
        <v>215</v>
      </c>
      <c r="AW173" s="15" t="s">
        <v>38</v>
      </c>
      <c r="AX173" s="15" t="s">
        <v>83</v>
      </c>
      <c r="AY173" s="266" t="s">
        <v>214</v>
      </c>
    </row>
    <row r="174" s="12" customFormat="1" ht="22.8" customHeight="1">
      <c r="A174" s="12"/>
      <c r="B174" s="200"/>
      <c r="C174" s="201"/>
      <c r="D174" s="202" t="s">
        <v>75</v>
      </c>
      <c r="E174" s="214" t="s">
        <v>244</v>
      </c>
      <c r="F174" s="214" t="s">
        <v>245</v>
      </c>
      <c r="G174" s="201"/>
      <c r="H174" s="201"/>
      <c r="I174" s="204"/>
      <c r="J174" s="215">
        <f>BK174</f>
        <v>0</v>
      </c>
      <c r="K174" s="201"/>
      <c r="L174" s="206"/>
      <c r="M174" s="207"/>
      <c r="N174" s="208"/>
      <c r="O174" s="208"/>
      <c r="P174" s="209">
        <f>SUM(P175:P186)</f>
        <v>0</v>
      </c>
      <c r="Q174" s="208"/>
      <c r="R174" s="209">
        <f>SUM(R175:R186)</f>
        <v>0</v>
      </c>
      <c r="S174" s="208"/>
      <c r="T174" s="210">
        <f>SUM(T175:T186)</f>
        <v>0</v>
      </c>
      <c r="U174" s="12"/>
      <c r="V174" s="12"/>
      <c r="W174" s="12"/>
      <c r="X174" s="12"/>
      <c r="Y174" s="12"/>
      <c r="Z174" s="12"/>
      <c r="AA174" s="12"/>
      <c r="AB174" s="12"/>
      <c r="AC174" s="12"/>
      <c r="AD174" s="12"/>
      <c r="AE174" s="12"/>
      <c r="AR174" s="211" t="s">
        <v>83</v>
      </c>
      <c r="AT174" s="212" t="s">
        <v>75</v>
      </c>
      <c r="AU174" s="212" t="s">
        <v>83</v>
      </c>
      <c r="AY174" s="211" t="s">
        <v>214</v>
      </c>
      <c r="BK174" s="213">
        <f>SUM(BK175:BK186)</f>
        <v>0</v>
      </c>
    </row>
    <row r="175" s="2" customFormat="1" ht="21.75" customHeight="1">
      <c r="A175" s="42"/>
      <c r="B175" s="43"/>
      <c r="C175" s="216" t="s">
        <v>317</v>
      </c>
      <c r="D175" s="216" t="s">
        <v>217</v>
      </c>
      <c r="E175" s="217" t="s">
        <v>2734</v>
      </c>
      <c r="F175" s="218" t="s">
        <v>2735</v>
      </c>
      <c r="G175" s="219" t="s">
        <v>230</v>
      </c>
      <c r="H175" s="220">
        <v>3.0129999999999999</v>
      </c>
      <c r="I175" s="221"/>
      <c r="J175" s="222">
        <f>ROUND(I175*H175,2)</f>
        <v>0</v>
      </c>
      <c r="K175" s="218" t="s">
        <v>221</v>
      </c>
      <c r="L175" s="48"/>
      <c r="M175" s="223" t="s">
        <v>32</v>
      </c>
      <c r="N175" s="224" t="s">
        <v>47</v>
      </c>
      <c r="O175" s="88"/>
      <c r="P175" s="225">
        <f>O175*H175</f>
        <v>0</v>
      </c>
      <c r="Q175" s="225">
        <v>0</v>
      </c>
      <c r="R175" s="225">
        <f>Q175*H175</f>
        <v>0</v>
      </c>
      <c r="S175" s="225">
        <v>0</v>
      </c>
      <c r="T175" s="226">
        <f>S175*H175</f>
        <v>0</v>
      </c>
      <c r="U175" s="42"/>
      <c r="V175" s="42"/>
      <c r="W175" s="42"/>
      <c r="X175" s="42"/>
      <c r="Y175" s="42"/>
      <c r="Z175" s="42"/>
      <c r="AA175" s="42"/>
      <c r="AB175" s="42"/>
      <c r="AC175" s="42"/>
      <c r="AD175" s="42"/>
      <c r="AE175" s="42"/>
      <c r="AR175" s="227" t="s">
        <v>215</v>
      </c>
      <c r="AT175" s="227" t="s">
        <v>217</v>
      </c>
      <c r="AU175" s="227" t="s">
        <v>85</v>
      </c>
      <c r="AY175" s="20" t="s">
        <v>214</v>
      </c>
      <c r="BE175" s="228">
        <f>IF(N175="základní",J175,0)</f>
        <v>0</v>
      </c>
      <c r="BF175" s="228">
        <f>IF(N175="snížená",J175,0)</f>
        <v>0</v>
      </c>
      <c r="BG175" s="228">
        <f>IF(N175="zákl. přenesená",J175,0)</f>
        <v>0</v>
      </c>
      <c r="BH175" s="228">
        <f>IF(N175="sníž. přenesená",J175,0)</f>
        <v>0</v>
      </c>
      <c r="BI175" s="228">
        <f>IF(N175="nulová",J175,0)</f>
        <v>0</v>
      </c>
      <c r="BJ175" s="20" t="s">
        <v>83</v>
      </c>
      <c r="BK175" s="228">
        <f>ROUND(I175*H175,2)</f>
        <v>0</v>
      </c>
      <c r="BL175" s="20" t="s">
        <v>215</v>
      </c>
      <c r="BM175" s="227" t="s">
        <v>406</v>
      </c>
    </row>
    <row r="176" s="2" customFormat="1">
      <c r="A176" s="42"/>
      <c r="B176" s="43"/>
      <c r="C176" s="44"/>
      <c r="D176" s="229" t="s">
        <v>223</v>
      </c>
      <c r="E176" s="44"/>
      <c r="F176" s="230" t="s">
        <v>2736</v>
      </c>
      <c r="G176" s="44"/>
      <c r="H176" s="44"/>
      <c r="I176" s="231"/>
      <c r="J176" s="44"/>
      <c r="K176" s="44"/>
      <c r="L176" s="48"/>
      <c r="M176" s="232"/>
      <c r="N176" s="233"/>
      <c r="O176" s="88"/>
      <c r="P176" s="88"/>
      <c r="Q176" s="88"/>
      <c r="R176" s="88"/>
      <c r="S176" s="88"/>
      <c r="T176" s="89"/>
      <c r="U176" s="42"/>
      <c r="V176" s="42"/>
      <c r="W176" s="42"/>
      <c r="X176" s="42"/>
      <c r="Y176" s="42"/>
      <c r="Z176" s="42"/>
      <c r="AA176" s="42"/>
      <c r="AB176" s="42"/>
      <c r="AC176" s="42"/>
      <c r="AD176" s="42"/>
      <c r="AE176" s="42"/>
      <c r="AT176" s="20" t="s">
        <v>223</v>
      </c>
      <c r="AU176" s="20" t="s">
        <v>85</v>
      </c>
    </row>
    <row r="177" s="14" customFormat="1">
      <c r="A177" s="14"/>
      <c r="B177" s="245"/>
      <c r="C177" s="246"/>
      <c r="D177" s="236" t="s">
        <v>225</v>
      </c>
      <c r="E177" s="247" t="s">
        <v>32</v>
      </c>
      <c r="F177" s="248" t="s">
        <v>2879</v>
      </c>
      <c r="G177" s="246"/>
      <c r="H177" s="249">
        <v>0.41299999999999998</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225</v>
      </c>
      <c r="AU177" s="255" t="s">
        <v>85</v>
      </c>
      <c r="AV177" s="14" t="s">
        <v>85</v>
      </c>
      <c r="AW177" s="14" t="s">
        <v>38</v>
      </c>
      <c r="AX177" s="14" t="s">
        <v>76</v>
      </c>
      <c r="AY177" s="255" t="s">
        <v>214</v>
      </c>
    </row>
    <row r="178" s="14" customFormat="1">
      <c r="A178" s="14"/>
      <c r="B178" s="245"/>
      <c r="C178" s="246"/>
      <c r="D178" s="236" t="s">
        <v>225</v>
      </c>
      <c r="E178" s="247" t="s">
        <v>32</v>
      </c>
      <c r="F178" s="248" t="s">
        <v>2880</v>
      </c>
      <c r="G178" s="246"/>
      <c r="H178" s="249">
        <v>0.34999999999999998</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225</v>
      </c>
      <c r="AU178" s="255" t="s">
        <v>85</v>
      </c>
      <c r="AV178" s="14" t="s">
        <v>85</v>
      </c>
      <c r="AW178" s="14" t="s">
        <v>38</v>
      </c>
      <c r="AX178" s="14" t="s">
        <v>76</v>
      </c>
      <c r="AY178" s="255" t="s">
        <v>214</v>
      </c>
    </row>
    <row r="179" s="14" customFormat="1">
      <c r="A179" s="14"/>
      <c r="B179" s="245"/>
      <c r="C179" s="246"/>
      <c r="D179" s="236" t="s">
        <v>225</v>
      </c>
      <c r="E179" s="247" t="s">
        <v>32</v>
      </c>
      <c r="F179" s="248" t="s">
        <v>2881</v>
      </c>
      <c r="G179" s="246"/>
      <c r="H179" s="249">
        <v>1.9950000000000001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76</v>
      </c>
      <c r="AY179" s="255" t="s">
        <v>214</v>
      </c>
    </row>
    <row r="180" s="14" customFormat="1">
      <c r="A180" s="14"/>
      <c r="B180" s="245"/>
      <c r="C180" s="246"/>
      <c r="D180" s="236" t="s">
        <v>225</v>
      </c>
      <c r="E180" s="247" t="s">
        <v>32</v>
      </c>
      <c r="F180" s="248" t="s">
        <v>2882</v>
      </c>
      <c r="G180" s="246"/>
      <c r="H180" s="249">
        <v>0.255</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225</v>
      </c>
      <c r="AU180" s="255" t="s">
        <v>85</v>
      </c>
      <c r="AV180" s="14" t="s">
        <v>85</v>
      </c>
      <c r="AW180" s="14" t="s">
        <v>38</v>
      </c>
      <c r="AX180" s="14" t="s">
        <v>76</v>
      </c>
      <c r="AY180" s="255" t="s">
        <v>214</v>
      </c>
    </row>
    <row r="181" s="15" customFormat="1">
      <c r="A181" s="15"/>
      <c r="B181" s="256"/>
      <c r="C181" s="257"/>
      <c r="D181" s="236" t="s">
        <v>225</v>
      </c>
      <c r="E181" s="258" t="s">
        <v>32</v>
      </c>
      <c r="F181" s="259" t="s">
        <v>256</v>
      </c>
      <c r="G181" s="257"/>
      <c r="H181" s="260">
        <v>3.0129999999999999</v>
      </c>
      <c r="I181" s="261"/>
      <c r="J181" s="257"/>
      <c r="K181" s="257"/>
      <c r="L181" s="262"/>
      <c r="M181" s="263"/>
      <c r="N181" s="264"/>
      <c r="O181" s="264"/>
      <c r="P181" s="264"/>
      <c r="Q181" s="264"/>
      <c r="R181" s="264"/>
      <c r="S181" s="264"/>
      <c r="T181" s="265"/>
      <c r="U181" s="15"/>
      <c r="V181" s="15"/>
      <c r="W181" s="15"/>
      <c r="X181" s="15"/>
      <c r="Y181" s="15"/>
      <c r="Z181" s="15"/>
      <c r="AA181" s="15"/>
      <c r="AB181" s="15"/>
      <c r="AC181" s="15"/>
      <c r="AD181" s="15"/>
      <c r="AE181" s="15"/>
      <c r="AT181" s="266" t="s">
        <v>225</v>
      </c>
      <c r="AU181" s="266" t="s">
        <v>85</v>
      </c>
      <c r="AV181" s="15" t="s">
        <v>215</v>
      </c>
      <c r="AW181" s="15" t="s">
        <v>38</v>
      </c>
      <c r="AX181" s="15" t="s">
        <v>83</v>
      </c>
      <c r="AY181" s="266" t="s">
        <v>214</v>
      </c>
    </row>
    <row r="182" s="2" customFormat="1" ht="37.8" customHeight="1">
      <c r="A182" s="42"/>
      <c r="B182" s="43"/>
      <c r="C182" s="216" t="s">
        <v>324</v>
      </c>
      <c r="D182" s="216" t="s">
        <v>217</v>
      </c>
      <c r="E182" s="217" t="s">
        <v>2883</v>
      </c>
      <c r="F182" s="218" t="s">
        <v>2884</v>
      </c>
      <c r="G182" s="219" t="s">
        <v>220</v>
      </c>
      <c r="H182" s="220">
        <v>0.83199999999999996</v>
      </c>
      <c r="I182" s="221"/>
      <c r="J182" s="222">
        <f>ROUND(I182*H182,2)</f>
        <v>0</v>
      </c>
      <c r="K182" s="218" t="s">
        <v>221</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215</v>
      </c>
      <c r="AT182" s="227" t="s">
        <v>217</v>
      </c>
      <c r="AU182" s="227" t="s">
        <v>85</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215</v>
      </c>
      <c r="BM182" s="227" t="s">
        <v>417</v>
      </c>
    </row>
    <row r="183" s="2" customFormat="1">
      <c r="A183" s="42"/>
      <c r="B183" s="43"/>
      <c r="C183" s="44"/>
      <c r="D183" s="229" t="s">
        <v>223</v>
      </c>
      <c r="E183" s="44"/>
      <c r="F183" s="230" t="s">
        <v>2885</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223</v>
      </c>
      <c r="AU183" s="20" t="s">
        <v>85</v>
      </c>
    </row>
    <row r="184" s="14" customFormat="1">
      <c r="A184" s="14"/>
      <c r="B184" s="245"/>
      <c r="C184" s="246"/>
      <c r="D184" s="236" t="s">
        <v>225</v>
      </c>
      <c r="E184" s="247" t="s">
        <v>32</v>
      </c>
      <c r="F184" s="248" t="s">
        <v>2886</v>
      </c>
      <c r="G184" s="246"/>
      <c r="H184" s="249">
        <v>0.34699999999999998</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225</v>
      </c>
      <c r="AU184" s="255" t="s">
        <v>85</v>
      </c>
      <c r="AV184" s="14" t="s">
        <v>85</v>
      </c>
      <c r="AW184" s="14" t="s">
        <v>38</v>
      </c>
      <c r="AX184" s="14" t="s">
        <v>76</v>
      </c>
      <c r="AY184" s="255" t="s">
        <v>214</v>
      </c>
    </row>
    <row r="185" s="14" customFormat="1">
      <c r="A185" s="14"/>
      <c r="B185" s="245"/>
      <c r="C185" s="246"/>
      <c r="D185" s="236" t="s">
        <v>225</v>
      </c>
      <c r="E185" s="247" t="s">
        <v>32</v>
      </c>
      <c r="F185" s="248" t="s">
        <v>2887</v>
      </c>
      <c r="G185" s="246"/>
      <c r="H185" s="249">
        <v>0.48499999999999999</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225</v>
      </c>
      <c r="AU185" s="255" t="s">
        <v>85</v>
      </c>
      <c r="AV185" s="14" t="s">
        <v>85</v>
      </c>
      <c r="AW185" s="14" t="s">
        <v>38</v>
      </c>
      <c r="AX185" s="14" t="s">
        <v>76</v>
      </c>
      <c r="AY185" s="255" t="s">
        <v>214</v>
      </c>
    </row>
    <row r="186" s="15" customFormat="1">
      <c r="A186" s="15"/>
      <c r="B186" s="256"/>
      <c r="C186" s="257"/>
      <c r="D186" s="236" t="s">
        <v>225</v>
      </c>
      <c r="E186" s="258" t="s">
        <v>32</v>
      </c>
      <c r="F186" s="259" t="s">
        <v>256</v>
      </c>
      <c r="G186" s="257"/>
      <c r="H186" s="260">
        <v>0.83199999999999996</v>
      </c>
      <c r="I186" s="261"/>
      <c r="J186" s="257"/>
      <c r="K186" s="257"/>
      <c r="L186" s="262"/>
      <c r="M186" s="263"/>
      <c r="N186" s="264"/>
      <c r="O186" s="264"/>
      <c r="P186" s="264"/>
      <c r="Q186" s="264"/>
      <c r="R186" s="264"/>
      <c r="S186" s="264"/>
      <c r="T186" s="265"/>
      <c r="U186" s="15"/>
      <c r="V186" s="15"/>
      <c r="W186" s="15"/>
      <c r="X186" s="15"/>
      <c r="Y186" s="15"/>
      <c r="Z186" s="15"/>
      <c r="AA186" s="15"/>
      <c r="AB186" s="15"/>
      <c r="AC186" s="15"/>
      <c r="AD186" s="15"/>
      <c r="AE186" s="15"/>
      <c r="AT186" s="266" t="s">
        <v>225</v>
      </c>
      <c r="AU186" s="266" t="s">
        <v>85</v>
      </c>
      <c r="AV186" s="15" t="s">
        <v>215</v>
      </c>
      <c r="AW186" s="15" t="s">
        <v>38</v>
      </c>
      <c r="AX186" s="15" t="s">
        <v>83</v>
      </c>
      <c r="AY186" s="266" t="s">
        <v>214</v>
      </c>
    </row>
    <row r="187" s="12" customFormat="1" ht="22.8" customHeight="1">
      <c r="A187" s="12"/>
      <c r="B187" s="200"/>
      <c r="C187" s="201"/>
      <c r="D187" s="202" t="s">
        <v>75</v>
      </c>
      <c r="E187" s="214" t="s">
        <v>273</v>
      </c>
      <c r="F187" s="214" t="s">
        <v>382</v>
      </c>
      <c r="G187" s="201"/>
      <c r="H187" s="201"/>
      <c r="I187" s="204"/>
      <c r="J187" s="215">
        <f>BK187</f>
        <v>0</v>
      </c>
      <c r="K187" s="201"/>
      <c r="L187" s="206"/>
      <c r="M187" s="207"/>
      <c r="N187" s="208"/>
      <c r="O187" s="208"/>
      <c r="P187" s="209">
        <f>SUM(P188:P243)</f>
        <v>0</v>
      </c>
      <c r="Q187" s="208"/>
      <c r="R187" s="209">
        <f>SUM(R188:R243)</f>
        <v>0</v>
      </c>
      <c r="S187" s="208"/>
      <c r="T187" s="210">
        <f>SUM(T188:T243)</f>
        <v>0</v>
      </c>
      <c r="U187" s="12"/>
      <c r="V187" s="12"/>
      <c r="W187" s="12"/>
      <c r="X187" s="12"/>
      <c r="Y187" s="12"/>
      <c r="Z187" s="12"/>
      <c r="AA187" s="12"/>
      <c r="AB187" s="12"/>
      <c r="AC187" s="12"/>
      <c r="AD187" s="12"/>
      <c r="AE187" s="12"/>
      <c r="AR187" s="211" t="s">
        <v>83</v>
      </c>
      <c r="AT187" s="212" t="s">
        <v>75</v>
      </c>
      <c r="AU187" s="212" t="s">
        <v>83</v>
      </c>
      <c r="AY187" s="211" t="s">
        <v>214</v>
      </c>
      <c r="BK187" s="213">
        <f>SUM(BK188:BK243)</f>
        <v>0</v>
      </c>
    </row>
    <row r="188" s="2" customFormat="1" ht="37.8" customHeight="1">
      <c r="A188" s="42"/>
      <c r="B188" s="43"/>
      <c r="C188" s="216" t="s">
        <v>334</v>
      </c>
      <c r="D188" s="216" t="s">
        <v>217</v>
      </c>
      <c r="E188" s="217" t="s">
        <v>384</v>
      </c>
      <c r="F188" s="218" t="s">
        <v>385</v>
      </c>
      <c r="G188" s="219" t="s">
        <v>230</v>
      </c>
      <c r="H188" s="220">
        <v>57.060000000000002</v>
      </c>
      <c r="I188" s="221"/>
      <c r="J188" s="222">
        <f>ROUND(I188*H188,2)</f>
        <v>0</v>
      </c>
      <c r="K188" s="218" t="s">
        <v>221</v>
      </c>
      <c r="L188" s="48"/>
      <c r="M188" s="223" t="s">
        <v>32</v>
      </c>
      <c r="N188" s="224" t="s">
        <v>47</v>
      </c>
      <c r="O188" s="88"/>
      <c r="P188" s="225">
        <f>O188*H188</f>
        <v>0</v>
      </c>
      <c r="Q188" s="225">
        <v>0</v>
      </c>
      <c r="R188" s="225">
        <f>Q188*H188</f>
        <v>0</v>
      </c>
      <c r="S188" s="225">
        <v>0</v>
      </c>
      <c r="T188" s="226">
        <f>S188*H188</f>
        <v>0</v>
      </c>
      <c r="U188" s="42"/>
      <c r="V188" s="42"/>
      <c r="W188" s="42"/>
      <c r="X188" s="42"/>
      <c r="Y188" s="42"/>
      <c r="Z188" s="42"/>
      <c r="AA188" s="42"/>
      <c r="AB188" s="42"/>
      <c r="AC188" s="42"/>
      <c r="AD188" s="42"/>
      <c r="AE188" s="42"/>
      <c r="AR188" s="227" t="s">
        <v>215</v>
      </c>
      <c r="AT188" s="227" t="s">
        <v>217</v>
      </c>
      <c r="AU188" s="227" t="s">
        <v>85</v>
      </c>
      <c r="AY188" s="20" t="s">
        <v>214</v>
      </c>
      <c r="BE188" s="228">
        <f>IF(N188="základní",J188,0)</f>
        <v>0</v>
      </c>
      <c r="BF188" s="228">
        <f>IF(N188="snížená",J188,0)</f>
        <v>0</v>
      </c>
      <c r="BG188" s="228">
        <f>IF(N188="zákl. přenesená",J188,0)</f>
        <v>0</v>
      </c>
      <c r="BH188" s="228">
        <f>IF(N188="sníž. přenesená",J188,0)</f>
        <v>0</v>
      </c>
      <c r="BI188" s="228">
        <f>IF(N188="nulová",J188,0)</f>
        <v>0</v>
      </c>
      <c r="BJ188" s="20" t="s">
        <v>83</v>
      </c>
      <c r="BK188" s="228">
        <f>ROUND(I188*H188,2)</f>
        <v>0</v>
      </c>
      <c r="BL188" s="20" t="s">
        <v>215</v>
      </c>
      <c r="BM188" s="227" t="s">
        <v>426</v>
      </c>
    </row>
    <row r="189" s="2" customFormat="1">
      <c r="A189" s="42"/>
      <c r="B189" s="43"/>
      <c r="C189" s="44"/>
      <c r="D189" s="229" t="s">
        <v>223</v>
      </c>
      <c r="E189" s="44"/>
      <c r="F189" s="230" t="s">
        <v>387</v>
      </c>
      <c r="G189" s="44"/>
      <c r="H189" s="44"/>
      <c r="I189" s="231"/>
      <c r="J189" s="44"/>
      <c r="K189" s="44"/>
      <c r="L189" s="48"/>
      <c r="M189" s="232"/>
      <c r="N189" s="233"/>
      <c r="O189" s="88"/>
      <c r="P189" s="88"/>
      <c r="Q189" s="88"/>
      <c r="R189" s="88"/>
      <c r="S189" s="88"/>
      <c r="T189" s="89"/>
      <c r="U189" s="42"/>
      <c r="V189" s="42"/>
      <c r="W189" s="42"/>
      <c r="X189" s="42"/>
      <c r="Y189" s="42"/>
      <c r="Z189" s="42"/>
      <c r="AA189" s="42"/>
      <c r="AB189" s="42"/>
      <c r="AC189" s="42"/>
      <c r="AD189" s="42"/>
      <c r="AE189" s="42"/>
      <c r="AT189" s="20" t="s">
        <v>223</v>
      </c>
      <c r="AU189" s="20" t="s">
        <v>85</v>
      </c>
    </row>
    <row r="190" s="14" customFormat="1">
      <c r="A190" s="14"/>
      <c r="B190" s="245"/>
      <c r="C190" s="246"/>
      <c r="D190" s="236" t="s">
        <v>225</v>
      </c>
      <c r="E190" s="247" t="s">
        <v>32</v>
      </c>
      <c r="F190" s="248" t="s">
        <v>2888</v>
      </c>
      <c r="G190" s="246"/>
      <c r="H190" s="249">
        <v>1.8</v>
      </c>
      <c r="I190" s="250"/>
      <c r="J190" s="246"/>
      <c r="K190" s="246"/>
      <c r="L190" s="251"/>
      <c r="M190" s="252"/>
      <c r="N190" s="253"/>
      <c r="O190" s="253"/>
      <c r="P190" s="253"/>
      <c r="Q190" s="253"/>
      <c r="R190" s="253"/>
      <c r="S190" s="253"/>
      <c r="T190" s="254"/>
      <c r="U190" s="14"/>
      <c r="V190" s="14"/>
      <c r="W190" s="14"/>
      <c r="X190" s="14"/>
      <c r="Y190" s="14"/>
      <c r="Z190" s="14"/>
      <c r="AA190" s="14"/>
      <c r="AB190" s="14"/>
      <c r="AC190" s="14"/>
      <c r="AD190" s="14"/>
      <c r="AE190" s="14"/>
      <c r="AT190" s="255" t="s">
        <v>225</v>
      </c>
      <c r="AU190" s="255" t="s">
        <v>85</v>
      </c>
      <c r="AV190" s="14" t="s">
        <v>85</v>
      </c>
      <c r="AW190" s="14" t="s">
        <v>38</v>
      </c>
      <c r="AX190" s="14" t="s">
        <v>76</v>
      </c>
      <c r="AY190" s="255" t="s">
        <v>214</v>
      </c>
    </row>
    <row r="191" s="14" customFormat="1">
      <c r="A191" s="14"/>
      <c r="B191" s="245"/>
      <c r="C191" s="246"/>
      <c r="D191" s="236" t="s">
        <v>225</v>
      </c>
      <c r="E191" s="247" t="s">
        <v>32</v>
      </c>
      <c r="F191" s="248" t="s">
        <v>2889</v>
      </c>
      <c r="G191" s="246"/>
      <c r="H191" s="249">
        <v>2.3399999999999999</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225</v>
      </c>
      <c r="AU191" s="255" t="s">
        <v>85</v>
      </c>
      <c r="AV191" s="14" t="s">
        <v>85</v>
      </c>
      <c r="AW191" s="14" t="s">
        <v>38</v>
      </c>
      <c r="AX191" s="14" t="s">
        <v>76</v>
      </c>
      <c r="AY191" s="255" t="s">
        <v>214</v>
      </c>
    </row>
    <row r="192" s="14" customFormat="1">
      <c r="A192" s="14"/>
      <c r="B192" s="245"/>
      <c r="C192" s="246"/>
      <c r="D192" s="236" t="s">
        <v>225</v>
      </c>
      <c r="E192" s="247" t="s">
        <v>32</v>
      </c>
      <c r="F192" s="248" t="s">
        <v>2890</v>
      </c>
      <c r="G192" s="246"/>
      <c r="H192" s="249">
        <v>4.5</v>
      </c>
      <c r="I192" s="250"/>
      <c r="J192" s="246"/>
      <c r="K192" s="246"/>
      <c r="L192" s="251"/>
      <c r="M192" s="252"/>
      <c r="N192" s="253"/>
      <c r="O192" s="253"/>
      <c r="P192" s="253"/>
      <c r="Q192" s="253"/>
      <c r="R192" s="253"/>
      <c r="S192" s="253"/>
      <c r="T192" s="254"/>
      <c r="U192" s="14"/>
      <c r="V192" s="14"/>
      <c r="W192" s="14"/>
      <c r="X192" s="14"/>
      <c r="Y192" s="14"/>
      <c r="Z192" s="14"/>
      <c r="AA192" s="14"/>
      <c r="AB192" s="14"/>
      <c r="AC192" s="14"/>
      <c r="AD192" s="14"/>
      <c r="AE192" s="14"/>
      <c r="AT192" s="255" t="s">
        <v>225</v>
      </c>
      <c r="AU192" s="255" t="s">
        <v>85</v>
      </c>
      <c r="AV192" s="14" t="s">
        <v>85</v>
      </c>
      <c r="AW192" s="14" t="s">
        <v>38</v>
      </c>
      <c r="AX192" s="14" t="s">
        <v>76</v>
      </c>
      <c r="AY192" s="255" t="s">
        <v>214</v>
      </c>
    </row>
    <row r="193" s="14" customFormat="1">
      <c r="A193" s="14"/>
      <c r="B193" s="245"/>
      <c r="C193" s="246"/>
      <c r="D193" s="236" t="s">
        <v>225</v>
      </c>
      <c r="E193" s="247" t="s">
        <v>32</v>
      </c>
      <c r="F193" s="248" t="s">
        <v>2891</v>
      </c>
      <c r="G193" s="246"/>
      <c r="H193" s="249">
        <v>1.98</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225</v>
      </c>
      <c r="AU193" s="255" t="s">
        <v>85</v>
      </c>
      <c r="AV193" s="14" t="s">
        <v>85</v>
      </c>
      <c r="AW193" s="14" t="s">
        <v>38</v>
      </c>
      <c r="AX193" s="14" t="s">
        <v>76</v>
      </c>
      <c r="AY193" s="255" t="s">
        <v>214</v>
      </c>
    </row>
    <row r="194" s="14" customFormat="1">
      <c r="A194" s="14"/>
      <c r="B194" s="245"/>
      <c r="C194" s="246"/>
      <c r="D194" s="236" t="s">
        <v>225</v>
      </c>
      <c r="E194" s="247" t="s">
        <v>32</v>
      </c>
      <c r="F194" s="248" t="s">
        <v>2892</v>
      </c>
      <c r="G194" s="246"/>
      <c r="H194" s="249">
        <v>2.7599999999999998</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225</v>
      </c>
      <c r="AU194" s="255" t="s">
        <v>85</v>
      </c>
      <c r="AV194" s="14" t="s">
        <v>85</v>
      </c>
      <c r="AW194" s="14" t="s">
        <v>38</v>
      </c>
      <c r="AX194" s="14" t="s">
        <v>76</v>
      </c>
      <c r="AY194" s="255" t="s">
        <v>214</v>
      </c>
    </row>
    <row r="195" s="14" customFormat="1">
      <c r="A195" s="14"/>
      <c r="B195" s="245"/>
      <c r="C195" s="246"/>
      <c r="D195" s="236" t="s">
        <v>225</v>
      </c>
      <c r="E195" s="247" t="s">
        <v>32</v>
      </c>
      <c r="F195" s="248" t="s">
        <v>2893</v>
      </c>
      <c r="G195" s="246"/>
      <c r="H195" s="249">
        <v>4.0800000000000001</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225</v>
      </c>
      <c r="AU195" s="255" t="s">
        <v>85</v>
      </c>
      <c r="AV195" s="14" t="s">
        <v>85</v>
      </c>
      <c r="AW195" s="14" t="s">
        <v>38</v>
      </c>
      <c r="AX195" s="14" t="s">
        <v>76</v>
      </c>
      <c r="AY195" s="255" t="s">
        <v>214</v>
      </c>
    </row>
    <row r="196" s="14" customFormat="1">
      <c r="A196" s="14"/>
      <c r="B196" s="245"/>
      <c r="C196" s="246"/>
      <c r="D196" s="236" t="s">
        <v>225</v>
      </c>
      <c r="E196" s="247" t="s">
        <v>32</v>
      </c>
      <c r="F196" s="248" t="s">
        <v>2894</v>
      </c>
      <c r="G196" s="246"/>
      <c r="H196" s="249">
        <v>11.880000000000001</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225</v>
      </c>
      <c r="AU196" s="255" t="s">
        <v>85</v>
      </c>
      <c r="AV196" s="14" t="s">
        <v>85</v>
      </c>
      <c r="AW196" s="14" t="s">
        <v>38</v>
      </c>
      <c r="AX196" s="14" t="s">
        <v>76</v>
      </c>
      <c r="AY196" s="255" t="s">
        <v>214</v>
      </c>
    </row>
    <row r="197" s="14" customFormat="1">
      <c r="A197" s="14"/>
      <c r="B197" s="245"/>
      <c r="C197" s="246"/>
      <c r="D197" s="236" t="s">
        <v>225</v>
      </c>
      <c r="E197" s="247" t="s">
        <v>32</v>
      </c>
      <c r="F197" s="248" t="s">
        <v>2895</v>
      </c>
      <c r="G197" s="246"/>
      <c r="H197" s="249">
        <v>5.04</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225</v>
      </c>
      <c r="AU197" s="255" t="s">
        <v>85</v>
      </c>
      <c r="AV197" s="14" t="s">
        <v>85</v>
      </c>
      <c r="AW197" s="14" t="s">
        <v>38</v>
      </c>
      <c r="AX197" s="14" t="s">
        <v>76</v>
      </c>
      <c r="AY197" s="255" t="s">
        <v>214</v>
      </c>
    </row>
    <row r="198" s="14" customFormat="1">
      <c r="A198" s="14"/>
      <c r="B198" s="245"/>
      <c r="C198" s="246"/>
      <c r="D198" s="236" t="s">
        <v>225</v>
      </c>
      <c r="E198" s="247" t="s">
        <v>32</v>
      </c>
      <c r="F198" s="248" t="s">
        <v>2896</v>
      </c>
      <c r="G198" s="246"/>
      <c r="H198" s="249">
        <v>12.960000000000001</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225</v>
      </c>
      <c r="AU198" s="255" t="s">
        <v>85</v>
      </c>
      <c r="AV198" s="14" t="s">
        <v>85</v>
      </c>
      <c r="AW198" s="14" t="s">
        <v>38</v>
      </c>
      <c r="AX198" s="14" t="s">
        <v>76</v>
      </c>
      <c r="AY198" s="255" t="s">
        <v>214</v>
      </c>
    </row>
    <row r="199" s="14" customFormat="1">
      <c r="A199" s="14"/>
      <c r="B199" s="245"/>
      <c r="C199" s="246"/>
      <c r="D199" s="236" t="s">
        <v>225</v>
      </c>
      <c r="E199" s="247" t="s">
        <v>32</v>
      </c>
      <c r="F199" s="248" t="s">
        <v>2897</v>
      </c>
      <c r="G199" s="246"/>
      <c r="H199" s="249">
        <v>6.4800000000000004</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225</v>
      </c>
      <c r="AU199" s="255" t="s">
        <v>85</v>
      </c>
      <c r="AV199" s="14" t="s">
        <v>85</v>
      </c>
      <c r="AW199" s="14" t="s">
        <v>38</v>
      </c>
      <c r="AX199" s="14" t="s">
        <v>76</v>
      </c>
      <c r="AY199" s="255" t="s">
        <v>214</v>
      </c>
    </row>
    <row r="200" s="14" customFormat="1">
      <c r="A200" s="14"/>
      <c r="B200" s="245"/>
      <c r="C200" s="246"/>
      <c r="D200" s="236" t="s">
        <v>225</v>
      </c>
      <c r="E200" s="247" t="s">
        <v>32</v>
      </c>
      <c r="F200" s="248" t="s">
        <v>2898</v>
      </c>
      <c r="G200" s="246"/>
      <c r="H200" s="249">
        <v>3.2400000000000002</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225</v>
      </c>
      <c r="AU200" s="255" t="s">
        <v>85</v>
      </c>
      <c r="AV200" s="14" t="s">
        <v>85</v>
      </c>
      <c r="AW200" s="14" t="s">
        <v>38</v>
      </c>
      <c r="AX200" s="14" t="s">
        <v>76</v>
      </c>
      <c r="AY200" s="255" t="s">
        <v>214</v>
      </c>
    </row>
    <row r="201" s="15" customFormat="1">
      <c r="A201" s="15"/>
      <c r="B201" s="256"/>
      <c r="C201" s="257"/>
      <c r="D201" s="236" t="s">
        <v>225</v>
      </c>
      <c r="E201" s="258" t="s">
        <v>32</v>
      </c>
      <c r="F201" s="259" t="s">
        <v>256</v>
      </c>
      <c r="G201" s="257"/>
      <c r="H201" s="260">
        <v>57.060000000000009</v>
      </c>
      <c r="I201" s="261"/>
      <c r="J201" s="257"/>
      <c r="K201" s="257"/>
      <c r="L201" s="262"/>
      <c r="M201" s="263"/>
      <c r="N201" s="264"/>
      <c r="O201" s="264"/>
      <c r="P201" s="264"/>
      <c r="Q201" s="264"/>
      <c r="R201" s="264"/>
      <c r="S201" s="264"/>
      <c r="T201" s="265"/>
      <c r="U201" s="15"/>
      <c r="V201" s="15"/>
      <c r="W201" s="15"/>
      <c r="X201" s="15"/>
      <c r="Y201" s="15"/>
      <c r="Z201" s="15"/>
      <c r="AA201" s="15"/>
      <c r="AB201" s="15"/>
      <c r="AC201" s="15"/>
      <c r="AD201" s="15"/>
      <c r="AE201" s="15"/>
      <c r="AT201" s="266" t="s">
        <v>225</v>
      </c>
      <c r="AU201" s="266" t="s">
        <v>85</v>
      </c>
      <c r="AV201" s="15" t="s">
        <v>215</v>
      </c>
      <c r="AW201" s="15" t="s">
        <v>38</v>
      </c>
      <c r="AX201" s="15" t="s">
        <v>83</v>
      </c>
      <c r="AY201" s="266" t="s">
        <v>214</v>
      </c>
    </row>
    <row r="202" s="2" customFormat="1" ht="24.15" customHeight="1">
      <c r="A202" s="42"/>
      <c r="B202" s="43"/>
      <c r="C202" s="216" t="s">
        <v>338</v>
      </c>
      <c r="D202" s="216" t="s">
        <v>217</v>
      </c>
      <c r="E202" s="217" t="s">
        <v>2899</v>
      </c>
      <c r="F202" s="218" t="s">
        <v>2900</v>
      </c>
      <c r="G202" s="219" t="s">
        <v>220</v>
      </c>
      <c r="H202" s="220">
        <v>0.34699999999999998</v>
      </c>
      <c r="I202" s="221"/>
      <c r="J202" s="222">
        <f>ROUND(I202*H202,2)</f>
        <v>0</v>
      </c>
      <c r="K202" s="218" t="s">
        <v>221</v>
      </c>
      <c r="L202" s="48"/>
      <c r="M202" s="223" t="s">
        <v>32</v>
      </c>
      <c r="N202" s="224" t="s">
        <v>47</v>
      </c>
      <c r="O202" s="88"/>
      <c r="P202" s="225">
        <f>O202*H202</f>
        <v>0</v>
      </c>
      <c r="Q202" s="225">
        <v>0</v>
      </c>
      <c r="R202" s="225">
        <f>Q202*H202</f>
        <v>0</v>
      </c>
      <c r="S202" s="225">
        <v>0</v>
      </c>
      <c r="T202" s="226">
        <f>S202*H202</f>
        <v>0</v>
      </c>
      <c r="U202" s="42"/>
      <c r="V202" s="42"/>
      <c r="W202" s="42"/>
      <c r="X202" s="42"/>
      <c r="Y202" s="42"/>
      <c r="Z202" s="42"/>
      <c r="AA202" s="42"/>
      <c r="AB202" s="42"/>
      <c r="AC202" s="42"/>
      <c r="AD202" s="42"/>
      <c r="AE202" s="42"/>
      <c r="AR202" s="227" t="s">
        <v>215</v>
      </c>
      <c r="AT202" s="227" t="s">
        <v>217</v>
      </c>
      <c r="AU202" s="227" t="s">
        <v>85</v>
      </c>
      <c r="AY202" s="20" t="s">
        <v>214</v>
      </c>
      <c r="BE202" s="228">
        <f>IF(N202="základní",J202,0)</f>
        <v>0</v>
      </c>
      <c r="BF202" s="228">
        <f>IF(N202="snížená",J202,0)</f>
        <v>0</v>
      </c>
      <c r="BG202" s="228">
        <f>IF(N202="zákl. přenesená",J202,0)</f>
        <v>0</v>
      </c>
      <c r="BH202" s="228">
        <f>IF(N202="sníž. přenesená",J202,0)</f>
        <v>0</v>
      </c>
      <c r="BI202" s="228">
        <f>IF(N202="nulová",J202,0)</f>
        <v>0</v>
      </c>
      <c r="BJ202" s="20" t="s">
        <v>83</v>
      </c>
      <c r="BK202" s="228">
        <f>ROUND(I202*H202,2)</f>
        <v>0</v>
      </c>
      <c r="BL202" s="20" t="s">
        <v>215</v>
      </c>
      <c r="BM202" s="227" t="s">
        <v>441</v>
      </c>
    </row>
    <row r="203" s="2" customFormat="1">
      <c r="A203" s="42"/>
      <c r="B203" s="43"/>
      <c r="C203" s="44"/>
      <c r="D203" s="229" t="s">
        <v>223</v>
      </c>
      <c r="E203" s="44"/>
      <c r="F203" s="230" t="s">
        <v>2901</v>
      </c>
      <c r="G203" s="44"/>
      <c r="H203" s="44"/>
      <c r="I203" s="231"/>
      <c r="J203" s="44"/>
      <c r="K203" s="44"/>
      <c r="L203" s="48"/>
      <c r="M203" s="232"/>
      <c r="N203" s="233"/>
      <c r="O203" s="88"/>
      <c r="P203" s="88"/>
      <c r="Q203" s="88"/>
      <c r="R203" s="88"/>
      <c r="S203" s="88"/>
      <c r="T203" s="89"/>
      <c r="U203" s="42"/>
      <c r="V203" s="42"/>
      <c r="W203" s="42"/>
      <c r="X203" s="42"/>
      <c r="Y203" s="42"/>
      <c r="Z203" s="42"/>
      <c r="AA203" s="42"/>
      <c r="AB203" s="42"/>
      <c r="AC203" s="42"/>
      <c r="AD203" s="42"/>
      <c r="AE203" s="42"/>
      <c r="AT203" s="20" t="s">
        <v>223</v>
      </c>
      <c r="AU203" s="20" t="s">
        <v>85</v>
      </c>
    </row>
    <row r="204" s="14" customFormat="1">
      <c r="A204" s="14"/>
      <c r="B204" s="245"/>
      <c r="C204" s="246"/>
      <c r="D204" s="236" t="s">
        <v>225</v>
      </c>
      <c r="E204" s="247" t="s">
        <v>32</v>
      </c>
      <c r="F204" s="248" t="s">
        <v>2886</v>
      </c>
      <c r="G204" s="246"/>
      <c r="H204" s="249">
        <v>0.34699999999999998</v>
      </c>
      <c r="I204" s="250"/>
      <c r="J204" s="246"/>
      <c r="K204" s="246"/>
      <c r="L204" s="251"/>
      <c r="M204" s="252"/>
      <c r="N204" s="253"/>
      <c r="O204" s="253"/>
      <c r="P204" s="253"/>
      <c r="Q204" s="253"/>
      <c r="R204" s="253"/>
      <c r="S204" s="253"/>
      <c r="T204" s="254"/>
      <c r="U204" s="14"/>
      <c r="V204" s="14"/>
      <c r="W204" s="14"/>
      <c r="X204" s="14"/>
      <c r="Y204" s="14"/>
      <c r="Z204" s="14"/>
      <c r="AA204" s="14"/>
      <c r="AB204" s="14"/>
      <c r="AC204" s="14"/>
      <c r="AD204" s="14"/>
      <c r="AE204" s="14"/>
      <c r="AT204" s="255" t="s">
        <v>225</v>
      </c>
      <c r="AU204" s="255" t="s">
        <v>85</v>
      </c>
      <c r="AV204" s="14" t="s">
        <v>85</v>
      </c>
      <c r="AW204" s="14" t="s">
        <v>38</v>
      </c>
      <c r="AX204" s="14" t="s">
        <v>76</v>
      </c>
      <c r="AY204" s="255" t="s">
        <v>214</v>
      </c>
    </row>
    <row r="205" s="15" customFormat="1">
      <c r="A205" s="15"/>
      <c r="B205" s="256"/>
      <c r="C205" s="257"/>
      <c r="D205" s="236" t="s">
        <v>225</v>
      </c>
      <c r="E205" s="258" t="s">
        <v>32</v>
      </c>
      <c r="F205" s="259" t="s">
        <v>256</v>
      </c>
      <c r="G205" s="257"/>
      <c r="H205" s="260">
        <v>0.34699999999999998</v>
      </c>
      <c r="I205" s="261"/>
      <c r="J205" s="257"/>
      <c r="K205" s="257"/>
      <c r="L205" s="262"/>
      <c r="M205" s="263"/>
      <c r="N205" s="264"/>
      <c r="O205" s="264"/>
      <c r="P205" s="264"/>
      <c r="Q205" s="264"/>
      <c r="R205" s="264"/>
      <c r="S205" s="264"/>
      <c r="T205" s="265"/>
      <c r="U205" s="15"/>
      <c r="V205" s="15"/>
      <c r="W205" s="15"/>
      <c r="X205" s="15"/>
      <c r="Y205" s="15"/>
      <c r="Z205" s="15"/>
      <c r="AA205" s="15"/>
      <c r="AB205" s="15"/>
      <c r="AC205" s="15"/>
      <c r="AD205" s="15"/>
      <c r="AE205" s="15"/>
      <c r="AT205" s="266" t="s">
        <v>225</v>
      </c>
      <c r="AU205" s="266" t="s">
        <v>85</v>
      </c>
      <c r="AV205" s="15" t="s">
        <v>215</v>
      </c>
      <c r="AW205" s="15" t="s">
        <v>38</v>
      </c>
      <c r="AX205" s="15" t="s">
        <v>83</v>
      </c>
      <c r="AY205" s="266" t="s">
        <v>214</v>
      </c>
    </row>
    <row r="206" s="2" customFormat="1" ht="24.15" customHeight="1">
      <c r="A206" s="42"/>
      <c r="B206" s="43"/>
      <c r="C206" s="216" t="s">
        <v>344</v>
      </c>
      <c r="D206" s="216" t="s">
        <v>217</v>
      </c>
      <c r="E206" s="217" t="s">
        <v>2902</v>
      </c>
      <c r="F206" s="218" t="s">
        <v>2903</v>
      </c>
      <c r="G206" s="219" t="s">
        <v>220</v>
      </c>
      <c r="H206" s="220">
        <v>0.48499999999999999</v>
      </c>
      <c r="I206" s="221"/>
      <c r="J206" s="222">
        <f>ROUND(I206*H206,2)</f>
        <v>0</v>
      </c>
      <c r="K206" s="218" t="s">
        <v>221</v>
      </c>
      <c r="L206" s="48"/>
      <c r="M206" s="223" t="s">
        <v>32</v>
      </c>
      <c r="N206" s="224" t="s">
        <v>47</v>
      </c>
      <c r="O206" s="88"/>
      <c r="P206" s="225">
        <f>O206*H206</f>
        <v>0</v>
      </c>
      <c r="Q206" s="225">
        <v>0</v>
      </c>
      <c r="R206" s="225">
        <f>Q206*H206</f>
        <v>0</v>
      </c>
      <c r="S206" s="225">
        <v>0</v>
      </c>
      <c r="T206" s="226">
        <f>S206*H206</f>
        <v>0</v>
      </c>
      <c r="U206" s="42"/>
      <c r="V206" s="42"/>
      <c r="W206" s="42"/>
      <c r="X206" s="42"/>
      <c r="Y206" s="42"/>
      <c r="Z206" s="42"/>
      <c r="AA206" s="42"/>
      <c r="AB206" s="42"/>
      <c r="AC206" s="42"/>
      <c r="AD206" s="42"/>
      <c r="AE206" s="42"/>
      <c r="AR206" s="227" t="s">
        <v>215</v>
      </c>
      <c r="AT206" s="227" t="s">
        <v>217</v>
      </c>
      <c r="AU206" s="227" t="s">
        <v>85</v>
      </c>
      <c r="AY206" s="20" t="s">
        <v>214</v>
      </c>
      <c r="BE206" s="228">
        <f>IF(N206="základní",J206,0)</f>
        <v>0</v>
      </c>
      <c r="BF206" s="228">
        <f>IF(N206="snížená",J206,0)</f>
        <v>0</v>
      </c>
      <c r="BG206" s="228">
        <f>IF(N206="zákl. přenesená",J206,0)</f>
        <v>0</v>
      </c>
      <c r="BH206" s="228">
        <f>IF(N206="sníž. přenesená",J206,0)</f>
        <v>0</v>
      </c>
      <c r="BI206" s="228">
        <f>IF(N206="nulová",J206,0)</f>
        <v>0</v>
      </c>
      <c r="BJ206" s="20" t="s">
        <v>83</v>
      </c>
      <c r="BK206" s="228">
        <f>ROUND(I206*H206,2)</f>
        <v>0</v>
      </c>
      <c r="BL206" s="20" t="s">
        <v>215</v>
      </c>
      <c r="BM206" s="227" t="s">
        <v>453</v>
      </c>
    </row>
    <row r="207" s="2" customFormat="1">
      <c r="A207" s="42"/>
      <c r="B207" s="43"/>
      <c r="C207" s="44"/>
      <c r="D207" s="229" t="s">
        <v>223</v>
      </c>
      <c r="E207" s="44"/>
      <c r="F207" s="230" t="s">
        <v>2904</v>
      </c>
      <c r="G207" s="44"/>
      <c r="H207" s="44"/>
      <c r="I207" s="231"/>
      <c r="J207" s="44"/>
      <c r="K207" s="44"/>
      <c r="L207" s="48"/>
      <c r="M207" s="232"/>
      <c r="N207" s="233"/>
      <c r="O207" s="88"/>
      <c r="P207" s="88"/>
      <c r="Q207" s="88"/>
      <c r="R207" s="88"/>
      <c r="S207" s="88"/>
      <c r="T207" s="89"/>
      <c r="U207" s="42"/>
      <c r="V207" s="42"/>
      <c r="W207" s="42"/>
      <c r="X207" s="42"/>
      <c r="Y207" s="42"/>
      <c r="Z207" s="42"/>
      <c r="AA207" s="42"/>
      <c r="AB207" s="42"/>
      <c r="AC207" s="42"/>
      <c r="AD207" s="42"/>
      <c r="AE207" s="42"/>
      <c r="AT207" s="20" t="s">
        <v>223</v>
      </c>
      <c r="AU207" s="20" t="s">
        <v>85</v>
      </c>
    </row>
    <row r="208" s="14" customFormat="1">
      <c r="A208" s="14"/>
      <c r="B208" s="245"/>
      <c r="C208" s="246"/>
      <c r="D208" s="236" t="s">
        <v>225</v>
      </c>
      <c r="E208" s="247" t="s">
        <v>32</v>
      </c>
      <c r="F208" s="248" t="s">
        <v>2887</v>
      </c>
      <c r="G208" s="246"/>
      <c r="H208" s="249">
        <v>0.48499999999999999</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225</v>
      </c>
      <c r="AU208" s="255" t="s">
        <v>85</v>
      </c>
      <c r="AV208" s="14" t="s">
        <v>85</v>
      </c>
      <c r="AW208" s="14" t="s">
        <v>38</v>
      </c>
      <c r="AX208" s="14" t="s">
        <v>76</v>
      </c>
      <c r="AY208" s="255" t="s">
        <v>214</v>
      </c>
    </row>
    <row r="209" s="15" customFormat="1">
      <c r="A209" s="15"/>
      <c r="B209" s="256"/>
      <c r="C209" s="257"/>
      <c r="D209" s="236" t="s">
        <v>225</v>
      </c>
      <c r="E209" s="258" t="s">
        <v>32</v>
      </c>
      <c r="F209" s="259" t="s">
        <v>256</v>
      </c>
      <c r="G209" s="257"/>
      <c r="H209" s="260">
        <v>0.48499999999999999</v>
      </c>
      <c r="I209" s="261"/>
      <c r="J209" s="257"/>
      <c r="K209" s="257"/>
      <c r="L209" s="262"/>
      <c r="M209" s="263"/>
      <c r="N209" s="264"/>
      <c r="O209" s="264"/>
      <c r="P209" s="264"/>
      <c r="Q209" s="264"/>
      <c r="R209" s="264"/>
      <c r="S209" s="264"/>
      <c r="T209" s="265"/>
      <c r="U209" s="15"/>
      <c r="V209" s="15"/>
      <c r="W209" s="15"/>
      <c r="X209" s="15"/>
      <c r="Y209" s="15"/>
      <c r="Z209" s="15"/>
      <c r="AA209" s="15"/>
      <c r="AB209" s="15"/>
      <c r="AC209" s="15"/>
      <c r="AD209" s="15"/>
      <c r="AE209" s="15"/>
      <c r="AT209" s="266" t="s">
        <v>225</v>
      </c>
      <c r="AU209" s="266" t="s">
        <v>85</v>
      </c>
      <c r="AV209" s="15" t="s">
        <v>215</v>
      </c>
      <c r="AW209" s="15" t="s">
        <v>38</v>
      </c>
      <c r="AX209" s="15" t="s">
        <v>83</v>
      </c>
      <c r="AY209" s="266" t="s">
        <v>214</v>
      </c>
    </row>
    <row r="210" s="2" customFormat="1" ht="37.8" customHeight="1">
      <c r="A210" s="42"/>
      <c r="B210" s="43"/>
      <c r="C210" s="216" t="s">
        <v>349</v>
      </c>
      <c r="D210" s="216" t="s">
        <v>217</v>
      </c>
      <c r="E210" s="217" t="s">
        <v>2744</v>
      </c>
      <c r="F210" s="218" t="s">
        <v>2745</v>
      </c>
      <c r="G210" s="219" t="s">
        <v>280</v>
      </c>
      <c r="H210" s="220">
        <v>5.9000000000000004</v>
      </c>
      <c r="I210" s="221"/>
      <c r="J210" s="222">
        <f>ROUND(I210*H210,2)</f>
        <v>0</v>
      </c>
      <c r="K210" s="218" t="s">
        <v>221</v>
      </c>
      <c r="L210" s="48"/>
      <c r="M210" s="223" t="s">
        <v>32</v>
      </c>
      <c r="N210" s="224" t="s">
        <v>47</v>
      </c>
      <c r="O210" s="88"/>
      <c r="P210" s="225">
        <f>O210*H210</f>
        <v>0</v>
      </c>
      <c r="Q210" s="225">
        <v>0</v>
      </c>
      <c r="R210" s="225">
        <f>Q210*H210</f>
        <v>0</v>
      </c>
      <c r="S210" s="225">
        <v>0</v>
      </c>
      <c r="T210" s="226">
        <f>S210*H210</f>
        <v>0</v>
      </c>
      <c r="U210" s="42"/>
      <c r="V210" s="42"/>
      <c r="W210" s="42"/>
      <c r="X210" s="42"/>
      <c r="Y210" s="42"/>
      <c r="Z210" s="42"/>
      <c r="AA210" s="42"/>
      <c r="AB210" s="42"/>
      <c r="AC210" s="42"/>
      <c r="AD210" s="42"/>
      <c r="AE210" s="42"/>
      <c r="AR210" s="227" t="s">
        <v>215</v>
      </c>
      <c r="AT210" s="227" t="s">
        <v>217</v>
      </c>
      <c r="AU210" s="227" t="s">
        <v>85</v>
      </c>
      <c r="AY210" s="20" t="s">
        <v>214</v>
      </c>
      <c r="BE210" s="228">
        <f>IF(N210="základní",J210,0)</f>
        <v>0</v>
      </c>
      <c r="BF210" s="228">
        <f>IF(N210="snížená",J210,0)</f>
        <v>0</v>
      </c>
      <c r="BG210" s="228">
        <f>IF(N210="zákl. přenesená",J210,0)</f>
        <v>0</v>
      </c>
      <c r="BH210" s="228">
        <f>IF(N210="sníž. přenesená",J210,0)</f>
        <v>0</v>
      </c>
      <c r="BI210" s="228">
        <f>IF(N210="nulová",J210,0)</f>
        <v>0</v>
      </c>
      <c r="BJ210" s="20" t="s">
        <v>83</v>
      </c>
      <c r="BK210" s="228">
        <f>ROUND(I210*H210,2)</f>
        <v>0</v>
      </c>
      <c r="BL210" s="20" t="s">
        <v>215</v>
      </c>
      <c r="BM210" s="227" t="s">
        <v>465</v>
      </c>
    </row>
    <row r="211" s="2" customFormat="1">
      <c r="A211" s="42"/>
      <c r="B211" s="43"/>
      <c r="C211" s="44"/>
      <c r="D211" s="229" t="s">
        <v>223</v>
      </c>
      <c r="E211" s="44"/>
      <c r="F211" s="230" t="s">
        <v>2746</v>
      </c>
      <c r="G211" s="44"/>
      <c r="H211" s="44"/>
      <c r="I211" s="231"/>
      <c r="J211" s="44"/>
      <c r="K211" s="44"/>
      <c r="L211" s="48"/>
      <c r="M211" s="232"/>
      <c r="N211" s="233"/>
      <c r="O211" s="88"/>
      <c r="P211" s="88"/>
      <c r="Q211" s="88"/>
      <c r="R211" s="88"/>
      <c r="S211" s="88"/>
      <c r="T211" s="89"/>
      <c r="U211" s="42"/>
      <c r="V211" s="42"/>
      <c r="W211" s="42"/>
      <c r="X211" s="42"/>
      <c r="Y211" s="42"/>
      <c r="Z211" s="42"/>
      <c r="AA211" s="42"/>
      <c r="AB211" s="42"/>
      <c r="AC211" s="42"/>
      <c r="AD211" s="42"/>
      <c r="AE211" s="42"/>
      <c r="AT211" s="20" t="s">
        <v>223</v>
      </c>
      <c r="AU211" s="20" t="s">
        <v>85</v>
      </c>
    </row>
    <row r="212" s="14" customFormat="1">
      <c r="A212" s="14"/>
      <c r="B212" s="245"/>
      <c r="C212" s="246"/>
      <c r="D212" s="236" t="s">
        <v>225</v>
      </c>
      <c r="E212" s="247" t="s">
        <v>32</v>
      </c>
      <c r="F212" s="248" t="s">
        <v>2905</v>
      </c>
      <c r="G212" s="246"/>
      <c r="H212" s="249">
        <v>5.9000000000000004</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225</v>
      </c>
      <c r="AU212" s="255" t="s">
        <v>85</v>
      </c>
      <c r="AV212" s="14" t="s">
        <v>85</v>
      </c>
      <c r="AW212" s="14" t="s">
        <v>38</v>
      </c>
      <c r="AX212" s="14" t="s">
        <v>76</v>
      </c>
      <c r="AY212" s="255" t="s">
        <v>214</v>
      </c>
    </row>
    <row r="213" s="15" customFormat="1">
      <c r="A213" s="15"/>
      <c r="B213" s="256"/>
      <c r="C213" s="257"/>
      <c r="D213" s="236" t="s">
        <v>225</v>
      </c>
      <c r="E213" s="258" t="s">
        <v>32</v>
      </c>
      <c r="F213" s="259" t="s">
        <v>256</v>
      </c>
      <c r="G213" s="257"/>
      <c r="H213" s="260">
        <v>5.9000000000000004</v>
      </c>
      <c r="I213" s="261"/>
      <c r="J213" s="257"/>
      <c r="K213" s="257"/>
      <c r="L213" s="262"/>
      <c r="M213" s="263"/>
      <c r="N213" s="264"/>
      <c r="O213" s="264"/>
      <c r="P213" s="264"/>
      <c r="Q213" s="264"/>
      <c r="R213" s="264"/>
      <c r="S213" s="264"/>
      <c r="T213" s="265"/>
      <c r="U213" s="15"/>
      <c r="V213" s="15"/>
      <c r="W213" s="15"/>
      <c r="X213" s="15"/>
      <c r="Y213" s="15"/>
      <c r="Z213" s="15"/>
      <c r="AA213" s="15"/>
      <c r="AB213" s="15"/>
      <c r="AC213" s="15"/>
      <c r="AD213" s="15"/>
      <c r="AE213" s="15"/>
      <c r="AT213" s="266" t="s">
        <v>225</v>
      </c>
      <c r="AU213" s="266" t="s">
        <v>85</v>
      </c>
      <c r="AV213" s="15" t="s">
        <v>215</v>
      </c>
      <c r="AW213" s="15" t="s">
        <v>38</v>
      </c>
      <c r="AX213" s="15" t="s">
        <v>83</v>
      </c>
      <c r="AY213" s="266" t="s">
        <v>214</v>
      </c>
    </row>
    <row r="214" s="2" customFormat="1" ht="37.8" customHeight="1">
      <c r="A214" s="42"/>
      <c r="B214" s="43"/>
      <c r="C214" s="216" t="s">
        <v>356</v>
      </c>
      <c r="D214" s="216" t="s">
        <v>217</v>
      </c>
      <c r="E214" s="217" t="s">
        <v>2906</v>
      </c>
      <c r="F214" s="218" t="s">
        <v>2907</v>
      </c>
      <c r="G214" s="219" t="s">
        <v>280</v>
      </c>
      <c r="H214" s="220">
        <v>3.5</v>
      </c>
      <c r="I214" s="221"/>
      <c r="J214" s="222">
        <f>ROUND(I214*H214,2)</f>
        <v>0</v>
      </c>
      <c r="K214" s="218" t="s">
        <v>221</v>
      </c>
      <c r="L214" s="48"/>
      <c r="M214" s="223" t="s">
        <v>32</v>
      </c>
      <c r="N214" s="224" t="s">
        <v>47</v>
      </c>
      <c r="O214" s="88"/>
      <c r="P214" s="225">
        <f>O214*H214</f>
        <v>0</v>
      </c>
      <c r="Q214" s="225">
        <v>0</v>
      </c>
      <c r="R214" s="225">
        <f>Q214*H214</f>
        <v>0</v>
      </c>
      <c r="S214" s="225">
        <v>0</v>
      </c>
      <c r="T214" s="226">
        <f>S214*H214</f>
        <v>0</v>
      </c>
      <c r="U214" s="42"/>
      <c r="V214" s="42"/>
      <c r="W214" s="42"/>
      <c r="X214" s="42"/>
      <c r="Y214" s="42"/>
      <c r="Z214" s="42"/>
      <c r="AA214" s="42"/>
      <c r="AB214" s="42"/>
      <c r="AC214" s="42"/>
      <c r="AD214" s="42"/>
      <c r="AE214" s="42"/>
      <c r="AR214" s="227" t="s">
        <v>215</v>
      </c>
      <c r="AT214" s="227" t="s">
        <v>217</v>
      </c>
      <c r="AU214" s="227" t="s">
        <v>85</v>
      </c>
      <c r="AY214" s="20" t="s">
        <v>214</v>
      </c>
      <c r="BE214" s="228">
        <f>IF(N214="základní",J214,0)</f>
        <v>0</v>
      </c>
      <c r="BF214" s="228">
        <f>IF(N214="snížená",J214,0)</f>
        <v>0</v>
      </c>
      <c r="BG214" s="228">
        <f>IF(N214="zákl. přenesená",J214,0)</f>
        <v>0</v>
      </c>
      <c r="BH214" s="228">
        <f>IF(N214="sníž. přenesená",J214,0)</f>
        <v>0</v>
      </c>
      <c r="BI214" s="228">
        <f>IF(N214="nulová",J214,0)</f>
        <v>0</v>
      </c>
      <c r="BJ214" s="20" t="s">
        <v>83</v>
      </c>
      <c r="BK214" s="228">
        <f>ROUND(I214*H214,2)</f>
        <v>0</v>
      </c>
      <c r="BL214" s="20" t="s">
        <v>215</v>
      </c>
      <c r="BM214" s="227" t="s">
        <v>477</v>
      </c>
    </row>
    <row r="215" s="2" customFormat="1">
      <c r="A215" s="42"/>
      <c r="B215" s="43"/>
      <c r="C215" s="44"/>
      <c r="D215" s="229" t="s">
        <v>223</v>
      </c>
      <c r="E215" s="44"/>
      <c r="F215" s="230" t="s">
        <v>2908</v>
      </c>
      <c r="G215" s="44"/>
      <c r="H215" s="44"/>
      <c r="I215" s="231"/>
      <c r="J215" s="44"/>
      <c r="K215" s="44"/>
      <c r="L215" s="48"/>
      <c r="M215" s="232"/>
      <c r="N215" s="233"/>
      <c r="O215" s="88"/>
      <c r="P215" s="88"/>
      <c r="Q215" s="88"/>
      <c r="R215" s="88"/>
      <c r="S215" s="88"/>
      <c r="T215" s="89"/>
      <c r="U215" s="42"/>
      <c r="V215" s="42"/>
      <c r="W215" s="42"/>
      <c r="X215" s="42"/>
      <c r="Y215" s="42"/>
      <c r="Z215" s="42"/>
      <c r="AA215" s="42"/>
      <c r="AB215" s="42"/>
      <c r="AC215" s="42"/>
      <c r="AD215" s="42"/>
      <c r="AE215" s="42"/>
      <c r="AT215" s="20" t="s">
        <v>223</v>
      </c>
      <c r="AU215" s="20" t="s">
        <v>85</v>
      </c>
    </row>
    <row r="216" s="14" customFormat="1">
      <c r="A216" s="14"/>
      <c r="B216" s="245"/>
      <c r="C216" s="246"/>
      <c r="D216" s="236" t="s">
        <v>225</v>
      </c>
      <c r="E216" s="247" t="s">
        <v>32</v>
      </c>
      <c r="F216" s="248" t="s">
        <v>2909</v>
      </c>
      <c r="G216" s="246"/>
      <c r="H216" s="249">
        <v>3.5</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225</v>
      </c>
      <c r="AU216" s="255" t="s">
        <v>85</v>
      </c>
      <c r="AV216" s="14" t="s">
        <v>85</v>
      </c>
      <c r="AW216" s="14" t="s">
        <v>38</v>
      </c>
      <c r="AX216" s="14" t="s">
        <v>76</v>
      </c>
      <c r="AY216" s="255" t="s">
        <v>214</v>
      </c>
    </row>
    <row r="217" s="15" customFormat="1">
      <c r="A217" s="15"/>
      <c r="B217" s="256"/>
      <c r="C217" s="257"/>
      <c r="D217" s="236" t="s">
        <v>225</v>
      </c>
      <c r="E217" s="258" t="s">
        <v>32</v>
      </c>
      <c r="F217" s="259" t="s">
        <v>256</v>
      </c>
      <c r="G217" s="257"/>
      <c r="H217" s="260">
        <v>3.5</v>
      </c>
      <c r="I217" s="261"/>
      <c r="J217" s="257"/>
      <c r="K217" s="257"/>
      <c r="L217" s="262"/>
      <c r="M217" s="263"/>
      <c r="N217" s="264"/>
      <c r="O217" s="264"/>
      <c r="P217" s="264"/>
      <c r="Q217" s="264"/>
      <c r="R217" s="264"/>
      <c r="S217" s="264"/>
      <c r="T217" s="265"/>
      <c r="U217" s="15"/>
      <c r="V217" s="15"/>
      <c r="W217" s="15"/>
      <c r="X217" s="15"/>
      <c r="Y217" s="15"/>
      <c r="Z217" s="15"/>
      <c r="AA217" s="15"/>
      <c r="AB217" s="15"/>
      <c r="AC217" s="15"/>
      <c r="AD217" s="15"/>
      <c r="AE217" s="15"/>
      <c r="AT217" s="266" t="s">
        <v>225</v>
      </c>
      <c r="AU217" s="266" t="s">
        <v>85</v>
      </c>
      <c r="AV217" s="15" t="s">
        <v>215</v>
      </c>
      <c r="AW217" s="15" t="s">
        <v>38</v>
      </c>
      <c r="AX217" s="15" t="s">
        <v>83</v>
      </c>
      <c r="AY217" s="266" t="s">
        <v>214</v>
      </c>
    </row>
    <row r="218" s="2" customFormat="1" ht="37.8" customHeight="1">
      <c r="A218" s="42"/>
      <c r="B218" s="43"/>
      <c r="C218" s="216" t="s">
        <v>7</v>
      </c>
      <c r="D218" s="216" t="s">
        <v>217</v>
      </c>
      <c r="E218" s="217" t="s">
        <v>1746</v>
      </c>
      <c r="F218" s="218" t="s">
        <v>1747</v>
      </c>
      <c r="G218" s="219" t="s">
        <v>280</v>
      </c>
      <c r="H218" s="220">
        <v>13.300000000000001</v>
      </c>
      <c r="I218" s="221"/>
      <c r="J218" s="222">
        <f>ROUND(I218*H218,2)</f>
        <v>0</v>
      </c>
      <c r="K218" s="218" t="s">
        <v>221</v>
      </c>
      <c r="L218" s="48"/>
      <c r="M218" s="223" t="s">
        <v>32</v>
      </c>
      <c r="N218" s="224" t="s">
        <v>47</v>
      </c>
      <c r="O218" s="88"/>
      <c r="P218" s="225">
        <f>O218*H218</f>
        <v>0</v>
      </c>
      <c r="Q218" s="225">
        <v>0</v>
      </c>
      <c r="R218" s="225">
        <f>Q218*H218</f>
        <v>0</v>
      </c>
      <c r="S218" s="225">
        <v>0</v>
      </c>
      <c r="T218" s="226">
        <f>S218*H218</f>
        <v>0</v>
      </c>
      <c r="U218" s="42"/>
      <c r="V218" s="42"/>
      <c r="W218" s="42"/>
      <c r="X218" s="42"/>
      <c r="Y218" s="42"/>
      <c r="Z218" s="42"/>
      <c r="AA218" s="42"/>
      <c r="AB218" s="42"/>
      <c r="AC218" s="42"/>
      <c r="AD218" s="42"/>
      <c r="AE218" s="42"/>
      <c r="AR218" s="227" t="s">
        <v>215</v>
      </c>
      <c r="AT218" s="227" t="s">
        <v>217</v>
      </c>
      <c r="AU218" s="227" t="s">
        <v>85</v>
      </c>
      <c r="AY218" s="20" t="s">
        <v>214</v>
      </c>
      <c r="BE218" s="228">
        <f>IF(N218="základní",J218,0)</f>
        <v>0</v>
      </c>
      <c r="BF218" s="228">
        <f>IF(N218="snížená",J218,0)</f>
        <v>0</v>
      </c>
      <c r="BG218" s="228">
        <f>IF(N218="zákl. přenesená",J218,0)</f>
        <v>0</v>
      </c>
      <c r="BH218" s="228">
        <f>IF(N218="sníž. přenesená",J218,0)</f>
        <v>0</v>
      </c>
      <c r="BI218" s="228">
        <f>IF(N218="nulová",J218,0)</f>
        <v>0</v>
      </c>
      <c r="BJ218" s="20" t="s">
        <v>83</v>
      </c>
      <c r="BK218" s="228">
        <f>ROUND(I218*H218,2)</f>
        <v>0</v>
      </c>
      <c r="BL218" s="20" t="s">
        <v>215</v>
      </c>
      <c r="BM218" s="227" t="s">
        <v>492</v>
      </c>
    </row>
    <row r="219" s="2" customFormat="1">
      <c r="A219" s="42"/>
      <c r="B219" s="43"/>
      <c r="C219" s="44"/>
      <c r="D219" s="229" t="s">
        <v>223</v>
      </c>
      <c r="E219" s="44"/>
      <c r="F219" s="230" t="s">
        <v>1749</v>
      </c>
      <c r="G219" s="44"/>
      <c r="H219" s="44"/>
      <c r="I219" s="231"/>
      <c r="J219" s="44"/>
      <c r="K219" s="44"/>
      <c r="L219" s="48"/>
      <c r="M219" s="232"/>
      <c r="N219" s="233"/>
      <c r="O219" s="88"/>
      <c r="P219" s="88"/>
      <c r="Q219" s="88"/>
      <c r="R219" s="88"/>
      <c r="S219" s="88"/>
      <c r="T219" s="89"/>
      <c r="U219" s="42"/>
      <c r="V219" s="42"/>
      <c r="W219" s="42"/>
      <c r="X219" s="42"/>
      <c r="Y219" s="42"/>
      <c r="Z219" s="42"/>
      <c r="AA219" s="42"/>
      <c r="AB219" s="42"/>
      <c r="AC219" s="42"/>
      <c r="AD219" s="42"/>
      <c r="AE219" s="42"/>
      <c r="AT219" s="20" t="s">
        <v>223</v>
      </c>
      <c r="AU219" s="20" t="s">
        <v>85</v>
      </c>
    </row>
    <row r="220" s="14" customFormat="1">
      <c r="A220" s="14"/>
      <c r="B220" s="245"/>
      <c r="C220" s="246"/>
      <c r="D220" s="236" t="s">
        <v>225</v>
      </c>
      <c r="E220" s="247" t="s">
        <v>32</v>
      </c>
      <c r="F220" s="248" t="s">
        <v>2910</v>
      </c>
      <c r="G220" s="246"/>
      <c r="H220" s="249">
        <v>13.300000000000001</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225</v>
      </c>
      <c r="AU220" s="255" t="s">
        <v>85</v>
      </c>
      <c r="AV220" s="14" t="s">
        <v>85</v>
      </c>
      <c r="AW220" s="14" t="s">
        <v>38</v>
      </c>
      <c r="AX220" s="14" t="s">
        <v>76</v>
      </c>
      <c r="AY220" s="255" t="s">
        <v>214</v>
      </c>
    </row>
    <row r="221" s="15" customFormat="1">
      <c r="A221" s="15"/>
      <c r="B221" s="256"/>
      <c r="C221" s="257"/>
      <c r="D221" s="236" t="s">
        <v>225</v>
      </c>
      <c r="E221" s="258" t="s">
        <v>32</v>
      </c>
      <c r="F221" s="259" t="s">
        <v>256</v>
      </c>
      <c r="G221" s="257"/>
      <c r="H221" s="260">
        <v>13.300000000000001</v>
      </c>
      <c r="I221" s="261"/>
      <c r="J221" s="257"/>
      <c r="K221" s="257"/>
      <c r="L221" s="262"/>
      <c r="M221" s="263"/>
      <c r="N221" s="264"/>
      <c r="O221" s="264"/>
      <c r="P221" s="264"/>
      <c r="Q221" s="264"/>
      <c r="R221" s="264"/>
      <c r="S221" s="264"/>
      <c r="T221" s="265"/>
      <c r="U221" s="15"/>
      <c r="V221" s="15"/>
      <c r="W221" s="15"/>
      <c r="X221" s="15"/>
      <c r="Y221" s="15"/>
      <c r="Z221" s="15"/>
      <c r="AA221" s="15"/>
      <c r="AB221" s="15"/>
      <c r="AC221" s="15"/>
      <c r="AD221" s="15"/>
      <c r="AE221" s="15"/>
      <c r="AT221" s="266" t="s">
        <v>225</v>
      </c>
      <c r="AU221" s="266" t="s">
        <v>85</v>
      </c>
      <c r="AV221" s="15" t="s">
        <v>215</v>
      </c>
      <c r="AW221" s="15" t="s">
        <v>38</v>
      </c>
      <c r="AX221" s="15" t="s">
        <v>83</v>
      </c>
      <c r="AY221" s="266" t="s">
        <v>214</v>
      </c>
    </row>
    <row r="222" s="2" customFormat="1" ht="37.8" customHeight="1">
      <c r="A222" s="42"/>
      <c r="B222" s="43"/>
      <c r="C222" s="216" t="s">
        <v>365</v>
      </c>
      <c r="D222" s="216" t="s">
        <v>217</v>
      </c>
      <c r="E222" s="217" t="s">
        <v>2911</v>
      </c>
      <c r="F222" s="218" t="s">
        <v>2912</v>
      </c>
      <c r="G222" s="219" t="s">
        <v>280</v>
      </c>
      <c r="H222" s="220">
        <v>1.7</v>
      </c>
      <c r="I222" s="221"/>
      <c r="J222" s="222">
        <f>ROUND(I222*H222,2)</f>
        <v>0</v>
      </c>
      <c r="K222" s="218" t="s">
        <v>221</v>
      </c>
      <c r="L222" s="48"/>
      <c r="M222" s="223" t="s">
        <v>32</v>
      </c>
      <c r="N222" s="224" t="s">
        <v>47</v>
      </c>
      <c r="O222" s="88"/>
      <c r="P222" s="225">
        <f>O222*H222</f>
        <v>0</v>
      </c>
      <c r="Q222" s="225">
        <v>0</v>
      </c>
      <c r="R222" s="225">
        <f>Q222*H222</f>
        <v>0</v>
      </c>
      <c r="S222" s="225">
        <v>0</v>
      </c>
      <c r="T222" s="226">
        <f>S222*H222</f>
        <v>0</v>
      </c>
      <c r="U222" s="42"/>
      <c r="V222" s="42"/>
      <c r="W222" s="42"/>
      <c r="X222" s="42"/>
      <c r="Y222" s="42"/>
      <c r="Z222" s="42"/>
      <c r="AA222" s="42"/>
      <c r="AB222" s="42"/>
      <c r="AC222" s="42"/>
      <c r="AD222" s="42"/>
      <c r="AE222" s="42"/>
      <c r="AR222" s="227" t="s">
        <v>215</v>
      </c>
      <c r="AT222" s="227" t="s">
        <v>217</v>
      </c>
      <c r="AU222" s="227" t="s">
        <v>85</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215</v>
      </c>
      <c r="BM222" s="227" t="s">
        <v>504</v>
      </c>
    </row>
    <row r="223" s="2" customFormat="1">
      <c r="A223" s="42"/>
      <c r="B223" s="43"/>
      <c r="C223" s="44"/>
      <c r="D223" s="229" t="s">
        <v>223</v>
      </c>
      <c r="E223" s="44"/>
      <c r="F223" s="230" t="s">
        <v>2913</v>
      </c>
      <c r="G223" s="44"/>
      <c r="H223" s="44"/>
      <c r="I223" s="231"/>
      <c r="J223" s="44"/>
      <c r="K223" s="44"/>
      <c r="L223" s="48"/>
      <c r="M223" s="232"/>
      <c r="N223" s="233"/>
      <c r="O223" s="88"/>
      <c r="P223" s="88"/>
      <c r="Q223" s="88"/>
      <c r="R223" s="88"/>
      <c r="S223" s="88"/>
      <c r="T223" s="89"/>
      <c r="U223" s="42"/>
      <c r="V223" s="42"/>
      <c r="W223" s="42"/>
      <c r="X223" s="42"/>
      <c r="Y223" s="42"/>
      <c r="Z223" s="42"/>
      <c r="AA223" s="42"/>
      <c r="AB223" s="42"/>
      <c r="AC223" s="42"/>
      <c r="AD223" s="42"/>
      <c r="AE223" s="42"/>
      <c r="AT223" s="20" t="s">
        <v>223</v>
      </c>
      <c r="AU223" s="20" t="s">
        <v>85</v>
      </c>
    </row>
    <row r="224" s="14" customFormat="1">
      <c r="A224" s="14"/>
      <c r="B224" s="245"/>
      <c r="C224" s="246"/>
      <c r="D224" s="236" t="s">
        <v>225</v>
      </c>
      <c r="E224" s="247" t="s">
        <v>32</v>
      </c>
      <c r="F224" s="248" t="s">
        <v>2914</v>
      </c>
      <c r="G224" s="246"/>
      <c r="H224" s="249">
        <v>1.7</v>
      </c>
      <c r="I224" s="250"/>
      <c r="J224" s="246"/>
      <c r="K224" s="246"/>
      <c r="L224" s="251"/>
      <c r="M224" s="252"/>
      <c r="N224" s="253"/>
      <c r="O224" s="253"/>
      <c r="P224" s="253"/>
      <c r="Q224" s="253"/>
      <c r="R224" s="253"/>
      <c r="S224" s="253"/>
      <c r="T224" s="254"/>
      <c r="U224" s="14"/>
      <c r="V224" s="14"/>
      <c r="W224" s="14"/>
      <c r="X224" s="14"/>
      <c r="Y224" s="14"/>
      <c r="Z224" s="14"/>
      <c r="AA224" s="14"/>
      <c r="AB224" s="14"/>
      <c r="AC224" s="14"/>
      <c r="AD224" s="14"/>
      <c r="AE224" s="14"/>
      <c r="AT224" s="255" t="s">
        <v>225</v>
      </c>
      <c r="AU224" s="255" t="s">
        <v>85</v>
      </c>
      <c r="AV224" s="14" t="s">
        <v>85</v>
      </c>
      <c r="AW224" s="14" t="s">
        <v>38</v>
      </c>
      <c r="AX224" s="14" t="s">
        <v>76</v>
      </c>
      <c r="AY224" s="255" t="s">
        <v>214</v>
      </c>
    </row>
    <row r="225" s="15" customFormat="1">
      <c r="A225" s="15"/>
      <c r="B225" s="256"/>
      <c r="C225" s="257"/>
      <c r="D225" s="236" t="s">
        <v>225</v>
      </c>
      <c r="E225" s="258" t="s">
        <v>32</v>
      </c>
      <c r="F225" s="259" t="s">
        <v>256</v>
      </c>
      <c r="G225" s="257"/>
      <c r="H225" s="260">
        <v>1.7</v>
      </c>
      <c r="I225" s="261"/>
      <c r="J225" s="257"/>
      <c r="K225" s="257"/>
      <c r="L225" s="262"/>
      <c r="M225" s="263"/>
      <c r="N225" s="264"/>
      <c r="O225" s="264"/>
      <c r="P225" s="264"/>
      <c r="Q225" s="264"/>
      <c r="R225" s="264"/>
      <c r="S225" s="264"/>
      <c r="T225" s="265"/>
      <c r="U225" s="15"/>
      <c r="V225" s="15"/>
      <c r="W225" s="15"/>
      <c r="X225" s="15"/>
      <c r="Y225" s="15"/>
      <c r="Z225" s="15"/>
      <c r="AA225" s="15"/>
      <c r="AB225" s="15"/>
      <c r="AC225" s="15"/>
      <c r="AD225" s="15"/>
      <c r="AE225" s="15"/>
      <c r="AT225" s="266" t="s">
        <v>225</v>
      </c>
      <c r="AU225" s="266" t="s">
        <v>85</v>
      </c>
      <c r="AV225" s="15" t="s">
        <v>215</v>
      </c>
      <c r="AW225" s="15" t="s">
        <v>38</v>
      </c>
      <c r="AX225" s="15" t="s">
        <v>83</v>
      </c>
      <c r="AY225" s="266" t="s">
        <v>214</v>
      </c>
    </row>
    <row r="226" s="2" customFormat="1" ht="44.25" customHeight="1">
      <c r="A226" s="42"/>
      <c r="B226" s="43"/>
      <c r="C226" s="216" t="s">
        <v>370</v>
      </c>
      <c r="D226" s="216" t="s">
        <v>217</v>
      </c>
      <c r="E226" s="217" t="s">
        <v>2748</v>
      </c>
      <c r="F226" s="218" t="s">
        <v>2749</v>
      </c>
      <c r="G226" s="219" t="s">
        <v>280</v>
      </c>
      <c r="H226" s="220">
        <v>1.8</v>
      </c>
      <c r="I226" s="221"/>
      <c r="J226" s="222">
        <f>ROUND(I226*H226,2)</f>
        <v>0</v>
      </c>
      <c r="K226" s="218" t="s">
        <v>221</v>
      </c>
      <c r="L226" s="48"/>
      <c r="M226" s="223" t="s">
        <v>32</v>
      </c>
      <c r="N226" s="224" t="s">
        <v>47</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215</v>
      </c>
      <c r="AT226" s="227" t="s">
        <v>217</v>
      </c>
      <c r="AU226" s="227" t="s">
        <v>85</v>
      </c>
      <c r="AY226" s="20" t="s">
        <v>214</v>
      </c>
      <c r="BE226" s="228">
        <f>IF(N226="základní",J226,0)</f>
        <v>0</v>
      </c>
      <c r="BF226" s="228">
        <f>IF(N226="snížená",J226,0)</f>
        <v>0</v>
      </c>
      <c r="BG226" s="228">
        <f>IF(N226="zákl. přenesená",J226,0)</f>
        <v>0</v>
      </c>
      <c r="BH226" s="228">
        <f>IF(N226="sníž. přenesená",J226,0)</f>
        <v>0</v>
      </c>
      <c r="BI226" s="228">
        <f>IF(N226="nulová",J226,0)</f>
        <v>0</v>
      </c>
      <c r="BJ226" s="20" t="s">
        <v>83</v>
      </c>
      <c r="BK226" s="228">
        <f>ROUND(I226*H226,2)</f>
        <v>0</v>
      </c>
      <c r="BL226" s="20" t="s">
        <v>215</v>
      </c>
      <c r="BM226" s="227" t="s">
        <v>515</v>
      </c>
    </row>
    <row r="227" s="2" customFormat="1">
      <c r="A227" s="42"/>
      <c r="B227" s="43"/>
      <c r="C227" s="44"/>
      <c r="D227" s="229" t="s">
        <v>223</v>
      </c>
      <c r="E227" s="44"/>
      <c r="F227" s="230" t="s">
        <v>2750</v>
      </c>
      <c r="G227" s="44"/>
      <c r="H227" s="44"/>
      <c r="I227" s="231"/>
      <c r="J227" s="44"/>
      <c r="K227" s="44"/>
      <c r="L227" s="48"/>
      <c r="M227" s="232"/>
      <c r="N227" s="233"/>
      <c r="O227" s="88"/>
      <c r="P227" s="88"/>
      <c r="Q227" s="88"/>
      <c r="R227" s="88"/>
      <c r="S227" s="88"/>
      <c r="T227" s="89"/>
      <c r="U227" s="42"/>
      <c r="V227" s="42"/>
      <c r="W227" s="42"/>
      <c r="X227" s="42"/>
      <c r="Y227" s="42"/>
      <c r="Z227" s="42"/>
      <c r="AA227" s="42"/>
      <c r="AB227" s="42"/>
      <c r="AC227" s="42"/>
      <c r="AD227" s="42"/>
      <c r="AE227" s="42"/>
      <c r="AT227" s="20" t="s">
        <v>223</v>
      </c>
      <c r="AU227" s="20" t="s">
        <v>85</v>
      </c>
    </row>
    <row r="228" s="14" customFormat="1">
      <c r="A228" s="14"/>
      <c r="B228" s="245"/>
      <c r="C228" s="246"/>
      <c r="D228" s="236" t="s">
        <v>225</v>
      </c>
      <c r="E228" s="247" t="s">
        <v>32</v>
      </c>
      <c r="F228" s="248" t="s">
        <v>2864</v>
      </c>
      <c r="G228" s="246"/>
      <c r="H228" s="249">
        <v>1.8</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225</v>
      </c>
      <c r="AU228" s="255" t="s">
        <v>85</v>
      </c>
      <c r="AV228" s="14" t="s">
        <v>85</v>
      </c>
      <c r="AW228" s="14" t="s">
        <v>38</v>
      </c>
      <c r="AX228" s="14" t="s">
        <v>76</v>
      </c>
      <c r="AY228" s="255" t="s">
        <v>214</v>
      </c>
    </row>
    <row r="229" s="15" customFormat="1">
      <c r="A229" s="15"/>
      <c r="B229" s="256"/>
      <c r="C229" s="257"/>
      <c r="D229" s="236" t="s">
        <v>225</v>
      </c>
      <c r="E229" s="258" t="s">
        <v>32</v>
      </c>
      <c r="F229" s="259" t="s">
        <v>256</v>
      </c>
      <c r="G229" s="257"/>
      <c r="H229" s="260">
        <v>1.8</v>
      </c>
      <c r="I229" s="261"/>
      <c r="J229" s="257"/>
      <c r="K229" s="257"/>
      <c r="L229" s="262"/>
      <c r="M229" s="263"/>
      <c r="N229" s="264"/>
      <c r="O229" s="264"/>
      <c r="P229" s="264"/>
      <c r="Q229" s="264"/>
      <c r="R229" s="264"/>
      <c r="S229" s="264"/>
      <c r="T229" s="265"/>
      <c r="U229" s="15"/>
      <c r="V229" s="15"/>
      <c r="W229" s="15"/>
      <c r="X229" s="15"/>
      <c r="Y229" s="15"/>
      <c r="Z229" s="15"/>
      <c r="AA229" s="15"/>
      <c r="AB229" s="15"/>
      <c r="AC229" s="15"/>
      <c r="AD229" s="15"/>
      <c r="AE229" s="15"/>
      <c r="AT229" s="266" t="s">
        <v>225</v>
      </c>
      <c r="AU229" s="266" t="s">
        <v>85</v>
      </c>
      <c r="AV229" s="15" t="s">
        <v>215</v>
      </c>
      <c r="AW229" s="15" t="s">
        <v>38</v>
      </c>
      <c r="AX229" s="15" t="s">
        <v>83</v>
      </c>
      <c r="AY229" s="266" t="s">
        <v>214</v>
      </c>
    </row>
    <row r="230" s="2" customFormat="1" ht="44.25" customHeight="1">
      <c r="A230" s="42"/>
      <c r="B230" s="43"/>
      <c r="C230" s="216" t="s">
        <v>377</v>
      </c>
      <c r="D230" s="216" t="s">
        <v>217</v>
      </c>
      <c r="E230" s="217" t="s">
        <v>2915</v>
      </c>
      <c r="F230" s="218" t="s">
        <v>2916</v>
      </c>
      <c r="G230" s="219" t="s">
        <v>280</v>
      </c>
      <c r="H230" s="220">
        <v>1.6000000000000001</v>
      </c>
      <c r="I230" s="221"/>
      <c r="J230" s="222">
        <f>ROUND(I230*H230,2)</f>
        <v>0</v>
      </c>
      <c r="K230" s="218" t="s">
        <v>221</v>
      </c>
      <c r="L230" s="48"/>
      <c r="M230" s="223" t="s">
        <v>32</v>
      </c>
      <c r="N230" s="224" t="s">
        <v>47</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215</v>
      </c>
      <c r="AT230" s="227" t="s">
        <v>217</v>
      </c>
      <c r="AU230" s="227" t="s">
        <v>85</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215</v>
      </c>
      <c r="BM230" s="227" t="s">
        <v>529</v>
      </c>
    </row>
    <row r="231" s="2" customFormat="1">
      <c r="A231" s="42"/>
      <c r="B231" s="43"/>
      <c r="C231" s="44"/>
      <c r="D231" s="229" t="s">
        <v>223</v>
      </c>
      <c r="E231" s="44"/>
      <c r="F231" s="230" t="s">
        <v>2917</v>
      </c>
      <c r="G231" s="44"/>
      <c r="H231" s="44"/>
      <c r="I231" s="231"/>
      <c r="J231" s="44"/>
      <c r="K231" s="44"/>
      <c r="L231" s="48"/>
      <c r="M231" s="232"/>
      <c r="N231" s="233"/>
      <c r="O231" s="88"/>
      <c r="P231" s="88"/>
      <c r="Q231" s="88"/>
      <c r="R231" s="88"/>
      <c r="S231" s="88"/>
      <c r="T231" s="89"/>
      <c r="U231" s="42"/>
      <c r="V231" s="42"/>
      <c r="W231" s="42"/>
      <c r="X231" s="42"/>
      <c r="Y231" s="42"/>
      <c r="Z231" s="42"/>
      <c r="AA231" s="42"/>
      <c r="AB231" s="42"/>
      <c r="AC231" s="42"/>
      <c r="AD231" s="42"/>
      <c r="AE231" s="42"/>
      <c r="AT231" s="20" t="s">
        <v>223</v>
      </c>
      <c r="AU231" s="20" t="s">
        <v>85</v>
      </c>
    </row>
    <row r="232" s="14" customFormat="1">
      <c r="A232" s="14"/>
      <c r="B232" s="245"/>
      <c r="C232" s="246"/>
      <c r="D232" s="236" t="s">
        <v>225</v>
      </c>
      <c r="E232" s="247" t="s">
        <v>32</v>
      </c>
      <c r="F232" s="248" t="s">
        <v>2872</v>
      </c>
      <c r="G232" s="246"/>
      <c r="H232" s="249">
        <v>1</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225</v>
      </c>
      <c r="AU232" s="255" t="s">
        <v>85</v>
      </c>
      <c r="AV232" s="14" t="s">
        <v>85</v>
      </c>
      <c r="AW232" s="14" t="s">
        <v>38</v>
      </c>
      <c r="AX232" s="14" t="s">
        <v>76</v>
      </c>
      <c r="AY232" s="255" t="s">
        <v>214</v>
      </c>
    </row>
    <row r="233" s="14" customFormat="1">
      <c r="A233" s="14"/>
      <c r="B233" s="245"/>
      <c r="C233" s="246"/>
      <c r="D233" s="236" t="s">
        <v>225</v>
      </c>
      <c r="E233" s="247" t="s">
        <v>32</v>
      </c>
      <c r="F233" s="248" t="s">
        <v>2873</v>
      </c>
      <c r="G233" s="246"/>
      <c r="H233" s="249">
        <v>0.59999999999999998</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225</v>
      </c>
      <c r="AU233" s="255" t="s">
        <v>85</v>
      </c>
      <c r="AV233" s="14" t="s">
        <v>85</v>
      </c>
      <c r="AW233" s="14" t="s">
        <v>38</v>
      </c>
      <c r="AX233" s="14" t="s">
        <v>76</v>
      </c>
      <c r="AY233" s="255" t="s">
        <v>214</v>
      </c>
    </row>
    <row r="234" s="15" customFormat="1">
      <c r="A234" s="15"/>
      <c r="B234" s="256"/>
      <c r="C234" s="257"/>
      <c r="D234" s="236" t="s">
        <v>225</v>
      </c>
      <c r="E234" s="258" t="s">
        <v>32</v>
      </c>
      <c r="F234" s="259" t="s">
        <v>256</v>
      </c>
      <c r="G234" s="257"/>
      <c r="H234" s="260">
        <v>1.6000000000000001</v>
      </c>
      <c r="I234" s="261"/>
      <c r="J234" s="257"/>
      <c r="K234" s="257"/>
      <c r="L234" s="262"/>
      <c r="M234" s="263"/>
      <c r="N234" s="264"/>
      <c r="O234" s="264"/>
      <c r="P234" s="264"/>
      <c r="Q234" s="264"/>
      <c r="R234" s="264"/>
      <c r="S234" s="264"/>
      <c r="T234" s="265"/>
      <c r="U234" s="15"/>
      <c r="V234" s="15"/>
      <c r="W234" s="15"/>
      <c r="X234" s="15"/>
      <c r="Y234" s="15"/>
      <c r="Z234" s="15"/>
      <c r="AA234" s="15"/>
      <c r="AB234" s="15"/>
      <c r="AC234" s="15"/>
      <c r="AD234" s="15"/>
      <c r="AE234" s="15"/>
      <c r="AT234" s="266" t="s">
        <v>225</v>
      </c>
      <c r="AU234" s="266" t="s">
        <v>85</v>
      </c>
      <c r="AV234" s="15" t="s">
        <v>215</v>
      </c>
      <c r="AW234" s="15" t="s">
        <v>38</v>
      </c>
      <c r="AX234" s="15" t="s">
        <v>83</v>
      </c>
      <c r="AY234" s="266" t="s">
        <v>214</v>
      </c>
    </row>
    <row r="235" s="2" customFormat="1" ht="24.15" customHeight="1">
      <c r="A235" s="42"/>
      <c r="B235" s="43"/>
      <c r="C235" s="216" t="s">
        <v>383</v>
      </c>
      <c r="D235" s="216" t="s">
        <v>217</v>
      </c>
      <c r="E235" s="217" t="s">
        <v>2918</v>
      </c>
      <c r="F235" s="218" t="s">
        <v>2919</v>
      </c>
      <c r="G235" s="219" t="s">
        <v>280</v>
      </c>
      <c r="H235" s="220">
        <v>18.399999999999999</v>
      </c>
      <c r="I235" s="221"/>
      <c r="J235" s="222">
        <f>ROUND(I235*H235,2)</f>
        <v>0</v>
      </c>
      <c r="K235" s="218" t="s">
        <v>221</v>
      </c>
      <c r="L235" s="48"/>
      <c r="M235" s="223" t="s">
        <v>32</v>
      </c>
      <c r="N235" s="224" t="s">
        <v>47</v>
      </c>
      <c r="O235" s="88"/>
      <c r="P235" s="225">
        <f>O235*H235</f>
        <v>0</v>
      </c>
      <c r="Q235" s="225">
        <v>0</v>
      </c>
      <c r="R235" s="225">
        <f>Q235*H235</f>
        <v>0</v>
      </c>
      <c r="S235" s="225">
        <v>0</v>
      </c>
      <c r="T235" s="226">
        <f>S235*H235</f>
        <v>0</v>
      </c>
      <c r="U235" s="42"/>
      <c r="V235" s="42"/>
      <c r="W235" s="42"/>
      <c r="X235" s="42"/>
      <c r="Y235" s="42"/>
      <c r="Z235" s="42"/>
      <c r="AA235" s="42"/>
      <c r="AB235" s="42"/>
      <c r="AC235" s="42"/>
      <c r="AD235" s="42"/>
      <c r="AE235" s="42"/>
      <c r="AR235" s="227" t="s">
        <v>215</v>
      </c>
      <c r="AT235" s="227" t="s">
        <v>217</v>
      </c>
      <c r="AU235" s="227" t="s">
        <v>85</v>
      </c>
      <c r="AY235" s="20" t="s">
        <v>214</v>
      </c>
      <c r="BE235" s="228">
        <f>IF(N235="základní",J235,0)</f>
        <v>0</v>
      </c>
      <c r="BF235" s="228">
        <f>IF(N235="snížená",J235,0)</f>
        <v>0</v>
      </c>
      <c r="BG235" s="228">
        <f>IF(N235="zákl. přenesená",J235,0)</f>
        <v>0</v>
      </c>
      <c r="BH235" s="228">
        <f>IF(N235="sníž. přenesená",J235,0)</f>
        <v>0</v>
      </c>
      <c r="BI235" s="228">
        <f>IF(N235="nulová",J235,0)</f>
        <v>0</v>
      </c>
      <c r="BJ235" s="20" t="s">
        <v>83</v>
      </c>
      <c r="BK235" s="228">
        <f>ROUND(I235*H235,2)</f>
        <v>0</v>
      </c>
      <c r="BL235" s="20" t="s">
        <v>215</v>
      </c>
      <c r="BM235" s="227" t="s">
        <v>540</v>
      </c>
    </row>
    <row r="236" s="2" customFormat="1">
      <c r="A236" s="42"/>
      <c r="B236" s="43"/>
      <c r="C236" s="44"/>
      <c r="D236" s="229" t="s">
        <v>223</v>
      </c>
      <c r="E236" s="44"/>
      <c r="F236" s="230" t="s">
        <v>2920</v>
      </c>
      <c r="G236" s="44"/>
      <c r="H236" s="44"/>
      <c r="I236" s="231"/>
      <c r="J236" s="44"/>
      <c r="K236" s="44"/>
      <c r="L236" s="48"/>
      <c r="M236" s="232"/>
      <c r="N236" s="233"/>
      <c r="O236" s="88"/>
      <c r="P236" s="88"/>
      <c r="Q236" s="88"/>
      <c r="R236" s="88"/>
      <c r="S236" s="88"/>
      <c r="T236" s="89"/>
      <c r="U236" s="42"/>
      <c r="V236" s="42"/>
      <c r="W236" s="42"/>
      <c r="X236" s="42"/>
      <c r="Y236" s="42"/>
      <c r="Z236" s="42"/>
      <c r="AA236" s="42"/>
      <c r="AB236" s="42"/>
      <c r="AC236" s="42"/>
      <c r="AD236" s="42"/>
      <c r="AE236" s="42"/>
      <c r="AT236" s="20" t="s">
        <v>223</v>
      </c>
      <c r="AU236" s="20" t="s">
        <v>85</v>
      </c>
    </row>
    <row r="237" s="14" customFormat="1">
      <c r="A237" s="14"/>
      <c r="B237" s="245"/>
      <c r="C237" s="246"/>
      <c r="D237" s="236" t="s">
        <v>225</v>
      </c>
      <c r="E237" s="247" t="s">
        <v>32</v>
      </c>
      <c r="F237" s="248" t="s">
        <v>2921</v>
      </c>
      <c r="G237" s="246"/>
      <c r="H237" s="249">
        <v>8.5999999999999996</v>
      </c>
      <c r="I237" s="250"/>
      <c r="J237" s="246"/>
      <c r="K237" s="246"/>
      <c r="L237" s="251"/>
      <c r="M237" s="252"/>
      <c r="N237" s="253"/>
      <c r="O237" s="253"/>
      <c r="P237" s="253"/>
      <c r="Q237" s="253"/>
      <c r="R237" s="253"/>
      <c r="S237" s="253"/>
      <c r="T237" s="254"/>
      <c r="U237" s="14"/>
      <c r="V237" s="14"/>
      <c r="W237" s="14"/>
      <c r="X237" s="14"/>
      <c r="Y237" s="14"/>
      <c r="Z237" s="14"/>
      <c r="AA237" s="14"/>
      <c r="AB237" s="14"/>
      <c r="AC237" s="14"/>
      <c r="AD237" s="14"/>
      <c r="AE237" s="14"/>
      <c r="AT237" s="255" t="s">
        <v>225</v>
      </c>
      <c r="AU237" s="255" t="s">
        <v>85</v>
      </c>
      <c r="AV237" s="14" t="s">
        <v>85</v>
      </c>
      <c r="AW237" s="14" t="s">
        <v>38</v>
      </c>
      <c r="AX237" s="14" t="s">
        <v>76</v>
      </c>
      <c r="AY237" s="255" t="s">
        <v>214</v>
      </c>
    </row>
    <row r="238" s="14" customFormat="1">
      <c r="A238" s="14"/>
      <c r="B238" s="245"/>
      <c r="C238" s="246"/>
      <c r="D238" s="236" t="s">
        <v>225</v>
      </c>
      <c r="E238" s="247" t="s">
        <v>32</v>
      </c>
      <c r="F238" s="248" t="s">
        <v>2922</v>
      </c>
      <c r="G238" s="246"/>
      <c r="H238" s="249">
        <v>9.8000000000000007</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225</v>
      </c>
      <c r="AU238" s="255" t="s">
        <v>85</v>
      </c>
      <c r="AV238" s="14" t="s">
        <v>85</v>
      </c>
      <c r="AW238" s="14" t="s">
        <v>38</v>
      </c>
      <c r="AX238" s="14" t="s">
        <v>76</v>
      </c>
      <c r="AY238" s="255" t="s">
        <v>214</v>
      </c>
    </row>
    <row r="239" s="15" customFormat="1">
      <c r="A239" s="15"/>
      <c r="B239" s="256"/>
      <c r="C239" s="257"/>
      <c r="D239" s="236" t="s">
        <v>225</v>
      </c>
      <c r="E239" s="258" t="s">
        <v>32</v>
      </c>
      <c r="F239" s="259" t="s">
        <v>256</v>
      </c>
      <c r="G239" s="257"/>
      <c r="H239" s="260">
        <v>18.399999999999999</v>
      </c>
      <c r="I239" s="261"/>
      <c r="J239" s="257"/>
      <c r="K239" s="257"/>
      <c r="L239" s="262"/>
      <c r="M239" s="263"/>
      <c r="N239" s="264"/>
      <c r="O239" s="264"/>
      <c r="P239" s="264"/>
      <c r="Q239" s="264"/>
      <c r="R239" s="264"/>
      <c r="S239" s="264"/>
      <c r="T239" s="265"/>
      <c r="U239" s="15"/>
      <c r="V239" s="15"/>
      <c r="W239" s="15"/>
      <c r="X239" s="15"/>
      <c r="Y239" s="15"/>
      <c r="Z239" s="15"/>
      <c r="AA239" s="15"/>
      <c r="AB239" s="15"/>
      <c r="AC239" s="15"/>
      <c r="AD239" s="15"/>
      <c r="AE239" s="15"/>
      <c r="AT239" s="266" t="s">
        <v>225</v>
      </c>
      <c r="AU239" s="266" t="s">
        <v>85</v>
      </c>
      <c r="AV239" s="15" t="s">
        <v>215</v>
      </c>
      <c r="AW239" s="15" t="s">
        <v>38</v>
      </c>
      <c r="AX239" s="15" t="s">
        <v>83</v>
      </c>
      <c r="AY239" s="266" t="s">
        <v>214</v>
      </c>
    </row>
    <row r="240" s="2" customFormat="1" ht="21.75" customHeight="1">
      <c r="A240" s="42"/>
      <c r="B240" s="43"/>
      <c r="C240" s="216" t="s">
        <v>389</v>
      </c>
      <c r="D240" s="216" t="s">
        <v>217</v>
      </c>
      <c r="E240" s="217" t="s">
        <v>2923</v>
      </c>
      <c r="F240" s="218" t="s">
        <v>2924</v>
      </c>
      <c r="G240" s="219" t="s">
        <v>327</v>
      </c>
      <c r="H240" s="220">
        <v>8</v>
      </c>
      <c r="I240" s="221"/>
      <c r="J240" s="222">
        <f>ROUND(I240*H240,2)</f>
        <v>0</v>
      </c>
      <c r="K240" s="218" t="s">
        <v>32</v>
      </c>
      <c r="L240" s="48"/>
      <c r="M240" s="223" t="s">
        <v>32</v>
      </c>
      <c r="N240" s="224" t="s">
        <v>47</v>
      </c>
      <c r="O240" s="88"/>
      <c r="P240" s="225">
        <f>O240*H240</f>
        <v>0</v>
      </c>
      <c r="Q240" s="225">
        <v>0</v>
      </c>
      <c r="R240" s="225">
        <f>Q240*H240</f>
        <v>0</v>
      </c>
      <c r="S240" s="225">
        <v>0</v>
      </c>
      <c r="T240" s="226">
        <f>S240*H240</f>
        <v>0</v>
      </c>
      <c r="U240" s="42"/>
      <c r="V240" s="42"/>
      <c r="W240" s="42"/>
      <c r="X240" s="42"/>
      <c r="Y240" s="42"/>
      <c r="Z240" s="42"/>
      <c r="AA240" s="42"/>
      <c r="AB240" s="42"/>
      <c r="AC240" s="42"/>
      <c r="AD240" s="42"/>
      <c r="AE240" s="42"/>
      <c r="AR240" s="227" t="s">
        <v>215</v>
      </c>
      <c r="AT240" s="227" t="s">
        <v>217</v>
      </c>
      <c r="AU240" s="227" t="s">
        <v>85</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215</v>
      </c>
      <c r="BM240" s="227" t="s">
        <v>554</v>
      </c>
    </row>
    <row r="241" s="14" customFormat="1">
      <c r="A241" s="14"/>
      <c r="B241" s="245"/>
      <c r="C241" s="246"/>
      <c r="D241" s="236" t="s">
        <v>225</v>
      </c>
      <c r="E241" s="247" t="s">
        <v>32</v>
      </c>
      <c r="F241" s="248" t="s">
        <v>2925</v>
      </c>
      <c r="G241" s="246"/>
      <c r="H241" s="249">
        <v>8</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225</v>
      </c>
      <c r="AU241" s="255" t="s">
        <v>85</v>
      </c>
      <c r="AV241" s="14" t="s">
        <v>85</v>
      </c>
      <c r="AW241" s="14" t="s">
        <v>38</v>
      </c>
      <c r="AX241" s="14" t="s">
        <v>76</v>
      </c>
      <c r="AY241" s="255" t="s">
        <v>214</v>
      </c>
    </row>
    <row r="242" s="15" customFormat="1">
      <c r="A242" s="15"/>
      <c r="B242" s="256"/>
      <c r="C242" s="257"/>
      <c r="D242" s="236" t="s">
        <v>225</v>
      </c>
      <c r="E242" s="258" t="s">
        <v>32</v>
      </c>
      <c r="F242" s="259" t="s">
        <v>256</v>
      </c>
      <c r="G242" s="257"/>
      <c r="H242" s="260">
        <v>8</v>
      </c>
      <c r="I242" s="261"/>
      <c r="J242" s="257"/>
      <c r="K242" s="257"/>
      <c r="L242" s="262"/>
      <c r="M242" s="263"/>
      <c r="N242" s="264"/>
      <c r="O242" s="264"/>
      <c r="P242" s="264"/>
      <c r="Q242" s="264"/>
      <c r="R242" s="264"/>
      <c r="S242" s="264"/>
      <c r="T242" s="265"/>
      <c r="U242" s="15"/>
      <c r="V242" s="15"/>
      <c r="W242" s="15"/>
      <c r="X242" s="15"/>
      <c r="Y242" s="15"/>
      <c r="Z242" s="15"/>
      <c r="AA242" s="15"/>
      <c r="AB242" s="15"/>
      <c r="AC242" s="15"/>
      <c r="AD242" s="15"/>
      <c r="AE242" s="15"/>
      <c r="AT242" s="266" t="s">
        <v>225</v>
      </c>
      <c r="AU242" s="266" t="s">
        <v>85</v>
      </c>
      <c r="AV242" s="15" t="s">
        <v>215</v>
      </c>
      <c r="AW242" s="15" t="s">
        <v>38</v>
      </c>
      <c r="AX242" s="15" t="s">
        <v>83</v>
      </c>
      <c r="AY242" s="266" t="s">
        <v>214</v>
      </c>
    </row>
    <row r="243" s="2" customFormat="1" ht="24.15" customHeight="1">
      <c r="A243" s="42"/>
      <c r="B243" s="43"/>
      <c r="C243" s="216" t="s">
        <v>398</v>
      </c>
      <c r="D243" s="216" t="s">
        <v>217</v>
      </c>
      <c r="E243" s="217" t="s">
        <v>2926</v>
      </c>
      <c r="F243" s="218" t="s">
        <v>2927</v>
      </c>
      <c r="G243" s="219" t="s">
        <v>327</v>
      </c>
      <c r="H243" s="220">
        <v>4</v>
      </c>
      <c r="I243" s="221"/>
      <c r="J243" s="222">
        <f>ROUND(I243*H243,2)</f>
        <v>0</v>
      </c>
      <c r="K243" s="218" t="s">
        <v>32</v>
      </c>
      <c r="L243" s="48"/>
      <c r="M243" s="223" t="s">
        <v>32</v>
      </c>
      <c r="N243" s="224" t="s">
        <v>47</v>
      </c>
      <c r="O243" s="88"/>
      <c r="P243" s="225">
        <f>O243*H243</f>
        <v>0</v>
      </c>
      <c r="Q243" s="225">
        <v>0</v>
      </c>
      <c r="R243" s="225">
        <f>Q243*H243</f>
        <v>0</v>
      </c>
      <c r="S243" s="225">
        <v>0</v>
      </c>
      <c r="T243" s="226">
        <f>S243*H243</f>
        <v>0</v>
      </c>
      <c r="U243" s="42"/>
      <c r="V243" s="42"/>
      <c r="W243" s="42"/>
      <c r="X243" s="42"/>
      <c r="Y243" s="42"/>
      <c r="Z243" s="42"/>
      <c r="AA243" s="42"/>
      <c r="AB243" s="42"/>
      <c r="AC243" s="42"/>
      <c r="AD243" s="42"/>
      <c r="AE243" s="42"/>
      <c r="AR243" s="227" t="s">
        <v>215</v>
      </c>
      <c r="AT243" s="227" t="s">
        <v>217</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215</v>
      </c>
      <c r="BM243" s="227" t="s">
        <v>565</v>
      </c>
    </row>
    <row r="244" s="12" customFormat="1" ht="22.8" customHeight="1">
      <c r="A244" s="12"/>
      <c r="B244" s="200"/>
      <c r="C244" s="201"/>
      <c r="D244" s="202" t="s">
        <v>75</v>
      </c>
      <c r="E244" s="214" t="s">
        <v>446</v>
      </c>
      <c r="F244" s="214" t="s">
        <v>447</v>
      </c>
      <c r="G244" s="201"/>
      <c r="H244" s="201"/>
      <c r="I244" s="204"/>
      <c r="J244" s="215">
        <f>BK244</f>
        <v>0</v>
      </c>
      <c r="K244" s="201"/>
      <c r="L244" s="206"/>
      <c r="M244" s="207"/>
      <c r="N244" s="208"/>
      <c r="O244" s="208"/>
      <c r="P244" s="209">
        <f>SUM(P245:P266)</f>
        <v>0</v>
      </c>
      <c r="Q244" s="208"/>
      <c r="R244" s="209">
        <f>SUM(R245:R266)</f>
        <v>0</v>
      </c>
      <c r="S244" s="208"/>
      <c r="T244" s="210">
        <f>SUM(T245:T266)</f>
        <v>0</v>
      </c>
      <c r="U244" s="12"/>
      <c r="V244" s="12"/>
      <c r="W244" s="12"/>
      <c r="X244" s="12"/>
      <c r="Y244" s="12"/>
      <c r="Z244" s="12"/>
      <c r="AA244" s="12"/>
      <c r="AB244" s="12"/>
      <c r="AC244" s="12"/>
      <c r="AD244" s="12"/>
      <c r="AE244" s="12"/>
      <c r="AR244" s="211" t="s">
        <v>83</v>
      </c>
      <c r="AT244" s="212" t="s">
        <v>75</v>
      </c>
      <c r="AU244" s="212" t="s">
        <v>83</v>
      </c>
      <c r="AY244" s="211" t="s">
        <v>214</v>
      </c>
      <c r="BK244" s="213">
        <f>SUM(BK245:BK266)</f>
        <v>0</v>
      </c>
    </row>
    <row r="245" s="2" customFormat="1" ht="44.25" customHeight="1">
      <c r="A245" s="42"/>
      <c r="B245" s="43"/>
      <c r="C245" s="216" t="s">
        <v>406</v>
      </c>
      <c r="D245" s="216" t="s">
        <v>217</v>
      </c>
      <c r="E245" s="217" t="s">
        <v>2751</v>
      </c>
      <c r="F245" s="218" t="s">
        <v>2752</v>
      </c>
      <c r="G245" s="219" t="s">
        <v>241</v>
      </c>
      <c r="H245" s="220">
        <v>2.8380000000000001</v>
      </c>
      <c r="I245" s="221"/>
      <c r="J245" s="222">
        <f>ROUND(I245*H245,2)</f>
        <v>0</v>
      </c>
      <c r="K245" s="218" t="s">
        <v>221</v>
      </c>
      <c r="L245" s="48"/>
      <c r="M245" s="223" t="s">
        <v>32</v>
      </c>
      <c r="N245" s="224" t="s">
        <v>47</v>
      </c>
      <c r="O245" s="88"/>
      <c r="P245" s="225">
        <f>O245*H245</f>
        <v>0</v>
      </c>
      <c r="Q245" s="225">
        <v>0</v>
      </c>
      <c r="R245" s="225">
        <f>Q245*H245</f>
        <v>0</v>
      </c>
      <c r="S245" s="225">
        <v>0</v>
      </c>
      <c r="T245" s="226">
        <f>S245*H245</f>
        <v>0</v>
      </c>
      <c r="U245" s="42"/>
      <c r="V245" s="42"/>
      <c r="W245" s="42"/>
      <c r="X245" s="42"/>
      <c r="Y245" s="42"/>
      <c r="Z245" s="42"/>
      <c r="AA245" s="42"/>
      <c r="AB245" s="42"/>
      <c r="AC245" s="42"/>
      <c r="AD245" s="42"/>
      <c r="AE245" s="42"/>
      <c r="AR245" s="227" t="s">
        <v>215</v>
      </c>
      <c r="AT245" s="227" t="s">
        <v>217</v>
      </c>
      <c r="AU245" s="227" t="s">
        <v>85</v>
      </c>
      <c r="AY245" s="20" t="s">
        <v>214</v>
      </c>
      <c r="BE245" s="228">
        <f>IF(N245="základní",J245,0)</f>
        <v>0</v>
      </c>
      <c r="BF245" s="228">
        <f>IF(N245="snížená",J245,0)</f>
        <v>0</v>
      </c>
      <c r="BG245" s="228">
        <f>IF(N245="zákl. přenesená",J245,0)</f>
        <v>0</v>
      </c>
      <c r="BH245" s="228">
        <f>IF(N245="sníž. přenesená",J245,0)</f>
        <v>0</v>
      </c>
      <c r="BI245" s="228">
        <f>IF(N245="nulová",J245,0)</f>
        <v>0</v>
      </c>
      <c r="BJ245" s="20" t="s">
        <v>83</v>
      </c>
      <c r="BK245" s="228">
        <f>ROUND(I245*H245,2)</f>
        <v>0</v>
      </c>
      <c r="BL245" s="20" t="s">
        <v>215</v>
      </c>
      <c r="BM245" s="227" t="s">
        <v>576</v>
      </c>
    </row>
    <row r="246" s="2" customFormat="1">
      <c r="A246" s="42"/>
      <c r="B246" s="43"/>
      <c r="C246" s="44"/>
      <c r="D246" s="229" t="s">
        <v>223</v>
      </c>
      <c r="E246" s="44"/>
      <c r="F246" s="230" t="s">
        <v>2753</v>
      </c>
      <c r="G246" s="44"/>
      <c r="H246" s="44"/>
      <c r="I246" s="231"/>
      <c r="J246" s="44"/>
      <c r="K246" s="44"/>
      <c r="L246" s="48"/>
      <c r="M246" s="232"/>
      <c r="N246" s="233"/>
      <c r="O246" s="88"/>
      <c r="P246" s="88"/>
      <c r="Q246" s="88"/>
      <c r="R246" s="88"/>
      <c r="S246" s="88"/>
      <c r="T246" s="89"/>
      <c r="U246" s="42"/>
      <c r="V246" s="42"/>
      <c r="W246" s="42"/>
      <c r="X246" s="42"/>
      <c r="Y246" s="42"/>
      <c r="Z246" s="42"/>
      <c r="AA246" s="42"/>
      <c r="AB246" s="42"/>
      <c r="AC246" s="42"/>
      <c r="AD246" s="42"/>
      <c r="AE246" s="42"/>
      <c r="AT246" s="20" t="s">
        <v>223</v>
      </c>
      <c r="AU246" s="20" t="s">
        <v>85</v>
      </c>
    </row>
    <row r="247" s="2" customFormat="1" ht="33" customHeight="1">
      <c r="A247" s="42"/>
      <c r="B247" s="43"/>
      <c r="C247" s="216" t="s">
        <v>410</v>
      </c>
      <c r="D247" s="216" t="s">
        <v>217</v>
      </c>
      <c r="E247" s="217" t="s">
        <v>454</v>
      </c>
      <c r="F247" s="218" t="s">
        <v>455</v>
      </c>
      <c r="G247" s="219" t="s">
        <v>241</v>
      </c>
      <c r="H247" s="220">
        <v>2.8380000000000001</v>
      </c>
      <c r="I247" s="221"/>
      <c r="J247" s="222">
        <f>ROUND(I247*H247,2)</f>
        <v>0</v>
      </c>
      <c r="K247" s="218" t="s">
        <v>221</v>
      </c>
      <c r="L247" s="48"/>
      <c r="M247" s="223" t="s">
        <v>32</v>
      </c>
      <c r="N247" s="224" t="s">
        <v>47</v>
      </c>
      <c r="O247" s="88"/>
      <c r="P247" s="225">
        <f>O247*H247</f>
        <v>0</v>
      </c>
      <c r="Q247" s="225">
        <v>0</v>
      </c>
      <c r="R247" s="225">
        <f>Q247*H247</f>
        <v>0</v>
      </c>
      <c r="S247" s="225">
        <v>0</v>
      </c>
      <c r="T247" s="226">
        <f>S247*H247</f>
        <v>0</v>
      </c>
      <c r="U247" s="42"/>
      <c r="V247" s="42"/>
      <c r="W247" s="42"/>
      <c r="X247" s="42"/>
      <c r="Y247" s="42"/>
      <c r="Z247" s="42"/>
      <c r="AA247" s="42"/>
      <c r="AB247" s="42"/>
      <c r="AC247" s="42"/>
      <c r="AD247" s="42"/>
      <c r="AE247" s="42"/>
      <c r="AR247" s="227" t="s">
        <v>215</v>
      </c>
      <c r="AT247" s="227" t="s">
        <v>217</v>
      </c>
      <c r="AU247" s="227" t="s">
        <v>85</v>
      </c>
      <c r="AY247" s="20" t="s">
        <v>214</v>
      </c>
      <c r="BE247" s="228">
        <f>IF(N247="základní",J247,0)</f>
        <v>0</v>
      </c>
      <c r="BF247" s="228">
        <f>IF(N247="snížená",J247,0)</f>
        <v>0</v>
      </c>
      <c r="BG247" s="228">
        <f>IF(N247="zákl. přenesená",J247,0)</f>
        <v>0</v>
      </c>
      <c r="BH247" s="228">
        <f>IF(N247="sníž. přenesená",J247,0)</f>
        <v>0</v>
      </c>
      <c r="BI247" s="228">
        <f>IF(N247="nulová",J247,0)</f>
        <v>0</v>
      </c>
      <c r="BJ247" s="20" t="s">
        <v>83</v>
      </c>
      <c r="BK247" s="228">
        <f>ROUND(I247*H247,2)</f>
        <v>0</v>
      </c>
      <c r="BL247" s="20" t="s">
        <v>215</v>
      </c>
      <c r="BM247" s="227" t="s">
        <v>589</v>
      </c>
    </row>
    <row r="248" s="2" customFormat="1">
      <c r="A248" s="42"/>
      <c r="B248" s="43"/>
      <c r="C248" s="44"/>
      <c r="D248" s="229" t="s">
        <v>223</v>
      </c>
      <c r="E248" s="44"/>
      <c r="F248" s="230" t="s">
        <v>457</v>
      </c>
      <c r="G248" s="44"/>
      <c r="H248" s="44"/>
      <c r="I248" s="231"/>
      <c r="J248" s="44"/>
      <c r="K248" s="44"/>
      <c r="L248" s="48"/>
      <c r="M248" s="232"/>
      <c r="N248" s="233"/>
      <c r="O248" s="88"/>
      <c r="P248" s="88"/>
      <c r="Q248" s="88"/>
      <c r="R248" s="88"/>
      <c r="S248" s="88"/>
      <c r="T248" s="89"/>
      <c r="U248" s="42"/>
      <c r="V248" s="42"/>
      <c r="W248" s="42"/>
      <c r="X248" s="42"/>
      <c r="Y248" s="42"/>
      <c r="Z248" s="42"/>
      <c r="AA248" s="42"/>
      <c r="AB248" s="42"/>
      <c r="AC248" s="42"/>
      <c r="AD248" s="42"/>
      <c r="AE248" s="42"/>
      <c r="AT248" s="20" t="s">
        <v>223</v>
      </c>
      <c r="AU248" s="20" t="s">
        <v>85</v>
      </c>
    </row>
    <row r="249" s="2" customFormat="1" ht="44.25" customHeight="1">
      <c r="A249" s="42"/>
      <c r="B249" s="43"/>
      <c r="C249" s="216" t="s">
        <v>417</v>
      </c>
      <c r="D249" s="216" t="s">
        <v>217</v>
      </c>
      <c r="E249" s="217" t="s">
        <v>460</v>
      </c>
      <c r="F249" s="218" t="s">
        <v>461</v>
      </c>
      <c r="G249" s="219" t="s">
        <v>241</v>
      </c>
      <c r="H249" s="220">
        <v>39.731999999999999</v>
      </c>
      <c r="I249" s="221"/>
      <c r="J249" s="222">
        <f>ROUND(I249*H249,2)</f>
        <v>0</v>
      </c>
      <c r="K249" s="218" t="s">
        <v>221</v>
      </c>
      <c r="L249" s="48"/>
      <c r="M249" s="223" t="s">
        <v>32</v>
      </c>
      <c r="N249" s="224" t="s">
        <v>47</v>
      </c>
      <c r="O249" s="88"/>
      <c r="P249" s="225">
        <f>O249*H249</f>
        <v>0</v>
      </c>
      <c r="Q249" s="225">
        <v>0</v>
      </c>
      <c r="R249" s="225">
        <f>Q249*H249</f>
        <v>0</v>
      </c>
      <c r="S249" s="225">
        <v>0</v>
      </c>
      <c r="T249" s="226">
        <f>S249*H249</f>
        <v>0</v>
      </c>
      <c r="U249" s="42"/>
      <c r="V249" s="42"/>
      <c r="W249" s="42"/>
      <c r="X249" s="42"/>
      <c r="Y249" s="42"/>
      <c r="Z249" s="42"/>
      <c r="AA249" s="42"/>
      <c r="AB249" s="42"/>
      <c r="AC249" s="42"/>
      <c r="AD249" s="42"/>
      <c r="AE249" s="42"/>
      <c r="AR249" s="227" t="s">
        <v>215</v>
      </c>
      <c r="AT249" s="227" t="s">
        <v>217</v>
      </c>
      <c r="AU249" s="227" t="s">
        <v>85</v>
      </c>
      <c r="AY249" s="20" t="s">
        <v>214</v>
      </c>
      <c r="BE249" s="228">
        <f>IF(N249="základní",J249,0)</f>
        <v>0</v>
      </c>
      <c r="BF249" s="228">
        <f>IF(N249="snížená",J249,0)</f>
        <v>0</v>
      </c>
      <c r="BG249" s="228">
        <f>IF(N249="zákl. přenesená",J249,0)</f>
        <v>0</v>
      </c>
      <c r="BH249" s="228">
        <f>IF(N249="sníž. přenesená",J249,0)</f>
        <v>0</v>
      </c>
      <c r="BI249" s="228">
        <f>IF(N249="nulová",J249,0)</f>
        <v>0</v>
      </c>
      <c r="BJ249" s="20" t="s">
        <v>83</v>
      </c>
      <c r="BK249" s="228">
        <f>ROUND(I249*H249,2)</f>
        <v>0</v>
      </c>
      <c r="BL249" s="20" t="s">
        <v>215</v>
      </c>
      <c r="BM249" s="227" t="s">
        <v>599</v>
      </c>
    </row>
    <row r="250" s="2" customFormat="1">
      <c r="A250" s="42"/>
      <c r="B250" s="43"/>
      <c r="C250" s="44"/>
      <c r="D250" s="229" t="s">
        <v>223</v>
      </c>
      <c r="E250" s="44"/>
      <c r="F250" s="230" t="s">
        <v>463</v>
      </c>
      <c r="G250" s="44"/>
      <c r="H250" s="44"/>
      <c r="I250" s="231"/>
      <c r="J250" s="44"/>
      <c r="K250" s="44"/>
      <c r="L250" s="48"/>
      <c r="M250" s="232"/>
      <c r="N250" s="233"/>
      <c r="O250" s="88"/>
      <c r="P250" s="88"/>
      <c r="Q250" s="88"/>
      <c r="R250" s="88"/>
      <c r="S250" s="88"/>
      <c r="T250" s="89"/>
      <c r="U250" s="42"/>
      <c r="V250" s="42"/>
      <c r="W250" s="42"/>
      <c r="X250" s="42"/>
      <c r="Y250" s="42"/>
      <c r="Z250" s="42"/>
      <c r="AA250" s="42"/>
      <c r="AB250" s="42"/>
      <c r="AC250" s="42"/>
      <c r="AD250" s="42"/>
      <c r="AE250" s="42"/>
      <c r="AT250" s="20" t="s">
        <v>223</v>
      </c>
      <c r="AU250" s="20" t="s">
        <v>85</v>
      </c>
    </row>
    <row r="251" s="14" customFormat="1">
      <c r="A251" s="14"/>
      <c r="B251" s="245"/>
      <c r="C251" s="246"/>
      <c r="D251" s="236" t="s">
        <v>225</v>
      </c>
      <c r="E251" s="247" t="s">
        <v>32</v>
      </c>
      <c r="F251" s="248" t="s">
        <v>2928</v>
      </c>
      <c r="G251" s="246"/>
      <c r="H251" s="249">
        <v>39.731999999999999</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225</v>
      </c>
      <c r="AU251" s="255" t="s">
        <v>85</v>
      </c>
      <c r="AV251" s="14" t="s">
        <v>85</v>
      </c>
      <c r="AW251" s="14" t="s">
        <v>38</v>
      </c>
      <c r="AX251" s="14" t="s">
        <v>76</v>
      </c>
      <c r="AY251" s="255" t="s">
        <v>214</v>
      </c>
    </row>
    <row r="252" s="15" customFormat="1">
      <c r="A252" s="15"/>
      <c r="B252" s="256"/>
      <c r="C252" s="257"/>
      <c r="D252" s="236" t="s">
        <v>225</v>
      </c>
      <c r="E252" s="258" t="s">
        <v>32</v>
      </c>
      <c r="F252" s="259" t="s">
        <v>256</v>
      </c>
      <c r="G252" s="257"/>
      <c r="H252" s="260">
        <v>39.731999999999999</v>
      </c>
      <c r="I252" s="261"/>
      <c r="J252" s="257"/>
      <c r="K252" s="257"/>
      <c r="L252" s="262"/>
      <c r="M252" s="263"/>
      <c r="N252" s="264"/>
      <c r="O252" s="264"/>
      <c r="P252" s="264"/>
      <c r="Q252" s="264"/>
      <c r="R252" s="264"/>
      <c r="S252" s="264"/>
      <c r="T252" s="265"/>
      <c r="U252" s="15"/>
      <c r="V252" s="15"/>
      <c r="W252" s="15"/>
      <c r="X252" s="15"/>
      <c r="Y252" s="15"/>
      <c r="Z252" s="15"/>
      <c r="AA252" s="15"/>
      <c r="AB252" s="15"/>
      <c r="AC252" s="15"/>
      <c r="AD252" s="15"/>
      <c r="AE252" s="15"/>
      <c r="AT252" s="266" t="s">
        <v>225</v>
      </c>
      <c r="AU252" s="266" t="s">
        <v>85</v>
      </c>
      <c r="AV252" s="15" t="s">
        <v>215</v>
      </c>
      <c r="AW252" s="15" t="s">
        <v>38</v>
      </c>
      <c r="AX252" s="15" t="s">
        <v>83</v>
      </c>
      <c r="AY252" s="266" t="s">
        <v>214</v>
      </c>
    </row>
    <row r="253" s="2" customFormat="1" ht="55.5" customHeight="1">
      <c r="A253" s="42"/>
      <c r="B253" s="43"/>
      <c r="C253" s="216" t="s">
        <v>421</v>
      </c>
      <c r="D253" s="216" t="s">
        <v>217</v>
      </c>
      <c r="E253" s="217" t="s">
        <v>2929</v>
      </c>
      <c r="F253" s="218" t="s">
        <v>2930</v>
      </c>
      <c r="G253" s="219" t="s">
        <v>241</v>
      </c>
      <c r="H253" s="220">
        <v>1.419</v>
      </c>
      <c r="I253" s="221"/>
      <c r="J253" s="222">
        <f>ROUND(I253*H253,2)</f>
        <v>0</v>
      </c>
      <c r="K253" s="218" t="s">
        <v>221</v>
      </c>
      <c r="L253" s="48"/>
      <c r="M253" s="223" t="s">
        <v>32</v>
      </c>
      <c r="N253" s="224" t="s">
        <v>47</v>
      </c>
      <c r="O253" s="88"/>
      <c r="P253" s="225">
        <f>O253*H253</f>
        <v>0</v>
      </c>
      <c r="Q253" s="225">
        <v>0</v>
      </c>
      <c r="R253" s="225">
        <f>Q253*H253</f>
        <v>0</v>
      </c>
      <c r="S253" s="225">
        <v>0</v>
      </c>
      <c r="T253" s="226">
        <f>S253*H253</f>
        <v>0</v>
      </c>
      <c r="U253" s="42"/>
      <c r="V253" s="42"/>
      <c r="W253" s="42"/>
      <c r="X253" s="42"/>
      <c r="Y253" s="42"/>
      <c r="Z253" s="42"/>
      <c r="AA253" s="42"/>
      <c r="AB253" s="42"/>
      <c r="AC253" s="42"/>
      <c r="AD253" s="42"/>
      <c r="AE253" s="42"/>
      <c r="AR253" s="227" t="s">
        <v>215</v>
      </c>
      <c r="AT253" s="227" t="s">
        <v>217</v>
      </c>
      <c r="AU253" s="227" t="s">
        <v>85</v>
      </c>
      <c r="AY253" s="20" t="s">
        <v>214</v>
      </c>
      <c r="BE253" s="228">
        <f>IF(N253="základní",J253,0)</f>
        <v>0</v>
      </c>
      <c r="BF253" s="228">
        <f>IF(N253="snížená",J253,0)</f>
        <v>0</v>
      </c>
      <c r="BG253" s="228">
        <f>IF(N253="zákl. přenesená",J253,0)</f>
        <v>0</v>
      </c>
      <c r="BH253" s="228">
        <f>IF(N253="sníž. přenesená",J253,0)</f>
        <v>0</v>
      </c>
      <c r="BI253" s="228">
        <f>IF(N253="nulová",J253,0)</f>
        <v>0</v>
      </c>
      <c r="BJ253" s="20" t="s">
        <v>83</v>
      </c>
      <c r="BK253" s="228">
        <f>ROUND(I253*H253,2)</f>
        <v>0</v>
      </c>
      <c r="BL253" s="20" t="s">
        <v>215</v>
      </c>
      <c r="BM253" s="227" t="s">
        <v>609</v>
      </c>
    </row>
    <row r="254" s="2" customFormat="1">
      <c r="A254" s="42"/>
      <c r="B254" s="43"/>
      <c r="C254" s="44"/>
      <c r="D254" s="229" t="s">
        <v>223</v>
      </c>
      <c r="E254" s="44"/>
      <c r="F254" s="230" t="s">
        <v>2931</v>
      </c>
      <c r="G254" s="44"/>
      <c r="H254" s="44"/>
      <c r="I254" s="231"/>
      <c r="J254" s="44"/>
      <c r="K254" s="44"/>
      <c r="L254" s="48"/>
      <c r="M254" s="232"/>
      <c r="N254" s="233"/>
      <c r="O254" s="88"/>
      <c r="P254" s="88"/>
      <c r="Q254" s="88"/>
      <c r="R254" s="88"/>
      <c r="S254" s="88"/>
      <c r="T254" s="89"/>
      <c r="U254" s="42"/>
      <c r="V254" s="42"/>
      <c r="W254" s="42"/>
      <c r="X254" s="42"/>
      <c r="Y254" s="42"/>
      <c r="Z254" s="42"/>
      <c r="AA254" s="42"/>
      <c r="AB254" s="42"/>
      <c r="AC254" s="42"/>
      <c r="AD254" s="42"/>
      <c r="AE254" s="42"/>
      <c r="AT254" s="20" t="s">
        <v>223</v>
      </c>
      <c r="AU254" s="20" t="s">
        <v>85</v>
      </c>
    </row>
    <row r="255" s="14" customFormat="1">
      <c r="A255" s="14"/>
      <c r="B255" s="245"/>
      <c r="C255" s="246"/>
      <c r="D255" s="236" t="s">
        <v>225</v>
      </c>
      <c r="E255" s="247" t="s">
        <v>32</v>
      </c>
      <c r="F255" s="248" t="s">
        <v>2932</v>
      </c>
      <c r="G255" s="246"/>
      <c r="H255" s="249">
        <v>1.419</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225</v>
      </c>
      <c r="AU255" s="255" t="s">
        <v>85</v>
      </c>
      <c r="AV255" s="14" t="s">
        <v>85</v>
      </c>
      <c r="AW255" s="14" t="s">
        <v>38</v>
      </c>
      <c r="AX255" s="14" t="s">
        <v>76</v>
      </c>
      <c r="AY255" s="255" t="s">
        <v>214</v>
      </c>
    </row>
    <row r="256" s="15" customFormat="1">
      <c r="A256" s="15"/>
      <c r="B256" s="256"/>
      <c r="C256" s="257"/>
      <c r="D256" s="236" t="s">
        <v>225</v>
      </c>
      <c r="E256" s="258" t="s">
        <v>32</v>
      </c>
      <c r="F256" s="259" t="s">
        <v>256</v>
      </c>
      <c r="G256" s="257"/>
      <c r="H256" s="260">
        <v>1.419</v>
      </c>
      <c r="I256" s="261"/>
      <c r="J256" s="257"/>
      <c r="K256" s="257"/>
      <c r="L256" s="262"/>
      <c r="M256" s="263"/>
      <c r="N256" s="264"/>
      <c r="O256" s="264"/>
      <c r="P256" s="264"/>
      <c r="Q256" s="264"/>
      <c r="R256" s="264"/>
      <c r="S256" s="264"/>
      <c r="T256" s="265"/>
      <c r="U256" s="15"/>
      <c r="V256" s="15"/>
      <c r="W256" s="15"/>
      <c r="X256" s="15"/>
      <c r="Y256" s="15"/>
      <c r="Z256" s="15"/>
      <c r="AA256" s="15"/>
      <c r="AB256" s="15"/>
      <c r="AC256" s="15"/>
      <c r="AD256" s="15"/>
      <c r="AE256" s="15"/>
      <c r="AT256" s="266" t="s">
        <v>225</v>
      </c>
      <c r="AU256" s="266" t="s">
        <v>85</v>
      </c>
      <c r="AV256" s="15" t="s">
        <v>215</v>
      </c>
      <c r="AW256" s="15" t="s">
        <v>38</v>
      </c>
      <c r="AX256" s="15" t="s">
        <v>83</v>
      </c>
      <c r="AY256" s="266" t="s">
        <v>214</v>
      </c>
    </row>
    <row r="257" s="2" customFormat="1" ht="44.25" customHeight="1">
      <c r="A257" s="42"/>
      <c r="B257" s="43"/>
      <c r="C257" s="216" t="s">
        <v>426</v>
      </c>
      <c r="D257" s="216" t="s">
        <v>217</v>
      </c>
      <c r="E257" s="217" t="s">
        <v>2756</v>
      </c>
      <c r="F257" s="218" t="s">
        <v>2757</v>
      </c>
      <c r="G257" s="219" t="s">
        <v>241</v>
      </c>
      <c r="H257" s="220">
        <v>1.405</v>
      </c>
      <c r="I257" s="221"/>
      <c r="J257" s="222">
        <f>ROUND(I257*H257,2)</f>
        <v>0</v>
      </c>
      <c r="K257" s="218" t="s">
        <v>221</v>
      </c>
      <c r="L257" s="48"/>
      <c r="M257" s="223" t="s">
        <v>32</v>
      </c>
      <c r="N257" s="224" t="s">
        <v>47</v>
      </c>
      <c r="O257" s="88"/>
      <c r="P257" s="225">
        <f>O257*H257</f>
        <v>0</v>
      </c>
      <c r="Q257" s="225">
        <v>0</v>
      </c>
      <c r="R257" s="225">
        <f>Q257*H257</f>
        <v>0</v>
      </c>
      <c r="S257" s="225">
        <v>0</v>
      </c>
      <c r="T257" s="226">
        <f>S257*H257</f>
        <v>0</v>
      </c>
      <c r="U257" s="42"/>
      <c r="V257" s="42"/>
      <c r="W257" s="42"/>
      <c r="X257" s="42"/>
      <c r="Y257" s="42"/>
      <c r="Z257" s="42"/>
      <c r="AA257" s="42"/>
      <c r="AB257" s="42"/>
      <c r="AC257" s="42"/>
      <c r="AD257" s="42"/>
      <c r="AE257" s="42"/>
      <c r="AR257" s="227" t="s">
        <v>215</v>
      </c>
      <c r="AT257" s="227" t="s">
        <v>217</v>
      </c>
      <c r="AU257" s="227" t="s">
        <v>85</v>
      </c>
      <c r="AY257" s="20" t="s">
        <v>214</v>
      </c>
      <c r="BE257" s="228">
        <f>IF(N257="základní",J257,0)</f>
        <v>0</v>
      </c>
      <c r="BF257" s="228">
        <f>IF(N257="snížená",J257,0)</f>
        <v>0</v>
      </c>
      <c r="BG257" s="228">
        <f>IF(N257="zákl. přenesená",J257,0)</f>
        <v>0</v>
      </c>
      <c r="BH257" s="228">
        <f>IF(N257="sníž. přenesená",J257,0)</f>
        <v>0</v>
      </c>
      <c r="BI257" s="228">
        <f>IF(N257="nulová",J257,0)</f>
        <v>0</v>
      </c>
      <c r="BJ257" s="20" t="s">
        <v>83</v>
      </c>
      <c r="BK257" s="228">
        <f>ROUND(I257*H257,2)</f>
        <v>0</v>
      </c>
      <c r="BL257" s="20" t="s">
        <v>215</v>
      </c>
      <c r="BM257" s="227" t="s">
        <v>619</v>
      </c>
    </row>
    <row r="258" s="2" customFormat="1">
      <c r="A258" s="42"/>
      <c r="B258" s="43"/>
      <c r="C258" s="44"/>
      <c r="D258" s="229" t="s">
        <v>223</v>
      </c>
      <c r="E258" s="44"/>
      <c r="F258" s="230" t="s">
        <v>2758</v>
      </c>
      <c r="G258" s="44"/>
      <c r="H258" s="44"/>
      <c r="I258" s="231"/>
      <c r="J258" s="44"/>
      <c r="K258" s="44"/>
      <c r="L258" s="48"/>
      <c r="M258" s="232"/>
      <c r="N258" s="233"/>
      <c r="O258" s="88"/>
      <c r="P258" s="88"/>
      <c r="Q258" s="88"/>
      <c r="R258" s="88"/>
      <c r="S258" s="88"/>
      <c r="T258" s="89"/>
      <c r="U258" s="42"/>
      <c r="V258" s="42"/>
      <c r="W258" s="42"/>
      <c r="X258" s="42"/>
      <c r="Y258" s="42"/>
      <c r="Z258" s="42"/>
      <c r="AA258" s="42"/>
      <c r="AB258" s="42"/>
      <c r="AC258" s="42"/>
      <c r="AD258" s="42"/>
      <c r="AE258" s="42"/>
      <c r="AT258" s="20" t="s">
        <v>223</v>
      </c>
      <c r="AU258" s="20" t="s">
        <v>85</v>
      </c>
    </row>
    <row r="259" s="14" customFormat="1">
      <c r="A259" s="14"/>
      <c r="B259" s="245"/>
      <c r="C259" s="246"/>
      <c r="D259" s="236" t="s">
        <v>225</v>
      </c>
      <c r="E259" s="247" t="s">
        <v>32</v>
      </c>
      <c r="F259" s="248" t="s">
        <v>2933</v>
      </c>
      <c r="G259" s="246"/>
      <c r="H259" s="249">
        <v>1.405</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225</v>
      </c>
      <c r="AU259" s="255" t="s">
        <v>85</v>
      </c>
      <c r="AV259" s="14" t="s">
        <v>85</v>
      </c>
      <c r="AW259" s="14" t="s">
        <v>38</v>
      </c>
      <c r="AX259" s="14" t="s">
        <v>76</v>
      </c>
      <c r="AY259" s="255" t="s">
        <v>214</v>
      </c>
    </row>
    <row r="260" s="15" customFormat="1">
      <c r="A260" s="15"/>
      <c r="B260" s="256"/>
      <c r="C260" s="257"/>
      <c r="D260" s="236" t="s">
        <v>225</v>
      </c>
      <c r="E260" s="258" t="s">
        <v>32</v>
      </c>
      <c r="F260" s="259" t="s">
        <v>256</v>
      </c>
      <c r="G260" s="257"/>
      <c r="H260" s="260">
        <v>1.405</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225</v>
      </c>
      <c r="AU260" s="266" t="s">
        <v>85</v>
      </c>
      <c r="AV260" s="15" t="s">
        <v>215</v>
      </c>
      <c r="AW260" s="15" t="s">
        <v>38</v>
      </c>
      <c r="AX260" s="15" t="s">
        <v>83</v>
      </c>
      <c r="AY260" s="266" t="s">
        <v>214</v>
      </c>
    </row>
    <row r="261" s="2" customFormat="1" ht="37.8" customHeight="1">
      <c r="A261" s="42"/>
      <c r="B261" s="43"/>
      <c r="C261" s="216" t="s">
        <v>436</v>
      </c>
      <c r="D261" s="216" t="s">
        <v>217</v>
      </c>
      <c r="E261" s="217" t="s">
        <v>2759</v>
      </c>
      <c r="F261" s="218" t="s">
        <v>2760</v>
      </c>
      <c r="G261" s="219" t="s">
        <v>241</v>
      </c>
      <c r="H261" s="220">
        <v>0.10000000000000001</v>
      </c>
      <c r="I261" s="221"/>
      <c r="J261" s="222">
        <f>ROUND(I261*H261,2)</f>
        <v>0</v>
      </c>
      <c r="K261" s="218" t="s">
        <v>221</v>
      </c>
      <c r="L261" s="48"/>
      <c r="M261" s="223" t="s">
        <v>32</v>
      </c>
      <c r="N261" s="224" t="s">
        <v>47</v>
      </c>
      <c r="O261" s="88"/>
      <c r="P261" s="225">
        <f>O261*H261</f>
        <v>0</v>
      </c>
      <c r="Q261" s="225">
        <v>0</v>
      </c>
      <c r="R261" s="225">
        <f>Q261*H261</f>
        <v>0</v>
      </c>
      <c r="S261" s="225">
        <v>0</v>
      </c>
      <c r="T261" s="226">
        <f>S261*H261</f>
        <v>0</v>
      </c>
      <c r="U261" s="42"/>
      <c r="V261" s="42"/>
      <c r="W261" s="42"/>
      <c r="X261" s="42"/>
      <c r="Y261" s="42"/>
      <c r="Z261" s="42"/>
      <c r="AA261" s="42"/>
      <c r="AB261" s="42"/>
      <c r="AC261" s="42"/>
      <c r="AD261" s="42"/>
      <c r="AE261" s="42"/>
      <c r="AR261" s="227" t="s">
        <v>215</v>
      </c>
      <c r="AT261" s="227" t="s">
        <v>217</v>
      </c>
      <c r="AU261" s="227" t="s">
        <v>85</v>
      </c>
      <c r="AY261" s="20" t="s">
        <v>214</v>
      </c>
      <c r="BE261" s="228">
        <f>IF(N261="základní",J261,0)</f>
        <v>0</v>
      </c>
      <c r="BF261" s="228">
        <f>IF(N261="snížená",J261,0)</f>
        <v>0</v>
      </c>
      <c r="BG261" s="228">
        <f>IF(N261="zákl. přenesená",J261,0)</f>
        <v>0</v>
      </c>
      <c r="BH261" s="228">
        <f>IF(N261="sníž. přenesená",J261,0)</f>
        <v>0</v>
      </c>
      <c r="BI261" s="228">
        <f>IF(N261="nulová",J261,0)</f>
        <v>0</v>
      </c>
      <c r="BJ261" s="20" t="s">
        <v>83</v>
      </c>
      <c r="BK261" s="228">
        <f>ROUND(I261*H261,2)</f>
        <v>0</v>
      </c>
      <c r="BL261" s="20" t="s">
        <v>215</v>
      </c>
      <c r="BM261" s="227" t="s">
        <v>631</v>
      </c>
    </row>
    <row r="262" s="2" customFormat="1">
      <c r="A262" s="42"/>
      <c r="B262" s="43"/>
      <c r="C262" s="44"/>
      <c r="D262" s="229" t="s">
        <v>223</v>
      </c>
      <c r="E262" s="44"/>
      <c r="F262" s="230" t="s">
        <v>2761</v>
      </c>
      <c r="G262" s="44"/>
      <c r="H262" s="44"/>
      <c r="I262" s="231"/>
      <c r="J262" s="44"/>
      <c r="K262" s="44"/>
      <c r="L262" s="48"/>
      <c r="M262" s="232"/>
      <c r="N262" s="233"/>
      <c r="O262" s="88"/>
      <c r="P262" s="88"/>
      <c r="Q262" s="88"/>
      <c r="R262" s="88"/>
      <c r="S262" s="88"/>
      <c r="T262" s="89"/>
      <c r="U262" s="42"/>
      <c r="V262" s="42"/>
      <c r="W262" s="42"/>
      <c r="X262" s="42"/>
      <c r="Y262" s="42"/>
      <c r="Z262" s="42"/>
      <c r="AA262" s="42"/>
      <c r="AB262" s="42"/>
      <c r="AC262" s="42"/>
      <c r="AD262" s="42"/>
      <c r="AE262" s="42"/>
      <c r="AT262" s="20" t="s">
        <v>223</v>
      </c>
      <c r="AU262" s="20" t="s">
        <v>85</v>
      </c>
    </row>
    <row r="263" s="2" customFormat="1" ht="44.25" customHeight="1">
      <c r="A263" s="42"/>
      <c r="B263" s="43"/>
      <c r="C263" s="216" t="s">
        <v>441</v>
      </c>
      <c r="D263" s="216" t="s">
        <v>217</v>
      </c>
      <c r="E263" s="217" t="s">
        <v>1405</v>
      </c>
      <c r="F263" s="218" t="s">
        <v>1406</v>
      </c>
      <c r="G263" s="219" t="s">
        <v>241</v>
      </c>
      <c r="H263" s="220">
        <v>0.014</v>
      </c>
      <c r="I263" s="221"/>
      <c r="J263" s="222">
        <f>ROUND(I263*H263,2)</f>
        <v>0</v>
      </c>
      <c r="K263" s="218" t="s">
        <v>221</v>
      </c>
      <c r="L263" s="48"/>
      <c r="M263" s="223" t="s">
        <v>32</v>
      </c>
      <c r="N263" s="224" t="s">
        <v>47</v>
      </c>
      <c r="O263" s="88"/>
      <c r="P263" s="225">
        <f>O263*H263</f>
        <v>0</v>
      </c>
      <c r="Q263" s="225">
        <v>0</v>
      </c>
      <c r="R263" s="225">
        <f>Q263*H263</f>
        <v>0</v>
      </c>
      <c r="S263" s="225">
        <v>0</v>
      </c>
      <c r="T263" s="226">
        <f>S263*H263</f>
        <v>0</v>
      </c>
      <c r="U263" s="42"/>
      <c r="V263" s="42"/>
      <c r="W263" s="42"/>
      <c r="X263" s="42"/>
      <c r="Y263" s="42"/>
      <c r="Z263" s="42"/>
      <c r="AA263" s="42"/>
      <c r="AB263" s="42"/>
      <c r="AC263" s="42"/>
      <c r="AD263" s="42"/>
      <c r="AE263" s="42"/>
      <c r="AR263" s="227" t="s">
        <v>215</v>
      </c>
      <c r="AT263" s="227" t="s">
        <v>217</v>
      </c>
      <c r="AU263" s="227" t="s">
        <v>85</v>
      </c>
      <c r="AY263" s="20" t="s">
        <v>214</v>
      </c>
      <c r="BE263" s="228">
        <f>IF(N263="základní",J263,0)</f>
        <v>0</v>
      </c>
      <c r="BF263" s="228">
        <f>IF(N263="snížená",J263,0)</f>
        <v>0</v>
      </c>
      <c r="BG263" s="228">
        <f>IF(N263="zákl. přenesená",J263,0)</f>
        <v>0</v>
      </c>
      <c r="BH263" s="228">
        <f>IF(N263="sníž. přenesená",J263,0)</f>
        <v>0</v>
      </c>
      <c r="BI263" s="228">
        <f>IF(N263="nulová",J263,0)</f>
        <v>0</v>
      </c>
      <c r="BJ263" s="20" t="s">
        <v>83</v>
      </c>
      <c r="BK263" s="228">
        <f>ROUND(I263*H263,2)</f>
        <v>0</v>
      </c>
      <c r="BL263" s="20" t="s">
        <v>215</v>
      </c>
      <c r="BM263" s="227" t="s">
        <v>641</v>
      </c>
    </row>
    <row r="264" s="2" customFormat="1">
      <c r="A264" s="42"/>
      <c r="B264" s="43"/>
      <c r="C264" s="44"/>
      <c r="D264" s="229" t="s">
        <v>223</v>
      </c>
      <c r="E264" s="44"/>
      <c r="F264" s="230" t="s">
        <v>1408</v>
      </c>
      <c r="G264" s="44"/>
      <c r="H264" s="44"/>
      <c r="I264" s="231"/>
      <c r="J264" s="44"/>
      <c r="K264" s="44"/>
      <c r="L264" s="48"/>
      <c r="M264" s="232"/>
      <c r="N264" s="233"/>
      <c r="O264" s="88"/>
      <c r="P264" s="88"/>
      <c r="Q264" s="88"/>
      <c r="R264" s="88"/>
      <c r="S264" s="88"/>
      <c r="T264" s="89"/>
      <c r="U264" s="42"/>
      <c r="V264" s="42"/>
      <c r="W264" s="42"/>
      <c r="X264" s="42"/>
      <c r="Y264" s="42"/>
      <c r="Z264" s="42"/>
      <c r="AA264" s="42"/>
      <c r="AB264" s="42"/>
      <c r="AC264" s="42"/>
      <c r="AD264" s="42"/>
      <c r="AE264" s="42"/>
      <c r="AT264" s="20" t="s">
        <v>223</v>
      </c>
      <c r="AU264" s="20" t="s">
        <v>85</v>
      </c>
    </row>
    <row r="265" s="14" customFormat="1">
      <c r="A265" s="14"/>
      <c r="B265" s="245"/>
      <c r="C265" s="246"/>
      <c r="D265" s="236" t="s">
        <v>225</v>
      </c>
      <c r="E265" s="247" t="s">
        <v>32</v>
      </c>
      <c r="F265" s="248" t="s">
        <v>2934</v>
      </c>
      <c r="G265" s="246"/>
      <c r="H265" s="249">
        <v>0.014</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225</v>
      </c>
      <c r="AU265" s="255" t="s">
        <v>85</v>
      </c>
      <c r="AV265" s="14" t="s">
        <v>85</v>
      </c>
      <c r="AW265" s="14" t="s">
        <v>38</v>
      </c>
      <c r="AX265" s="14" t="s">
        <v>76</v>
      </c>
      <c r="AY265" s="255" t="s">
        <v>214</v>
      </c>
    </row>
    <row r="266" s="15" customFormat="1">
      <c r="A266" s="15"/>
      <c r="B266" s="256"/>
      <c r="C266" s="257"/>
      <c r="D266" s="236" t="s">
        <v>225</v>
      </c>
      <c r="E266" s="258" t="s">
        <v>32</v>
      </c>
      <c r="F266" s="259" t="s">
        <v>256</v>
      </c>
      <c r="G266" s="257"/>
      <c r="H266" s="260">
        <v>0.014</v>
      </c>
      <c r="I266" s="261"/>
      <c r="J266" s="257"/>
      <c r="K266" s="257"/>
      <c r="L266" s="262"/>
      <c r="M266" s="263"/>
      <c r="N266" s="264"/>
      <c r="O266" s="264"/>
      <c r="P266" s="264"/>
      <c r="Q266" s="264"/>
      <c r="R266" s="264"/>
      <c r="S266" s="264"/>
      <c r="T266" s="265"/>
      <c r="U266" s="15"/>
      <c r="V266" s="15"/>
      <c r="W266" s="15"/>
      <c r="X266" s="15"/>
      <c r="Y266" s="15"/>
      <c r="Z266" s="15"/>
      <c r="AA266" s="15"/>
      <c r="AB266" s="15"/>
      <c r="AC266" s="15"/>
      <c r="AD266" s="15"/>
      <c r="AE266" s="15"/>
      <c r="AT266" s="266" t="s">
        <v>225</v>
      </c>
      <c r="AU266" s="266" t="s">
        <v>85</v>
      </c>
      <c r="AV266" s="15" t="s">
        <v>215</v>
      </c>
      <c r="AW266" s="15" t="s">
        <v>38</v>
      </c>
      <c r="AX266" s="15" t="s">
        <v>83</v>
      </c>
      <c r="AY266" s="266" t="s">
        <v>214</v>
      </c>
    </row>
    <row r="267" s="12" customFormat="1" ht="22.8" customHeight="1">
      <c r="A267" s="12"/>
      <c r="B267" s="200"/>
      <c r="C267" s="201"/>
      <c r="D267" s="202" t="s">
        <v>75</v>
      </c>
      <c r="E267" s="214" t="s">
        <v>475</v>
      </c>
      <c r="F267" s="214" t="s">
        <v>476</v>
      </c>
      <c r="G267" s="201"/>
      <c r="H267" s="201"/>
      <c r="I267" s="204"/>
      <c r="J267" s="215">
        <f>BK267</f>
        <v>0</v>
      </c>
      <c r="K267" s="201"/>
      <c r="L267" s="206"/>
      <c r="M267" s="207"/>
      <c r="N267" s="208"/>
      <c r="O267" s="208"/>
      <c r="P267" s="209">
        <f>SUM(P268:P269)</f>
        <v>0</v>
      </c>
      <c r="Q267" s="208"/>
      <c r="R267" s="209">
        <f>SUM(R268:R269)</f>
        <v>0</v>
      </c>
      <c r="S267" s="208"/>
      <c r="T267" s="210">
        <f>SUM(T268:T269)</f>
        <v>0</v>
      </c>
      <c r="U267" s="12"/>
      <c r="V267" s="12"/>
      <c r="W267" s="12"/>
      <c r="X267" s="12"/>
      <c r="Y267" s="12"/>
      <c r="Z267" s="12"/>
      <c r="AA267" s="12"/>
      <c r="AB267" s="12"/>
      <c r="AC267" s="12"/>
      <c r="AD267" s="12"/>
      <c r="AE267" s="12"/>
      <c r="AR267" s="211" t="s">
        <v>83</v>
      </c>
      <c r="AT267" s="212" t="s">
        <v>75</v>
      </c>
      <c r="AU267" s="212" t="s">
        <v>83</v>
      </c>
      <c r="AY267" s="211" t="s">
        <v>214</v>
      </c>
      <c r="BK267" s="213">
        <f>SUM(BK268:BK269)</f>
        <v>0</v>
      </c>
    </row>
    <row r="268" s="2" customFormat="1" ht="66.75" customHeight="1">
      <c r="A268" s="42"/>
      <c r="B268" s="43"/>
      <c r="C268" s="216" t="s">
        <v>448</v>
      </c>
      <c r="D268" s="216" t="s">
        <v>217</v>
      </c>
      <c r="E268" s="217" t="s">
        <v>2935</v>
      </c>
      <c r="F268" s="218" t="s">
        <v>2936</v>
      </c>
      <c r="G268" s="219" t="s">
        <v>241</v>
      </c>
      <c r="H268" s="220">
        <v>2.1709999999999998</v>
      </c>
      <c r="I268" s="221"/>
      <c r="J268" s="222">
        <f>ROUND(I268*H268,2)</f>
        <v>0</v>
      </c>
      <c r="K268" s="218" t="s">
        <v>221</v>
      </c>
      <c r="L268" s="48"/>
      <c r="M268" s="223" t="s">
        <v>32</v>
      </c>
      <c r="N268" s="224" t="s">
        <v>47</v>
      </c>
      <c r="O268" s="88"/>
      <c r="P268" s="225">
        <f>O268*H268</f>
        <v>0</v>
      </c>
      <c r="Q268" s="225">
        <v>0</v>
      </c>
      <c r="R268" s="225">
        <f>Q268*H268</f>
        <v>0</v>
      </c>
      <c r="S268" s="225">
        <v>0</v>
      </c>
      <c r="T268" s="226">
        <f>S268*H268</f>
        <v>0</v>
      </c>
      <c r="U268" s="42"/>
      <c r="V268" s="42"/>
      <c r="W268" s="42"/>
      <c r="X268" s="42"/>
      <c r="Y268" s="42"/>
      <c r="Z268" s="42"/>
      <c r="AA268" s="42"/>
      <c r="AB268" s="42"/>
      <c r="AC268" s="42"/>
      <c r="AD268" s="42"/>
      <c r="AE268" s="42"/>
      <c r="AR268" s="227" t="s">
        <v>215</v>
      </c>
      <c r="AT268" s="227" t="s">
        <v>217</v>
      </c>
      <c r="AU268" s="227" t="s">
        <v>85</v>
      </c>
      <c r="AY268" s="20" t="s">
        <v>214</v>
      </c>
      <c r="BE268" s="228">
        <f>IF(N268="základní",J268,0)</f>
        <v>0</v>
      </c>
      <c r="BF268" s="228">
        <f>IF(N268="snížená",J268,0)</f>
        <v>0</v>
      </c>
      <c r="BG268" s="228">
        <f>IF(N268="zákl. přenesená",J268,0)</f>
        <v>0</v>
      </c>
      <c r="BH268" s="228">
        <f>IF(N268="sníž. přenesená",J268,0)</f>
        <v>0</v>
      </c>
      <c r="BI268" s="228">
        <f>IF(N268="nulová",J268,0)</f>
        <v>0</v>
      </c>
      <c r="BJ268" s="20" t="s">
        <v>83</v>
      </c>
      <c r="BK268" s="228">
        <f>ROUND(I268*H268,2)</f>
        <v>0</v>
      </c>
      <c r="BL268" s="20" t="s">
        <v>215</v>
      </c>
      <c r="BM268" s="227" t="s">
        <v>653</v>
      </c>
    </row>
    <row r="269" s="2" customFormat="1">
      <c r="A269" s="42"/>
      <c r="B269" s="43"/>
      <c r="C269" s="44"/>
      <c r="D269" s="229" t="s">
        <v>223</v>
      </c>
      <c r="E269" s="44"/>
      <c r="F269" s="230" t="s">
        <v>2937</v>
      </c>
      <c r="G269" s="44"/>
      <c r="H269" s="44"/>
      <c r="I269" s="231"/>
      <c r="J269" s="44"/>
      <c r="K269" s="44"/>
      <c r="L269" s="48"/>
      <c r="M269" s="232"/>
      <c r="N269" s="233"/>
      <c r="O269" s="88"/>
      <c r="P269" s="88"/>
      <c r="Q269" s="88"/>
      <c r="R269" s="88"/>
      <c r="S269" s="88"/>
      <c r="T269" s="89"/>
      <c r="U269" s="42"/>
      <c r="V269" s="42"/>
      <c r="W269" s="42"/>
      <c r="X269" s="42"/>
      <c r="Y269" s="42"/>
      <c r="Z269" s="42"/>
      <c r="AA269" s="42"/>
      <c r="AB269" s="42"/>
      <c r="AC269" s="42"/>
      <c r="AD269" s="42"/>
      <c r="AE269" s="42"/>
      <c r="AT269" s="20" t="s">
        <v>223</v>
      </c>
      <c r="AU269" s="20" t="s">
        <v>85</v>
      </c>
    </row>
    <row r="270" s="12" customFormat="1" ht="25.92" customHeight="1">
      <c r="A270" s="12"/>
      <c r="B270" s="200"/>
      <c r="C270" s="201"/>
      <c r="D270" s="202" t="s">
        <v>75</v>
      </c>
      <c r="E270" s="203" t="s">
        <v>482</v>
      </c>
      <c r="F270" s="203" t="s">
        <v>483</v>
      </c>
      <c r="G270" s="201"/>
      <c r="H270" s="201"/>
      <c r="I270" s="204"/>
      <c r="J270" s="205">
        <f>BK270</f>
        <v>0</v>
      </c>
      <c r="K270" s="201"/>
      <c r="L270" s="206"/>
      <c r="M270" s="207"/>
      <c r="N270" s="208"/>
      <c r="O270" s="208"/>
      <c r="P270" s="209">
        <f>P271+P306+P336+P413+P461+P501+P512+P545+P558</f>
        <v>0</v>
      </c>
      <c r="Q270" s="208"/>
      <c r="R270" s="209">
        <f>R271+R306+R336+R413+R461+R501+R512+R545+R558</f>
        <v>0.39158819999999994</v>
      </c>
      <c r="S270" s="208"/>
      <c r="T270" s="210">
        <f>T271+T306+T336+T413+T461+T501+T512+T545+T558</f>
        <v>0</v>
      </c>
      <c r="U270" s="12"/>
      <c r="V270" s="12"/>
      <c r="W270" s="12"/>
      <c r="X270" s="12"/>
      <c r="Y270" s="12"/>
      <c r="Z270" s="12"/>
      <c r="AA270" s="12"/>
      <c r="AB270" s="12"/>
      <c r="AC270" s="12"/>
      <c r="AD270" s="12"/>
      <c r="AE270" s="12"/>
      <c r="AR270" s="211" t="s">
        <v>85</v>
      </c>
      <c r="AT270" s="212" t="s">
        <v>75</v>
      </c>
      <c r="AU270" s="212" t="s">
        <v>76</v>
      </c>
      <c r="AY270" s="211" t="s">
        <v>214</v>
      </c>
      <c r="BK270" s="213">
        <f>BK271+BK306+BK336+BK413+BK461+BK501+BK512+BK545+BK558</f>
        <v>0</v>
      </c>
    </row>
    <row r="271" s="12" customFormat="1" ht="22.8" customHeight="1">
      <c r="A271" s="12"/>
      <c r="B271" s="200"/>
      <c r="C271" s="201"/>
      <c r="D271" s="202" t="s">
        <v>75</v>
      </c>
      <c r="E271" s="214" t="s">
        <v>1418</v>
      </c>
      <c r="F271" s="214" t="s">
        <v>1419</v>
      </c>
      <c r="G271" s="201"/>
      <c r="H271" s="201"/>
      <c r="I271" s="204"/>
      <c r="J271" s="215">
        <f>BK271</f>
        <v>0</v>
      </c>
      <c r="K271" s="201"/>
      <c r="L271" s="206"/>
      <c r="M271" s="207"/>
      <c r="N271" s="208"/>
      <c r="O271" s="208"/>
      <c r="P271" s="209">
        <f>SUM(P272:P305)</f>
        <v>0</v>
      </c>
      <c r="Q271" s="208"/>
      <c r="R271" s="209">
        <f>SUM(R272:R305)</f>
        <v>0.037762200000000003</v>
      </c>
      <c r="S271" s="208"/>
      <c r="T271" s="210">
        <f>SUM(T272:T305)</f>
        <v>0</v>
      </c>
      <c r="U271" s="12"/>
      <c r="V271" s="12"/>
      <c r="W271" s="12"/>
      <c r="X271" s="12"/>
      <c r="Y271" s="12"/>
      <c r="Z271" s="12"/>
      <c r="AA271" s="12"/>
      <c r="AB271" s="12"/>
      <c r="AC271" s="12"/>
      <c r="AD271" s="12"/>
      <c r="AE271" s="12"/>
      <c r="AR271" s="211" t="s">
        <v>85</v>
      </c>
      <c r="AT271" s="212" t="s">
        <v>75</v>
      </c>
      <c r="AU271" s="212" t="s">
        <v>83</v>
      </c>
      <c r="AY271" s="211" t="s">
        <v>214</v>
      </c>
      <c r="BK271" s="213">
        <f>SUM(BK272:BK305)</f>
        <v>0</v>
      </c>
    </row>
    <row r="272" s="2" customFormat="1" ht="37.8" customHeight="1">
      <c r="A272" s="42"/>
      <c r="B272" s="43"/>
      <c r="C272" s="216" t="s">
        <v>453</v>
      </c>
      <c r="D272" s="216" t="s">
        <v>217</v>
      </c>
      <c r="E272" s="217" t="s">
        <v>2938</v>
      </c>
      <c r="F272" s="218" t="s">
        <v>2939</v>
      </c>
      <c r="G272" s="219" t="s">
        <v>230</v>
      </c>
      <c r="H272" s="220">
        <v>2.3100000000000001</v>
      </c>
      <c r="I272" s="221"/>
      <c r="J272" s="222">
        <f>ROUND(I272*H272,2)</f>
        <v>0</v>
      </c>
      <c r="K272" s="218" t="s">
        <v>221</v>
      </c>
      <c r="L272" s="48"/>
      <c r="M272" s="223" t="s">
        <v>32</v>
      </c>
      <c r="N272" s="224" t="s">
        <v>47</v>
      </c>
      <c r="O272" s="88"/>
      <c r="P272" s="225">
        <f>O272*H272</f>
        <v>0</v>
      </c>
      <c r="Q272" s="225">
        <v>0</v>
      </c>
      <c r="R272" s="225">
        <f>Q272*H272</f>
        <v>0</v>
      </c>
      <c r="S272" s="225">
        <v>0</v>
      </c>
      <c r="T272" s="226">
        <f>S272*H272</f>
        <v>0</v>
      </c>
      <c r="U272" s="42"/>
      <c r="V272" s="42"/>
      <c r="W272" s="42"/>
      <c r="X272" s="42"/>
      <c r="Y272" s="42"/>
      <c r="Z272" s="42"/>
      <c r="AA272" s="42"/>
      <c r="AB272" s="42"/>
      <c r="AC272" s="42"/>
      <c r="AD272" s="42"/>
      <c r="AE272" s="42"/>
      <c r="AR272" s="227" t="s">
        <v>334</v>
      </c>
      <c r="AT272" s="227" t="s">
        <v>217</v>
      </c>
      <c r="AU272" s="227" t="s">
        <v>85</v>
      </c>
      <c r="AY272" s="20" t="s">
        <v>214</v>
      </c>
      <c r="BE272" s="228">
        <f>IF(N272="základní",J272,0)</f>
        <v>0</v>
      </c>
      <c r="BF272" s="228">
        <f>IF(N272="snížená",J272,0)</f>
        <v>0</v>
      </c>
      <c r="BG272" s="228">
        <f>IF(N272="zákl. přenesená",J272,0)</f>
        <v>0</v>
      </c>
      <c r="BH272" s="228">
        <f>IF(N272="sníž. přenesená",J272,0)</f>
        <v>0</v>
      </c>
      <c r="BI272" s="228">
        <f>IF(N272="nulová",J272,0)</f>
        <v>0</v>
      </c>
      <c r="BJ272" s="20" t="s">
        <v>83</v>
      </c>
      <c r="BK272" s="228">
        <f>ROUND(I272*H272,2)</f>
        <v>0</v>
      </c>
      <c r="BL272" s="20" t="s">
        <v>334</v>
      </c>
      <c r="BM272" s="227" t="s">
        <v>667</v>
      </c>
    </row>
    <row r="273" s="2" customFormat="1">
      <c r="A273" s="42"/>
      <c r="B273" s="43"/>
      <c r="C273" s="44"/>
      <c r="D273" s="229" t="s">
        <v>223</v>
      </c>
      <c r="E273" s="44"/>
      <c r="F273" s="230" t="s">
        <v>2940</v>
      </c>
      <c r="G273" s="44"/>
      <c r="H273" s="44"/>
      <c r="I273" s="231"/>
      <c r="J273" s="44"/>
      <c r="K273" s="44"/>
      <c r="L273" s="48"/>
      <c r="M273" s="232"/>
      <c r="N273" s="233"/>
      <c r="O273" s="88"/>
      <c r="P273" s="88"/>
      <c r="Q273" s="88"/>
      <c r="R273" s="88"/>
      <c r="S273" s="88"/>
      <c r="T273" s="89"/>
      <c r="U273" s="42"/>
      <c r="V273" s="42"/>
      <c r="W273" s="42"/>
      <c r="X273" s="42"/>
      <c r="Y273" s="42"/>
      <c r="Z273" s="42"/>
      <c r="AA273" s="42"/>
      <c r="AB273" s="42"/>
      <c r="AC273" s="42"/>
      <c r="AD273" s="42"/>
      <c r="AE273" s="42"/>
      <c r="AT273" s="20" t="s">
        <v>223</v>
      </c>
      <c r="AU273" s="20" t="s">
        <v>85</v>
      </c>
    </row>
    <row r="274" s="14" customFormat="1">
      <c r="A274" s="14"/>
      <c r="B274" s="245"/>
      <c r="C274" s="246"/>
      <c r="D274" s="236" t="s">
        <v>225</v>
      </c>
      <c r="E274" s="247" t="s">
        <v>32</v>
      </c>
      <c r="F274" s="248" t="s">
        <v>2941</v>
      </c>
      <c r="G274" s="246"/>
      <c r="H274" s="249">
        <v>2.3100000000000001</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225</v>
      </c>
      <c r="AU274" s="255" t="s">
        <v>85</v>
      </c>
      <c r="AV274" s="14" t="s">
        <v>85</v>
      </c>
      <c r="AW274" s="14" t="s">
        <v>38</v>
      </c>
      <c r="AX274" s="14" t="s">
        <v>76</v>
      </c>
      <c r="AY274" s="255" t="s">
        <v>214</v>
      </c>
    </row>
    <row r="275" s="15" customFormat="1">
      <c r="A275" s="15"/>
      <c r="B275" s="256"/>
      <c r="C275" s="257"/>
      <c r="D275" s="236" t="s">
        <v>225</v>
      </c>
      <c r="E275" s="258" t="s">
        <v>32</v>
      </c>
      <c r="F275" s="259" t="s">
        <v>256</v>
      </c>
      <c r="G275" s="257"/>
      <c r="H275" s="260">
        <v>2.3100000000000001</v>
      </c>
      <c r="I275" s="261"/>
      <c r="J275" s="257"/>
      <c r="K275" s="257"/>
      <c r="L275" s="262"/>
      <c r="M275" s="263"/>
      <c r="N275" s="264"/>
      <c r="O275" s="264"/>
      <c r="P275" s="264"/>
      <c r="Q275" s="264"/>
      <c r="R275" s="264"/>
      <c r="S275" s="264"/>
      <c r="T275" s="265"/>
      <c r="U275" s="15"/>
      <c r="V275" s="15"/>
      <c r="W275" s="15"/>
      <c r="X275" s="15"/>
      <c r="Y275" s="15"/>
      <c r="Z275" s="15"/>
      <c r="AA275" s="15"/>
      <c r="AB275" s="15"/>
      <c r="AC275" s="15"/>
      <c r="AD275" s="15"/>
      <c r="AE275" s="15"/>
      <c r="AT275" s="266" t="s">
        <v>225</v>
      </c>
      <c r="AU275" s="266" t="s">
        <v>85</v>
      </c>
      <c r="AV275" s="15" t="s">
        <v>215</v>
      </c>
      <c r="AW275" s="15" t="s">
        <v>38</v>
      </c>
      <c r="AX275" s="15" t="s">
        <v>83</v>
      </c>
      <c r="AY275" s="266" t="s">
        <v>214</v>
      </c>
    </row>
    <row r="276" s="2" customFormat="1" ht="16.5" customHeight="1">
      <c r="A276" s="42"/>
      <c r="B276" s="43"/>
      <c r="C276" s="268" t="s">
        <v>459</v>
      </c>
      <c r="D276" s="268" t="s">
        <v>302</v>
      </c>
      <c r="E276" s="269" t="s">
        <v>2942</v>
      </c>
      <c r="F276" s="270" t="s">
        <v>2943</v>
      </c>
      <c r="G276" s="271" t="s">
        <v>241</v>
      </c>
      <c r="H276" s="272">
        <v>0.001</v>
      </c>
      <c r="I276" s="273"/>
      <c r="J276" s="274">
        <f>ROUND(I276*H276,2)</f>
        <v>0</v>
      </c>
      <c r="K276" s="270" t="s">
        <v>221</v>
      </c>
      <c r="L276" s="275"/>
      <c r="M276" s="276" t="s">
        <v>32</v>
      </c>
      <c r="N276" s="277" t="s">
        <v>47</v>
      </c>
      <c r="O276" s="88"/>
      <c r="P276" s="225">
        <f>O276*H276</f>
        <v>0</v>
      </c>
      <c r="Q276" s="225">
        <v>0</v>
      </c>
      <c r="R276" s="225">
        <f>Q276*H276</f>
        <v>0</v>
      </c>
      <c r="S276" s="225">
        <v>0</v>
      </c>
      <c r="T276" s="226">
        <f>S276*H276</f>
        <v>0</v>
      </c>
      <c r="U276" s="42"/>
      <c r="V276" s="42"/>
      <c r="W276" s="42"/>
      <c r="X276" s="42"/>
      <c r="Y276" s="42"/>
      <c r="Z276" s="42"/>
      <c r="AA276" s="42"/>
      <c r="AB276" s="42"/>
      <c r="AC276" s="42"/>
      <c r="AD276" s="42"/>
      <c r="AE276" s="42"/>
      <c r="AR276" s="227" t="s">
        <v>426</v>
      </c>
      <c r="AT276" s="227" t="s">
        <v>302</v>
      </c>
      <c r="AU276" s="227" t="s">
        <v>85</v>
      </c>
      <c r="AY276" s="20" t="s">
        <v>214</v>
      </c>
      <c r="BE276" s="228">
        <f>IF(N276="základní",J276,0)</f>
        <v>0</v>
      </c>
      <c r="BF276" s="228">
        <f>IF(N276="snížená",J276,0)</f>
        <v>0</v>
      </c>
      <c r="BG276" s="228">
        <f>IF(N276="zákl. přenesená",J276,0)</f>
        <v>0</v>
      </c>
      <c r="BH276" s="228">
        <f>IF(N276="sníž. přenesená",J276,0)</f>
        <v>0</v>
      </c>
      <c r="BI276" s="228">
        <f>IF(N276="nulová",J276,0)</f>
        <v>0</v>
      </c>
      <c r="BJ276" s="20" t="s">
        <v>83</v>
      </c>
      <c r="BK276" s="228">
        <f>ROUND(I276*H276,2)</f>
        <v>0</v>
      </c>
      <c r="BL276" s="20" t="s">
        <v>334</v>
      </c>
      <c r="BM276" s="227" t="s">
        <v>678</v>
      </c>
    </row>
    <row r="277" s="14" customFormat="1">
      <c r="A277" s="14"/>
      <c r="B277" s="245"/>
      <c r="C277" s="246"/>
      <c r="D277" s="236" t="s">
        <v>225</v>
      </c>
      <c r="E277" s="247" t="s">
        <v>32</v>
      </c>
      <c r="F277" s="248" t="s">
        <v>2944</v>
      </c>
      <c r="G277" s="246"/>
      <c r="H277" s="249">
        <v>0.001</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225</v>
      </c>
      <c r="AU277" s="255" t="s">
        <v>85</v>
      </c>
      <c r="AV277" s="14" t="s">
        <v>85</v>
      </c>
      <c r="AW277" s="14" t="s">
        <v>38</v>
      </c>
      <c r="AX277" s="14" t="s">
        <v>76</v>
      </c>
      <c r="AY277" s="255" t="s">
        <v>214</v>
      </c>
    </row>
    <row r="278" s="15" customFormat="1">
      <c r="A278" s="15"/>
      <c r="B278" s="256"/>
      <c r="C278" s="257"/>
      <c r="D278" s="236" t="s">
        <v>225</v>
      </c>
      <c r="E278" s="258" t="s">
        <v>32</v>
      </c>
      <c r="F278" s="259" t="s">
        <v>256</v>
      </c>
      <c r="G278" s="257"/>
      <c r="H278" s="260">
        <v>0.001</v>
      </c>
      <c r="I278" s="261"/>
      <c r="J278" s="257"/>
      <c r="K278" s="257"/>
      <c r="L278" s="262"/>
      <c r="M278" s="263"/>
      <c r="N278" s="264"/>
      <c r="O278" s="264"/>
      <c r="P278" s="264"/>
      <c r="Q278" s="264"/>
      <c r="R278" s="264"/>
      <c r="S278" s="264"/>
      <c r="T278" s="265"/>
      <c r="U278" s="15"/>
      <c r="V278" s="15"/>
      <c r="W278" s="15"/>
      <c r="X278" s="15"/>
      <c r="Y278" s="15"/>
      <c r="Z278" s="15"/>
      <c r="AA278" s="15"/>
      <c r="AB278" s="15"/>
      <c r="AC278" s="15"/>
      <c r="AD278" s="15"/>
      <c r="AE278" s="15"/>
      <c r="AT278" s="266" t="s">
        <v>225</v>
      </c>
      <c r="AU278" s="266" t="s">
        <v>85</v>
      </c>
      <c r="AV278" s="15" t="s">
        <v>215</v>
      </c>
      <c r="AW278" s="15" t="s">
        <v>38</v>
      </c>
      <c r="AX278" s="15" t="s">
        <v>83</v>
      </c>
      <c r="AY278" s="266" t="s">
        <v>214</v>
      </c>
    </row>
    <row r="279" s="2" customFormat="1" ht="37.8" customHeight="1">
      <c r="A279" s="42"/>
      <c r="B279" s="43"/>
      <c r="C279" s="216" t="s">
        <v>465</v>
      </c>
      <c r="D279" s="216" t="s">
        <v>217</v>
      </c>
      <c r="E279" s="217" t="s">
        <v>2938</v>
      </c>
      <c r="F279" s="218" t="s">
        <v>2939</v>
      </c>
      <c r="G279" s="219" t="s">
        <v>230</v>
      </c>
      <c r="H279" s="220">
        <v>6</v>
      </c>
      <c r="I279" s="221"/>
      <c r="J279" s="222">
        <f>ROUND(I279*H279,2)</f>
        <v>0</v>
      </c>
      <c r="K279" s="218" t="s">
        <v>221</v>
      </c>
      <c r="L279" s="48"/>
      <c r="M279" s="223" t="s">
        <v>32</v>
      </c>
      <c r="N279" s="224" t="s">
        <v>47</v>
      </c>
      <c r="O279" s="88"/>
      <c r="P279" s="225">
        <f>O279*H279</f>
        <v>0</v>
      </c>
      <c r="Q279" s="225">
        <v>0</v>
      </c>
      <c r="R279" s="225">
        <f>Q279*H279</f>
        <v>0</v>
      </c>
      <c r="S279" s="225">
        <v>0</v>
      </c>
      <c r="T279" s="226">
        <f>S279*H279</f>
        <v>0</v>
      </c>
      <c r="U279" s="42"/>
      <c r="V279" s="42"/>
      <c r="W279" s="42"/>
      <c r="X279" s="42"/>
      <c r="Y279" s="42"/>
      <c r="Z279" s="42"/>
      <c r="AA279" s="42"/>
      <c r="AB279" s="42"/>
      <c r="AC279" s="42"/>
      <c r="AD279" s="42"/>
      <c r="AE279" s="42"/>
      <c r="AR279" s="227" t="s">
        <v>215</v>
      </c>
      <c r="AT279" s="227" t="s">
        <v>217</v>
      </c>
      <c r="AU279" s="227" t="s">
        <v>85</v>
      </c>
      <c r="AY279" s="20" t="s">
        <v>214</v>
      </c>
      <c r="BE279" s="228">
        <f>IF(N279="základní",J279,0)</f>
        <v>0</v>
      </c>
      <c r="BF279" s="228">
        <f>IF(N279="snížená",J279,0)</f>
        <v>0</v>
      </c>
      <c r="BG279" s="228">
        <f>IF(N279="zákl. přenesená",J279,0)</f>
        <v>0</v>
      </c>
      <c r="BH279" s="228">
        <f>IF(N279="sníž. přenesená",J279,0)</f>
        <v>0</v>
      </c>
      <c r="BI279" s="228">
        <f>IF(N279="nulová",J279,0)</f>
        <v>0</v>
      </c>
      <c r="BJ279" s="20" t="s">
        <v>83</v>
      </c>
      <c r="BK279" s="228">
        <f>ROUND(I279*H279,2)</f>
        <v>0</v>
      </c>
      <c r="BL279" s="20" t="s">
        <v>215</v>
      </c>
      <c r="BM279" s="227" t="s">
        <v>2945</v>
      </c>
    </row>
    <row r="280" s="2" customFormat="1">
      <c r="A280" s="42"/>
      <c r="B280" s="43"/>
      <c r="C280" s="44"/>
      <c r="D280" s="229" t="s">
        <v>223</v>
      </c>
      <c r="E280" s="44"/>
      <c r="F280" s="230" t="s">
        <v>2940</v>
      </c>
      <c r="G280" s="44"/>
      <c r="H280" s="44"/>
      <c r="I280" s="231"/>
      <c r="J280" s="44"/>
      <c r="K280" s="44"/>
      <c r="L280" s="48"/>
      <c r="M280" s="232"/>
      <c r="N280" s="233"/>
      <c r="O280" s="88"/>
      <c r="P280" s="88"/>
      <c r="Q280" s="88"/>
      <c r="R280" s="88"/>
      <c r="S280" s="88"/>
      <c r="T280" s="89"/>
      <c r="U280" s="42"/>
      <c r="V280" s="42"/>
      <c r="W280" s="42"/>
      <c r="X280" s="42"/>
      <c r="Y280" s="42"/>
      <c r="Z280" s="42"/>
      <c r="AA280" s="42"/>
      <c r="AB280" s="42"/>
      <c r="AC280" s="42"/>
      <c r="AD280" s="42"/>
      <c r="AE280" s="42"/>
      <c r="AT280" s="20" t="s">
        <v>223</v>
      </c>
      <c r="AU280" s="20" t="s">
        <v>85</v>
      </c>
    </row>
    <row r="281" s="14" customFormat="1">
      <c r="A281" s="14"/>
      <c r="B281" s="245"/>
      <c r="C281" s="246"/>
      <c r="D281" s="236" t="s">
        <v>225</v>
      </c>
      <c r="E281" s="247" t="s">
        <v>32</v>
      </c>
      <c r="F281" s="248" t="s">
        <v>2946</v>
      </c>
      <c r="G281" s="246"/>
      <c r="H281" s="249">
        <v>6</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225</v>
      </c>
      <c r="AU281" s="255" t="s">
        <v>85</v>
      </c>
      <c r="AV281" s="14" t="s">
        <v>85</v>
      </c>
      <c r="AW281" s="14" t="s">
        <v>38</v>
      </c>
      <c r="AX281" s="14" t="s">
        <v>83</v>
      </c>
      <c r="AY281" s="255" t="s">
        <v>214</v>
      </c>
    </row>
    <row r="282" s="2" customFormat="1" ht="16.5" customHeight="1">
      <c r="A282" s="42"/>
      <c r="B282" s="43"/>
      <c r="C282" s="268" t="s">
        <v>470</v>
      </c>
      <c r="D282" s="268" t="s">
        <v>302</v>
      </c>
      <c r="E282" s="269" t="s">
        <v>2942</v>
      </c>
      <c r="F282" s="270" t="s">
        <v>2943</v>
      </c>
      <c r="G282" s="271" t="s">
        <v>241</v>
      </c>
      <c r="H282" s="272">
        <v>0.002</v>
      </c>
      <c r="I282" s="273"/>
      <c r="J282" s="274">
        <f>ROUND(I282*H282,2)</f>
        <v>0</v>
      </c>
      <c r="K282" s="270" t="s">
        <v>221</v>
      </c>
      <c r="L282" s="275"/>
      <c r="M282" s="276" t="s">
        <v>32</v>
      </c>
      <c r="N282" s="277" t="s">
        <v>47</v>
      </c>
      <c r="O282" s="88"/>
      <c r="P282" s="225">
        <f>O282*H282</f>
        <v>0</v>
      </c>
      <c r="Q282" s="225">
        <v>0</v>
      </c>
      <c r="R282" s="225">
        <f>Q282*H282</f>
        <v>0</v>
      </c>
      <c r="S282" s="225">
        <v>0</v>
      </c>
      <c r="T282" s="226">
        <f>S282*H282</f>
        <v>0</v>
      </c>
      <c r="U282" s="42"/>
      <c r="V282" s="42"/>
      <c r="W282" s="42"/>
      <c r="X282" s="42"/>
      <c r="Y282" s="42"/>
      <c r="Z282" s="42"/>
      <c r="AA282" s="42"/>
      <c r="AB282" s="42"/>
      <c r="AC282" s="42"/>
      <c r="AD282" s="42"/>
      <c r="AE282" s="42"/>
      <c r="AR282" s="227" t="s">
        <v>269</v>
      </c>
      <c r="AT282" s="227" t="s">
        <v>302</v>
      </c>
      <c r="AU282" s="227" t="s">
        <v>85</v>
      </c>
      <c r="AY282" s="20" t="s">
        <v>214</v>
      </c>
      <c r="BE282" s="228">
        <f>IF(N282="základní",J282,0)</f>
        <v>0</v>
      </c>
      <c r="BF282" s="228">
        <f>IF(N282="snížená",J282,0)</f>
        <v>0</v>
      </c>
      <c r="BG282" s="228">
        <f>IF(N282="zákl. přenesená",J282,0)</f>
        <v>0</v>
      </c>
      <c r="BH282" s="228">
        <f>IF(N282="sníž. přenesená",J282,0)</f>
        <v>0</v>
      </c>
      <c r="BI282" s="228">
        <f>IF(N282="nulová",J282,0)</f>
        <v>0</v>
      </c>
      <c r="BJ282" s="20" t="s">
        <v>83</v>
      </c>
      <c r="BK282" s="228">
        <f>ROUND(I282*H282,2)</f>
        <v>0</v>
      </c>
      <c r="BL282" s="20" t="s">
        <v>215</v>
      </c>
      <c r="BM282" s="227" t="s">
        <v>2947</v>
      </c>
    </row>
    <row r="283" s="14" customFormat="1">
      <c r="A283" s="14"/>
      <c r="B283" s="245"/>
      <c r="C283" s="246"/>
      <c r="D283" s="236" t="s">
        <v>225</v>
      </c>
      <c r="E283" s="246"/>
      <c r="F283" s="248" t="s">
        <v>2948</v>
      </c>
      <c r="G283" s="246"/>
      <c r="H283" s="249">
        <v>0.002</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225</v>
      </c>
      <c r="AU283" s="255" t="s">
        <v>85</v>
      </c>
      <c r="AV283" s="14" t="s">
        <v>85</v>
      </c>
      <c r="AW283" s="14" t="s">
        <v>4</v>
      </c>
      <c r="AX283" s="14" t="s">
        <v>83</v>
      </c>
      <c r="AY283" s="255" t="s">
        <v>214</v>
      </c>
    </row>
    <row r="284" s="2" customFormat="1" ht="24.15" customHeight="1">
      <c r="A284" s="42"/>
      <c r="B284" s="43"/>
      <c r="C284" s="216" t="s">
        <v>477</v>
      </c>
      <c r="D284" s="216" t="s">
        <v>217</v>
      </c>
      <c r="E284" s="217" t="s">
        <v>1420</v>
      </c>
      <c r="F284" s="218" t="s">
        <v>1421</v>
      </c>
      <c r="G284" s="219" t="s">
        <v>230</v>
      </c>
      <c r="H284" s="220">
        <v>3.5299999999999998</v>
      </c>
      <c r="I284" s="221"/>
      <c r="J284" s="222">
        <f>ROUND(I284*H284,2)</f>
        <v>0</v>
      </c>
      <c r="K284" s="218" t="s">
        <v>221</v>
      </c>
      <c r="L284" s="48"/>
      <c r="M284" s="223" t="s">
        <v>32</v>
      </c>
      <c r="N284" s="224" t="s">
        <v>47</v>
      </c>
      <c r="O284" s="88"/>
      <c r="P284" s="225">
        <f>O284*H284</f>
        <v>0</v>
      </c>
      <c r="Q284" s="225">
        <v>0</v>
      </c>
      <c r="R284" s="225">
        <f>Q284*H284</f>
        <v>0</v>
      </c>
      <c r="S284" s="225">
        <v>0</v>
      </c>
      <c r="T284" s="226">
        <f>S284*H284</f>
        <v>0</v>
      </c>
      <c r="U284" s="42"/>
      <c r="V284" s="42"/>
      <c r="W284" s="42"/>
      <c r="X284" s="42"/>
      <c r="Y284" s="42"/>
      <c r="Z284" s="42"/>
      <c r="AA284" s="42"/>
      <c r="AB284" s="42"/>
      <c r="AC284" s="42"/>
      <c r="AD284" s="42"/>
      <c r="AE284" s="42"/>
      <c r="AR284" s="227" t="s">
        <v>334</v>
      </c>
      <c r="AT284" s="227" t="s">
        <v>217</v>
      </c>
      <c r="AU284" s="227" t="s">
        <v>85</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334</v>
      </c>
      <c r="BM284" s="227" t="s">
        <v>690</v>
      </c>
    </row>
    <row r="285" s="2" customFormat="1">
      <c r="A285" s="42"/>
      <c r="B285" s="43"/>
      <c r="C285" s="44"/>
      <c r="D285" s="229" t="s">
        <v>223</v>
      </c>
      <c r="E285" s="44"/>
      <c r="F285" s="230" t="s">
        <v>1423</v>
      </c>
      <c r="G285" s="44"/>
      <c r="H285" s="44"/>
      <c r="I285" s="231"/>
      <c r="J285" s="44"/>
      <c r="K285" s="44"/>
      <c r="L285" s="48"/>
      <c r="M285" s="232"/>
      <c r="N285" s="233"/>
      <c r="O285" s="88"/>
      <c r="P285" s="88"/>
      <c r="Q285" s="88"/>
      <c r="R285" s="88"/>
      <c r="S285" s="88"/>
      <c r="T285" s="89"/>
      <c r="U285" s="42"/>
      <c r="V285" s="42"/>
      <c r="W285" s="42"/>
      <c r="X285" s="42"/>
      <c r="Y285" s="42"/>
      <c r="Z285" s="42"/>
      <c r="AA285" s="42"/>
      <c r="AB285" s="42"/>
      <c r="AC285" s="42"/>
      <c r="AD285" s="42"/>
      <c r="AE285" s="42"/>
      <c r="AT285" s="20" t="s">
        <v>223</v>
      </c>
      <c r="AU285" s="20" t="s">
        <v>85</v>
      </c>
    </row>
    <row r="286" s="14" customFormat="1">
      <c r="A286" s="14"/>
      <c r="B286" s="245"/>
      <c r="C286" s="246"/>
      <c r="D286" s="236" t="s">
        <v>225</v>
      </c>
      <c r="E286" s="247" t="s">
        <v>32</v>
      </c>
      <c r="F286" s="248" t="s">
        <v>2949</v>
      </c>
      <c r="G286" s="246"/>
      <c r="H286" s="249">
        <v>3.5299999999999998</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225</v>
      </c>
      <c r="AU286" s="255" t="s">
        <v>85</v>
      </c>
      <c r="AV286" s="14" t="s">
        <v>85</v>
      </c>
      <c r="AW286" s="14" t="s">
        <v>38</v>
      </c>
      <c r="AX286" s="14" t="s">
        <v>76</v>
      </c>
      <c r="AY286" s="255" t="s">
        <v>214</v>
      </c>
    </row>
    <row r="287" s="15" customFormat="1">
      <c r="A287" s="15"/>
      <c r="B287" s="256"/>
      <c r="C287" s="257"/>
      <c r="D287" s="236" t="s">
        <v>225</v>
      </c>
      <c r="E287" s="258" t="s">
        <v>32</v>
      </c>
      <c r="F287" s="259" t="s">
        <v>256</v>
      </c>
      <c r="G287" s="257"/>
      <c r="H287" s="260">
        <v>3.5299999999999998</v>
      </c>
      <c r="I287" s="261"/>
      <c r="J287" s="257"/>
      <c r="K287" s="257"/>
      <c r="L287" s="262"/>
      <c r="M287" s="263"/>
      <c r="N287" s="264"/>
      <c r="O287" s="264"/>
      <c r="P287" s="264"/>
      <c r="Q287" s="264"/>
      <c r="R287" s="264"/>
      <c r="S287" s="264"/>
      <c r="T287" s="265"/>
      <c r="U287" s="15"/>
      <c r="V287" s="15"/>
      <c r="W287" s="15"/>
      <c r="X287" s="15"/>
      <c r="Y287" s="15"/>
      <c r="Z287" s="15"/>
      <c r="AA287" s="15"/>
      <c r="AB287" s="15"/>
      <c r="AC287" s="15"/>
      <c r="AD287" s="15"/>
      <c r="AE287" s="15"/>
      <c r="AT287" s="266" t="s">
        <v>225</v>
      </c>
      <c r="AU287" s="266" t="s">
        <v>85</v>
      </c>
      <c r="AV287" s="15" t="s">
        <v>215</v>
      </c>
      <c r="AW287" s="15" t="s">
        <v>38</v>
      </c>
      <c r="AX287" s="15" t="s">
        <v>83</v>
      </c>
      <c r="AY287" s="266" t="s">
        <v>214</v>
      </c>
    </row>
    <row r="288" s="2" customFormat="1" ht="37.8" customHeight="1">
      <c r="A288" s="42"/>
      <c r="B288" s="43"/>
      <c r="C288" s="268" t="s">
        <v>486</v>
      </c>
      <c r="D288" s="268" t="s">
        <v>302</v>
      </c>
      <c r="E288" s="269" t="s">
        <v>2950</v>
      </c>
      <c r="F288" s="270" t="s">
        <v>2951</v>
      </c>
      <c r="G288" s="271" t="s">
        <v>230</v>
      </c>
      <c r="H288" s="272">
        <v>4.2359999999999998</v>
      </c>
      <c r="I288" s="273"/>
      <c r="J288" s="274">
        <f>ROUND(I288*H288,2)</f>
        <v>0</v>
      </c>
      <c r="K288" s="270" t="s">
        <v>221</v>
      </c>
      <c r="L288" s="275"/>
      <c r="M288" s="276" t="s">
        <v>32</v>
      </c>
      <c r="N288" s="277" t="s">
        <v>47</v>
      </c>
      <c r="O288" s="88"/>
      <c r="P288" s="225">
        <f>O288*H288</f>
        <v>0</v>
      </c>
      <c r="Q288" s="225">
        <v>0</v>
      </c>
      <c r="R288" s="225">
        <f>Q288*H288</f>
        <v>0</v>
      </c>
      <c r="S288" s="225">
        <v>0</v>
      </c>
      <c r="T288" s="226">
        <f>S288*H288</f>
        <v>0</v>
      </c>
      <c r="U288" s="42"/>
      <c r="V288" s="42"/>
      <c r="W288" s="42"/>
      <c r="X288" s="42"/>
      <c r="Y288" s="42"/>
      <c r="Z288" s="42"/>
      <c r="AA288" s="42"/>
      <c r="AB288" s="42"/>
      <c r="AC288" s="42"/>
      <c r="AD288" s="42"/>
      <c r="AE288" s="42"/>
      <c r="AR288" s="227" t="s">
        <v>426</v>
      </c>
      <c r="AT288" s="227" t="s">
        <v>302</v>
      </c>
      <c r="AU288" s="227" t="s">
        <v>85</v>
      </c>
      <c r="AY288" s="20" t="s">
        <v>214</v>
      </c>
      <c r="BE288" s="228">
        <f>IF(N288="základní",J288,0)</f>
        <v>0</v>
      </c>
      <c r="BF288" s="228">
        <f>IF(N288="snížená",J288,0)</f>
        <v>0</v>
      </c>
      <c r="BG288" s="228">
        <f>IF(N288="zákl. přenesená",J288,0)</f>
        <v>0</v>
      </c>
      <c r="BH288" s="228">
        <f>IF(N288="sníž. přenesená",J288,0)</f>
        <v>0</v>
      </c>
      <c r="BI288" s="228">
        <f>IF(N288="nulová",J288,0)</f>
        <v>0</v>
      </c>
      <c r="BJ288" s="20" t="s">
        <v>83</v>
      </c>
      <c r="BK288" s="228">
        <f>ROUND(I288*H288,2)</f>
        <v>0</v>
      </c>
      <c r="BL288" s="20" t="s">
        <v>334</v>
      </c>
      <c r="BM288" s="227" t="s">
        <v>702</v>
      </c>
    </row>
    <row r="289" s="2" customFormat="1" ht="24.15" customHeight="1">
      <c r="A289" s="42"/>
      <c r="B289" s="43"/>
      <c r="C289" s="216" t="s">
        <v>492</v>
      </c>
      <c r="D289" s="216" t="s">
        <v>217</v>
      </c>
      <c r="E289" s="217" t="s">
        <v>1420</v>
      </c>
      <c r="F289" s="218" t="s">
        <v>1421</v>
      </c>
      <c r="G289" s="219" t="s">
        <v>230</v>
      </c>
      <c r="H289" s="220">
        <v>6</v>
      </c>
      <c r="I289" s="221"/>
      <c r="J289" s="222">
        <f>ROUND(I289*H289,2)</f>
        <v>0</v>
      </c>
      <c r="K289" s="218" t="s">
        <v>221</v>
      </c>
      <c r="L289" s="48"/>
      <c r="M289" s="223" t="s">
        <v>32</v>
      </c>
      <c r="N289" s="224" t="s">
        <v>47</v>
      </c>
      <c r="O289" s="88"/>
      <c r="P289" s="225">
        <f>O289*H289</f>
        <v>0</v>
      </c>
      <c r="Q289" s="225">
        <v>0</v>
      </c>
      <c r="R289" s="225">
        <f>Q289*H289</f>
        <v>0</v>
      </c>
      <c r="S289" s="225">
        <v>0</v>
      </c>
      <c r="T289" s="226">
        <f>S289*H289</f>
        <v>0</v>
      </c>
      <c r="U289" s="42"/>
      <c r="V289" s="42"/>
      <c r="W289" s="42"/>
      <c r="X289" s="42"/>
      <c r="Y289" s="42"/>
      <c r="Z289" s="42"/>
      <c r="AA289" s="42"/>
      <c r="AB289" s="42"/>
      <c r="AC289" s="42"/>
      <c r="AD289" s="42"/>
      <c r="AE289" s="42"/>
      <c r="AR289" s="227" t="s">
        <v>334</v>
      </c>
      <c r="AT289" s="227" t="s">
        <v>217</v>
      </c>
      <c r="AU289" s="227" t="s">
        <v>85</v>
      </c>
      <c r="AY289" s="20" t="s">
        <v>214</v>
      </c>
      <c r="BE289" s="228">
        <f>IF(N289="základní",J289,0)</f>
        <v>0</v>
      </c>
      <c r="BF289" s="228">
        <f>IF(N289="snížená",J289,0)</f>
        <v>0</v>
      </c>
      <c r="BG289" s="228">
        <f>IF(N289="zákl. přenesená",J289,0)</f>
        <v>0</v>
      </c>
      <c r="BH289" s="228">
        <f>IF(N289="sníž. přenesená",J289,0)</f>
        <v>0</v>
      </c>
      <c r="BI289" s="228">
        <f>IF(N289="nulová",J289,0)</f>
        <v>0</v>
      </c>
      <c r="BJ289" s="20" t="s">
        <v>83</v>
      </c>
      <c r="BK289" s="228">
        <f>ROUND(I289*H289,2)</f>
        <v>0</v>
      </c>
      <c r="BL289" s="20" t="s">
        <v>334</v>
      </c>
      <c r="BM289" s="227" t="s">
        <v>2952</v>
      </c>
    </row>
    <row r="290" s="2" customFormat="1">
      <c r="A290" s="42"/>
      <c r="B290" s="43"/>
      <c r="C290" s="44"/>
      <c r="D290" s="229" t="s">
        <v>223</v>
      </c>
      <c r="E290" s="44"/>
      <c r="F290" s="230" t="s">
        <v>1423</v>
      </c>
      <c r="G290" s="44"/>
      <c r="H290" s="44"/>
      <c r="I290" s="231"/>
      <c r="J290" s="44"/>
      <c r="K290" s="44"/>
      <c r="L290" s="48"/>
      <c r="M290" s="232"/>
      <c r="N290" s="233"/>
      <c r="O290" s="88"/>
      <c r="P290" s="88"/>
      <c r="Q290" s="88"/>
      <c r="R290" s="88"/>
      <c r="S290" s="88"/>
      <c r="T290" s="89"/>
      <c r="U290" s="42"/>
      <c r="V290" s="42"/>
      <c r="W290" s="42"/>
      <c r="X290" s="42"/>
      <c r="Y290" s="42"/>
      <c r="Z290" s="42"/>
      <c r="AA290" s="42"/>
      <c r="AB290" s="42"/>
      <c r="AC290" s="42"/>
      <c r="AD290" s="42"/>
      <c r="AE290" s="42"/>
      <c r="AT290" s="20" t="s">
        <v>223</v>
      </c>
      <c r="AU290" s="20" t="s">
        <v>85</v>
      </c>
    </row>
    <row r="291" s="13" customFormat="1">
      <c r="A291" s="13"/>
      <c r="B291" s="234"/>
      <c r="C291" s="235"/>
      <c r="D291" s="236" t="s">
        <v>225</v>
      </c>
      <c r="E291" s="237" t="s">
        <v>32</v>
      </c>
      <c r="F291" s="238" t="s">
        <v>2953</v>
      </c>
      <c r="G291" s="235"/>
      <c r="H291" s="237" t="s">
        <v>32</v>
      </c>
      <c r="I291" s="239"/>
      <c r="J291" s="235"/>
      <c r="K291" s="235"/>
      <c r="L291" s="240"/>
      <c r="M291" s="241"/>
      <c r="N291" s="242"/>
      <c r="O291" s="242"/>
      <c r="P291" s="242"/>
      <c r="Q291" s="242"/>
      <c r="R291" s="242"/>
      <c r="S291" s="242"/>
      <c r="T291" s="243"/>
      <c r="U291" s="13"/>
      <c r="V291" s="13"/>
      <c r="W291" s="13"/>
      <c r="X291" s="13"/>
      <c r="Y291" s="13"/>
      <c r="Z291" s="13"/>
      <c r="AA291" s="13"/>
      <c r="AB291" s="13"/>
      <c r="AC291" s="13"/>
      <c r="AD291" s="13"/>
      <c r="AE291" s="13"/>
      <c r="AT291" s="244" t="s">
        <v>225</v>
      </c>
      <c r="AU291" s="244" t="s">
        <v>85</v>
      </c>
      <c r="AV291" s="13" t="s">
        <v>83</v>
      </c>
      <c r="AW291" s="13" t="s">
        <v>38</v>
      </c>
      <c r="AX291" s="13" t="s">
        <v>76</v>
      </c>
      <c r="AY291" s="244" t="s">
        <v>214</v>
      </c>
    </row>
    <row r="292" s="14" customFormat="1">
      <c r="A292" s="14"/>
      <c r="B292" s="245"/>
      <c r="C292" s="246"/>
      <c r="D292" s="236" t="s">
        <v>225</v>
      </c>
      <c r="E292" s="247" t="s">
        <v>32</v>
      </c>
      <c r="F292" s="248" t="s">
        <v>2954</v>
      </c>
      <c r="G292" s="246"/>
      <c r="H292" s="249">
        <v>6</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225</v>
      </c>
      <c r="AU292" s="255" t="s">
        <v>85</v>
      </c>
      <c r="AV292" s="14" t="s">
        <v>85</v>
      </c>
      <c r="AW292" s="14" t="s">
        <v>38</v>
      </c>
      <c r="AX292" s="14" t="s">
        <v>76</v>
      </c>
      <c r="AY292" s="255" t="s">
        <v>214</v>
      </c>
    </row>
    <row r="293" s="15" customFormat="1">
      <c r="A293" s="15"/>
      <c r="B293" s="256"/>
      <c r="C293" s="257"/>
      <c r="D293" s="236" t="s">
        <v>225</v>
      </c>
      <c r="E293" s="258" t="s">
        <v>32</v>
      </c>
      <c r="F293" s="259" t="s">
        <v>256</v>
      </c>
      <c r="G293" s="257"/>
      <c r="H293" s="260">
        <v>6</v>
      </c>
      <c r="I293" s="261"/>
      <c r="J293" s="257"/>
      <c r="K293" s="257"/>
      <c r="L293" s="262"/>
      <c r="M293" s="263"/>
      <c r="N293" s="264"/>
      <c r="O293" s="264"/>
      <c r="P293" s="264"/>
      <c r="Q293" s="264"/>
      <c r="R293" s="264"/>
      <c r="S293" s="264"/>
      <c r="T293" s="265"/>
      <c r="U293" s="15"/>
      <c r="V293" s="15"/>
      <c r="W293" s="15"/>
      <c r="X293" s="15"/>
      <c r="Y293" s="15"/>
      <c r="Z293" s="15"/>
      <c r="AA293" s="15"/>
      <c r="AB293" s="15"/>
      <c r="AC293" s="15"/>
      <c r="AD293" s="15"/>
      <c r="AE293" s="15"/>
      <c r="AT293" s="266" t="s">
        <v>225</v>
      </c>
      <c r="AU293" s="266" t="s">
        <v>85</v>
      </c>
      <c r="AV293" s="15" t="s">
        <v>215</v>
      </c>
      <c r="AW293" s="15" t="s">
        <v>38</v>
      </c>
      <c r="AX293" s="15" t="s">
        <v>83</v>
      </c>
      <c r="AY293" s="266" t="s">
        <v>214</v>
      </c>
    </row>
    <row r="294" s="2" customFormat="1" ht="49.05" customHeight="1">
      <c r="A294" s="42"/>
      <c r="B294" s="43"/>
      <c r="C294" s="268" t="s">
        <v>497</v>
      </c>
      <c r="D294" s="268" t="s">
        <v>302</v>
      </c>
      <c r="E294" s="269" t="s">
        <v>1427</v>
      </c>
      <c r="F294" s="270" t="s">
        <v>1428</v>
      </c>
      <c r="G294" s="271" t="s">
        <v>230</v>
      </c>
      <c r="H294" s="272">
        <v>6.9930000000000003</v>
      </c>
      <c r="I294" s="273"/>
      <c r="J294" s="274">
        <f>ROUND(I294*H294,2)</f>
        <v>0</v>
      </c>
      <c r="K294" s="270" t="s">
        <v>221</v>
      </c>
      <c r="L294" s="275"/>
      <c r="M294" s="276" t="s">
        <v>32</v>
      </c>
      <c r="N294" s="277" t="s">
        <v>47</v>
      </c>
      <c r="O294" s="88"/>
      <c r="P294" s="225">
        <f>O294*H294</f>
        <v>0</v>
      </c>
      <c r="Q294" s="225">
        <v>0.0054000000000000003</v>
      </c>
      <c r="R294" s="225">
        <f>Q294*H294</f>
        <v>0.037762200000000003</v>
      </c>
      <c r="S294" s="225">
        <v>0</v>
      </c>
      <c r="T294" s="226">
        <f>S294*H294</f>
        <v>0</v>
      </c>
      <c r="U294" s="42"/>
      <c r="V294" s="42"/>
      <c r="W294" s="42"/>
      <c r="X294" s="42"/>
      <c r="Y294" s="42"/>
      <c r="Z294" s="42"/>
      <c r="AA294" s="42"/>
      <c r="AB294" s="42"/>
      <c r="AC294" s="42"/>
      <c r="AD294" s="42"/>
      <c r="AE294" s="42"/>
      <c r="AR294" s="227" t="s">
        <v>426</v>
      </c>
      <c r="AT294" s="227" t="s">
        <v>302</v>
      </c>
      <c r="AU294" s="227" t="s">
        <v>85</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334</v>
      </c>
      <c r="BM294" s="227" t="s">
        <v>2955</v>
      </c>
    </row>
    <row r="295" s="14" customFormat="1">
      <c r="A295" s="14"/>
      <c r="B295" s="245"/>
      <c r="C295" s="246"/>
      <c r="D295" s="236" t="s">
        <v>225</v>
      </c>
      <c r="E295" s="246"/>
      <c r="F295" s="248" t="s">
        <v>2956</v>
      </c>
      <c r="G295" s="246"/>
      <c r="H295" s="249">
        <v>6.9930000000000003</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225</v>
      </c>
      <c r="AU295" s="255" t="s">
        <v>85</v>
      </c>
      <c r="AV295" s="14" t="s">
        <v>85</v>
      </c>
      <c r="AW295" s="14" t="s">
        <v>4</v>
      </c>
      <c r="AX295" s="14" t="s">
        <v>83</v>
      </c>
      <c r="AY295" s="255" t="s">
        <v>214</v>
      </c>
    </row>
    <row r="296" s="2" customFormat="1" ht="37.8" customHeight="1">
      <c r="A296" s="42"/>
      <c r="B296" s="43"/>
      <c r="C296" s="216" t="s">
        <v>504</v>
      </c>
      <c r="D296" s="216" t="s">
        <v>217</v>
      </c>
      <c r="E296" s="217" t="s">
        <v>2957</v>
      </c>
      <c r="F296" s="218" t="s">
        <v>2958</v>
      </c>
      <c r="G296" s="219" t="s">
        <v>230</v>
      </c>
      <c r="H296" s="220">
        <v>2.3100000000000001</v>
      </c>
      <c r="I296" s="221"/>
      <c r="J296" s="222">
        <f>ROUND(I296*H296,2)</f>
        <v>0</v>
      </c>
      <c r="K296" s="218" t="s">
        <v>221</v>
      </c>
      <c r="L296" s="48"/>
      <c r="M296" s="223" t="s">
        <v>32</v>
      </c>
      <c r="N296" s="224" t="s">
        <v>47</v>
      </c>
      <c r="O296" s="88"/>
      <c r="P296" s="225">
        <f>O296*H296</f>
        <v>0</v>
      </c>
      <c r="Q296" s="225">
        <v>0</v>
      </c>
      <c r="R296" s="225">
        <f>Q296*H296</f>
        <v>0</v>
      </c>
      <c r="S296" s="225">
        <v>0</v>
      </c>
      <c r="T296" s="226">
        <f>S296*H296</f>
        <v>0</v>
      </c>
      <c r="U296" s="42"/>
      <c r="V296" s="42"/>
      <c r="W296" s="42"/>
      <c r="X296" s="42"/>
      <c r="Y296" s="42"/>
      <c r="Z296" s="42"/>
      <c r="AA296" s="42"/>
      <c r="AB296" s="42"/>
      <c r="AC296" s="42"/>
      <c r="AD296" s="42"/>
      <c r="AE296" s="42"/>
      <c r="AR296" s="227" t="s">
        <v>334</v>
      </c>
      <c r="AT296" s="227" t="s">
        <v>217</v>
      </c>
      <c r="AU296" s="227" t="s">
        <v>85</v>
      </c>
      <c r="AY296" s="20" t="s">
        <v>214</v>
      </c>
      <c r="BE296" s="228">
        <f>IF(N296="základní",J296,0)</f>
        <v>0</v>
      </c>
      <c r="BF296" s="228">
        <f>IF(N296="snížená",J296,0)</f>
        <v>0</v>
      </c>
      <c r="BG296" s="228">
        <f>IF(N296="zákl. přenesená",J296,0)</f>
        <v>0</v>
      </c>
      <c r="BH296" s="228">
        <f>IF(N296="sníž. přenesená",J296,0)</f>
        <v>0</v>
      </c>
      <c r="BI296" s="228">
        <f>IF(N296="nulová",J296,0)</f>
        <v>0</v>
      </c>
      <c r="BJ296" s="20" t="s">
        <v>83</v>
      </c>
      <c r="BK296" s="228">
        <f>ROUND(I296*H296,2)</f>
        <v>0</v>
      </c>
      <c r="BL296" s="20" t="s">
        <v>334</v>
      </c>
      <c r="BM296" s="227" t="s">
        <v>712</v>
      </c>
    </row>
    <row r="297" s="2" customFormat="1">
      <c r="A297" s="42"/>
      <c r="B297" s="43"/>
      <c r="C297" s="44"/>
      <c r="D297" s="229" t="s">
        <v>223</v>
      </c>
      <c r="E297" s="44"/>
      <c r="F297" s="230" t="s">
        <v>2959</v>
      </c>
      <c r="G297" s="44"/>
      <c r="H297" s="44"/>
      <c r="I297" s="231"/>
      <c r="J297" s="44"/>
      <c r="K297" s="44"/>
      <c r="L297" s="48"/>
      <c r="M297" s="232"/>
      <c r="N297" s="233"/>
      <c r="O297" s="88"/>
      <c r="P297" s="88"/>
      <c r="Q297" s="88"/>
      <c r="R297" s="88"/>
      <c r="S297" s="88"/>
      <c r="T297" s="89"/>
      <c r="U297" s="42"/>
      <c r="V297" s="42"/>
      <c r="W297" s="42"/>
      <c r="X297" s="42"/>
      <c r="Y297" s="42"/>
      <c r="Z297" s="42"/>
      <c r="AA297" s="42"/>
      <c r="AB297" s="42"/>
      <c r="AC297" s="42"/>
      <c r="AD297" s="42"/>
      <c r="AE297" s="42"/>
      <c r="AT297" s="20" t="s">
        <v>223</v>
      </c>
      <c r="AU297" s="20" t="s">
        <v>85</v>
      </c>
    </row>
    <row r="298" s="14" customFormat="1">
      <c r="A298" s="14"/>
      <c r="B298" s="245"/>
      <c r="C298" s="246"/>
      <c r="D298" s="236" t="s">
        <v>225</v>
      </c>
      <c r="E298" s="247" t="s">
        <v>32</v>
      </c>
      <c r="F298" s="248" t="s">
        <v>2941</v>
      </c>
      <c r="G298" s="246"/>
      <c r="H298" s="249">
        <v>2.3100000000000001</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225</v>
      </c>
      <c r="AU298" s="255" t="s">
        <v>85</v>
      </c>
      <c r="AV298" s="14" t="s">
        <v>85</v>
      </c>
      <c r="AW298" s="14" t="s">
        <v>38</v>
      </c>
      <c r="AX298" s="14" t="s">
        <v>76</v>
      </c>
      <c r="AY298" s="255" t="s">
        <v>214</v>
      </c>
    </row>
    <row r="299" s="15" customFormat="1">
      <c r="A299" s="15"/>
      <c r="B299" s="256"/>
      <c r="C299" s="257"/>
      <c r="D299" s="236" t="s">
        <v>225</v>
      </c>
      <c r="E299" s="258" t="s">
        <v>32</v>
      </c>
      <c r="F299" s="259" t="s">
        <v>256</v>
      </c>
      <c r="G299" s="257"/>
      <c r="H299" s="260">
        <v>2.3100000000000001</v>
      </c>
      <c r="I299" s="261"/>
      <c r="J299" s="257"/>
      <c r="K299" s="257"/>
      <c r="L299" s="262"/>
      <c r="M299" s="263"/>
      <c r="N299" s="264"/>
      <c r="O299" s="264"/>
      <c r="P299" s="264"/>
      <c r="Q299" s="264"/>
      <c r="R299" s="264"/>
      <c r="S299" s="264"/>
      <c r="T299" s="265"/>
      <c r="U299" s="15"/>
      <c r="V299" s="15"/>
      <c r="W299" s="15"/>
      <c r="X299" s="15"/>
      <c r="Y299" s="15"/>
      <c r="Z299" s="15"/>
      <c r="AA299" s="15"/>
      <c r="AB299" s="15"/>
      <c r="AC299" s="15"/>
      <c r="AD299" s="15"/>
      <c r="AE299" s="15"/>
      <c r="AT299" s="266" t="s">
        <v>225</v>
      </c>
      <c r="AU299" s="266" t="s">
        <v>85</v>
      </c>
      <c r="AV299" s="15" t="s">
        <v>215</v>
      </c>
      <c r="AW299" s="15" t="s">
        <v>38</v>
      </c>
      <c r="AX299" s="15" t="s">
        <v>83</v>
      </c>
      <c r="AY299" s="266" t="s">
        <v>214</v>
      </c>
    </row>
    <row r="300" s="2" customFormat="1" ht="37.8" customHeight="1">
      <c r="A300" s="42"/>
      <c r="B300" s="43"/>
      <c r="C300" s="216" t="s">
        <v>512</v>
      </c>
      <c r="D300" s="216" t="s">
        <v>217</v>
      </c>
      <c r="E300" s="217" t="s">
        <v>2960</v>
      </c>
      <c r="F300" s="218" t="s">
        <v>2961</v>
      </c>
      <c r="G300" s="219" t="s">
        <v>230</v>
      </c>
      <c r="H300" s="220">
        <v>6</v>
      </c>
      <c r="I300" s="221"/>
      <c r="J300" s="222">
        <f>ROUND(I300*H300,2)</f>
        <v>0</v>
      </c>
      <c r="K300" s="218" t="s">
        <v>221</v>
      </c>
      <c r="L300" s="48"/>
      <c r="M300" s="223" t="s">
        <v>32</v>
      </c>
      <c r="N300" s="224" t="s">
        <v>47</v>
      </c>
      <c r="O300" s="88"/>
      <c r="P300" s="225">
        <f>O300*H300</f>
        <v>0</v>
      </c>
      <c r="Q300" s="225">
        <v>0</v>
      </c>
      <c r="R300" s="225">
        <f>Q300*H300</f>
        <v>0</v>
      </c>
      <c r="S300" s="225">
        <v>0</v>
      </c>
      <c r="T300" s="226">
        <f>S300*H300</f>
        <v>0</v>
      </c>
      <c r="U300" s="42"/>
      <c r="V300" s="42"/>
      <c r="W300" s="42"/>
      <c r="X300" s="42"/>
      <c r="Y300" s="42"/>
      <c r="Z300" s="42"/>
      <c r="AA300" s="42"/>
      <c r="AB300" s="42"/>
      <c r="AC300" s="42"/>
      <c r="AD300" s="42"/>
      <c r="AE300" s="42"/>
      <c r="AR300" s="227" t="s">
        <v>334</v>
      </c>
      <c r="AT300" s="227" t="s">
        <v>217</v>
      </c>
      <c r="AU300" s="227" t="s">
        <v>85</v>
      </c>
      <c r="AY300" s="20" t="s">
        <v>214</v>
      </c>
      <c r="BE300" s="228">
        <f>IF(N300="základní",J300,0)</f>
        <v>0</v>
      </c>
      <c r="BF300" s="228">
        <f>IF(N300="snížená",J300,0)</f>
        <v>0</v>
      </c>
      <c r="BG300" s="228">
        <f>IF(N300="zákl. přenesená",J300,0)</f>
        <v>0</v>
      </c>
      <c r="BH300" s="228">
        <f>IF(N300="sníž. přenesená",J300,0)</f>
        <v>0</v>
      </c>
      <c r="BI300" s="228">
        <f>IF(N300="nulová",J300,0)</f>
        <v>0</v>
      </c>
      <c r="BJ300" s="20" t="s">
        <v>83</v>
      </c>
      <c r="BK300" s="228">
        <f>ROUND(I300*H300,2)</f>
        <v>0</v>
      </c>
      <c r="BL300" s="20" t="s">
        <v>334</v>
      </c>
      <c r="BM300" s="227" t="s">
        <v>2962</v>
      </c>
    </row>
    <row r="301" s="2" customFormat="1">
      <c r="A301" s="42"/>
      <c r="B301" s="43"/>
      <c r="C301" s="44"/>
      <c r="D301" s="229" t="s">
        <v>223</v>
      </c>
      <c r="E301" s="44"/>
      <c r="F301" s="230" t="s">
        <v>2963</v>
      </c>
      <c r="G301" s="44"/>
      <c r="H301" s="44"/>
      <c r="I301" s="231"/>
      <c r="J301" s="44"/>
      <c r="K301" s="44"/>
      <c r="L301" s="48"/>
      <c r="M301" s="232"/>
      <c r="N301" s="233"/>
      <c r="O301" s="88"/>
      <c r="P301" s="88"/>
      <c r="Q301" s="88"/>
      <c r="R301" s="88"/>
      <c r="S301" s="88"/>
      <c r="T301" s="89"/>
      <c r="U301" s="42"/>
      <c r="V301" s="42"/>
      <c r="W301" s="42"/>
      <c r="X301" s="42"/>
      <c r="Y301" s="42"/>
      <c r="Z301" s="42"/>
      <c r="AA301" s="42"/>
      <c r="AB301" s="42"/>
      <c r="AC301" s="42"/>
      <c r="AD301" s="42"/>
      <c r="AE301" s="42"/>
      <c r="AT301" s="20" t="s">
        <v>223</v>
      </c>
      <c r="AU301" s="20" t="s">
        <v>85</v>
      </c>
    </row>
    <row r="302" s="2" customFormat="1" ht="37.8" customHeight="1">
      <c r="A302" s="42"/>
      <c r="B302" s="43"/>
      <c r="C302" s="216" t="s">
        <v>515</v>
      </c>
      <c r="D302" s="216" t="s">
        <v>217</v>
      </c>
      <c r="E302" s="217" t="s">
        <v>2964</v>
      </c>
      <c r="F302" s="218" t="s">
        <v>2965</v>
      </c>
      <c r="G302" s="219" t="s">
        <v>230</v>
      </c>
      <c r="H302" s="220">
        <v>6</v>
      </c>
      <c r="I302" s="221"/>
      <c r="J302" s="222">
        <f>ROUND(I302*H302,2)</f>
        <v>0</v>
      </c>
      <c r="K302" s="218" t="s">
        <v>221</v>
      </c>
      <c r="L302" s="48"/>
      <c r="M302" s="223" t="s">
        <v>32</v>
      </c>
      <c r="N302" s="224" t="s">
        <v>47</v>
      </c>
      <c r="O302" s="88"/>
      <c r="P302" s="225">
        <f>O302*H302</f>
        <v>0</v>
      </c>
      <c r="Q302" s="225">
        <v>0</v>
      </c>
      <c r="R302" s="225">
        <f>Q302*H302</f>
        <v>0</v>
      </c>
      <c r="S302" s="225">
        <v>0</v>
      </c>
      <c r="T302" s="226">
        <f>S302*H302</f>
        <v>0</v>
      </c>
      <c r="U302" s="42"/>
      <c r="V302" s="42"/>
      <c r="W302" s="42"/>
      <c r="X302" s="42"/>
      <c r="Y302" s="42"/>
      <c r="Z302" s="42"/>
      <c r="AA302" s="42"/>
      <c r="AB302" s="42"/>
      <c r="AC302" s="42"/>
      <c r="AD302" s="42"/>
      <c r="AE302" s="42"/>
      <c r="AR302" s="227" t="s">
        <v>334</v>
      </c>
      <c r="AT302" s="227" t="s">
        <v>217</v>
      </c>
      <c r="AU302" s="227" t="s">
        <v>85</v>
      </c>
      <c r="AY302" s="20" t="s">
        <v>214</v>
      </c>
      <c r="BE302" s="228">
        <f>IF(N302="základní",J302,0)</f>
        <v>0</v>
      </c>
      <c r="BF302" s="228">
        <f>IF(N302="snížená",J302,0)</f>
        <v>0</v>
      </c>
      <c r="BG302" s="228">
        <f>IF(N302="zákl. přenesená",J302,0)</f>
        <v>0</v>
      </c>
      <c r="BH302" s="228">
        <f>IF(N302="sníž. přenesená",J302,0)</f>
        <v>0</v>
      </c>
      <c r="BI302" s="228">
        <f>IF(N302="nulová",J302,0)</f>
        <v>0</v>
      </c>
      <c r="BJ302" s="20" t="s">
        <v>83</v>
      </c>
      <c r="BK302" s="228">
        <f>ROUND(I302*H302,2)</f>
        <v>0</v>
      </c>
      <c r="BL302" s="20" t="s">
        <v>334</v>
      </c>
      <c r="BM302" s="227" t="s">
        <v>2966</v>
      </c>
    </row>
    <row r="303" s="2" customFormat="1">
      <c r="A303" s="42"/>
      <c r="B303" s="43"/>
      <c r="C303" s="44"/>
      <c r="D303" s="229" t="s">
        <v>223</v>
      </c>
      <c r="E303" s="44"/>
      <c r="F303" s="230" t="s">
        <v>2967</v>
      </c>
      <c r="G303" s="44"/>
      <c r="H303" s="44"/>
      <c r="I303" s="231"/>
      <c r="J303" s="44"/>
      <c r="K303" s="44"/>
      <c r="L303" s="48"/>
      <c r="M303" s="232"/>
      <c r="N303" s="233"/>
      <c r="O303" s="88"/>
      <c r="P303" s="88"/>
      <c r="Q303" s="88"/>
      <c r="R303" s="88"/>
      <c r="S303" s="88"/>
      <c r="T303" s="89"/>
      <c r="U303" s="42"/>
      <c r="V303" s="42"/>
      <c r="W303" s="42"/>
      <c r="X303" s="42"/>
      <c r="Y303" s="42"/>
      <c r="Z303" s="42"/>
      <c r="AA303" s="42"/>
      <c r="AB303" s="42"/>
      <c r="AC303" s="42"/>
      <c r="AD303" s="42"/>
      <c r="AE303" s="42"/>
      <c r="AT303" s="20" t="s">
        <v>223</v>
      </c>
      <c r="AU303" s="20" t="s">
        <v>85</v>
      </c>
    </row>
    <row r="304" s="2" customFormat="1" ht="55.5" customHeight="1">
      <c r="A304" s="42"/>
      <c r="B304" s="43"/>
      <c r="C304" s="216" t="s">
        <v>522</v>
      </c>
      <c r="D304" s="216" t="s">
        <v>217</v>
      </c>
      <c r="E304" s="217" t="s">
        <v>2968</v>
      </c>
      <c r="F304" s="218" t="s">
        <v>2969</v>
      </c>
      <c r="G304" s="219" t="s">
        <v>241</v>
      </c>
      <c r="H304" s="220">
        <v>0.023</v>
      </c>
      <c r="I304" s="221"/>
      <c r="J304" s="222">
        <f>ROUND(I304*H304,2)</f>
        <v>0</v>
      </c>
      <c r="K304" s="218" t="s">
        <v>221</v>
      </c>
      <c r="L304" s="48"/>
      <c r="M304" s="223" t="s">
        <v>32</v>
      </c>
      <c r="N304" s="224" t="s">
        <v>47</v>
      </c>
      <c r="O304" s="88"/>
      <c r="P304" s="225">
        <f>O304*H304</f>
        <v>0</v>
      </c>
      <c r="Q304" s="225">
        <v>0</v>
      </c>
      <c r="R304" s="225">
        <f>Q304*H304</f>
        <v>0</v>
      </c>
      <c r="S304" s="225">
        <v>0</v>
      </c>
      <c r="T304" s="226">
        <f>S304*H304</f>
        <v>0</v>
      </c>
      <c r="U304" s="42"/>
      <c r="V304" s="42"/>
      <c r="W304" s="42"/>
      <c r="X304" s="42"/>
      <c r="Y304" s="42"/>
      <c r="Z304" s="42"/>
      <c r="AA304" s="42"/>
      <c r="AB304" s="42"/>
      <c r="AC304" s="42"/>
      <c r="AD304" s="42"/>
      <c r="AE304" s="42"/>
      <c r="AR304" s="227" t="s">
        <v>334</v>
      </c>
      <c r="AT304" s="227" t="s">
        <v>217</v>
      </c>
      <c r="AU304" s="227" t="s">
        <v>85</v>
      </c>
      <c r="AY304" s="20" t="s">
        <v>214</v>
      </c>
      <c r="BE304" s="228">
        <f>IF(N304="základní",J304,0)</f>
        <v>0</v>
      </c>
      <c r="BF304" s="228">
        <f>IF(N304="snížená",J304,0)</f>
        <v>0</v>
      </c>
      <c r="BG304" s="228">
        <f>IF(N304="zákl. přenesená",J304,0)</f>
        <v>0</v>
      </c>
      <c r="BH304" s="228">
        <f>IF(N304="sníž. přenesená",J304,0)</f>
        <v>0</v>
      </c>
      <c r="BI304" s="228">
        <f>IF(N304="nulová",J304,0)</f>
        <v>0</v>
      </c>
      <c r="BJ304" s="20" t="s">
        <v>83</v>
      </c>
      <c r="BK304" s="228">
        <f>ROUND(I304*H304,2)</f>
        <v>0</v>
      </c>
      <c r="BL304" s="20" t="s">
        <v>334</v>
      </c>
      <c r="BM304" s="227" t="s">
        <v>721</v>
      </c>
    </row>
    <row r="305" s="2" customFormat="1">
      <c r="A305" s="42"/>
      <c r="B305" s="43"/>
      <c r="C305" s="44"/>
      <c r="D305" s="229" t="s">
        <v>223</v>
      </c>
      <c r="E305" s="44"/>
      <c r="F305" s="230" t="s">
        <v>2970</v>
      </c>
      <c r="G305" s="44"/>
      <c r="H305" s="44"/>
      <c r="I305" s="231"/>
      <c r="J305" s="44"/>
      <c r="K305" s="44"/>
      <c r="L305" s="48"/>
      <c r="M305" s="232"/>
      <c r="N305" s="233"/>
      <c r="O305" s="88"/>
      <c r="P305" s="88"/>
      <c r="Q305" s="88"/>
      <c r="R305" s="88"/>
      <c r="S305" s="88"/>
      <c r="T305" s="89"/>
      <c r="U305" s="42"/>
      <c r="V305" s="42"/>
      <c r="W305" s="42"/>
      <c r="X305" s="42"/>
      <c r="Y305" s="42"/>
      <c r="Z305" s="42"/>
      <c r="AA305" s="42"/>
      <c r="AB305" s="42"/>
      <c r="AC305" s="42"/>
      <c r="AD305" s="42"/>
      <c r="AE305" s="42"/>
      <c r="AT305" s="20" t="s">
        <v>223</v>
      </c>
      <c r="AU305" s="20" t="s">
        <v>85</v>
      </c>
    </row>
    <row r="306" s="12" customFormat="1" ht="22.8" customHeight="1">
      <c r="A306" s="12"/>
      <c r="B306" s="200"/>
      <c r="C306" s="201"/>
      <c r="D306" s="202" t="s">
        <v>75</v>
      </c>
      <c r="E306" s="214" t="s">
        <v>484</v>
      </c>
      <c r="F306" s="214" t="s">
        <v>485</v>
      </c>
      <c r="G306" s="201"/>
      <c r="H306" s="201"/>
      <c r="I306" s="204"/>
      <c r="J306" s="215">
        <f>BK306</f>
        <v>0</v>
      </c>
      <c r="K306" s="201"/>
      <c r="L306" s="206"/>
      <c r="M306" s="207"/>
      <c r="N306" s="208"/>
      <c r="O306" s="208"/>
      <c r="P306" s="209">
        <f>SUM(P307:P335)</f>
        <v>0</v>
      </c>
      <c r="Q306" s="208"/>
      <c r="R306" s="209">
        <f>SUM(R307:R335)</f>
        <v>0</v>
      </c>
      <c r="S306" s="208"/>
      <c r="T306" s="210">
        <f>SUM(T307:T335)</f>
        <v>0</v>
      </c>
      <c r="U306" s="12"/>
      <c r="V306" s="12"/>
      <c r="W306" s="12"/>
      <c r="X306" s="12"/>
      <c r="Y306" s="12"/>
      <c r="Z306" s="12"/>
      <c r="AA306" s="12"/>
      <c r="AB306" s="12"/>
      <c r="AC306" s="12"/>
      <c r="AD306" s="12"/>
      <c r="AE306" s="12"/>
      <c r="AR306" s="211" t="s">
        <v>85</v>
      </c>
      <c r="AT306" s="212" t="s">
        <v>75</v>
      </c>
      <c r="AU306" s="212" t="s">
        <v>83</v>
      </c>
      <c r="AY306" s="211" t="s">
        <v>214</v>
      </c>
      <c r="BK306" s="213">
        <f>SUM(BK307:BK335)</f>
        <v>0</v>
      </c>
    </row>
    <row r="307" s="2" customFormat="1" ht="76.35" customHeight="1">
      <c r="A307" s="42"/>
      <c r="B307" s="43"/>
      <c r="C307" s="216" t="s">
        <v>529</v>
      </c>
      <c r="D307" s="216" t="s">
        <v>217</v>
      </c>
      <c r="E307" s="217" t="s">
        <v>2971</v>
      </c>
      <c r="F307" s="218" t="s">
        <v>2972</v>
      </c>
      <c r="G307" s="219" t="s">
        <v>280</v>
      </c>
      <c r="H307" s="220">
        <v>23.300000000000001</v>
      </c>
      <c r="I307" s="221"/>
      <c r="J307" s="222">
        <f>ROUND(I307*H307,2)</f>
        <v>0</v>
      </c>
      <c r="K307" s="218" t="s">
        <v>2973</v>
      </c>
      <c r="L307" s="48"/>
      <c r="M307" s="223" t="s">
        <v>32</v>
      </c>
      <c r="N307" s="224" t="s">
        <v>47</v>
      </c>
      <c r="O307" s="88"/>
      <c r="P307" s="225">
        <f>O307*H307</f>
        <v>0</v>
      </c>
      <c r="Q307" s="225">
        <v>0</v>
      </c>
      <c r="R307" s="225">
        <f>Q307*H307</f>
        <v>0</v>
      </c>
      <c r="S307" s="225">
        <v>0</v>
      </c>
      <c r="T307" s="226">
        <f>S307*H307</f>
        <v>0</v>
      </c>
      <c r="U307" s="42"/>
      <c r="V307" s="42"/>
      <c r="W307" s="42"/>
      <c r="X307" s="42"/>
      <c r="Y307" s="42"/>
      <c r="Z307" s="42"/>
      <c r="AA307" s="42"/>
      <c r="AB307" s="42"/>
      <c r="AC307" s="42"/>
      <c r="AD307" s="42"/>
      <c r="AE307" s="42"/>
      <c r="AR307" s="227" t="s">
        <v>334</v>
      </c>
      <c r="AT307" s="227" t="s">
        <v>217</v>
      </c>
      <c r="AU307" s="227" t="s">
        <v>85</v>
      </c>
      <c r="AY307" s="20" t="s">
        <v>214</v>
      </c>
      <c r="BE307" s="228">
        <f>IF(N307="základní",J307,0)</f>
        <v>0</v>
      </c>
      <c r="BF307" s="228">
        <f>IF(N307="snížená",J307,0)</f>
        <v>0</v>
      </c>
      <c r="BG307" s="228">
        <f>IF(N307="zákl. přenesená",J307,0)</f>
        <v>0</v>
      </c>
      <c r="BH307" s="228">
        <f>IF(N307="sníž. přenesená",J307,0)</f>
        <v>0</v>
      </c>
      <c r="BI307" s="228">
        <f>IF(N307="nulová",J307,0)</f>
        <v>0</v>
      </c>
      <c r="BJ307" s="20" t="s">
        <v>83</v>
      </c>
      <c r="BK307" s="228">
        <f>ROUND(I307*H307,2)</f>
        <v>0</v>
      </c>
      <c r="BL307" s="20" t="s">
        <v>334</v>
      </c>
      <c r="BM307" s="227" t="s">
        <v>731</v>
      </c>
    </row>
    <row r="308" s="2" customFormat="1">
      <c r="A308" s="42"/>
      <c r="B308" s="43"/>
      <c r="C308" s="44"/>
      <c r="D308" s="229" t="s">
        <v>223</v>
      </c>
      <c r="E308" s="44"/>
      <c r="F308" s="230" t="s">
        <v>2974</v>
      </c>
      <c r="G308" s="44"/>
      <c r="H308" s="44"/>
      <c r="I308" s="231"/>
      <c r="J308" s="44"/>
      <c r="K308" s="44"/>
      <c r="L308" s="48"/>
      <c r="M308" s="232"/>
      <c r="N308" s="233"/>
      <c r="O308" s="88"/>
      <c r="P308" s="88"/>
      <c r="Q308" s="88"/>
      <c r="R308" s="88"/>
      <c r="S308" s="88"/>
      <c r="T308" s="89"/>
      <c r="U308" s="42"/>
      <c r="V308" s="42"/>
      <c r="W308" s="42"/>
      <c r="X308" s="42"/>
      <c r="Y308" s="42"/>
      <c r="Z308" s="42"/>
      <c r="AA308" s="42"/>
      <c r="AB308" s="42"/>
      <c r="AC308" s="42"/>
      <c r="AD308" s="42"/>
      <c r="AE308" s="42"/>
      <c r="AT308" s="20" t="s">
        <v>223</v>
      </c>
      <c r="AU308" s="20" t="s">
        <v>85</v>
      </c>
    </row>
    <row r="309" s="14" customFormat="1">
      <c r="A309" s="14"/>
      <c r="B309" s="245"/>
      <c r="C309" s="246"/>
      <c r="D309" s="236" t="s">
        <v>225</v>
      </c>
      <c r="E309" s="247" t="s">
        <v>32</v>
      </c>
      <c r="F309" s="248" t="s">
        <v>2975</v>
      </c>
      <c r="G309" s="246"/>
      <c r="H309" s="249">
        <v>10.699999999999999</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225</v>
      </c>
      <c r="AU309" s="255" t="s">
        <v>85</v>
      </c>
      <c r="AV309" s="14" t="s">
        <v>85</v>
      </c>
      <c r="AW309" s="14" t="s">
        <v>38</v>
      </c>
      <c r="AX309" s="14" t="s">
        <v>76</v>
      </c>
      <c r="AY309" s="255" t="s">
        <v>214</v>
      </c>
    </row>
    <row r="310" s="14" customFormat="1">
      <c r="A310" s="14"/>
      <c r="B310" s="245"/>
      <c r="C310" s="246"/>
      <c r="D310" s="236" t="s">
        <v>225</v>
      </c>
      <c r="E310" s="247" t="s">
        <v>32</v>
      </c>
      <c r="F310" s="248" t="s">
        <v>2976</v>
      </c>
      <c r="G310" s="246"/>
      <c r="H310" s="249">
        <v>12</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225</v>
      </c>
      <c r="AU310" s="255" t="s">
        <v>85</v>
      </c>
      <c r="AV310" s="14" t="s">
        <v>85</v>
      </c>
      <c r="AW310" s="14" t="s">
        <v>38</v>
      </c>
      <c r="AX310" s="14" t="s">
        <v>76</v>
      </c>
      <c r="AY310" s="255" t="s">
        <v>214</v>
      </c>
    </row>
    <row r="311" s="14" customFormat="1">
      <c r="A311" s="14"/>
      <c r="B311" s="245"/>
      <c r="C311" s="246"/>
      <c r="D311" s="236" t="s">
        <v>225</v>
      </c>
      <c r="E311" s="247" t="s">
        <v>32</v>
      </c>
      <c r="F311" s="248" t="s">
        <v>2977</v>
      </c>
      <c r="G311" s="246"/>
      <c r="H311" s="249">
        <v>0.59999999999999998</v>
      </c>
      <c r="I311" s="250"/>
      <c r="J311" s="246"/>
      <c r="K311" s="246"/>
      <c r="L311" s="251"/>
      <c r="M311" s="252"/>
      <c r="N311" s="253"/>
      <c r="O311" s="253"/>
      <c r="P311" s="253"/>
      <c r="Q311" s="253"/>
      <c r="R311" s="253"/>
      <c r="S311" s="253"/>
      <c r="T311" s="254"/>
      <c r="U311" s="14"/>
      <c r="V311" s="14"/>
      <c r="W311" s="14"/>
      <c r="X311" s="14"/>
      <c r="Y311" s="14"/>
      <c r="Z311" s="14"/>
      <c r="AA311" s="14"/>
      <c r="AB311" s="14"/>
      <c r="AC311" s="14"/>
      <c r="AD311" s="14"/>
      <c r="AE311" s="14"/>
      <c r="AT311" s="255" t="s">
        <v>225</v>
      </c>
      <c r="AU311" s="255" t="s">
        <v>85</v>
      </c>
      <c r="AV311" s="14" t="s">
        <v>85</v>
      </c>
      <c r="AW311" s="14" t="s">
        <v>38</v>
      </c>
      <c r="AX311" s="14" t="s">
        <v>76</v>
      </c>
      <c r="AY311" s="255" t="s">
        <v>214</v>
      </c>
    </row>
    <row r="312" s="15" customFormat="1">
      <c r="A312" s="15"/>
      <c r="B312" s="256"/>
      <c r="C312" s="257"/>
      <c r="D312" s="236" t="s">
        <v>225</v>
      </c>
      <c r="E312" s="258" t="s">
        <v>32</v>
      </c>
      <c r="F312" s="259" t="s">
        <v>256</v>
      </c>
      <c r="G312" s="257"/>
      <c r="H312" s="260">
        <v>23.300000000000001</v>
      </c>
      <c r="I312" s="261"/>
      <c r="J312" s="257"/>
      <c r="K312" s="257"/>
      <c r="L312" s="262"/>
      <c r="M312" s="263"/>
      <c r="N312" s="264"/>
      <c r="O312" s="264"/>
      <c r="P312" s="264"/>
      <c r="Q312" s="264"/>
      <c r="R312" s="264"/>
      <c r="S312" s="264"/>
      <c r="T312" s="265"/>
      <c r="U312" s="15"/>
      <c r="V312" s="15"/>
      <c r="W312" s="15"/>
      <c r="X312" s="15"/>
      <c r="Y312" s="15"/>
      <c r="Z312" s="15"/>
      <c r="AA312" s="15"/>
      <c r="AB312" s="15"/>
      <c r="AC312" s="15"/>
      <c r="AD312" s="15"/>
      <c r="AE312" s="15"/>
      <c r="AT312" s="266" t="s">
        <v>225</v>
      </c>
      <c r="AU312" s="266" t="s">
        <v>85</v>
      </c>
      <c r="AV312" s="15" t="s">
        <v>215</v>
      </c>
      <c r="AW312" s="15" t="s">
        <v>38</v>
      </c>
      <c r="AX312" s="15" t="s">
        <v>83</v>
      </c>
      <c r="AY312" s="266" t="s">
        <v>214</v>
      </c>
    </row>
    <row r="313" s="2" customFormat="1" ht="24.15" customHeight="1">
      <c r="A313" s="42"/>
      <c r="B313" s="43"/>
      <c r="C313" s="268" t="s">
        <v>535</v>
      </c>
      <c r="D313" s="268" t="s">
        <v>302</v>
      </c>
      <c r="E313" s="269" t="s">
        <v>2978</v>
      </c>
      <c r="F313" s="270" t="s">
        <v>2979</v>
      </c>
      <c r="G313" s="271" t="s">
        <v>280</v>
      </c>
      <c r="H313" s="272">
        <v>12.84</v>
      </c>
      <c r="I313" s="273"/>
      <c r="J313" s="274">
        <f>ROUND(I313*H313,2)</f>
        <v>0</v>
      </c>
      <c r="K313" s="270" t="s">
        <v>2973</v>
      </c>
      <c r="L313" s="275"/>
      <c r="M313" s="276" t="s">
        <v>32</v>
      </c>
      <c r="N313" s="277" t="s">
        <v>47</v>
      </c>
      <c r="O313" s="88"/>
      <c r="P313" s="225">
        <f>O313*H313</f>
        <v>0</v>
      </c>
      <c r="Q313" s="225">
        <v>0</v>
      </c>
      <c r="R313" s="225">
        <f>Q313*H313</f>
        <v>0</v>
      </c>
      <c r="S313" s="225">
        <v>0</v>
      </c>
      <c r="T313" s="226">
        <f>S313*H313</f>
        <v>0</v>
      </c>
      <c r="U313" s="42"/>
      <c r="V313" s="42"/>
      <c r="W313" s="42"/>
      <c r="X313" s="42"/>
      <c r="Y313" s="42"/>
      <c r="Z313" s="42"/>
      <c r="AA313" s="42"/>
      <c r="AB313" s="42"/>
      <c r="AC313" s="42"/>
      <c r="AD313" s="42"/>
      <c r="AE313" s="42"/>
      <c r="AR313" s="227" t="s">
        <v>426</v>
      </c>
      <c r="AT313" s="227" t="s">
        <v>302</v>
      </c>
      <c r="AU313" s="227" t="s">
        <v>85</v>
      </c>
      <c r="AY313" s="20" t="s">
        <v>214</v>
      </c>
      <c r="BE313" s="228">
        <f>IF(N313="základní",J313,0)</f>
        <v>0</v>
      </c>
      <c r="BF313" s="228">
        <f>IF(N313="snížená",J313,0)</f>
        <v>0</v>
      </c>
      <c r="BG313" s="228">
        <f>IF(N313="zákl. přenesená",J313,0)</f>
        <v>0</v>
      </c>
      <c r="BH313" s="228">
        <f>IF(N313="sníž. přenesená",J313,0)</f>
        <v>0</v>
      </c>
      <c r="BI313" s="228">
        <f>IF(N313="nulová",J313,0)</f>
        <v>0</v>
      </c>
      <c r="BJ313" s="20" t="s">
        <v>83</v>
      </c>
      <c r="BK313" s="228">
        <f>ROUND(I313*H313,2)</f>
        <v>0</v>
      </c>
      <c r="BL313" s="20" t="s">
        <v>334</v>
      </c>
      <c r="BM313" s="227" t="s">
        <v>741</v>
      </c>
    </row>
    <row r="314" s="2" customFormat="1" ht="24.15" customHeight="1">
      <c r="A314" s="42"/>
      <c r="B314" s="43"/>
      <c r="C314" s="268" t="s">
        <v>540</v>
      </c>
      <c r="D314" s="268" t="s">
        <v>302</v>
      </c>
      <c r="E314" s="269" t="s">
        <v>2980</v>
      </c>
      <c r="F314" s="270" t="s">
        <v>2981</v>
      </c>
      <c r="G314" s="271" t="s">
        <v>280</v>
      </c>
      <c r="H314" s="272">
        <v>14.4</v>
      </c>
      <c r="I314" s="273"/>
      <c r="J314" s="274">
        <f>ROUND(I314*H314,2)</f>
        <v>0</v>
      </c>
      <c r="K314" s="270" t="s">
        <v>2973</v>
      </c>
      <c r="L314" s="275"/>
      <c r="M314" s="276" t="s">
        <v>32</v>
      </c>
      <c r="N314" s="277" t="s">
        <v>47</v>
      </c>
      <c r="O314" s="88"/>
      <c r="P314" s="225">
        <f>O314*H314</f>
        <v>0</v>
      </c>
      <c r="Q314" s="225">
        <v>0</v>
      </c>
      <c r="R314" s="225">
        <f>Q314*H314</f>
        <v>0</v>
      </c>
      <c r="S314" s="225">
        <v>0</v>
      </c>
      <c r="T314" s="226">
        <f>S314*H314</f>
        <v>0</v>
      </c>
      <c r="U314" s="42"/>
      <c r="V314" s="42"/>
      <c r="W314" s="42"/>
      <c r="X314" s="42"/>
      <c r="Y314" s="42"/>
      <c r="Z314" s="42"/>
      <c r="AA314" s="42"/>
      <c r="AB314" s="42"/>
      <c r="AC314" s="42"/>
      <c r="AD314" s="42"/>
      <c r="AE314" s="42"/>
      <c r="AR314" s="227" t="s">
        <v>426</v>
      </c>
      <c r="AT314" s="227" t="s">
        <v>302</v>
      </c>
      <c r="AU314" s="227" t="s">
        <v>85</v>
      </c>
      <c r="AY314" s="20" t="s">
        <v>214</v>
      </c>
      <c r="BE314" s="228">
        <f>IF(N314="základní",J314,0)</f>
        <v>0</v>
      </c>
      <c r="BF314" s="228">
        <f>IF(N314="snížená",J314,0)</f>
        <v>0</v>
      </c>
      <c r="BG314" s="228">
        <f>IF(N314="zákl. přenesená",J314,0)</f>
        <v>0</v>
      </c>
      <c r="BH314" s="228">
        <f>IF(N314="sníž. přenesená",J314,0)</f>
        <v>0</v>
      </c>
      <c r="BI314" s="228">
        <f>IF(N314="nulová",J314,0)</f>
        <v>0</v>
      </c>
      <c r="BJ314" s="20" t="s">
        <v>83</v>
      </c>
      <c r="BK314" s="228">
        <f>ROUND(I314*H314,2)</f>
        <v>0</v>
      </c>
      <c r="BL314" s="20" t="s">
        <v>334</v>
      </c>
      <c r="BM314" s="227" t="s">
        <v>755</v>
      </c>
    </row>
    <row r="315" s="2" customFormat="1" ht="24.15" customHeight="1">
      <c r="A315" s="42"/>
      <c r="B315" s="43"/>
      <c r="C315" s="268" t="s">
        <v>547</v>
      </c>
      <c r="D315" s="268" t="s">
        <v>302</v>
      </c>
      <c r="E315" s="269" t="s">
        <v>2982</v>
      </c>
      <c r="F315" s="270" t="s">
        <v>2983</v>
      </c>
      <c r="G315" s="271" t="s">
        <v>280</v>
      </c>
      <c r="H315" s="272">
        <v>0.71999999999999997</v>
      </c>
      <c r="I315" s="273"/>
      <c r="J315" s="274">
        <f>ROUND(I315*H315,2)</f>
        <v>0</v>
      </c>
      <c r="K315" s="270" t="s">
        <v>2973</v>
      </c>
      <c r="L315" s="275"/>
      <c r="M315" s="276" t="s">
        <v>32</v>
      </c>
      <c r="N315" s="277" t="s">
        <v>47</v>
      </c>
      <c r="O315" s="88"/>
      <c r="P315" s="225">
        <f>O315*H315</f>
        <v>0</v>
      </c>
      <c r="Q315" s="225">
        <v>0</v>
      </c>
      <c r="R315" s="225">
        <f>Q315*H315</f>
        <v>0</v>
      </c>
      <c r="S315" s="225">
        <v>0</v>
      </c>
      <c r="T315" s="226">
        <f>S315*H315</f>
        <v>0</v>
      </c>
      <c r="U315" s="42"/>
      <c r="V315" s="42"/>
      <c r="W315" s="42"/>
      <c r="X315" s="42"/>
      <c r="Y315" s="42"/>
      <c r="Z315" s="42"/>
      <c r="AA315" s="42"/>
      <c r="AB315" s="42"/>
      <c r="AC315" s="42"/>
      <c r="AD315" s="42"/>
      <c r="AE315" s="42"/>
      <c r="AR315" s="227" t="s">
        <v>426</v>
      </c>
      <c r="AT315" s="227" t="s">
        <v>302</v>
      </c>
      <c r="AU315" s="227" t="s">
        <v>85</v>
      </c>
      <c r="AY315" s="20" t="s">
        <v>214</v>
      </c>
      <c r="BE315" s="228">
        <f>IF(N315="základní",J315,0)</f>
        <v>0</v>
      </c>
      <c r="BF315" s="228">
        <f>IF(N315="snížená",J315,0)</f>
        <v>0</v>
      </c>
      <c r="BG315" s="228">
        <f>IF(N315="zákl. přenesená",J315,0)</f>
        <v>0</v>
      </c>
      <c r="BH315" s="228">
        <f>IF(N315="sníž. přenesená",J315,0)</f>
        <v>0</v>
      </c>
      <c r="BI315" s="228">
        <f>IF(N315="nulová",J315,0)</f>
        <v>0</v>
      </c>
      <c r="BJ315" s="20" t="s">
        <v>83</v>
      </c>
      <c r="BK315" s="228">
        <f>ROUND(I315*H315,2)</f>
        <v>0</v>
      </c>
      <c r="BL315" s="20" t="s">
        <v>334</v>
      </c>
      <c r="BM315" s="227" t="s">
        <v>766</v>
      </c>
    </row>
    <row r="316" s="2" customFormat="1" ht="37.8" customHeight="1">
      <c r="A316" s="42"/>
      <c r="B316" s="43"/>
      <c r="C316" s="216" t="s">
        <v>554</v>
      </c>
      <c r="D316" s="216" t="s">
        <v>217</v>
      </c>
      <c r="E316" s="217" t="s">
        <v>2984</v>
      </c>
      <c r="F316" s="218" t="s">
        <v>2985</v>
      </c>
      <c r="G316" s="219" t="s">
        <v>280</v>
      </c>
      <c r="H316" s="220">
        <v>43.700000000000003</v>
      </c>
      <c r="I316" s="221"/>
      <c r="J316" s="222">
        <f>ROUND(I316*H316,2)</f>
        <v>0</v>
      </c>
      <c r="K316" s="218" t="s">
        <v>221</v>
      </c>
      <c r="L316" s="48"/>
      <c r="M316" s="223" t="s">
        <v>32</v>
      </c>
      <c r="N316" s="224" t="s">
        <v>47</v>
      </c>
      <c r="O316" s="88"/>
      <c r="P316" s="225">
        <f>O316*H316</f>
        <v>0</v>
      </c>
      <c r="Q316" s="225">
        <v>0</v>
      </c>
      <c r="R316" s="225">
        <f>Q316*H316</f>
        <v>0</v>
      </c>
      <c r="S316" s="225">
        <v>0</v>
      </c>
      <c r="T316" s="226">
        <f>S316*H316</f>
        <v>0</v>
      </c>
      <c r="U316" s="42"/>
      <c r="V316" s="42"/>
      <c r="W316" s="42"/>
      <c r="X316" s="42"/>
      <c r="Y316" s="42"/>
      <c r="Z316" s="42"/>
      <c r="AA316" s="42"/>
      <c r="AB316" s="42"/>
      <c r="AC316" s="42"/>
      <c r="AD316" s="42"/>
      <c r="AE316" s="42"/>
      <c r="AR316" s="227" t="s">
        <v>334</v>
      </c>
      <c r="AT316" s="227" t="s">
        <v>217</v>
      </c>
      <c r="AU316" s="227" t="s">
        <v>85</v>
      </c>
      <c r="AY316" s="20" t="s">
        <v>214</v>
      </c>
      <c r="BE316" s="228">
        <f>IF(N316="základní",J316,0)</f>
        <v>0</v>
      </c>
      <c r="BF316" s="228">
        <f>IF(N316="snížená",J316,0)</f>
        <v>0</v>
      </c>
      <c r="BG316" s="228">
        <f>IF(N316="zákl. přenesená",J316,0)</f>
        <v>0</v>
      </c>
      <c r="BH316" s="228">
        <f>IF(N316="sníž. přenesená",J316,0)</f>
        <v>0</v>
      </c>
      <c r="BI316" s="228">
        <f>IF(N316="nulová",J316,0)</f>
        <v>0</v>
      </c>
      <c r="BJ316" s="20" t="s">
        <v>83</v>
      </c>
      <c r="BK316" s="228">
        <f>ROUND(I316*H316,2)</f>
        <v>0</v>
      </c>
      <c r="BL316" s="20" t="s">
        <v>334</v>
      </c>
      <c r="BM316" s="227" t="s">
        <v>774</v>
      </c>
    </row>
    <row r="317" s="2" customFormat="1">
      <c r="A317" s="42"/>
      <c r="B317" s="43"/>
      <c r="C317" s="44"/>
      <c r="D317" s="229" t="s">
        <v>223</v>
      </c>
      <c r="E317" s="44"/>
      <c r="F317" s="230" t="s">
        <v>2986</v>
      </c>
      <c r="G317" s="44"/>
      <c r="H317" s="44"/>
      <c r="I317" s="231"/>
      <c r="J317" s="44"/>
      <c r="K317" s="44"/>
      <c r="L317" s="48"/>
      <c r="M317" s="232"/>
      <c r="N317" s="233"/>
      <c r="O317" s="88"/>
      <c r="P317" s="88"/>
      <c r="Q317" s="88"/>
      <c r="R317" s="88"/>
      <c r="S317" s="88"/>
      <c r="T317" s="89"/>
      <c r="U317" s="42"/>
      <c r="V317" s="42"/>
      <c r="W317" s="42"/>
      <c r="X317" s="42"/>
      <c r="Y317" s="42"/>
      <c r="Z317" s="42"/>
      <c r="AA317" s="42"/>
      <c r="AB317" s="42"/>
      <c r="AC317" s="42"/>
      <c r="AD317" s="42"/>
      <c r="AE317" s="42"/>
      <c r="AT317" s="20" t="s">
        <v>223</v>
      </c>
      <c r="AU317" s="20" t="s">
        <v>85</v>
      </c>
    </row>
    <row r="318" s="14" customFormat="1">
      <c r="A318" s="14"/>
      <c r="B318" s="245"/>
      <c r="C318" s="246"/>
      <c r="D318" s="236" t="s">
        <v>225</v>
      </c>
      <c r="E318" s="247" t="s">
        <v>32</v>
      </c>
      <c r="F318" s="248" t="s">
        <v>2987</v>
      </c>
      <c r="G318" s="246"/>
      <c r="H318" s="249">
        <v>14.300000000000001</v>
      </c>
      <c r="I318" s="250"/>
      <c r="J318" s="246"/>
      <c r="K318" s="246"/>
      <c r="L318" s="251"/>
      <c r="M318" s="252"/>
      <c r="N318" s="253"/>
      <c r="O318" s="253"/>
      <c r="P318" s="253"/>
      <c r="Q318" s="253"/>
      <c r="R318" s="253"/>
      <c r="S318" s="253"/>
      <c r="T318" s="254"/>
      <c r="U318" s="14"/>
      <c r="V318" s="14"/>
      <c r="W318" s="14"/>
      <c r="X318" s="14"/>
      <c r="Y318" s="14"/>
      <c r="Z318" s="14"/>
      <c r="AA318" s="14"/>
      <c r="AB318" s="14"/>
      <c r="AC318" s="14"/>
      <c r="AD318" s="14"/>
      <c r="AE318" s="14"/>
      <c r="AT318" s="255" t="s">
        <v>225</v>
      </c>
      <c r="AU318" s="255" t="s">
        <v>85</v>
      </c>
      <c r="AV318" s="14" t="s">
        <v>85</v>
      </c>
      <c r="AW318" s="14" t="s">
        <v>38</v>
      </c>
      <c r="AX318" s="14" t="s">
        <v>76</v>
      </c>
      <c r="AY318" s="255" t="s">
        <v>214</v>
      </c>
    </row>
    <row r="319" s="14" customFormat="1">
      <c r="A319" s="14"/>
      <c r="B319" s="245"/>
      <c r="C319" s="246"/>
      <c r="D319" s="236" t="s">
        <v>225</v>
      </c>
      <c r="E319" s="247" t="s">
        <v>32</v>
      </c>
      <c r="F319" s="248" t="s">
        <v>2988</v>
      </c>
      <c r="G319" s="246"/>
      <c r="H319" s="249">
        <v>18.600000000000001</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225</v>
      </c>
      <c r="AU319" s="255" t="s">
        <v>85</v>
      </c>
      <c r="AV319" s="14" t="s">
        <v>85</v>
      </c>
      <c r="AW319" s="14" t="s">
        <v>38</v>
      </c>
      <c r="AX319" s="14" t="s">
        <v>76</v>
      </c>
      <c r="AY319" s="255" t="s">
        <v>214</v>
      </c>
    </row>
    <row r="320" s="14" customFormat="1">
      <c r="A320" s="14"/>
      <c r="B320" s="245"/>
      <c r="C320" s="246"/>
      <c r="D320" s="236" t="s">
        <v>225</v>
      </c>
      <c r="E320" s="247" t="s">
        <v>32</v>
      </c>
      <c r="F320" s="248" t="s">
        <v>2989</v>
      </c>
      <c r="G320" s="246"/>
      <c r="H320" s="249">
        <v>8.5</v>
      </c>
      <c r="I320" s="250"/>
      <c r="J320" s="246"/>
      <c r="K320" s="246"/>
      <c r="L320" s="251"/>
      <c r="M320" s="252"/>
      <c r="N320" s="253"/>
      <c r="O320" s="253"/>
      <c r="P320" s="253"/>
      <c r="Q320" s="253"/>
      <c r="R320" s="253"/>
      <c r="S320" s="253"/>
      <c r="T320" s="254"/>
      <c r="U320" s="14"/>
      <c r="V320" s="14"/>
      <c r="W320" s="14"/>
      <c r="X320" s="14"/>
      <c r="Y320" s="14"/>
      <c r="Z320" s="14"/>
      <c r="AA320" s="14"/>
      <c r="AB320" s="14"/>
      <c r="AC320" s="14"/>
      <c r="AD320" s="14"/>
      <c r="AE320" s="14"/>
      <c r="AT320" s="255" t="s">
        <v>225</v>
      </c>
      <c r="AU320" s="255" t="s">
        <v>85</v>
      </c>
      <c r="AV320" s="14" t="s">
        <v>85</v>
      </c>
      <c r="AW320" s="14" t="s">
        <v>38</v>
      </c>
      <c r="AX320" s="14" t="s">
        <v>76</v>
      </c>
      <c r="AY320" s="255" t="s">
        <v>214</v>
      </c>
    </row>
    <row r="321" s="14" customFormat="1">
      <c r="A321" s="14"/>
      <c r="B321" s="245"/>
      <c r="C321" s="246"/>
      <c r="D321" s="236" t="s">
        <v>225</v>
      </c>
      <c r="E321" s="247" t="s">
        <v>32</v>
      </c>
      <c r="F321" s="248" t="s">
        <v>2990</v>
      </c>
      <c r="G321" s="246"/>
      <c r="H321" s="249">
        <v>2.2999999999999998</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225</v>
      </c>
      <c r="AU321" s="255" t="s">
        <v>85</v>
      </c>
      <c r="AV321" s="14" t="s">
        <v>85</v>
      </c>
      <c r="AW321" s="14" t="s">
        <v>38</v>
      </c>
      <c r="AX321" s="14" t="s">
        <v>76</v>
      </c>
      <c r="AY321" s="255" t="s">
        <v>214</v>
      </c>
    </row>
    <row r="322" s="15" customFormat="1">
      <c r="A322" s="15"/>
      <c r="B322" s="256"/>
      <c r="C322" s="257"/>
      <c r="D322" s="236" t="s">
        <v>225</v>
      </c>
      <c r="E322" s="258" t="s">
        <v>32</v>
      </c>
      <c r="F322" s="259" t="s">
        <v>256</v>
      </c>
      <c r="G322" s="257"/>
      <c r="H322" s="260">
        <v>43.700000000000003</v>
      </c>
      <c r="I322" s="261"/>
      <c r="J322" s="257"/>
      <c r="K322" s="257"/>
      <c r="L322" s="262"/>
      <c r="M322" s="263"/>
      <c r="N322" s="264"/>
      <c r="O322" s="264"/>
      <c r="P322" s="264"/>
      <c r="Q322" s="264"/>
      <c r="R322" s="264"/>
      <c r="S322" s="264"/>
      <c r="T322" s="265"/>
      <c r="U322" s="15"/>
      <c r="V322" s="15"/>
      <c r="W322" s="15"/>
      <c r="X322" s="15"/>
      <c r="Y322" s="15"/>
      <c r="Z322" s="15"/>
      <c r="AA322" s="15"/>
      <c r="AB322" s="15"/>
      <c r="AC322" s="15"/>
      <c r="AD322" s="15"/>
      <c r="AE322" s="15"/>
      <c r="AT322" s="266" t="s">
        <v>225</v>
      </c>
      <c r="AU322" s="266" t="s">
        <v>85</v>
      </c>
      <c r="AV322" s="15" t="s">
        <v>215</v>
      </c>
      <c r="AW322" s="15" t="s">
        <v>38</v>
      </c>
      <c r="AX322" s="15" t="s">
        <v>83</v>
      </c>
      <c r="AY322" s="266" t="s">
        <v>214</v>
      </c>
    </row>
    <row r="323" s="2" customFormat="1" ht="24.15" customHeight="1">
      <c r="A323" s="42"/>
      <c r="B323" s="43"/>
      <c r="C323" s="268" t="s">
        <v>559</v>
      </c>
      <c r="D323" s="268" t="s">
        <v>302</v>
      </c>
      <c r="E323" s="269" t="s">
        <v>2991</v>
      </c>
      <c r="F323" s="270" t="s">
        <v>2992</v>
      </c>
      <c r="G323" s="271" t="s">
        <v>280</v>
      </c>
      <c r="H323" s="272">
        <v>17.16</v>
      </c>
      <c r="I323" s="273"/>
      <c r="J323" s="274">
        <f>ROUND(I323*H323,2)</f>
        <v>0</v>
      </c>
      <c r="K323" s="270" t="s">
        <v>221</v>
      </c>
      <c r="L323" s="275"/>
      <c r="M323" s="276" t="s">
        <v>32</v>
      </c>
      <c r="N323" s="277" t="s">
        <v>47</v>
      </c>
      <c r="O323" s="88"/>
      <c r="P323" s="225">
        <f>O323*H323</f>
        <v>0</v>
      </c>
      <c r="Q323" s="225">
        <v>0</v>
      </c>
      <c r="R323" s="225">
        <f>Q323*H323</f>
        <v>0</v>
      </c>
      <c r="S323" s="225">
        <v>0</v>
      </c>
      <c r="T323" s="226">
        <f>S323*H323</f>
        <v>0</v>
      </c>
      <c r="U323" s="42"/>
      <c r="V323" s="42"/>
      <c r="W323" s="42"/>
      <c r="X323" s="42"/>
      <c r="Y323" s="42"/>
      <c r="Z323" s="42"/>
      <c r="AA323" s="42"/>
      <c r="AB323" s="42"/>
      <c r="AC323" s="42"/>
      <c r="AD323" s="42"/>
      <c r="AE323" s="42"/>
      <c r="AR323" s="227" t="s">
        <v>426</v>
      </c>
      <c r="AT323" s="227" t="s">
        <v>302</v>
      </c>
      <c r="AU323" s="227" t="s">
        <v>85</v>
      </c>
      <c r="AY323" s="20" t="s">
        <v>214</v>
      </c>
      <c r="BE323" s="228">
        <f>IF(N323="základní",J323,0)</f>
        <v>0</v>
      </c>
      <c r="BF323" s="228">
        <f>IF(N323="snížená",J323,0)</f>
        <v>0</v>
      </c>
      <c r="BG323" s="228">
        <f>IF(N323="zákl. přenesená",J323,0)</f>
        <v>0</v>
      </c>
      <c r="BH323" s="228">
        <f>IF(N323="sníž. přenesená",J323,0)</f>
        <v>0</v>
      </c>
      <c r="BI323" s="228">
        <f>IF(N323="nulová",J323,0)</f>
        <v>0</v>
      </c>
      <c r="BJ323" s="20" t="s">
        <v>83</v>
      </c>
      <c r="BK323" s="228">
        <f>ROUND(I323*H323,2)</f>
        <v>0</v>
      </c>
      <c r="BL323" s="20" t="s">
        <v>334</v>
      </c>
      <c r="BM323" s="227" t="s">
        <v>786</v>
      </c>
    </row>
    <row r="324" s="2" customFormat="1" ht="24.15" customHeight="1">
      <c r="A324" s="42"/>
      <c r="B324" s="43"/>
      <c r="C324" s="268" t="s">
        <v>565</v>
      </c>
      <c r="D324" s="268" t="s">
        <v>302</v>
      </c>
      <c r="E324" s="269" t="s">
        <v>2993</v>
      </c>
      <c r="F324" s="270" t="s">
        <v>2994</v>
      </c>
      <c r="G324" s="271" t="s">
        <v>280</v>
      </c>
      <c r="H324" s="272">
        <v>22.32</v>
      </c>
      <c r="I324" s="273"/>
      <c r="J324" s="274">
        <f>ROUND(I324*H324,2)</f>
        <v>0</v>
      </c>
      <c r="K324" s="270" t="s">
        <v>221</v>
      </c>
      <c r="L324" s="275"/>
      <c r="M324" s="276" t="s">
        <v>32</v>
      </c>
      <c r="N324" s="277" t="s">
        <v>47</v>
      </c>
      <c r="O324" s="88"/>
      <c r="P324" s="225">
        <f>O324*H324</f>
        <v>0</v>
      </c>
      <c r="Q324" s="225">
        <v>0</v>
      </c>
      <c r="R324" s="225">
        <f>Q324*H324</f>
        <v>0</v>
      </c>
      <c r="S324" s="225">
        <v>0</v>
      </c>
      <c r="T324" s="226">
        <f>S324*H324</f>
        <v>0</v>
      </c>
      <c r="U324" s="42"/>
      <c r="V324" s="42"/>
      <c r="W324" s="42"/>
      <c r="X324" s="42"/>
      <c r="Y324" s="42"/>
      <c r="Z324" s="42"/>
      <c r="AA324" s="42"/>
      <c r="AB324" s="42"/>
      <c r="AC324" s="42"/>
      <c r="AD324" s="42"/>
      <c r="AE324" s="42"/>
      <c r="AR324" s="227" t="s">
        <v>426</v>
      </c>
      <c r="AT324" s="227" t="s">
        <v>302</v>
      </c>
      <c r="AU324" s="227" t="s">
        <v>85</v>
      </c>
      <c r="AY324" s="20" t="s">
        <v>214</v>
      </c>
      <c r="BE324" s="228">
        <f>IF(N324="základní",J324,0)</f>
        <v>0</v>
      </c>
      <c r="BF324" s="228">
        <f>IF(N324="snížená",J324,0)</f>
        <v>0</v>
      </c>
      <c r="BG324" s="228">
        <f>IF(N324="zákl. přenesená",J324,0)</f>
        <v>0</v>
      </c>
      <c r="BH324" s="228">
        <f>IF(N324="sníž. přenesená",J324,0)</f>
        <v>0</v>
      </c>
      <c r="BI324" s="228">
        <f>IF(N324="nulová",J324,0)</f>
        <v>0</v>
      </c>
      <c r="BJ324" s="20" t="s">
        <v>83</v>
      </c>
      <c r="BK324" s="228">
        <f>ROUND(I324*H324,2)</f>
        <v>0</v>
      </c>
      <c r="BL324" s="20" t="s">
        <v>334</v>
      </c>
      <c r="BM324" s="227" t="s">
        <v>798</v>
      </c>
    </row>
    <row r="325" s="2" customFormat="1" ht="24.15" customHeight="1">
      <c r="A325" s="42"/>
      <c r="B325" s="43"/>
      <c r="C325" s="268" t="s">
        <v>571</v>
      </c>
      <c r="D325" s="268" t="s">
        <v>302</v>
      </c>
      <c r="E325" s="269" t="s">
        <v>2995</v>
      </c>
      <c r="F325" s="270" t="s">
        <v>2996</v>
      </c>
      <c r="G325" s="271" t="s">
        <v>280</v>
      </c>
      <c r="H325" s="272">
        <v>10.199999999999999</v>
      </c>
      <c r="I325" s="273"/>
      <c r="J325" s="274">
        <f>ROUND(I325*H325,2)</f>
        <v>0</v>
      </c>
      <c r="K325" s="270" t="s">
        <v>221</v>
      </c>
      <c r="L325" s="275"/>
      <c r="M325" s="276" t="s">
        <v>32</v>
      </c>
      <c r="N325" s="277" t="s">
        <v>47</v>
      </c>
      <c r="O325" s="88"/>
      <c r="P325" s="225">
        <f>O325*H325</f>
        <v>0</v>
      </c>
      <c r="Q325" s="225">
        <v>0</v>
      </c>
      <c r="R325" s="225">
        <f>Q325*H325</f>
        <v>0</v>
      </c>
      <c r="S325" s="225">
        <v>0</v>
      </c>
      <c r="T325" s="226">
        <f>S325*H325</f>
        <v>0</v>
      </c>
      <c r="U325" s="42"/>
      <c r="V325" s="42"/>
      <c r="W325" s="42"/>
      <c r="X325" s="42"/>
      <c r="Y325" s="42"/>
      <c r="Z325" s="42"/>
      <c r="AA325" s="42"/>
      <c r="AB325" s="42"/>
      <c r="AC325" s="42"/>
      <c r="AD325" s="42"/>
      <c r="AE325" s="42"/>
      <c r="AR325" s="227" t="s">
        <v>426</v>
      </c>
      <c r="AT325" s="227" t="s">
        <v>302</v>
      </c>
      <c r="AU325" s="227" t="s">
        <v>85</v>
      </c>
      <c r="AY325" s="20" t="s">
        <v>214</v>
      </c>
      <c r="BE325" s="228">
        <f>IF(N325="základní",J325,0)</f>
        <v>0</v>
      </c>
      <c r="BF325" s="228">
        <f>IF(N325="snížená",J325,0)</f>
        <v>0</v>
      </c>
      <c r="BG325" s="228">
        <f>IF(N325="zákl. přenesená",J325,0)</f>
        <v>0</v>
      </c>
      <c r="BH325" s="228">
        <f>IF(N325="sníž. přenesená",J325,0)</f>
        <v>0</v>
      </c>
      <c r="BI325" s="228">
        <f>IF(N325="nulová",J325,0)</f>
        <v>0</v>
      </c>
      <c r="BJ325" s="20" t="s">
        <v>83</v>
      </c>
      <c r="BK325" s="228">
        <f>ROUND(I325*H325,2)</f>
        <v>0</v>
      </c>
      <c r="BL325" s="20" t="s">
        <v>334</v>
      </c>
      <c r="BM325" s="227" t="s">
        <v>810</v>
      </c>
    </row>
    <row r="326" s="2" customFormat="1" ht="24.15" customHeight="1">
      <c r="A326" s="42"/>
      <c r="B326" s="43"/>
      <c r="C326" s="268" t="s">
        <v>576</v>
      </c>
      <c r="D326" s="268" t="s">
        <v>302</v>
      </c>
      <c r="E326" s="269" t="s">
        <v>2997</v>
      </c>
      <c r="F326" s="270" t="s">
        <v>2998</v>
      </c>
      <c r="G326" s="271" t="s">
        <v>280</v>
      </c>
      <c r="H326" s="272">
        <v>2.7599999999999998</v>
      </c>
      <c r="I326" s="273"/>
      <c r="J326" s="274">
        <f>ROUND(I326*H326,2)</f>
        <v>0</v>
      </c>
      <c r="K326" s="270" t="s">
        <v>221</v>
      </c>
      <c r="L326" s="275"/>
      <c r="M326" s="276" t="s">
        <v>32</v>
      </c>
      <c r="N326" s="277" t="s">
        <v>47</v>
      </c>
      <c r="O326" s="88"/>
      <c r="P326" s="225">
        <f>O326*H326</f>
        <v>0</v>
      </c>
      <c r="Q326" s="225">
        <v>0</v>
      </c>
      <c r="R326" s="225">
        <f>Q326*H326</f>
        <v>0</v>
      </c>
      <c r="S326" s="225">
        <v>0</v>
      </c>
      <c r="T326" s="226">
        <f>S326*H326</f>
        <v>0</v>
      </c>
      <c r="U326" s="42"/>
      <c r="V326" s="42"/>
      <c r="W326" s="42"/>
      <c r="X326" s="42"/>
      <c r="Y326" s="42"/>
      <c r="Z326" s="42"/>
      <c r="AA326" s="42"/>
      <c r="AB326" s="42"/>
      <c r="AC326" s="42"/>
      <c r="AD326" s="42"/>
      <c r="AE326" s="42"/>
      <c r="AR326" s="227" t="s">
        <v>426</v>
      </c>
      <c r="AT326" s="227" t="s">
        <v>302</v>
      </c>
      <c r="AU326" s="227" t="s">
        <v>85</v>
      </c>
      <c r="AY326" s="20" t="s">
        <v>214</v>
      </c>
      <c r="BE326" s="228">
        <f>IF(N326="základní",J326,0)</f>
        <v>0</v>
      </c>
      <c r="BF326" s="228">
        <f>IF(N326="snížená",J326,0)</f>
        <v>0</v>
      </c>
      <c r="BG326" s="228">
        <f>IF(N326="zákl. přenesená",J326,0)</f>
        <v>0</v>
      </c>
      <c r="BH326" s="228">
        <f>IF(N326="sníž. přenesená",J326,0)</f>
        <v>0</v>
      </c>
      <c r="BI326" s="228">
        <f>IF(N326="nulová",J326,0)</f>
        <v>0</v>
      </c>
      <c r="BJ326" s="20" t="s">
        <v>83</v>
      </c>
      <c r="BK326" s="228">
        <f>ROUND(I326*H326,2)</f>
        <v>0</v>
      </c>
      <c r="BL326" s="20" t="s">
        <v>334</v>
      </c>
      <c r="BM326" s="227" t="s">
        <v>820</v>
      </c>
    </row>
    <row r="327" s="2" customFormat="1" ht="49.05" customHeight="1">
      <c r="A327" s="42"/>
      <c r="B327" s="43"/>
      <c r="C327" s="216" t="s">
        <v>583</v>
      </c>
      <c r="D327" s="216" t="s">
        <v>217</v>
      </c>
      <c r="E327" s="217" t="s">
        <v>2999</v>
      </c>
      <c r="F327" s="218" t="s">
        <v>3000</v>
      </c>
      <c r="G327" s="219" t="s">
        <v>327</v>
      </c>
      <c r="H327" s="220">
        <v>1</v>
      </c>
      <c r="I327" s="221"/>
      <c r="J327" s="222">
        <f>ROUND(I327*H327,2)</f>
        <v>0</v>
      </c>
      <c r="K327" s="218" t="s">
        <v>221</v>
      </c>
      <c r="L327" s="48"/>
      <c r="M327" s="223" t="s">
        <v>32</v>
      </c>
      <c r="N327" s="224" t="s">
        <v>47</v>
      </c>
      <c r="O327" s="88"/>
      <c r="P327" s="225">
        <f>O327*H327</f>
        <v>0</v>
      </c>
      <c r="Q327" s="225">
        <v>0</v>
      </c>
      <c r="R327" s="225">
        <f>Q327*H327</f>
        <v>0</v>
      </c>
      <c r="S327" s="225">
        <v>0</v>
      </c>
      <c r="T327" s="226">
        <f>S327*H327</f>
        <v>0</v>
      </c>
      <c r="U327" s="42"/>
      <c r="V327" s="42"/>
      <c r="W327" s="42"/>
      <c r="X327" s="42"/>
      <c r="Y327" s="42"/>
      <c r="Z327" s="42"/>
      <c r="AA327" s="42"/>
      <c r="AB327" s="42"/>
      <c r="AC327" s="42"/>
      <c r="AD327" s="42"/>
      <c r="AE327" s="42"/>
      <c r="AR327" s="227" t="s">
        <v>334</v>
      </c>
      <c r="AT327" s="227" t="s">
        <v>217</v>
      </c>
      <c r="AU327" s="227" t="s">
        <v>85</v>
      </c>
      <c r="AY327" s="20" t="s">
        <v>214</v>
      </c>
      <c r="BE327" s="228">
        <f>IF(N327="základní",J327,0)</f>
        <v>0</v>
      </c>
      <c r="BF327" s="228">
        <f>IF(N327="snížená",J327,0)</f>
        <v>0</v>
      </c>
      <c r="BG327" s="228">
        <f>IF(N327="zákl. přenesená",J327,0)</f>
        <v>0</v>
      </c>
      <c r="BH327" s="228">
        <f>IF(N327="sníž. přenesená",J327,0)</f>
        <v>0</v>
      </c>
      <c r="BI327" s="228">
        <f>IF(N327="nulová",J327,0)</f>
        <v>0</v>
      </c>
      <c r="BJ327" s="20" t="s">
        <v>83</v>
      </c>
      <c r="BK327" s="228">
        <f>ROUND(I327*H327,2)</f>
        <v>0</v>
      </c>
      <c r="BL327" s="20" t="s">
        <v>334</v>
      </c>
      <c r="BM327" s="227" t="s">
        <v>830</v>
      </c>
    </row>
    <row r="328" s="2" customFormat="1">
      <c r="A328" s="42"/>
      <c r="B328" s="43"/>
      <c r="C328" s="44"/>
      <c r="D328" s="229" t="s">
        <v>223</v>
      </c>
      <c r="E328" s="44"/>
      <c r="F328" s="230" t="s">
        <v>3001</v>
      </c>
      <c r="G328" s="44"/>
      <c r="H328" s="44"/>
      <c r="I328" s="231"/>
      <c r="J328" s="44"/>
      <c r="K328" s="44"/>
      <c r="L328" s="48"/>
      <c r="M328" s="232"/>
      <c r="N328" s="233"/>
      <c r="O328" s="88"/>
      <c r="P328" s="88"/>
      <c r="Q328" s="88"/>
      <c r="R328" s="88"/>
      <c r="S328" s="88"/>
      <c r="T328" s="89"/>
      <c r="U328" s="42"/>
      <c r="V328" s="42"/>
      <c r="W328" s="42"/>
      <c r="X328" s="42"/>
      <c r="Y328" s="42"/>
      <c r="Z328" s="42"/>
      <c r="AA328" s="42"/>
      <c r="AB328" s="42"/>
      <c r="AC328" s="42"/>
      <c r="AD328" s="42"/>
      <c r="AE328" s="42"/>
      <c r="AT328" s="20" t="s">
        <v>223</v>
      </c>
      <c r="AU328" s="20" t="s">
        <v>85</v>
      </c>
    </row>
    <row r="329" s="14" customFormat="1">
      <c r="A329" s="14"/>
      <c r="B329" s="245"/>
      <c r="C329" s="246"/>
      <c r="D329" s="236" t="s">
        <v>225</v>
      </c>
      <c r="E329" s="247" t="s">
        <v>32</v>
      </c>
      <c r="F329" s="248" t="s">
        <v>3002</v>
      </c>
      <c r="G329" s="246"/>
      <c r="H329" s="249">
        <v>1</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225</v>
      </c>
      <c r="AU329" s="255" t="s">
        <v>85</v>
      </c>
      <c r="AV329" s="14" t="s">
        <v>85</v>
      </c>
      <c r="AW329" s="14" t="s">
        <v>38</v>
      </c>
      <c r="AX329" s="14" t="s">
        <v>76</v>
      </c>
      <c r="AY329" s="255" t="s">
        <v>214</v>
      </c>
    </row>
    <row r="330" s="15" customFormat="1">
      <c r="A330" s="15"/>
      <c r="B330" s="256"/>
      <c r="C330" s="257"/>
      <c r="D330" s="236" t="s">
        <v>225</v>
      </c>
      <c r="E330" s="258" t="s">
        <v>32</v>
      </c>
      <c r="F330" s="259" t="s">
        <v>256</v>
      </c>
      <c r="G330" s="257"/>
      <c r="H330" s="260">
        <v>1</v>
      </c>
      <c r="I330" s="261"/>
      <c r="J330" s="257"/>
      <c r="K330" s="257"/>
      <c r="L330" s="262"/>
      <c r="M330" s="263"/>
      <c r="N330" s="264"/>
      <c r="O330" s="264"/>
      <c r="P330" s="264"/>
      <c r="Q330" s="264"/>
      <c r="R330" s="264"/>
      <c r="S330" s="264"/>
      <c r="T330" s="265"/>
      <c r="U330" s="15"/>
      <c r="V330" s="15"/>
      <c r="W330" s="15"/>
      <c r="X330" s="15"/>
      <c r="Y330" s="15"/>
      <c r="Z330" s="15"/>
      <c r="AA330" s="15"/>
      <c r="AB330" s="15"/>
      <c r="AC330" s="15"/>
      <c r="AD330" s="15"/>
      <c r="AE330" s="15"/>
      <c r="AT330" s="266" t="s">
        <v>225</v>
      </c>
      <c r="AU330" s="266" t="s">
        <v>85</v>
      </c>
      <c r="AV330" s="15" t="s">
        <v>215</v>
      </c>
      <c r="AW330" s="15" t="s">
        <v>38</v>
      </c>
      <c r="AX330" s="15" t="s">
        <v>83</v>
      </c>
      <c r="AY330" s="266" t="s">
        <v>214</v>
      </c>
    </row>
    <row r="331" s="2" customFormat="1" ht="24.15" customHeight="1">
      <c r="A331" s="42"/>
      <c r="B331" s="43"/>
      <c r="C331" s="268" t="s">
        <v>589</v>
      </c>
      <c r="D331" s="268" t="s">
        <v>302</v>
      </c>
      <c r="E331" s="269" t="s">
        <v>3003</v>
      </c>
      <c r="F331" s="270" t="s">
        <v>3004</v>
      </c>
      <c r="G331" s="271" t="s">
        <v>327</v>
      </c>
      <c r="H331" s="272">
        <v>1</v>
      </c>
      <c r="I331" s="273"/>
      <c r="J331" s="274">
        <f>ROUND(I331*H331,2)</f>
        <v>0</v>
      </c>
      <c r="K331" s="270" t="s">
        <v>221</v>
      </c>
      <c r="L331" s="275"/>
      <c r="M331" s="276" t="s">
        <v>32</v>
      </c>
      <c r="N331" s="277" t="s">
        <v>47</v>
      </c>
      <c r="O331" s="88"/>
      <c r="P331" s="225">
        <f>O331*H331</f>
        <v>0</v>
      </c>
      <c r="Q331" s="225">
        <v>0</v>
      </c>
      <c r="R331" s="225">
        <f>Q331*H331</f>
        <v>0</v>
      </c>
      <c r="S331" s="225">
        <v>0</v>
      </c>
      <c r="T331" s="226">
        <f>S331*H331</f>
        <v>0</v>
      </c>
      <c r="U331" s="42"/>
      <c r="V331" s="42"/>
      <c r="W331" s="42"/>
      <c r="X331" s="42"/>
      <c r="Y331" s="42"/>
      <c r="Z331" s="42"/>
      <c r="AA331" s="42"/>
      <c r="AB331" s="42"/>
      <c r="AC331" s="42"/>
      <c r="AD331" s="42"/>
      <c r="AE331" s="42"/>
      <c r="AR331" s="227" t="s">
        <v>426</v>
      </c>
      <c r="AT331" s="227" t="s">
        <v>302</v>
      </c>
      <c r="AU331" s="227" t="s">
        <v>85</v>
      </c>
      <c r="AY331" s="20" t="s">
        <v>214</v>
      </c>
      <c r="BE331" s="228">
        <f>IF(N331="základní",J331,0)</f>
        <v>0</v>
      </c>
      <c r="BF331" s="228">
        <f>IF(N331="snížená",J331,0)</f>
        <v>0</v>
      </c>
      <c r="BG331" s="228">
        <f>IF(N331="zákl. přenesená",J331,0)</f>
        <v>0</v>
      </c>
      <c r="BH331" s="228">
        <f>IF(N331="sníž. přenesená",J331,0)</f>
        <v>0</v>
      </c>
      <c r="BI331" s="228">
        <f>IF(N331="nulová",J331,0)</f>
        <v>0</v>
      </c>
      <c r="BJ331" s="20" t="s">
        <v>83</v>
      </c>
      <c r="BK331" s="228">
        <f>ROUND(I331*H331,2)</f>
        <v>0</v>
      </c>
      <c r="BL331" s="20" t="s">
        <v>334</v>
      </c>
      <c r="BM331" s="227" t="s">
        <v>845</v>
      </c>
    </row>
    <row r="332" s="14" customFormat="1">
      <c r="A332" s="14"/>
      <c r="B332" s="245"/>
      <c r="C332" s="246"/>
      <c r="D332" s="236" t="s">
        <v>225</v>
      </c>
      <c r="E332" s="247" t="s">
        <v>32</v>
      </c>
      <c r="F332" s="248" t="s">
        <v>3002</v>
      </c>
      <c r="G332" s="246"/>
      <c r="H332" s="249">
        <v>1</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225</v>
      </c>
      <c r="AU332" s="255" t="s">
        <v>85</v>
      </c>
      <c r="AV332" s="14" t="s">
        <v>85</v>
      </c>
      <c r="AW332" s="14" t="s">
        <v>38</v>
      </c>
      <c r="AX332" s="14" t="s">
        <v>76</v>
      </c>
      <c r="AY332" s="255" t="s">
        <v>214</v>
      </c>
    </row>
    <row r="333" s="15" customFormat="1">
      <c r="A333" s="15"/>
      <c r="B333" s="256"/>
      <c r="C333" s="257"/>
      <c r="D333" s="236" t="s">
        <v>225</v>
      </c>
      <c r="E333" s="258" t="s">
        <v>32</v>
      </c>
      <c r="F333" s="259" t="s">
        <v>256</v>
      </c>
      <c r="G333" s="257"/>
      <c r="H333" s="260">
        <v>1</v>
      </c>
      <c r="I333" s="261"/>
      <c r="J333" s="257"/>
      <c r="K333" s="257"/>
      <c r="L333" s="262"/>
      <c r="M333" s="263"/>
      <c r="N333" s="264"/>
      <c r="O333" s="264"/>
      <c r="P333" s="264"/>
      <c r="Q333" s="264"/>
      <c r="R333" s="264"/>
      <c r="S333" s="264"/>
      <c r="T333" s="265"/>
      <c r="U333" s="15"/>
      <c r="V333" s="15"/>
      <c r="W333" s="15"/>
      <c r="X333" s="15"/>
      <c r="Y333" s="15"/>
      <c r="Z333" s="15"/>
      <c r="AA333" s="15"/>
      <c r="AB333" s="15"/>
      <c r="AC333" s="15"/>
      <c r="AD333" s="15"/>
      <c r="AE333" s="15"/>
      <c r="AT333" s="266" t="s">
        <v>225</v>
      </c>
      <c r="AU333" s="266" t="s">
        <v>85</v>
      </c>
      <c r="AV333" s="15" t="s">
        <v>215</v>
      </c>
      <c r="AW333" s="15" t="s">
        <v>38</v>
      </c>
      <c r="AX333" s="15" t="s">
        <v>83</v>
      </c>
      <c r="AY333" s="266" t="s">
        <v>214</v>
      </c>
    </row>
    <row r="334" s="2" customFormat="1" ht="49.05" customHeight="1">
      <c r="A334" s="42"/>
      <c r="B334" s="43"/>
      <c r="C334" s="216" t="s">
        <v>594</v>
      </c>
      <c r="D334" s="216" t="s">
        <v>217</v>
      </c>
      <c r="E334" s="217" t="s">
        <v>3005</v>
      </c>
      <c r="F334" s="218" t="s">
        <v>3006</v>
      </c>
      <c r="G334" s="219" t="s">
        <v>241</v>
      </c>
      <c r="H334" s="220">
        <v>0.017000000000000001</v>
      </c>
      <c r="I334" s="221"/>
      <c r="J334" s="222">
        <f>ROUND(I334*H334,2)</f>
        <v>0</v>
      </c>
      <c r="K334" s="218" t="s">
        <v>221</v>
      </c>
      <c r="L334" s="48"/>
      <c r="M334" s="223" t="s">
        <v>32</v>
      </c>
      <c r="N334" s="224" t="s">
        <v>47</v>
      </c>
      <c r="O334" s="88"/>
      <c r="P334" s="225">
        <f>O334*H334</f>
        <v>0</v>
      </c>
      <c r="Q334" s="225">
        <v>0</v>
      </c>
      <c r="R334" s="225">
        <f>Q334*H334</f>
        <v>0</v>
      </c>
      <c r="S334" s="225">
        <v>0</v>
      </c>
      <c r="T334" s="226">
        <f>S334*H334</f>
        <v>0</v>
      </c>
      <c r="U334" s="42"/>
      <c r="V334" s="42"/>
      <c r="W334" s="42"/>
      <c r="X334" s="42"/>
      <c r="Y334" s="42"/>
      <c r="Z334" s="42"/>
      <c r="AA334" s="42"/>
      <c r="AB334" s="42"/>
      <c r="AC334" s="42"/>
      <c r="AD334" s="42"/>
      <c r="AE334" s="42"/>
      <c r="AR334" s="227" t="s">
        <v>334</v>
      </c>
      <c r="AT334" s="227" t="s">
        <v>217</v>
      </c>
      <c r="AU334" s="227" t="s">
        <v>85</v>
      </c>
      <c r="AY334" s="20" t="s">
        <v>214</v>
      </c>
      <c r="BE334" s="228">
        <f>IF(N334="základní",J334,0)</f>
        <v>0</v>
      </c>
      <c r="BF334" s="228">
        <f>IF(N334="snížená",J334,0)</f>
        <v>0</v>
      </c>
      <c r="BG334" s="228">
        <f>IF(N334="zákl. přenesená",J334,0)</f>
        <v>0</v>
      </c>
      <c r="BH334" s="228">
        <f>IF(N334="sníž. přenesená",J334,0)</f>
        <v>0</v>
      </c>
      <c r="BI334" s="228">
        <f>IF(N334="nulová",J334,0)</f>
        <v>0</v>
      </c>
      <c r="BJ334" s="20" t="s">
        <v>83</v>
      </c>
      <c r="BK334" s="228">
        <f>ROUND(I334*H334,2)</f>
        <v>0</v>
      </c>
      <c r="BL334" s="20" t="s">
        <v>334</v>
      </c>
      <c r="BM334" s="227" t="s">
        <v>3007</v>
      </c>
    </row>
    <row r="335" s="2" customFormat="1">
      <c r="A335" s="42"/>
      <c r="B335" s="43"/>
      <c r="C335" s="44"/>
      <c r="D335" s="229" t="s">
        <v>223</v>
      </c>
      <c r="E335" s="44"/>
      <c r="F335" s="230" t="s">
        <v>3008</v>
      </c>
      <c r="G335" s="44"/>
      <c r="H335" s="44"/>
      <c r="I335" s="231"/>
      <c r="J335" s="44"/>
      <c r="K335" s="44"/>
      <c r="L335" s="48"/>
      <c r="M335" s="232"/>
      <c r="N335" s="233"/>
      <c r="O335" s="88"/>
      <c r="P335" s="88"/>
      <c r="Q335" s="88"/>
      <c r="R335" s="88"/>
      <c r="S335" s="88"/>
      <c r="T335" s="89"/>
      <c r="U335" s="42"/>
      <c r="V335" s="42"/>
      <c r="W335" s="42"/>
      <c r="X335" s="42"/>
      <c r="Y335" s="42"/>
      <c r="Z335" s="42"/>
      <c r="AA335" s="42"/>
      <c r="AB335" s="42"/>
      <c r="AC335" s="42"/>
      <c r="AD335" s="42"/>
      <c r="AE335" s="42"/>
      <c r="AT335" s="20" t="s">
        <v>223</v>
      </c>
      <c r="AU335" s="20" t="s">
        <v>85</v>
      </c>
    </row>
    <row r="336" s="12" customFormat="1" ht="22.8" customHeight="1">
      <c r="A336" s="12"/>
      <c r="B336" s="200"/>
      <c r="C336" s="201"/>
      <c r="D336" s="202" t="s">
        <v>75</v>
      </c>
      <c r="E336" s="214" t="s">
        <v>1198</v>
      </c>
      <c r="F336" s="214" t="s">
        <v>1199</v>
      </c>
      <c r="G336" s="201"/>
      <c r="H336" s="201"/>
      <c r="I336" s="204"/>
      <c r="J336" s="215">
        <f>BK336</f>
        <v>0</v>
      </c>
      <c r="K336" s="201"/>
      <c r="L336" s="206"/>
      <c r="M336" s="207"/>
      <c r="N336" s="208"/>
      <c r="O336" s="208"/>
      <c r="P336" s="209">
        <f>SUM(P337:P412)</f>
        <v>0</v>
      </c>
      <c r="Q336" s="208"/>
      <c r="R336" s="209">
        <f>SUM(R337:R412)</f>
        <v>0</v>
      </c>
      <c r="S336" s="208"/>
      <c r="T336" s="210">
        <f>SUM(T337:T412)</f>
        <v>0</v>
      </c>
      <c r="U336" s="12"/>
      <c r="V336" s="12"/>
      <c r="W336" s="12"/>
      <c r="X336" s="12"/>
      <c r="Y336" s="12"/>
      <c r="Z336" s="12"/>
      <c r="AA336" s="12"/>
      <c r="AB336" s="12"/>
      <c r="AC336" s="12"/>
      <c r="AD336" s="12"/>
      <c r="AE336" s="12"/>
      <c r="AR336" s="211" t="s">
        <v>85</v>
      </c>
      <c r="AT336" s="212" t="s">
        <v>75</v>
      </c>
      <c r="AU336" s="212" t="s">
        <v>83</v>
      </c>
      <c r="AY336" s="211" t="s">
        <v>214</v>
      </c>
      <c r="BK336" s="213">
        <f>SUM(BK337:BK412)</f>
        <v>0</v>
      </c>
    </row>
    <row r="337" s="2" customFormat="1" ht="24.15" customHeight="1">
      <c r="A337" s="42"/>
      <c r="B337" s="43"/>
      <c r="C337" s="216" t="s">
        <v>599</v>
      </c>
      <c r="D337" s="216" t="s">
        <v>217</v>
      </c>
      <c r="E337" s="217" t="s">
        <v>3009</v>
      </c>
      <c r="F337" s="218" t="s">
        <v>3010</v>
      </c>
      <c r="G337" s="219" t="s">
        <v>280</v>
      </c>
      <c r="H337" s="220">
        <v>12.800000000000001</v>
      </c>
      <c r="I337" s="221"/>
      <c r="J337" s="222">
        <f>ROUND(I337*H337,2)</f>
        <v>0</v>
      </c>
      <c r="K337" s="218" t="s">
        <v>221</v>
      </c>
      <c r="L337" s="48"/>
      <c r="M337" s="223" t="s">
        <v>32</v>
      </c>
      <c r="N337" s="224" t="s">
        <v>47</v>
      </c>
      <c r="O337" s="88"/>
      <c r="P337" s="225">
        <f>O337*H337</f>
        <v>0</v>
      </c>
      <c r="Q337" s="225">
        <v>0</v>
      </c>
      <c r="R337" s="225">
        <f>Q337*H337</f>
        <v>0</v>
      </c>
      <c r="S337" s="225">
        <v>0</v>
      </c>
      <c r="T337" s="226">
        <f>S337*H337</f>
        <v>0</v>
      </c>
      <c r="U337" s="42"/>
      <c r="V337" s="42"/>
      <c r="W337" s="42"/>
      <c r="X337" s="42"/>
      <c r="Y337" s="42"/>
      <c r="Z337" s="42"/>
      <c r="AA337" s="42"/>
      <c r="AB337" s="42"/>
      <c r="AC337" s="42"/>
      <c r="AD337" s="42"/>
      <c r="AE337" s="42"/>
      <c r="AR337" s="227" t="s">
        <v>334</v>
      </c>
      <c r="AT337" s="227" t="s">
        <v>217</v>
      </c>
      <c r="AU337" s="227" t="s">
        <v>85</v>
      </c>
      <c r="AY337" s="20" t="s">
        <v>214</v>
      </c>
      <c r="BE337" s="228">
        <f>IF(N337="základní",J337,0)</f>
        <v>0</v>
      </c>
      <c r="BF337" s="228">
        <f>IF(N337="snížená",J337,0)</f>
        <v>0</v>
      </c>
      <c r="BG337" s="228">
        <f>IF(N337="zákl. přenesená",J337,0)</f>
        <v>0</v>
      </c>
      <c r="BH337" s="228">
        <f>IF(N337="sníž. přenesená",J337,0)</f>
        <v>0</v>
      </c>
      <c r="BI337" s="228">
        <f>IF(N337="nulová",J337,0)</f>
        <v>0</v>
      </c>
      <c r="BJ337" s="20" t="s">
        <v>83</v>
      </c>
      <c r="BK337" s="228">
        <f>ROUND(I337*H337,2)</f>
        <v>0</v>
      </c>
      <c r="BL337" s="20" t="s">
        <v>334</v>
      </c>
      <c r="BM337" s="227" t="s">
        <v>3011</v>
      </c>
    </row>
    <row r="338" s="2" customFormat="1">
      <c r="A338" s="42"/>
      <c r="B338" s="43"/>
      <c r="C338" s="44"/>
      <c r="D338" s="229" t="s">
        <v>223</v>
      </c>
      <c r="E338" s="44"/>
      <c r="F338" s="230" t="s">
        <v>3012</v>
      </c>
      <c r="G338" s="44"/>
      <c r="H338" s="44"/>
      <c r="I338" s="231"/>
      <c r="J338" s="44"/>
      <c r="K338" s="44"/>
      <c r="L338" s="48"/>
      <c r="M338" s="232"/>
      <c r="N338" s="233"/>
      <c r="O338" s="88"/>
      <c r="P338" s="88"/>
      <c r="Q338" s="88"/>
      <c r="R338" s="88"/>
      <c r="S338" s="88"/>
      <c r="T338" s="89"/>
      <c r="U338" s="42"/>
      <c r="V338" s="42"/>
      <c r="W338" s="42"/>
      <c r="X338" s="42"/>
      <c r="Y338" s="42"/>
      <c r="Z338" s="42"/>
      <c r="AA338" s="42"/>
      <c r="AB338" s="42"/>
      <c r="AC338" s="42"/>
      <c r="AD338" s="42"/>
      <c r="AE338" s="42"/>
      <c r="AT338" s="20" t="s">
        <v>223</v>
      </c>
      <c r="AU338" s="20" t="s">
        <v>85</v>
      </c>
    </row>
    <row r="339" s="14" customFormat="1">
      <c r="A339" s="14"/>
      <c r="B339" s="245"/>
      <c r="C339" s="246"/>
      <c r="D339" s="236" t="s">
        <v>225</v>
      </c>
      <c r="E339" s="247" t="s">
        <v>32</v>
      </c>
      <c r="F339" s="248" t="s">
        <v>3013</v>
      </c>
      <c r="G339" s="246"/>
      <c r="H339" s="249">
        <v>12.800000000000001</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225</v>
      </c>
      <c r="AU339" s="255" t="s">
        <v>85</v>
      </c>
      <c r="AV339" s="14" t="s">
        <v>85</v>
      </c>
      <c r="AW339" s="14" t="s">
        <v>38</v>
      </c>
      <c r="AX339" s="14" t="s">
        <v>76</v>
      </c>
      <c r="AY339" s="255" t="s">
        <v>214</v>
      </c>
    </row>
    <row r="340" s="15" customFormat="1">
      <c r="A340" s="15"/>
      <c r="B340" s="256"/>
      <c r="C340" s="257"/>
      <c r="D340" s="236" t="s">
        <v>225</v>
      </c>
      <c r="E340" s="258" t="s">
        <v>32</v>
      </c>
      <c r="F340" s="259" t="s">
        <v>256</v>
      </c>
      <c r="G340" s="257"/>
      <c r="H340" s="260">
        <v>12.800000000000001</v>
      </c>
      <c r="I340" s="261"/>
      <c r="J340" s="257"/>
      <c r="K340" s="257"/>
      <c r="L340" s="262"/>
      <c r="M340" s="263"/>
      <c r="N340" s="264"/>
      <c r="O340" s="264"/>
      <c r="P340" s="264"/>
      <c r="Q340" s="264"/>
      <c r="R340" s="264"/>
      <c r="S340" s="264"/>
      <c r="T340" s="265"/>
      <c r="U340" s="15"/>
      <c r="V340" s="15"/>
      <c r="W340" s="15"/>
      <c r="X340" s="15"/>
      <c r="Y340" s="15"/>
      <c r="Z340" s="15"/>
      <c r="AA340" s="15"/>
      <c r="AB340" s="15"/>
      <c r="AC340" s="15"/>
      <c r="AD340" s="15"/>
      <c r="AE340" s="15"/>
      <c r="AT340" s="266" t="s">
        <v>225</v>
      </c>
      <c r="AU340" s="266" t="s">
        <v>85</v>
      </c>
      <c r="AV340" s="15" t="s">
        <v>215</v>
      </c>
      <c r="AW340" s="15" t="s">
        <v>38</v>
      </c>
      <c r="AX340" s="15" t="s">
        <v>83</v>
      </c>
      <c r="AY340" s="266" t="s">
        <v>214</v>
      </c>
    </row>
    <row r="341" s="2" customFormat="1" ht="24.15" customHeight="1">
      <c r="A341" s="42"/>
      <c r="B341" s="43"/>
      <c r="C341" s="216" t="s">
        <v>604</v>
      </c>
      <c r="D341" s="216" t="s">
        <v>217</v>
      </c>
      <c r="E341" s="217" t="s">
        <v>2765</v>
      </c>
      <c r="F341" s="218" t="s">
        <v>2766</v>
      </c>
      <c r="G341" s="219" t="s">
        <v>280</v>
      </c>
      <c r="H341" s="220">
        <v>4.0999999999999996</v>
      </c>
      <c r="I341" s="221"/>
      <c r="J341" s="222">
        <f>ROUND(I341*H341,2)</f>
        <v>0</v>
      </c>
      <c r="K341" s="218" t="s">
        <v>221</v>
      </c>
      <c r="L341" s="48"/>
      <c r="M341" s="223" t="s">
        <v>32</v>
      </c>
      <c r="N341" s="224" t="s">
        <v>47</v>
      </c>
      <c r="O341" s="88"/>
      <c r="P341" s="225">
        <f>O341*H341</f>
        <v>0</v>
      </c>
      <c r="Q341" s="225">
        <v>0</v>
      </c>
      <c r="R341" s="225">
        <f>Q341*H341</f>
        <v>0</v>
      </c>
      <c r="S341" s="225">
        <v>0</v>
      </c>
      <c r="T341" s="226">
        <f>S341*H341</f>
        <v>0</v>
      </c>
      <c r="U341" s="42"/>
      <c r="V341" s="42"/>
      <c r="W341" s="42"/>
      <c r="X341" s="42"/>
      <c r="Y341" s="42"/>
      <c r="Z341" s="42"/>
      <c r="AA341" s="42"/>
      <c r="AB341" s="42"/>
      <c r="AC341" s="42"/>
      <c r="AD341" s="42"/>
      <c r="AE341" s="42"/>
      <c r="AR341" s="227" t="s">
        <v>334</v>
      </c>
      <c r="AT341" s="227" t="s">
        <v>217</v>
      </c>
      <c r="AU341" s="227" t="s">
        <v>85</v>
      </c>
      <c r="AY341" s="20" t="s">
        <v>214</v>
      </c>
      <c r="BE341" s="228">
        <f>IF(N341="základní",J341,0)</f>
        <v>0</v>
      </c>
      <c r="BF341" s="228">
        <f>IF(N341="snížená",J341,0)</f>
        <v>0</v>
      </c>
      <c r="BG341" s="228">
        <f>IF(N341="zákl. přenesená",J341,0)</f>
        <v>0</v>
      </c>
      <c r="BH341" s="228">
        <f>IF(N341="sníž. přenesená",J341,0)</f>
        <v>0</v>
      </c>
      <c r="BI341" s="228">
        <f>IF(N341="nulová",J341,0)</f>
        <v>0</v>
      </c>
      <c r="BJ341" s="20" t="s">
        <v>83</v>
      </c>
      <c r="BK341" s="228">
        <f>ROUND(I341*H341,2)</f>
        <v>0</v>
      </c>
      <c r="BL341" s="20" t="s">
        <v>334</v>
      </c>
      <c r="BM341" s="227" t="s">
        <v>3014</v>
      </c>
    </row>
    <row r="342" s="2" customFormat="1">
      <c r="A342" s="42"/>
      <c r="B342" s="43"/>
      <c r="C342" s="44"/>
      <c r="D342" s="229" t="s">
        <v>223</v>
      </c>
      <c r="E342" s="44"/>
      <c r="F342" s="230" t="s">
        <v>2767</v>
      </c>
      <c r="G342" s="44"/>
      <c r="H342" s="44"/>
      <c r="I342" s="231"/>
      <c r="J342" s="44"/>
      <c r="K342" s="44"/>
      <c r="L342" s="48"/>
      <c r="M342" s="232"/>
      <c r="N342" s="233"/>
      <c r="O342" s="88"/>
      <c r="P342" s="88"/>
      <c r="Q342" s="88"/>
      <c r="R342" s="88"/>
      <c r="S342" s="88"/>
      <c r="T342" s="89"/>
      <c r="U342" s="42"/>
      <c r="V342" s="42"/>
      <c r="W342" s="42"/>
      <c r="X342" s="42"/>
      <c r="Y342" s="42"/>
      <c r="Z342" s="42"/>
      <c r="AA342" s="42"/>
      <c r="AB342" s="42"/>
      <c r="AC342" s="42"/>
      <c r="AD342" s="42"/>
      <c r="AE342" s="42"/>
      <c r="AT342" s="20" t="s">
        <v>223</v>
      </c>
      <c r="AU342" s="20" t="s">
        <v>85</v>
      </c>
    </row>
    <row r="343" s="14" customFormat="1">
      <c r="A343" s="14"/>
      <c r="B343" s="245"/>
      <c r="C343" s="246"/>
      <c r="D343" s="236" t="s">
        <v>225</v>
      </c>
      <c r="E343" s="247" t="s">
        <v>32</v>
      </c>
      <c r="F343" s="248" t="s">
        <v>3015</v>
      </c>
      <c r="G343" s="246"/>
      <c r="H343" s="249">
        <v>4.0999999999999996</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225</v>
      </c>
      <c r="AU343" s="255" t="s">
        <v>85</v>
      </c>
      <c r="AV343" s="14" t="s">
        <v>85</v>
      </c>
      <c r="AW343" s="14" t="s">
        <v>38</v>
      </c>
      <c r="AX343" s="14" t="s">
        <v>76</v>
      </c>
      <c r="AY343" s="255" t="s">
        <v>214</v>
      </c>
    </row>
    <row r="344" s="15" customFormat="1">
      <c r="A344" s="15"/>
      <c r="B344" s="256"/>
      <c r="C344" s="257"/>
      <c r="D344" s="236" t="s">
        <v>225</v>
      </c>
      <c r="E344" s="258" t="s">
        <v>32</v>
      </c>
      <c r="F344" s="259" t="s">
        <v>256</v>
      </c>
      <c r="G344" s="257"/>
      <c r="H344" s="260">
        <v>4.0999999999999996</v>
      </c>
      <c r="I344" s="261"/>
      <c r="J344" s="257"/>
      <c r="K344" s="257"/>
      <c r="L344" s="262"/>
      <c r="M344" s="263"/>
      <c r="N344" s="264"/>
      <c r="O344" s="264"/>
      <c r="P344" s="264"/>
      <c r="Q344" s="264"/>
      <c r="R344" s="264"/>
      <c r="S344" s="264"/>
      <c r="T344" s="265"/>
      <c r="U344" s="15"/>
      <c r="V344" s="15"/>
      <c r="W344" s="15"/>
      <c r="X344" s="15"/>
      <c r="Y344" s="15"/>
      <c r="Z344" s="15"/>
      <c r="AA344" s="15"/>
      <c r="AB344" s="15"/>
      <c r="AC344" s="15"/>
      <c r="AD344" s="15"/>
      <c r="AE344" s="15"/>
      <c r="AT344" s="266" t="s">
        <v>225</v>
      </c>
      <c r="AU344" s="266" t="s">
        <v>85</v>
      </c>
      <c r="AV344" s="15" t="s">
        <v>215</v>
      </c>
      <c r="AW344" s="15" t="s">
        <v>38</v>
      </c>
      <c r="AX344" s="15" t="s">
        <v>83</v>
      </c>
      <c r="AY344" s="266" t="s">
        <v>214</v>
      </c>
    </row>
    <row r="345" s="2" customFormat="1" ht="24.15" customHeight="1">
      <c r="A345" s="42"/>
      <c r="B345" s="43"/>
      <c r="C345" s="216" t="s">
        <v>609</v>
      </c>
      <c r="D345" s="216" t="s">
        <v>217</v>
      </c>
      <c r="E345" s="217" t="s">
        <v>2769</v>
      </c>
      <c r="F345" s="218" t="s">
        <v>2770</v>
      </c>
      <c r="G345" s="219" t="s">
        <v>327</v>
      </c>
      <c r="H345" s="220">
        <v>1</v>
      </c>
      <c r="I345" s="221"/>
      <c r="J345" s="222">
        <f>ROUND(I345*H345,2)</f>
        <v>0</v>
      </c>
      <c r="K345" s="218" t="s">
        <v>221</v>
      </c>
      <c r="L345" s="48"/>
      <c r="M345" s="223" t="s">
        <v>32</v>
      </c>
      <c r="N345" s="224" t="s">
        <v>47</v>
      </c>
      <c r="O345" s="88"/>
      <c r="P345" s="225">
        <f>O345*H345</f>
        <v>0</v>
      </c>
      <c r="Q345" s="225">
        <v>0</v>
      </c>
      <c r="R345" s="225">
        <f>Q345*H345</f>
        <v>0</v>
      </c>
      <c r="S345" s="225">
        <v>0</v>
      </c>
      <c r="T345" s="226">
        <f>S345*H345</f>
        <v>0</v>
      </c>
      <c r="U345" s="42"/>
      <c r="V345" s="42"/>
      <c r="W345" s="42"/>
      <c r="X345" s="42"/>
      <c r="Y345" s="42"/>
      <c r="Z345" s="42"/>
      <c r="AA345" s="42"/>
      <c r="AB345" s="42"/>
      <c r="AC345" s="42"/>
      <c r="AD345" s="42"/>
      <c r="AE345" s="42"/>
      <c r="AR345" s="227" t="s">
        <v>334</v>
      </c>
      <c r="AT345" s="227" t="s">
        <v>217</v>
      </c>
      <c r="AU345" s="227" t="s">
        <v>85</v>
      </c>
      <c r="AY345" s="20" t="s">
        <v>214</v>
      </c>
      <c r="BE345" s="228">
        <f>IF(N345="základní",J345,0)</f>
        <v>0</v>
      </c>
      <c r="BF345" s="228">
        <f>IF(N345="snížená",J345,0)</f>
        <v>0</v>
      </c>
      <c r="BG345" s="228">
        <f>IF(N345="zákl. přenesená",J345,0)</f>
        <v>0</v>
      </c>
      <c r="BH345" s="228">
        <f>IF(N345="sníž. přenesená",J345,0)</f>
        <v>0</v>
      </c>
      <c r="BI345" s="228">
        <f>IF(N345="nulová",J345,0)</f>
        <v>0</v>
      </c>
      <c r="BJ345" s="20" t="s">
        <v>83</v>
      </c>
      <c r="BK345" s="228">
        <f>ROUND(I345*H345,2)</f>
        <v>0</v>
      </c>
      <c r="BL345" s="20" t="s">
        <v>334</v>
      </c>
      <c r="BM345" s="227" t="s">
        <v>3016</v>
      </c>
    </row>
    <row r="346" s="2" customFormat="1">
      <c r="A346" s="42"/>
      <c r="B346" s="43"/>
      <c r="C346" s="44"/>
      <c r="D346" s="229" t="s">
        <v>223</v>
      </c>
      <c r="E346" s="44"/>
      <c r="F346" s="230" t="s">
        <v>2771</v>
      </c>
      <c r="G346" s="44"/>
      <c r="H346" s="44"/>
      <c r="I346" s="231"/>
      <c r="J346" s="44"/>
      <c r="K346" s="44"/>
      <c r="L346" s="48"/>
      <c r="M346" s="232"/>
      <c r="N346" s="233"/>
      <c r="O346" s="88"/>
      <c r="P346" s="88"/>
      <c r="Q346" s="88"/>
      <c r="R346" s="88"/>
      <c r="S346" s="88"/>
      <c r="T346" s="89"/>
      <c r="U346" s="42"/>
      <c r="V346" s="42"/>
      <c r="W346" s="42"/>
      <c r="X346" s="42"/>
      <c r="Y346" s="42"/>
      <c r="Z346" s="42"/>
      <c r="AA346" s="42"/>
      <c r="AB346" s="42"/>
      <c r="AC346" s="42"/>
      <c r="AD346" s="42"/>
      <c r="AE346" s="42"/>
      <c r="AT346" s="20" t="s">
        <v>223</v>
      </c>
      <c r="AU346" s="20" t="s">
        <v>85</v>
      </c>
    </row>
    <row r="347" s="14" customFormat="1">
      <c r="A347" s="14"/>
      <c r="B347" s="245"/>
      <c r="C347" s="246"/>
      <c r="D347" s="236" t="s">
        <v>225</v>
      </c>
      <c r="E347" s="247" t="s">
        <v>32</v>
      </c>
      <c r="F347" s="248" t="s">
        <v>2772</v>
      </c>
      <c r="G347" s="246"/>
      <c r="H347" s="249">
        <v>1</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225</v>
      </c>
      <c r="AU347" s="255" t="s">
        <v>85</v>
      </c>
      <c r="AV347" s="14" t="s">
        <v>85</v>
      </c>
      <c r="AW347" s="14" t="s">
        <v>38</v>
      </c>
      <c r="AX347" s="14" t="s">
        <v>76</v>
      </c>
      <c r="AY347" s="255" t="s">
        <v>214</v>
      </c>
    </row>
    <row r="348" s="15" customFormat="1">
      <c r="A348" s="15"/>
      <c r="B348" s="256"/>
      <c r="C348" s="257"/>
      <c r="D348" s="236" t="s">
        <v>225</v>
      </c>
      <c r="E348" s="258" t="s">
        <v>32</v>
      </c>
      <c r="F348" s="259" t="s">
        <v>256</v>
      </c>
      <c r="G348" s="257"/>
      <c r="H348" s="260">
        <v>1</v>
      </c>
      <c r="I348" s="261"/>
      <c r="J348" s="257"/>
      <c r="K348" s="257"/>
      <c r="L348" s="262"/>
      <c r="M348" s="263"/>
      <c r="N348" s="264"/>
      <c r="O348" s="264"/>
      <c r="P348" s="264"/>
      <c r="Q348" s="264"/>
      <c r="R348" s="264"/>
      <c r="S348" s="264"/>
      <c r="T348" s="265"/>
      <c r="U348" s="15"/>
      <c r="V348" s="15"/>
      <c r="W348" s="15"/>
      <c r="X348" s="15"/>
      <c r="Y348" s="15"/>
      <c r="Z348" s="15"/>
      <c r="AA348" s="15"/>
      <c r="AB348" s="15"/>
      <c r="AC348" s="15"/>
      <c r="AD348" s="15"/>
      <c r="AE348" s="15"/>
      <c r="AT348" s="266" t="s">
        <v>225</v>
      </c>
      <c r="AU348" s="266" t="s">
        <v>85</v>
      </c>
      <c r="AV348" s="15" t="s">
        <v>215</v>
      </c>
      <c r="AW348" s="15" t="s">
        <v>38</v>
      </c>
      <c r="AX348" s="15" t="s">
        <v>83</v>
      </c>
      <c r="AY348" s="266" t="s">
        <v>214</v>
      </c>
    </row>
    <row r="349" s="2" customFormat="1" ht="21.75" customHeight="1">
      <c r="A349" s="42"/>
      <c r="B349" s="43"/>
      <c r="C349" s="216" t="s">
        <v>614</v>
      </c>
      <c r="D349" s="216" t="s">
        <v>217</v>
      </c>
      <c r="E349" s="217" t="s">
        <v>3017</v>
      </c>
      <c r="F349" s="218" t="s">
        <v>3018</v>
      </c>
      <c r="G349" s="219" t="s">
        <v>280</v>
      </c>
      <c r="H349" s="220">
        <v>5.9000000000000004</v>
      </c>
      <c r="I349" s="221"/>
      <c r="J349" s="222">
        <f>ROUND(I349*H349,2)</f>
        <v>0</v>
      </c>
      <c r="K349" s="218" t="s">
        <v>221</v>
      </c>
      <c r="L349" s="48"/>
      <c r="M349" s="223" t="s">
        <v>32</v>
      </c>
      <c r="N349" s="224" t="s">
        <v>47</v>
      </c>
      <c r="O349" s="88"/>
      <c r="P349" s="225">
        <f>O349*H349</f>
        <v>0</v>
      </c>
      <c r="Q349" s="225">
        <v>0</v>
      </c>
      <c r="R349" s="225">
        <f>Q349*H349</f>
        <v>0</v>
      </c>
      <c r="S349" s="225">
        <v>0</v>
      </c>
      <c r="T349" s="226">
        <f>S349*H349</f>
        <v>0</v>
      </c>
      <c r="U349" s="42"/>
      <c r="V349" s="42"/>
      <c r="W349" s="42"/>
      <c r="X349" s="42"/>
      <c r="Y349" s="42"/>
      <c r="Z349" s="42"/>
      <c r="AA349" s="42"/>
      <c r="AB349" s="42"/>
      <c r="AC349" s="42"/>
      <c r="AD349" s="42"/>
      <c r="AE349" s="42"/>
      <c r="AR349" s="227" t="s">
        <v>334</v>
      </c>
      <c r="AT349" s="227" t="s">
        <v>217</v>
      </c>
      <c r="AU349" s="227" t="s">
        <v>85</v>
      </c>
      <c r="AY349" s="20" t="s">
        <v>214</v>
      </c>
      <c r="BE349" s="228">
        <f>IF(N349="základní",J349,0)</f>
        <v>0</v>
      </c>
      <c r="BF349" s="228">
        <f>IF(N349="snížená",J349,0)</f>
        <v>0</v>
      </c>
      <c r="BG349" s="228">
        <f>IF(N349="zákl. přenesená",J349,0)</f>
        <v>0</v>
      </c>
      <c r="BH349" s="228">
        <f>IF(N349="sníž. přenesená",J349,0)</f>
        <v>0</v>
      </c>
      <c r="BI349" s="228">
        <f>IF(N349="nulová",J349,0)</f>
        <v>0</v>
      </c>
      <c r="BJ349" s="20" t="s">
        <v>83</v>
      </c>
      <c r="BK349" s="228">
        <f>ROUND(I349*H349,2)</f>
        <v>0</v>
      </c>
      <c r="BL349" s="20" t="s">
        <v>334</v>
      </c>
      <c r="BM349" s="227" t="s">
        <v>3019</v>
      </c>
    </row>
    <row r="350" s="2" customFormat="1">
      <c r="A350" s="42"/>
      <c r="B350" s="43"/>
      <c r="C350" s="44"/>
      <c r="D350" s="229" t="s">
        <v>223</v>
      </c>
      <c r="E350" s="44"/>
      <c r="F350" s="230" t="s">
        <v>3020</v>
      </c>
      <c r="G350" s="44"/>
      <c r="H350" s="44"/>
      <c r="I350" s="231"/>
      <c r="J350" s="44"/>
      <c r="K350" s="44"/>
      <c r="L350" s="48"/>
      <c r="M350" s="232"/>
      <c r="N350" s="233"/>
      <c r="O350" s="88"/>
      <c r="P350" s="88"/>
      <c r="Q350" s="88"/>
      <c r="R350" s="88"/>
      <c r="S350" s="88"/>
      <c r="T350" s="89"/>
      <c r="U350" s="42"/>
      <c r="V350" s="42"/>
      <c r="W350" s="42"/>
      <c r="X350" s="42"/>
      <c r="Y350" s="42"/>
      <c r="Z350" s="42"/>
      <c r="AA350" s="42"/>
      <c r="AB350" s="42"/>
      <c r="AC350" s="42"/>
      <c r="AD350" s="42"/>
      <c r="AE350" s="42"/>
      <c r="AT350" s="20" t="s">
        <v>223</v>
      </c>
      <c r="AU350" s="20" t="s">
        <v>85</v>
      </c>
    </row>
    <row r="351" s="14" customFormat="1">
      <c r="A351" s="14"/>
      <c r="B351" s="245"/>
      <c r="C351" s="246"/>
      <c r="D351" s="236" t="s">
        <v>225</v>
      </c>
      <c r="E351" s="247" t="s">
        <v>32</v>
      </c>
      <c r="F351" s="248" t="s">
        <v>3021</v>
      </c>
      <c r="G351" s="246"/>
      <c r="H351" s="249">
        <v>5.9000000000000004</v>
      </c>
      <c r="I351" s="250"/>
      <c r="J351" s="246"/>
      <c r="K351" s="246"/>
      <c r="L351" s="251"/>
      <c r="M351" s="252"/>
      <c r="N351" s="253"/>
      <c r="O351" s="253"/>
      <c r="P351" s="253"/>
      <c r="Q351" s="253"/>
      <c r="R351" s="253"/>
      <c r="S351" s="253"/>
      <c r="T351" s="254"/>
      <c r="U351" s="14"/>
      <c r="V351" s="14"/>
      <c r="W351" s="14"/>
      <c r="X351" s="14"/>
      <c r="Y351" s="14"/>
      <c r="Z351" s="14"/>
      <c r="AA351" s="14"/>
      <c r="AB351" s="14"/>
      <c r="AC351" s="14"/>
      <c r="AD351" s="14"/>
      <c r="AE351" s="14"/>
      <c r="AT351" s="255" t="s">
        <v>225</v>
      </c>
      <c r="AU351" s="255" t="s">
        <v>85</v>
      </c>
      <c r="AV351" s="14" t="s">
        <v>85</v>
      </c>
      <c r="AW351" s="14" t="s">
        <v>38</v>
      </c>
      <c r="AX351" s="14" t="s">
        <v>76</v>
      </c>
      <c r="AY351" s="255" t="s">
        <v>214</v>
      </c>
    </row>
    <row r="352" s="15" customFormat="1">
      <c r="A352" s="15"/>
      <c r="B352" s="256"/>
      <c r="C352" s="257"/>
      <c r="D352" s="236" t="s">
        <v>225</v>
      </c>
      <c r="E352" s="258" t="s">
        <v>32</v>
      </c>
      <c r="F352" s="259" t="s">
        <v>256</v>
      </c>
      <c r="G352" s="257"/>
      <c r="H352" s="260">
        <v>5.9000000000000004</v>
      </c>
      <c r="I352" s="261"/>
      <c r="J352" s="257"/>
      <c r="K352" s="257"/>
      <c r="L352" s="262"/>
      <c r="M352" s="263"/>
      <c r="N352" s="264"/>
      <c r="O352" s="264"/>
      <c r="P352" s="264"/>
      <c r="Q352" s="264"/>
      <c r="R352" s="264"/>
      <c r="S352" s="264"/>
      <c r="T352" s="265"/>
      <c r="U352" s="15"/>
      <c r="V352" s="15"/>
      <c r="W352" s="15"/>
      <c r="X352" s="15"/>
      <c r="Y352" s="15"/>
      <c r="Z352" s="15"/>
      <c r="AA352" s="15"/>
      <c r="AB352" s="15"/>
      <c r="AC352" s="15"/>
      <c r="AD352" s="15"/>
      <c r="AE352" s="15"/>
      <c r="AT352" s="266" t="s">
        <v>225</v>
      </c>
      <c r="AU352" s="266" t="s">
        <v>85</v>
      </c>
      <c r="AV352" s="15" t="s">
        <v>215</v>
      </c>
      <c r="AW352" s="15" t="s">
        <v>38</v>
      </c>
      <c r="AX352" s="15" t="s">
        <v>83</v>
      </c>
      <c r="AY352" s="266" t="s">
        <v>214</v>
      </c>
    </row>
    <row r="353" s="2" customFormat="1" ht="24.15" customHeight="1">
      <c r="A353" s="42"/>
      <c r="B353" s="43"/>
      <c r="C353" s="268" t="s">
        <v>619</v>
      </c>
      <c r="D353" s="268" t="s">
        <v>302</v>
      </c>
      <c r="E353" s="269" t="s">
        <v>3022</v>
      </c>
      <c r="F353" s="270" t="s">
        <v>3023</v>
      </c>
      <c r="G353" s="271" t="s">
        <v>327</v>
      </c>
      <c r="H353" s="272">
        <v>2</v>
      </c>
      <c r="I353" s="273"/>
      <c r="J353" s="274">
        <f>ROUND(I353*H353,2)</f>
        <v>0</v>
      </c>
      <c r="K353" s="270" t="s">
        <v>221</v>
      </c>
      <c r="L353" s="275"/>
      <c r="M353" s="276" t="s">
        <v>32</v>
      </c>
      <c r="N353" s="277" t="s">
        <v>47</v>
      </c>
      <c r="O353" s="88"/>
      <c r="P353" s="225">
        <f>O353*H353</f>
        <v>0</v>
      </c>
      <c r="Q353" s="225">
        <v>0</v>
      </c>
      <c r="R353" s="225">
        <f>Q353*H353</f>
        <v>0</v>
      </c>
      <c r="S353" s="225">
        <v>0</v>
      </c>
      <c r="T353" s="226">
        <f>S353*H353</f>
        <v>0</v>
      </c>
      <c r="U353" s="42"/>
      <c r="V353" s="42"/>
      <c r="W353" s="42"/>
      <c r="X353" s="42"/>
      <c r="Y353" s="42"/>
      <c r="Z353" s="42"/>
      <c r="AA353" s="42"/>
      <c r="AB353" s="42"/>
      <c r="AC353" s="42"/>
      <c r="AD353" s="42"/>
      <c r="AE353" s="42"/>
      <c r="AR353" s="227" t="s">
        <v>426</v>
      </c>
      <c r="AT353" s="227" t="s">
        <v>302</v>
      </c>
      <c r="AU353" s="227" t="s">
        <v>85</v>
      </c>
      <c r="AY353" s="20" t="s">
        <v>214</v>
      </c>
      <c r="BE353" s="228">
        <f>IF(N353="základní",J353,0)</f>
        <v>0</v>
      </c>
      <c r="BF353" s="228">
        <f>IF(N353="snížená",J353,0)</f>
        <v>0</v>
      </c>
      <c r="BG353" s="228">
        <f>IF(N353="zákl. přenesená",J353,0)</f>
        <v>0</v>
      </c>
      <c r="BH353" s="228">
        <f>IF(N353="sníž. přenesená",J353,0)</f>
        <v>0</v>
      </c>
      <c r="BI353" s="228">
        <f>IF(N353="nulová",J353,0)</f>
        <v>0</v>
      </c>
      <c r="BJ353" s="20" t="s">
        <v>83</v>
      </c>
      <c r="BK353" s="228">
        <f>ROUND(I353*H353,2)</f>
        <v>0</v>
      </c>
      <c r="BL353" s="20" t="s">
        <v>334</v>
      </c>
      <c r="BM353" s="227" t="s">
        <v>3024</v>
      </c>
    </row>
    <row r="354" s="2" customFormat="1" ht="24.15" customHeight="1">
      <c r="A354" s="42"/>
      <c r="B354" s="43"/>
      <c r="C354" s="216" t="s">
        <v>624</v>
      </c>
      <c r="D354" s="216" t="s">
        <v>217</v>
      </c>
      <c r="E354" s="217" t="s">
        <v>3025</v>
      </c>
      <c r="F354" s="218" t="s">
        <v>3026</v>
      </c>
      <c r="G354" s="219" t="s">
        <v>280</v>
      </c>
      <c r="H354" s="220">
        <v>3.2999999999999998</v>
      </c>
      <c r="I354" s="221"/>
      <c r="J354" s="222">
        <f>ROUND(I354*H354,2)</f>
        <v>0</v>
      </c>
      <c r="K354" s="218" t="s">
        <v>221</v>
      </c>
      <c r="L354" s="48"/>
      <c r="M354" s="223" t="s">
        <v>32</v>
      </c>
      <c r="N354" s="224" t="s">
        <v>47</v>
      </c>
      <c r="O354" s="88"/>
      <c r="P354" s="225">
        <f>O354*H354</f>
        <v>0</v>
      </c>
      <c r="Q354" s="225">
        <v>0</v>
      </c>
      <c r="R354" s="225">
        <f>Q354*H354</f>
        <v>0</v>
      </c>
      <c r="S354" s="225">
        <v>0</v>
      </c>
      <c r="T354" s="226">
        <f>S354*H354</f>
        <v>0</v>
      </c>
      <c r="U354" s="42"/>
      <c r="V354" s="42"/>
      <c r="W354" s="42"/>
      <c r="X354" s="42"/>
      <c r="Y354" s="42"/>
      <c r="Z354" s="42"/>
      <c r="AA354" s="42"/>
      <c r="AB354" s="42"/>
      <c r="AC354" s="42"/>
      <c r="AD354" s="42"/>
      <c r="AE354" s="42"/>
      <c r="AR354" s="227" t="s">
        <v>334</v>
      </c>
      <c r="AT354" s="227" t="s">
        <v>217</v>
      </c>
      <c r="AU354" s="227" t="s">
        <v>85</v>
      </c>
      <c r="AY354" s="20" t="s">
        <v>214</v>
      </c>
      <c r="BE354" s="228">
        <f>IF(N354="základní",J354,0)</f>
        <v>0</v>
      </c>
      <c r="BF354" s="228">
        <f>IF(N354="snížená",J354,0)</f>
        <v>0</v>
      </c>
      <c r="BG354" s="228">
        <f>IF(N354="zákl. přenesená",J354,0)</f>
        <v>0</v>
      </c>
      <c r="BH354" s="228">
        <f>IF(N354="sníž. přenesená",J354,0)</f>
        <v>0</v>
      </c>
      <c r="BI354" s="228">
        <f>IF(N354="nulová",J354,0)</f>
        <v>0</v>
      </c>
      <c r="BJ354" s="20" t="s">
        <v>83</v>
      </c>
      <c r="BK354" s="228">
        <f>ROUND(I354*H354,2)</f>
        <v>0</v>
      </c>
      <c r="BL354" s="20" t="s">
        <v>334</v>
      </c>
      <c r="BM354" s="227" t="s">
        <v>3027</v>
      </c>
    </row>
    <row r="355" s="2" customFormat="1">
      <c r="A355" s="42"/>
      <c r="B355" s="43"/>
      <c r="C355" s="44"/>
      <c r="D355" s="229" t="s">
        <v>223</v>
      </c>
      <c r="E355" s="44"/>
      <c r="F355" s="230" t="s">
        <v>3028</v>
      </c>
      <c r="G355" s="44"/>
      <c r="H355" s="44"/>
      <c r="I355" s="231"/>
      <c r="J355" s="44"/>
      <c r="K355" s="44"/>
      <c r="L355" s="48"/>
      <c r="M355" s="232"/>
      <c r="N355" s="233"/>
      <c r="O355" s="88"/>
      <c r="P355" s="88"/>
      <c r="Q355" s="88"/>
      <c r="R355" s="88"/>
      <c r="S355" s="88"/>
      <c r="T355" s="89"/>
      <c r="U355" s="42"/>
      <c r="V355" s="42"/>
      <c r="W355" s="42"/>
      <c r="X355" s="42"/>
      <c r="Y355" s="42"/>
      <c r="Z355" s="42"/>
      <c r="AA355" s="42"/>
      <c r="AB355" s="42"/>
      <c r="AC355" s="42"/>
      <c r="AD355" s="42"/>
      <c r="AE355" s="42"/>
      <c r="AT355" s="20" t="s">
        <v>223</v>
      </c>
      <c r="AU355" s="20" t="s">
        <v>85</v>
      </c>
    </row>
    <row r="356" s="14" customFormat="1">
      <c r="A356" s="14"/>
      <c r="B356" s="245"/>
      <c r="C356" s="246"/>
      <c r="D356" s="236" t="s">
        <v>225</v>
      </c>
      <c r="E356" s="247" t="s">
        <v>32</v>
      </c>
      <c r="F356" s="248" t="s">
        <v>3029</v>
      </c>
      <c r="G356" s="246"/>
      <c r="H356" s="249">
        <v>3.2999999999999998</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225</v>
      </c>
      <c r="AU356" s="255" t="s">
        <v>85</v>
      </c>
      <c r="AV356" s="14" t="s">
        <v>85</v>
      </c>
      <c r="AW356" s="14" t="s">
        <v>38</v>
      </c>
      <c r="AX356" s="14" t="s">
        <v>76</v>
      </c>
      <c r="AY356" s="255" t="s">
        <v>214</v>
      </c>
    </row>
    <row r="357" s="15" customFormat="1">
      <c r="A357" s="15"/>
      <c r="B357" s="256"/>
      <c r="C357" s="257"/>
      <c r="D357" s="236" t="s">
        <v>225</v>
      </c>
      <c r="E357" s="258" t="s">
        <v>32</v>
      </c>
      <c r="F357" s="259" t="s">
        <v>256</v>
      </c>
      <c r="G357" s="257"/>
      <c r="H357" s="260">
        <v>3.2999999999999998</v>
      </c>
      <c r="I357" s="261"/>
      <c r="J357" s="257"/>
      <c r="K357" s="257"/>
      <c r="L357" s="262"/>
      <c r="M357" s="263"/>
      <c r="N357" s="264"/>
      <c r="O357" s="264"/>
      <c r="P357" s="264"/>
      <c r="Q357" s="264"/>
      <c r="R357" s="264"/>
      <c r="S357" s="264"/>
      <c r="T357" s="265"/>
      <c r="U357" s="15"/>
      <c r="V357" s="15"/>
      <c r="W357" s="15"/>
      <c r="X357" s="15"/>
      <c r="Y357" s="15"/>
      <c r="Z357" s="15"/>
      <c r="AA357" s="15"/>
      <c r="AB357" s="15"/>
      <c r="AC357" s="15"/>
      <c r="AD357" s="15"/>
      <c r="AE357" s="15"/>
      <c r="AT357" s="266" t="s">
        <v>225</v>
      </c>
      <c r="AU357" s="266" t="s">
        <v>85</v>
      </c>
      <c r="AV357" s="15" t="s">
        <v>215</v>
      </c>
      <c r="AW357" s="15" t="s">
        <v>38</v>
      </c>
      <c r="AX357" s="15" t="s">
        <v>83</v>
      </c>
      <c r="AY357" s="266" t="s">
        <v>214</v>
      </c>
    </row>
    <row r="358" s="2" customFormat="1" ht="21.75" customHeight="1">
      <c r="A358" s="42"/>
      <c r="B358" s="43"/>
      <c r="C358" s="216" t="s">
        <v>631</v>
      </c>
      <c r="D358" s="216" t="s">
        <v>217</v>
      </c>
      <c r="E358" s="217" t="s">
        <v>3030</v>
      </c>
      <c r="F358" s="218" t="s">
        <v>3031</v>
      </c>
      <c r="G358" s="219" t="s">
        <v>280</v>
      </c>
      <c r="H358" s="220">
        <v>1.2</v>
      </c>
      <c r="I358" s="221"/>
      <c r="J358" s="222">
        <f>ROUND(I358*H358,2)</f>
        <v>0</v>
      </c>
      <c r="K358" s="218" t="s">
        <v>221</v>
      </c>
      <c r="L358" s="48"/>
      <c r="M358" s="223" t="s">
        <v>32</v>
      </c>
      <c r="N358" s="224" t="s">
        <v>47</v>
      </c>
      <c r="O358" s="88"/>
      <c r="P358" s="225">
        <f>O358*H358</f>
        <v>0</v>
      </c>
      <c r="Q358" s="225">
        <v>0</v>
      </c>
      <c r="R358" s="225">
        <f>Q358*H358</f>
        <v>0</v>
      </c>
      <c r="S358" s="225">
        <v>0</v>
      </c>
      <c r="T358" s="226">
        <f>S358*H358</f>
        <v>0</v>
      </c>
      <c r="U358" s="42"/>
      <c r="V358" s="42"/>
      <c r="W358" s="42"/>
      <c r="X358" s="42"/>
      <c r="Y358" s="42"/>
      <c r="Z358" s="42"/>
      <c r="AA358" s="42"/>
      <c r="AB358" s="42"/>
      <c r="AC358" s="42"/>
      <c r="AD358" s="42"/>
      <c r="AE358" s="42"/>
      <c r="AR358" s="227" t="s">
        <v>334</v>
      </c>
      <c r="AT358" s="227" t="s">
        <v>217</v>
      </c>
      <c r="AU358" s="227" t="s">
        <v>85</v>
      </c>
      <c r="AY358" s="20" t="s">
        <v>214</v>
      </c>
      <c r="BE358" s="228">
        <f>IF(N358="základní",J358,0)</f>
        <v>0</v>
      </c>
      <c r="BF358" s="228">
        <f>IF(N358="snížená",J358,0)</f>
        <v>0</v>
      </c>
      <c r="BG358" s="228">
        <f>IF(N358="zákl. přenesená",J358,0)</f>
        <v>0</v>
      </c>
      <c r="BH358" s="228">
        <f>IF(N358="sníž. přenesená",J358,0)</f>
        <v>0</v>
      </c>
      <c r="BI358" s="228">
        <f>IF(N358="nulová",J358,0)</f>
        <v>0</v>
      </c>
      <c r="BJ358" s="20" t="s">
        <v>83</v>
      </c>
      <c r="BK358" s="228">
        <f>ROUND(I358*H358,2)</f>
        <v>0</v>
      </c>
      <c r="BL358" s="20" t="s">
        <v>334</v>
      </c>
      <c r="BM358" s="227" t="s">
        <v>3032</v>
      </c>
    </row>
    <row r="359" s="2" customFormat="1">
      <c r="A359" s="42"/>
      <c r="B359" s="43"/>
      <c r="C359" s="44"/>
      <c r="D359" s="229" t="s">
        <v>223</v>
      </c>
      <c r="E359" s="44"/>
      <c r="F359" s="230" t="s">
        <v>3033</v>
      </c>
      <c r="G359" s="44"/>
      <c r="H359" s="44"/>
      <c r="I359" s="231"/>
      <c r="J359" s="44"/>
      <c r="K359" s="44"/>
      <c r="L359" s="48"/>
      <c r="M359" s="232"/>
      <c r="N359" s="233"/>
      <c r="O359" s="88"/>
      <c r="P359" s="88"/>
      <c r="Q359" s="88"/>
      <c r="R359" s="88"/>
      <c r="S359" s="88"/>
      <c r="T359" s="89"/>
      <c r="U359" s="42"/>
      <c r="V359" s="42"/>
      <c r="W359" s="42"/>
      <c r="X359" s="42"/>
      <c r="Y359" s="42"/>
      <c r="Z359" s="42"/>
      <c r="AA359" s="42"/>
      <c r="AB359" s="42"/>
      <c r="AC359" s="42"/>
      <c r="AD359" s="42"/>
      <c r="AE359" s="42"/>
      <c r="AT359" s="20" t="s">
        <v>223</v>
      </c>
      <c r="AU359" s="20" t="s">
        <v>85</v>
      </c>
    </row>
    <row r="360" s="14" customFormat="1">
      <c r="A360" s="14"/>
      <c r="B360" s="245"/>
      <c r="C360" s="246"/>
      <c r="D360" s="236" t="s">
        <v>225</v>
      </c>
      <c r="E360" s="247" t="s">
        <v>32</v>
      </c>
      <c r="F360" s="248" t="s">
        <v>3034</v>
      </c>
      <c r="G360" s="246"/>
      <c r="H360" s="249">
        <v>1.2</v>
      </c>
      <c r="I360" s="250"/>
      <c r="J360" s="246"/>
      <c r="K360" s="246"/>
      <c r="L360" s="251"/>
      <c r="M360" s="252"/>
      <c r="N360" s="253"/>
      <c r="O360" s="253"/>
      <c r="P360" s="253"/>
      <c r="Q360" s="253"/>
      <c r="R360" s="253"/>
      <c r="S360" s="253"/>
      <c r="T360" s="254"/>
      <c r="U360" s="14"/>
      <c r="V360" s="14"/>
      <c r="W360" s="14"/>
      <c r="X360" s="14"/>
      <c r="Y360" s="14"/>
      <c r="Z360" s="14"/>
      <c r="AA360" s="14"/>
      <c r="AB360" s="14"/>
      <c r="AC360" s="14"/>
      <c r="AD360" s="14"/>
      <c r="AE360" s="14"/>
      <c r="AT360" s="255" t="s">
        <v>225</v>
      </c>
      <c r="AU360" s="255" t="s">
        <v>85</v>
      </c>
      <c r="AV360" s="14" t="s">
        <v>85</v>
      </c>
      <c r="AW360" s="14" t="s">
        <v>38</v>
      </c>
      <c r="AX360" s="14" t="s">
        <v>76</v>
      </c>
      <c r="AY360" s="255" t="s">
        <v>214</v>
      </c>
    </row>
    <row r="361" s="15" customFormat="1">
      <c r="A361" s="15"/>
      <c r="B361" s="256"/>
      <c r="C361" s="257"/>
      <c r="D361" s="236" t="s">
        <v>225</v>
      </c>
      <c r="E361" s="258" t="s">
        <v>32</v>
      </c>
      <c r="F361" s="259" t="s">
        <v>256</v>
      </c>
      <c r="G361" s="257"/>
      <c r="H361" s="260">
        <v>1.2</v>
      </c>
      <c r="I361" s="261"/>
      <c r="J361" s="257"/>
      <c r="K361" s="257"/>
      <c r="L361" s="262"/>
      <c r="M361" s="263"/>
      <c r="N361" s="264"/>
      <c r="O361" s="264"/>
      <c r="P361" s="264"/>
      <c r="Q361" s="264"/>
      <c r="R361" s="264"/>
      <c r="S361" s="264"/>
      <c r="T361" s="265"/>
      <c r="U361" s="15"/>
      <c r="V361" s="15"/>
      <c r="W361" s="15"/>
      <c r="X361" s="15"/>
      <c r="Y361" s="15"/>
      <c r="Z361" s="15"/>
      <c r="AA361" s="15"/>
      <c r="AB361" s="15"/>
      <c r="AC361" s="15"/>
      <c r="AD361" s="15"/>
      <c r="AE361" s="15"/>
      <c r="AT361" s="266" t="s">
        <v>225</v>
      </c>
      <c r="AU361" s="266" t="s">
        <v>85</v>
      </c>
      <c r="AV361" s="15" t="s">
        <v>215</v>
      </c>
      <c r="AW361" s="15" t="s">
        <v>38</v>
      </c>
      <c r="AX361" s="15" t="s">
        <v>83</v>
      </c>
      <c r="AY361" s="266" t="s">
        <v>214</v>
      </c>
    </row>
    <row r="362" s="2" customFormat="1" ht="21.75" customHeight="1">
      <c r="A362" s="42"/>
      <c r="B362" s="43"/>
      <c r="C362" s="216" t="s">
        <v>636</v>
      </c>
      <c r="D362" s="216" t="s">
        <v>217</v>
      </c>
      <c r="E362" s="217" t="s">
        <v>3035</v>
      </c>
      <c r="F362" s="218" t="s">
        <v>3036</v>
      </c>
      <c r="G362" s="219" t="s">
        <v>280</v>
      </c>
      <c r="H362" s="220">
        <v>5.4000000000000004</v>
      </c>
      <c r="I362" s="221"/>
      <c r="J362" s="222">
        <f>ROUND(I362*H362,2)</f>
        <v>0</v>
      </c>
      <c r="K362" s="218" t="s">
        <v>221</v>
      </c>
      <c r="L362" s="48"/>
      <c r="M362" s="223" t="s">
        <v>32</v>
      </c>
      <c r="N362" s="224" t="s">
        <v>47</v>
      </c>
      <c r="O362" s="88"/>
      <c r="P362" s="225">
        <f>O362*H362</f>
        <v>0</v>
      </c>
      <c r="Q362" s="225">
        <v>0</v>
      </c>
      <c r="R362" s="225">
        <f>Q362*H362</f>
        <v>0</v>
      </c>
      <c r="S362" s="225">
        <v>0</v>
      </c>
      <c r="T362" s="226">
        <f>S362*H362</f>
        <v>0</v>
      </c>
      <c r="U362" s="42"/>
      <c r="V362" s="42"/>
      <c r="W362" s="42"/>
      <c r="X362" s="42"/>
      <c r="Y362" s="42"/>
      <c r="Z362" s="42"/>
      <c r="AA362" s="42"/>
      <c r="AB362" s="42"/>
      <c r="AC362" s="42"/>
      <c r="AD362" s="42"/>
      <c r="AE362" s="42"/>
      <c r="AR362" s="227" t="s">
        <v>334</v>
      </c>
      <c r="AT362" s="227" t="s">
        <v>217</v>
      </c>
      <c r="AU362" s="227" t="s">
        <v>85</v>
      </c>
      <c r="AY362" s="20" t="s">
        <v>214</v>
      </c>
      <c r="BE362" s="228">
        <f>IF(N362="základní",J362,0)</f>
        <v>0</v>
      </c>
      <c r="BF362" s="228">
        <f>IF(N362="snížená",J362,0)</f>
        <v>0</v>
      </c>
      <c r="BG362" s="228">
        <f>IF(N362="zákl. přenesená",J362,0)</f>
        <v>0</v>
      </c>
      <c r="BH362" s="228">
        <f>IF(N362="sníž. přenesená",J362,0)</f>
        <v>0</v>
      </c>
      <c r="BI362" s="228">
        <f>IF(N362="nulová",J362,0)</f>
        <v>0</v>
      </c>
      <c r="BJ362" s="20" t="s">
        <v>83</v>
      </c>
      <c r="BK362" s="228">
        <f>ROUND(I362*H362,2)</f>
        <v>0</v>
      </c>
      <c r="BL362" s="20" t="s">
        <v>334</v>
      </c>
      <c r="BM362" s="227" t="s">
        <v>3037</v>
      </c>
    </row>
    <row r="363" s="2" customFormat="1">
      <c r="A363" s="42"/>
      <c r="B363" s="43"/>
      <c r="C363" s="44"/>
      <c r="D363" s="229" t="s">
        <v>223</v>
      </c>
      <c r="E363" s="44"/>
      <c r="F363" s="230" t="s">
        <v>3038</v>
      </c>
      <c r="G363" s="44"/>
      <c r="H363" s="44"/>
      <c r="I363" s="231"/>
      <c r="J363" s="44"/>
      <c r="K363" s="44"/>
      <c r="L363" s="48"/>
      <c r="M363" s="232"/>
      <c r="N363" s="233"/>
      <c r="O363" s="88"/>
      <c r="P363" s="88"/>
      <c r="Q363" s="88"/>
      <c r="R363" s="88"/>
      <c r="S363" s="88"/>
      <c r="T363" s="89"/>
      <c r="U363" s="42"/>
      <c r="V363" s="42"/>
      <c r="W363" s="42"/>
      <c r="X363" s="42"/>
      <c r="Y363" s="42"/>
      <c r="Z363" s="42"/>
      <c r="AA363" s="42"/>
      <c r="AB363" s="42"/>
      <c r="AC363" s="42"/>
      <c r="AD363" s="42"/>
      <c r="AE363" s="42"/>
      <c r="AT363" s="20" t="s">
        <v>223</v>
      </c>
      <c r="AU363" s="20" t="s">
        <v>85</v>
      </c>
    </row>
    <row r="364" s="14" customFormat="1">
      <c r="A364" s="14"/>
      <c r="B364" s="245"/>
      <c r="C364" s="246"/>
      <c r="D364" s="236" t="s">
        <v>225</v>
      </c>
      <c r="E364" s="247" t="s">
        <v>32</v>
      </c>
      <c r="F364" s="248" t="s">
        <v>3039</v>
      </c>
      <c r="G364" s="246"/>
      <c r="H364" s="249">
        <v>5.4000000000000004</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225</v>
      </c>
      <c r="AU364" s="255" t="s">
        <v>85</v>
      </c>
      <c r="AV364" s="14" t="s">
        <v>85</v>
      </c>
      <c r="AW364" s="14" t="s">
        <v>38</v>
      </c>
      <c r="AX364" s="14" t="s">
        <v>76</v>
      </c>
      <c r="AY364" s="255" t="s">
        <v>214</v>
      </c>
    </row>
    <row r="365" s="15" customFormat="1">
      <c r="A365" s="15"/>
      <c r="B365" s="256"/>
      <c r="C365" s="257"/>
      <c r="D365" s="236" t="s">
        <v>225</v>
      </c>
      <c r="E365" s="258" t="s">
        <v>32</v>
      </c>
      <c r="F365" s="259" t="s">
        <v>256</v>
      </c>
      <c r="G365" s="257"/>
      <c r="H365" s="260">
        <v>5.4000000000000004</v>
      </c>
      <c r="I365" s="261"/>
      <c r="J365" s="257"/>
      <c r="K365" s="257"/>
      <c r="L365" s="262"/>
      <c r="M365" s="263"/>
      <c r="N365" s="264"/>
      <c r="O365" s="264"/>
      <c r="P365" s="264"/>
      <c r="Q365" s="264"/>
      <c r="R365" s="264"/>
      <c r="S365" s="264"/>
      <c r="T365" s="265"/>
      <c r="U365" s="15"/>
      <c r="V365" s="15"/>
      <c r="W365" s="15"/>
      <c r="X365" s="15"/>
      <c r="Y365" s="15"/>
      <c r="Z365" s="15"/>
      <c r="AA365" s="15"/>
      <c r="AB365" s="15"/>
      <c r="AC365" s="15"/>
      <c r="AD365" s="15"/>
      <c r="AE365" s="15"/>
      <c r="AT365" s="266" t="s">
        <v>225</v>
      </c>
      <c r="AU365" s="266" t="s">
        <v>85</v>
      </c>
      <c r="AV365" s="15" t="s">
        <v>215</v>
      </c>
      <c r="AW365" s="15" t="s">
        <v>38</v>
      </c>
      <c r="AX365" s="15" t="s">
        <v>83</v>
      </c>
      <c r="AY365" s="266" t="s">
        <v>214</v>
      </c>
    </row>
    <row r="366" s="2" customFormat="1" ht="24.15" customHeight="1">
      <c r="A366" s="42"/>
      <c r="B366" s="43"/>
      <c r="C366" s="216" t="s">
        <v>641</v>
      </c>
      <c r="D366" s="216" t="s">
        <v>217</v>
      </c>
      <c r="E366" s="217" t="s">
        <v>3040</v>
      </c>
      <c r="F366" s="218" t="s">
        <v>3041</v>
      </c>
      <c r="G366" s="219" t="s">
        <v>280</v>
      </c>
      <c r="H366" s="220">
        <v>3.5</v>
      </c>
      <c r="I366" s="221"/>
      <c r="J366" s="222">
        <f>ROUND(I366*H366,2)</f>
        <v>0</v>
      </c>
      <c r="K366" s="218" t="s">
        <v>221</v>
      </c>
      <c r="L366" s="48"/>
      <c r="M366" s="223" t="s">
        <v>32</v>
      </c>
      <c r="N366" s="224" t="s">
        <v>47</v>
      </c>
      <c r="O366" s="88"/>
      <c r="P366" s="225">
        <f>O366*H366</f>
        <v>0</v>
      </c>
      <c r="Q366" s="225">
        <v>0</v>
      </c>
      <c r="R366" s="225">
        <f>Q366*H366</f>
        <v>0</v>
      </c>
      <c r="S366" s="225">
        <v>0</v>
      </c>
      <c r="T366" s="226">
        <f>S366*H366</f>
        <v>0</v>
      </c>
      <c r="U366" s="42"/>
      <c r="V366" s="42"/>
      <c r="W366" s="42"/>
      <c r="X366" s="42"/>
      <c r="Y366" s="42"/>
      <c r="Z366" s="42"/>
      <c r="AA366" s="42"/>
      <c r="AB366" s="42"/>
      <c r="AC366" s="42"/>
      <c r="AD366" s="42"/>
      <c r="AE366" s="42"/>
      <c r="AR366" s="227" t="s">
        <v>334</v>
      </c>
      <c r="AT366" s="227" t="s">
        <v>217</v>
      </c>
      <c r="AU366" s="227" t="s">
        <v>85</v>
      </c>
      <c r="AY366" s="20" t="s">
        <v>214</v>
      </c>
      <c r="BE366" s="228">
        <f>IF(N366="základní",J366,0)</f>
        <v>0</v>
      </c>
      <c r="BF366" s="228">
        <f>IF(N366="snížená",J366,0)</f>
        <v>0</v>
      </c>
      <c r="BG366" s="228">
        <f>IF(N366="zákl. přenesená",J366,0)</f>
        <v>0</v>
      </c>
      <c r="BH366" s="228">
        <f>IF(N366="sníž. přenesená",J366,0)</f>
        <v>0</v>
      </c>
      <c r="BI366" s="228">
        <f>IF(N366="nulová",J366,0)</f>
        <v>0</v>
      </c>
      <c r="BJ366" s="20" t="s">
        <v>83</v>
      </c>
      <c r="BK366" s="228">
        <f>ROUND(I366*H366,2)</f>
        <v>0</v>
      </c>
      <c r="BL366" s="20" t="s">
        <v>334</v>
      </c>
      <c r="BM366" s="227" t="s">
        <v>3042</v>
      </c>
    </row>
    <row r="367" s="2" customFormat="1">
      <c r="A367" s="42"/>
      <c r="B367" s="43"/>
      <c r="C367" s="44"/>
      <c r="D367" s="229" t="s">
        <v>223</v>
      </c>
      <c r="E367" s="44"/>
      <c r="F367" s="230" t="s">
        <v>3043</v>
      </c>
      <c r="G367" s="44"/>
      <c r="H367" s="44"/>
      <c r="I367" s="231"/>
      <c r="J367" s="44"/>
      <c r="K367" s="44"/>
      <c r="L367" s="48"/>
      <c r="M367" s="232"/>
      <c r="N367" s="233"/>
      <c r="O367" s="88"/>
      <c r="P367" s="88"/>
      <c r="Q367" s="88"/>
      <c r="R367" s="88"/>
      <c r="S367" s="88"/>
      <c r="T367" s="89"/>
      <c r="U367" s="42"/>
      <c r="V367" s="42"/>
      <c r="W367" s="42"/>
      <c r="X367" s="42"/>
      <c r="Y367" s="42"/>
      <c r="Z367" s="42"/>
      <c r="AA367" s="42"/>
      <c r="AB367" s="42"/>
      <c r="AC367" s="42"/>
      <c r="AD367" s="42"/>
      <c r="AE367" s="42"/>
      <c r="AT367" s="20" t="s">
        <v>223</v>
      </c>
      <c r="AU367" s="20" t="s">
        <v>85</v>
      </c>
    </row>
    <row r="368" s="14" customFormat="1">
      <c r="A368" s="14"/>
      <c r="B368" s="245"/>
      <c r="C368" s="246"/>
      <c r="D368" s="236" t="s">
        <v>225</v>
      </c>
      <c r="E368" s="247" t="s">
        <v>32</v>
      </c>
      <c r="F368" s="248" t="s">
        <v>2909</v>
      </c>
      <c r="G368" s="246"/>
      <c r="H368" s="249">
        <v>3.5</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225</v>
      </c>
      <c r="AU368" s="255" t="s">
        <v>85</v>
      </c>
      <c r="AV368" s="14" t="s">
        <v>85</v>
      </c>
      <c r="AW368" s="14" t="s">
        <v>38</v>
      </c>
      <c r="AX368" s="14" t="s">
        <v>76</v>
      </c>
      <c r="AY368" s="255" t="s">
        <v>214</v>
      </c>
    </row>
    <row r="369" s="15" customFormat="1">
      <c r="A369" s="15"/>
      <c r="B369" s="256"/>
      <c r="C369" s="257"/>
      <c r="D369" s="236" t="s">
        <v>225</v>
      </c>
      <c r="E369" s="258" t="s">
        <v>32</v>
      </c>
      <c r="F369" s="259" t="s">
        <v>256</v>
      </c>
      <c r="G369" s="257"/>
      <c r="H369" s="260">
        <v>3.5</v>
      </c>
      <c r="I369" s="261"/>
      <c r="J369" s="257"/>
      <c r="K369" s="257"/>
      <c r="L369" s="262"/>
      <c r="M369" s="263"/>
      <c r="N369" s="264"/>
      <c r="O369" s="264"/>
      <c r="P369" s="264"/>
      <c r="Q369" s="264"/>
      <c r="R369" s="264"/>
      <c r="S369" s="264"/>
      <c r="T369" s="265"/>
      <c r="U369" s="15"/>
      <c r="V369" s="15"/>
      <c r="W369" s="15"/>
      <c r="X369" s="15"/>
      <c r="Y369" s="15"/>
      <c r="Z369" s="15"/>
      <c r="AA369" s="15"/>
      <c r="AB369" s="15"/>
      <c r="AC369" s="15"/>
      <c r="AD369" s="15"/>
      <c r="AE369" s="15"/>
      <c r="AT369" s="266" t="s">
        <v>225</v>
      </c>
      <c r="AU369" s="266" t="s">
        <v>85</v>
      </c>
      <c r="AV369" s="15" t="s">
        <v>215</v>
      </c>
      <c r="AW369" s="15" t="s">
        <v>38</v>
      </c>
      <c r="AX369" s="15" t="s">
        <v>83</v>
      </c>
      <c r="AY369" s="266" t="s">
        <v>214</v>
      </c>
    </row>
    <row r="370" s="2" customFormat="1" ht="24.15" customHeight="1">
      <c r="A370" s="42"/>
      <c r="B370" s="43"/>
      <c r="C370" s="216" t="s">
        <v>646</v>
      </c>
      <c r="D370" s="216" t="s">
        <v>217</v>
      </c>
      <c r="E370" s="217" t="s">
        <v>3044</v>
      </c>
      <c r="F370" s="218" t="s">
        <v>3045</v>
      </c>
      <c r="G370" s="219" t="s">
        <v>280</v>
      </c>
      <c r="H370" s="220">
        <v>7.5</v>
      </c>
      <c r="I370" s="221"/>
      <c r="J370" s="222">
        <f>ROUND(I370*H370,2)</f>
        <v>0</v>
      </c>
      <c r="K370" s="218" t="s">
        <v>221</v>
      </c>
      <c r="L370" s="48"/>
      <c r="M370" s="223" t="s">
        <v>32</v>
      </c>
      <c r="N370" s="224" t="s">
        <v>47</v>
      </c>
      <c r="O370" s="88"/>
      <c r="P370" s="225">
        <f>O370*H370</f>
        <v>0</v>
      </c>
      <c r="Q370" s="225">
        <v>0</v>
      </c>
      <c r="R370" s="225">
        <f>Q370*H370</f>
        <v>0</v>
      </c>
      <c r="S370" s="225">
        <v>0</v>
      </c>
      <c r="T370" s="226">
        <f>S370*H370</f>
        <v>0</v>
      </c>
      <c r="U370" s="42"/>
      <c r="V370" s="42"/>
      <c r="W370" s="42"/>
      <c r="X370" s="42"/>
      <c r="Y370" s="42"/>
      <c r="Z370" s="42"/>
      <c r="AA370" s="42"/>
      <c r="AB370" s="42"/>
      <c r="AC370" s="42"/>
      <c r="AD370" s="42"/>
      <c r="AE370" s="42"/>
      <c r="AR370" s="227" t="s">
        <v>334</v>
      </c>
      <c r="AT370" s="227" t="s">
        <v>217</v>
      </c>
      <c r="AU370" s="227" t="s">
        <v>85</v>
      </c>
      <c r="AY370" s="20" t="s">
        <v>214</v>
      </c>
      <c r="BE370" s="228">
        <f>IF(N370="základní",J370,0)</f>
        <v>0</v>
      </c>
      <c r="BF370" s="228">
        <f>IF(N370="snížená",J370,0)</f>
        <v>0</v>
      </c>
      <c r="BG370" s="228">
        <f>IF(N370="zákl. přenesená",J370,0)</f>
        <v>0</v>
      </c>
      <c r="BH370" s="228">
        <f>IF(N370="sníž. přenesená",J370,0)</f>
        <v>0</v>
      </c>
      <c r="BI370" s="228">
        <f>IF(N370="nulová",J370,0)</f>
        <v>0</v>
      </c>
      <c r="BJ370" s="20" t="s">
        <v>83</v>
      </c>
      <c r="BK370" s="228">
        <f>ROUND(I370*H370,2)</f>
        <v>0</v>
      </c>
      <c r="BL370" s="20" t="s">
        <v>334</v>
      </c>
      <c r="BM370" s="227" t="s">
        <v>3046</v>
      </c>
    </row>
    <row r="371" s="2" customFormat="1">
      <c r="A371" s="42"/>
      <c r="B371" s="43"/>
      <c r="C371" s="44"/>
      <c r="D371" s="229" t="s">
        <v>223</v>
      </c>
      <c r="E371" s="44"/>
      <c r="F371" s="230" t="s">
        <v>3047</v>
      </c>
      <c r="G371" s="44"/>
      <c r="H371" s="44"/>
      <c r="I371" s="231"/>
      <c r="J371" s="44"/>
      <c r="K371" s="44"/>
      <c r="L371" s="48"/>
      <c r="M371" s="232"/>
      <c r="N371" s="233"/>
      <c r="O371" s="88"/>
      <c r="P371" s="88"/>
      <c r="Q371" s="88"/>
      <c r="R371" s="88"/>
      <c r="S371" s="88"/>
      <c r="T371" s="89"/>
      <c r="U371" s="42"/>
      <c r="V371" s="42"/>
      <c r="W371" s="42"/>
      <c r="X371" s="42"/>
      <c r="Y371" s="42"/>
      <c r="Z371" s="42"/>
      <c r="AA371" s="42"/>
      <c r="AB371" s="42"/>
      <c r="AC371" s="42"/>
      <c r="AD371" s="42"/>
      <c r="AE371" s="42"/>
      <c r="AT371" s="20" t="s">
        <v>223</v>
      </c>
      <c r="AU371" s="20" t="s">
        <v>85</v>
      </c>
    </row>
    <row r="372" s="14" customFormat="1">
      <c r="A372" s="14"/>
      <c r="B372" s="245"/>
      <c r="C372" s="246"/>
      <c r="D372" s="236" t="s">
        <v>225</v>
      </c>
      <c r="E372" s="247" t="s">
        <v>32</v>
      </c>
      <c r="F372" s="248" t="s">
        <v>3048</v>
      </c>
      <c r="G372" s="246"/>
      <c r="H372" s="249">
        <v>7.5</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225</v>
      </c>
      <c r="AU372" s="255" t="s">
        <v>85</v>
      </c>
      <c r="AV372" s="14" t="s">
        <v>85</v>
      </c>
      <c r="AW372" s="14" t="s">
        <v>38</v>
      </c>
      <c r="AX372" s="14" t="s">
        <v>76</v>
      </c>
      <c r="AY372" s="255" t="s">
        <v>214</v>
      </c>
    </row>
    <row r="373" s="15" customFormat="1">
      <c r="A373" s="15"/>
      <c r="B373" s="256"/>
      <c r="C373" s="257"/>
      <c r="D373" s="236" t="s">
        <v>225</v>
      </c>
      <c r="E373" s="258" t="s">
        <v>32</v>
      </c>
      <c r="F373" s="259" t="s">
        <v>256</v>
      </c>
      <c r="G373" s="257"/>
      <c r="H373" s="260">
        <v>7.5</v>
      </c>
      <c r="I373" s="261"/>
      <c r="J373" s="257"/>
      <c r="K373" s="257"/>
      <c r="L373" s="262"/>
      <c r="M373" s="263"/>
      <c r="N373" s="264"/>
      <c r="O373" s="264"/>
      <c r="P373" s="264"/>
      <c r="Q373" s="264"/>
      <c r="R373" s="264"/>
      <c r="S373" s="264"/>
      <c r="T373" s="265"/>
      <c r="U373" s="15"/>
      <c r="V373" s="15"/>
      <c r="W373" s="15"/>
      <c r="X373" s="15"/>
      <c r="Y373" s="15"/>
      <c r="Z373" s="15"/>
      <c r="AA373" s="15"/>
      <c r="AB373" s="15"/>
      <c r="AC373" s="15"/>
      <c r="AD373" s="15"/>
      <c r="AE373" s="15"/>
      <c r="AT373" s="266" t="s">
        <v>225</v>
      </c>
      <c r="AU373" s="266" t="s">
        <v>85</v>
      </c>
      <c r="AV373" s="15" t="s">
        <v>215</v>
      </c>
      <c r="AW373" s="15" t="s">
        <v>38</v>
      </c>
      <c r="AX373" s="15" t="s">
        <v>83</v>
      </c>
      <c r="AY373" s="266" t="s">
        <v>214</v>
      </c>
    </row>
    <row r="374" s="2" customFormat="1" ht="24.15" customHeight="1">
      <c r="A374" s="42"/>
      <c r="B374" s="43"/>
      <c r="C374" s="268" t="s">
        <v>653</v>
      </c>
      <c r="D374" s="268" t="s">
        <v>302</v>
      </c>
      <c r="E374" s="269" t="s">
        <v>3049</v>
      </c>
      <c r="F374" s="270" t="s">
        <v>3050</v>
      </c>
      <c r="G374" s="271" t="s">
        <v>327</v>
      </c>
      <c r="H374" s="272">
        <v>1</v>
      </c>
      <c r="I374" s="273"/>
      <c r="J374" s="274">
        <f>ROUND(I374*H374,2)</f>
        <v>0</v>
      </c>
      <c r="K374" s="270" t="s">
        <v>221</v>
      </c>
      <c r="L374" s="275"/>
      <c r="M374" s="276" t="s">
        <v>32</v>
      </c>
      <c r="N374" s="277" t="s">
        <v>47</v>
      </c>
      <c r="O374" s="88"/>
      <c r="P374" s="225">
        <f>O374*H374</f>
        <v>0</v>
      </c>
      <c r="Q374" s="225">
        <v>0</v>
      </c>
      <c r="R374" s="225">
        <f>Q374*H374</f>
        <v>0</v>
      </c>
      <c r="S374" s="225">
        <v>0</v>
      </c>
      <c r="T374" s="226">
        <f>S374*H374</f>
        <v>0</v>
      </c>
      <c r="U374" s="42"/>
      <c r="V374" s="42"/>
      <c r="W374" s="42"/>
      <c r="X374" s="42"/>
      <c r="Y374" s="42"/>
      <c r="Z374" s="42"/>
      <c r="AA374" s="42"/>
      <c r="AB374" s="42"/>
      <c r="AC374" s="42"/>
      <c r="AD374" s="42"/>
      <c r="AE374" s="42"/>
      <c r="AR374" s="227" t="s">
        <v>426</v>
      </c>
      <c r="AT374" s="227" t="s">
        <v>302</v>
      </c>
      <c r="AU374" s="227" t="s">
        <v>85</v>
      </c>
      <c r="AY374" s="20" t="s">
        <v>214</v>
      </c>
      <c r="BE374" s="228">
        <f>IF(N374="základní",J374,0)</f>
        <v>0</v>
      </c>
      <c r="BF374" s="228">
        <f>IF(N374="snížená",J374,0)</f>
        <v>0</v>
      </c>
      <c r="BG374" s="228">
        <f>IF(N374="zákl. přenesená",J374,0)</f>
        <v>0</v>
      </c>
      <c r="BH374" s="228">
        <f>IF(N374="sníž. přenesená",J374,0)</f>
        <v>0</v>
      </c>
      <c r="BI374" s="228">
        <f>IF(N374="nulová",J374,0)</f>
        <v>0</v>
      </c>
      <c r="BJ374" s="20" t="s">
        <v>83</v>
      </c>
      <c r="BK374" s="228">
        <f>ROUND(I374*H374,2)</f>
        <v>0</v>
      </c>
      <c r="BL374" s="20" t="s">
        <v>334</v>
      </c>
      <c r="BM374" s="227" t="s">
        <v>3051</v>
      </c>
    </row>
    <row r="375" s="2" customFormat="1" ht="24.15" customHeight="1">
      <c r="A375" s="42"/>
      <c r="B375" s="43"/>
      <c r="C375" s="268" t="s">
        <v>661</v>
      </c>
      <c r="D375" s="268" t="s">
        <v>302</v>
      </c>
      <c r="E375" s="269" t="s">
        <v>3052</v>
      </c>
      <c r="F375" s="270" t="s">
        <v>3053</v>
      </c>
      <c r="G375" s="271" t="s">
        <v>327</v>
      </c>
      <c r="H375" s="272">
        <v>1</v>
      </c>
      <c r="I375" s="273"/>
      <c r="J375" s="274">
        <f>ROUND(I375*H375,2)</f>
        <v>0</v>
      </c>
      <c r="K375" s="270" t="s">
        <v>221</v>
      </c>
      <c r="L375" s="275"/>
      <c r="M375" s="276" t="s">
        <v>32</v>
      </c>
      <c r="N375" s="277" t="s">
        <v>47</v>
      </c>
      <c r="O375" s="88"/>
      <c r="P375" s="225">
        <f>O375*H375</f>
        <v>0</v>
      </c>
      <c r="Q375" s="225">
        <v>0</v>
      </c>
      <c r="R375" s="225">
        <f>Q375*H375</f>
        <v>0</v>
      </c>
      <c r="S375" s="225">
        <v>0</v>
      </c>
      <c r="T375" s="226">
        <f>S375*H375</f>
        <v>0</v>
      </c>
      <c r="U375" s="42"/>
      <c r="V375" s="42"/>
      <c r="W375" s="42"/>
      <c r="X375" s="42"/>
      <c r="Y375" s="42"/>
      <c r="Z375" s="42"/>
      <c r="AA375" s="42"/>
      <c r="AB375" s="42"/>
      <c r="AC375" s="42"/>
      <c r="AD375" s="42"/>
      <c r="AE375" s="42"/>
      <c r="AR375" s="227" t="s">
        <v>426</v>
      </c>
      <c r="AT375" s="227" t="s">
        <v>302</v>
      </c>
      <c r="AU375" s="227" t="s">
        <v>85</v>
      </c>
      <c r="AY375" s="20" t="s">
        <v>214</v>
      </c>
      <c r="BE375" s="228">
        <f>IF(N375="základní",J375,0)</f>
        <v>0</v>
      </c>
      <c r="BF375" s="228">
        <f>IF(N375="snížená",J375,0)</f>
        <v>0</v>
      </c>
      <c r="BG375" s="228">
        <f>IF(N375="zákl. přenesená",J375,0)</f>
        <v>0</v>
      </c>
      <c r="BH375" s="228">
        <f>IF(N375="sníž. přenesená",J375,0)</f>
        <v>0</v>
      </c>
      <c r="BI375" s="228">
        <f>IF(N375="nulová",J375,0)</f>
        <v>0</v>
      </c>
      <c r="BJ375" s="20" t="s">
        <v>83</v>
      </c>
      <c r="BK375" s="228">
        <f>ROUND(I375*H375,2)</f>
        <v>0</v>
      </c>
      <c r="BL375" s="20" t="s">
        <v>334</v>
      </c>
      <c r="BM375" s="227" t="s">
        <v>3054</v>
      </c>
    </row>
    <row r="376" s="2" customFormat="1" ht="24.15" customHeight="1">
      <c r="A376" s="42"/>
      <c r="B376" s="43"/>
      <c r="C376" s="216" t="s">
        <v>667</v>
      </c>
      <c r="D376" s="216" t="s">
        <v>217</v>
      </c>
      <c r="E376" s="217" t="s">
        <v>3055</v>
      </c>
      <c r="F376" s="218" t="s">
        <v>3056</v>
      </c>
      <c r="G376" s="219" t="s">
        <v>280</v>
      </c>
      <c r="H376" s="220">
        <v>3.8999999999999999</v>
      </c>
      <c r="I376" s="221"/>
      <c r="J376" s="222">
        <f>ROUND(I376*H376,2)</f>
        <v>0</v>
      </c>
      <c r="K376" s="218" t="s">
        <v>221</v>
      </c>
      <c r="L376" s="48"/>
      <c r="M376" s="223" t="s">
        <v>32</v>
      </c>
      <c r="N376" s="224" t="s">
        <v>47</v>
      </c>
      <c r="O376" s="88"/>
      <c r="P376" s="225">
        <f>O376*H376</f>
        <v>0</v>
      </c>
      <c r="Q376" s="225">
        <v>0</v>
      </c>
      <c r="R376" s="225">
        <f>Q376*H376</f>
        <v>0</v>
      </c>
      <c r="S376" s="225">
        <v>0</v>
      </c>
      <c r="T376" s="226">
        <f>S376*H376</f>
        <v>0</v>
      </c>
      <c r="U376" s="42"/>
      <c r="V376" s="42"/>
      <c r="W376" s="42"/>
      <c r="X376" s="42"/>
      <c r="Y376" s="42"/>
      <c r="Z376" s="42"/>
      <c r="AA376" s="42"/>
      <c r="AB376" s="42"/>
      <c r="AC376" s="42"/>
      <c r="AD376" s="42"/>
      <c r="AE376" s="42"/>
      <c r="AR376" s="227" t="s">
        <v>334</v>
      </c>
      <c r="AT376" s="227" t="s">
        <v>217</v>
      </c>
      <c r="AU376" s="227" t="s">
        <v>85</v>
      </c>
      <c r="AY376" s="20" t="s">
        <v>214</v>
      </c>
      <c r="BE376" s="228">
        <f>IF(N376="základní",J376,0)</f>
        <v>0</v>
      </c>
      <c r="BF376" s="228">
        <f>IF(N376="snížená",J376,0)</f>
        <v>0</v>
      </c>
      <c r="BG376" s="228">
        <f>IF(N376="zákl. přenesená",J376,0)</f>
        <v>0</v>
      </c>
      <c r="BH376" s="228">
        <f>IF(N376="sníž. přenesená",J376,0)</f>
        <v>0</v>
      </c>
      <c r="BI376" s="228">
        <f>IF(N376="nulová",J376,0)</f>
        <v>0</v>
      </c>
      <c r="BJ376" s="20" t="s">
        <v>83</v>
      </c>
      <c r="BK376" s="228">
        <f>ROUND(I376*H376,2)</f>
        <v>0</v>
      </c>
      <c r="BL376" s="20" t="s">
        <v>334</v>
      </c>
      <c r="BM376" s="227" t="s">
        <v>3057</v>
      </c>
    </row>
    <row r="377" s="2" customFormat="1">
      <c r="A377" s="42"/>
      <c r="B377" s="43"/>
      <c r="C377" s="44"/>
      <c r="D377" s="229" t="s">
        <v>223</v>
      </c>
      <c r="E377" s="44"/>
      <c r="F377" s="230" t="s">
        <v>3058</v>
      </c>
      <c r="G377" s="44"/>
      <c r="H377" s="44"/>
      <c r="I377" s="231"/>
      <c r="J377" s="44"/>
      <c r="K377" s="44"/>
      <c r="L377" s="48"/>
      <c r="M377" s="232"/>
      <c r="N377" s="233"/>
      <c r="O377" s="88"/>
      <c r="P377" s="88"/>
      <c r="Q377" s="88"/>
      <c r="R377" s="88"/>
      <c r="S377" s="88"/>
      <c r="T377" s="89"/>
      <c r="U377" s="42"/>
      <c r="V377" s="42"/>
      <c r="W377" s="42"/>
      <c r="X377" s="42"/>
      <c r="Y377" s="42"/>
      <c r="Z377" s="42"/>
      <c r="AA377" s="42"/>
      <c r="AB377" s="42"/>
      <c r="AC377" s="42"/>
      <c r="AD377" s="42"/>
      <c r="AE377" s="42"/>
      <c r="AT377" s="20" t="s">
        <v>223</v>
      </c>
      <c r="AU377" s="20" t="s">
        <v>85</v>
      </c>
    </row>
    <row r="378" s="14" customFormat="1">
      <c r="A378" s="14"/>
      <c r="B378" s="245"/>
      <c r="C378" s="246"/>
      <c r="D378" s="236" t="s">
        <v>225</v>
      </c>
      <c r="E378" s="247" t="s">
        <v>32</v>
      </c>
      <c r="F378" s="248" t="s">
        <v>3059</v>
      </c>
      <c r="G378" s="246"/>
      <c r="H378" s="249">
        <v>3.8999999999999999</v>
      </c>
      <c r="I378" s="250"/>
      <c r="J378" s="246"/>
      <c r="K378" s="246"/>
      <c r="L378" s="251"/>
      <c r="M378" s="252"/>
      <c r="N378" s="253"/>
      <c r="O378" s="253"/>
      <c r="P378" s="253"/>
      <c r="Q378" s="253"/>
      <c r="R378" s="253"/>
      <c r="S378" s="253"/>
      <c r="T378" s="254"/>
      <c r="U378" s="14"/>
      <c r="V378" s="14"/>
      <c r="W378" s="14"/>
      <c r="X378" s="14"/>
      <c r="Y378" s="14"/>
      <c r="Z378" s="14"/>
      <c r="AA378" s="14"/>
      <c r="AB378" s="14"/>
      <c r="AC378" s="14"/>
      <c r="AD378" s="14"/>
      <c r="AE378" s="14"/>
      <c r="AT378" s="255" t="s">
        <v>225</v>
      </c>
      <c r="AU378" s="255" t="s">
        <v>85</v>
      </c>
      <c r="AV378" s="14" t="s">
        <v>85</v>
      </c>
      <c r="AW378" s="14" t="s">
        <v>38</v>
      </c>
      <c r="AX378" s="14" t="s">
        <v>76</v>
      </c>
      <c r="AY378" s="255" t="s">
        <v>214</v>
      </c>
    </row>
    <row r="379" s="15" customFormat="1">
      <c r="A379" s="15"/>
      <c r="B379" s="256"/>
      <c r="C379" s="257"/>
      <c r="D379" s="236" t="s">
        <v>225</v>
      </c>
      <c r="E379" s="258" t="s">
        <v>32</v>
      </c>
      <c r="F379" s="259" t="s">
        <v>256</v>
      </c>
      <c r="G379" s="257"/>
      <c r="H379" s="260">
        <v>3.8999999999999999</v>
      </c>
      <c r="I379" s="261"/>
      <c r="J379" s="257"/>
      <c r="K379" s="257"/>
      <c r="L379" s="262"/>
      <c r="M379" s="263"/>
      <c r="N379" s="264"/>
      <c r="O379" s="264"/>
      <c r="P379" s="264"/>
      <c r="Q379" s="264"/>
      <c r="R379" s="264"/>
      <c r="S379" s="264"/>
      <c r="T379" s="265"/>
      <c r="U379" s="15"/>
      <c r="V379" s="15"/>
      <c r="W379" s="15"/>
      <c r="X379" s="15"/>
      <c r="Y379" s="15"/>
      <c r="Z379" s="15"/>
      <c r="AA379" s="15"/>
      <c r="AB379" s="15"/>
      <c r="AC379" s="15"/>
      <c r="AD379" s="15"/>
      <c r="AE379" s="15"/>
      <c r="AT379" s="266" t="s">
        <v>225</v>
      </c>
      <c r="AU379" s="266" t="s">
        <v>85</v>
      </c>
      <c r="AV379" s="15" t="s">
        <v>215</v>
      </c>
      <c r="AW379" s="15" t="s">
        <v>38</v>
      </c>
      <c r="AX379" s="15" t="s">
        <v>83</v>
      </c>
      <c r="AY379" s="266" t="s">
        <v>214</v>
      </c>
    </row>
    <row r="380" s="2" customFormat="1" ht="24.15" customHeight="1">
      <c r="A380" s="42"/>
      <c r="B380" s="43"/>
      <c r="C380" s="216" t="s">
        <v>672</v>
      </c>
      <c r="D380" s="216" t="s">
        <v>217</v>
      </c>
      <c r="E380" s="217" t="s">
        <v>3060</v>
      </c>
      <c r="F380" s="218" t="s">
        <v>3061</v>
      </c>
      <c r="G380" s="219" t="s">
        <v>280</v>
      </c>
      <c r="H380" s="220">
        <v>7.5</v>
      </c>
      <c r="I380" s="221"/>
      <c r="J380" s="222">
        <f>ROUND(I380*H380,2)</f>
        <v>0</v>
      </c>
      <c r="K380" s="218" t="s">
        <v>221</v>
      </c>
      <c r="L380" s="48"/>
      <c r="M380" s="223" t="s">
        <v>32</v>
      </c>
      <c r="N380" s="224" t="s">
        <v>47</v>
      </c>
      <c r="O380" s="88"/>
      <c r="P380" s="225">
        <f>O380*H380</f>
        <v>0</v>
      </c>
      <c r="Q380" s="225">
        <v>0</v>
      </c>
      <c r="R380" s="225">
        <f>Q380*H380</f>
        <v>0</v>
      </c>
      <c r="S380" s="225">
        <v>0</v>
      </c>
      <c r="T380" s="226">
        <f>S380*H380</f>
        <v>0</v>
      </c>
      <c r="U380" s="42"/>
      <c r="V380" s="42"/>
      <c r="W380" s="42"/>
      <c r="X380" s="42"/>
      <c r="Y380" s="42"/>
      <c r="Z380" s="42"/>
      <c r="AA380" s="42"/>
      <c r="AB380" s="42"/>
      <c r="AC380" s="42"/>
      <c r="AD380" s="42"/>
      <c r="AE380" s="42"/>
      <c r="AR380" s="227" t="s">
        <v>334</v>
      </c>
      <c r="AT380" s="227" t="s">
        <v>217</v>
      </c>
      <c r="AU380" s="227" t="s">
        <v>85</v>
      </c>
      <c r="AY380" s="20" t="s">
        <v>214</v>
      </c>
      <c r="BE380" s="228">
        <f>IF(N380="základní",J380,0)</f>
        <v>0</v>
      </c>
      <c r="BF380" s="228">
        <f>IF(N380="snížená",J380,0)</f>
        <v>0</v>
      </c>
      <c r="BG380" s="228">
        <f>IF(N380="zákl. přenesená",J380,0)</f>
        <v>0</v>
      </c>
      <c r="BH380" s="228">
        <f>IF(N380="sníž. přenesená",J380,0)</f>
        <v>0</v>
      </c>
      <c r="BI380" s="228">
        <f>IF(N380="nulová",J380,0)</f>
        <v>0</v>
      </c>
      <c r="BJ380" s="20" t="s">
        <v>83</v>
      </c>
      <c r="BK380" s="228">
        <f>ROUND(I380*H380,2)</f>
        <v>0</v>
      </c>
      <c r="BL380" s="20" t="s">
        <v>334</v>
      </c>
      <c r="BM380" s="227" t="s">
        <v>3062</v>
      </c>
    </row>
    <row r="381" s="2" customFormat="1">
      <c r="A381" s="42"/>
      <c r="B381" s="43"/>
      <c r="C381" s="44"/>
      <c r="D381" s="229" t="s">
        <v>223</v>
      </c>
      <c r="E381" s="44"/>
      <c r="F381" s="230" t="s">
        <v>3063</v>
      </c>
      <c r="G381" s="44"/>
      <c r="H381" s="44"/>
      <c r="I381" s="231"/>
      <c r="J381" s="44"/>
      <c r="K381" s="44"/>
      <c r="L381" s="48"/>
      <c r="M381" s="232"/>
      <c r="N381" s="233"/>
      <c r="O381" s="88"/>
      <c r="P381" s="88"/>
      <c r="Q381" s="88"/>
      <c r="R381" s="88"/>
      <c r="S381" s="88"/>
      <c r="T381" s="89"/>
      <c r="U381" s="42"/>
      <c r="V381" s="42"/>
      <c r="W381" s="42"/>
      <c r="X381" s="42"/>
      <c r="Y381" s="42"/>
      <c r="Z381" s="42"/>
      <c r="AA381" s="42"/>
      <c r="AB381" s="42"/>
      <c r="AC381" s="42"/>
      <c r="AD381" s="42"/>
      <c r="AE381" s="42"/>
      <c r="AT381" s="20" t="s">
        <v>223</v>
      </c>
      <c r="AU381" s="20" t="s">
        <v>85</v>
      </c>
    </row>
    <row r="382" s="14" customFormat="1">
      <c r="A382" s="14"/>
      <c r="B382" s="245"/>
      <c r="C382" s="246"/>
      <c r="D382" s="236" t="s">
        <v>225</v>
      </c>
      <c r="E382" s="247" t="s">
        <v>32</v>
      </c>
      <c r="F382" s="248" t="s">
        <v>3064</v>
      </c>
      <c r="G382" s="246"/>
      <c r="H382" s="249">
        <v>7.5</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225</v>
      </c>
      <c r="AU382" s="255" t="s">
        <v>85</v>
      </c>
      <c r="AV382" s="14" t="s">
        <v>85</v>
      </c>
      <c r="AW382" s="14" t="s">
        <v>38</v>
      </c>
      <c r="AX382" s="14" t="s">
        <v>76</v>
      </c>
      <c r="AY382" s="255" t="s">
        <v>214</v>
      </c>
    </row>
    <row r="383" s="15" customFormat="1">
      <c r="A383" s="15"/>
      <c r="B383" s="256"/>
      <c r="C383" s="257"/>
      <c r="D383" s="236" t="s">
        <v>225</v>
      </c>
      <c r="E383" s="258" t="s">
        <v>32</v>
      </c>
      <c r="F383" s="259" t="s">
        <v>256</v>
      </c>
      <c r="G383" s="257"/>
      <c r="H383" s="260">
        <v>7.5</v>
      </c>
      <c r="I383" s="261"/>
      <c r="J383" s="257"/>
      <c r="K383" s="257"/>
      <c r="L383" s="262"/>
      <c r="M383" s="263"/>
      <c r="N383" s="264"/>
      <c r="O383" s="264"/>
      <c r="P383" s="264"/>
      <c r="Q383" s="264"/>
      <c r="R383" s="264"/>
      <c r="S383" s="264"/>
      <c r="T383" s="265"/>
      <c r="U383" s="15"/>
      <c r="V383" s="15"/>
      <c r="W383" s="15"/>
      <c r="X383" s="15"/>
      <c r="Y383" s="15"/>
      <c r="Z383" s="15"/>
      <c r="AA383" s="15"/>
      <c r="AB383" s="15"/>
      <c r="AC383" s="15"/>
      <c r="AD383" s="15"/>
      <c r="AE383" s="15"/>
      <c r="AT383" s="266" t="s">
        <v>225</v>
      </c>
      <c r="AU383" s="266" t="s">
        <v>85</v>
      </c>
      <c r="AV383" s="15" t="s">
        <v>215</v>
      </c>
      <c r="AW383" s="15" t="s">
        <v>38</v>
      </c>
      <c r="AX383" s="15" t="s">
        <v>83</v>
      </c>
      <c r="AY383" s="266" t="s">
        <v>214</v>
      </c>
    </row>
    <row r="384" s="2" customFormat="1" ht="21.75" customHeight="1">
      <c r="A384" s="42"/>
      <c r="B384" s="43"/>
      <c r="C384" s="216" t="s">
        <v>678</v>
      </c>
      <c r="D384" s="216" t="s">
        <v>217</v>
      </c>
      <c r="E384" s="217" t="s">
        <v>3065</v>
      </c>
      <c r="F384" s="218" t="s">
        <v>3066</v>
      </c>
      <c r="G384" s="219" t="s">
        <v>280</v>
      </c>
      <c r="H384" s="220">
        <v>17.600000000000001</v>
      </c>
      <c r="I384" s="221"/>
      <c r="J384" s="222">
        <f>ROUND(I384*H384,2)</f>
        <v>0</v>
      </c>
      <c r="K384" s="218" t="s">
        <v>221</v>
      </c>
      <c r="L384" s="48"/>
      <c r="M384" s="223" t="s">
        <v>32</v>
      </c>
      <c r="N384" s="224" t="s">
        <v>47</v>
      </c>
      <c r="O384" s="88"/>
      <c r="P384" s="225">
        <f>O384*H384</f>
        <v>0</v>
      </c>
      <c r="Q384" s="225">
        <v>0</v>
      </c>
      <c r="R384" s="225">
        <f>Q384*H384</f>
        <v>0</v>
      </c>
      <c r="S384" s="225">
        <v>0</v>
      </c>
      <c r="T384" s="226">
        <f>S384*H384</f>
        <v>0</v>
      </c>
      <c r="U384" s="42"/>
      <c r="V384" s="42"/>
      <c r="W384" s="42"/>
      <c r="X384" s="42"/>
      <c r="Y384" s="42"/>
      <c r="Z384" s="42"/>
      <c r="AA384" s="42"/>
      <c r="AB384" s="42"/>
      <c r="AC384" s="42"/>
      <c r="AD384" s="42"/>
      <c r="AE384" s="42"/>
      <c r="AR384" s="227" t="s">
        <v>334</v>
      </c>
      <c r="AT384" s="227" t="s">
        <v>217</v>
      </c>
      <c r="AU384" s="227" t="s">
        <v>85</v>
      </c>
      <c r="AY384" s="20" t="s">
        <v>214</v>
      </c>
      <c r="BE384" s="228">
        <f>IF(N384="základní",J384,0)</f>
        <v>0</v>
      </c>
      <c r="BF384" s="228">
        <f>IF(N384="snížená",J384,0)</f>
        <v>0</v>
      </c>
      <c r="BG384" s="228">
        <f>IF(N384="zákl. přenesená",J384,0)</f>
        <v>0</v>
      </c>
      <c r="BH384" s="228">
        <f>IF(N384="sníž. přenesená",J384,0)</f>
        <v>0</v>
      </c>
      <c r="BI384" s="228">
        <f>IF(N384="nulová",J384,0)</f>
        <v>0</v>
      </c>
      <c r="BJ384" s="20" t="s">
        <v>83</v>
      </c>
      <c r="BK384" s="228">
        <f>ROUND(I384*H384,2)</f>
        <v>0</v>
      </c>
      <c r="BL384" s="20" t="s">
        <v>334</v>
      </c>
      <c r="BM384" s="227" t="s">
        <v>3067</v>
      </c>
    </row>
    <row r="385" s="2" customFormat="1">
      <c r="A385" s="42"/>
      <c r="B385" s="43"/>
      <c r="C385" s="44"/>
      <c r="D385" s="229" t="s">
        <v>223</v>
      </c>
      <c r="E385" s="44"/>
      <c r="F385" s="230" t="s">
        <v>3068</v>
      </c>
      <c r="G385" s="44"/>
      <c r="H385" s="44"/>
      <c r="I385" s="231"/>
      <c r="J385" s="44"/>
      <c r="K385" s="44"/>
      <c r="L385" s="48"/>
      <c r="M385" s="232"/>
      <c r="N385" s="233"/>
      <c r="O385" s="88"/>
      <c r="P385" s="88"/>
      <c r="Q385" s="88"/>
      <c r="R385" s="88"/>
      <c r="S385" s="88"/>
      <c r="T385" s="89"/>
      <c r="U385" s="42"/>
      <c r="V385" s="42"/>
      <c r="W385" s="42"/>
      <c r="X385" s="42"/>
      <c r="Y385" s="42"/>
      <c r="Z385" s="42"/>
      <c r="AA385" s="42"/>
      <c r="AB385" s="42"/>
      <c r="AC385" s="42"/>
      <c r="AD385" s="42"/>
      <c r="AE385" s="42"/>
      <c r="AT385" s="20" t="s">
        <v>223</v>
      </c>
      <c r="AU385" s="20" t="s">
        <v>85</v>
      </c>
    </row>
    <row r="386" s="14" customFormat="1">
      <c r="A386" s="14"/>
      <c r="B386" s="245"/>
      <c r="C386" s="246"/>
      <c r="D386" s="236" t="s">
        <v>225</v>
      </c>
      <c r="E386" s="247" t="s">
        <v>32</v>
      </c>
      <c r="F386" s="248" t="s">
        <v>3069</v>
      </c>
      <c r="G386" s="246"/>
      <c r="H386" s="249">
        <v>17.600000000000001</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225</v>
      </c>
      <c r="AU386" s="255" t="s">
        <v>85</v>
      </c>
      <c r="AV386" s="14" t="s">
        <v>85</v>
      </c>
      <c r="AW386" s="14" t="s">
        <v>38</v>
      </c>
      <c r="AX386" s="14" t="s">
        <v>76</v>
      </c>
      <c r="AY386" s="255" t="s">
        <v>214</v>
      </c>
    </row>
    <row r="387" s="15" customFormat="1">
      <c r="A387" s="15"/>
      <c r="B387" s="256"/>
      <c r="C387" s="257"/>
      <c r="D387" s="236" t="s">
        <v>225</v>
      </c>
      <c r="E387" s="258" t="s">
        <v>32</v>
      </c>
      <c r="F387" s="259" t="s">
        <v>256</v>
      </c>
      <c r="G387" s="257"/>
      <c r="H387" s="260">
        <v>17.600000000000001</v>
      </c>
      <c r="I387" s="261"/>
      <c r="J387" s="257"/>
      <c r="K387" s="257"/>
      <c r="L387" s="262"/>
      <c r="M387" s="263"/>
      <c r="N387" s="264"/>
      <c r="O387" s="264"/>
      <c r="P387" s="264"/>
      <c r="Q387" s="264"/>
      <c r="R387" s="264"/>
      <c r="S387" s="264"/>
      <c r="T387" s="265"/>
      <c r="U387" s="15"/>
      <c r="V387" s="15"/>
      <c r="W387" s="15"/>
      <c r="X387" s="15"/>
      <c r="Y387" s="15"/>
      <c r="Z387" s="15"/>
      <c r="AA387" s="15"/>
      <c r="AB387" s="15"/>
      <c r="AC387" s="15"/>
      <c r="AD387" s="15"/>
      <c r="AE387" s="15"/>
      <c r="AT387" s="266" t="s">
        <v>225</v>
      </c>
      <c r="AU387" s="266" t="s">
        <v>85</v>
      </c>
      <c r="AV387" s="15" t="s">
        <v>215</v>
      </c>
      <c r="AW387" s="15" t="s">
        <v>38</v>
      </c>
      <c r="AX387" s="15" t="s">
        <v>83</v>
      </c>
      <c r="AY387" s="266" t="s">
        <v>214</v>
      </c>
    </row>
    <row r="388" s="2" customFormat="1" ht="24.15" customHeight="1">
      <c r="A388" s="42"/>
      <c r="B388" s="43"/>
      <c r="C388" s="216" t="s">
        <v>685</v>
      </c>
      <c r="D388" s="216" t="s">
        <v>217</v>
      </c>
      <c r="E388" s="217" t="s">
        <v>3070</v>
      </c>
      <c r="F388" s="218" t="s">
        <v>3071</v>
      </c>
      <c r="G388" s="219" t="s">
        <v>280</v>
      </c>
      <c r="H388" s="220">
        <v>1.6000000000000001</v>
      </c>
      <c r="I388" s="221"/>
      <c r="J388" s="222">
        <f>ROUND(I388*H388,2)</f>
        <v>0</v>
      </c>
      <c r="K388" s="218" t="s">
        <v>221</v>
      </c>
      <c r="L388" s="48"/>
      <c r="M388" s="223" t="s">
        <v>32</v>
      </c>
      <c r="N388" s="224" t="s">
        <v>47</v>
      </c>
      <c r="O388" s="88"/>
      <c r="P388" s="225">
        <f>O388*H388</f>
        <v>0</v>
      </c>
      <c r="Q388" s="225">
        <v>0</v>
      </c>
      <c r="R388" s="225">
        <f>Q388*H388</f>
        <v>0</v>
      </c>
      <c r="S388" s="225">
        <v>0</v>
      </c>
      <c r="T388" s="226">
        <f>S388*H388</f>
        <v>0</v>
      </c>
      <c r="U388" s="42"/>
      <c r="V388" s="42"/>
      <c r="W388" s="42"/>
      <c r="X388" s="42"/>
      <c r="Y388" s="42"/>
      <c r="Z388" s="42"/>
      <c r="AA388" s="42"/>
      <c r="AB388" s="42"/>
      <c r="AC388" s="42"/>
      <c r="AD388" s="42"/>
      <c r="AE388" s="42"/>
      <c r="AR388" s="227" t="s">
        <v>334</v>
      </c>
      <c r="AT388" s="227" t="s">
        <v>217</v>
      </c>
      <c r="AU388" s="227" t="s">
        <v>85</v>
      </c>
      <c r="AY388" s="20" t="s">
        <v>214</v>
      </c>
      <c r="BE388" s="228">
        <f>IF(N388="základní",J388,0)</f>
        <v>0</v>
      </c>
      <c r="BF388" s="228">
        <f>IF(N388="snížená",J388,0)</f>
        <v>0</v>
      </c>
      <c r="BG388" s="228">
        <f>IF(N388="zákl. přenesená",J388,0)</f>
        <v>0</v>
      </c>
      <c r="BH388" s="228">
        <f>IF(N388="sníž. přenesená",J388,0)</f>
        <v>0</v>
      </c>
      <c r="BI388" s="228">
        <f>IF(N388="nulová",J388,0)</f>
        <v>0</v>
      </c>
      <c r="BJ388" s="20" t="s">
        <v>83</v>
      </c>
      <c r="BK388" s="228">
        <f>ROUND(I388*H388,2)</f>
        <v>0</v>
      </c>
      <c r="BL388" s="20" t="s">
        <v>334</v>
      </c>
      <c r="BM388" s="227" t="s">
        <v>3072</v>
      </c>
    </row>
    <row r="389" s="2" customFormat="1">
      <c r="A389" s="42"/>
      <c r="B389" s="43"/>
      <c r="C389" s="44"/>
      <c r="D389" s="229" t="s">
        <v>223</v>
      </c>
      <c r="E389" s="44"/>
      <c r="F389" s="230" t="s">
        <v>3073</v>
      </c>
      <c r="G389" s="44"/>
      <c r="H389" s="44"/>
      <c r="I389" s="231"/>
      <c r="J389" s="44"/>
      <c r="K389" s="44"/>
      <c r="L389" s="48"/>
      <c r="M389" s="232"/>
      <c r="N389" s="233"/>
      <c r="O389" s="88"/>
      <c r="P389" s="88"/>
      <c r="Q389" s="88"/>
      <c r="R389" s="88"/>
      <c r="S389" s="88"/>
      <c r="T389" s="89"/>
      <c r="U389" s="42"/>
      <c r="V389" s="42"/>
      <c r="W389" s="42"/>
      <c r="X389" s="42"/>
      <c r="Y389" s="42"/>
      <c r="Z389" s="42"/>
      <c r="AA389" s="42"/>
      <c r="AB389" s="42"/>
      <c r="AC389" s="42"/>
      <c r="AD389" s="42"/>
      <c r="AE389" s="42"/>
      <c r="AT389" s="20" t="s">
        <v>223</v>
      </c>
      <c r="AU389" s="20" t="s">
        <v>85</v>
      </c>
    </row>
    <row r="390" s="14" customFormat="1">
      <c r="A390" s="14"/>
      <c r="B390" s="245"/>
      <c r="C390" s="246"/>
      <c r="D390" s="236" t="s">
        <v>225</v>
      </c>
      <c r="E390" s="247" t="s">
        <v>32</v>
      </c>
      <c r="F390" s="248" t="s">
        <v>3074</v>
      </c>
      <c r="G390" s="246"/>
      <c r="H390" s="249">
        <v>1.6000000000000001</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225</v>
      </c>
      <c r="AU390" s="255" t="s">
        <v>85</v>
      </c>
      <c r="AV390" s="14" t="s">
        <v>85</v>
      </c>
      <c r="AW390" s="14" t="s">
        <v>38</v>
      </c>
      <c r="AX390" s="14" t="s">
        <v>76</v>
      </c>
      <c r="AY390" s="255" t="s">
        <v>214</v>
      </c>
    </row>
    <row r="391" s="15" customFormat="1">
      <c r="A391" s="15"/>
      <c r="B391" s="256"/>
      <c r="C391" s="257"/>
      <c r="D391" s="236" t="s">
        <v>225</v>
      </c>
      <c r="E391" s="258" t="s">
        <v>32</v>
      </c>
      <c r="F391" s="259" t="s">
        <v>256</v>
      </c>
      <c r="G391" s="257"/>
      <c r="H391" s="260">
        <v>1.6000000000000001</v>
      </c>
      <c r="I391" s="261"/>
      <c r="J391" s="257"/>
      <c r="K391" s="257"/>
      <c r="L391" s="262"/>
      <c r="M391" s="263"/>
      <c r="N391" s="264"/>
      <c r="O391" s="264"/>
      <c r="P391" s="264"/>
      <c r="Q391" s="264"/>
      <c r="R391" s="264"/>
      <c r="S391" s="264"/>
      <c r="T391" s="265"/>
      <c r="U391" s="15"/>
      <c r="V391" s="15"/>
      <c r="W391" s="15"/>
      <c r="X391" s="15"/>
      <c r="Y391" s="15"/>
      <c r="Z391" s="15"/>
      <c r="AA391" s="15"/>
      <c r="AB391" s="15"/>
      <c r="AC391" s="15"/>
      <c r="AD391" s="15"/>
      <c r="AE391" s="15"/>
      <c r="AT391" s="266" t="s">
        <v>225</v>
      </c>
      <c r="AU391" s="266" t="s">
        <v>85</v>
      </c>
      <c r="AV391" s="15" t="s">
        <v>215</v>
      </c>
      <c r="AW391" s="15" t="s">
        <v>38</v>
      </c>
      <c r="AX391" s="15" t="s">
        <v>83</v>
      </c>
      <c r="AY391" s="266" t="s">
        <v>214</v>
      </c>
    </row>
    <row r="392" s="2" customFormat="1" ht="24.15" customHeight="1">
      <c r="A392" s="42"/>
      <c r="B392" s="43"/>
      <c r="C392" s="216" t="s">
        <v>690</v>
      </c>
      <c r="D392" s="216" t="s">
        <v>217</v>
      </c>
      <c r="E392" s="217" t="s">
        <v>3075</v>
      </c>
      <c r="F392" s="218" t="s">
        <v>3076</v>
      </c>
      <c r="G392" s="219" t="s">
        <v>327</v>
      </c>
      <c r="H392" s="220">
        <v>9</v>
      </c>
      <c r="I392" s="221"/>
      <c r="J392" s="222">
        <f>ROUND(I392*H392,2)</f>
        <v>0</v>
      </c>
      <c r="K392" s="218" t="s">
        <v>221</v>
      </c>
      <c r="L392" s="48"/>
      <c r="M392" s="223" t="s">
        <v>32</v>
      </c>
      <c r="N392" s="224" t="s">
        <v>47</v>
      </c>
      <c r="O392" s="88"/>
      <c r="P392" s="225">
        <f>O392*H392</f>
        <v>0</v>
      </c>
      <c r="Q392" s="225">
        <v>0</v>
      </c>
      <c r="R392" s="225">
        <f>Q392*H392</f>
        <v>0</v>
      </c>
      <c r="S392" s="225">
        <v>0</v>
      </c>
      <c r="T392" s="226">
        <f>S392*H392</f>
        <v>0</v>
      </c>
      <c r="U392" s="42"/>
      <c r="V392" s="42"/>
      <c r="W392" s="42"/>
      <c r="X392" s="42"/>
      <c r="Y392" s="42"/>
      <c r="Z392" s="42"/>
      <c r="AA392" s="42"/>
      <c r="AB392" s="42"/>
      <c r="AC392" s="42"/>
      <c r="AD392" s="42"/>
      <c r="AE392" s="42"/>
      <c r="AR392" s="227" t="s">
        <v>334</v>
      </c>
      <c r="AT392" s="227" t="s">
        <v>217</v>
      </c>
      <c r="AU392" s="227" t="s">
        <v>85</v>
      </c>
      <c r="AY392" s="20" t="s">
        <v>214</v>
      </c>
      <c r="BE392" s="228">
        <f>IF(N392="základní",J392,0)</f>
        <v>0</v>
      </c>
      <c r="BF392" s="228">
        <f>IF(N392="snížená",J392,0)</f>
        <v>0</v>
      </c>
      <c r="BG392" s="228">
        <f>IF(N392="zákl. přenesená",J392,0)</f>
        <v>0</v>
      </c>
      <c r="BH392" s="228">
        <f>IF(N392="sníž. přenesená",J392,0)</f>
        <v>0</v>
      </c>
      <c r="BI392" s="228">
        <f>IF(N392="nulová",J392,0)</f>
        <v>0</v>
      </c>
      <c r="BJ392" s="20" t="s">
        <v>83</v>
      </c>
      <c r="BK392" s="228">
        <f>ROUND(I392*H392,2)</f>
        <v>0</v>
      </c>
      <c r="BL392" s="20" t="s">
        <v>334</v>
      </c>
      <c r="BM392" s="227" t="s">
        <v>3077</v>
      </c>
    </row>
    <row r="393" s="2" customFormat="1">
      <c r="A393" s="42"/>
      <c r="B393" s="43"/>
      <c r="C393" s="44"/>
      <c r="D393" s="229" t="s">
        <v>223</v>
      </c>
      <c r="E393" s="44"/>
      <c r="F393" s="230" t="s">
        <v>3078</v>
      </c>
      <c r="G393" s="44"/>
      <c r="H393" s="44"/>
      <c r="I393" s="231"/>
      <c r="J393" s="44"/>
      <c r="K393" s="44"/>
      <c r="L393" s="48"/>
      <c r="M393" s="232"/>
      <c r="N393" s="233"/>
      <c r="O393" s="88"/>
      <c r="P393" s="88"/>
      <c r="Q393" s="88"/>
      <c r="R393" s="88"/>
      <c r="S393" s="88"/>
      <c r="T393" s="89"/>
      <c r="U393" s="42"/>
      <c r="V393" s="42"/>
      <c r="W393" s="42"/>
      <c r="X393" s="42"/>
      <c r="Y393" s="42"/>
      <c r="Z393" s="42"/>
      <c r="AA393" s="42"/>
      <c r="AB393" s="42"/>
      <c r="AC393" s="42"/>
      <c r="AD393" s="42"/>
      <c r="AE393" s="42"/>
      <c r="AT393" s="20" t="s">
        <v>223</v>
      </c>
      <c r="AU393" s="20" t="s">
        <v>85</v>
      </c>
    </row>
    <row r="394" s="2" customFormat="1" ht="24.15" customHeight="1">
      <c r="A394" s="42"/>
      <c r="B394" s="43"/>
      <c r="C394" s="216" t="s">
        <v>695</v>
      </c>
      <c r="D394" s="216" t="s">
        <v>217</v>
      </c>
      <c r="E394" s="217" t="s">
        <v>3079</v>
      </c>
      <c r="F394" s="218" t="s">
        <v>3080</v>
      </c>
      <c r="G394" s="219" t="s">
        <v>327</v>
      </c>
      <c r="H394" s="220">
        <v>2</v>
      </c>
      <c r="I394" s="221"/>
      <c r="J394" s="222">
        <f>ROUND(I394*H394,2)</f>
        <v>0</v>
      </c>
      <c r="K394" s="218" t="s">
        <v>221</v>
      </c>
      <c r="L394" s="48"/>
      <c r="M394" s="223" t="s">
        <v>32</v>
      </c>
      <c r="N394" s="224" t="s">
        <v>47</v>
      </c>
      <c r="O394" s="88"/>
      <c r="P394" s="225">
        <f>O394*H394</f>
        <v>0</v>
      </c>
      <c r="Q394" s="225">
        <v>0</v>
      </c>
      <c r="R394" s="225">
        <f>Q394*H394</f>
        <v>0</v>
      </c>
      <c r="S394" s="225">
        <v>0</v>
      </c>
      <c r="T394" s="226">
        <f>S394*H394</f>
        <v>0</v>
      </c>
      <c r="U394" s="42"/>
      <c r="V394" s="42"/>
      <c r="W394" s="42"/>
      <c r="X394" s="42"/>
      <c r="Y394" s="42"/>
      <c r="Z394" s="42"/>
      <c r="AA394" s="42"/>
      <c r="AB394" s="42"/>
      <c r="AC394" s="42"/>
      <c r="AD394" s="42"/>
      <c r="AE394" s="42"/>
      <c r="AR394" s="227" t="s">
        <v>334</v>
      </c>
      <c r="AT394" s="227" t="s">
        <v>217</v>
      </c>
      <c r="AU394" s="227" t="s">
        <v>85</v>
      </c>
      <c r="AY394" s="20" t="s">
        <v>214</v>
      </c>
      <c r="BE394" s="228">
        <f>IF(N394="základní",J394,0)</f>
        <v>0</v>
      </c>
      <c r="BF394" s="228">
        <f>IF(N394="snížená",J394,0)</f>
        <v>0</v>
      </c>
      <c r="BG394" s="228">
        <f>IF(N394="zákl. přenesená",J394,0)</f>
        <v>0</v>
      </c>
      <c r="BH394" s="228">
        <f>IF(N394="sníž. přenesená",J394,0)</f>
        <v>0</v>
      </c>
      <c r="BI394" s="228">
        <f>IF(N394="nulová",J394,0)</f>
        <v>0</v>
      </c>
      <c r="BJ394" s="20" t="s">
        <v>83</v>
      </c>
      <c r="BK394" s="228">
        <f>ROUND(I394*H394,2)</f>
        <v>0</v>
      </c>
      <c r="BL394" s="20" t="s">
        <v>334</v>
      </c>
      <c r="BM394" s="227" t="s">
        <v>3081</v>
      </c>
    </row>
    <row r="395" s="2" customFormat="1">
      <c r="A395" s="42"/>
      <c r="B395" s="43"/>
      <c r="C395" s="44"/>
      <c r="D395" s="229" t="s">
        <v>223</v>
      </c>
      <c r="E395" s="44"/>
      <c r="F395" s="230" t="s">
        <v>3082</v>
      </c>
      <c r="G395" s="44"/>
      <c r="H395" s="44"/>
      <c r="I395" s="231"/>
      <c r="J395" s="44"/>
      <c r="K395" s="44"/>
      <c r="L395" s="48"/>
      <c r="M395" s="232"/>
      <c r="N395" s="233"/>
      <c r="O395" s="88"/>
      <c r="P395" s="88"/>
      <c r="Q395" s="88"/>
      <c r="R395" s="88"/>
      <c r="S395" s="88"/>
      <c r="T395" s="89"/>
      <c r="U395" s="42"/>
      <c r="V395" s="42"/>
      <c r="W395" s="42"/>
      <c r="X395" s="42"/>
      <c r="Y395" s="42"/>
      <c r="Z395" s="42"/>
      <c r="AA395" s="42"/>
      <c r="AB395" s="42"/>
      <c r="AC395" s="42"/>
      <c r="AD395" s="42"/>
      <c r="AE395" s="42"/>
      <c r="AT395" s="20" t="s">
        <v>223</v>
      </c>
      <c r="AU395" s="20" t="s">
        <v>85</v>
      </c>
    </row>
    <row r="396" s="2" customFormat="1" ht="24.15" customHeight="1">
      <c r="A396" s="42"/>
      <c r="B396" s="43"/>
      <c r="C396" s="216" t="s">
        <v>702</v>
      </c>
      <c r="D396" s="216" t="s">
        <v>217</v>
      </c>
      <c r="E396" s="217" t="s">
        <v>3083</v>
      </c>
      <c r="F396" s="218" t="s">
        <v>3084</v>
      </c>
      <c r="G396" s="219" t="s">
        <v>327</v>
      </c>
      <c r="H396" s="220">
        <v>4</v>
      </c>
      <c r="I396" s="221"/>
      <c r="J396" s="222">
        <f>ROUND(I396*H396,2)</f>
        <v>0</v>
      </c>
      <c r="K396" s="218" t="s">
        <v>221</v>
      </c>
      <c r="L396" s="48"/>
      <c r="M396" s="223" t="s">
        <v>32</v>
      </c>
      <c r="N396" s="224" t="s">
        <v>47</v>
      </c>
      <c r="O396" s="88"/>
      <c r="P396" s="225">
        <f>O396*H396</f>
        <v>0</v>
      </c>
      <c r="Q396" s="225">
        <v>0</v>
      </c>
      <c r="R396" s="225">
        <f>Q396*H396</f>
        <v>0</v>
      </c>
      <c r="S396" s="225">
        <v>0</v>
      </c>
      <c r="T396" s="226">
        <f>S396*H396</f>
        <v>0</v>
      </c>
      <c r="U396" s="42"/>
      <c r="V396" s="42"/>
      <c r="W396" s="42"/>
      <c r="X396" s="42"/>
      <c r="Y396" s="42"/>
      <c r="Z396" s="42"/>
      <c r="AA396" s="42"/>
      <c r="AB396" s="42"/>
      <c r="AC396" s="42"/>
      <c r="AD396" s="42"/>
      <c r="AE396" s="42"/>
      <c r="AR396" s="227" t="s">
        <v>334</v>
      </c>
      <c r="AT396" s="227" t="s">
        <v>217</v>
      </c>
      <c r="AU396" s="227" t="s">
        <v>85</v>
      </c>
      <c r="AY396" s="20" t="s">
        <v>214</v>
      </c>
      <c r="BE396" s="228">
        <f>IF(N396="základní",J396,0)</f>
        <v>0</v>
      </c>
      <c r="BF396" s="228">
        <f>IF(N396="snížená",J396,0)</f>
        <v>0</v>
      </c>
      <c r="BG396" s="228">
        <f>IF(N396="zákl. přenesená",J396,0)</f>
        <v>0</v>
      </c>
      <c r="BH396" s="228">
        <f>IF(N396="sníž. přenesená",J396,0)</f>
        <v>0</v>
      </c>
      <c r="BI396" s="228">
        <f>IF(N396="nulová",J396,0)</f>
        <v>0</v>
      </c>
      <c r="BJ396" s="20" t="s">
        <v>83</v>
      </c>
      <c r="BK396" s="228">
        <f>ROUND(I396*H396,2)</f>
        <v>0</v>
      </c>
      <c r="BL396" s="20" t="s">
        <v>334</v>
      </c>
      <c r="BM396" s="227" t="s">
        <v>3085</v>
      </c>
    </row>
    <row r="397" s="2" customFormat="1">
      <c r="A397" s="42"/>
      <c r="B397" s="43"/>
      <c r="C397" s="44"/>
      <c r="D397" s="229" t="s">
        <v>223</v>
      </c>
      <c r="E397" s="44"/>
      <c r="F397" s="230" t="s">
        <v>3086</v>
      </c>
      <c r="G397" s="44"/>
      <c r="H397" s="44"/>
      <c r="I397" s="231"/>
      <c r="J397" s="44"/>
      <c r="K397" s="44"/>
      <c r="L397" s="48"/>
      <c r="M397" s="232"/>
      <c r="N397" s="233"/>
      <c r="O397" s="88"/>
      <c r="P397" s="88"/>
      <c r="Q397" s="88"/>
      <c r="R397" s="88"/>
      <c r="S397" s="88"/>
      <c r="T397" s="89"/>
      <c r="U397" s="42"/>
      <c r="V397" s="42"/>
      <c r="W397" s="42"/>
      <c r="X397" s="42"/>
      <c r="Y397" s="42"/>
      <c r="Z397" s="42"/>
      <c r="AA397" s="42"/>
      <c r="AB397" s="42"/>
      <c r="AC397" s="42"/>
      <c r="AD397" s="42"/>
      <c r="AE397" s="42"/>
      <c r="AT397" s="20" t="s">
        <v>223</v>
      </c>
      <c r="AU397" s="20" t="s">
        <v>85</v>
      </c>
    </row>
    <row r="398" s="2" customFormat="1">
      <c r="A398" s="42"/>
      <c r="B398" s="43"/>
      <c r="C398" s="44"/>
      <c r="D398" s="236" t="s">
        <v>283</v>
      </c>
      <c r="E398" s="44"/>
      <c r="F398" s="267" t="s">
        <v>3087</v>
      </c>
      <c r="G398" s="44"/>
      <c r="H398" s="44"/>
      <c r="I398" s="231"/>
      <c r="J398" s="44"/>
      <c r="K398" s="44"/>
      <c r="L398" s="48"/>
      <c r="M398" s="232"/>
      <c r="N398" s="233"/>
      <c r="O398" s="88"/>
      <c r="P398" s="88"/>
      <c r="Q398" s="88"/>
      <c r="R398" s="88"/>
      <c r="S398" s="88"/>
      <c r="T398" s="89"/>
      <c r="U398" s="42"/>
      <c r="V398" s="42"/>
      <c r="W398" s="42"/>
      <c r="X398" s="42"/>
      <c r="Y398" s="42"/>
      <c r="Z398" s="42"/>
      <c r="AA398" s="42"/>
      <c r="AB398" s="42"/>
      <c r="AC398" s="42"/>
      <c r="AD398" s="42"/>
      <c r="AE398" s="42"/>
      <c r="AT398" s="20" t="s">
        <v>283</v>
      </c>
      <c r="AU398" s="20" t="s">
        <v>85</v>
      </c>
    </row>
    <row r="399" s="14" customFormat="1">
      <c r="A399" s="14"/>
      <c r="B399" s="245"/>
      <c r="C399" s="246"/>
      <c r="D399" s="236" t="s">
        <v>225</v>
      </c>
      <c r="E399" s="247" t="s">
        <v>32</v>
      </c>
      <c r="F399" s="248" t="s">
        <v>3088</v>
      </c>
      <c r="G399" s="246"/>
      <c r="H399" s="249">
        <v>4</v>
      </c>
      <c r="I399" s="250"/>
      <c r="J399" s="246"/>
      <c r="K399" s="246"/>
      <c r="L399" s="251"/>
      <c r="M399" s="252"/>
      <c r="N399" s="253"/>
      <c r="O399" s="253"/>
      <c r="P399" s="253"/>
      <c r="Q399" s="253"/>
      <c r="R399" s="253"/>
      <c r="S399" s="253"/>
      <c r="T399" s="254"/>
      <c r="U399" s="14"/>
      <c r="V399" s="14"/>
      <c r="W399" s="14"/>
      <c r="X399" s="14"/>
      <c r="Y399" s="14"/>
      <c r="Z399" s="14"/>
      <c r="AA399" s="14"/>
      <c r="AB399" s="14"/>
      <c r="AC399" s="14"/>
      <c r="AD399" s="14"/>
      <c r="AE399" s="14"/>
      <c r="AT399" s="255" t="s">
        <v>225</v>
      </c>
      <c r="AU399" s="255" t="s">
        <v>85</v>
      </c>
      <c r="AV399" s="14" t="s">
        <v>85</v>
      </c>
      <c r="AW399" s="14" t="s">
        <v>38</v>
      </c>
      <c r="AX399" s="14" t="s">
        <v>76</v>
      </c>
      <c r="AY399" s="255" t="s">
        <v>214</v>
      </c>
    </row>
    <row r="400" s="15" customFormat="1">
      <c r="A400" s="15"/>
      <c r="B400" s="256"/>
      <c r="C400" s="257"/>
      <c r="D400" s="236" t="s">
        <v>225</v>
      </c>
      <c r="E400" s="258" t="s">
        <v>32</v>
      </c>
      <c r="F400" s="259" t="s">
        <v>256</v>
      </c>
      <c r="G400" s="257"/>
      <c r="H400" s="260">
        <v>4</v>
      </c>
      <c r="I400" s="261"/>
      <c r="J400" s="257"/>
      <c r="K400" s="257"/>
      <c r="L400" s="262"/>
      <c r="M400" s="263"/>
      <c r="N400" s="264"/>
      <c r="O400" s="264"/>
      <c r="P400" s="264"/>
      <c r="Q400" s="264"/>
      <c r="R400" s="264"/>
      <c r="S400" s="264"/>
      <c r="T400" s="265"/>
      <c r="U400" s="15"/>
      <c r="V400" s="15"/>
      <c r="W400" s="15"/>
      <c r="X400" s="15"/>
      <c r="Y400" s="15"/>
      <c r="Z400" s="15"/>
      <c r="AA400" s="15"/>
      <c r="AB400" s="15"/>
      <c r="AC400" s="15"/>
      <c r="AD400" s="15"/>
      <c r="AE400" s="15"/>
      <c r="AT400" s="266" t="s">
        <v>225</v>
      </c>
      <c r="AU400" s="266" t="s">
        <v>85</v>
      </c>
      <c r="AV400" s="15" t="s">
        <v>215</v>
      </c>
      <c r="AW400" s="15" t="s">
        <v>38</v>
      </c>
      <c r="AX400" s="15" t="s">
        <v>83</v>
      </c>
      <c r="AY400" s="266" t="s">
        <v>214</v>
      </c>
    </row>
    <row r="401" s="2" customFormat="1" ht="24.15" customHeight="1">
      <c r="A401" s="42"/>
      <c r="B401" s="43"/>
      <c r="C401" s="216" t="s">
        <v>707</v>
      </c>
      <c r="D401" s="216" t="s">
        <v>217</v>
      </c>
      <c r="E401" s="217" t="s">
        <v>3089</v>
      </c>
      <c r="F401" s="218" t="s">
        <v>3090</v>
      </c>
      <c r="G401" s="219" t="s">
        <v>327</v>
      </c>
      <c r="H401" s="220">
        <v>2</v>
      </c>
      <c r="I401" s="221"/>
      <c r="J401" s="222">
        <f>ROUND(I401*H401,2)</f>
        <v>0</v>
      </c>
      <c r="K401" s="218" t="s">
        <v>221</v>
      </c>
      <c r="L401" s="48"/>
      <c r="M401" s="223" t="s">
        <v>32</v>
      </c>
      <c r="N401" s="224" t="s">
        <v>47</v>
      </c>
      <c r="O401" s="88"/>
      <c r="P401" s="225">
        <f>O401*H401</f>
        <v>0</v>
      </c>
      <c r="Q401" s="225">
        <v>0</v>
      </c>
      <c r="R401" s="225">
        <f>Q401*H401</f>
        <v>0</v>
      </c>
      <c r="S401" s="225">
        <v>0</v>
      </c>
      <c r="T401" s="226">
        <f>S401*H401</f>
        <v>0</v>
      </c>
      <c r="U401" s="42"/>
      <c r="V401" s="42"/>
      <c r="W401" s="42"/>
      <c r="X401" s="42"/>
      <c r="Y401" s="42"/>
      <c r="Z401" s="42"/>
      <c r="AA401" s="42"/>
      <c r="AB401" s="42"/>
      <c r="AC401" s="42"/>
      <c r="AD401" s="42"/>
      <c r="AE401" s="42"/>
      <c r="AR401" s="227" t="s">
        <v>334</v>
      </c>
      <c r="AT401" s="227" t="s">
        <v>217</v>
      </c>
      <c r="AU401" s="227" t="s">
        <v>85</v>
      </c>
      <c r="AY401" s="20" t="s">
        <v>214</v>
      </c>
      <c r="BE401" s="228">
        <f>IF(N401="základní",J401,0)</f>
        <v>0</v>
      </c>
      <c r="BF401" s="228">
        <f>IF(N401="snížená",J401,0)</f>
        <v>0</v>
      </c>
      <c r="BG401" s="228">
        <f>IF(N401="zákl. přenesená",J401,0)</f>
        <v>0</v>
      </c>
      <c r="BH401" s="228">
        <f>IF(N401="sníž. přenesená",J401,0)</f>
        <v>0</v>
      </c>
      <c r="BI401" s="228">
        <f>IF(N401="nulová",J401,0)</f>
        <v>0</v>
      </c>
      <c r="BJ401" s="20" t="s">
        <v>83</v>
      </c>
      <c r="BK401" s="228">
        <f>ROUND(I401*H401,2)</f>
        <v>0</v>
      </c>
      <c r="BL401" s="20" t="s">
        <v>334</v>
      </c>
      <c r="BM401" s="227" t="s">
        <v>3091</v>
      </c>
    </row>
    <row r="402" s="2" customFormat="1">
      <c r="A402" s="42"/>
      <c r="B402" s="43"/>
      <c r="C402" s="44"/>
      <c r="D402" s="229" t="s">
        <v>223</v>
      </c>
      <c r="E402" s="44"/>
      <c r="F402" s="230" t="s">
        <v>3092</v>
      </c>
      <c r="G402" s="44"/>
      <c r="H402" s="44"/>
      <c r="I402" s="231"/>
      <c r="J402" s="44"/>
      <c r="K402" s="44"/>
      <c r="L402" s="48"/>
      <c r="M402" s="232"/>
      <c r="N402" s="233"/>
      <c r="O402" s="88"/>
      <c r="P402" s="88"/>
      <c r="Q402" s="88"/>
      <c r="R402" s="88"/>
      <c r="S402" s="88"/>
      <c r="T402" s="89"/>
      <c r="U402" s="42"/>
      <c r="V402" s="42"/>
      <c r="W402" s="42"/>
      <c r="X402" s="42"/>
      <c r="Y402" s="42"/>
      <c r="Z402" s="42"/>
      <c r="AA402" s="42"/>
      <c r="AB402" s="42"/>
      <c r="AC402" s="42"/>
      <c r="AD402" s="42"/>
      <c r="AE402" s="42"/>
      <c r="AT402" s="20" t="s">
        <v>223</v>
      </c>
      <c r="AU402" s="20" t="s">
        <v>85</v>
      </c>
    </row>
    <row r="403" s="2" customFormat="1" ht="21.75" customHeight="1">
      <c r="A403" s="42"/>
      <c r="B403" s="43"/>
      <c r="C403" s="216" t="s">
        <v>712</v>
      </c>
      <c r="D403" s="216" t="s">
        <v>217</v>
      </c>
      <c r="E403" s="217" t="s">
        <v>3093</v>
      </c>
      <c r="F403" s="218" t="s">
        <v>3094</v>
      </c>
      <c r="G403" s="219" t="s">
        <v>327</v>
      </c>
      <c r="H403" s="220">
        <v>1</v>
      </c>
      <c r="I403" s="221"/>
      <c r="J403" s="222">
        <f>ROUND(I403*H403,2)</f>
        <v>0</v>
      </c>
      <c r="K403" s="218" t="s">
        <v>221</v>
      </c>
      <c r="L403" s="48"/>
      <c r="M403" s="223" t="s">
        <v>32</v>
      </c>
      <c r="N403" s="224" t="s">
        <v>47</v>
      </c>
      <c r="O403" s="88"/>
      <c r="P403" s="225">
        <f>O403*H403</f>
        <v>0</v>
      </c>
      <c r="Q403" s="225">
        <v>0</v>
      </c>
      <c r="R403" s="225">
        <f>Q403*H403</f>
        <v>0</v>
      </c>
      <c r="S403" s="225">
        <v>0</v>
      </c>
      <c r="T403" s="226">
        <f>S403*H403</f>
        <v>0</v>
      </c>
      <c r="U403" s="42"/>
      <c r="V403" s="42"/>
      <c r="W403" s="42"/>
      <c r="X403" s="42"/>
      <c r="Y403" s="42"/>
      <c r="Z403" s="42"/>
      <c r="AA403" s="42"/>
      <c r="AB403" s="42"/>
      <c r="AC403" s="42"/>
      <c r="AD403" s="42"/>
      <c r="AE403" s="42"/>
      <c r="AR403" s="227" t="s">
        <v>334</v>
      </c>
      <c r="AT403" s="227" t="s">
        <v>217</v>
      </c>
      <c r="AU403" s="227" t="s">
        <v>85</v>
      </c>
      <c r="AY403" s="20" t="s">
        <v>214</v>
      </c>
      <c r="BE403" s="228">
        <f>IF(N403="základní",J403,0)</f>
        <v>0</v>
      </c>
      <c r="BF403" s="228">
        <f>IF(N403="snížená",J403,0)</f>
        <v>0</v>
      </c>
      <c r="BG403" s="228">
        <f>IF(N403="zákl. přenesená",J403,0)</f>
        <v>0</v>
      </c>
      <c r="BH403" s="228">
        <f>IF(N403="sníž. přenesená",J403,0)</f>
        <v>0</v>
      </c>
      <c r="BI403" s="228">
        <f>IF(N403="nulová",J403,0)</f>
        <v>0</v>
      </c>
      <c r="BJ403" s="20" t="s">
        <v>83</v>
      </c>
      <c r="BK403" s="228">
        <f>ROUND(I403*H403,2)</f>
        <v>0</v>
      </c>
      <c r="BL403" s="20" t="s">
        <v>334</v>
      </c>
      <c r="BM403" s="227" t="s">
        <v>3095</v>
      </c>
    </row>
    <row r="404" s="2" customFormat="1">
      <c r="A404" s="42"/>
      <c r="B404" s="43"/>
      <c r="C404" s="44"/>
      <c r="D404" s="229" t="s">
        <v>223</v>
      </c>
      <c r="E404" s="44"/>
      <c r="F404" s="230" t="s">
        <v>3096</v>
      </c>
      <c r="G404" s="44"/>
      <c r="H404" s="44"/>
      <c r="I404" s="231"/>
      <c r="J404" s="44"/>
      <c r="K404" s="44"/>
      <c r="L404" s="48"/>
      <c r="M404" s="232"/>
      <c r="N404" s="233"/>
      <c r="O404" s="88"/>
      <c r="P404" s="88"/>
      <c r="Q404" s="88"/>
      <c r="R404" s="88"/>
      <c r="S404" s="88"/>
      <c r="T404" s="89"/>
      <c r="U404" s="42"/>
      <c r="V404" s="42"/>
      <c r="W404" s="42"/>
      <c r="X404" s="42"/>
      <c r="Y404" s="42"/>
      <c r="Z404" s="42"/>
      <c r="AA404" s="42"/>
      <c r="AB404" s="42"/>
      <c r="AC404" s="42"/>
      <c r="AD404" s="42"/>
      <c r="AE404" s="42"/>
      <c r="AT404" s="20" t="s">
        <v>223</v>
      </c>
      <c r="AU404" s="20" t="s">
        <v>85</v>
      </c>
    </row>
    <row r="405" s="2" customFormat="1" ht="24.15" customHeight="1">
      <c r="A405" s="42"/>
      <c r="B405" s="43"/>
      <c r="C405" s="216" t="s">
        <v>717</v>
      </c>
      <c r="D405" s="216" t="s">
        <v>217</v>
      </c>
      <c r="E405" s="217" t="s">
        <v>3097</v>
      </c>
      <c r="F405" s="218" t="s">
        <v>3098</v>
      </c>
      <c r="G405" s="219" t="s">
        <v>327</v>
      </c>
      <c r="H405" s="220">
        <v>3</v>
      </c>
      <c r="I405" s="221"/>
      <c r="J405" s="222">
        <f>ROUND(I405*H405,2)</f>
        <v>0</v>
      </c>
      <c r="K405" s="218" t="s">
        <v>32</v>
      </c>
      <c r="L405" s="48"/>
      <c r="M405" s="223" t="s">
        <v>32</v>
      </c>
      <c r="N405" s="224" t="s">
        <v>47</v>
      </c>
      <c r="O405" s="88"/>
      <c r="P405" s="225">
        <f>O405*H405</f>
        <v>0</v>
      </c>
      <c r="Q405" s="225">
        <v>0</v>
      </c>
      <c r="R405" s="225">
        <f>Q405*H405</f>
        <v>0</v>
      </c>
      <c r="S405" s="225">
        <v>0</v>
      </c>
      <c r="T405" s="226">
        <f>S405*H405</f>
        <v>0</v>
      </c>
      <c r="U405" s="42"/>
      <c r="V405" s="42"/>
      <c r="W405" s="42"/>
      <c r="X405" s="42"/>
      <c r="Y405" s="42"/>
      <c r="Z405" s="42"/>
      <c r="AA405" s="42"/>
      <c r="AB405" s="42"/>
      <c r="AC405" s="42"/>
      <c r="AD405" s="42"/>
      <c r="AE405" s="42"/>
      <c r="AR405" s="227" t="s">
        <v>334</v>
      </c>
      <c r="AT405" s="227" t="s">
        <v>217</v>
      </c>
      <c r="AU405" s="227" t="s">
        <v>85</v>
      </c>
      <c r="AY405" s="20" t="s">
        <v>214</v>
      </c>
      <c r="BE405" s="228">
        <f>IF(N405="základní",J405,0)</f>
        <v>0</v>
      </c>
      <c r="BF405" s="228">
        <f>IF(N405="snížená",J405,0)</f>
        <v>0</v>
      </c>
      <c r="BG405" s="228">
        <f>IF(N405="zákl. přenesená",J405,0)</f>
        <v>0</v>
      </c>
      <c r="BH405" s="228">
        <f>IF(N405="sníž. přenesená",J405,0)</f>
        <v>0</v>
      </c>
      <c r="BI405" s="228">
        <f>IF(N405="nulová",J405,0)</f>
        <v>0</v>
      </c>
      <c r="BJ405" s="20" t="s">
        <v>83</v>
      </c>
      <c r="BK405" s="228">
        <f>ROUND(I405*H405,2)</f>
        <v>0</v>
      </c>
      <c r="BL405" s="20" t="s">
        <v>334</v>
      </c>
      <c r="BM405" s="227" t="s">
        <v>3099</v>
      </c>
    </row>
    <row r="406" s="14" customFormat="1">
      <c r="A406" s="14"/>
      <c r="B406" s="245"/>
      <c r="C406" s="246"/>
      <c r="D406" s="236" t="s">
        <v>225</v>
      </c>
      <c r="E406" s="247" t="s">
        <v>32</v>
      </c>
      <c r="F406" s="248" t="s">
        <v>3100</v>
      </c>
      <c r="G406" s="246"/>
      <c r="H406" s="249">
        <v>3</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225</v>
      </c>
      <c r="AU406" s="255" t="s">
        <v>85</v>
      </c>
      <c r="AV406" s="14" t="s">
        <v>85</v>
      </c>
      <c r="AW406" s="14" t="s">
        <v>38</v>
      </c>
      <c r="AX406" s="14" t="s">
        <v>76</v>
      </c>
      <c r="AY406" s="255" t="s">
        <v>214</v>
      </c>
    </row>
    <row r="407" s="15" customFormat="1">
      <c r="A407" s="15"/>
      <c r="B407" s="256"/>
      <c r="C407" s="257"/>
      <c r="D407" s="236" t="s">
        <v>225</v>
      </c>
      <c r="E407" s="258" t="s">
        <v>32</v>
      </c>
      <c r="F407" s="259" t="s">
        <v>256</v>
      </c>
      <c r="G407" s="257"/>
      <c r="H407" s="260">
        <v>3</v>
      </c>
      <c r="I407" s="261"/>
      <c r="J407" s="257"/>
      <c r="K407" s="257"/>
      <c r="L407" s="262"/>
      <c r="M407" s="263"/>
      <c r="N407" s="264"/>
      <c r="O407" s="264"/>
      <c r="P407" s="264"/>
      <c r="Q407" s="264"/>
      <c r="R407" s="264"/>
      <c r="S407" s="264"/>
      <c r="T407" s="265"/>
      <c r="U407" s="15"/>
      <c r="V407" s="15"/>
      <c r="W407" s="15"/>
      <c r="X407" s="15"/>
      <c r="Y407" s="15"/>
      <c r="Z407" s="15"/>
      <c r="AA407" s="15"/>
      <c r="AB407" s="15"/>
      <c r="AC407" s="15"/>
      <c r="AD407" s="15"/>
      <c r="AE407" s="15"/>
      <c r="AT407" s="266" t="s">
        <v>225</v>
      </c>
      <c r="AU407" s="266" t="s">
        <v>85</v>
      </c>
      <c r="AV407" s="15" t="s">
        <v>215</v>
      </c>
      <c r="AW407" s="15" t="s">
        <v>38</v>
      </c>
      <c r="AX407" s="15" t="s">
        <v>83</v>
      </c>
      <c r="AY407" s="266" t="s">
        <v>214</v>
      </c>
    </row>
    <row r="408" s="2" customFormat="1" ht="24.15" customHeight="1">
      <c r="A408" s="42"/>
      <c r="B408" s="43"/>
      <c r="C408" s="216" t="s">
        <v>721</v>
      </c>
      <c r="D408" s="216" t="s">
        <v>217</v>
      </c>
      <c r="E408" s="217" t="s">
        <v>3101</v>
      </c>
      <c r="F408" s="218" t="s">
        <v>3102</v>
      </c>
      <c r="G408" s="219" t="s">
        <v>327</v>
      </c>
      <c r="H408" s="220">
        <v>2</v>
      </c>
      <c r="I408" s="221"/>
      <c r="J408" s="222">
        <f>ROUND(I408*H408,2)</f>
        <v>0</v>
      </c>
      <c r="K408" s="218" t="s">
        <v>32</v>
      </c>
      <c r="L408" s="48"/>
      <c r="M408" s="223" t="s">
        <v>32</v>
      </c>
      <c r="N408" s="224" t="s">
        <v>47</v>
      </c>
      <c r="O408" s="88"/>
      <c r="P408" s="225">
        <f>O408*H408</f>
        <v>0</v>
      </c>
      <c r="Q408" s="225">
        <v>0</v>
      </c>
      <c r="R408" s="225">
        <f>Q408*H408</f>
        <v>0</v>
      </c>
      <c r="S408" s="225">
        <v>0</v>
      </c>
      <c r="T408" s="226">
        <f>S408*H408</f>
        <v>0</v>
      </c>
      <c r="U408" s="42"/>
      <c r="V408" s="42"/>
      <c r="W408" s="42"/>
      <c r="X408" s="42"/>
      <c r="Y408" s="42"/>
      <c r="Z408" s="42"/>
      <c r="AA408" s="42"/>
      <c r="AB408" s="42"/>
      <c r="AC408" s="42"/>
      <c r="AD408" s="42"/>
      <c r="AE408" s="42"/>
      <c r="AR408" s="227" t="s">
        <v>334</v>
      </c>
      <c r="AT408" s="227" t="s">
        <v>217</v>
      </c>
      <c r="AU408" s="227" t="s">
        <v>85</v>
      </c>
      <c r="AY408" s="20" t="s">
        <v>214</v>
      </c>
      <c r="BE408" s="228">
        <f>IF(N408="základní",J408,0)</f>
        <v>0</v>
      </c>
      <c r="BF408" s="228">
        <f>IF(N408="snížená",J408,0)</f>
        <v>0</v>
      </c>
      <c r="BG408" s="228">
        <f>IF(N408="zákl. přenesená",J408,0)</f>
        <v>0</v>
      </c>
      <c r="BH408" s="228">
        <f>IF(N408="sníž. přenesená",J408,0)</f>
        <v>0</v>
      </c>
      <c r="BI408" s="228">
        <f>IF(N408="nulová",J408,0)</f>
        <v>0</v>
      </c>
      <c r="BJ408" s="20" t="s">
        <v>83</v>
      </c>
      <c r="BK408" s="228">
        <f>ROUND(I408*H408,2)</f>
        <v>0</v>
      </c>
      <c r="BL408" s="20" t="s">
        <v>334</v>
      </c>
      <c r="BM408" s="227" t="s">
        <v>3103</v>
      </c>
    </row>
    <row r="409" s="14" customFormat="1">
      <c r="A409" s="14"/>
      <c r="B409" s="245"/>
      <c r="C409" s="246"/>
      <c r="D409" s="236" t="s">
        <v>225</v>
      </c>
      <c r="E409" s="247" t="s">
        <v>32</v>
      </c>
      <c r="F409" s="248" t="s">
        <v>3104</v>
      </c>
      <c r="G409" s="246"/>
      <c r="H409" s="249">
        <v>2</v>
      </c>
      <c r="I409" s="250"/>
      <c r="J409" s="246"/>
      <c r="K409" s="246"/>
      <c r="L409" s="251"/>
      <c r="M409" s="252"/>
      <c r="N409" s="253"/>
      <c r="O409" s="253"/>
      <c r="P409" s="253"/>
      <c r="Q409" s="253"/>
      <c r="R409" s="253"/>
      <c r="S409" s="253"/>
      <c r="T409" s="254"/>
      <c r="U409" s="14"/>
      <c r="V409" s="14"/>
      <c r="W409" s="14"/>
      <c r="X409" s="14"/>
      <c r="Y409" s="14"/>
      <c r="Z409" s="14"/>
      <c r="AA409" s="14"/>
      <c r="AB409" s="14"/>
      <c r="AC409" s="14"/>
      <c r="AD409" s="14"/>
      <c r="AE409" s="14"/>
      <c r="AT409" s="255" t="s">
        <v>225</v>
      </c>
      <c r="AU409" s="255" t="s">
        <v>85</v>
      </c>
      <c r="AV409" s="14" t="s">
        <v>85</v>
      </c>
      <c r="AW409" s="14" t="s">
        <v>38</v>
      </c>
      <c r="AX409" s="14" t="s">
        <v>76</v>
      </c>
      <c r="AY409" s="255" t="s">
        <v>214</v>
      </c>
    </row>
    <row r="410" s="15" customFormat="1">
      <c r="A410" s="15"/>
      <c r="B410" s="256"/>
      <c r="C410" s="257"/>
      <c r="D410" s="236" t="s">
        <v>225</v>
      </c>
      <c r="E410" s="258" t="s">
        <v>32</v>
      </c>
      <c r="F410" s="259" t="s">
        <v>256</v>
      </c>
      <c r="G410" s="257"/>
      <c r="H410" s="260">
        <v>2</v>
      </c>
      <c r="I410" s="261"/>
      <c r="J410" s="257"/>
      <c r="K410" s="257"/>
      <c r="L410" s="262"/>
      <c r="M410" s="263"/>
      <c r="N410" s="264"/>
      <c r="O410" s="264"/>
      <c r="P410" s="264"/>
      <c r="Q410" s="264"/>
      <c r="R410" s="264"/>
      <c r="S410" s="264"/>
      <c r="T410" s="265"/>
      <c r="U410" s="15"/>
      <c r="V410" s="15"/>
      <c r="W410" s="15"/>
      <c r="X410" s="15"/>
      <c r="Y410" s="15"/>
      <c r="Z410" s="15"/>
      <c r="AA410" s="15"/>
      <c r="AB410" s="15"/>
      <c r="AC410" s="15"/>
      <c r="AD410" s="15"/>
      <c r="AE410" s="15"/>
      <c r="AT410" s="266" t="s">
        <v>225</v>
      </c>
      <c r="AU410" s="266" t="s">
        <v>85</v>
      </c>
      <c r="AV410" s="15" t="s">
        <v>215</v>
      </c>
      <c r="AW410" s="15" t="s">
        <v>38</v>
      </c>
      <c r="AX410" s="15" t="s">
        <v>83</v>
      </c>
      <c r="AY410" s="266" t="s">
        <v>214</v>
      </c>
    </row>
    <row r="411" s="2" customFormat="1" ht="49.05" customHeight="1">
      <c r="A411" s="42"/>
      <c r="B411" s="43"/>
      <c r="C411" s="216" t="s">
        <v>726</v>
      </c>
      <c r="D411" s="216" t="s">
        <v>217</v>
      </c>
      <c r="E411" s="217" t="s">
        <v>3105</v>
      </c>
      <c r="F411" s="218" t="s">
        <v>3106</v>
      </c>
      <c r="G411" s="219" t="s">
        <v>241</v>
      </c>
      <c r="H411" s="220">
        <v>0.099000000000000005</v>
      </c>
      <c r="I411" s="221"/>
      <c r="J411" s="222">
        <f>ROUND(I411*H411,2)</f>
        <v>0</v>
      </c>
      <c r="K411" s="218" t="s">
        <v>221</v>
      </c>
      <c r="L411" s="48"/>
      <c r="M411" s="223" t="s">
        <v>32</v>
      </c>
      <c r="N411" s="224" t="s">
        <v>47</v>
      </c>
      <c r="O411" s="88"/>
      <c r="P411" s="225">
        <f>O411*H411</f>
        <v>0</v>
      </c>
      <c r="Q411" s="225">
        <v>0</v>
      </c>
      <c r="R411" s="225">
        <f>Q411*H411</f>
        <v>0</v>
      </c>
      <c r="S411" s="225">
        <v>0</v>
      </c>
      <c r="T411" s="226">
        <f>S411*H411</f>
        <v>0</v>
      </c>
      <c r="U411" s="42"/>
      <c r="V411" s="42"/>
      <c r="W411" s="42"/>
      <c r="X411" s="42"/>
      <c r="Y411" s="42"/>
      <c r="Z411" s="42"/>
      <c r="AA411" s="42"/>
      <c r="AB411" s="42"/>
      <c r="AC411" s="42"/>
      <c r="AD411" s="42"/>
      <c r="AE411" s="42"/>
      <c r="AR411" s="227" t="s">
        <v>334</v>
      </c>
      <c r="AT411" s="227" t="s">
        <v>217</v>
      </c>
      <c r="AU411" s="227" t="s">
        <v>85</v>
      </c>
      <c r="AY411" s="20" t="s">
        <v>214</v>
      </c>
      <c r="BE411" s="228">
        <f>IF(N411="základní",J411,0)</f>
        <v>0</v>
      </c>
      <c r="BF411" s="228">
        <f>IF(N411="snížená",J411,0)</f>
        <v>0</v>
      </c>
      <c r="BG411" s="228">
        <f>IF(N411="zákl. přenesená",J411,0)</f>
        <v>0</v>
      </c>
      <c r="BH411" s="228">
        <f>IF(N411="sníž. přenesená",J411,0)</f>
        <v>0</v>
      </c>
      <c r="BI411" s="228">
        <f>IF(N411="nulová",J411,0)</f>
        <v>0</v>
      </c>
      <c r="BJ411" s="20" t="s">
        <v>83</v>
      </c>
      <c r="BK411" s="228">
        <f>ROUND(I411*H411,2)</f>
        <v>0</v>
      </c>
      <c r="BL411" s="20" t="s">
        <v>334</v>
      </c>
      <c r="BM411" s="227" t="s">
        <v>3107</v>
      </c>
    </row>
    <row r="412" s="2" customFormat="1">
      <c r="A412" s="42"/>
      <c r="B412" s="43"/>
      <c r="C412" s="44"/>
      <c r="D412" s="229" t="s">
        <v>223</v>
      </c>
      <c r="E412" s="44"/>
      <c r="F412" s="230" t="s">
        <v>3108</v>
      </c>
      <c r="G412" s="44"/>
      <c r="H412" s="44"/>
      <c r="I412" s="231"/>
      <c r="J412" s="44"/>
      <c r="K412" s="44"/>
      <c r="L412" s="48"/>
      <c r="M412" s="232"/>
      <c r="N412" s="233"/>
      <c r="O412" s="88"/>
      <c r="P412" s="88"/>
      <c r="Q412" s="88"/>
      <c r="R412" s="88"/>
      <c r="S412" s="88"/>
      <c r="T412" s="89"/>
      <c r="U412" s="42"/>
      <c r="V412" s="42"/>
      <c r="W412" s="42"/>
      <c r="X412" s="42"/>
      <c r="Y412" s="42"/>
      <c r="Z412" s="42"/>
      <c r="AA412" s="42"/>
      <c r="AB412" s="42"/>
      <c r="AC412" s="42"/>
      <c r="AD412" s="42"/>
      <c r="AE412" s="42"/>
      <c r="AT412" s="20" t="s">
        <v>223</v>
      </c>
      <c r="AU412" s="20" t="s">
        <v>85</v>
      </c>
    </row>
    <row r="413" s="12" customFormat="1" ht="22.8" customHeight="1">
      <c r="A413" s="12"/>
      <c r="B413" s="200"/>
      <c r="C413" s="201"/>
      <c r="D413" s="202" t="s">
        <v>75</v>
      </c>
      <c r="E413" s="214" t="s">
        <v>2685</v>
      </c>
      <c r="F413" s="214" t="s">
        <v>2686</v>
      </c>
      <c r="G413" s="201"/>
      <c r="H413" s="201"/>
      <c r="I413" s="204"/>
      <c r="J413" s="215">
        <f>BK413</f>
        <v>0</v>
      </c>
      <c r="K413" s="201"/>
      <c r="L413" s="206"/>
      <c r="M413" s="207"/>
      <c r="N413" s="208"/>
      <c r="O413" s="208"/>
      <c r="P413" s="209">
        <f>SUM(P414:P460)</f>
        <v>0</v>
      </c>
      <c r="Q413" s="208"/>
      <c r="R413" s="209">
        <f>SUM(R414:R460)</f>
        <v>0</v>
      </c>
      <c r="S413" s="208"/>
      <c r="T413" s="210">
        <f>SUM(T414:T460)</f>
        <v>0</v>
      </c>
      <c r="U413" s="12"/>
      <c r="V413" s="12"/>
      <c r="W413" s="12"/>
      <c r="X413" s="12"/>
      <c r="Y413" s="12"/>
      <c r="Z413" s="12"/>
      <c r="AA413" s="12"/>
      <c r="AB413" s="12"/>
      <c r="AC413" s="12"/>
      <c r="AD413" s="12"/>
      <c r="AE413" s="12"/>
      <c r="AR413" s="211" t="s">
        <v>85</v>
      </c>
      <c r="AT413" s="212" t="s">
        <v>75</v>
      </c>
      <c r="AU413" s="212" t="s">
        <v>83</v>
      </c>
      <c r="AY413" s="211" t="s">
        <v>214</v>
      </c>
      <c r="BK413" s="213">
        <f>SUM(BK414:BK460)</f>
        <v>0</v>
      </c>
    </row>
    <row r="414" s="2" customFormat="1" ht="16.5" customHeight="1">
      <c r="A414" s="42"/>
      <c r="B414" s="43"/>
      <c r="C414" s="216" t="s">
        <v>731</v>
      </c>
      <c r="D414" s="216" t="s">
        <v>217</v>
      </c>
      <c r="E414" s="217" t="s">
        <v>3109</v>
      </c>
      <c r="F414" s="218" t="s">
        <v>3110</v>
      </c>
      <c r="G414" s="219" t="s">
        <v>280</v>
      </c>
      <c r="H414" s="220">
        <v>10</v>
      </c>
      <c r="I414" s="221"/>
      <c r="J414" s="222">
        <f>ROUND(I414*H414,2)</f>
        <v>0</v>
      </c>
      <c r="K414" s="218" t="s">
        <v>221</v>
      </c>
      <c r="L414" s="48"/>
      <c r="M414" s="223" t="s">
        <v>32</v>
      </c>
      <c r="N414" s="224" t="s">
        <v>47</v>
      </c>
      <c r="O414" s="88"/>
      <c r="P414" s="225">
        <f>O414*H414</f>
        <v>0</v>
      </c>
      <c r="Q414" s="225">
        <v>0</v>
      </c>
      <c r="R414" s="225">
        <f>Q414*H414</f>
        <v>0</v>
      </c>
      <c r="S414" s="225">
        <v>0</v>
      </c>
      <c r="T414" s="226">
        <f>S414*H414</f>
        <v>0</v>
      </c>
      <c r="U414" s="42"/>
      <c r="V414" s="42"/>
      <c r="W414" s="42"/>
      <c r="X414" s="42"/>
      <c r="Y414" s="42"/>
      <c r="Z414" s="42"/>
      <c r="AA414" s="42"/>
      <c r="AB414" s="42"/>
      <c r="AC414" s="42"/>
      <c r="AD414" s="42"/>
      <c r="AE414" s="42"/>
      <c r="AR414" s="227" t="s">
        <v>334</v>
      </c>
      <c r="AT414" s="227" t="s">
        <v>217</v>
      </c>
      <c r="AU414" s="227" t="s">
        <v>85</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334</v>
      </c>
      <c r="BM414" s="227" t="s">
        <v>3111</v>
      </c>
    </row>
    <row r="415" s="2" customFormat="1">
      <c r="A415" s="42"/>
      <c r="B415" s="43"/>
      <c r="C415" s="44"/>
      <c r="D415" s="229" t="s">
        <v>223</v>
      </c>
      <c r="E415" s="44"/>
      <c r="F415" s="230" t="s">
        <v>3112</v>
      </c>
      <c r="G415" s="44"/>
      <c r="H415" s="44"/>
      <c r="I415" s="231"/>
      <c r="J415" s="44"/>
      <c r="K415" s="44"/>
      <c r="L415" s="48"/>
      <c r="M415" s="232"/>
      <c r="N415" s="233"/>
      <c r="O415" s="88"/>
      <c r="P415" s="88"/>
      <c r="Q415" s="88"/>
      <c r="R415" s="88"/>
      <c r="S415" s="88"/>
      <c r="T415" s="89"/>
      <c r="U415" s="42"/>
      <c r="V415" s="42"/>
      <c r="W415" s="42"/>
      <c r="X415" s="42"/>
      <c r="Y415" s="42"/>
      <c r="Z415" s="42"/>
      <c r="AA415" s="42"/>
      <c r="AB415" s="42"/>
      <c r="AC415" s="42"/>
      <c r="AD415" s="42"/>
      <c r="AE415" s="42"/>
      <c r="AT415" s="20" t="s">
        <v>223</v>
      </c>
      <c r="AU415" s="20" t="s">
        <v>85</v>
      </c>
    </row>
    <row r="416" s="14" customFormat="1">
      <c r="A416" s="14"/>
      <c r="B416" s="245"/>
      <c r="C416" s="246"/>
      <c r="D416" s="236" t="s">
        <v>225</v>
      </c>
      <c r="E416" s="247" t="s">
        <v>32</v>
      </c>
      <c r="F416" s="248" t="s">
        <v>3113</v>
      </c>
      <c r="G416" s="246"/>
      <c r="H416" s="249">
        <v>10</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225</v>
      </c>
      <c r="AU416" s="255" t="s">
        <v>85</v>
      </c>
      <c r="AV416" s="14" t="s">
        <v>85</v>
      </c>
      <c r="AW416" s="14" t="s">
        <v>38</v>
      </c>
      <c r="AX416" s="14" t="s">
        <v>76</v>
      </c>
      <c r="AY416" s="255" t="s">
        <v>214</v>
      </c>
    </row>
    <row r="417" s="15" customFormat="1">
      <c r="A417" s="15"/>
      <c r="B417" s="256"/>
      <c r="C417" s="257"/>
      <c r="D417" s="236" t="s">
        <v>225</v>
      </c>
      <c r="E417" s="258" t="s">
        <v>32</v>
      </c>
      <c r="F417" s="259" t="s">
        <v>256</v>
      </c>
      <c r="G417" s="257"/>
      <c r="H417" s="260">
        <v>10</v>
      </c>
      <c r="I417" s="261"/>
      <c r="J417" s="257"/>
      <c r="K417" s="257"/>
      <c r="L417" s="262"/>
      <c r="M417" s="263"/>
      <c r="N417" s="264"/>
      <c r="O417" s="264"/>
      <c r="P417" s="264"/>
      <c r="Q417" s="264"/>
      <c r="R417" s="264"/>
      <c r="S417" s="264"/>
      <c r="T417" s="265"/>
      <c r="U417" s="15"/>
      <c r="V417" s="15"/>
      <c r="W417" s="15"/>
      <c r="X417" s="15"/>
      <c r="Y417" s="15"/>
      <c r="Z417" s="15"/>
      <c r="AA417" s="15"/>
      <c r="AB417" s="15"/>
      <c r="AC417" s="15"/>
      <c r="AD417" s="15"/>
      <c r="AE417" s="15"/>
      <c r="AT417" s="266" t="s">
        <v>225</v>
      </c>
      <c r="AU417" s="266" t="s">
        <v>85</v>
      </c>
      <c r="AV417" s="15" t="s">
        <v>215</v>
      </c>
      <c r="AW417" s="15" t="s">
        <v>38</v>
      </c>
      <c r="AX417" s="15" t="s">
        <v>83</v>
      </c>
      <c r="AY417" s="266" t="s">
        <v>214</v>
      </c>
    </row>
    <row r="418" s="2" customFormat="1" ht="21.75" customHeight="1">
      <c r="A418" s="42"/>
      <c r="B418" s="43"/>
      <c r="C418" s="216" t="s">
        <v>736</v>
      </c>
      <c r="D418" s="216" t="s">
        <v>217</v>
      </c>
      <c r="E418" s="217" t="s">
        <v>3114</v>
      </c>
      <c r="F418" s="218" t="s">
        <v>3115</v>
      </c>
      <c r="G418" s="219" t="s">
        <v>280</v>
      </c>
      <c r="H418" s="220">
        <v>2.2999999999999998</v>
      </c>
      <c r="I418" s="221"/>
      <c r="J418" s="222">
        <f>ROUND(I418*H418,2)</f>
        <v>0</v>
      </c>
      <c r="K418" s="218" t="s">
        <v>221</v>
      </c>
      <c r="L418" s="48"/>
      <c r="M418" s="223" t="s">
        <v>32</v>
      </c>
      <c r="N418" s="224" t="s">
        <v>47</v>
      </c>
      <c r="O418" s="88"/>
      <c r="P418" s="225">
        <f>O418*H418</f>
        <v>0</v>
      </c>
      <c r="Q418" s="225">
        <v>0</v>
      </c>
      <c r="R418" s="225">
        <f>Q418*H418</f>
        <v>0</v>
      </c>
      <c r="S418" s="225">
        <v>0</v>
      </c>
      <c r="T418" s="226">
        <f>S418*H418</f>
        <v>0</v>
      </c>
      <c r="U418" s="42"/>
      <c r="V418" s="42"/>
      <c r="W418" s="42"/>
      <c r="X418" s="42"/>
      <c r="Y418" s="42"/>
      <c r="Z418" s="42"/>
      <c r="AA418" s="42"/>
      <c r="AB418" s="42"/>
      <c r="AC418" s="42"/>
      <c r="AD418" s="42"/>
      <c r="AE418" s="42"/>
      <c r="AR418" s="227" t="s">
        <v>334</v>
      </c>
      <c r="AT418" s="227" t="s">
        <v>217</v>
      </c>
      <c r="AU418" s="227" t="s">
        <v>85</v>
      </c>
      <c r="AY418" s="20" t="s">
        <v>214</v>
      </c>
      <c r="BE418" s="228">
        <f>IF(N418="základní",J418,0)</f>
        <v>0</v>
      </c>
      <c r="BF418" s="228">
        <f>IF(N418="snížená",J418,0)</f>
        <v>0</v>
      </c>
      <c r="BG418" s="228">
        <f>IF(N418="zákl. přenesená",J418,0)</f>
        <v>0</v>
      </c>
      <c r="BH418" s="228">
        <f>IF(N418="sníž. přenesená",J418,0)</f>
        <v>0</v>
      </c>
      <c r="BI418" s="228">
        <f>IF(N418="nulová",J418,0)</f>
        <v>0</v>
      </c>
      <c r="BJ418" s="20" t="s">
        <v>83</v>
      </c>
      <c r="BK418" s="228">
        <f>ROUND(I418*H418,2)</f>
        <v>0</v>
      </c>
      <c r="BL418" s="20" t="s">
        <v>334</v>
      </c>
      <c r="BM418" s="227" t="s">
        <v>3116</v>
      </c>
    </row>
    <row r="419" s="2" customFormat="1">
      <c r="A419" s="42"/>
      <c r="B419" s="43"/>
      <c r="C419" s="44"/>
      <c r="D419" s="229" t="s">
        <v>223</v>
      </c>
      <c r="E419" s="44"/>
      <c r="F419" s="230" t="s">
        <v>3117</v>
      </c>
      <c r="G419" s="44"/>
      <c r="H419" s="44"/>
      <c r="I419" s="231"/>
      <c r="J419" s="44"/>
      <c r="K419" s="44"/>
      <c r="L419" s="48"/>
      <c r="M419" s="232"/>
      <c r="N419" s="233"/>
      <c r="O419" s="88"/>
      <c r="P419" s="88"/>
      <c r="Q419" s="88"/>
      <c r="R419" s="88"/>
      <c r="S419" s="88"/>
      <c r="T419" s="89"/>
      <c r="U419" s="42"/>
      <c r="V419" s="42"/>
      <c r="W419" s="42"/>
      <c r="X419" s="42"/>
      <c r="Y419" s="42"/>
      <c r="Z419" s="42"/>
      <c r="AA419" s="42"/>
      <c r="AB419" s="42"/>
      <c r="AC419" s="42"/>
      <c r="AD419" s="42"/>
      <c r="AE419" s="42"/>
      <c r="AT419" s="20" t="s">
        <v>223</v>
      </c>
      <c r="AU419" s="20" t="s">
        <v>85</v>
      </c>
    </row>
    <row r="420" s="14" customFormat="1">
      <c r="A420" s="14"/>
      <c r="B420" s="245"/>
      <c r="C420" s="246"/>
      <c r="D420" s="236" t="s">
        <v>225</v>
      </c>
      <c r="E420" s="247" t="s">
        <v>32</v>
      </c>
      <c r="F420" s="248" t="s">
        <v>3118</v>
      </c>
      <c r="G420" s="246"/>
      <c r="H420" s="249">
        <v>2.2999999999999998</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225</v>
      </c>
      <c r="AU420" s="255" t="s">
        <v>85</v>
      </c>
      <c r="AV420" s="14" t="s">
        <v>85</v>
      </c>
      <c r="AW420" s="14" t="s">
        <v>38</v>
      </c>
      <c r="AX420" s="14" t="s">
        <v>76</v>
      </c>
      <c r="AY420" s="255" t="s">
        <v>214</v>
      </c>
    </row>
    <row r="421" s="15" customFormat="1">
      <c r="A421" s="15"/>
      <c r="B421" s="256"/>
      <c r="C421" s="257"/>
      <c r="D421" s="236" t="s">
        <v>225</v>
      </c>
      <c r="E421" s="258" t="s">
        <v>32</v>
      </c>
      <c r="F421" s="259" t="s">
        <v>256</v>
      </c>
      <c r="G421" s="257"/>
      <c r="H421" s="260">
        <v>2.2999999999999998</v>
      </c>
      <c r="I421" s="261"/>
      <c r="J421" s="257"/>
      <c r="K421" s="257"/>
      <c r="L421" s="262"/>
      <c r="M421" s="263"/>
      <c r="N421" s="264"/>
      <c r="O421" s="264"/>
      <c r="P421" s="264"/>
      <c r="Q421" s="264"/>
      <c r="R421" s="264"/>
      <c r="S421" s="264"/>
      <c r="T421" s="265"/>
      <c r="U421" s="15"/>
      <c r="V421" s="15"/>
      <c r="W421" s="15"/>
      <c r="X421" s="15"/>
      <c r="Y421" s="15"/>
      <c r="Z421" s="15"/>
      <c r="AA421" s="15"/>
      <c r="AB421" s="15"/>
      <c r="AC421" s="15"/>
      <c r="AD421" s="15"/>
      <c r="AE421" s="15"/>
      <c r="AT421" s="266" t="s">
        <v>225</v>
      </c>
      <c r="AU421" s="266" t="s">
        <v>85</v>
      </c>
      <c r="AV421" s="15" t="s">
        <v>215</v>
      </c>
      <c r="AW421" s="15" t="s">
        <v>38</v>
      </c>
      <c r="AX421" s="15" t="s">
        <v>83</v>
      </c>
      <c r="AY421" s="266" t="s">
        <v>214</v>
      </c>
    </row>
    <row r="422" s="2" customFormat="1" ht="24.15" customHeight="1">
      <c r="A422" s="42"/>
      <c r="B422" s="43"/>
      <c r="C422" s="216" t="s">
        <v>741</v>
      </c>
      <c r="D422" s="216" t="s">
        <v>217</v>
      </c>
      <c r="E422" s="217" t="s">
        <v>3119</v>
      </c>
      <c r="F422" s="218" t="s">
        <v>3120</v>
      </c>
      <c r="G422" s="219" t="s">
        <v>280</v>
      </c>
      <c r="H422" s="220">
        <v>25</v>
      </c>
      <c r="I422" s="221"/>
      <c r="J422" s="222">
        <f>ROUND(I422*H422,2)</f>
        <v>0</v>
      </c>
      <c r="K422" s="218" t="s">
        <v>32</v>
      </c>
      <c r="L422" s="48"/>
      <c r="M422" s="223" t="s">
        <v>32</v>
      </c>
      <c r="N422" s="224" t="s">
        <v>47</v>
      </c>
      <c r="O422" s="88"/>
      <c r="P422" s="225">
        <f>O422*H422</f>
        <v>0</v>
      </c>
      <c r="Q422" s="225">
        <v>0</v>
      </c>
      <c r="R422" s="225">
        <f>Q422*H422</f>
        <v>0</v>
      </c>
      <c r="S422" s="225">
        <v>0</v>
      </c>
      <c r="T422" s="226">
        <f>S422*H422</f>
        <v>0</v>
      </c>
      <c r="U422" s="42"/>
      <c r="V422" s="42"/>
      <c r="W422" s="42"/>
      <c r="X422" s="42"/>
      <c r="Y422" s="42"/>
      <c r="Z422" s="42"/>
      <c r="AA422" s="42"/>
      <c r="AB422" s="42"/>
      <c r="AC422" s="42"/>
      <c r="AD422" s="42"/>
      <c r="AE422" s="42"/>
      <c r="AR422" s="227" t="s">
        <v>334</v>
      </c>
      <c r="AT422" s="227" t="s">
        <v>217</v>
      </c>
      <c r="AU422" s="227" t="s">
        <v>85</v>
      </c>
      <c r="AY422" s="20" t="s">
        <v>214</v>
      </c>
      <c r="BE422" s="228">
        <f>IF(N422="základní",J422,0)</f>
        <v>0</v>
      </c>
      <c r="BF422" s="228">
        <f>IF(N422="snížená",J422,0)</f>
        <v>0</v>
      </c>
      <c r="BG422" s="228">
        <f>IF(N422="zákl. přenesená",J422,0)</f>
        <v>0</v>
      </c>
      <c r="BH422" s="228">
        <f>IF(N422="sníž. přenesená",J422,0)</f>
        <v>0</v>
      </c>
      <c r="BI422" s="228">
        <f>IF(N422="nulová",J422,0)</f>
        <v>0</v>
      </c>
      <c r="BJ422" s="20" t="s">
        <v>83</v>
      </c>
      <c r="BK422" s="228">
        <f>ROUND(I422*H422,2)</f>
        <v>0</v>
      </c>
      <c r="BL422" s="20" t="s">
        <v>334</v>
      </c>
      <c r="BM422" s="227" t="s">
        <v>3121</v>
      </c>
    </row>
    <row r="423" s="14" customFormat="1">
      <c r="A423" s="14"/>
      <c r="B423" s="245"/>
      <c r="C423" s="246"/>
      <c r="D423" s="236" t="s">
        <v>225</v>
      </c>
      <c r="E423" s="247" t="s">
        <v>32</v>
      </c>
      <c r="F423" s="248" t="s">
        <v>2987</v>
      </c>
      <c r="G423" s="246"/>
      <c r="H423" s="249">
        <v>14.300000000000001</v>
      </c>
      <c r="I423" s="250"/>
      <c r="J423" s="246"/>
      <c r="K423" s="246"/>
      <c r="L423" s="251"/>
      <c r="M423" s="252"/>
      <c r="N423" s="253"/>
      <c r="O423" s="253"/>
      <c r="P423" s="253"/>
      <c r="Q423" s="253"/>
      <c r="R423" s="253"/>
      <c r="S423" s="253"/>
      <c r="T423" s="254"/>
      <c r="U423" s="14"/>
      <c r="V423" s="14"/>
      <c r="W423" s="14"/>
      <c r="X423" s="14"/>
      <c r="Y423" s="14"/>
      <c r="Z423" s="14"/>
      <c r="AA423" s="14"/>
      <c r="AB423" s="14"/>
      <c r="AC423" s="14"/>
      <c r="AD423" s="14"/>
      <c r="AE423" s="14"/>
      <c r="AT423" s="255" t="s">
        <v>225</v>
      </c>
      <c r="AU423" s="255" t="s">
        <v>85</v>
      </c>
      <c r="AV423" s="14" t="s">
        <v>85</v>
      </c>
      <c r="AW423" s="14" t="s">
        <v>38</v>
      </c>
      <c r="AX423" s="14" t="s">
        <v>76</v>
      </c>
      <c r="AY423" s="255" t="s">
        <v>214</v>
      </c>
    </row>
    <row r="424" s="14" customFormat="1">
      <c r="A424" s="14"/>
      <c r="B424" s="245"/>
      <c r="C424" s="246"/>
      <c r="D424" s="236" t="s">
        <v>225</v>
      </c>
      <c r="E424" s="247" t="s">
        <v>32</v>
      </c>
      <c r="F424" s="248" t="s">
        <v>2975</v>
      </c>
      <c r="G424" s="246"/>
      <c r="H424" s="249">
        <v>10.699999999999999</v>
      </c>
      <c r="I424" s="250"/>
      <c r="J424" s="246"/>
      <c r="K424" s="246"/>
      <c r="L424" s="251"/>
      <c r="M424" s="252"/>
      <c r="N424" s="253"/>
      <c r="O424" s="253"/>
      <c r="P424" s="253"/>
      <c r="Q424" s="253"/>
      <c r="R424" s="253"/>
      <c r="S424" s="253"/>
      <c r="T424" s="254"/>
      <c r="U424" s="14"/>
      <c r="V424" s="14"/>
      <c r="W424" s="14"/>
      <c r="X424" s="14"/>
      <c r="Y424" s="14"/>
      <c r="Z424" s="14"/>
      <c r="AA424" s="14"/>
      <c r="AB424" s="14"/>
      <c r="AC424" s="14"/>
      <c r="AD424" s="14"/>
      <c r="AE424" s="14"/>
      <c r="AT424" s="255" t="s">
        <v>225</v>
      </c>
      <c r="AU424" s="255" t="s">
        <v>85</v>
      </c>
      <c r="AV424" s="14" t="s">
        <v>85</v>
      </c>
      <c r="AW424" s="14" t="s">
        <v>38</v>
      </c>
      <c r="AX424" s="14" t="s">
        <v>76</v>
      </c>
      <c r="AY424" s="255" t="s">
        <v>214</v>
      </c>
    </row>
    <row r="425" s="15" customFormat="1">
      <c r="A425" s="15"/>
      <c r="B425" s="256"/>
      <c r="C425" s="257"/>
      <c r="D425" s="236" t="s">
        <v>225</v>
      </c>
      <c r="E425" s="258" t="s">
        <v>32</v>
      </c>
      <c r="F425" s="259" t="s">
        <v>256</v>
      </c>
      <c r="G425" s="257"/>
      <c r="H425" s="260">
        <v>25</v>
      </c>
      <c r="I425" s="261"/>
      <c r="J425" s="257"/>
      <c r="K425" s="257"/>
      <c r="L425" s="262"/>
      <c r="M425" s="263"/>
      <c r="N425" s="264"/>
      <c r="O425" s="264"/>
      <c r="P425" s="264"/>
      <c r="Q425" s="264"/>
      <c r="R425" s="264"/>
      <c r="S425" s="264"/>
      <c r="T425" s="265"/>
      <c r="U425" s="15"/>
      <c r="V425" s="15"/>
      <c r="W425" s="15"/>
      <c r="X425" s="15"/>
      <c r="Y425" s="15"/>
      <c r="Z425" s="15"/>
      <c r="AA425" s="15"/>
      <c r="AB425" s="15"/>
      <c r="AC425" s="15"/>
      <c r="AD425" s="15"/>
      <c r="AE425" s="15"/>
      <c r="AT425" s="266" t="s">
        <v>225</v>
      </c>
      <c r="AU425" s="266" t="s">
        <v>85</v>
      </c>
      <c r="AV425" s="15" t="s">
        <v>215</v>
      </c>
      <c r="AW425" s="15" t="s">
        <v>38</v>
      </c>
      <c r="AX425" s="15" t="s">
        <v>83</v>
      </c>
      <c r="AY425" s="266" t="s">
        <v>214</v>
      </c>
    </row>
    <row r="426" s="2" customFormat="1" ht="24.15" customHeight="1">
      <c r="A426" s="42"/>
      <c r="B426" s="43"/>
      <c r="C426" s="216" t="s">
        <v>748</v>
      </c>
      <c r="D426" s="216" t="s">
        <v>217</v>
      </c>
      <c r="E426" s="217" t="s">
        <v>3122</v>
      </c>
      <c r="F426" s="218" t="s">
        <v>3123</v>
      </c>
      <c r="G426" s="219" t="s">
        <v>280</v>
      </c>
      <c r="H426" s="220">
        <v>30.600000000000001</v>
      </c>
      <c r="I426" s="221"/>
      <c r="J426" s="222">
        <f>ROUND(I426*H426,2)</f>
        <v>0</v>
      </c>
      <c r="K426" s="218" t="s">
        <v>32</v>
      </c>
      <c r="L426" s="48"/>
      <c r="M426" s="223" t="s">
        <v>32</v>
      </c>
      <c r="N426" s="224" t="s">
        <v>47</v>
      </c>
      <c r="O426" s="88"/>
      <c r="P426" s="225">
        <f>O426*H426</f>
        <v>0</v>
      </c>
      <c r="Q426" s="225">
        <v>0</v>
      </c>
      <c r="R426" s="225">
        <f>Q426*H426</f>
        <v>0</v>
      </c>
      <c r="S426" s="225">
        <v>0</v>
      </c>
      <c r="T426" s="226">
        <f>S426*H426</f>
        <v>0</v>
      </c>
      <c r="U426" s="42"/>
      <c r="V426" s="42"/>
      <c r="W426" s="42"/>
      <c r="X426" s="42"/>
      <c r="Y426" s="42"/>
      <c r="Z426" s="42"/>
      <c r="AA426" s="42"/>
      <c r="AB426" s="42"/>
      <c r="AC426" s="42"/>
      <c r="AD426" s="42"/>
      <c r="AE426" s="42"/>
      <c r="AR426" s="227" t="s">
        <v>334</v>
      </c>
      <c r="AT426" s="227" t="s">
        <v>217</v>
      </c>
      <c r="AU426" s="227" t="s">
        <v>85</v>
      </c>
      <c r="AY426" s="20" t="s">
        <v>214</v>
      </c>
      <c r="BE426" s="228">
        <f>IF(N426="základní",J426,0)</f>
        <v>0</v>
      </c>
      <c r="BF426" s="228">
        <f>IF(N426="snížená",J426,0)</f>
        <v>0</v>
      </c>
      <c r="BG426" s="228">
        <f>IF(N426="zákl. přenesená",J426,0)</f>
        <v>0</v>
      </c>
      <c r="BH426" s="228">
        <f>IF(N426="sníž. přenesená",J426,0)</f>
        <v>0</v>
      </c>
      <c r="BI426" s="228">
        <f>IF(N426="nulová",J426,0)</f>
        <v>0</v>
      </c>
      <c r="BJ426" s="20" t="s">
        <v>83</v>
      </c>
      <c r="BK426" s="228">
        <f>ROUND(I426*H426,2)</f>
        <v>0</v>
      </c>
      <c r="BL426" s="20" t="s">
        <v>334</v>
      </c>
      <c r="BM426" s="227" t="s">
        <v>3124</v>
      </c>
    </row>
    <row r="427" s="14" customFormat="1">
      <c r="A427" s="14"/>
      <c r="B427" s="245"/>
      <c r="C427" s="246"/>
      <c r="D427" s="236" t="s">
        <v>225</v>
      </c>
      <c r="E427" s="247" t="s">
        <v>32</v>
      </c>
      <c r="F427" s="248" t="s">
        <v>2988</v>
      </c>
      <c r="G427" s="246"/>
      <c r="H427" s="249">
        <v>18.600000000000001</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225</v>
      </c>
      <c r="AU427" s="255" t="s">
        <v>85</v>
      </c>
      <c r="AV427" s="14" t="s">
        <v>85</v>
      </c>
      <c r="AW427" s="14" t="s">
        <v>38</v>
      </c>
      <c r="AX427" s="14" t="s">
        <v>76</v>
      </c>
      <c r="AY427" s="255" t="s">
        <v>214</v>
      </c>
    </row>
    <row r="428" s="14" customFormat="1">
      <c r="A428" s="14"/>
      <c r="B428" s="245"/>
      <c r="C428" s="246"/>
      <c r="D428" s="236" t="s">
        <v>225</v>
      </c>
      <c r="E428" s="247" t="s">
        <v>32</v>
      </c>
      <c r="F428" s="248" t="s">
        <v>2976</v>
      </c>
      <c r="G428" s="246"/>
      <c r="H428" s="249">
        <v>12</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225</v>
      </c>
      <c r="AU428" s="255" t="s">
        <v>85</v>
      </c>
      <c r="AV428" s="14" t="s">
        <v>85</v>
      </c>
      <c r="AW428" s="14" t="s">
        <v>38</v>
      </c>
      <c r="AX428" s="14" t="s">
        <v>76</v>
      </c>
      <c r="AY428" s="255" t="s">
        <v>214</v>
      </c>
    </row>
    <row r="429" s="15" customFormat="1">
      <c r="A429" s="15"/>
      <c r="B429" s="256"/>
      <c r="C429" s="257"/>
      <c r="D429" s="236" t="s">
        <v>225</v>
      </c>
      <c r="E429" s="258" t="s">
        <v>32</v>
      </c>
      <c r="F429" s="259" t="s">
        <v>256</v>
      </c>
      <c r="G429" s="257"/>
      <c r="H429" s="260">
        <v>30.600000000000001</v>
      </c>
      <c r="I429" s="261"/>
      <c r="J429" s="257"/>
      <c r="K429" s="257"/>
      <c r="L429" s="262"/>
      <c r="M429" s="263"/>
      <c r="N429" s="264"/>
      <c r="O429" s="264"/>
      <c r="P429" s="264"/>
      <c r="Q429" s="264"/>
      <c r="R429" s="264"/>
      <c r="S429" s="264"/>
      <c r="T429" s="265"/>
      <c r="U429" s="15"/>
      <c r="V429" s="15"/>
      <c r="W429" s="15"/>
      <c r="X429" s="15"/>
      <c r="Y429" s="15"/>
      <c r="Z429" s="15"/>
      <c r="AA429" s="15"/>
      <c r="AB429" s="15"/>
      <c r="AC429" s="15"/>
      <c r="AD429" s="15"/>
      <c r="AE429" s="15"/>
      <c r="AT429" s="266" t="s">
        <v>225</v>
      </c>
      <c r="AU429" s="266" t="s">
        <v>85</v>
      </c>
      <c r="AV429" s="15" t="s">
        <v>215</v>
      </c>
      <c r="AW429" s="15" t="s">
        <v>38</v>
      </c>
      <c r="AX429" s="15" t="s">
        <v>83</v>
      </c>
      <c r="AY429" s="266" t="s">
        <v>214</v>
      </c>
    </row>
    <row r="430" s="2" customFormat="1" ht="24.15" customHeight="1">
      <c r="A430" s="42"/>
      <c r="B430" s="43"/>
      <c r="C430" s="216" t="s">
        <v>755</v>
      </c>
      <c r="D430" s="216" t="s">
        <v>217</v>
      </c>
      <c r="E430" s="217" t="s">
        <v>3125</v>
      </c>
      <c r="F430" s="218" t="s">
        <v>3126</v>
      </c>
      <c r="G430" s="219" t="s">
        <v>280</v>
      </c>
      <c r="H430" s="220">
        <v>8.5</v>
      </c>
      <c r="I430" s="221"/>
      <c r="J430" s="222">
        <f>ROUND(I430*H430,2)</f>
        <v>0</v>
      </c>
      <c r="K430" s="218" t="s">
        <v>32</v>
      </c>
      <c r="L430" s="48"/>
      <c r="M430" s="223" t="s">
        <v>32</v>
      </c>
      <c r="N430" s="224" t="s">
        <v>47</v>
      </c>
      <c r="O430" s="88"/>
      <c r="P430" s="225">
        <f>O430*H430</f>
        <v>0</v>
      </c>
      <c r="Q430" s="225">
        <v>0</v>
      </c>
      <c r="R430" s="225">
        <f>Q430*H430</f>
        <v>0</v>
      </c>
      <c r="S430" s="225">
        <v>0</v>
      </c>
      <c r="T430" s="226">
        <f>S430*H430</f>
        <v>0</v>
      </c>
      <c r="U430" s="42"/>
      <c r="V430" s="42"/>
      <c r="W430" s="42"/>
      <c r="X430" s="42"/>
      <c r="Y430" s="42"/>
      <c r="Z430" s="42"/>
      <c r="AA430" s="42"/>
      <c r="AB430" s="42"/>
      <c r="AC430" s="42"/>
      <c r="AD430" s="42"/>
      <c r="AE430" s="42"/>
      <c r="AR430" s="227" t="s">
        <v>334</v>
      </c>
      <c r="AT430" s="227" t="s">
        <v>217</v>
      </c>
      <c r="AU430" s="227" t="s">
        <v>85</v>
      </c>
      <c r="AY430" s="20" t="s">
        <v>214</v>
      </c>
      <c r="BE430" s="228">
        <f>IF(N430="základní",J430,0)</f>
        <v>0</v>
      </c>
      <c r="BF430" s="228">
        <f>IF(N430="snížená",J430,0)</f>
        <v>0</v>
      </c>
      <c r="BG430" s="228">
        <f>IF(N430="zákl. přenesená",J430,0)</f>
        <v>0</v>
      </c>
      <c r="BH430" s="228">
        <f>IF(N430="sníž. přenesená",J430,0)</f>
        <v>0</v>
      </c>
      <c r="BI430" s="228">
        <f>IF(N430="nulová",J430,0)</f>
        <v>0</v>
      </c>
      <c r="BJ430" s="20" t="s">
        <v>83</v>
      </c>
      <c r="BK430" s="228">
        <f>ROUND(I430*H430,2)</f>
        <v>0</v>
      </c>
      <c r="BL430" s="20" t="s">
        <v>334</v>
      </c>
      <c r="BM430" s="227" t="s">
        <v>3127</v>
      </c>
    </row>
    <row r="431" s="14" customFormat="1">
      <c r="A431" s="14"/>
      <c r="B431" s="245"/>
      <c r="C431" s="246"/>
      <c r="D431" s="236" t="s">
        <v>225</v>
      </c>
      <c r="E431" s="247" t="s">
        <v>32</v>
      </c>
      <c r="F431" s="248" t="s">
        <v>2989</v>
      </c>
      <c r="G431" s="246"/>
      <c r="H431" s="249">
        <v>8.5</v>
      </c>
      <c r="I431" s="250"/>
      <c r="J431" s="246"/>
      <c r="K431" s="246"/>
      <c r="L431" s="251"/>
      <c r="M431" s="252"/>
      <c r="N431" s="253"/>
      <c r="O431" s="253"/>
      <c r="P431" s="253"/>
      <c r="Q431" s="253"/>
      <c r="R431" s="253"/>
      <c r="S431" s="253"/>
      <c r="T431" s="254"/>
      <c r="U431" s="14"/>
      <c r="V431" s="14"/>
      <c r="W431" s="14"/>
      <c r="X431" s="14"/>
      <c r="Y431" s="14"/>
      <c r="Z431" s="14"/>
      <c r="AA431" s="14"/>
      <c r="AB431" s="14"/>
      <c r="AC431" s="14"/>
      <c r="AD431" s="14"/>
      <c r="AE431" s="14"/>
      <c r="AT431" s="255" t="s">
        <v>225</v>
      </c>
      <c r="AU431" s="255" t="s">
        <v>85</v>
      </c>
      <c r="AV431" s="14" t="s">
        <v>85</v>
      </c>
      <c r="AW431" s="14" t="s">
        <v>38</v>
      </c>
      <c r="AX431" s="14" t="s">
        <v>76</v>
      </c>
      <c r="AY431" s="255" t="s">
        <v>214</v>
      </c>
    </row>
    <row r="432" s="15" customFormat="1">
      <c r="A432" s="15"/>
      <c r="B432" s="256"/>
      <c r="C432" s="257"/>
      <c r="D432" s="236" t="s">
        <v>225</v>
      </c>
      <c r="E432" s="258" t="s">
        <v>32</v>
      </c>
      <c r="F432" s="259" t="s">
        <v>256</v>
      </c>
      <c r="G432" s="257"/>
      <c r="H432" s="260">
        <v>8.5</v>
      </c>
      <c r="I432" s="261"/>
      <c r="J432" s="257"/>
      <c r="K432" s="257"/>
      <c r="L432" s="262"/>
      <c r="M432" s="263"/>
      <c r="N432" s="264"/>
      <c r="O432" s="264"/>
      <c r="P432" s="264"/>
      <c r="Q432" s="264"/>
      <c r="R432" s="264"/>
      <c r="S432" s="264"/>
      <c r="T432" s="265"/>
      <c r="U432" s="15"/>
      <c r="V432" s="15"/>
      <c r="W432" s="15"/>
      <c r="X432" s="15"/>
      <c r="Y432" s="15"/>
      <c r="Z432" s="15"/>
      <c r="AA432" s="15"/>
      <c r="AB432" s="15"/>
      <c r="AC432" s="15"/>
      <c r="AD432" s="15"/>
      <c r="AE432" s="15"/>
      <c r="AT432" s="266" t="s">
        <v>225</v>
      </c>
      <c r="AU432" s="266" t="s">
        <v>85</v>
      </c>
      <c r="AV432" s="15" t="s">
        <v>215</v>
      </c>
      <c r="AW432" s="15" t="s">
        <v>38</v>
      </c>
      <c r="AX432" s="15" t="s">
        <v>83</v>
      </c>
      <c r="AY432" s="266" t="s">
        <v>214</v>
      </c>
    </row>
    <row r="433" s="2" customFormat="1" ht="24.15" customHeight="1">
      <c r="A433" s="42"/>
      <c r="B433" s="43"/>
      <c r="C433" s="216" t="s">
        <v>760</v>
      </c>
      <c r="D433" s="216" t="s">
        <v>217</v>
      </c>
      <c r="E433" s="217" t="s">
        <v>3128</v>
      </c>
      <c r="F433" s="218" t="s">
        <v>3129</v>
      </c>
      <c r="G433" s="219" t="s">
        <v>280</v>
      </c>
      <c r="H433" s="220">
        <v>2.2999999999999998</v>
      </c>
      <c r="I433" s="221"/>
      <c r="J433" s="222">
        <f>ROUND(I433*H433,2)</f>
        <v>0</v>
      </c>
      <c r="K433" s="218" t="s">
        <v>32</v>
      </c>
      <c r="L433" s="48"/>
      <c r="M433" s="223" t="s">
        <v>32</v>
      </c>
      <c r="N433" s="224" t="s">
        <v>47</v>
      </c>
      <c r="O433" s="88"/>
      <c r="P433" s="225">
        <f>O433*H433</f>
        <v>0</v>
      </c>
      <c r="Q433" s="225">
        <v>0</v>
      </c>
      <c r="R433" s="225">
        <f>Q433*H433</f>
        <v>0</v>
      </c>
      <c r="S433" s="225">
        <v>0</v>
      </c>
      <c r="T433" s="226">
        <f>S433*H433</f>
        <v>0</v>
      </c>
      <c r="U433" s="42"/>
      <c r="V433" s="42"/>
      <c r="W433" s="42"/>
      <c r="X433" s="42"/>
      <c r="Y433" s="42"/>
      <c r="Z433" s="42"/>
      <c r="AA433" s="42"/>
      <c r="AB433" s="42"/>
      <c r="AC433" s="42"/>
      <c r="AD433" s="42"/>
      <c r="AE433" s="42"/>
      <c r="AR433" s="227" t="s">
        <v>334</v>
      </c>
      <c r="AT433" s="227" t="s">
        <v>217</v>
      </c>
      <c r="AU433" s="227" t="s">
        <v>85</v>
      </c>
      <c r="AY433" s="20" t="s">
        <v>214</v>
      </c>
      <c r="BE433" s="228">
        <f>IF(N433="základní",J433,0)</f>
        <v>0</v>
      </c>
      <c r="BF433" s="228">
        <f>IF(N433="snížená",J433,0)</f>
        <v>0</v>
      </c>
      <c r="BG433" s="228">
        <f>IF(N433="zákl. přenesená",J433,0)</f>
        <v>0</v>
      </c>
      <c r="BH433" s="228">
        <f>IF(N433="sníž. přenesená",J433,0)</f>
        <v>0</v>
      </c>
      <c r="BI433" s="228">
        <f>IF(N433="nulová",J433,0)</f>
        <v>0</v>
      </c>
      <c r="BJ433" s="20" t="s">
        <v>83</v>
      </c>
      <c r="BK433" s="228">
        <f>ROUND(I433*H433,2)</f>
        <v>0</v>
      </c>
      <c r="BL433" s="20" t="s">
        <v>334</v>
      </c>
      <c r="BM433" s="227" t="s">
        <v>3130</v>
      </c>
    </row>
    <row r="434" s="14" customFormat="1">
      <c r="A434" s="14"/>
      <c r="B434" s="245"/>
      <c r="C434" s="246"/>
      <c r="D434" s="236" t="s">
        <v>225</v>
      </c>
      <c r="E434" s="247" t="s">
        <v>32</v>
      </c>
      <c r="F434" s="248" t="s">
        <v>2990</v>
      </c>
      <c r="G434" s="246"/>
      <c r="H434" s="249">
        <v>2.2999999999999998</v>
      </c>
      <c r="I434" s="250"/>
      <c r="J434" s="246"/>
      <c r="K434" s="246"/>
      <c r="L434" s="251"/>
      <c r="M434" s="252"/>
      <c r="N434" s="253"/>
      <c r="O434" s="253"/>
      <c r="P434" s="253"/>
      <c r="Q434" s="253"/>
      <c r="R434" s="253"/>
      <c r="S434" s="253"/>
      <c r="T434" s="254"/>
      <c r="U434" s="14"/>
      <c r="V434" s="14"/>
      <c r="W434" s="14"/>
      <c r="X434" s="14"/>
      <c r="Y434" s="14"/>
      <c r="Z434" s="14"/>
      <c r="AA434" s="14"/>
      <c r="AB434" s="14"/>
      <c r="AC434" s="14"/>
      <c r="AD434" s="14"/>
      <c r="AE434" s="14"/>
      <c r="AT434" s="255" t="s">
        <v>225</v>
      </c>
      <c r="AU434" s="255" t="s">
        <v>85</v>
      </c>
      <c r="AV434" s="14" t="s">
        <v>85</v>
      </c>
      <c r="AW434" s="14" t="s">
        <v>38</v>
      </c>
      <c r="AX434" s="14" t="s">
        <v>76</v>
      </c>
      <c r="AY434" s="255" t="s">
        <v>214</v>
      </c>
    </row>
    <row r="435" s="15" customFormat="1">
      <c r="A435" s="15"/>
      <c r="B435" s="256"/>
      <c r="C435" s="257"/>
      <c r="D435" s="236" t="s">
        <v>225</v>
      </c>
      <c r="E435" s="258" t="s">
        <v>32</v>
      </c>
      <c r="F435" s="259" t="s">
        <v>256</v>
      </c>
      <c r="G435" s="257"/>
      <c r="H435" s="260">
        <v>2.2999999999999998</v>
      </c>
      <c r="I435" s="261"/>
      <c r="J435" s="257"/>
      <c r="K435" s="257"/>
      <c r="L435" s="262"/>
      <c r="M435" s="263"/>
      <c r="N435" s="264"/>
      <c r="O435" s="264"/>
      <c r="P435" s="264"/>
      <c r="Q435" s="264"/>
      <c r="R435" s="264"/>
      <c r="S435" s="264"/>
      <c r="T435" s="265"/>
      <c r="U435" s="15"/>
      <c r="V435" s="15"/>
      <c r="W435" s="15"/>
      <c r="X435" s="15"/>
      <c r="Y435" s="15"/>
      <c r="Z435" s="15"/>
      <c r="AA435" s="15"/>
      <c r="AB435" s="15"/>
      <c r="AC435" s="15"/>
      <c r="AD435" s="15"/>
      <c r="AE435" s="15"/>
      <c r="AT435" s="266" t="s">
        <v>225</v>
      </c>
      <c r="AU435" s="266" t="s">
        <v>85</v>
      </c>
      <c r="AV435" s="15" t="s">
        <v>215</v>
      </c>
      <c r="AW435" s="15" t="s">
        <v>38</v>
      </c>
      <c r="AX435" s="15" t="s">
        <v>83</v>
      </c>
      <c r="AY435" s="266" t="s">
        <v>214</v>
      </c>
    </row>
    <row r="436" s="2" customFormat="1" ht="24.15" customHeight="1">
      <c r="A436" s="42"/>
      <c r="B436" s="43"/>
      <c r="C436" s="216" t="s">
        <v>766</v>
      </c>
      <c r="D436" s="216" t="s">
        <v>217</v>
      </c>
      <c r="E436" s="217" t="s">
        <v>3131</v>
      </c>
      <c r="F436" s="218" t="s">
        <v>3132</v>
      </c>
      <c r="G436" s="219" t="s">
        <v>280</v>
      </c>
      <c r="H436" s="220">
        <v>2.2999999999999998</v>
      </c>
      <c r="I436" s="221"/>
      <c r="J436" s="222">
        <f>ROUND(I436*H436,2)</f>
        <v>0</v>
      </c>
      <c r="K436" s="218" t="s">
        <v>221</v>
      </c>
      <c r="L436" s="48"/>
      <c r="M436" s="223" t="s">
        <v>32</v>
      </c>
      <c r="N436" s="224" t="s">
        <v>47</v>
      </c>
      <c r="O436" s="88"/>
      <c r="P436" s="225">
        <f>O436*H436</f>
        <v>0</v>
      </c>
      <c r="Q436" s="225">
        <v>0</v>
      </c>
      <c r="R436" s="225">
        <f>Q436*H436</f>
        <v>0</v>
      </c>
      <c r="S436" s="225">
        <v>0</v>
      </c>
      <c r="T436" s="226">
        <f>S436*H436</f>
        <v>0</v>
      </c>
      <c r="U436" s="42"/>
      <c r="V436" s="42"/>
      <c r="W436" s="42"/>
      <c r="X436" s="42"/>
      <c r="Y436" s="42"/>
      <c r="Z436" s="42"/>
      <c r="AA436" s="42"/>
      <c r="AB436" s="42"/>
      <c r="AC436" s="42"/>
      <c r="AD436" s="42"/>
      <c r="AE436" s="42"/>
      <c r="AR436" s="227" t="s">
        <v>334</v>
      </c>
      <c r="AT436" s="227" t="s">
        <v>217</v>
      </c>
      <c r="AU436" s="227" t="s">
        <v>85</v>
      </c>
      <c r="AY436" s="20" t="s">
        <v>214</v>
      </c>
      <c r="BE436" s="228">
        <f>IF(N436="základní",J436,0)</f>
        <v>0</v>
      </c>
      <c r="BF436" s="228">
        <f>IF(N436="snížená",J436,0)</f>
        <v>0</v>
      </c>
      <c r="BG436" s="228">
        <f>IF(N436="zákl. přenesená",J436,0)</f>
        <v>0</v>
      </c>
      <c r="BH436" s="228">
        <f>IF(N436="sníž. přenesená",J436,0)</f>
        <v>0</v>
      </c>
      <c r="BI436" s="228">
        <f>IF(N436="nulová",J436,0)</f>
        <v>0</v>
      </c>
      <c r="BJ436" s="20" t="s">
        <v>83</v>
      </c>
      <c r="BK436" s="228">
        <f>ROUND(I436*H436,2)</f>
        <v>0</v>
      </c>
      <c r="BL436" s="20" t="s">
        <v>334</v>
      </c>
      <c r="BM436" s="227" t="s">
        <v>3133</v>
      </c>
    </row>
    <row r="437" s="2" customFormat="1">
      <c r="A437" s="42"/>
      <c r="B437" s="43"/>
      <c r="C437" s="44"/>
      <c r="D437" s="229" t="s">
        <v>223</v>
      </c>
      <c r="E437" s="44"/>
      <c r="F437" s="230" t="s">
        <v>3134</v>
      </c>
      <c r="G437" s="44"/>
      <c r="H437" s="44"/>
      <c r="I437" s="231"/>
      <c r="J437" s="44"/>
      <c r="K437" s="44"/>
      <c r="L437" s="48"/>
      <c r="M437" s="232"/>
      <c r="N437" s="233"/>
      <c r="O437" s="88"/>
      <c r="P437" s="88"/>
      <c r="Q437" s="88"/>
      <c r="R437" s="88"/>
      <c r="S437" s="88"/>
      <c r="T437" s="89"/>
      <c r="U437" s="42"/>
      <c r="V437" s="42"/>
      <c r="W437" s="42"/>
      <c r="X437" s="42"/>
      <c r="Y437" s="42"/>
      <c r="Z437" s="42"/>
      <c r="AA437" s="42"/>
      <c r="AB437" s="42"/>
      <c r="AC437" s="42"/>
      <c r="AD437" s="42"/>
      <c r="AE437" s="42"/>
      <c r="AT437" s="20" t="s">
        <v>223</v>
      </c>
      <c r="AU437" s="20" t="s">
        <v>85</v>
      </c>
    </row>
    <row r="438" s="14" customFormat="1">
      <c r="A438" s="14"/>
      <c r="B438" s="245"/>
      <c r="C438" s="246"/>
      <c r="D438" s="236" t="s">
        <v>225</v>
      </c>
      <c r="E438" s="247" t="s">
        <v>32</v>
      </c>
      <c r="F438" s="248" t="s">
        <v>3118</v>
      </c>
      <c r="G438" s="246"/>
      <c r="H438" s="249">
        <v>2.2999999999999998</v>
      </c>
      <c r="I438" s="250"/>
      <c r="J438" s="246"/>
      <c r="K438" s="246"/>
      <c r="L438" s="251"/>
      <c r="M438" s="252"/>
      <c r="N438" s="253"/>
      <c r="O438" s="253"/>
      <c r="P438" s="253"/>
      <c r="Q438" s="253"/>
      <c r="R438" s="253"/>
      <c r="S438" s="253"/>
      <c r="T438" s="254"/>
      <c r="U438" s="14"/>
      <c r="V438" s="14"/>
      <c r="W438" s="14"/>
      <c r="X438" s="14"/>
      <c r="Y438" s="14"/>
      <c r="Z438" s="14"/>
      <c r="AA438" s="14"/>
      <c r="AB438" s="14"/>
      <c r="AC438" s="14"/>
      <c r="AD438" s="14"/>
      <c r="AE438" s="14"/>
      <c r="AT438" s="255" t="s">
        <v>225</v>
      </c>
      <c r="AU438" s="255" t="s">
        <v>85</v>
      </c>
      <c r="AV438" s="14" t="s">
        <v>85</v>
      </c>
      <c r="AW438" s="14" t="s">
        <v>38</v>
      </c>
      <c r="AX438" s="14" t="s">
        <v>76</v>
      </c>
      <c r="AY438" s="255" t="s">
        <v>214</v>
      </c>
    </row>
    <row r="439" s="15" customFormat="1">
      <c r="A439" s="15"/>
      <c r="B439" s="256"/>
      <c r="C439" s="257"/>
      <c r="D439" s="236" t="s">
        <v>225</v>
      </c>
      <c r="E439" s="258" t="s">
        <v>32</v>
      </c>
      <c r="F439" s="259" t="s">
        <v>256</v>
      </c>
      <c r="G439" s="257"/>
      <c r="H439" s="260">
        <v>2.2999999999999998</v>
      </c>
      <c r="I439" s="261"/>
      <c r="J439" s="257"/>
      <c r="K439" s="257"/>
      <c r="L439" s="262"/>
      <c r="M439" s="263"/>
      <c r="N439" s="264"/>
      <c r="O439" s="264"/>
      <c r="P439" s="264"/>
      <c r="Q439" s="264"/>
      <c r="R439" s="264"/>
      <c r="S439" s="264"/>
      <c r="T439" s="265"/>
      <c r="U439" s="15"/>
      <c r="V439" s="15"/>
      <c r="W439" s="15"/>
      <c r="X439" s="15"/>
      <c r="Y439" s="15"/>
      <c r="Z439" s="15"/>
      <c r="AA439" s="15"/>
      <c r="AB439" s="15"/>
      <c r="AC439" s="15"/>
      <c r="AD439" s="15"/>
      <c r="AE439" s="15"/>
      <c r="AT439" s="266" t="s">
        <v>225</v>
      </c>
      <c r="AU439" s="266" t="s">
        <v>85</v>
      </c>
      <c r="AV439" s="15" t="s">
        <v>215</v>
      </c>
      <c r="AW439" s="15" t="s">
        <v>38</v>
      </c>
      <c r="AX439" s="15" t="s">
        <v>83</v>
      </c>
      <c r="AY439" s="266" t="s">
        <v>214</v>
      </c>
    </row>
    <row r="440" s="2" customFormat="1" ht="24.15" customHeight="1">
      <c r="A440" s="42"/>
      <c r="B440" s="43"/>
      <c r="C440" s="216" t="s">
        <v>768</v>
      </c>
      <c r="D440" s="216" t="s">
        <v>217</v>
      </c>
      <c r="E440" s="217" t="s">
        <v>3135</v>
      </c>
      <c r="F440" s="218" t="s">
        <v>3136</v>
      </c>
      <c r="G440" s="219" t="s">
        <v>327</v>
      </c>
      <c r="H440" s="220">
        <v>11</v>
      </c>
      <c r="I440" s="221"/>
      <c r="J440" s="222">
        <f>ROUND(I440*H440,2)</f>
        <v>0</v>
      </c>
      <c r="K440" s="218" t="s">
        <v>221</v>
      </c>
      <c r="L440" s="48"/>
      <c r="M440" s="223" t="s">
        <v>32</v>
      </c>
      <c r="N440" s="224" t="s">
        <v>47</v>
      </c>
      <c r="O440" s="88"/>
      <c r="P440" s="225">
        <f>O440*H440</f>
        <v>0</v>
      </c>
      <c r="Q440" s="225">
        <v>0</v>
      </c>
      <c r="R440" s="225">
        <f>Q440*H440</f>
        <v>0</v>
      </c>
      <c r="S440" s="225">
        <v>0</v>
      </c>
      <c r="T440" s="226">
        <f>S440*H440</f>
        <v>0</v>
      </c>
      <c r="U440" s="42"/>
      <c r="V440" s="42"/>
      <c r="W440" s="42"/>
      <c r="X440" s="42"/>
      <c r="Y440" s="42"/>
      <c r="Z440" s="42"/>
      <c r="AA440" s="42"/>
      <c r="AB440" s="42"/>
      <c r="AC440" s="42"/>
      <c r="AD440" s="42"/>
      <c r="AE440" s="42"/>
      <c r="AR440" s="227" t="s">
        <v>334</v>
      </c>
      <c r="AT440" s="227" t="s">
        <v>217</v>
      </c>
      <c r="AU440" s="227" t="s">
        <v>85</v>
      </c>
      <c r="AY440" s="20" t="s">
        <v>214</v>
      </c>
      <c r="BE440" s="228">
        <f>IF(N440="základní",J440,0)</f>
        <v>0</v>
      </c>
      <c r="BF440" s="228">
        <f>IF(N440="snížená",J440,0)</f>
        <v>0</v>
      </c>
      <c r="BG440" s="228">
        <f>IF(N440="zákl. přenesená",J440,0)</f>
        <v>0</v>
      </c>
      <c r="BH440" s="228">
        <f>IF(N440="sníž. přenesená",J440,0)</f>
        <v>0</v>
      </c>
      <c r="BI440" s="228">
        <f>IF(N440="nulová",J440,0)</f>
        <v>0</v>
      </c>
      <c r="BJ440" s="20" t="s">
        <v>83</v>
      </c>
      <c r="BK440" s="228">
        <f>ROUND(I440*H440,2)</f>
        <v>0</v>
      </c>
      <c r="BL440" s="20" t="s">
        <v>334</v>
      </c>
      <c r="BM440" s="227" t="s">
        <v>3137</v>
      </c>
    </row>
    <row r="441" s="2" customFormat="1">
      <c r="A441" s="42"/>
      <c r="B441" s="43"/>
      <c r="C441" s="44"/>
      <c r="D441" s="229" t="s">
        <v>223</v>
      </c>
      <c r="E441" s="44"/>
      <c r="F441" s="230" t="s">
        <v>3138</v>
      </c>
      <c r="G441" s="44"/>
      <c r="H441" s="44"/>
      <c r="I441" s="231"/>
      <c r="J441" s="44"/>
      <c r="K441" s="44"/>
      <c r="L441" s="48"/>
      <c r="M441" s="232"/>
      <c r="N441" s="233"/>
      <c r="O441" s="88"/>
      <c r="P441" s="88"/>
      <c r="Q441" s="88"/>
      <c r="R441" s="88"/>
      <c r="S441" s="88"/>
      <c r="T441" s="89"/>
      <c r="U441" s="42"/>
      <c r="V441" s="42"/>
      <c r="W441" s="42"/>
      <c r="X441" s="42"/>
      <c r="Y441" s="42"/>
      <c r="Z441" s="42"/>
      <c r="AA441" s="42"/>
      <c r="AB441" s="42"/>
      <c r="AC441" s="42"/>
      <c r="AD441" s="42"/>
      <c r="AE441" s="42"/>
      <c r="AT441" s="20" t="s">
        <v>223</v>
      </c>
      <c r="AU441" s="20" t="s">
        <v>85</v>
      </c>
    </row>
    <row r="442" s="14" customFormat="1">
      <c r="A442" s="14"/>
      <c r="B442" s="245"/>
      <c r="C442" s="246"/>
      <c r="D442" s="236" t="s">
        <v>225</v>
      </c>
      <c r="E442" s="247" t="s">
        <v>32</v>
      </c>
      <c r="F442" s="248" t="s">
        <v>301</v>
      </c>
      <c r="G442" s="246"/>
      <c r="H442" s="249">
        <v>11</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225</v>
      </c>
      <c r="AU442" s="255" t="s">
        <v>85</v>
      </c>
      <c r="AV442" s="14" t="s">
        <v>85</v>
      </c>
      <c r="AW442" s="14" t="s">
        <v>38</v>
      </c>
      <c r="AX442" s="14" t="s">
        <v>76</v>
      </c>
      <c r="AY442" s="255" t="s">
        <v>214</v>
      </c>
    </row>
    <row r="443" s="15" customFormat="1">
      <c r="A443" s="15"/>
      <c r="B443" s="256"/>
      <c r="C443" s="257"/>
      <c r="D443" s="236" t="s">
        <v>225</v>
      </c>
      <c r="E443" s="258" t="s">
        <v>32</v>
      </c>
      <c r="F443" s="259" t="s">
        <v>256</v>
      </c>
      <c r="G443" s="257"/>
      <c r="H443" s="260">
        <v>11</v>
      </c>
      <c r="I443" s="261"/>
      <c r="J443" s="257"/>
      <c r="K443" s="257"/>
      <c r="L443" s="262"/>
      <c r="M443" s="263"/>
      <c r="N443" s="264"/>
      <c r="O443" s="264"/>
      <c r="P443" s="264"/>
      <c r="Q443" s="264"/>
      <c r="R443" s="264"/>
      <c r="S443" s="264"/>
      <c r="T443" s="265"/>
      <c r="U443" s="15"/>
      <c r="V443" s="15"/>
      <c r="W443" s="15"/>
      <c r="X443" s="15"/>
      <c r="Y443" s="15"/>
      <c r="Z443" s="15"/>
      <c r="AA443" s="15"/>
      <c r="AB443" s="15"/>
      <c r="AC443" s="15"/>
      <c r="AD443" s="15"/>
      <c r="AE443" s="15"/>
      <c r="AT443" s="266" t="s">
        <v>225</v>
      </c>
      <c r="AU443" s="266" t="s">
        <v>85</v>
      </c>
      <c r="AV443" s="15" t="s">
        <v>215</v>
      </c>
      <c r="AW443" s="15" t="s">
        <v>38</v>
      </c>
      <c r="AX443" s="15" t="s">
        <v>83</v>
      </c>
      <c r="AY443" s="266" t="s">
        <v>214</v>
      </c>
    </row>
    <row r="444" s="2" customFormat="1" ht="21.75" customHeight="1">
      <c r="A444" s="42"/>
      <c r="B444" s="43"/>
      <c r="C444" s="216" t="s">
        <v>774</v>
      </c>
      <c r="D444" s="216" t="s">
        <v>217</v>
      </c>
      <c r="E444" s="217" t="s">
        <v>3139</v>
      </c>
      <c r="F444" s="218" t="s">
        <v>3140</v>
      </c>
      <c r="G444" s="219" t="s">
        <v>327</v>
      </c>
      <c r="H444" s="220">
        <v>1</v>
      </c>
      <c r="I444" s="221"/>
      <c r="J444" s="222">
        <f>ROUND(I444*H444,2)</f>
        <v>0</v>
      </c>
      <c r="K444" s="218" t="s">
        <v>221</v>
      </c>
      <c r="L444" s="48"/>
      <c r="M444" s="223" t="s">
        <v>32</v>
      </c>
      <c r="N444" s="224" t="s">
        <v>47</v>
      </c>
      <c r="O444" s="88"/>
      <c r="P444" s="225">
        <f>O444*H444</f>
        <v>0</v>
      </c>
      <c r="Q444" s="225">
        <v>0</v>
      </c>
      <c r="R444" s="225">
        <f>Q444*H444</f>
        <v>0</v>
      </c>
      <c r="S444" s="225">
        <v>0</v>
      </c>
      <c r="T444" s="226">
        <f>S444*H444</f>
        <v>0</v>
      </c>
      <c r="U444" s="42"/>
      <c r="V444" s="42"/>
      <c r="W444" s="42"/>
      <c r="X444" s="42"/>
      <c r="Y444" s="42"/>
      <c r="Z444" s="42"/>
      <c r="AA444" s="42"/>
      <c r="AB444" s="42"/>
      <c r="AC444" s="42"/>
      <c r="AD444" s="42"/>
      <c r="AE444" s="42"/>
      <c r="AR444" s="227" t="s">
        <v>334</v>
      </c>
      <c r="AT444" s="227" t="s">
        <v>217</v>
      </c>
      <c r="AU444" s="227" t="s">
        <v>85</v>
      </c>
      <c r="AY444" s="20" t="s">
        <v>214</v>
      </c>
      <c r="BE444" s="228">
        <f>IF(N444="základní",J444,0)</f>
        <v>0</v>
      </c>
      <c r="BF444" s="228">
        <f>IF(N444="snížená",J444,0)</f>
        <v>0</v>
      </c>
      <c r="BG444" s="228">
        <f>IF(N444="zákl. přenesená",J444,0)</f>
        <v>0</v>
      </c>
      <c r="BH444" s="228">
        <f>IF(N444="sníž. přenesená",J444,0)</f>
        <v>0</v>
      </c>
      <c r="BI444" s="228">
        <f>IF(N444="nulová",J444,0)</f>
        <v>0</v>
      </c>
      <c r="BJ444" s="20" t="s">
        <v>83</v>
      </c>
      <c r="BK444" s="228">
        <f>ROUND(I444*H444,2)</f>
        <v>0</v>
      </c>
      <c r="BL444" s="20" t="s">
        <v>334</v>
      </c>
      <c r="BM444" s="227" t="s">
        <v>3141</v>
      </c>
    </row>
    <row r="445" s="2" customFormat="1">
      <c r="A445" s="42"/>
      <c r="B445" s="43"/>
      <c r="C445" s="44"/>
      <c r="D445" s="229" t="s">
        <v>223</v>
      </c>
      <c r="E445" s="44"/>
      <c r="F445" s="230" t="s">
        <v>3142</v>
      </c>
      <c r="G445" s="44"/>
      <c r="H445" s="44"/>
      <c r="I445" s="231"/>
      <c r="J445" s="44"/>
      <c r="K445" s="44"/>
      <c r="L445" s="48"/>
      <c r="M445" s="232"/>
      <c r="N445" s="233"/>
      <c r="O445" s="88"/>
      <c r="P445" s="88"/>
      <c r="Q445" s="88"/>
      <c r="R445" s="88"/>
      <c r="S445" s="88"/>
      <c r="T445" s="89"/>
      <c r="U445" s="42"/>
      <c r="V445" s="42"/>
      <c r="W445" s="42"/>
      <c r="X445" s="42"/>
      <c r="Y445" s="42"/>
      <c r="Z445" s="42"/>
      <c r="AA445" s="42"/>
      <c r="AB445" s="42"/>
      <c r="AC445" s="42"/>
      <c r="AD445" s="42"/>
      <c r="AE445" s="42"/>
      <c r="AT445" s="20" t="s">
        <v>223</v>
      </c>
      <c r="AU445" s="20" t="s">
        <v>85</v>
      </c>
    </row>
    <row r="446" s="14" customFormat="1">
      <c r="A446" s="14"/>
      <c r="B446" s="245"/>
      <c r="C446" s="246"/>
      <c r="D446" s="236" t="s">
        <v>225</v>
      </c>
      <c r="E446" s="247" t="s">
        <v>32</v>
      </c>
      <c r="F446" s="248" t="s">
        <v>3143</v>
      </c>
      <c r="G446" s="246"/>
      <c r="H446" s="249">
        <v>1</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225</v>
      </c>
      <c r="AU446" s="255" t="s">
        <v>85</v>
      </c>
      <c r="AV446" s="14" t="s">
        <v>85</v>
      </c>
      <c r="AW446" s="14" t="s">
        <v>38</v>
      </c>
      <c r="AX446" s="14" t="s">
        <v>76</v>
      </c>
      <c r="AY446" s="255" t="s">
        <v>214</v>
      </c>
    </row>
    <row r="447" s="15" customFormat="1">
      <c r="A447" s="15"/>
      <c r="B447" s="256"/>
      <c r="C447" s="257"/>
      <c r="D447" s="236" t="s">
        <v>225</v>
      </c>
      <c r="E447" s="258" t="s">
        <v>32</v>
      </c>
      <c r="F447" s="259" t="s">
        <v>256</v>
      </c>
      <c r="G447" s="257"/>
      <c r="H447" s="260">
        <v>1</v>
      </c>
      <c r="I447" s="261"/>
      <c r="J447" s="257"/>
      <c r="K447" s="257"/>
      <c r="L447" s="262"/>
      <c r="M447" s="263"/>
      <c r="N447" s="264"/>
      <c r="O447" s="264"/>
      <c r="P447" s="264"/>
      <c r="Q447" s="264"/>
      <c r="R447" s="264"/>
      <c r="S447" s="264"/>
      <c r="T447" s="265"/>
      <c r="U447" s="15"/>
      <c r="V447" s="15"/>
      <c r="W447" s="15"/>
      <c r="X447" s="15"/>
      <c r="Y447" s="15"/>
      <c r="Z447" s="15"/>
      <c r="AA447" s="15"/>
      <c r="AB447" s="15"/>
      <c r="AC447" s="15"/>
      <c r="AD447" s="15"/>
      <c r="AE447" s="15"/>
      <c r="AT447" s="266" t="s">
        <v>225</v>
      </c>
      <c r="AU447" s="266" t="s">
        <v>85</v>
      </c>
      <c r="AV447" s="15" t="s">
        <v>215</v>
      </c>
      <c r="AW447" s="15" t="s">
        <v>38</v>
      </c>
      <c r="AX447" s="15" t="s">
        <v>83</v>
      </c>
      <c r="AY447" s="266" t="s">
        <v>214</v>
      </c>
    </row>
    <row r="448" s="2" customFormat="1" ht="33" customHeight="1">
      <c r="A448" s="42"/>
      <c r="B448" s="43"/>
      <c r="C448" s="216" t="s">
        <v>780</v>
      </c>
      <c r="D448" s="216" t="s">
        <v>217</v>
      </c>
      <c r="E448" s="217" t="s">
        <v>3144</v>
      </c>
      <c r="F448" s="218" t="s">
        <v>3145</v>
      </c>
      <c r="G448" s="219" t="s">
        <v>327</v>
      </c>
      <c r="H448" s="220">
        <v>1</v>
      </c>
      <c r="I448" s="221"/>
      <c r="J448" s="222">
        <f>ROUND(I448*H448,2)</f>
        <v>0</v>
      </c>
      <c r="K448" s="218" t="s">
        <v>221</v>
      </c>
      <c r="L448" s="48"/>
      <c r="M448" s="223" t="s">
        <v>32</v>
      </c>
      <c r="N448" s="224" t="s">
        <v>47</v>
      </c>
      <c r="O448" s="88"/>
      <c r="P448" s="225">
        <f>O448*H448</f>
        <v>0</v>
      </c>
      <c r="Q448" s="225">
        <v>0</v>
      </c>
      <c r="R448" s="225">
        <f>Q448*H448</f>
        <v>0</v>
      </c>
      <c r="S448" s="225">
        <v>0</v>
      </c>
      <c r="T448" s="226">
        <f>S448*H448</f>
        <v>0</v>
      </c>
      <c r="U448" s="42"/>
      <c r="V448" s="42"/>
      <c r="W448" s="42"/>
      <c r="X448" s="42"/>
      <c r="Y448" s="42"/>
      <c r="Z448" s="42"/>
      <c r="AA448" s="42"/>
      <c r="AB448" s="42"/>
      <c r="AC448" s="42"/>
      <c r="AD448" s="42"/>
      <c r="AE448" s="42"/>
      <c r="AR448" s="227" t="s">
        <v>334</v>
      </c>
      <c r="AT448" s="227" t="s">
        <v>217</v>
      </c>
      <c r="AU448" s="227" t="s">
        <v>85</v>
      </c>
      <c r="AY448" s="20" t="s">
        <v>214</v>
      </c>
      <c r="BE448" s="228">
        <f>IF(N448="základní",J448,0)</f>
        <v>0</v>
      </c>
      <c r="BF448" s="228">
        <f>IF(N448="snížená",J448,0)</f>
        <v>0</v>
      </c>
      <c r="BG448" s="228">
        <f>IF(N448="zákl. přenesená",J448,0)</f>
        <v>0</v>
      </c>
      <c r="BH448" s="228">
        <f>IF(N448="sníž. přenesená",J448,0)</f>
        <v>0</v>
      </c>
      <c r="BI448" s="228">
        <f>IF(N448="nulová",J448,0)</f>
        <v>0</v>
      </c>
      <c r="BJ448" s="20" t="s">
        <v>83</v>
      </c>
      <c r="BK448" s="228">
        <f>ROUND(I448*H448,2)</f>
        <v>0</v>
      </c>
      <c r="BL448" s="20" t="s">
        <v>334</v>
      </c>
      <c r="BM448" s="227" t="s">
        <v>3146</v>
      </c>
    </row>
    <row r="449" s="2" customFormat="1">
      <c r="A449" s="42"/>
      <c r="B449" s="43"/>
      <c r="C449" s="44"/>
      <c r="D449" s="229" t="s">
        <v>223</v>
      </c>
      <c r="E449" s="44"/>
      <c r="F449" s="230" t="s">
        <v>3147</v>
      </c>
      <c r="G449" s="44"/>
      <c r="H449" s="44"/>
      <c r="I449" s="231"/>
      <c r="J449" s="44"/>
      <c r="K449" s="44"/>
      <c r="L449" s="48"/>
      <c r="M449" s="232"/>
      <c r="N449" s="233"/>
      <c r="O449" s="88"/>
      <c r="P449" s="88"/>
      <c r="Q449" s="88"/>
      <c r="R449" s="88"/>
      <c r="S449" s="88"/>
      <c r="T449" s="89"/>
      <c r="U449" s="42"/>
      <c r="V449" s="42"/>
      <c r="W449" s="42"/>
      <c r="X449" s="42"/>
      <c r="Y449" s="42"/>
      <c r="Z449" s="42"/>
      <c r="AA449" s="42"/>
      <c r="AB449" s="42"/>
      <c r="AC449" s="42"/>
      <c r="AD449" s="42"/>
      <c r="AE449" s="42"/>
      <c r="AT449" s="20" t="s">
        <v>223</v>
      </c>
      <c r="AU449" s="20" t="s">
        <v>85</v>
      </c>
    </row>
    <row r="450" s="14" customFormat="1">
      <c r="A450" s="14"/>
      <c r="B450" s="245"/>
      <c r="C450" s="246"/>
      <c r="D450" s="236" t="s">
        <v>225</v>
      </c>
      <c r="E450" s="247" t="s">
        <v>32</v>
      </c>
      <c r="F450" s="248" t="s">
        <v>3002</v>
      </c>
      <c r="G450" s="246"/>
      <c r="H450" s="249">
        <v>1</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225</v>
      </c>
      <c r="AU450" s="255" t="s">
        <v>85</v>
      </c>
      <c r="AV450" s="14" t="s">
        <v>85</v>
      </c>
      <c r="AW450" s="14" t="s">
        <v>38</v>
      </c>
      <c r="AX450" s="14" t="s">
        <v>76</v>
      </c>
      <c r="AY450" s="255" t="s">
        <v>214</v>
      </c>
    </row>
    <row r="451" s="15" customFormat="1">
      <c r="A451" s="15"/>
      <c r="B451" s="256"/>
      <c r="C451" s="257"/>
      <c r="D451" s="236" t="s">
        <v>225</v>
      </c>
      <c r="E451" s="258" t="s">
        <v>32</v>
      </c>
      <c r="F451" s="259" t="s">
        <v>256</v>
      </c>
      <c r="G451" s="257"/>
      <c r="H451" s="260">
        <v>1</v>
      </c>
      <c r="I451" s="261"/>
      <c r="J451" s="257"/>
      <c r="K451" s="257"/>
      <c r="L451" s="262"/>
      <c r="M451" s="263"/>
      <c r="N451" s="264"/>
      <c r="O451" s="264"/>
      <c r="P451" s="264"/>
      <c r="Q451" s="264"/>
      <c r="R451" s="264"/>
      <c r="S451" s="264"/>
      <c r="T451" s="265"/>
      <c r="U451" s="15"/>
      <c r="V451" s="15"/>
      <c r="W451" s="15"/>
      <c r="X451" s="15"/>
      <c r="Y451" s="15"/>
      <c r="Z451" s="15"/>
      <c r="AA451" s="15"/>
      <c r="AB451" s="15"/>
      <c r="AC451" s="15"/>
      <c r="AD451" s="15"/>
      <c r="AE451" s="15"/>
      <c r="AT451" s="266" t="s">
        <v>225</v>
      </c>
      <c r="AU451" s="266" t="s">
        <v>85</v>
      </c>
      <c r="AV451" s="15" t="s">
        <v>215</v>
      </c>
      <c r="AW451" s="15" t="s">
        <v>38</v>
      </c>
      <c r="AX451" s="15" t="s">
        <v>83</v>
      </c>
      <c r="AY451" s="266" t="s">
        <v>214</v>
      </c>
    </row>
    <row r="452" s="2" customFormat="1" ht="33" customHeight="1">
      <c r="A452" s="42"/>
      <c r="B452" s="43"/>
      <c r="C452" s="216" t="s">
        <v>786</v>
      </c>
      <c r="D452" s="216" t="s">
        <v>217</v>
      </c>
      <c r="E452" s="217" t="s">
        <v>3148</v>
      </c>
      <c r="F452" s="218" t="s">
        <v>3149</v>
      </c>
      <c r="G452" s="219" t="s">
        <v>327</v>
      </c>
      <c r="H452" s="220">
        <v>1</v>
      </c>
      <c r="I452" s="221"/>
      <c r="J452" s="222">
        <f>ROUND(I452*H452,2)</f>
        <v>0</v>
      </c>
      <c r="K452" s="218" t="s">
        <v>221</v>
      </c>
      <c r="L452" s="48"/>
      <c r="M452" s="223" t="s">
        <v>32</v>
      </c>
      <c r="N452" s="224" t="s">
        <v>47</v>
      </c>
      <c r="O452" s="88"/>
      <c r="P452" s="225">
        <f>O452*H452</f>
        <v>0</v>
      </c>
      <c r="Q452" s="225">
        <v>0</v>
      </c>
      <c r="R452" s="225">
        <f>Q452*H452</f>
        <v>0</v>
      </c>
      <c r="S452" s="225">
        <v>0</v>
      </c>
      <c r="T452" s="226">
        <f>S452*H452</f>
        <v>0</v>
      </c>
      <c r="U452" s="42"/>
      <c r="V452" s="42"/>
      <c r="W452" s="42"/>
      <c r="X452" s="42"/>
      <c r="Y452" s="42"/>
      <c r="Z452" s="42"/>
      <c r="AA452" s="42"/>
      <c r="AB452" s="42"/>
      <c r="AC452" s="42"/>
      <c r="AD452" s="42"/>
      <c r="AE452" s="42"/>
      <c r="AR452" s="227" t="s">
        <v>334</v>
      </c>
      <c r="AT452" s="227" t="s">
        <v>217</v>
      </c>
      <c r="AU452" s="227" t="s">
        <v>85</v>
      </c>
      <c r="AY452" s="20" t="s">
        <v>214</v>
      </c>
      <c r="BE452" s="228">
        <f>IF(N452="základní",J452,0)</f>
        <v>0</v>
      </c>
      <c r="BF452" s="228">
        <f>IF(N452="snížená",J452,0)</f>
        <v>0</v>
      </c>
      <c r="BG452" s="228">
        <f>IF(N452="zákl. přenesená",J452,0)</f>
        <v>0</v>
      </c>
      <c r="BH452" s="228">
        <f>IF(N452="sníž. přenesená",J452,0)</f>
        <v>0</v>
      </c>
      <c r="BI452" s="228">
        <f>IF(N452="nulová",J452,0)</f>
        <v>0</v>
      </c>
      <c r="BJ452" s="20" t="s">
        <v>83</v>
      </c>
      <c r="BK452" s="228">
        <f>ROUND(I452*H452,2)</f>
        <v>0</v>
      </c>
      <c r="BL452" s="20" t="s">
        <v>334</v>
      </c>
      <c r="BM452" s="227" t="s">
        <v>3150</v>
      </c>
    </row>
    <row r="453" s="2" customFormat="1">
      <c r="A453" s="42"/>
      <c r="B453" s="43"/>
      <c r="C453" s="44"/>
      <c r="D453" s="229" t="s">
        <v>223</v>
      </c>
      <c r="E453" s="44"/>
      <c r="F453" s="230" t="s">
        <v>3151</v>
      </c>
      <c r="G453" s="44"/>
      <c r="H453" s="44"/>
      <c r="I453" s="231"/>
      <c r="J453" s="44"/>
      <c r="K453" s="44"/>
      <c r="L453" s="48"/>
      <c r="M453" s="232"/>
      <c r="N453" s="233"/>
      <c r="O453" s="88"/>
      <c r="P453" s="88"/>
      <c r="Q453" s="88"/>
      <c r="R453" s="88"/>
      <c r="S453" s="88"/>
      <c r="T453" s="89"/>
      <c r="U453" s="42"/>
      <c r="V453" s="42"/>
      <c r="W453" s="42"/>
      <c r="X453" s="42"/>
      <c r="Y453" s="42"/>
      <c r="Z453" s="42"/>
      <c r="AA453" s="42"/>
      <c r="AB453" s="42"/>
      <c r="AC453" s="42"/>
      <c r="AD453" s="42"/>
      <c r="AE453" s="42"/>
      <c r="AT453" s="20" t="s">
        <v>223</v>
      </c>
      <c r="AU453" s="20" t="s">
        <v>85</v>
      </c>
    </row>
    <row r="454" s="14" customFormat="1">
      <c r="A454" s="14"/>
      <c r="B454" s="245"/>
      <c r="C454" s="246"/>
      <c r="D454" s="236" t="s">
        <v>225</v>
      </c>
      <c r="E454" s="247" t="s">
        <v>32</v>
      </c>
      <c r="F454" s="248" t="s">
        <v>3152</v>
      </c>
      <c r="G454" s="246"/>
      <c r="H454" s="249">
        <v>1</v>
      </c>
      <c r="I454" s="250"/>
      <c r="J454" s="246"/>
      <c r="K454" s="246"/>
      <c r="L454" s="251"/>
      <c r="M454" s="252"/>
      <c r="N454" s="253"/>
      <c r="O454" s="253"/>
      <c r="P454" s="253"/>
      <c r="Q454" s="253"/>
      <c r="R454" s="253"/>
      <c r="S454" s="253"/>
      <c r="T454" s="254"/>
      <c r="U454" s="14"/>
      <c r="V454" s="14"/>
      <c r="W454" s="14"/>
      <c r="X454" s="14"/>
      <c r="Y454" s="14"/>
      <c r="Z454" s="14"/>
      <c r="AA454" s="14"/>
      <c r="AB454" s="14"/>
      <c r="AC454" s="14"/>
      <c r="AD454" s="14"/>
      <c r="AE454" s="14"/>
      <c r="AT454" s="255" t="s">
        <v>225</v>
      </c>
      <c r="AU454" s="255" t="s">
        <v>85</v>
      </c>
      <c r="AV454" s="14" t="s">
        <v>85</v>
      </c>
      <c r="AW454" s="14" t="s">
        <v>38</v>
      </c>
      <c r="AX454" s="14" t="s">
        <v>76</v>
      </c>
      <c r="AY454" s="255" t="s">
        <v>214</v>
      </c>
    </row>
    <row r="455" s="15" customFormat="1">
      <c r="A455" s="15"/>
      <c r="B455" s="256"/>
      <c r="C455" s="257"/>
      <c r="D455" s="236" t="s">
        <v>225</v>
      </c>
      <c r="E455" s="258" t="s">
        <v>32</v>
      </c>
      <c r="F455" s="259" t="s">
        <v>256</v>
      </c>
      <c r="G455" s="257"/>
      <c r="H455" s="260">
        <v>1</v>
      </c>
      <c r="I455" s="261"/>
      <c r="J455" s="257"/>
      <c r="K455" s="257"/>
      <c r="L455" s="262"/>
      <c r="M455" s="263"/>
      <c r="N455" s="264"/>
      <c r="O455" s="264"/>
      <c r="P455" s="264"/>
      <c r="Q455" s="264"/>
      <c r="R455" s="264"/>
      <c r="S455" s="264"/>
      <c r="T455" s="265"/>
      <c r="U455" s="15"/>
      <c r="V455" s="15"/>
      <c r="W455" s="15"/>
      <c r="X455" s="15"/>
      <c r="Y455" s="15"/>
      <c r="Z455" s="15"/>
      <c r="AA455" s="15"/>
      <c r="AB455" s="15"/>
      <c r="AC455" s="15"/>
      <c r="AD455" s="15"/>
      <c r="AE455" s="15"/>
      <c r="AT455" s="266" t="s">
        <v>225</v>
      </c>
      <c r="AU455" s="266" t="s">
        <v>85</v>
      </c>
      <c r="AV455" s="15" t="s">
        <v>215</v>
      </c>
      <c r="AW455" s="15" t="s">
        <v>38</v>
      </c>
      <c r="AX455" s="15" t="s">
        <v>83</v>
      </c>
      <c r="AY455" s="266" t="s">
        <v>214</v>
      </c>
    </row>
    <row r="456" s="2" customFormat="1" ht="16.5" customHeight="1">
      <c r="A456" s="42"/>
      <c r="B456" s="43"/>
      <c r="C456" s="216" t="s">
        <v>793</v>
      </c>
      <c r="D456" s="216" t="s">
        <v>217</v>
      </c>
      <c r="E456" s="217" t="s">
        <v>3153</v>
      </c>
      <c r="F456" s="218" t="s">
        <v>3154</v>
      </c>
      <c r="G456" s="219" t="s">
        <v>327</v>
      </c>
      <c r="H456" s="220">
        <v>2</v>
      </c>
      <c r="I456" s="221"/>
      <c r="J456" s="222">
        <f>ROUND(I456*H456,2)</f>
        <v>0</v>
      </c>
      <c r="K456" s="218" t="s">
        <v>32</v>
      </c>
      <c r="L456" s="48"/>
      <c r="M456" s="223" t="s">
        <v>32</v>
      </c>
      <c r="N456" s="224" t="s">
        <v>47</v>
      </c>
      <c r="O456" s="88"/>
      <c r="P456" s="225">
        <f>O456*H456</f>
        <v>0</v>
      </c>
      <c r="Q456" s="225">
        <v>0</v>
      </c>
      <c r="R456" s="225">
        <f>Q456*H456</f>
        <v>0</v>
      </c>
      <c r="S456" s="225">
        <v>0</v>
      </c>
      <c r="T456" s="226">
        <f>S456*H456</f>
        <v>0</v>
      </c>
      <c r="U456" s="42"/>
      <c r="V456" s="42"/>
      <c r="W456" s="42"/>
      <c r="X456" s="42"/>
      <c r="Y456" s="42"/>
      <c r="Z456" s="42"/>
      <c r="AA456" s="42"/>
      <c r="AB456" s="42"/>
      <c r="AC456" s="42"/>
      <c r="AD456" s="42"/>
      <c r="AE456" s="42"/>
      <c r="AR456" s="227" t="s">
        <v>334</v>
      </c>
      <c r="AT456" s="227" t="s">
        <v>217</v>
      </c>
      <c r="AU456" s="227" t="s">
        <v>85</v>
      </c>
      <c r="AY456" s="20" t="s">
        <v>214</v>
      </c>
      <c r="BE456" s="228">
        <f>IF(N456="základní",J456,0)</f>
        <v>0</v>
      </c>
      <c r="BF456" s="228">
        <f>IF(N456="snížená",J456,0)</f>
        <v>0</v>
      </c>
      <c r="BG456" s="228">
        <f>IF(N456="zákl. přenesená",J456,0)</f>
        <v>0</v>
      </c>
      <c r="BH456" s="228">
        <f>IF(N456="sníž. přenesená",J456,0)</f>
        <v>0</v>
      </c>
      <c r="BI456" s="228">
        <f>IF(N456="nulová",J456,0)</f>
        <v>0</v>
      </c>
      <c r="BJ456" s="20" t="s">
        <v>83</v>
      </c>
      <c r="BK456" s="228">
        <f>ROUND(I456*H456,2)</f>
        <v>0</v>
      </c>
      <c r="BL456" s="20" t="s">
        <v>334</v>
      </c>
      <c r="BM456" s="227" t="s">
        <v>3155</v>
      </c>
    </row>
    <row r="457" s="2" customFormat="1" ht="16.5" customHeight="1">
      <c r="A457" s="42"/>
      <c r="B457" s="43"/>
      <c r="C457" s="216" t="s">
        <v>798</v>
      </c>
      <c r="D457" s="216" t="s">
        <v>217</v>
      </c>
      <c r="E457" s="217" t="s">
        <v>3156</v>
      </c>
      <c r="F457" s="218" t="s">
        <v>3157</v>
      </c>
      <c r="G457" s="219" t="s">
        <v>327</v>
      </c>
      <c r="H457" s="220">
        <v>2</v>
      </c>
      <c r="I457" s="221"/>
      <c r="J457" s="222">
        <f>ROUND(I457*H457,2)</f>
        <v>0</v>
      </c>
      <c r="K457" s="218" t="s">
        <v>32</v>
      </c>
      <c r="L457" s="48"/>
      <c r="M457" s="223" t="s">
        <v>32</v>
      </c>
      <c r="N457" s="224" t="s">
        <v>47</v>
      </c>
      <c r="O457" s="88"/>
      <c r="P457" s="225">
        <f>O457*H457</f>
        <v>0</v>
      </c>
      <c r="Q457" s="225">
        <v>0</v>
      </c>
      <c r="R457" s="225">
        <f>Q457*H457</f>
        <v>0</v>
      </c>
      <c r="S457" s="225">
        <v>0</v>
      </c>
      <c r="T457" s="226">
        <f>S457*H457</f>
        <v>0</v>
      </c>
      <c r="U457" s="42"/>
      <c r="V457" s="42"/>
      <c r="W457" s="42"/>
      <c r="X457" s="42"/>
      <c r="Y457" s="42"/>
      <c r="Z457" s="42"/>
      <c r="AA457" s="42"/>
      <c r="AB457" s="42"/>
      <c r="AC457" s="42"/>
      <c r="AD457" s="42"/>
      <c r="AE457" s="42"/>
      <c r="AR457" s="227" t="s">
        <v>334</v>
      </c>
      <c r="AT457" s="227" t="s">
        <v>217</v>
      </c>
      <c r="AU457" s="227" t="s">
        <v>85</v>
      </c>
      <c r="AY457" s="20" t="s">
        <v>214</v>
      </c>
      <c r="BE457" s="228">
        <f>IF(N457="základní",J457,0)</f>
        <v>0</v>
      </c>
      <c r="BF457" s="228">
        <f>IF(N457="snížená",J457,0)</f>
        <v>0</v>
      </c>
      <c r="BG457" s="228">
        <f>IF(N457="zákl. přenesená",J457,0)</f>
        <v>0</v>
      </c>
      <c r="BH457" s="228">
        <f>IF(N457="sníž. přenesená",J457,0)</f>
        <v>0</v>
      </c>
      <c r="BI457" s="228">
        <f>IF(N457="nulová",J457,0)</f>
        <v>0</v>
      </c>
      <c r="BJ457" s="20" t="s">
        <v>83</v>
      </c>
      <c r="BK457" s="228">
        <f>ROUND(I457*H457,2)</f>
        <v>0</v>
      </c>
      <c r="BL457" s="20" t="s">
        <v>334</v>
      </c>
      <c r="BM457" s="227" t="s">
        <v>3158</v>
      </c>
    </row>
    <row r="458" s="2" customFormat="1" ht="16.5" customHeight="1">
      <c r="A458" s="42"/>
      <c r="B458" s="43"/>
      <c r="C458" s="216" t="s">
        <v>805</v>
      </c>
      <c r="D458" s="216" t="s">
        <v>217</v>
      </c>
      <c r="E458" s="217" t="s">
        <v>3159</v>
      </c>
      <c r="F458" s="218" t="s">
        <v>3160</v>
      </c>
      <c r="G458" s="219" t="s">
        <v>327</v>
      </c>
      <c r="H458" s="220">
        <v>1</v>
      </c>
      <c r="I458" s="221"/>
      <c r="J458" s="222">
        <f>ROUND(I458*H458,2)</f>
        <v>0</v>
      </c>
      <c r="K458" s="218" t="s">
        <v>32</v>
      </c>
      <c r="L458" s="48"/>
      <c r="M458" s="223" t="s">
        <v>32</v>
      </c>
      <c r="N458" s="224" t="s">
        <v>47</v>
      </c>
      <c r="O458" s="88"/>
      <c r="P458" s="225">
        <f>O458*H458</f>
        <v>0</v>
      </c>
      <c r="Q458" s="225">
        <v>0</v>
      </c>
      <c r="R458" s="225">
        <f>Q458*H458</f>
        <v>0</v>
      </c>
      <c r="S458" s="225">
        <v>0</v>
      </c>
      <c r="T458" s="226">
        <f>S458*H458</f>
        <v>0</v>
      </c>
      <c r="U458" s="42"/>
      <c r="V458" s="42"/>
      <c r="W458" s="42"/>
      <c r="X458" s="42"/>
      <c r="Y458" s="42"/>
      <c r="Z458" s="42"/>
      <c r="AA458" s="42"/>
      <c r="AB458" s="42"/>
      <c r="AC458" s="42"/>
      <c r="AD458" s="42"/>
      <c r="AE458" s="42"/>
      <c r="AR458" s="227" t="s">
        <v>334</v>
      </c>
      <c r="AT458" s="227" t="s">
        <v>217</v>
      </c>
      <c r="AU458" s="227" t="s">
        <v>85</v>
      </c>
      <c r="AY458" s="20" t="s">
        <v>214</v>
      </c>
      <c r="BE458" s="228">
        <f>IF(N458="základní",J458,0)</f>
        <v>0</v>
      </c>
      <c r="BF458" s="228">
        <f>IF(N458="snížená",J458,0)</f>
        <v>0</v>
      </c>
      <c r="BG458" s="228">
        <f>IF(N458="zákl. přenesená",J458,0)</f>
        <v>0</v>
      </c>
      <c r="BH458" s="228">
        <f>IF(N458="sníž. přenesená",J458,0)</f>
        <v>0</v>
      </c>
      <c r="BI458" s="228">
        <f>IF(N458="nulová",J458,0)</f>
        <v>0</v>
      </c>
      <c r="BJ458" s="20" t="s">
        <v>83</v>
      </c>
      <c r="BK458" s="228">
        <f>ROUND(I458*H458,2)</f>
        <v>0</v>
      </c>
      <c r="BL458" s="20" t="s">
        <v>334</v>
      </c>
      <c r="BM458" s="227" t="s">
        <v>3161</v>
      </c>
    </row>
    <row r="459" s="2" customFormat="1" ht="49.05" customHeight="1">
      <c r="A459" s="42"/>
      <c r="B459" s="43"/>
      <c r="C459" s="216" t="s">
        <v>810</v>
      </c>
      <c r="D459" s="216" t="s">
        <v>217</v>
      </c>
      <c r="E459" s="217" t="s">
        <v>3162</v>
      </c>
      <c r="F459" s="218" t="s">
        <v>3163</v>
      </c>
      <c r="G459" s="219" t="s">
        <v>241</v>
      </c>
      <c r="H459" s="220">
        <v>0.071999999999999995</v>
      </c>
      <c r="I459" s="221"/>
      <c r="J459" s="222">
        <f>ROUND(I459*H459,2)</f>
        <v>0</v>
      </c>
      <c r="K459" s="218" t="s">
        <v>221</v>
      </c>
      <c r="L459" s="48"/>
      <c r="M459" s="223" t="s">
        <v>32</v>
      </c>
      <c r="N459" s="224" t="s">
        <v>47</v>
      </c>
      <c r="O459" s="88"/>
      <c r="P459" s="225">
        <f>O459*H459</f>
        <v>0</v>
      </c>
      <c r="Q459" s="225">
        <v>0</v>
      </c>
      <c r="R459" s="225">
        <f>Q459*H459</f>
        <v>0</v>
      </c>
      <c r="S459" s="225">
        <v>0</v>
      </c>
      <c r="T459" s="226">
        <f>S459*H459</f>
        <v>0</v>
      </c>
      <c r="U459" s="42"/>
      <c r="V459" s="42"/>
      <c r="W459" s="42"/>
      <c r="X459" s="42"/>
      <c r="Y459" s="42"/>
      <c r="Z459" s="42"/>
      <c r="AA459" s="42"/>
      <c r="AB459" s="42"/>
      <c r="AC459" s="42"/>
      <c r="AD459" s="42"/>
      <c r="AE459" s="42"/>
      <c r="AR459" s="227" t="s">
        <v>334</v>
      </c>
      <c r="AT459" s="227" t="s">
        <v>217</v>
      </c>
      <c r="AU459" s="227" t="s">
        <v>85</v>
      </c>
      <c r="AY459" s="20" t="s">
        <v>214</v>
      </c>
      <c r="BE459" s="228">
        <f>IF(N459="základní",J459,0)</f>
        <v>0</v>
      </c>
      <c r="BF459" s="228">
        <f>IF(N459="snížená",J459,0)</f>
        <v>0</v>
      </c>
      <c r="BG459" s="228">
        <f>IF(N459="zákl. přenesená",J459,0)</f>
        <v>0</v>
      </c>
      <c r="BH459" s="228">
        <f>IF(N459="sníž. přenesená",J459,0)</f>
        <v>0</v>
      </c>
      <c r="BI459" s="228">
        <f>IF(N459="nulová",J459,0)</f>
        <v>0</v>
      </c>
      <c r="BJ459" s="20" t="s">
        <v>83</v>
      </c>
      <c r="BK459" s="228">
        <f>ROUND(I459*H459,2)</f>
        <v>0</v>
      </c>
      <c r="BL459" s="20" t="s">
        <v>334</v>
      </c>
      <c r="BM459" s="227" t="s">
        <v>3164</v>
      </c>
    </row>
    <row r="460" s="2" customFormat="1">
      <c r="A460" s="42"/>
      <c r="B460" s="43"/>
      <c r="C460" s="44"/>
      <c r="D460" s="229" t="s">
        <v>223</v>
      </c>
      <c r="E460" s="44"/>
      <c r="F460" s="230" t="s">
        <v>3165</v>
      </c>
      <c r="G460" s="44"/>
      <c r="H460" s="44"/>
      <c r="I460" s="231"/>
      <c r="J460" s="44"/>
      <c r="K460" s="44"/>
      <c r="L460" s="48"/>
      <c r="M460" s="232"/>
      <c r="N460" s="233"/>
      <c r="O460" s="88"/>
      <c r="P460" s="88"/>
      <c r="Q460" s="88"/>
      <c r="R460" s="88"/>
      <c r="S460" s="88"/>
      <c r="T460" s="89"/>
      <c r="U460" s="42"/>
      <c r="V460" s="42"/>
      <c r="W460" s="42"/>
      <c r="X460" s="42"/>
      <c r="Y460" s="42"/>
      <c r="Z460" s="42"/>
      <c r="AA460" s="42"/>
      <c r="AB460" s="42"/>
      <c r="AC460" s="42"/>
      <c r="AD460" s="42"/>
      <c r="AE460" s="42"/>
      <c r="AT460" s="20" t="s">
        <v>223</v>
      </c>
      <c r="AU460" s="20" t="s">
        <v>85</v>
      </c>
    </row>
    <row r="461" s="12" customFormat="1" ht="22.8" customHeight="1">
      <c r="A461" s="12"/>
      <c r="B461" s="200"/>
      <c r="C461" s="201"/>
      <c r="D461" s="202" t="s">
        <v>75</v>
      </c>
      <c r="E461" s="214" t="s">
        <v>3166</v>
      </c>
      <c r="F461" s="214" t="s">
        <v>3167</v>
      </c>
      <c r="G461" s="201"/>
      <c r="H461" s="201"/>
      <c r="I461" s="204"/>
      <c r="J461" s="215">
        <f>BK461</f>
        <v>0</v>
      </c>
      <c r="K461" s="201"/>
      <c r="L461" s="206"/>
      <c r="M461" s="207"/>
      <c r="N461" s="208"/>
      <c r="O461" s="208"/>
      <c r="P461" s="209">
        <f>SUM(P462:P500)</f>
        <v>0</v>
      </c>
      <c r="Q461" s="208"/>
      <c r="R461" s="209">
        <f>SUM(R462:R500)</f>
        <v>0</v>
      </c>
      <c r="S461" s="208"/>
      <c r="T461" s="210">
        <f>SUM(T462:T500)</f>
        <v>0</v>
      </c>
      <c r="U461" s="12"/>
      <c r="V461" s="12"/>
      <c r="W461" s="12"/>
      <c r="X461" s="12"/>
      <c r="Y461" s="12"/>
      <c r="Z461" s="12"/>
      <c r="AA461" s="12"/>
      <c r="AB461" s="12"/>
      <c r="AC461" s="12"/>
      <c r="AD461" s="12"/>
      <c r="AE461" s="12"/>
      <c r="AR461" s="211" t="s">
        <v>85</v>
      </c>
      <c r="AT461" s="212" t="s">
        <v>75</v>
      </c>
      <c r="AU461" s="212" t="s">
        <v>83</v>
      </c>
      <c r="AY461" s="211" t="s">
        <v>214</v>
      </c>
      <c r="BK461" s="213">
        <f>SUM(BK462:BK500)</f>
        <v>0</v>
      </c>
    </row>
    <row r="462" s="2" customFormat="1" ht="16.5" customHeight="1">
      <c r="A462" s="42"/>
      <c r="B462" s="43"/>
      <c r="C462" s="216" t="s">
        <v>815</v>
      </c>
      <c r="D462" s="216" t="s">
        <v>217</v>
      </c>
      <c r="E462" s="217" t="s">
        <v>3168</v>
      </c>
      <c r="F462" s="218" t="s">
        <v>3169</v>
      </c>
      <c r="G462" s="219" t="s">
        <v>2689</v>
      </c>
      <c r="H462" s="220">
        <v>2</v>
      </c>
      <c r="I462" s="221"/>
      <c r="J462" s="222">
        <f>ROUND(I462*H462,2)</f>
        <v>0</v>
      </c>
      <c r="K462" s="218" t="s">
        <v>221</v>
      </c>
      <c r="L462" s="48"/>
      <c r="M462" s="223" t="s">
        <v>32</v>
      </c>
      <c r="N462" s="224" t="s">
        <v>47</v>
      </c>
      <c r="O462" s="88"/>
      <c r="P462" s="225">
        <f>O462*H462</f>
        <v>0</v>
      </c>
      <c r="Q462" s="225">
        <v>0</v>
      </c>
      <c r="R462" s="225">
        <f>Q462*H462</f>
        <v>0</v>
      </c>
      <c r="S462" s="225">
        <v>0</v>
      </c>
      <c r="T462" s="226">
        <f>S462*H462</f>
        <v>0</v>
      </c>
      <c r="U462" s="42"/>
      <c r="V462" s="42"/>
      <c r="W462" s="42"/>
      <c r="X462" s="42"/>
      <c r="Y462" s="42"/>
      <c r="Z462" s="42"/>
      <c r="AA462" s="42"/>
      <c r="AB462" s="42"/>
      <c r="AC462" s="42"/>
      <c r="AD462" s="42"/>
      <c r="AE462" s="42"/>
      <c r="AR462" s="227" t="s">
        <v>334</v>
      </c>
      <c r="AT462" s="227" t="s">
        <v>217</v>
      </c>
      <c r="AU462" s="227" t="s">
        <v>85</v>
      </c>
      <c r="AY462" s="20" t="s">
        <v>214</v>
      </c>
      <c r="BE462" s="228">
        <f>IF(N462="základní",J462,0)</f>
        <v>0</v>
      </c>
      <c r="BF462" s="228">
        <f>IF(N462="snížená",J462,0)</f>
        <v>0</v>
      </c>
      <c r="BG462" s="228">
        <f>IF(N462="zákl. přenesená",J462,0)</f>
        <v>0</v>
      </c>
      <c r="BH462" s="228">
        <f>IF(N462="sníž. přenesená",J462,0)</f>
        <v>0</v>
      </c>
      <c r="BI462" s="228">
        <f>IF(N462="nulová",J462,0)</f>
        <v>0</v>
      </c>
      <c r="BJ462" s="20" t="s">
        <v>83</v>
      </c>
      <c r="BK462" s="228">
        <f>ROUND(I462*H462,2)</f>
        <v>0</v>
      </c>
      <c r="BL462" s="20" t="s">
        <v>334</v>
      </c>
      <c r="BM462" s="227" t="s">
        <v>3170</v>
      </c>
    </row>
    <row r="463" s="2" customFormat="1">
      <c r="A463" s="42"/>
      <c r="B463" s="43"/>
      <c r="C463" s="44"/>
      <c r="D463" s="229" t="s">
        <v>223</v>
      </c>
      <c r="E463" s="44"/>
      <c r="F463" s="230" t="s">
        <v>3171</v>
      </c>
      <c r="G463" s="44"/>
      <c r="H463" s="44"/>
      <c r="I463" s="231"/>
      <c r="J463" s="44"/>
      <c r="K463" s="44"/>
      <c r="L463" s="48"/>
      <c r="M463" s="232"/>
      <c r="N463" s="233"/>
      <c r="O463" s="88"/>
      <c r="P463" s="88"/>
      <c r="Q463" s="88"/>
      <c r="R463" s="88"/>
      <c r="S463" s="88"/>
      <c r="T463" s="89"/>
      <c r="U463" s="42"/>
      <c r="V463" s="42"/>
      <c r="W463" s="42"/>
      <c r="X463" s="42"/>
      <c r="Y463" s="42"/>
      <c r="Z463" s="42"/>
      <c r="AA463" s="42"/>
      <c r="AB463" s="42"/>
      <c r="AC463" s="42"/>
      <c r="AD463" s="42"/>
      <c r="AE463" s="42"/>
      <c r="AT463" s="20" t="s">
        <v>223</v>
      </c>
      <c r="AU463" s="20" t="s">
        <v>85</v>
      </c>
    </row>
    <row r="464" s="2" customFormat="1" ht="24.15" customHeight="1">
      <c r="A464" s="42"/>
      <c r="B464" s="43"/>
      <c r="C464" s="216" t="s">
        <v>820</v>
      </c>
      <c r="D464" s="216" t="s">
        <v>217</v>
      </c>
      <c r="E464" s="217" t="s">
        <v>3172</v>
      </c>
      <c r="F464" s="218" t="s">
        <v>3173</v>
      </c>
      <c r="G464" s="219" t="s">
        <v>327</v>
      </c>
      <c r="H464" s="220">
        <v>1</v>
      </c>
      <c r="I464" s="221"/>
      <c r="J464" s="222">
        <f>ROUND(I464*H464,2)</f>
        <v>0</v>
      </c>
      <c r="K464" s="218" t="s">
        <v>221</v>
      </c>
      <c r="L464" s="48"/>
      <c r="M464" s="223" t="s">
        <v>32</v>
      </c>
      <c r="N464" s="224" t="s">
        <v>47</v>
      </c>
      <c r="O464" s="88"/>
      <c r="P464" s="225">
        <f>O464*H464</f>
        <v>0</v>
      </c>
      <c r="Q464" s="225">
        <v>0</v>
      </c>
      <c r="R464" s="225">
        <f>Q464*H464</f>
        <v>0</v>
      </c>
      <c r="S464" s="225">
        <v>0</v>
      </c>
      <c r="T464" s="226">
        <f>S464*H464</f>
        <v>0</v>
      </c>
      <c r="U464" s="42"/>
      <c r="V464" s="42"/>
      <c r="W464" s="42"/>
      <c r="X464" s="42"/>
      <c r="Y464" s="42"/>
      <c r="Z464" s="42"/>
      <c r="AA464" s="42"/>
      <c r="AB464" s="42"/>
      <c r="AC464" s="42"/>
      <c r="AD464" s="42"/>
      <c r="AE464" s="42"/>
      <c r="AR464" s="227" t="s">
        <v>334</v>
      </c>
      <c r="AT464" s="227" t="s">
        <v>217</v>
      </c>
      <c r="AU464" s="227" t="s">
        <v>85</v>
      </c>
      <c r="AY464" s="20" t="s">
        <v>214</v>
      </c>
      <c r="BE464" s="228">
        <f>IF(N464="základní",J464,0)</f>
        <v>0</v>
      </c>
      <c r="BF464" s="228">
        <f>IF(N464="snížená",J464,0)</f>
        <v>0</v>
      </c>
      <c r="BG464" s="228">
        <f>IF(N464="zákl. přenesená",J464,0)</f>
        <v>0</v>
      </c>
      <c r="BH464" s="228">
        <f>IF(N464="sníž. přenesená",J464,0)</f>
        <v>0</v>
      </c>
      <c r="BI464" s="228">
        <f>IF(N464="nulová",J464,0)</f>
        <v>0</v>
      </c>
      <c r="BJ464" s="20" t="s">
        <v>83</v>
      </c>
      <c r="BK464" s="228">
        <f>ROUND(I464*H464,2)</f>
        <v>0</v>
      </c>
      <c r="BL464" s="20" t="s">
        <v>334</v>
      </c>
      <c r="BM464" s="227" t="s">
        <v>3174</v>
      </c>
    </row>
    <row r="465" s="2" customFormat="1">
      <c r="A465" s="42"/>
      <c r="B465" s="43"/>
      <c r="C465" s="44"/>
      <c r="D465" s="229" t="s">
        <v>223</v>
      </c>
      <c r="E465" s="44"/>
      <c r="F465" s="230" t="s">
        <v>3175</v>
      </c>
      <c r="G465" s="44"/>
      <c r="H465" s="44"/>
      <c r="I465" s="231"/>
      <c r="J465" s="44"/>
      <c r="K465" s="44"/>
      <c r="L465" s="48"/>
      <c r="M465" s="232"/>
      <c r="N465" s="233"/>
      <c r="O465" s="88"/>
      <c r="P465" s="88"/>
      <c r="Q465" s="88"/>
      <c r="R465" s="88"/>
      <c r="S465" s="88"/>
      <c r="T465" s="89"/>
      <c r="U465" s="42"/>
      <c r="V465" s="42"/>
      <c r="W465" s="42"/>
      <c r="X465" s="42"/>
      <c r="Y465" s="42"/>
      <c r="Z465" s="42"/>
      <c r="AA465" s="42"/>
      <c r="AB465" s="42"/>
      <c r="AC465" s="42"/>
      <c r="AD465" s="42"/>
      <c r="AE465" s="42"/>
      <c r="AT465" s="20" t="s">
        <v>223</v>
      </c>
      <c r="AU465" s="20" t="s">
        <v>85</v>
      </c>
    </row>
    <row r="466" s="2" customFormat="1" ht="24.15" customHeight="1">
      <c r="A466" s="42"/>
      <c r="B466" s="43"/>
      <c r="C466" s="268" t="s">
        <v>825</v>
      </c>
      <c r="D466" s="268" t="s">
        <v>302</v>
      </c>
      <c r="E466" s="269" t="s">
        <v>3176</v>
      </c>
      <c r="F466" s="270" t="s">
        <v>3177</v>
      </c>
      <c r="G466" s="271" t="s">
        <v>327</v>
      </c>
      <c r="H466" s="272">
        <v>1</v>
      </c>
      <c r="I466" s="273"/>
      <c r="J466" s="274">
        <f>ROUND(I466*H466,2)</f>
        <v>0</v>
      </c>
      <c r="K466" s="270" t="s">
        <v>221</v>
      </c>
      <c r="L466" s="275"/>
      <c r="M466" s="276" t="s">
        <v>32</v>
      </c>
      <c r="N466" s="277" t="s">
        <v>47</v>
      </c>
      <c r="O466" s="88"/>
      <c r="P466" s="225">
        <f>O466*H466</f>
        <v>0</v>
      </c>
      <c r="Q466" s="225">
        <v>0</v>
      </c>
      <c r="R466" s="225">
        <f>Q466*H466</f>
        <v>0</v>
      </c>
      <c r="S466" s="225">
        <v>0</v>
      </c>
      <c r="T466" s="226">
        <f>S466*H466</f>
        <v>0</v>
      </c>
      <c r="U466" s="42"/>
      <c r="V466" s="42"/>
      <c r="W466" s="42"/>
      <c r="X466" s="42"/>
      <c r="Y466" s="42"/>
      <c r="Z466" s="42"/>
      <c r="AA466" s="42"/>
      <c r="AB466" s="42"/>
      <c r="AC466" s="42"/>
      <c r="AD466" s="42"/>
      <c r="AE466" s="42"/>
      <c r="AR466" s="227" t="s">
        <v>426</v>
      </c>
      <c r="AT466" s="227" t="s">
        <v>302</v>
      </c>
      <c r="AU466" s="227" t="s">
        <v>85</v>
      </c>
      <c r="AY466" s="20" t="s">
        <v>214</v>
      </c>
      <c r="BE466" s="228">
        <f>IF(N466="základní",J466,0)</f>
        <v>0</v>
      </c>
      <c r="BF466" s="228">
        <f>IF(N466="snížená",J466,0)</f>
        <v>0</v>
      </c>
      <c r="BG466" s="228">
        <f>IF(N466="zákl. přenesená",J466,0)</f>
        <v>0</v>
      </c>
      <c r="BH466" s="228">
        <f>IF(N466="sníž. přenesená",J466,0)</f>
        <v>0</v>
      </c>
      <c r="BI466" s="228">
        <f>IF(N466="nulová",J466,0)</f>
        <v>0</v>
      </c>
      <c r="BJ466" s="20" t="s">
        <v>83</v>
      </c>
      <c r="BK466" s="228">
        <f>ROUND(I466*H466,2)</f>
        <v>0</v>
      </c>
      <c r="BL466" s="20" t="s">
        <v>334</v>
      </c>
      <c r="BM466" s="227" t="s">
        <v>3178</v>
      </c>
    </row>
    <row r="467" s="2" customFormat="1" ht="16.5" customHeight="1">
      <c r="A467" s="42"/>
      <c r="B467" s="43"/>
      <c r="C467" s="268" t="s">
        <v>830</v>
      </c>
      <c r="D467" s="268" t="s">
        <v>302</v>
      </c>
      <c r="E467" s="269" t="s">
        <v>3179</v>
      </c>
      <c r="F467" s="270" t="s">
        <v>3180</v>
      </c>
      <c r="G467" s="271" t="s">
        <v>327</v>
      </c>
      <c r="H467" s="272">
        <v>1</v>
      </c>
      <c r="I467" s="273"/>
      <c r="J467" s="274">
        <f>ROUND(I467*H467,2)</f>
        <v>0</v>
      </c>
      <c r="K467" s="270" t="s">
        <v>221</v>
      </c>
      <c r="L467" s="275"/>
      <c r="M467" s="276" t="s">
        <v>32</v>
      </c>
      <c r="N467" s="277" t="s">
        <v>47</v>
      </c>
      <c r="O467" s="88"/>
      <c r="P467" s="225">
        <f>O467*H467</f>
        <v>0</v>
      </c>
      <c r="Q467" s="225">
        <v>0</v>
      </c>
      <c r="R467" s="225">
        <f>Q467*H467</f>
        <v>0</v>
      </c>
      <c r="S467" s="225">
        <v>0</v>
      </c>
      <c r="T467" s="226">
        <f>S467*H467</f>
        <v>0</v>
      </c>
      <c r="U467" s="42"/>
      <c r="V467" s="42"/>
      <c r="W467" s="42"/>
      <c r="X467" s="42"/>
      <c r="Y467" s="42"/>
      <c r="Z467" s="42"/>
      <c r="AA467" s="42"/>
      <c r="AB467" s="42"/>
      <c r="AC467" s="42"/>
      <c r="AD467" s="42"/>
      <c r="AE467" s="42"/>
      <c r="AR467" s="227" t="s">
        <v>426</v>
      </c>
      <c r="AT467" s="227" t="s">
        <v>302</v>
      </c>
      <c r="AU467" s="227" t="s">
        <v>85</v>
      </c>
      <c r="AY467" s="20" t="s">
        <v>214</v>
      </c>
      <c r="BE467" s="228">
        <f>IF(N467="základní",J467,0)</f>
        <v>0</v>
      </c>
      <c r="BF467" s="228">
        <f>IF(N467="snížená",J467,0)</f>
        <v>0</v>
      </c>
      <c r="BG467" s="228">
        <f>IF(N467="zákl. přenesená",J467,0)</f>
        <v>0</v>
      </c>
      <c r="BH467" s="228">
        <f>IF(N467="sníž. přenesená",J467,0)</f>
        <v>0</v>
      </c>
      <c r="BI467" s="228">
        <f>IF(N467="nulová",J467,0)</f>
        <v>0</v>
      </c>
      <c r="BJ467" s="20" t="s">
        <v>83</v>
      </c>
      <c r="BK467" s="228">
        <f>ROUND(I467*H467,2)</f>
        <v>0</v>
      </c>
      <c r="BL467" s="20" t="s">
        <v>334</v>
      </c>
      <c r="BM467" s="227" t="s">
        <v>3181</v>
      </c>
    </row>
    <row r="468" s="2" customFormat="1" ht="21.75" customHeight="1">
      <c r="A468" s="42"/>
      <c r="B468" s="43"/>
      <c r="C468" s="216" t="s">
        <v>837</v>
      </c>
      <c r="D468" s="216" t="s">
        <v>217</v>
      </c>
      <c r="E468" s="217" t="s">
        <v>3182</v>
      </c>
      <c r="F468" s="218" t="s">
        <v>3183</v>
      </c>
      <c r="G468" s="219" t="s">
        <v>2689</v>
      </c>
      <c r="H468" s="220">
        <v>2</v>
      </c>
      <c r="I468" s="221"/>
      <c r="J468" s="222">
        <f>ROUND(I468*H468,2)</f>
        <v>0</v>
      </c>
      <c r="K468" s="218" t="s">
        <v>221</v>
      </c>
      <c r="L468" s="48"/>
      <c r="M468" s="223" t="s">
        <v>32</v>
      </c>
      <c r="N468" s="224" t="s">
        <v>47</v>
      </c>
      <c r="O468" s="88"/>
      <c r="P468" s="225">
        <f>O468*H468</f>
        <v>0</v>
      </c>
      <c r="Q468" s="225">
        <v>0</v>
      </c>
      <c r="R468" s="225">
        <f>Q468*H468</f>
        <v>0</v>
      </c>
      <c r="S468" s="225">
        <v>0</v>
      </c>
      <c r="T468" s="226">
        <f>S468*H468</f>
        <v>0</v>
      </c>
      <c r="U468" s="42"/>
      <c r="V468" s="42"/>
      <c r="W468" s="42"/>
      <c r="X468" s="42"/>
      <c r="Y468" s="42"/>
      <c r="Z468" s="42"/>
      <c r="AA468" s="42"/>
      <c r="AB468" s="42"/>
      <c r="AC468" s="42"/>
      <c r="AD468" s="42"/>
      <c r="AE468" s="42"/>
      <c r="AR468" s="227" t="s">
        <v>334</v>
      </c>
      <c r="AT468" s="227" t="s">
        <v>217</v>
      </c>
      <c r="AU468" s="227" t="s">
        <v>85</v>
      </c>
      <c r="AY468" s="20" t="s">
        <v>214</v>
      </c>
      <c r="BE468" s="228">
        <f>IF(N468="základní",J468,0)</f>
        <v>0</v>
      </c>
      <c r="BF468" s="228">
        <f>IF(N468="snížená",J468,0)</f>
        <v>0</v>
      </c>
      <c r="BG468" s="228">
        <f>IF(N468="zákl. přenesená",J468,0)</f>
        <v>0</v>
      </c>
      <c r="BH468" s="228">
        <f>IF(N468="sníž. přenesená",J468,0)</f>
        <v>0</v>
      </c>
      <c r="BI468" s="228">
        <f>IF(N468="nulová",J468,0)</f>
        <v>0</v>
      </c>
      <c r="BJ468" s="20" t="s">
        <v>83</v>
      </c>
      <c r="BK468" s="228">
        <f>ROUND(I468*H468,2)</f>
        <v>0</v>
      </c>
      <c r="BL468" s="20" t="s">
        <v>334</v>
      </c>
      <c r="BM468" s="227" t="s">
        <v>3184</v>
      </c>
    </row>
    <row r="469" s="2" customFormat="1">
      <c r="A469" s="42"/>
      <c r="B469" s="43"/>
      <c r="C469" s="44"/>
      <c r="D469" s="229" t="s">
        <v>223</v>
      </c>
      <c r="E469" s="44"/>
      <c r="F469" s="230" t="s">
        <v>3185</v>
      </c>
      <c r="G469" s="44"/>
      <c r="H469" s="44"/>
      <c r="I469" s="231"/>
      <c r="J469" s="44"/>
      <c r="K469" s="44"/>
      <c r="L469" s="48"/>
      <c r="M469" s="232"/>
      <c r="N469" s="233"/>
      <c r="O469" s="88"/>
      <c r="P469" s="88"/>
      <c r="Q469" s="88"/>
      <c r="R469" s="88"/>
      <c r="S469" s="88"/>
      <c r="T469" s="89"/>
      <c r="U469" s="42"/>
      <c r="V469" s="42"/>
      <c r="W469" s="42"/>
      <c r="X469" s="42"/>
      <c r="Y469" s="42"/>
      <c r="Z469" s="42"/>
      <c r="AA469" s="42"/>
      <c r="AB469" s="42"/>
      <c r="AC469" s="42"/>
      <c r="AD469" s="42"/>
      <c r="AE469" s="42"/>
      <c r="AT469" s="20" t="s">
        <v>223</v>
      </c>
      <c r="AU469" s="20" t="s">
        <v>85</v>
      </c>
    </row>
    <row r="470" s="2" customFormat="1" ht="21.75" customHeight="1">
      <c r="A470" s="42"/>
      <c r="B470" s="43"/>
      <c r="C470" s="216" t="s">
        <v>845</v>
      </c>
      <c r="D470" s="216" t="s">
        <v>217</v>
      </c>
      <c r="E470" s="217" t="s">
        <v>3186</v>
      </c>
      <c r="F470" s="218" t="s">
        <v>3187</v>
      </c>
      <c r="G470" s="219" t="s">
        <v>2689</v>
      </c>
      <c r="H470" s="220">
        <v>1</v>
      </c>
      <c r="I470" s="221"/>
      <c r="J470" s="222">
        <f>ROUND(I470*H470,2)</f>
        <v>0</v>
      </c>
      <c r="K470" s="218" t="s">
        <v>221</v>
      </c>
      <c r="L470" s="48"/>
      <c r="M470" s="223" t="s">
        <v>32</v>
      </c>
      <c r="N470" s="224" t="s">
        <v>47</v>
      </c>
      <c r="O470" s="88"/>
      <c r="P470" s="225">
        <f>O470*H470</f>
        <v>0</v>
      </c>
      <c r="Q470" s="225">
        <v>0</v>
      </c>
      <c r="R470" s="225">
        <f>Q470*H470</f>
        <v>0</v>
      </c>
      <c r="S470" s="225">
        <v>0</v>
      </c>
      <c r="T470" s="226">
        <f>S470*H470</f>
        <v>0</v>
      </c>
      <c r="U470" s="42"/>
      <c r="V470" s="42"/>
      <c r="W470" s="42"/>
      <c r="X470" s="42"/>
      <c r="Y470" s="42"/>
      <c r="Z470" s="42"/>
      <c r="AA470" s="42"/>
      <c r="AB470" s="42"/>
      <c r="AC470" s="42"/>
      <c r="AD470" s="42"/>
      <c r="AE470" s="42"/>
      <c r="AR470" s="227" t="s">
        <v>334</v>
      </c>
      <c r="AT470" s="227" t="s">
        <v>217</v>
      </c>
      <c r="AU470" s="227" t="s">
        <v>85</v>
      </c>
      <c r="AY470" s="20" t="s">
        <v>214</v>
      </c>
      <c r="BE470" s="228">
        <f>IF(N470="základní",J470,0)</f>
        <v>0</v>
      </c>
      <c r="BF470" s="228">
        <f>IF(N470="snížená",J470,0)</f>
        <v>0</v>
      </c>
      <c r="BG470" s="228">
        <f>IF(N470="zákl. přenesená",J470,0)</f>
        <v>0</v>
      </c>
      <c r="BH470" s="228">
        <f>IF(N470="sníž. přenesená",J470,0)</f>
        <v>0</v>
      </c>
      <c r="BI470" s="228">
        <f>IF(N470="nulová",J470,0)</f>
        <v>0</v>
      </c>
      <c r="BJ470" s="20" t="s">
        <v>83</v>
      </c>
      <c r="BK470" s="228">
        <f>ROUND(I470*H470,2)</f>
        <v>0</v>
      </c>
      <c r="BL470" s="20" t="s">
        <v>334</v>
      </c>
      <c r="BM470" s="227" t="s">
        <v>3188</v>
      </c>
    </row>
    <row r="471" s="2" customFormat="1">
      <c r="A471" s="42"/>
      <c r="B471" s="43"/>
      <c r="C471" s="44"/>
      <c r="D471" s="229" t="s">
        <v>223</v>
      </c>
      <c r="E471" s="44"/>
      <c r="F471" s="230" t="s">
        <v>3189</v>
      </c>
      <c r="G471" s="44"/>
      <c r="H471" s="44"/>
      <c r="I471" s="231"/>
      <c r="J471" s="44"/>
      <c r="K471" s="44"/>
      <c r="L471" s="48"/>
      <c r="M471" s="232"/>
      <c r="N471" s="233"/>
      <c r="O471" s="88"/>
      <c r="P471" s="88"/>
      <c r="Q471" s="88"/>
      <c r="R471" s="88"/>
      <c r="S471" s="88"/>
      <c r="T471" s="89"/>
      <c r="U471" s="42"/>
      <c r="V471" s="42"/>
      <c r="W471" s="42"/>
      <c r="X471" s="42"/>
      <c r="Y471" s="42"/>
      <c r="Z471" s="42"/>
      <c r="AA471" s="42"/>
      <c r="AB471" s="42"/>
      <c r="AC471" s="42"/>
      <c r="AD471" s="42"/>
      <c r="AE471" s="42"/>
      <c r="AT471" s="20" t="s">
        <v>223</v>
      </c>
      <c r="AU471" s="20" t="s">
        <v>85</v>
      </c>
    </row>
    <row r="472" s="2" customFormat="1" ht="16.5" customHeight="1">
      <c r="A472" s="42"/>
      <c r="B472" s="43"/>
      <c r="C472" s="268" t="s">
        <v>854</v>
      </c>
      <c r="D472" s="268" t="s">
        <v>302</v>
      </c>
      <c r="E472" s="269" t="s">
        <v>3190</v>
      </c>
      <c r="F472" s="270" t="s">
        <v>3191</v>
      </c>
      <c r="G472" s="271" t="s">
        <v>327</v>
      </c>
      <c r="H472" s="272">
        <v>1</v>
      </c>
      <c r="I472" s="273"/>
      <c r="J472" s="274">
        <f>ROUND(I472*H472,2)</f>
        <v>0</v>
      </c>
      <c r="K472" s="270" t="s">
        <v>221</v>
      </c>
      <c r="L472" s="275"/>
      <c r="M472" s="276" t="s">
        <v>32</v>
      </c>
      <c r="N472" s="277" t="s">
        <v>47</v>
      </c>
      <c r="O472" s="88"/>
      <c r="P472" s="225">
        <f>O472*H472</f>
        <v>0</v>
      </c>
      <c r="Q472" s="225">
        <v>0</v>
      </c>
      <c r="R472" s="225">
        <f>Q472*H472</f>
        <v>0</v>
      </c>
      <c r="S472" s="225">
        <v>0</v>
      </c>
      <c r="T472" s="226">
        <f>S472*H472</f>
        <v>0</v>
      </c>
      <c r="U472" s="42"/>
      <c r="V472" s="42"/>
      <c r="W472" s="42"/>
      <c r="X472" s="42"/>
      <c r="Y472" s="42"/>
      <c r="Z472" s="42"/>
      <c r="AA472" s="42"/>
      <c r="AB472" s="42"/>
      <c r="AC472" s="42"/>
      <c r="AD472" s="42"/>
      <c r="AE472" s="42"/>
      <c r="AR472" s="227" t="s">
        <v>426</v>
      </c>
      <c r="AT472" s="227" t="s">
        <v>302</v>
      </c>
      <c r="AU472" s="227" t="s">
        <v>85</v>
      </c>
      <c r="AY472" s="20" t="s">
        <v>214</v>
      </c>
      <c r="BE472" s="228">
        <f>IF(N472="základní",J472,0)</f>
        <v>0</v>
      </c>
      <c r="BF472" s="228">
        <f>IF(N472="snížená",J472,0)</f>
        <v>0</v>
      </c>
      <c r="BG472" s="228">
        <f>IF(N472="zákl. přenesená",J472,0)</f>
        <v>0</v>
      </c>
      <c r="BH472" s="228">
        <f>IF(N472="sníž. přenesená",J472,0)</f>
        <v>0</v>
      </c>
      <c r="BI472" s="228">
        <f>IF(N472="nulová",J472,0)</f>
        <v>0</v>
      </c>
      <c r="BJ472" s="20" t="s">
        <v>83</v>
      </c>
      <c r="BK472" s="228">
        <f>ROUND(I472*H472,2)</f>
        <v>0</v>
      </c>
      <c r="BL472" s="20" t="s">
        <v>334</v>
      </c>
      <c r="BM472" s="227" t="s">
        <v>3192</v>
      </c>
    </row>
    <row r="473" s="2" customFormat="1" ht="24.15" customHeight="1">
      <c r="A473" s="42"/>
      <c r="B473" s="43"/>
      <c r="C473" s="216" t="s">
        <v>3007</v>
      </c>
      <c r="D473" s="216" t="s">
        <v>217</v>
      </c>
      <c r="E473" s="217" t="s">
        <v>3193</v>
      </c>
      <c r="F473" s="218" t="s">
        <v>3194</v>
      </c>
      <c r="G473" s="219" t="s">
        <v>2689</v>
      </c>
      <c r="H473" s="220">
        <v>1</v>
      </c>
      <c r="I473" s="221"/>
      <c r="J473" s="222">
        <f>ROUND(I473*H473,2)</f>
        <v>0</v>
      </c>
      <c r="K473" s="218" t="s">
        <v>221</v>
      </c>
      <c r="L473" s="48"/>
      <c r="M473" s="223" t="s">
        <v>32</v>
      </c>
      <c r="N473" s="224" t="s">
        <v>47</v>
      </c>
      <c r="O473" s="88"/>
      <c r="P473" s="225">
        <f>O473*H473</f>
        <v>0</v>
      </c>
      <c r="Q473" s="225">
        <v>0</v>
      </c>
      <c r="R473" s="225">
        <f>Q473*H473</f>
        <v>0</v>
      </c>
      <c r="S473" s="225">
        <v>0</v>
      </c>
      <c r="T473" s="226">
        <f>S473*H473</f>
        <v>0</v>
      </c>
      <c r="U473" s="42"/>
      <c r="V473" s="42"/>
      <c r="W473" s="42"/>
      <c r="X473" s="42"/>
      <c r="Y473" s="42"/>
      <c r="Z473" s="42"/>
      <c r="AA473" s="42"/>
      <c r="AB473" s="42"/>
      <c r="AC473" s="42"/>
      <c r="AD473" s="42"/>
      <c r="AE473" s="42"/>
      <c r="AR473" s="227" t="s">
        <v>334</v>
      </c>
      <c r="AT473" s="227" t="s">
        <v>217</v>
      </c>
      <c r="AU473" s="227" t="s">
        <v>85</v>
      </c>
      <c r="AY473" s="20" t="s">
        <v>214</v>
      </c>
      <c r="BE473" s="228">
        <f>IF(N473="základní",J473,0)</f>
        <v>0</v>
      </c>
      <c r="BF473" s="228">
        <f>IF(N473="snížená",J473,0)</f>
        <v>0</v>
      </c>
      <c r="BG473" s="228">
        <f>IF(N473="zákl. přenesená",J473,0)</f>
        <v>0</v>
      </c>
      <c r="BH473" s="228">
        <f>IF(N473="sníž. přenesená",J473,0)</f>
        <v>0</v>
      </c>
      <c r="BI473" s="228">
        <f>IF(N473="nulová",J473,0)</f>
        <v>0</v>
      </c>
      <c r="BJ473" s="20" t="s">
        <v>83</v>
      </c>
      <c r="BK473" s="228">
        <f>ROUND(I473*H473,2)</f>
        <v>0</v>
      </c>
      <c r="BL473" s="20" t="s">
        <v>334</v>
      </c>
      <c r="BM473" s="227" t="s">
        <v>3195</v>
      </c>
    </row>
    <row r="474" s="2" customFormat="1">
      <c r="A474" s="42"/>
      <c r="B474" s="43"/>
      <c r="C474" s="44"/>
      <c r="D474" s="229" t="s">
        <v>223</v>
      </c>
      <c r="E474" s="44"/>
      <c r="F474" s="230" t="s">
        <v>3196</v>
      </c>
      <c r="G474" s="44"/>
      <c r="H474" s="44"/>
      <c r="I474" s="231"/>
      <c r="J474" s="44"/>
      <c r="K474" s="44"/>
      <c r="L474" s="48"/>
      <c r="M474" s="232"/>
      <c r="N474" s="233"/>
      <c r="O474" s="88"/>
      <c r="P474" s="88"/>
      <c r="Q474" s="88"/>
      <c r="R474" s="88"/>
      <c r="S474" s="88"/>
      <c r="T474" s="89"/>
      <c r="U474" s="42"/>
      <c r="V474" s="42"/>
      <c r="W474" s="42"/>
      <c r="X474" s="42"/>
      <c r="Y474" s="42"/>
      <c r="Z474" s="42"/>
      <c r="AA474" s="42"/>
      <c r="AB474" s="42"/>
      <c r="AC474" s="42"/>
      <c r="AD474" s="42"/>
      <c r="AE474" s="42"/>
      <c r="AT474" s="20" t="s">
        <v>223</v>
      </c>
      <c r="AU474" s="20" t="s">
        <v>85</v>
      </c>
    </row>
    <row r="475" s="2" customFormat="1" ht="16.5" customHeight="1">
      <c r="A475" s="42"/>
      <c r="B475" s="43"/>
      <c r="C475" s="216" t="s">
        <v>3197</v>
      </c>
      <c r="D475" s="216" t="s">
        <v>217</v>
      </c>
      <c r="E475" s="217" t="s">
        <v>3198</v>
      </c>
      <c r="F475" s="218" t="s">
        <v>3199</v>
      </c>
      <c r="G475" s="219" t="s">
        <v>2689</v>
      </c>
      <c r="H475" s="220">
        <v>1</v>
      </c>
      <c r="I475" s="221"/>
      <c r="J475" s="222">
        <f>ROUND(I475*H475,2)</f>
        <v>0</v>
      </c>
      <c r="K475" s="218" t="s">
        <v>221</v>
      </c>
      <c r="L475" s="48"/>
      <c r="M475" s="223" t="s">
        <v>32</v>
      </c>
      <c r="N475" s="224" t="s">
        <v>47</v>
      </c>
      <c r="O475" s="88"/>
      <c r="P475" s="225">
        <f>O475*H475</f>
        <v>0</v>
      </c>
      <c r="Q475" s="225">
        <v>0</v>
      </c>
      <c r="R475" s="225">
        <f>Q475*H475</f>
        <v>0</v>
      </c>
      <c r="S475" s="225">
        <v>0</v>
      </c>
      <c r="T475" s="226">
        <f>S475*H475</f>
        <v>0</v>
      </c>
      <c r="U475" s="42"/>
      <c r="V475" s="42"/>
      <c r="W475" s="42"/>
      <c r="X475" s="42"/>
      <c r="Y475" s="42"/>
      <c r="Z475" s="42"/>
      <c r="AA475" s="42"/>
      <c r="AB475" s="42"/>
      <c r="AC475" s="42"/>
      <c r="AD475" s="42"/>
      <c r="AE475" s="42"/>
      <c r="AR475" s="227" t="s">
        <v>334</v>
      </c>
      <c r="AT475" s="227" t="s">
        <v>217</v>
      </c>
      <c r="AU475" s="227" t="s">
        <v>85</v>
      </c>
      <c r="AY475" s="20" t="s">
        <v>214</v>
      </c>
      <c r="BE475" s="228">
        <f>IF(N475="základní",J475,0)</f>
        <v>0</v>
      </c>
      <c r="BF475" s="228">
        <f>IF(N475="snížená",J475,0)</f>
        <v>0</v>
      </c>
      <c r="BG475" s="228">
        <f>IF(N475="zákl. přenesená",J475,0)</f>
        <v>0</v>
      </c>
      <c r="BH475" s="228">
        <f>IF(N475="sníž. přenesená",J475,0)</f>
        <v>0</v>
      </c>
      <c r="BI475" s="228">
        <f>IF(N475="nulová",J475,0)</f>
        <v>0</v>
      </c>
      <c r="BJ475" s="20" t="s">
        <v>83</v>
      </c>
      <c r="BK475" s="228">
        <f>ROUND(I475*H475,2)</f>
        <v>0</v>
      </c>
      <c r="BL475" s="20" t="s">
        <v>334</v>
      </c>
      <c r="BM475" s="227" t="s">
        <v>3200</v>
      </c>
    </row>
    <row r="476" s="2" customFormat="1">
      <c r="A476" s="42"/>
      <c r="B476" s="43"/>
      <c r="C476" s="44"/>
      <c r="D476" s="229" t="s">
        <v>223</v>
      </c>
      <c r="E476" s="44"/>
      <c r="F476" s="230" t="s">
        <v>3201</v>
      </c>
      <c r="G476" s="44"/>
      <c r="H476" s="44"/>
      <c r="I476" s="231"/>
      <c r="J476" s="44"/>
      <c r="K476" s="44"/>
      <c r="L476" s="48"/>
      <c r="M476" s="232"/>
      <c r="N476" s="233"/>
      <c r="O476" s="88"/>
      <c r="P476" s="88"/>
      <c r="Q476" s="88"/>
      <c r="R476" s="88"/>
      <c r="S476" s="88"/>
      <c r="T476" s="89"/>
      <c r="U476" s="42"/>
      <c r="V476" s="42"/>
      <c r="W476" s="42"/>
      <c r="X476" s="42"/>
      <c r="Y476" s="42"/>
      <c r="Z476" s="42"/>
      <c r="AA476" s="42"/>
      <c r="AB476" s="42"/>
      <c r="AC476" s="42"/>
      <c r="AD476" s="42"/>
      <c r="AE476" s="42"/>
      <c r="AT476" s="20" t="s">
        <v>223</v>
      </c>
      <c r="AU476" s="20" t="s">
        <v>85</v>
      </c>
    </row>
    <row r="477" s="2" customFormat="1" ht="16.5" customHeight="1">
      <c r="A477" s="42"/>
      <c r="B477" s="43"/>
      <c r="C477" s="268" t="s">
        <v>3011</v>
      </c>
      <c r="D477" s="268" t="s">
        <v>302</v>
      </c>
      <c r="E477" s="269" t="s">
        <v>3202</v>
      </c>
      <c r="F477" s="270" t="s">
        <v>3203</v>
      </c>
      <c r="G477" s="271" t="s">
        <v>327</v>
      </c>
      <c r="H477" s="272">
        <v>1</v>
      </c>
      <c r="I477" s="273"/>
      <c r="J477" s="274">
        <f>ROUND(I477*H477,2)</f>
        <v>0</v>
      </c>
      <c r="K477" s="270" t="s">
        <v>221</v>
      </c>
      <c r="L477" s="275"/>
      <c r="M477" s="276" t="s">
        <v>32</v>
      </c>
      <c r="N477" s="277" t="s">
        <v>47</v>
      </c>
      <c r="O477" s="88"/>
      <c r="P477" s="225">
        <f>O477*H477</f>
        <v>0</v>
      </c>
      <c r="Q477" s="225">
        <v>0</v>
      </c>
      <c r="R477" s="225">
        <f>Q477*H477</f>
        <v>0</v>
      </c>
      <c r="S477" s="225">
        <v>0</v>
      </c>
      <c r="T477" s="226">
        <f>S477*H477</f>
        <v>0</v>
      </c>
      <c r="U477" s="42"/>
      <c r="V477" s="42"/>
      <c r="W477" s="42"/>
      <c r="X477" s="42"/>
      <c r="Y477" s="42"/>
      <c r="Z477" s="42"/>
      <c r="AA477" s="42"/>
      <c r="AB477" s="42"/>
      <c r="AC477" s="42"/>
      <c r="AD477" s="42"/>
      <c r="AE477" s="42"/>
      <c r="AR477" s="227" t="s">
        <v>426</v>
      </c>
      <c r="AT477" s="227" t="s">
        <v>302</v>
      </c>
      <c r="AU477" s="227" t="s">
        <v>85</v>
      </c>
      <c r="AY477" s="20" t="s">
        <v>214</v>
      </c>
      <c r="BE477" s="228">
        <f>IF(N477="základní",J477,0)</f>
        <v>0</v>
      </c>
      <c r="BF477" s="228">
        <f>IF(N477="snížená",J477,0)</f>
        <v>0</v>
      </c>
      <c r="BG477" s="228">
        <f>IF(N477="zákl. přenesená",J477,0)</f>
        <v>0</v>
      </c>
      <c r="BH477" s="228">
        <f>IF(N477="sníž. přenesená",J477,0)</f>
        <v>0</v>
      </c>
      <c r="BI477" s="228">
        <f>IF(N477="nulová",J477,0)</f>
        <v>0</v>
      </c>
      <c r="BJ477" s="20" t="s">
        <v>83</v>
      </c>
      <c r="BK477" s="228">
        <f>ROUND(I477*H477,2)</f>
        <v>0</v>
      </c>
      <c r="BL477" s="20" t="s">
        <v>334</v>
      </c>
      <c r="BM477" s="227" t="s">
        <v>3204</v>
      </c>
    </row>
    <row r="478" s="2" customFormat="1" ht="24.15" customHeight="1">
      <c r="A478" s="42"/>
      <c r="B478" s="43"/>
      <c r="C478" s="216" t="s">
        <v>3205</v>
      </c>
      <c r="D478" s="216" t="s">
        <v>217</v>
      </c>
      <c r="E478" s="217" t="s">
        <v>3206</v>
      </c>
      <c r="F478" s="218" t="s">
        <v>3207</v>
      </c>
      <c r="G478" s="219" t="s">
        <v>2689</v>
      </c>
      <c r="H478" s="220">
        <v>3</v>
      </c>
      <c r="I478" s="221"/>
      <c r="J478" s="222">
        <f>ROUND(I478*H478,2)</f>
        <v>0</v>
      </c>
      <c r="K478" s="218" t="s">
        <v>221</v>
      </c>
      <c r="L478" s="48"/>
      <c r="M478" s="223" t="s">
        <v>32</v>
      </c>
      <c r="N478" s="224" t="s">
        <v>47</v>
      </c>
      <c r="O478" s="88"/>
      <c r="P478" s="225">
        <f>O478*H478</f>
        <v>0</v>
      </c>
      <c r="Q478" s="225">
        <v>0</v>
      </c>
      <c r="R478" s="225">
        <f>Q478*H478</f>
        <v>0</v>
      </c>
      <c r="S478" s="225">
        <v>0</v>
      </c>
      <c r="T478" s="226">
        <f>S478*H478</f>
        <v>0</v>
      </c>
      <c r="U478" s="42"/>
      <c r="V478" s="42"/>
      <c r="W478" s="42"/>
      <c r="X478" s="42"/>
      <c r="Y478" s="42"/>
      <c r="Z478" s="42"/>
      <c r="AA478" s="42"/>
      <c r="AB478" s="42"/>
      <c r="AC478" s="42"/>
      <c r="AD478" s="42"/>
      <c r="AE478" s="42"/>
      <c r="AR478" s="227" t="s">
        <v>334</v>
      </c>
      <c r="AT478" s="227" t="s">
        <v>217</v>
      </c>
      <c r="AU478" s="227" t="s">
        <v>85</v>
      </c>
      <c r="AY478" s="20" t="s">
        <v>214</v>
      </c>
      <c r="BE478" s="228">
        <f>IF(N478="základní",J478,0)</f>
        <v>0</v>
      </c>
      <c r="BF478" s="228">
        <f>IF(N478="snížená",J478,0)</f>
        <v>0</v>
      </c>
      <c r="BG478" s="228">
        <f>IF(N478="zákl. přenesená",J478,0)</f>
        <v>0</v>
      </c>
      <c r="BH478" s="228">
        <f>IF(N478="sníž. přenesená",J478,0)</f>
        <v>0</v>
      </c>
      <c r="BI478" s="228">
        <f>IF(N478="nulová",J478,0)</f>
        <v>0</v>
      </c>
      <c r="BJ478" s="20" t="s">
        <v>83</v>
      </c>
      <c r="BK478" s="228">
        <f>ROUND(I478*H478,2)</f>
        <v>0</v>
      </c>
      <c r="BL478" s="20" t="s">
        <v>334</v>
      </c>
      <c r="BM478" s="227" t="s">
        <v>3208</v>
      </c>
    </row>
    <row r="479" s="2" customFormat="1">
      <c r="A479" s="42"/>
      <c r="B479" s="43"/>
      <c r="C479" s="44"/>
      <c r="D479" s="229" t="s">
        <v>223</v>
      </c>
      <c r="E479" s="44"/>
      <c r="F479" s="230" t="s">
        <v>3209</v>
      </c>
      <c r="G479" s="44"/>
      <c r="H479" s="44"/>
      <c r="I479" s="231"/>
      <c r="J479" s="44"/>
      <c r="K479" s="44"/>
      <c r="L479" s="48"/>
      <c r="M479" s="232"/>
      <c r="N479" s="233"/>
      <c r="O479" s="88"/>
      <c r="P479" s="88"/>
      <c r="Q479" s="88"/>
      <c r="R479" s="88"/>
      <c r="S479" s="88"/>
      <c r="T479" s="89"/>
      <c r="U479" s="42"/>
      <c r="V479" s="42"/>
      <c r="W479" s="42"/>
      <c r="X479" s="42"/>
      <c r="Y479" s="42"/>
      <c r="Z479" s="42"/>
      <c r="AA479" s="42"/>
      <c r="AB479" s="42"/>
      <c r="AC479" s="42"/>
      <c r="AD479" s="42"/>
      <c r="AE479" s="42"/>
      <c r="AT479" s="20" t="s">
        <v>223</v>
      </c>
      <c r="AU479" s="20" t="s">
        <v>85</v>
      </c>
    </row>
    <row r="480" s="2" customFormat="1" ht="24.15" customHeight="1">
      <c r="A480" s="42"/>
      <c r="B480" s="43"/>
      <c r="C480" s="216" t="s">
        <v>3014</v>
      </c>
      <c r="D480" s="216" t="s">
        <v>217</v>
      </c>
      <c r="E480" s="217" t="s">
        <v>3210</v>
      </c>
      <c r="F480" s="218" t="s">
        <v>3211</v>
      </c>
      <c r="G480" s="219" t="s">
        <v>327</v>
      </c>
      <c r="H480" s="220">
        <v>5</v>
      </c>
      <c r="I480" s="221"/>
      <c r="J480" s="222">
        <f>ROUND(I480*H480,2)</f>
        <v>0</v>
      </c>
      <c r="K480" s="218" t="s">
        <v>221</v>
      </c>
      <c r="L480" s="48"/>
      <c r="M480" s="223" t="s">
        <v>32</v>
      </c>
      <c r="N480" s="224" t="s">
        <v>47</v>
      </c>
      <c r="O480" s="88"/>
      <c r="P480" s="225">
        <f>O480*H480</f>
        <v>0</v>
      </c>
      <c r="Q480" s="225">
        <v>0</v>
      </c>
      <c r="R480" s="225">
        <f>Q480*H480</f>
        <v>0</v>
      </c>
      <c r="S480" s="225">
        <v>0</v>
      </c>
      <c r="T480" s="226">
        <f>S480*H480</f>
        <v>0</v>
      </c>
      <c r="U480" s="42"/>
      <c r="V480" s="42"/>
      <c r="W480" s="42"/>
      <c r="X480" s="42"/>
      <c r="Y480" s="42"/>
      <c r="Z480" s="42"/>
      <c r="AA480" s="42"/>
      <c r="AB480" s="42"/>
      <c r="AC480" s="42"/>
      <c r="AD480" s="42"/>
      <c r="AE480" s="42"/>
      <c r="AR480" s="227" t="s">
        <v>334</v>
      </c>
      <c r="AT480" s="227" t="s">
        <v>217</v>
      </c>
      <c r="AU480" s="227" t="s">
        <v>85</v>
      </c>
      <c r="AY480" s="20" t="s">
        <v>214</v>
      </c>
      <c r="BE480" s="228">
        <f>IF(N480="základní",J480,0)</f>
        <v>0</v>
      </c>
      <c r="BF480" s="228">
        <f>IF(N480="snížená",J480,0)</f>
        <v>0</v>
      </c>
      <c r="BG480" s="228">
        <f>IF(N480="zákl. přenesená",J480,0)</f>
        <v>0</v>
      </c>
      <c r="BH480" s="228">
        <f>IF(N480="sníž. přenesená",J480,0)</f>
        <v>0</v>
      </c>
      <c r="BI480" s="228">
        <f>IF(N480="nulová",J480,0)</f>
        <v>0</v>
      </c>
      <c r="BJ480" s="20" t="s">
        <v>83</v>
      </c>
      <c r="BK480" s="228">
        <f>ROUND(I480*H480,2)</f>
        <v>0</v>
      </c>
      <c r="BL480" s="20" t="s">
        <v>334</v>
      </c>
      <c r="BM480" s="227" t="s">
        <v>3212</v>
      </c>
    </row>
    <row r="481" s="2" customFormat="1">
      <c r="A481" s="42"/>
      <c r="B481" s="43"/>
      <c r="C481" s="44"/>
      <c r="D481" s="229" t="s">
        <v>223</v>
      </c>
      <c r="E481" s="44"/>
      <c r="F481" s="230" t="s">
        <v>3213</v>
      </c>
      <c r="G481" s="44"/>
      <c r="H481" s="44"/>
      <c r="I481" s="231"/>
      <c r="J481" s="44"/>
      <c r="K481" s="44"/>
      <c r="L481" s="48"/>
      <c r="M481" s="232"/>
      <c r="N481" s="233"/>
      <c r="O481" s="88"/>
      <c r="P481" s="88"/>
      <c r="Q481" s="88"/>
      <c r="R481" s="88"/>
      <c r="S481" s="88"/>
      <c r="T481" s="89"/>
      <c r="U481" s="42"/>
      <c r="V481" s="42"/>
      <c r="W481" s="42"/>
      <c r="X481" s="42"/>
      <c r="Y481" s="42"/>
      <c r="Z481" s="42"/>
      <c r="AA481" s="42"/>
      <c r="AB481" s="42"/>
      <c r="AC481" s="42"/>
      <c r="AD481" s="42"/>
      <c r="AE481" s="42"/>
      <c r="AT481" s="20" t="s">
        <v>223</v>
      </c>
      <c r="AU481" s="20" t="s">
        <v>85</v>
      </c>
    </row>
    <row r="482" s="2" customFormat="1" ht="16.5" customHeight="1">
      <c r="A482" s="42"/>
      <c r="B482" s="43"/>
      <c r="C482" s="216" t="s">
        <v>3214</v>
      </c>
      <c r="D482" s="216" t="s">
        <v>217</v>
      </c>
      <c r="E482" s="217" t="s">
        <v>3215</v>
      </c>
      <c r="F482" s="218" t="s">
        <v>3216</v>
      </c>
      <c r="G482" s="219" t="s">
        <v>2689</v>
      </c>
      <c r="H482" s="220">
        <v>3</v>
      </c>
      <c r="I482" s="221"/>
      <c r="J482" s="222">
        <f>ROUND(I482*H482,2)</f>
        <v>0</v>
      </c>
      <c r="K482" s="218" t="s">
        <v>221</v>
      </c>
      <c r="L482" s="48"/>
      <c r="M482" s="223" t="s">
        <v>32</v>
      </c>
      <c r="N482" s="224" t="s">
        <v>47</v>
      </c>
      <c r="O482" s="88"/>
      <c r="P482" s="225">
        <f>O482*H482</f>
        <v>0</v>
      </c>
      <c r="Q482" s="225">
        <v>0</v>
      </c>
      <c r="R482" s="225">
        <f>Q482*H482</f>
        <v>0</v>
      </c>
      <c r="S482" s="225">
        <v>0</v>
      </c>
      <c r="T482" s="226">
        <f>S482*H482</f>
        <v>0</v>
      </c>
      <c r="U482" s="42"/>
      <c r="V482" s="42"/>
      <c r="W482" s="42"/>
      <c r="X482" s="42"/>
      <c r="Y482" s="42"/>
      <c r="Z482" s="42"/>
      <c r="AA482" s="42"/>
      <c r="AB482" s="42"/>
      <c r="AC482" s="42"/>
      <c r="AD482" s="42"/>
      <c r="AE482" s="42"/>
      <c r="AR482" s="227" t="s">
        <v>334</v>
      </c>
      <c r="AT482" s="227" t="s">
        <v>217</v>
      </c>
      <c r="AU482" s="227" t="s">
        <v>85</v>
      </c>
      <c r="AY482" s="20" t="s">
        <v>214</v>
      </c>
      <c r="BE482" s="228">
        <f>IF(N482="základní",J482,0)</f>
        <v>0</v>
      </c>
      <c r="BF482" s="228">
        <f>IF(N482="snížená",J482,0)</f>
        <v>0</v>
      </c>
      <c r="BG482" s="228">
        <f>IF(N482="zákl. přenesená",J482,0)</f>
        <v>0</v>
      </c>
      <c r="BH482" s="228">
        <f>IF(N482="sníž. přenesená",J482,0)</f>
        <v>0</v>
      </c>
      <c r="BI482" s="228">
        <f>IF(N482="nulová",J482,0)</f>
        <v>0</v>
      </c>
      <c r="BJ482" s="20" t="s">
        <v>83</v>
      </c>
      <c r="BK482" s="228">
        <f>ROUND(I482*H482,2)</f>
        <v>0</v>
      </c>
      <c r="BL482" s="20" t="s">
        <v>334</v>
      </c>
      <c r="BM482" s="227" t="s">
        <v>3217</v>
      </c>
    </row>
    <row r="483" s="2" customFormat="1">
      <c r="A483" s="42"/>
      <c r="B483" s="43"/>
      <c r="C483" s="44"/>
      <c r="D483" s="229" t="s">
        <v>223</v>
      </c>
      <c r="E483" s="44"/>
      <c r="F483" s="230" t="s">
        <v>3218</v>
      </c>
      <c r="G483" s="44"/>
      <c r="H483" s="44"/>
      <c r="I483" s="231"/>
      <c r="J483" s="44"/>
      <c r="K483" s="44"/>
      <c r="L483" s="48"/>
      <c r="M483" s="232"/>
      <c r="N483" s="233"/>
      <c r="O483" s="88"/>
      <c r="P483" s="88"/>
      <c r="Q483" s="88"/>
      <c r="R483" s="88"/>
      <c r="S483" s="88"/>
      <c r="T483" s="89"/>
      <c r="U483" s="42"/>
      <c r="V483" s="42"/>
      <c r="W483" s="42"/>
      <c r="X483" s="42"/>
      <c r="Y483" s="42"/>
      <c r="Z483" s="42"/>
      <c r="AA483" s="42"/>
      <c r="AB483" s="42"/>
      <c r="AC483" s="42"/>
      <c r="AD483" s="42"/>
      <c r="AE483" s="42"/>
      <c r="AT483" s="20" t="s">
        <v>223</v>
      </c>
      <c r="AU483" s="20" t="s">
        <v>85</v>
      </c>
    </row>
    <row r="484" s="2" customFormat="1" ht="24.15" customHeight="1">
      <c r="A484" s="42"/>
      <c r="B484" s="43"/>
      <c r="C484" s="216" t="s">
        <v>3016</v>
      </c>
      <c r="D484" s="216" t="s">
        <v>217</v>
      </c>
      <c r="E484" s="217" t="s">
        <v>3219</v>
      </c>
      <c r="F484" s="218" t="s">
        <v>3220</v>
      </c>
      <c r="G484" s="219" t="s">
        <v>2689</v>
      </c>
      <c r="H484" s="220">
        <v>2</v>
      </c>
      <c r="I484" s="221"/>
      <c r="J484" s="222">
        <f>ROUND(I484*H484,2)</f>
        <v>0</v>
      </c>
      <c r="K484" s="218" t="s">
        <v>221</v>
      </c>
      <c r="L484" s="48"/>
      <c r="M484" s="223" t="s">
        <v>32</v>
      </c>
      <c r="N484" s="224" t="s">
        <v>47</v>
      </c>
      <c r="O484" s="88"/>
      <c r="P484" s="225">
        <f>O484*H484</f>
        <v>0</v>
      </c>
      <c r="Q484" s="225">
        <v>0</v>
      </c>
      <c r="R484" s="225">
        <f>Q484*H484</f>
        <v>0</v>
      </c>
      <c r="S484" s="225">
        <v>0</v>
      </c>
      <c r="T484" s="226">
        <f>S484*H484</f>
        <v>0</v>
      </c>
      <c r="U484" s="42"/>
      <c r="V484" s="42"/>
      <c r="W484" s="42"/>
      <c r="X484" s="42"/>
      <c r="Y484" s="42"/>
      <c r="Z484" s="42"/>
      <c r="AA484" s="42"/>
      <c r="AB484" s="42"/>
      <c r="AC484" s="42"/>
      <c r="AD484" s="42"/>
      <c r="AE484" s="42"/>
      <c r="AR484" s="227" t="s">
        <v>334</v>
      </c>
      <c r="AT484" s="227" t="s">
        <v>217</v>
      </c>
      <c r="AU484" s="227" t="s">
        <v>85</v>
      </c>
      <c r="AY484" s="20" t="s">
        <v>214</v>
      </c>
      <c r="BE484" s="228">
        <f>IF(N484="základní",J484,0)</f>
        <v>0</v>
      </c>
      <c r="BF484" s="228">
        <f>IF(N484="snížená",J484,0)</f>
        <v>0</v>
      </c>
      <c r="BG484" s="228">
        <f>IF(N484="zákl. přenesená",J484,0)</f>
        <v>0</v>
      </c>
      <c r="BH484" s="228">
        <f>IF(N484="sníž. přenesená",J484,0)</f>
        <v>0</v>
      </c>
      <c r="BI484" s="228">
        <f>IF(N484="nulová",J484,0)</f>
        <v>0</v>
      </c>
      <c r="BJ484" s="20" t="s">
        <v>83</v>
      </c>
      <c r="BK484" s="228">
        <f>ROUND(I484*H484,2)</f>
        <v>0</v>
      </c>
      <c r="BL484" s="20" t="s">
        <v>334</v>
      </c>
      <c r="BM484" s="227" t="s">
        <v>3221</v>
      </c>
    </row>
    <row r="485" s="2" customFormat="1">
      <c r="A485" s="42"/>
      <c r="B485" s="43"/>
      <c r="C485" s="44"/>
      <c r="D485" s="229" t="s">
        <v>223</v>
      </c>
      <c r="E485" s="44"/>
      <c r="F485" s="230" t="s">
        <v>3222</v>
      </c>
      <c r="G485" s="44"/>
      <c r="H485" s="44"/>
      <c r="I485" s="231"/>
      <c r="J485" s="44"/>
      <c r="K485" s="44"/>
      <c r="L485" s="48"/>
      <c r="M485" s="232"/>
      <c r="N485" s="233"/>
      <c r="O485" s="88"/>
      <c r="P485" s="88"/>
      <c r="Q485" s="88"/>
      <c r="R485" s="88"/>
      <c r="S485" s="88"/>
      <c r="T485" s="89"/>
      <c r="U485" s="42"/>
      <c r="V485" s="42"/>
      <c r="W485" s="42"/>
      <c r="X485" s="42"/>
      <c r="Y485" s="42"/>
      <c r="Z485" s="42"/>
      <c r="AA485" s="42"/>
      <c r="AB485" s="42"/>
      <c r="AC485" s="42"/>
      <c r="AD485" s="42"/>
      <c r="AE485" s="42"/>
      <c r="AT485" s="20" t="s">
        <v>223</v>
      </c>
      <c r="AU485" s="20" t="s">
        <v>85</v>
      </c>
    </row>
    <row r="486" s="2" customFormat="1" ht="24.15" customHeight="1">
      <c r="A486" s="42"/>
      <c r="B486" s="43"/>
      <c r="C486" s="216" t="s">
        <v>3223</v>
      </c>
      <c r="D486" s="216" t="s">
        <v>217</v>
      </c>
      <c r="E486" s="217" t="s">
        <v>3224</v>
      </c>
      <c r="F486" s="218" t="s">
        <v>3225</v>
      </c>
      <c r="G486" s="219" t="s">
        <v>2689</v>
      </c>
      <c r="H486" s="220">
        <v>2</v>
      </c>
      <c r="I486" s="221"/>
      <c r="J486" s="222">
        <f>ROUND(I486*H486,2)</f>
        <v>0</v>
      </c>
      <c r="K486" s="218" t="s">
        <v>221</v>
      </c>
      <c r="L486" s="48"/>
      <c r="M486" s="223" t="s">
        <v>32</v>
      </c>
      <c r="N486" s="224" t="s">
        <v>47</v>
      </c>
      <c r="O486" s="88"/>
      <c r="P486" s="225">
        <f>O486*H486</f>
        <v>0</v>
      </c>
      <c r="Q486" s="225">
        <v>0</v>
      </c>
      <c r="R486" s="225">
        <f>Q486*H486</f>
        <v>0</v>
      </c>
      <c r="S486" s="225">
        <v>0</v>
      </c>
      <c r="T486" s="226">
        <f>S486*H486</f>
        <v>0</v>
      </c>
      <c r="U486" s="42"/>
      <c r="V486" s="42"/>
      <c r="W486" s="42"/>
      <c r="X486" s="42"/>
      <c r="Y486" s="42"/>
      <c r="Z486" s="42"/>
      <c r="AA486" s="42"/>
      <c r="AB486" s="42"/>
      <c r="AC486" s="42"/>
      <c r="AD486" s="42"/>
      <c r="AE486" s="42"/>
      <c r="AR486" s="227" t="s">
        <v>334</v>
      </c>
      <c r="AT486" s="227" t="s">
        <v>217</v>
      </c>
      <c r="AU486" s="227" t="s">
        <v>85</v>
      </c>
      <c r="AY486" s="20" t="s">
        <v>214</v>
      </c>
      <c r="BE486" s="228">
        <f>IF(N486="základní",J486,0)</f>
        <v>0</v>
      </c>
      <c r="BF486" s="228">
        <f>IF(N486="snížená",J486,0)</f>
        <v>0</v>
      </c>
      <c r="BG486" s="228">
        <f>IF(N486="zákl. přenesená",J486,0)</f>
        <v>0</v>
      </c>
      <c r="BH486" s="228">
        <f>IF(N486="sníž. přenesená",J486,0)</f>
        <v>0</v>
      </c>
      <c r="BI486" s="228">
        <f>IF(N486="nulová",J486,0)</f>
        <v>0</v>
      </c>
      <c r="BJ486" s="20" t="s">
        <v>83</v>
      </c>
      <c r="BK486" s="228">
        <f>ROUND(I486*H486,2)</f>
        <v>0</v>
      </c>
      <c r="BL486" s="20" t="s">
        <v>334</v>
      </c>
      <c r="BM486" s="227" t="s">
        <v>3226</v>
      </c>
    </row>
    <row r="487" s="2" customFormat="1">
      <c r="A487" s="42"/>
      <c r="B487" s="43"/>
      <c r="C487" s="44"/>
      <c r="D487" s="229" t="s">
        <v>223</v>
      </c>
      <c r="E487" s="44"/>
      <c r="F487" s="230" t="s">
        <v>3227</v>
      </c>
      <c r="G487" s="44"/>
      <c r="H487" s="44"/>
      <c r="I487" s="231"/>
      <c r="J487" s="44"/>
      <c r="K487" s="44"/>
      <c r="L487" s="48"/>
      <c r="M487" s="232"/>
      <c r="N487" s="233"/>
      <c r="O487" s="88"/>
      <c r="P487" s="88"/>
      <c r="Q487" s="88"/>
      <c r="R487" s="88"/>
      <c r="S487" s="88"/>
      <c r="T487" s="89"/>
      <c r="U487" s="42"/>
      <c r="V487" s="42"/>
      <c r="W487" s="42"/>
      <c r="X487" s="42"/>
      <c r="Y487" s="42"/>
      <c r="Z487" s="42"/>
      <c r="AA487" s="42"/>
      <c r="AB487" s="42"/>
      <c r="AC487" s="42"/>
      <c r="AD487" s="42"/>
      <c r="AE487" s="42"/>
      <c r="AT487" s="20" t="s">
        <v>223</v>
      </c>
      <c r="AU487" s="20" t="s">
        <v>85</v>
      </c>
    </row>
    <row r="488" s="2" customFormat="1" ht="21.75" customHeight="1">
      <c r="A488" s="42"/>
      <c r="B488" s="43"/>
      <c r="C488" s="216" t="s">
        <v>3019</v>
      </c>
      <c r="D488" s="216" t="s">
        <v>217</v>
      </c>
      <c r="E488" s="217" t="s">
        <v>3228</v>
      </c>
      <c r="F488" s="218" t="s">
        <v>3229</v>
      </c>
      <c r="G488" s="219" t="s">
        <v>2689</v>
      </c>
      <c r="H488" s="220">
        <v>1</v>
      </c>
      <c r="I488" s="221"/>
      <c r="J488" s="222">
        <f>ROUND(I488*H488,2)</f>
        <v>0</v>
      </c>
      <c r="K488" s="218" t="s">
        <v>221</v>
      </c>
      <c r="L488" s="48"/>
      <c r="M488" s="223" t="s">
        <v>32</v>
      </c>
      <c r="N488" s="224" t="s">
        <v>47</v>
      </c>
      <c r="O488" s="88"/>
      <c r="P488" s="225">
        <f>O488*H488</f>
        <v>0</v>
      </c>
      <c r="Q488" s="225">
        <v>0</v>
      </c>
      <c r="R488" s="225">
        <f>Q488*H488</f>
        <v>0</v>
      </c>
      <c r="S488" s="225">
        <v>0</v>
      </c>
      <c r="T488" s="226">
        <f>S488*H488</f>
        <v>0</v>
      </c>
      <c r="U488" s="42"/>
      <c r="V488" s="42"/>
      <c r="W488" s="42"/>
      <c r="X488" s="42"/>
      <c r="Y488" s="42"/>
      <c r="Z488" s="42"/>
      <c r="AA488" s="42"/>
      <c r="AB488" s="42"/>
      <c r="AC488" s="42"/>
      <c r="AD488" s="42"/>
      <c r="AE488" s="42"/>
      <c r="AR488" s="227" t="s">
        <v>334</v>
      </c>
      <c r="AT488" s="227" t="s">
        <v>217</v>
      </c>
      <c r="AU488" s="227" t="s">
        <v>85</v>
      </c>
      <c r="AY488" s="20" t="s">
        <v>214</v>
      </c>
      <c r="BE488" s="228">
        <f>IF(N488="základní",J488,0)</f>
        <v>0</v>
      </c>
      <c r="BF488" s="228">
        <f>IF(N488="snížená",J488,0)</f>
        <v>0</v>
      </c>
      <c r="BG488" s="228">
        <f>IF(N488="zákl. přenesená",J488,0)</f>
        <v>0</v>
      </c>
      <c r="BH488" s="228">
        <f>IF(N488="sníž. přenesená",J488,0)</f>
        <v>0</v>
      </c>
      <c r="BI488" s="228">
        <f>IF(N488="nulová",J488,0)</f>
        <v>0</v>
      </c>
      <c r="BJ488" s="20" t="s">
        <v>83</v>
      </c>
      <c r="BK488" s="228">
        <f>ROUND(I488*H488,2)</f>
        <v>0</v>
      </c>
      <c r="BL488" s="20" t="s">
        <v>334</v>
      </c>
      <c r="BM488" s="227" t="s">
        <v>3230</v>
      </c>
    </row>
    <row r="489" s="2" customFormat="1">
      <c r="A489" s="42"/>
      <c r="B489" s="43"/>
      <c r="C489" s="44"/>
      <c r="D489" s="229" t="s">
        <v>223</v>
      </c>
      <c r="E489" s="44"/>
      <c r="F489" s="230" t="s">
        <v>3231</v>
      </c>
      <c r="G489" s="44"/>
      <c r="H489" s="44"/>
      <c r="I489" s="231"/>
      <c r="J489" s="44"/>
      <c r="K489" s="44"/>
      <c r="L489" s="48"/>
      <c r="M489" s="232"/>
      <c r="N489" s="233"/>
      <c r="O489" s="88"/>
      <c r="P489" s="88"/>
      <c r="Q489" s="88"/>
      <c r="R489" s="88"/>
      <c r="S489" s="88"/>
      <c r="T489" s="89"/>
      <c r="U489" s="42"/>
      <c r="V489" s="42"/>
      <c r="W489" s="42"/>
      <c r="X489" s="42"/>
      <c r="Y489" s="42"/>
      <c r="Z489" s="42"/>
      <c r="AA489" s="42"/>
      <c r="AB489" s="42"/>
      <c r="AC489" s="42"/>
      <c r="AD489" s="42"/>
      <c r="AE489" s="42"/>
      <c r="AT489" s="20" t="s">
        <v>223</v>
      </c>
      <c r="AU489" s="20" t="s">
        <v>85</v>
      </c>
    </row>
    <row r="490" s="2" customFormat="1" ht="24.15" customHeight="1">
      <c r="A490" s="42"/>
      <c r="B490" s="43"/>
      <c r="C490" s="216" t="s">
        <v>3232</v>
      </c>
      <c r="D490" s="216" t="s">
        <v>217</v>
      </c>
      <c r="E490" s="217" t="s">
        <v>3233</v>
      </c>
      <c r="F490" s="218" t="s">
        <v>3234</v>
      </c>
      <c r="G490" s="219" t="s">
        <v>327</v>
      </c>
      <c r="H490" s="220">
        <v>1</v>
      </c>
      <c r="I490" s="221"/>
      <c r="J490" s="222">
        <f>ROUND(I490*H490,2)</f>
        <v>0</v>
      </c>
      <c r="K490" s="218" t="s">
        <v>221</v>
      </c>
      <c r="L490" s="48"/>
      <c r="M490" s="223" t="s">
        <v>32</v>
      </c>
      <c r="N490" s="224" t="s">
        <v>47</v>
      </c>
      <c r="O490" s="88"/>
      <c r="P490" s="225">
        <f>O490*H490</f>
        <v>0</v>
      </c>
      <c r="Q490" s="225">
        <v>0</v>
      </c>
      <c r="R490" s="225">
        <f>Q490*H490</f>
        <v>0</v>
      </c>
      <c r="S490" s="225">
        <v>0</v>
      </c>
      <c r="T490" s="226">
        <f>S490*H490</f>
        <v>0</v>
      </c>
      <c r="U490" s="42"/>
      <c r="V490" s="42"/>
      <c r="W490" s="42"/>
      <c r="X490" s="42"/>
      <c r="Y490" s="42"/>
      <c r="Z490" s="42"/>
      <c r="AA490" s="42"/>
      <c r="AB490" s="42"/>
      <c r="AC490" s="42"/>
      <c r="AD490" s="42"/>
      <c r="AE490" s="42"/>
      <c r="AR490" s="227" t="s">
        <v>334</v>
      </c>
      <c r="AT490" s="227" t="s">
        <v>217</v>
      </c>
      <c r="AU490" s="227" t="s">
        <v>85</v>
      </c>
      <c r="AY490" s="20" t="s">
        <v>214</v>
      </c>
      <c r="BE490" s="228">
        <f>IF(N490="základní",J490,0)</f>
        <v>0</v>
      </c>
      <c r="BF490" s="228">
        <f>IF(N490="snížená",J490,0)</f>
        <v>0</v>
      </c>
      <c r="BG490" s="228">
        <f>IF(N490="zákl. přenesená",J490,0)</f>
        <v>0</v>
      </c>
      <c r="BH490" s="228">
        <f>IF(N490="sníž. přenesená",J490,0)</f>
        <v>0</v>
      </c>
      <c r="BI490" s="228">
        <f>IF(N490="nulová",J490,0)</f>
        <v>0</v>
      </c>
      <c r="BJ490" s="20" t="s">
        <v>83</v>
      </c>
      <c r="BK490" s="228">
        <f>ROUND(I490*H490,2)</f>
        <v>0</v>
      </c>
      <c r="BL490" s="20" t="s">
        <v>334</v>
      </c>
      <c r="BM490" s="227" t="s">
        <v>3235</v>
      </c>
    </row>
    <row r="491" s="2" customFormat="1">
      <c r="A491" s="42"/>
      <c r="B491" s="43"/>
      <c r="C491" s="44"/>
      <c r="D491" s="229" t="s">
        <v>223</v>
      </c>
      <c r="E491" s="44"/>
      <c r="F491" s="230" t="s">
        <v>3236</v>
      </c>
      <c r="G491" s="44"/>
      <c r="H491" s="44"/>
      <c r="I491" s="231"/>
      <c r="J491" s="44"/>
      <c r="K491" s="44"/>
      <c r="L491" s="48"/>
      <c r="M491" s="232"/>
      <c r="N491" s="233"/>
      <c r="O491" s="88"/>
      <c r="P491" s="88"/>
      <c r="Q491" s="88"/>
      <c r="R491" s="88"/>
      <c r="S491" s="88"/>
      <c r="T491" s="89"/>
      <c r="U491" s="42"/>
      <c r="V491" s="42"/>
      <c r="W491" s="42"/>
      <c r="X491" s="42"/>
      <c r="Y491" s="42"/>
      <c r="Z491" s="42"/>
      <c r="AA491" s="42"/>
      <c r="AB491" s="42"/>
      <c r="AC491" s="42"/>
      <c r="AD491" s="42"/>
      <c r="AE491" s="42"/>
      <c r="AT491" s="20" t="s">
        <v>223</v>
      </c>
      <c r="AU491" s="20" t="s">
        <v>85</v>
      </c>
    </row>
    <row r="492" s="2" customFormat="1" ht="16.5" customHeight="1">
      <c r="A492" s="42"/>
      <c r="B492" s="43"/>
      <c r="C492" s="268" t="s">
        <v>3024</v>
      </c>
      <c r="D492" s="268" t="s">
        <v>302</v>
      </c>
      <c r="E492" s="269" t="s">
        <v>3237</v>
      </c>
      <c r="F492" s="270" t="s">
        <v>3238</v>
      </c>
      <c r="G492" s="271" t="s">
        <v>327</v>
      </c>
      <c r="H492" s="272">
        <v>1</v>
      </c>
      <c r="I492" s="273"/>
      <c r="J492" s="274">
        <f>ROUND(I492*H492,2)</f>
        <v>0</v>
      </c>
      <c r="K492" s="270" t="s">
        <v>32</v>
      </c>
      <c r="L492" s="275"/>
      <c r="M492" s="276" t="s">
        <v>32</v>
      </c>
      <c r="N492" s="277" t="s">
        <v>47</v>
      </c>
      <c r="O492" s="88"/>
      <c r="P492" s="225">
        <f>O492*H492</f>
        <v>0</v>
      </c>
      <c r="Q492" s="225">
        <v>0</v>
      </c>
      <c r="R492" s="225">
        <f>Q492*H492</f>
        <v>0</v>
      </c>
      <c r="S492" s="225">
        <v>0</v>
      </c>
      <c r="T492" s="226">
        <f>S492*H492</f>
        <v>0</v>
      </c>
      <c r="U492" s="42"/>
      <c r="V492" s="42"/>
      <c r="W492" s="42"/>
      <c r="X492" s="42"/>
      <c r="Y492" s="42"/>
      <c r="Z492" s="42"/>
      <c r="AA492" s="42"/>
      <c r="AB492" s="42"/>
      <c r="AC492" s="42"/>
      <c r="AD492" s="42"/>
      <c r="AE492" s="42"/>
      <c r="AR492" s="227" t="s">
        <v>426</v>
      </c>
      <c r="AT492" s="227" t="s">
        <v>302</v>
      </c>
      <c r="AU492" s="227" t="s">
        <v>85</v>
      </c>
      <c r="AY492" s="20" t="s">
        <v>214</v>
      </c>
      <c r="BE492" s="228">
        <f>IF(N492="základní",J492,0)</f>
        <v>0</v>
      </c>
      <c r="BF492" s="228">
        <f>IF(N492="snížená",J492,0)</f>
        <v>0</v>
      </c>
      <c r="BG492" s="228">
        <f>IF(N492="zákl. přenesená",J492,0)</f>
        <v>0</v>
      </c>
      <c r="BH492" s="228">
        <f>IF(N492="sníž. přenesená",J492,0)</f>
        <v>0</v>
      </c>
      <c r="BI492" s="228">
        <f>IF(N492="nulová",J492,0)</f>
        <v>0</v>
      </c>
      <c r="BJ492" s="20" t="s">
        <v>83</v>
      </c>
      <c r="BK492" s="228">
        <f>ROUND(I492*H492,2)</f>
        <v>0</v>
      </c>
      <c r="BL492" s="20" t="s">
        <v>334</v>
      </c>
      <c r="BM492" s="227" t="s">
        <v>3239</v>
      </c>
    </row>
    <row r="493" s="2" customFormat="1" ht="24.15" customHeight="1">
      <c r="A493" s="42"/>
      <c r="B493" s="43"/>
      <c r="C493" s="216" t="s">
        <v>3240</v>
      </c>
      <c r="D493" s="216" t="s">
        <v>217</v>
      </c>
      <c r="E493" s="217" t="s">
        <v>3241</v>
      </c>
      <c r="F493" s="218" t="s">
        <v>3242</v>
      </c>
      <c r="G493" s="219" t="s">
        <v>327</v>
      </c>
      <c r="H493" s="220">
        <v>1</v>
      </c>
      <c r="I493" s="221"/>
      <c r="J493" s="222">
        <f>ROUND(I493*H493,2)</f>
        <v>0</v>
      </c>
      <c r="K493" s="218" t="s">
        <v>221</v>
      </c>
      <c r="L493" s="48"/>
      <c r="M493" s="223" t="s">
        <v>32</v>
      </c>
      <c r="N493" s="224" t="s">
        <v>47</v>
      </c>
      <c r="O493" s="88"/>
      <c r="P493" s="225">
        <f>O493*H493</f>
        <v>0</v>
      </c>
      <c r="Q493" s="225">
        <v>0</v>
      </c>
      <c r="R493" s="225">
        <f>Q493*H493</f>
        <v>0</v>
      </c>
      <c r="S493" s="225">
        <v>0</v>
      </c>
      <c r="T493" s="226">
        <f>S493*H493</f>
        <v>0</v>
      </c>
      <c r="U493" s="42"/>
      <c r="V493" s="42"/>
      <c r="W493" s="42"/>
      <c r="X493" s="42"/>
      <c r="Y493" s="42"/>
      <c r="Z493" s="42"/>
      <c r="AA493" s="42"/>
      <c r="AB493" s="42"/>
      <c r="AC493" s="42"/>
      <c r="AD493" s="42"/>
      <c r="AE493" s="42"/>
      <c r="AR493" s="227" t="s">
        <v>334</v>
      </c>
      <c r="AT493" s="227" t="s">
        <v>217</v>
      </c>
      <c r="AU493" s="227" t="s">
        <v>85</v>
      </c>
      <c r="AY493" s="20" t="s">
        <v>214</v>
      </c>
      <c r="BE493" s="228">
        <f>IF(N493="základní",J493,0)</f>
        <v>0</v>
      </c>
      <c r="BF493" s="228">
        <f>IF(N493="snížená",J493,0)</f>
        <v>0</v>
      </c>
      <c r="BG493" s="228">
        <f>IF(N493="zákl. přenesená",J493,0)</f>
        <v>0</v>
      </c>
      <c r="BH493" s="228">
        <f>IF(N493="sníž. přenesená",J493,0)</f>
        <v>0</v>
      </c>
      <c r="BI493" s="228">
        <f>IF(N493="nulová",J493,0)</f>
        <v>0</v>
      </c>
      <c r="BJ493" s="20" t="s">
        <v>83</v>
      </c>
      <c r="BK493" s="228">
        <f>ROUND(I493*H493,2)</f>
        <v>0</v>
      </c>
      <c r="BL493" s="20" t="s">
        <v>334</v>
      </c>
      <c r="BM493" s="227" t="s">
        <v>3243</v>
      </c>
    </row>
    <row r="494" s="2" customFormat="1">
      <c r="A494" s="42"/>
      <c r="B494" s="43"/>
      <c r="C494" s="44"/>
      <c r="D494" s="229" t="s">
        <v>223</v>
      </c>
      <c r="E494" s="44"/>
      <c r="F494" s="230" t="s">
        <v>3244</v>
      </c>
      <c r="G494" s="44"/>
      <c r="H494" s="44"/>
      <c r="I494" s="231"/>
      <c r="J494" s="44"/>
      <c r="K494" s="44"/>
      <c r="L494" s="48"/>
      <c r="M494" s="232"/>
      <c r="N494" s="233"/>
      <c r="O494" s="88"/>
      <c r="P494" s="88"/>
      <c r="Q494" s="88"/>
      <c r="R494" s="88"/>
      <c r="S494" s="88"/>
      <c r="T494" s="89"/>
      <c r="U494" s="42"/>
      <c r="V494" s="42"/>
      <c r="W494" s="42"/>
      <c r="X494" s="42"/>
      <c r="Y494" s="42"/>
      <c r="Z494" s="42"/>
      <c r="AA494" s="42"/>
      <c r="AB494" s="42"/>
      <c r="AC494" s="42"/>
      <c r="AD494" s="42"/>
      <c r="AE494" s="42"/>
      <c r="AT494" s="20" t="s">
        <v>223</v>
      </c>
      <c r="AU494" s="20" t="s">
        <v>85</v>
      </c>
    </row>
    <row r="495" s="2" customFormat="1" ht="24.15" customHeight="1">
      <c r="A495" s="42"/>
      <c r="B495" s="43"/>
      <c r="C495" s="216" t="s">
        <v>3027</v>
      </c>
      <c r="D495" s="216" t="s">
        <v>217</v>
      </c>
      <c r="E495" s="217" t="s">
        <v>3245</v>
      </c>
      <c r="F495" s="218" t="s">
        <v>3246</v>
      </c>
      <c r="G495" s="219" t="s">
        <v>327</v>
      </c>
      <c r="H495" s="220">
        <v>1</v>
      </c>
      <c r="I495" s="221"/>
      <c r="J495" s="222">
        <f>ROUND(I495*H495,2)</f>
        <v>0</v>
      </c>
      <c r="K495" s="218" t="s">
        <v>221</v>
      </c>
      <c r="L495" s="48"/>
      <c r="M495" s="223" t="s">
        <v>32</v>
      </c>
      <c r="N495" s="224" t="s">
        <v>47</v>
      </c>
      <c r="O495" s="88"/>
      <c r="P495" s="225">
        <f>O495*H495</f>
        <v>0</v>
      </c>
      <c r="Q495" s="225">
        <v>0</v>
      </c>
      <c r="R495" s="225">
        <f>Q495*H495</f>
        <v>0</v>
      </c>
      <c r="S495" s="225">
        <v>0</v>
      </c>
      <c r="T495" s="226">
        <f>S495*H495</f>
        <v>0</v>
      </c>
      <c r="U495" s="42"/>
      <c r="V495" s="42"/>
      <c r="W495" s="42"/>
      <c r="X495" s="42"/>
      <c r="Y495" s="42"/>
      <c r="Z495" s="42"/>
      <c r="AA495" s="42"/>
      <c r="AB495" s="42"/>
      <c r="AC495" s="42"/>
      <c r="AD495" s="42"/>
      <c r="AE495" s="42"/>
      <c r="AR495" s="227" t="s">
        <v>334</v>
      </c>
      <c r="AT495" s="227" t="s">
        <v>217</v>
      </c>
      <c r="AU495" s="227" t="s">
        <v>85</v>
      </c>
      <c r="AY495" s="20" t="s">
        <v>214</v>
      </c>
      <c r="BE495" s="228">
        <f>IF(N495="základní",J495,0)</f>
        <v>0</v>
      </c>
      <c r="BF495" s="228">
        <f>IF(N495="snížená",J495,0)</f>
        <v>0</v>
      </c>
      <c r="BG495" s="228">
        <f>IF(N495="zákl. přenesená",J495,0)</f>
        <v>0</v>
      </c>
      <c r="BH495" s="228">
        <f>IF(N495="sníž. přenesená",J495,0)</f>
        <v>0</v>
      </c>
      <c r="BI495" s="228">
        <f>IF(N495="nulová",J495,0)</f>
        <v>0</v>
      </c>
      <c r="BJ495" s="20" t="s">
        <v>83</v>
      </c>
      <c r="BK495" s="228">
        <f>ROUND(I495*H495,2)</f>
        <v>0</v>
      </c>
      <c r="BL495" s="20" t="s">
        <v>334</v>
      </c>
      <c r="BM495" s="227" t="s">
        <v>3247</v>
      </c>
    </row>
    <row r="496" s="2" customFormat="1">
      <c r="A496" s="42"/>
      <c r="B496" s="43"/>
      <c r="C496" s="44"/>
      <c r="D496" s="229" t="s">
        <v>223</v>
      </c>
      <c r="E496" s="44"/>
      <c r="F496" s="230" t="s">
        <v>3248</v>
      </c>
      <c r="G496" s="44"/>
      <c r="H496" s="44"/>
      <c r="I496" s="231"/>
      <c r="J496" s="44"/>
      <c r="K496" s="44"/>
      <c r="L496" s="48"/>
      <c r="M496" s="232"/>
      <c r="N496" s="233"/>
      <c r="O496" s="88"/>
      <c r="P496" s="88"/>
      <c r="Q496" s="88"/>
      <c r="R496" s="88"/>
      <c r="S496" s="88"/>
      <c r="T496" s="89"/>
      <c r="U496" s="42"/>
      <c r="V496" s="42"/>
      <c r="W496" s="42"/>
      <c r="X496" s="42"/>
      <c r="Y496" s="42"/>
      <c r="Z496" s="42"/>
      <c r="AA496" s="42"/>
      <c r="AB496" s="42"/>
      <c r="AC496" s="42"/>
      <c r="AD496" s="42"/>
      <c r="AE496" s="42"/>
      <c r="AT496" s="20" t="s">
        <v>223</v>
      </c>
      <c r="AU496" s="20" t="s">
        <v>85</v>
      </c>
    </row>
    <row r="497" s="2" customFormat="1" ht="33" customHeight="1">
      <c r="A497" s="42"/>
      <c r="B497" s="43"/>
      <c r="C497" s="216" t="s">
        <v>3249</v>
      </c>
      <c r="D497" s="216" t="s">
        <v>217</v>
      </c>
      <c r="E497" s="217" t="s">
        <v>3250</v>
      </c>
      <c r="F497" s="218" t="s">
        <v>3251</v>
      </c>
      <c r="G497" s="219" t="s">
        <v>327</v>
      </c>
      <c r="H497" s="220">
        <v>1</v>
      </c>
      <c r="I497" s="221"/>
      <c r="J497" s="222">
        <f>ROUND(I497*H497,2)</f>
        <v>0</v>
      </c>
      <c r="K497" s="218" t="s">
        <v>221</v>
      </c>
      <c r="L497" s="48"/>
      <c r="M497" s="223" t="s">
        <v>32</v>
      </c>
      <c r="N497" s="224" t="s">
        <v>47</v>
      </c>
      <c r="O497" s="88"/>
      <c r="P497" s="225">
        <f>O497*H497</f>
        <v>0</v>
      </c>
      <c r="Q497" s="225">
        <v>0</v>
      </c>
      <c r="R497" s="225">
        <f>Q497*H497</f>
        <v>0</v>
      </c>
      <c r="S497" s="225">
        <v>0</v>
      </c>
      <c r="T497" s="226">
        <f>S497*H497</f>
        <v>0</v>
      </c>
      <c r="U497" s="42"/>
      <c r="V497" s="42"/>
      <c r="W497" s="42"/>
      <c r="X497" s="42"/>
      <c r="Y497" s="42"/>
      <c r="Z497" s="42"/>
      <c r="AA497" s="42"/>
      <c r="AB497" s="42"/>
      <c r="AC497" s="42"/>
      <c r="AD497" s="42"/>
      <c r="AE497" s="42"/>
      <c r="AR497" s="227" t="s">
        <v>334</v>
      </c>
      <c r="AT497" s="227" t="s">
        <v>217</v>
      </c>
      <c r="AU497" s="227" t="s">
        <v>85</v>
      </c>
      <c r="AY497" s="20" t="s">
        <v>214</v>
      </c>
      <c r="BE497" s="228">
        <f>IF(N497="základní",J497,0)</f>
        <v>0</v>
      </c>
      <c r="BF497" s="228">
        <f>IF(N497="snížená",J497,0)</f>
        <v>0</v>
      </c>
      <c r="BG497" s="228">
        <f>IF(N497="zákl. přenesená",J497,0)</f>
        <v>0</v>
      </c>
      <c r="BH497" s="228">
        <f>IF(N497="sníž. přenesená",J497,0)</f>
        <v>0</v>
      </c>
      <c r="BI497" s="228">
        <f>IF(N497="nulová",J497,0)</f>
        <v>0</v>
      </c>
      <c r="BJ497" s="20" t="s">
        <v>83</v>
      </c>
      <c r="BK497" s="228">
        <f>ROUND(I497*H497,2)</f>
        <v>0</v>
      </c>
      <c r="BL497" s="20" t="s">
        <v>334</v>
      </c>
      <c r="BM497" s="227" t="s">
        <v>1666</v>
      </c>
    </row>
    <row r="498" s="2" customFormat="1">
      <c r="A498" s="42"/>
      <c r="B498" s="43"/>
      <c r="C498" s="44"/>
      <c r="D498" s="229" t="s">
        <v>223</v>
      </c>
      <c r="E498" s="44"/>
      <c r="F498" s="230" t="s">
        <v>3252</v>
      </c>
      <c r="G498" s="44"/>
      <c r="H498" s="44"/>
      <c r="I498" s="231"/>
      <c r="J498" s="44"/>
      <c r="K498" s="44"/>
      <c r="L498" s="48"/>
      <c r="M498" s="232"/>
      <c r="N498" s="233"/>
      <c r="O498" s="88"/>
      <c r="P498" s="88"/>
      <c r="Q498" s="88"/>
      <c r="R498" s="88"/>
      <c r="S498" s="88"/>
      <c r="T498" s="89"/>
      <c r="U498" s="42"/>
      <c r="V498" s="42"/>
      <c r="W498" s="42"/>
      <c r="X498" s="42"/>
      <c r="Y498" s="42"/>
      <c r="Z498" s="42"/>
      <c r="AA498" s="42"/>
      <c r="AB498" s="42"/>
      <c r="AC498" s="42"/>
      <c r="AD498" s="42"/>
      <c r="AE498" s="42"/>
      <c r="AT498" s="20" t="s">
        <v>223</v>
      </c>
      <c r="AU498" s="20" t="s">
        <v>85</v>
      </c>
    </row>
    <row r="499" s="2" customFormat="1" ht="49.05" customHeight="1">
      <c r="A499" s="42"/>
      <c r="B499" s="43"/>
      <c r="C499" s="216" t="s">
        <v>3032</v>
      </c>
      <c r="D499" s="216" t="s">
        <v>217</v>
      </c>
      <c r="E499" s="217" t="s">
        <v>3253</v>
      </c>
      <c r="F499" s="218" t="s">
        <v>3254</v>
      </c>
      <c r="G499" s="219" t="s">
        <v>241</v>
      </c>
      <c r="H499" s="220">
        <v>0.064000000000000001</v>
      </c>
      <c r="I499" s="221"/>
      <c r="J499" s="222">
        <f>ROUND(I499*H499,2)</f>
        <v>0</v>
      </c>
      <c r="K499" s="218" t="s">
        <v>221</v>
      </c>
      <c r="L499" s="48"/>
      <c r="M499" s="223" t="s">
        <v>32</v>
      </c>
      <c r="N499" s="224" t="s">
        <v>47</v>
      </c>
      <c r="O499" s="88"/>
      <c r="P499" s="225">
        <f>O499*H499</f>
        <v>0</v>
      </c>
      <c r="Q499" s="225">
        <v>0</v>
      </c>
      <c r="R499" s="225">
        <f>Q499*H499</f>
        <v>0</v>
      </c>
      <c r="S499" s="225">
        <v>0</v>
      </c>
      <c r="T499" s="226">
        <f>S499*H499</f>
        <v>0</v>
      </c>
      <c r="U499" s="42"/>
      <c r="V499" s="42"/>
      <c r="W499" s="42"/>
      <c r="X499" s="42"/>
      <c r="Y499" s="42"/>
      <c r="Z499" s="42"/>
      <c r="AA499" s="42"/>
      <c r="AB499" s="42"/>
      <c r="AC499" s="42"/>
      <c r="AD499" s="42"/>
      <c r="AE499" s="42"/>
      <c r="AR499" s="227" t="s">
        <v>334</v>
      </c>
      <c r="AT499" s="227" t="s">
        <v>217</v>
      </c>
      <c r="AU499" s="227" t="s">
        <v>85</v>
      </c>
      <c r="AY499" s="20" t="s">
        <v>214</v>
      </c>
      <c r="BE499" s="228">
        <f>IF(N499="základní",J499,0)</f>
        <v>0</v>
      </c>
      <c r="BF499" s="228">
        <f>IF(N499="snížená",J499,0)</f>
        <v>0</v>
      </c>
      <c r="BG499" s="228">
        <f>IF(N499="zákl. přenesená",J499,0)</f>
        <v>0</v>
      </c>
      <c r="BH499" s="228">
        <f>IF(N499="sníž. přenesená",J499,0)</f>
        <v>0</v>
      </c>
      <c r="BI499" s="228">
        <f>IF(N499="nulová",J499,0)</f>
        <v>0</v>
      </c>
      <c r="BJ499" s="20" t="s">
        <v>83</v>
      </c>
      <c r="BK499" s="228">
        <f>ROUND(I499*H499,2)</f>
        <v>0</v>
      </c>
      <c r="BL499" s="20" t="s">
        <v>334</v>
      </c>
      <c r="BM499" s="227" t="s">
        <v>3255</v>
      </c>
    </row>
    <row r="500" s="2" customFormat="1">
      <c r="A500" s="42"/>
      <c r="B500" s="43"/>
      <c r="C500" s="44"/>
      <c r="D500" s="229" t="s">
        <v>223</v>
      </c>
      <c r="E500" s="44"/>
      <c r="F500" s="230" t="s">
        <v>3256</v>
      </c>
      <c r="G500" s="44"/>
      <c r="H500" s="44"/>
      <c r="I500" s="231"/>
      <c r="J500" s="44"/>
      <c r="K500" s="44"/>
      <c r="L500" s="48"/>
      <c r="M500" s="232"/>
      <c r="N500" s="233"/>
      <c r="O500" s="88"/>
      <c r="P500" s="88"/>
      <c r="Q500" s="88"/>
      <c r="R500" s="88"/>
      <c r="S500" s="88"/>
      <c r="T500" s="89"/>
      <c r="U500" s="42"/>
      <c r="V500" s="42"/>
      <c r="W500" s="42"/>
      <c r="X500" s="42"/>
      <c r="Y500" s="42"/>
      <c r="Z500" s="42"/>
      <c r="AA500" s="42"/>
      <c r="AB500" s="42"/>
      <c r="AC500" s="42"/>
      <c r="AD500" s="42"/>
      <c r="AE500" s="42"/>
      <c r="AT500" s="20" t="s">
        <v>223</v>
      </c>
      <c r="AU500" s="20" t="s">
        <v>85</v>
      </c>
    </row>
    <row r="501" s="12" customFormat="1" ht="22.8" customHeight="1">
      <c r="A501" s="12"/>
      <c r="B501" s="200"/>
      <c r="C501" s="201"/>
      <c r="D501" s="202" t="s">
        <v>75</v>
      </c>
      <c r="E501" s="214" t="s">
        <v>3257</v>
      </c>
      <c r="F501" s="214" t="s">
        <v>3258</v>
      </c>
      <c r="G501" s="201"/>
      <c r="H501" s="201"/>
      <c r="I501" s="204"/>
      <c r="J501" s="215">
        <f>BK501</f>
        <v>0</v>
      </c>
      <c r="K501" s="201"/>
      <c r="L501" s="206"/>
      <c r="M501" s="207"/>
      <c r="N501" s="208"/>
      <c r="O501" s="208"/>
      <c r="P501" s="209">
        <f>SUM(P502:P511)</f>
        <v>0</v>
      </c>
      <c r="Q501" s="208"/>
      <c r="R501" s="209">
        <f>SUM(R502:R511)</f>
        <v>0</v>
      </c>
      <c r="S501" s="208"/>
      <c r="T501" s="210">
        <f>SUM(T502:T511)</f>
        <v>0</v>
      </c>
      <c r="U501" s="12"/>
      <c r="V501" s="12"/>
      <c r="W501" s="12"/>
      <c r="X501" s="12"/>
      <c r="Y501" s="12"/>
      <c r="Z501" s="12"/>
      <c r="AA501" s="12"/>
      <c r="AB501" s="12"/>
      <c r="AC501" s="12"/>
      <c r="AD501" s="12"/>
      <c r="AE501" s="12"/>
      <c r="AR501" s="211" t="s">
        <v>85</v>
      </c>
      <c r="AT501" s="212" t="s">
        <v>75</v>
      </c>
      <c r="AU501" s="212" t="s">
        <v>83</v>
      </c>
      <c r="AY501" s="211" t="s">
        <v>214</v>
      </c>
      <c r="BK501" s="213">
        <f>SUM(BK502:BK511)</f>
        <v>0</v>
      </c>
    </row>
    <row r="502" s="2" customFormat="1" ht="33" customHeight="1">
      <c r="A502" s="42"/>
      <c r="B502" s="43"/>
      <c r="C502" s="216" t="s">
        <v>3259</v>
      </c>
      <c r="D502" s="216" t="s">
        <v>217</v>
      </c>
      <c r="E502" s="217" t="s">
        <v>3260</v>
      </c>
      <c r="F502" s="218" t="s">
        <v>3261</v>
      </c>
      <c r="G502" s="219" t="s">
        <v>2689</v>
      </c>
      <c r="H502" s="220">
        <v>1</v>
      </c>
      <c r="I502" s="221"/>
      <c r="J502" s="222">
        <f>ROUND(I502*H502,2)</f>
        <v>0</v>
      </c>
      <c r="K502" s="218" t="s">
        <v>221</v>
      </c>
      <c r="L502" s="48"/>
      <c r="M502" s="223" t="s">
        <v>32</v>
      </c>
      <c r="N502" s="224" t="s">
        <v>47</v>
      </c>
      <c r="O502" s="88"/>
      <c r="P502" s="225">
        <f>O502*H502</f>
        <v>0</v>
      </c>
      <c r="Q502" s="225">
        <v>0</v>
      </c>
      <c r="R502" s="225">
        <f>Q502*H502</f>
        <v>0</v>
      </c>
      <c r="S502" s="225">
        <v>0</v>
      </c>
      <c r="T502" s="226">
        <f>S502*H502</f>
        <v>0</v>
      </c>
      <c r="U502" s="42"/>
      <c r="V502" s="42"/>
      <c r="W502" s="42"/>
      <c r="X502" s="42"/>
      <c r="Y502" s="42"/>
      <c r="Z502" s="42"/>
      <c r="AA502" s="42"/>
      <c r="AB502" s="42"/>
      <c r="AC502" s="42"/>
      <c r="AD502" s="42"/>
      <c r="AE502" s="42"/>
      <c r="AR502" s="227" t="s">
        <v>334</v>
      </c>
      <c r="AT502" s="227" t="s">
        <v>217</v>
      </c>
      <c r="AU502" s="227" t="s">
        <v>85</v>
      </c>
      <c r="AY502" s="20" t="s">
        <v>214</v>
      </c>
      <c r="BE502" s="228">
        <f>IF(N502="základní",J502,0)</f>
        <v>0</v>
      </c>
      <c r="BF502" s="228">
        <f>IF(N502="snížená",J502,0)</f>
        <v>0</v>
      </c>
      <c r="BG502" s="228">
        <f>IF(N502="zákl. přenesená",J502,0)</f>
        <v>0</v>
      </c>
      <c r="BH502" s="228">
        <f>IF(N502="sníž. přenesená",J502,0)</f>
        <v>0</v>
      </c>
      <c r="BI502" s="228">
        <f>IF(N502="nulová",J502,0)</f>
        <v>0</v>
      </c>
      <c r="BJ502" s="20" t="s">
        <v>83</v>
      </c>
      <c r="BK502" s="228">
        <f>ROUND(I502*H502,2)</f>
        <v>0</v>
      </c>
      <c r="BL502" s="20" t="s">
        <v>334</v>
      </c>
      <c r="BM502" s="227" t="s">
        <v>3262</v>
      </c>
    </row>
    <row r="503" s="2" customFormat="1">
      <c r="A503" s="42"/>
      <c r="B503" s="43"/>
      <c r="C503" s="44"/>
      <c r="D503" s="229" t="s">
        <v>223</v>
      </c>
      <c r="E503" s="44"/>
      <c r="F503" s="230" t="s">
        <v>3263</v>
      </c>
      <c r="G503" s="44"/>
      <c r="H503" s="44"/>
      <c r="I503" s="231"/>
      <c r="J503" s="44"/>
      <c r="K503" s="44"/>
      <c r="L503" s="48"/>
      <c r="M503" s="232"/>
      <c r="N503" s="233"/>
      <c r="O503" s="88"/>
      <c r="P503" s="88"/>
      <c r="Q503" s="88"/>
      <c r="R503" s="88"/>
      <c r="S503" s="88"/>
      <c r="T503" s="89"/>
      <c r="U503" s="42"/>
      <c r="V503" s="42"/>
      <c r="W503" s="42"/>
      <c r="X503" s="42"/>
      <c r="Y503" s="42"/>
      <c r="Z503" s="42"/>
      <c r="AA503" s="42"/>
      <c r="AB503" s="42"/>
      <c r="AC503" s="42"/>
      <c r="AD503" s="42"/>
      <c r="AE503" s="42"/>
      <c r="AT503" s="20" t="s">
        <v>223</v>
      </c>
      <c r="AU503" s="20" t="s">
        <v>85</v>
      </c>
    </row>
    <row r="504" s="2" customFormat="1" ht="37.8" customHeight="1">
      <c r="A504" s="42"/>
      <c r="B504" s="43"/>
      <c r="C504" s="268" t="s">
        <v>3037</v>
      </c>
      <c r="D504" s="268" t="s">
        <v>302</v>
      </c>
      <c r="E504" s="269" t="s">
        <v>3264</v>
      </c>
      <c r="F504" s="270" t="s">
        <v>3265</v>
      </c>
      <c r="G504" s="271" t="s">
        <v>327</v>
      </c>
      <c r="H504" s="272">
        <v>1</v>
      </c>
      <c r="I504" s="273"/>
      <c r="J504" s="274">
        <f>ROUND(I504*H504,2)</f>
        <v>0</v>
      </c>
      <c r="K504" s="270" t="s">
        <v>221</v>
      </c>
      <c r="L504" s="275"/>
      <c r="M504" s="276" t="s">
        <v>32</v>
      </c>
      <c r="N504" s="277" t="s">
        <v>47</v>
      </c>
      <c r="O504" s="88"/>
      <c r="P504" s="225">
        <f>O504*H504</f>
        <v>0</v>
      </c>
      <c r="Q504" s="225">
        <v>0</v>
      </c>
      <c r="R504" s="225">
        <f>Q504*H504</f>
        <v>0</v>
      </c>
      <c r="S504" s="225">
        <v>0</v>
      </c>
      <c r="T504" s="226">
        <f>S504*H504</f>
        <v>0</v>
      </c>
      <c r="U504" s="42"/>
      <c r="V504" s="42"/>
      <c r="W504" s="42"/>
      <c r="X504" s="42"/>
      <c r="Y504" s="42"/>
      <c r="Z504" s="42"/>
      <c r="AA504" s="42"/>
      <c r="AB504" s="42"/>
      <c r="AC504" s="42"/>
      <c r="AD504" s="42"/>
      <c r="AE504" s="42"/>
      <c r="AR504" s="227" t="s">
        <v>426</v>
      </c>
      <c r="AT504" s="227" t="s">
        <v>302</v>
      </c>
      <c r="AU504" s="227" t="s">
        <v>85</v>
      </c>
      <c r="AY504" s="20" t="s">
        <v>214</v>
      </c>
      <c r="BE504" s="228">
        <f>IF(N504="základní",J504,0)</f>
        <v>0</v>
      </c>
      <c r="BF504" s="228">
        <f>IF(N504="snížená",J504,0)</f>
        <v>0</v>
      </c>
      <c r="BG504" s="228">
        <f>IF(N504="zákl. přenesená",J504,0)</f>
        <v>0</v>
      </c>
      <c r="BH504" s="228">
        <f>IF(N504="sníž. přenesená",J504,0)</f>
        <v>0</v>
      </c>
      <c r="BI504" s="228">
        <f>IF(N504="nulová",J504,0)</f>
        <v>0</v>
      </c>
      <c r="BJ504" s="20" t="s">
        <v>83</v>
      </c>
      <c r="BK504" s="228">
        <f>ROUND(I504*H504,2)</f>
        <v>0</v>
      </c>
      <c r="BL504" s="20" t="s">
        <v>334</v>
      </c>
      <c r="BM504" s="227" t="s">
        <v>3266</v>
      </c>
    </row>
    <row r="505" s="2" customFormat="1" ht="24.15" customHeight="1">
      <c r="A505" s="42"/>
      <c r="B505" s="43"/>
      <c r="C505" s="216" t="s">
        <v>3267</v>
      </c>
      <c r="D505" s="216" t="s">
        <v>217</v>
      </c>
      <c r="E505" s="217" t="s">
        <v>3268</v>
      </c>
      <c r="F505" s="218" t="s">
        <v>3269</v>
      </c>
      <c r="G505" s="219" t="s">
        <v>2689</v>
      </c>
      <c r="H505" s="220">
        <v>1</v>
      </c>
      <c r="I505" s="221"/>
      <c r="J505" s="222">
        <f>ROUND(I505*H505,2)</f>
        <v>0</v>
      </c>
      <c r="K505" s="218" t="s">
        <v>221</v>
      </c>
      <c r="L505" s="48"/>
      <c r="M505" s="223" t="s">
        <v>32</v>
      </c>
      <c r="N505" s="224" t="s">
        <v>47</v>
      </c>
      <c r="O505" s="88"/>
      <c r="P505" s="225">
        <f>O505*H505</f>
        <v>0</v>
      </c>
      <c r="Q505" s="225">
        <v>0</v>
      </c>
      <c r="R505" s="225">
        <f>Q505*H505</f>
        <v>0</v>
      </c>
      <c r="S505" s="225">
        <v>0</v>
      </c>
      <c r="T505" s="226">
        <f>S505*H505</f>
        <v>0</v>
      </c>
      <c r="U505" s="42"/>
      <c r="V505" s="42"/>
      <c r="W505" s="42"/>
      <c r="X505" s="42"/>
      <c r="Y505" s="42"/>
      <c r="Z505" s="42"/>
      <c r="AA505" s="42"/>
      <c r="AB505" s="42"/>
      <c r="AC505" s="42"/>
      <c r="AD505" s="42"/>
      <c r="AE505" s="42"/>
      <c r="AR505" s="227" t="s">
        <v>334</v>
      </c>
      <c r="AT505" s="227" t="s">
        <v>217</v>
      </c>
      <c r="AU505" s="227" t="s">
        <v>85</v>
      </c>
      <c r="AY505" s="20" t="s">
        <v>214</v>
      </c>
      <c r="BE505" s="228">
        <f>IF(N505="základní",J505,0)</f>
        <v>0</v>
      </c>
      <c r="BF505" s="228">
        <f>IF(N505="snížená",J505,0)</f>
        <v>0</v>
      </c>
      <c r="BG505" s="228">
        <f>IF(N505="zákl. přenesená",J505,0)</f>
        <v>0</v>
      </c>
      <c r="BH505" s="228">
        <f>IF(N505="sníž. přenesená",J505,0)</f>
        <v>0</v>
      </c>
      <c r="BI505" s="228">
        <f>IF(N505="nulová",J505,0)</f>
        <v>0</v>
      </c>
      <c r="BJ505" s="20" t="s">
        <v>83</v>
      </c>
      <c r="BK505" s="228">
        <f>ROUND(I505*H505,2)</f>
        <v>0</v>
      </c>
      <c r="BL505" s="20" t="s">
        <v>334</v>
      </c>
      <c r="BM505" s="227" t="s">
        <v>3270</v>
      </c>
    </row>
    <row r="506" s="2" customFormat="1">
      <c r="A506" s="42"/>
      <c r="B506" s="43"/>
      <c r="C506" s="44"/>
      <c r="D506" s="229" t="s">
        <v>223</v>
      </c>
      <c r="E506" s="44"/>
      <c r="F506" s="230" t="s">
        <v>3271</v>
      </c>
      <c r="G506" s="44"/>
      <c r="H506" s="44"/>
      <c r="I506" s="231"/>
      <c r="J506" s="44"/>
      <c r="K506" s="44"/>
      <c r="L506" s="48"/>
      <c r="M506" s="232"/>
      <c r="N506" s="233"/>
      <c r="O506" s="88"/>
      <c r="P506" s="88"/>
      <c r="Q506" s="88"/>
      <c r="R506" s="88"/>
      <c r="S506" s="88"/>
      <c r="T506" s="89"/>
      <c r="U506" s="42"/>
      <c r="V506" s="42"/>
      <c r="W506" s="42"/>
      <c r="X506" s="42"/>
      <c r="Y506" s="42"/>
      <c r="Z506" s="42"/>
      <c r="AA506" s="42"/>
      <c r="AB506" s="42"/>
      <c r="AC506" s="42"/>
      <c r="AD506" s="42"/>
      <c r="AE506" s="42"/>
      <c r="AT506" s="20" t="s">
        <v>223</v>
      </c>
      <c r="AU506" s="20" t="s">
        <v>85</v>
      </c>
    </row>
    <row r="507" s="2" customFormat="1" ht="24.15" customHeight="1">
      <c r="A507" s="42"/>
      <c r="B507" s="43"/>
      <c r="C507" s="216" t="s">
        <v>3042</v>
      </c>
      <c r="D507" s="216" t="s">
        <v>217</v>
      </c>
      <c r="E507" s="217" t="s">
        <v>3272</v>
      </c>
      <c r="F507" s="218" t="s">
        <v>3273</v>
      </c>
      <c r="G507" s="219" t="s">
        <v>2689</v>
      </c>
      <c r="H507" s="220">
        <v>1</v>
      </c>
      <c r="I507" s="221"/>
      <c r="J507" s="222">
        <f>ROUND(I507*H507,2)</f>
        <v>0</v>
      </c>
      <c r="K507" s="218" t="s">
        <v>221</v>
      </c>
      <c r="L507" s="48"/>
      <c r="M507" s="223" t="s">
        <v>32</v>
      </c>
      <c r="N507" s="224" t="s">
        <v>47</v>
      </c>
      <c r="O507" s="88"/>
      <c r="P507" s="225">
        <f>O507*H507</f>
        <v>0</v>
      </c>
      <c r="Q507" s="225">
        <v>0</v>
      </c>
      <c r="R507" s="225">
        <f>Q507*H507</f>
        <v>0</v>
      </c>
      <c r="S507" s="225">
        <v>0</v>
      </c>
      <c r="T507" s="226">
        <f>S507*H507</f>
        <v>0</v>
      </c>
      <c r="U507" s="42"/>
      <c r="V507" s="42"/>
      <c r="W507" s="42"/>
      <c r="X507" s="42"/>
      <c r="Y507" s="42"/>
      <c r="Z507" s="42"/>
      <c r="AA507" s="42"/>
      <c r="AB507" s="42"/>
      <c r="AC507" s="42"/>
      <c r="AD507" s="42"/>
      <c r="AE507" s="42"/>
      <c r="AR507" s="227" t="s">
        <v>334</v>
      </c>
      <c r="AT507" s="227" t="s">
        <v>217</v>
      </c>
      <c r="AU507" s="227" t="s">
        <v>85</v>
      </c>
      <c r="AY507" s="20" t="s">
        <v>214</v>
      </c>
      <c r="BE507" s="228">
        <f>IF(N507="základní",J507,0)</f>
        <v>0</v>
      </c>
      <c r="BF507" s="228">
        <f>IF(N507="snížená",J507,0)</f>
        <v>0</v>
      </c>
      <c r="BG507" s="228">
        <f>IF(N507="zákl. přenesená",J507,0)</f>
        <v>0</v>
      </c>
      <c r="BH507" s="228">
        <f>IF(N507="sníž. přenesená",J507,0)</f>
        <v>0</v>
      </c>
      <c r="BI507" s="228">
        <f>IF(N507="nulová",J507,0)</f>
        <v>0</v>
      </c>
      <c r="BJ507" s="20" t="s">
        <v>83</v>
      </c>
      <c r="BK507" s="228">
        <f>ROUND(I507*H507,2)</f>
        <v>0</v>
      </c>
      <c r="BL507" s="20" t="s">
        <v>334</v>
      </c>
      <c r="BM507" s="227" t="s">
        <v>3274</v>
      </c>
    </row>
    <row r="508" s="2" customFormat="1">
      <c r="A508" s="42"/>
      <c r="B508" s="43"/>
      <c r="C508" s="44"/>
      <c r="D508" s="229" t="s">
        <v>223</v>
      </c>
      <c r="E508" s="44"/>
      <c r="F508" s="230" t="s">
        <v>3275</v>
      </c>
      <c r="G508" s="44"/>
      <c r="H508" s="44"/>
      <c r="I508" s="231"/>
      <c r="J508" s="44"/>
      <c r="K508" s="44"/>
      <c r="L508" s="48"/>
      <c r="M508" s="232"/>
      <c r="N508" s="233"/>
      <c r="O508" s="88"/>
      <c r="P508" s="88"/>
      <c r="Q508" s="88"/>
      <c r="R508" s="88"/>
      <c r="S508" s="88"/>
      <c r="T508" s="89"/>
      <c r="U508" s="42"/>
      <c r="V508" s="42"/>
      <c r="W508" s="42"/>
      <c r="X508" s="42"/>
      <c r="Y508" s="42"/>
      <c r="Z508" s="42"/>
      <c r="AA508" s="42"/>
      <c r="AB508" s="42"/>
      <c r="AC508" s="42"/>
      <c r="AD508" s="42"/>
      <c r="AE508" s="42"/>
      <c r="AT508" s="20" t="s">
        <v>223</v>
      </c>
      <c r="AU508" s="20" t="s">
        <v>85</v>
      </c>
    </row>
    <row r="509" s="2" customFormat="1" ht="24.15" customHeight="1">
      <c r="A509" s="42"/>
      <c r="B509" s="43"/>
      <c r="C509" s="268" t="s">
        <v>3276</v>
      </c>
      <c r="D509" s="268" t="s">
        <v>302</v>
      </c>
      <c r="E509" s="269" t="s">
        <v>3277</v>
      </c>
      <c r="F509" s="270" t="s">
        <v>3278</v>
      </c>
      <c r="G509" s="271" t="s">
        <v>327</v>
      </c>
      <c r="H509" s="272">
        <v>1</v>
      </c>
      <c r="I509" s="273"/>
      <c r="J509" s="274">
        <f>ROUND(I509*H509,2)</f>
        <v>0</v>
      </c>
      <c r="K509" s="270" t="s">
        <v>221</v>
      </c>
      <c r="L509" s="275"/>
      <c r="M509" s="276" t="s">
        <v>32</v>
      </c>
      <c r="N509" s="277" t="s">
        <v>47</v>
      </c>
      <c r="O509" s="88"/>
      <c r="P509" s="225">
        <f>O509*H509</f>
        <v>0</v>
      </c>
      <c r="Q509" s="225">
        <v>0</v>
      </c>
      <c r="R509" s="225">
        <f>Q509*H509</f>
        <v>0</v>
      </c>
      <c r="S509" s="225">
        <v>0</v>
      </c>
      <c r="T509" s="226">
        <f>S509*H509</f>
        <v>0</v>
      </c>
      <c r="U509" s="42"/>
      <c r="V509" s="42"/>
      <c r="W509" s="42"/>
      <c r="X509" s="42"/>
      <c r="Y509" s="42"/>
      <c r="Z509" s="42"/>
      <c r="AA509" s="42"/>
      <c r="AB509" s="42"/>
      <c r="AC509" s="42"/>
      <c r="AD509" s="42"/>
      <c r="AE509" s="42"/>
      <c r="AR509" s="227" t="s">
        <v>426</v>
      </c>
      <c r="AT509" s="227" t="s">
        <v>302</v>
      </c>
      <c r="AU509" s="227" t="s">
        <v>85</v>
      </c>
      <c r="AY509" s="20" t="s">
        <v>214</v>
      </c>
      <c r="BE509" s="228">
        <f>IF(N509="základní",J509,0)</f>
        <v>0</v>
      </c>
      <c r="BF509" s="228">
        <f>IF(N509="snížená",J509,0)</f>
        <v>0</v>
      </c>
      <c r="BG509" s="228">
        <f>IF(N509="zákl. přenesená",J509,0)</f>
        <v>0</v>
      </c>
      <c r="BH509" s="228">
        <f>IF(N509="sníž. přenesená",J509,0)</f>
        <v>0</v>
      </c>
      <c r="BI509" s="228">
        <f>IF(N509="nulová",J509,0)</f>
        <v>0</v>
      </c>
      <c r="BJ509" s="20" t="s">
        <v>83</v>
      </c>
      <c r="BK509" s="228">
        <f>ROUND(I509*H509,2)</f>
        <v>0</v>
      </c>
      <c r="BL509" s="20" t="s">
        <v>334</v>
      </c>
      <c r="BM509" s="227" t="s">
        <v>3279</v>
      </c>
    </row>
    <row r="510" s="2" customFormat="1" ht="49.05" customHeight="1">
      <c r="A510" s="42"/>
      <c r="B510" s="43"/>
      <c r="C510" s="216" t="s">
        <v>3046</v>
      </c>
      <c r="D510" s="216" t="s">
        <v>217</v>
      </c>
      <c r="E510" s="217" t="s">
        <v>3280</v>
      </c>
      <c r="F510" s="218" t="s">
        <v>3281</v>
      </c>
      <c r="G510" s="219" t="s">
        <v>241</v>
      </c>
      <c r="H510" s="220">
        <v>0.017000000000000001</v>
      </c>
      <c r="I510" s="221"/>
      <c r="J510" s="222">
        <f>ROUND(I510*H510,2)</f>
        <v>0</v>
      </c>
      <c r="K510" s="218" t="s">
        <v>221</v>
      </c>
      <c r="L510" s="48"/>
      <c r="M510" s="223" t="s">
        <v>32</v>
      </c>
      <c r="N510" s="224" t="s">
        <v>47</v>
      </c>
      <c r="O510" s="88"/>
      <c r="P510" s="225">
        <f>O510*H510</f>
        <v>0</v>
      </c>
      <c r="Q510" s="225">
        <v>0</v>
      </c>
      <c r="R510" s="225">
        <f>Q510*H510</f>
        <v>0</v>
      </c>
      <c r="S510" s="225">
        <v>0</v>
      </c>
      <c r="T510" s="226">
        <f>S510*H510</f>
        <v>0</v>
      </c>
      <c r="U510" s="42"/>
      <c r="V510" s="42"/>
      <c r="W510" s="42"/>
      <c r="X510" s="42"/>
      <c r="Y510" s="42"/>
      <c r="Z510" s="42"/>
      <c r="AA510" s="42"/>
      <c r="AB510" s="42"/>
      <c r="AC510" s="42"/>
      <c r="AD510" s="42"/>
      <c r="AE510" s="42"/>
      <c r="AR510" s="227" t="s">
        <v>334</v>
      </c>
      <c r="AT510" s="227" t="s">
        <v>217</v>
      </c>
      <c r="AU510" s="227" t="s">
        <v>85</v>
      </c>
      <c r="AY510" s="20" t="s">
        <v>214</v>
      </c>
      <c r="BE510" s="228">
        <f>IF(N510="základní",J510,0)</f>
        <v>0</v>
      </c>
      <c r="BF510" s="228">
        <f>IF(N510="snížená",J510,0)</f>
        <v>0</v>
      </c>
      <c r="BG510" s="228">
        <f>IF(N510="zákl. přenesená",J510,0)</f>
        <v>0</v>
      </c>
      <c r="BH510" s="228">
        <f>IF(N510="sníž. přenesená",J510,0)</f>
        <v>0</v>
      </c>
      <c r="BI510" s="228">
        <f>IF(N510="nulová",J510,0)</f>
        <v>0</v>
      </c>
      <c r="BJ510" s="20" t="s">
        <v>83</v>
      </c>
      <c r="BK510" s="228">
        <f>ROUND(I510*H510,2)</f>
        <v>0</v>
      </c>
      <c r="BL510" s="20" t="s">
        <v>334</v>
      </c>
      <c r="BM510" s="227" t="s">
        <v>3282</v>
      </c>
    </row>
    <row r="511" s="2" customFormat="1">
      <c r="A511" s="42"/>
      <c r="B511" s="43"/>
      <c r="C511" s="44"/>
      <c r="D511" s="229" t="s">
        <v>223</v>
      </c>
      <c r="E511" s="44"/>
      <c r="F511" s="230" t="s">
        <v>3283</v>
      </c>
      <c r="G511" s="44"/>
      <c r="H511" s="44"/>
      <c r="I511" s="231"/>
      <c r="J511" s="44"/>
      <c r="K511" s="44"/>
      <c r="L511" s="48"/>
      <c r="M511" s="232"/>
      <c r="N511" s="233"/>
      <c r="O511" s="88"/>
      <c r="P511" s="88"/>
      <c r="Q511" s="88"/>
      <c r="R511" s="88"/>
      <c r="S511" s="88"/>
      <c r="T511" s="89"/>
      <c r="U511" s="42"/>
      <c r="V511" s="42"/>
      <c r="W511" s="42"/>
      <c r="X511" s="42"/>
      <c r="Y511" s="42"/>
      <c r="Z511" s="42"/>
      <c r="AA511" s="42"/>
      <c r="AB511" s="42"/>
      <c r="AC511" s="42"/>
      <c r="AD511" s="42"/>
      <c r="AE511" s="42"/>
      <c r="AT511" s="20" t="s">
        <v>223</v>
      </c>
      <c r="AU511" s="20" t="s">
        <v>85</v>
      </c>
    </row>
    <row r="512" s="12" customFormat="1" ht="22.8" customHeight="1">
      <c r="A512" s="12"/>
      <c r="B512" s="200"/>
      <c r="C512" s="201"/>
      <c r="D512" s="202" t="s">
        <v>75</v>
      </c>
      <c r="E512" s="214" t="s">
        <v>2796</v>
      </c>
      <c r="F512" s="214" t="s">
        <v>2797</v>
      </c>
      <c r="G512" s="201"/>
      <c r="H512" s="201"/>
      <c r="I512" s="204"/>
      <c r="J512" s="215">
        <f>BK512</f>
        <v>0</v>
      </c>
      <c r="K512" s="201"/>
      <c r="L512" s="206"/>
      <c r="M512" s="207"/>
      <c r="N512" s="208"/>
      <c r="O512" s="208"/>
      <c r="P512" s="209">
        <f>SUM(P513:P544)</f>
        <v>0</v>
      </c>
      <c r="Q512" s="208"/>
      <c r="R512" s="209">
        <f>SUM(R513:R544)</f>
        <v>0</v>
      </c>
      <c r="S512" s="208"/>
      <c r="T512" s="210">
        <f>SUM(T513:T544)</f>
        <v>0</v>
      </c>
      <c r="U512" s="12"/>
      <c r="V512" s="12"/>
      <c r="W512" s="12"/>
      <c r="X512" s="12"/>
      <c r="Y512" s="12"/>
      <c r="Z512" s="12"/>
      <c r="AA512" s="12"/>
      <c r="AB512" s="12"/>
      <c r="AC512" s="12"/>
      <c r="AD512" s="12"/>
      <c r="AE512" s="12"/>
      <c r="AR512" s="211" t="s">
        <v>85</v>
      </c>
      <c r="AT512" s="212" t="s">
        <v>75</v>
      </c>
      <c r="AU512" s="212" t="s">
        <v>83</v>
      </c>
      <c r="AY512" s="211" t="s">
        <v>214</v>
      </c>
      <c r="BK512" s="213">
        <f>SUM(BK513:BK544)</f>
        <v>0</v>
      </c>
    </row>
    <row r="513" s="2" customFormat="1" ht="33" customHeight="1">
      <c r="A513" s="42"/>
      <c r="B513" s="43"/>
      <c r="C513" s="216" t="s">
        <v>3284</v>
      </c>
      <c r="D513" s="216" t="s">
        <v>217</v>
      </c>
      <c r="E513" s="217" t="s">
        <v>3285</v>
      </c>
      <c r="F513" s="218" t="s">
        <v>3286</v>
      </c>
      <c r="G513" s="219" t="s">
        <v>327</v>
      </c>
      <c r="H513" s="220">
        <v>1</v>
      </c>
      <c r="I513" s="221"/>
      <c r="J513" s="222">
        <f>ROUND(I513*H513,2)</f>
        <v>0</v>
      </c>
      <c r="K513" s="218" t="s">
        <v>221</v>
      </c>
      <c r="L513" s="48"/>
      <c r="M513" s="223" t="s">
        <v>32</v>
      </c>
      <c r="N513" s="224" t="s">
        <v>47</v>
      </c>
      <c r="O513" s="88"/>
      <c r="P513" s="225">
        <f>O513*H513</f>
        <v>0</v>
      </c>
      <c r="Q513" s="225">
        <v>0</v>
      </c>
      <c r="R513" s="225">
        <f>Q513*H513</f>
        <v>0</v>
      </c>
      <c r="S513" s="225">
        <v>0</v>
      </c>
      <c r="T513" s="226">
        <f>S513*H513</f>
        <v>0</v>
      </c>
      <c r="U513" s="42"/>
      <c r="V513" s="42"/>
      <c r="W513" s="42"/>
      <c r="X513" s="42"/>
      <c r="Y513" s="42"/>
      <c r="Z513" s="42"/>
      <c r="AA513" s="42"/>
      <c r="AB513" s="42"/>
      <c r="AC513" s="42"/>
      <c r="AD513" s="42"/>
      <c r="AE513" s="42"/>
      <c r="AR513" s="227" t="s">
        <v>334</v>
      </c>
      <c r="AT513" s="227" t="s">
        <v>217</v>
      </c>
      <c r="AU513" s="227" t="s">
        <v>85</v>
      </c>
      <c r="AY513" s="20" t="s">
        <v>214</v>
      </c>
      <c r="BE513" s="228">
        <f>IF(N513="základní",J513,0)</f>
        <v>0</v>
      </c>
      <c r="BF513" s="228">
        <f>IF(N513="snížená",J513,0)</f>
        <v>0</v>
      </c>
      <c r="BG513" s="228">
        <f>IF(N513="zákl. přenesená",J513,0)</f>
        <v>0</v>
      </c>
      <c r="BH513" s="228">
        <f>IF(N513="sníž. přenesená",J513,0)</f>
        <v>0</v>
      </c>
      <c r="BI513" s="228">
        <f>IF(N513="nulová",J513,0)</f>
        <v>0</v>
      </c>
      <c r="BJ513" s="20" t="s">
        <v>83</v>
      </c>
      <c r="BK513" s="228">
        <f>ROUND(I513*H513,2)</f>
        <v>0</v>
      </c>
      <c r="BL513" s="20" t="s">
        <v>334</v>
      </c>
      <c r="BM513" s="227" t="s">
        <v>3287</v>
      </c>
    </row>
    <row r="514" s="2" customFormat="1">
      <c r="A514" s="42"/>
      <c r="B514" s="43"/>
      <c r="C514" s="44"/>
      <c r="D514" s="229" t="s">
        <v>223</v>
      </c>
      <c r="E514" s="44"/>
      <c r="F514" s="230" t="s">
        <v>3288</v>
      </c>
      <c r="G514" s="44"/>
      <c r="H514" s="44"/>
      <c r="I514" s="231"/>
      <c r="J514" s="44"/>
      <c r="K514" s="44"/>
      <c r="L514" s="48"/>
      <c r="M514" s="232"/>
      <c r="N514" s="233"/>
      <c r="O514" s="88"/>
      <c r="P514" s="88"/>
      <c r="Q514" s="88"/>
      <c r="R514" s="88"/>
      <c r="S514" s="88"/>
      <c r="T514" s="89"/>
      <c r="U514" s="42"/>
      <c r="V514" s="42"/>
      <c r="W514" s="42"/>
      <c r="X514" s="42"/>
      <c r="Y514" s="42"/>
      <c r="Z514" s="42"/>
      <c r="AA514" s="42"/>
      <c r="AB514" s="42"/>
      <c r="AC514" s="42"/>
      <c r="AD514" s="42"/>
      <c r="AE514" s="42"/>
      <c r="AT514" s="20" t="s">
        <v>223</v>
      </c>
      <c r="AU514" s="20" t="s">
        <v>85</v>
      </c>
    </row>
    <row r="515" s="14" customFormat="1">
      <c r="A515" s="14"/>
      <c r="B515" s="245"/>
      <c r="C515" s="246"/>
      <c r="D515" s="236" t="s">
        <v>225</v>
      </c>
      <c r="E515" s="247" t="s">
        <v>32</v>
      </c>
      <c r="F515" s="248" t="s">
        <v>3002</v>
      </c>
      <c r="G515" s="246"/>
      <c r="H515" s="249">
        <v>1</v>
      </c>
      <c r="I515" s="250"/>
      <c r="J515" s="246"/>
      <c r="K515" s="246"/>
      <c r="L515" s="251"/>
      <c r="M515" s="252"/>
      <c r="N515" s="253"/>
      <c r="O515" s="253"/>
      <c r="P515" s="253"/>
      <c r="Q515" s="253"/>
      <c r="R515" s="253"/>
      <c r="S515" s="253"/>
      <c r="T515" s="254"/>
      <c r="U515" s="14"/>
      <c r="V515" s="14"/>
      <c r="W515" s="14"/>
      <c r="X515" s="14"/>
      <c r="Y515" s="14"/>
      <c r="Z515" s="14"/>
      <c r="AA515" s="14"/>
      <c r="AB515" s="14"/>
      <c r="AC515" s="14"/>
      <c r="AD515" s="14"/>
      <c r="AE515" s="14"/>
      <c r="AT515" s="255" t="s">
        <v>225</v>
      </c>
      <c r="AU515" s="255" t="s">
        <v>85</v>
      </c>
      <c r="AV515" s="14" t="s">
        <v>85</v>
      </c>
      <c r="AW515" s="14" t="s">
        <v>38</v>
      </c>
      <c r="AX515" s="14" t="s">
        <v>76</v>
      </c>
      <c r="AY515" s="255" t="s">
        <v>214</v>
      </c>
    </row>
    <row r="516" s="15" customFormat="1">
      <c r="A516" s="15"/>
      <c r="B516" s="256"/>
      <c r="C516" s="257"/>
      <c r="D516" s="236" t="s">
        <v>225</v>
      </c>
      <c r="E516" s="258" t="s">
        <v>32</v>
      </c>
      <c r="F516" s="259" t="s">
        <v>256</v>
      </c>
      <c r="G516" s="257"/>
      <c r="H516" s="260">
        <v>1</v>
      </c>
      <c r="I516" s="261"/>
      <c r="J516" s="257"/>
      <c r="K516" s="257"/>
      <c r="L516" s="262"/>
      <c r="M516" s="263"/>
      <c r="N516" s="264"/>
      <c r="O516" s="264"/>
      <c r="P516" s="264"/>
      <c r="Q516" s="264"/>
      <c r="R516" s="264"/>
      <c r="S516" s="264"/>
      <c r="T516" s="265"/>
      <c r="U516" s="15"/>
      <c r="V516" s="15"/>
      <c r="W516" s="15"/>
      <c r="X516" s="15"/>
      <c r="Y516" s="15"/>
      <c r="Z516" s="15"/>
      <c r="AA516" s="15"/>
      <c r="AB516" s="15"/>
      <c r="AC516" s="15"/>
      <c r="AD516" s="15"/>
      <c r="AE516" s="15"/>
      <c r="AT516" s="266" t="s">
        <v>225</v>
      </c>
      <c r="AU516" s="266" t="s">
        <v>85</v>
      </c>
      <c r="AV516" s="15" t="s">
        <v>215</v>
      </c>
      <c r="AW516" s="15" t="s">
        <v>38</v>
      </c>
      <c r="AX516" s="15" t="s">
        <v>83</v>
      </c>
      <c r="AY516" s="266" t="s">
        <v>214</v>
      </c>
    </row>
    <row r="517" s="2" customFormat="1" ht="33" customHeight="1">
      <c r="A517" s="42"/>
      <c r="B517" s="43"/>
      <c r="C517" s="216" t="s">
        <v>3051</v>
      </c>
      <c r="D517" s="216" t="s">
        <v>217</v>
      </c>
      <c r="E517" s="217" t="s">
        <v>3289</v>
      </c>
      <c r="F517" s="218" t="s">
        <v>3290</v>
      </c>
      <c r="G517" s="219" t="s">
        <v>327</v>
      </c>
      <c r="H517" s="220">
        <v>1</v>
      </c>
      <c r="I517" s="221"/>
      <c r="J517" s="222">
        <f>ROUND(I517*H517,2)</f>
        <v>0</v>
      </c>
      <c r="K517" s="218" t="s">
        <v>221</v>
      </c>
      <c r="L517" s="48"/>
      <c r="M517" s="223" t="s">
        <v>32</v>
      </c>
      <c r="N517" s="224" t="s">
        <v>47</v>
      </c>
      <c r="O517" s="88"/>
      <c r="P517" s="225">
        <f>O517*H517</f>
        <v>0</v>
      </c>
      <c r="Q517" s="225">
        <v>0</v>
      </c>
      <c r="R517" s="225">
        <f>Q517*H517</f>
        <v>0</v>
      </c>
      <c r="S517" s="225">
        <v>0</v>
      </c>
      <c r="T517" s="226">
        <f>S517*H517</f>
        <v>0</v>
      </c>
      <c r="U517" s="42"/>
      <c r="V517" s="42"/>
      <c r="W517" s="42"/>
      <c r="X517" s="42"/>
      <c r="Y517" s="42"/>
      <c r="Z517" s="42"/>
      <c r="AA517" s="42"/>
      <c r="AB517" s="42"/>
      <c r="AC517" s="42"/>
      <c r="AD517" s="42"/>
      <c r="AE517" s="42"/>
      <c r="AR517" s="227" t="s">
        <v>334</v>
      </c>
      <c r="AT517" s="227" t="s">
        <v>217</v>
      </c>
      <c r="AU517" s="227" t="s">
        <v>85</v>
      </c>
      <c r="AY517" s="20" t="s">
        <v>214</v>
      </c>
      <c r="BE517" s="228">
        <f>IF(N517="základní",J517,0)</f>
        <v>0</v>
      </c>
      <c r="BF517" s="228">
        <f>IF(N517="snížená",J517,0)</f>
        <v>0</v>
      </c>
      <c r="BG517" s="228">
        <f>IF(N517="zákl. přenesená",J517,0)</f>
        <v>0</v>
      </c>
      <c r="BH517" s="228">
        <f>IF(N517="sníž. přenesená",J517,0)</f>
        <v>0</v>
      </c>
      <c r="BI517" s="228">
        <f>IF(N517="nulová",J517,0)</f>
        <v>0</v>
      </c>
      <c r="BJ517" s="20" t="s">
        <v>83</v>
      </c>
      <c r="BK517" s="228">
        <f>ROUND(I517*H517,2)</f>
        <v>0</v>
      </c>
      <c r="BL517" s="20" t="s">
        <v>334</v>
      </c>
      <c r="BM517" s="227" t="s">
        <v>3291</v>
      </c>
    </row>
    <row r="518" s="2" customFormat="1">
      <c r="A518" s="42"/>
      <c r="B518" s="43"/>
      <c r="C518" s="44"/>
      <c r="D518" s="229" t="s">
        <v>223</v>
      </c>
      <c r="E518" s="44"/>
      <c r="F518" s="230" t="s">
        <v>3292</v>
      </c>
      <c r="G518" s="44"/>
      <c r="H518" s="44"/>
      <c r="I518" s="231"/>
      <c r="J518" s="44"/>
      <c r="K518" s="44"/>
      <c r="L518" s="48"/>
      <c r="M518" s="232"/>
      <c r="N518" s="233"/>
      <c r="O518" s="88"/>
      <c r="P518" s="88"/>
      <c r="Q518" s="88"/>
      <c r="R518" s="88"/>
      <c r="S518" s="88"/>
      <c r="T518" s="89"/>
      <c r="U518" s="42"/>
      <c r="V518" s="42"/>
      <c r="W518" s="42"/>
      <c r="X518" s="42"/>
      <c r="Y518" s="42"/>
      <c r="Z518" s="42"/>
      <c r="AA518" s="42"/>
      <c r="AB518" s="42"/>
      <c r="AC518" s="42"/>
      <c r="AD518" s="42"/>
      <c r="AE518" s="42"/>
      <c r="AT518" s="20" t="s">
        <v>223</v>
      </c>
      <c r="AU518" s="20" t="s">
        <v>85</v>
      </c>
    </row>
    <row r="519" s="14" customFormat="1">
      <c r="A519" s="14"/>
      <c r="B519" s="245"/>
      <c r="C519" s="246"/>
      <c r="D519" s="236" t="s">
        <v>225</v>
      </c>
      <c r="E519" s="247" t="s">
        <v>32</v>
      </c>
      <c r="F519" s="248" t="s">
        <v>3152</v>
      </c>
      <c r="G519" s="246"/>
      <c r="H519" s="249">
        <v>1</v>
      </c>
      <c r="I519" s="250"/>
      <c r="J519" s="246"/>
      <c r="K519" s="246"/>
      <c r="L519" s="251"/>
      <c r="M519" s="252"/>
      <c r="N519" s="253"/>
      <c r="O519" s="253"/>
      <c r="P519" s="253"/>
      <c r="Q519" s="253"/>
      <c r="R519" s="253"/>
      <c r="S519" s="253"/>
      <c r="T519" s="254"/>
      <c r="U519" s="14"/>
      <c r="V519" s="14"/>
      <c r="W519" s="14"/>
      <c r="X519" s="14"/>
      <c r="Y519" s="14"/>
      <c r="Z519" s="14"/>
      <c r="AA519" s="14"/>
      <c r="AB519" s="14"/>
      <c r="AC519" s="14"/>
      <c r="AD519" s="14"/>
      <c r="AE519" s="14"/>
      <c r="AT519" s="255" t="s">
        <v>225</v>
      </c>
      <c r="AU519" s="255" t="s">
        <v>85</v>
      </c>
      <c r="AV519" s="14" t="s">
        <v>85</v>
      </c>
      <c r="AW519" s="14" t="s">
        <v>38</v>
      </c>
      <c r="AX519" s="14" t="s">
        <v>76</v>
      </c>
      <c r="AY519" s="255" t="s">
        <v>214</v>
      </c>
    </row>
    <row r="520" s="15" customFormat="1">
      <c r="A520" s="15"/>
      <c r="B520" s="256"/>
      <c r="C520" s="257"/>
      <c r="D520" s="236" t="s">
        <v>225</v>
      </c>
      <c r="E520" s="258" t="s">
        <v>32</v>
      </c>
      <c r="F520" s="259" t="s">
        <v>256</v>
      </c>
      <c r="G520" s="257"/>
      <c r="H520" s="260">
        <v>1</v>
      </c>
      <c r="I520" s="261"/>
      <c r="J520" s="257"/>
      <c r="K520" s="257"/>
      <c r="L520" s="262"/>
      <c r="M520" s="263"/>
      <c r="N520" s="264"/>
      <c r="O520" s="264"/>
      <c r="P520" s="264"/>
      <c r="Q520" s="264"/>
      <c r="R520" s="264"/>
      <c r="S520" s="264"/>
      <c r="T520" s="265"/>
      <c r="U520" s="15"/>
      <c r="V520" s="15"/>
      <c r="W520" s="15"/>
      <c r="X520" s="15"/>
      <c r="Y520" s="15"/>
      <c r="Z520" s="15"/>
      <c r="AA520" s="15"/>
      <c r="AB520" s="15"/>
      <c r="AC520" s="15"/>
      <c r="AD520" s="15"/>
      <c r="AE520" s="15"/>
      <c r="AT520" s="266" t="s">
        <v>225</v>
      </c>
      <c r="AU520" s="266" t="s">
        <v>85</v>
      </c>
      <c r="AV520" s="15" t="s">
        <v>215</v>
      </c>
      <c r="AW520" s="15" t="s">
        <v>38</v>
      </c>
      <c r="AX520" s="15" t="s">
        <v>83</v>
      </c>
      <c r="AY520" s="266" t="s">
        <v>214</v>
      </c>
    </row>
    <row r="521" s="2" customFormat="1" ht="37.8" customHeight="1">
      <c r="A521" s="42"/>
      <c r="B521" s="43"/>
      <c r="C521" s="216" t="s">
        <v>3293</v>
      </c>
      <c r="D521" s="216" t="s">
        <v>217</v>
      </c>
      <c r="E521" s="217" t="s">
        <v>3294</v>
      </c>
      <c r="F521" s="218" t="s">
        <v>3295</v>
      </c>
      <c r="G521" s="219" t="s">
        <v>327</v>
      </c>
      <c r="H521" s="220">
        <v>1</v>
      </c>
      <c r="I521" s="221"/>
      <c r="J521" s="222">
        <f>ROUND(I521*H521,2)</f>
        <v>0</v>
      </c>
      <c r="K521" s="218" t="s">
        <v>221</v>
      </c>
      <c r="L521" s="48"/>
      <c r="M521" s="223" t="s">
        <v>32</v>
      </c>
      <c r="N521" s="224" t="s">
        <v>47</v>
      </c>
      <c r="O521" s="88"/>
      <c r="P521" s="225">
        <f>O521*H521</f>
        <v>0</v>
      </c>
      <c r="Q521" s="225">
        <v>0</v>
      </c>
      <c r="R521" s="225">
        <f>Q521*H521</f>
        <v>0</v>
      </c>
      <c r="S521" s="225">
        <v>0</v>
      </c>
      <c r="T521" s="226">
        <f>S521*H521</f>
        <v>0</v>
      </c>
      <c r="U521" s="42"/>
      <c r="V521" s="42"/>
      <c r="W521" s="42"/>
      <c r="X521" s="42"/>
      <c r="Y521" s="42"/>
      <c r="Z521" s="42"/>
      <c r="AA521" s="42"/>
      <c r="AB521" s="42"/>
      <c r="AC521" s="42"/>
      <c r="AD521" s="42"/>
      <c r="AE521" s="42"/>
      <c r="AR521" s="227" t="s">
        <v>334</v>
      </c>
      <c r="AT521" s="227" t="s">
        <v>217</v>
      </c>
      <c r="AU521" s="227" t="s">
        <v>85</v>
      </c>
      <c r="AY521" s="20" t="s">
        <v>214</v>
      </c>
      <c r="BE521" s="228">
        <f>IF(N521="základní",J521,0)</f>
        <v>0</v>
      </c>
      <c r="BF521" s="228">
        <f>IF(N521="snížená",J521,0)</f>
        <v>0</v>
      </c>
      <c r="BG521" s="228">
        <f>IF(N521="zákl. přenesená",J521,0)</f>
        <v>0</v>
      </c>
      <c r="BH521" s="228">
        <f>IF(N521="sníž. přenesená",J521,0)</f>
        <v>0</v>
      </c>
      <c r="BI521" s="228">
        <f>IF(N521="nulová",J521,0)</f>
        <v>0</v>
      </c>
      <c r="BJ521" s="20" t="s">
        <v>83</v>
      </c>
      <c r="BK521" s="228">
        <f>ROUND(I521*H521,2)</f>
        <v>0</v>
      </c>
      <c r="BL521" s="20" t="s">
        <v>334</v>
      </c>
      <c r="BM521" s="227" t="s">
        <v>3296</v>
      </c>
    </row>
    <row r="522" s="2" customFormat="1">
      <c r="A522" s="42"/>
      <c r="B522" s="43"/>
      <c r="C522" s="44"/>
      <c r="D522" s="229" t="s">
        <v>223</v>
      </c>
      <c r="E522" s="44"/>
      <c r="F522" s="230" t="s">
        <v>3297</v>
      </c>
      <c r="G522" s="44"/>
      <c r="H522" s="44"/>
      <c r="I522" s="231"/>
      <c r="J522" s="44"/>
      <c r="K522" s="44"/>
      <c r="L522" s="48"/>
      <c r="M522" s="232"/>
      <c r="N522" s="233"/>
      <c r="O522" s="88"/>
      <c r="P522" s="88"/>
      <c r="Q522" s="88"/>
      <c r="R522" s="88"/>
      <c r="S522" s="88"/>
      <c r="T522" s="89"/>
      <c r="U522" s="42"/>
      <c r="V522" s="42"/>
      <c r="W522" s="42"/>
      <c r="X522" s="42"/>
      <c r="Y522" s="42"/>
      <c r="Z522" s="42"/>
      <c r="AA522" s="42"/>
      <c r="AB522" s="42"/>
      <c r="AC522" s="42"/>
      <c r="AD522" s="42"/>
      <c r="AE522" s="42"/>
      <c r="AT522" s="20" t="s">
        <v>223</v>
      </c>
      <c r="AU522" s="20" t="s">
        <v>85</v>
      </c>
    </row>
    <row r="523" s="14" customFormat="1">
      <c r="A523" s="14"/>
      <c r="B523" s="245"/>
      <c r="C523" s="246"/>
      <c r="D523" s="236" t="s">
        <v>225</v>
      </c>
      <c r="E523" s="247" t="s">
        <v>32</v>
      </c>
      <c r="F523" s="248" t="s">
        <v>2869</v>
      </c>
      <c r="G523" s="246"/>
      <c r="H523" s="249">
        <v>1</v>
      </c>
      <c r="I523" s="250"/>
      <c r="J523" s="246"/>
      <c r="K523" s="246"/>
      <c r="L523" s="251"/>
      <c r="M523" s="252"/>
      <c r="N523" s="253"/>
      <c r="O523" s="253"/>
      <c r="P523" s="253"/>
      <c r="Q523" s="253"/>
      <c r="R523" s="253"/>
      <c r="S523" s="253"/>
      <c r="T523" s="254"/>
      <c r="U523" s="14"/>
      <c r="V523" s="14"/>
      <c r="W523" s="14"/>
      <c r="X523" s="14"/>
      <c r="Y523" s="14"/>
      <c r="Z523" s="14"/>
      <c r="AA523" s="14"/>
      <c r="AB523" s="14"/>
      <c r="AC523" s="14"/>
      <c r="AD523" s="14"/>
      <c r="AE523" s="14"/>
      <c r="AT523" s="255" t="s">
        <v>225</v>
      </c>
      <c r="AU523" s="255" t="s">
        <v>85</v>
      </c>
      <c r="AV523" s="14" t="s">
        <v>85</v>
      </c>
      <c r="AW523" s="14" t="s">
        <v>38</v>
      </c>
      <c r="AX523" s="14" t="s">
        <v>76</v>
      </c>
      <c r="AY523" s="255" t="s">
        <v>214</v>
      </c>
    </row>
    <row r="524" s="15" customFormat="1">
      <c r="A524" s="15"/>
      <c r="B524" s="256"/>
      <c r="C524" s="257"/>
      <c r="D524" s="236" t="s">
        <v>225</v>
      </c>
      <c r="E524" s="258" t="s">
        <v>32</v>
      </c>
      <c r="F524" s="259" t="s">
        <v>256</v>
      </c>
      <c r="G524" s="257"/>
      <c r="H524" s="260">
        <v>1</v>
      </c>
      <c r="I524" s="261"/>
      <c r="J524" s="257"/>
      <c r="K524" s="257"/>
      <c r="L524" s="262"/>
      <c r="M524" s="263"/>
      <c r="N524" s="264"/>
      <c r="O524" s="264"/>
      <c r="P524" s="264"/>
      <c r="Q524" s="264"/>
      <c r="R524" s="264"/>
      <c r="S524" s="264"/>
      <c r="T524" s="265"/>
      <c r="U524" s="15"/>
      <c r="V524" s="15"/>
      <c r="W524" s="15"/>
      <c r="X524" s="15"/>
      <c r="Y524" s="15"/>
      <c r="Z524" s="15"/>
      <c r="AA524" s="15"/>
      <c r="AB524" s="15"/>
      <c r="AC524" s="15"/>
      <c r="AD524" s="15"/>
      <c r="AE524" s="15"/>
      <c r="AT524" s="266" t="s">
        <v>225</v>
      </c>
      <c r="AU524" s="266" t="s">
        <v>85</v>
      </c>
      <c r="AV524" s="15" t="s">
        <v>215</v>
      </c>
      <c r="AW524" s="15" t="s">
        <v>38</v>
      </c>
      <c r="AX524" s="15" t="s">
        <v>83</v>
      </c>
      <c r="AY524" s="266" t="s">
        <v>214</v>
      </c>
    </row>
    <row r="525" s="2" customFormat="1" ht="33" customHeight="1">
      <c r="A525" s="42"/>
      <c r="B525" s="43"/>
      <c r="C525" s="216" t="s">
        <v>3054</v>
      </c>
      <c r="D525" s="216" t="s">
        <v>217</v>
      </c>
      <c r="E525" s="217" t="s">
        <v>3298</v>
      </c>
      <c r="F525" s="218" t="s">
        <v>3299</v>
      </c>
      <c r="G525" s="219" t="s">
        <v>327</v>
      </c>
      <c r="H525" s="220">
        <v>2</v>
      </c>
      <c r="I525" s="221"/>
      <c r="J525" s="222">
        <f>ROUND(I525*H525,2)</f>
        <v>0</v>
      </c>
      <c r="K525" s="218" t="s">
        <v>221</v>
      </c>
      <c r="L525" s="48"/>
      <c r="M525" s="223" t="s">
        <v>32</v>
      </c>
      <c r="N525" s="224" t="s">
        <v>47</v>
      </c>
      <c r="O525" s="88"/>
      <c r="P525" s="225">
        <f>O525*H525</f>
        <v>0</v>
      </c>
      <c r="Q525" s="225">
        <v>0</v>
      </c>
      <c r="R525" s="225">
        <f>Q525*H525</f>
        <v>0</v>
      </c>
      <c r="S525" s="225">
        <v>0</v>
      </c>
      <c r="T525" s="226">
        <f>S525*H525</f>
        <v>0</v>
      </c>
      <c r="U525" s="42"/>
      <c r="V525" s="42"/>
      <c r="W525" s="42"/>
      <c r="X525" s="42"/>
      <c r="Y525" s="42"/>
      <c r="Z525" s="42"/>
      <c r="AA525" s="42"/>
      <c r="AB525" s="42"/>
      <c r="AC525" s="42"/>
      <c r="AD525" s="42"/>
      <c r="AE525" s="42"/>
      <c r="AR525" s="227" t="s">
        <v>334</v>
      </c>
      <c r="AT525" s="227" t="s">
        <v>217</v>
      </c>
      <c r="AU525" s="227" t="s">
        <v>85</v>
      </c>
      <c r="AY525" s="20" t="s">
        <v>214</v>
      </c>
      <c r="BE525" s="228">
        <f>IF(N525="základní",J525,0)</f>
        <v>0</v>
      </c>
      <c r="BF525" s="228">
        <f>IF(N525="snížená",J525,0)</f>
        <v>0</v>
      </c>
      <c r="BG525" s="228">
        <f>IF(N525="zákl. přenesená",J525,0)</f>
        <v>0</v>
      </c>
      <c r="BH525" s="228">
        <f>IF(N525="sníž. přenesená",J525,0)</f>
        <v>0</v>
      </c>
      <c r="BI525" s="228">
        <f>IF(N525="nulová",J525,0)</f>
        <v>0</v>
      </c>
      <c r="BJ525" s="20" t="s">
        <v>83</v>
      </c>
      <c r="BK525" s="228">
        <f>ROUND(I525*H525,2)</f>
        <v>0</v>
      </c>
      <c r="BL525" s="20" t="s">
        <v>334</v>
      </c>
      <c r="BM525" s="227" t="s">
        <v>3300</v>
      </c>
    </row>
    <row r="526" s="2" customFormat="1">
      <c r="A526" s="42"/>
      <c r="B526" s="43"/>
      <c r="C526" s="44"/>
      <c r="D526" s="229" t="s">
        <v>223</v>
      </c>
      <c r="E526" s="44"/>
      <c r="F526" s="230" t="s">
        <v>3301</v>
      </c>
      <c r="G526" s="44"/>
      <c r="H526" s="44"/>
      <c r="I526" s="231"/>
      <c r="J526" s="44"/>
      <c r="K526" s="44"/>
      <c r="L526" s="48"/>
      <c r="M526" s="232"/>
      <c r="N526" s="233"/>
      <c r="O526" s="88"/>
      <c r="P526" s="88"/>
      <c r="Q526" s="88"/>
      <c r="R526" s="88"/>
      <c r="S526" s="88"/>
      <c r="T526" s="89"/>
      <c r="U526" s="42"/>
      <c r="V526" s="42"/>
      <c r="W526" s="42"/>
      <c r="X526" s="42"/>
      <c r="Y526" s="42"/>
      <c r="Z526" s="42"/>
      <c r="AA526" s="42"/>
      <c r="AB526" s="42"/>
      <c r="AC526" s="42"/>
      <c r="AD526" s="42"/>
      <c r="AE526" s="42"/>
      <c r="AT526" s="20" t="s">
        <v>223</v>
      </c>
      <c r="AU526" s="20" t="s">
        <v>85</v>
      </c>
    </row>
    <row r="527" s="14" customFormat="1">
      <c r="A527" s="14"/>
      <c r="B527" s="245"/>
      <c r="C527" s="246"/>
      <c r="D527" s="236" t="s">
        <v>225</v>
      </c>
      <c r="E527" s="247" t="s">
        <v>32</v>
      </c>
      <c r="F527" s="248" t="s">
        <v>3302</v>
      </c>
      <c r="G527" s="246"/>
      <c r="H527" s="249">
        <v>1</v>
      </c>
      <c r="I527" s="250"/>
      <c r="J527" s="246"/>
      <c r="K527" s="246"/>
      <c r="L527" s="251"/>
      <c r="M527" s="252"/>
      <c r="N527" s="253"/>
      <c r="O527" s="253"/>
      <c r="P527" s="253"/>
      <c r="Q527" s="253"/>
      <c r="R527" s="253"/>
      <c r="S527" s="253"/>
      <c r="T527" s="254"/>
      <c r="U527" s="14"/>
      <c r="V527" s="14"/>
      <c r="W527" s="14"/>
      <c r="X527" s="14"/>
      <c r="Y527" s="14"/>
      <c r="Z527" s="14"/>
      <c r="AA527" s="14"/>
      <c r="AB527" s="14"/>
      <c r="AC527" s="14"/>
      <c r="AD527" s="14"/>
      <c r="AE527" s="14"/>
      <c r="AT527" s="255" t="s">
        <v>225</v>
      </c>
      <c r="AU527" s="255" t="s">
        <v>85</v>
      </c>
      <c r="AV527" s="14" t="s">
        <v>85</v>
      </c>
      <c r="AW527" s="14" t="s">
        <v>38</v>
      </c>
      <c r="AX527" s="14" t="s">
        <v>76</v>
      </c>
      <c r="AY527" s="255" t="s">
        <v>214</v>
      </c>
    </row>
    <row r="528" s="14" customFormat="1">
      <c r="A528" s="14"/>
      <c r="B528" s="245"/>
      <c r="C528" s="246"/>
      <c r="D528" s="236" t="s">
        <v>225</v>
      </c>
      <c r="E528" s="247" t="s">
        <v>32</v>
      </c>
      <c r="F528" s="248" t="s">
        <v>3002</v>
      </c>
      <c r="G528" s="246"/>
      <c r="H528" s="249">
        <v>1</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225</v>
      </c>
      <c r="AU528" s="255" t="s">
        <v>85</v>
      </c>
      <c r="AV528" s="14" t="s">
        <v>85</v>
      </c>
      <c r="AW528" s="14" t="s">
        <v>38</v>
      </c>
      <c r="AX528" s="14" t="s">
        <v>76</v>
      </c>
      <c r="AY528" s="255" t="s">
        <v>214</v>
      </c>
    </row>
    <row r="529" s="15" customFormat="1">
      <c r="A529" s="15"/>
      <c r="B529" s="256"/>
      <c r="C529" s="257"/>
      <c r="D529" s="236" t="s">
        <v>225</v>
      </c>
      <c r="E529" s="258" t="s">
        <v>32</v>
      </c>
      <c r="F529" s="259" t="s">
        <v>256</v>
      </c>
      <c r="G529" s="257"/>
      <c r="H529" s="260">
        <v>2</v>
      </c>
      <c r="I529" s="261"/>
      <c r="J529" s="257"/>
      <c r="K529" s="257"/>
      <c r="L529" s="262"/>
      <c r="M529" s="263"/>
      <c r="N529" s="264"/>
      <c r="O529" s="264"/>
      <c r="P529" s="264"/>
      <c r="Q529" s="264"/>
      <c r="R529" s="264"/>
      <c r="S529" s="264"/>
      <c r="T529" s="265"/>
      <c r="U529" s="15"/>
      <c r="V529" s="15"/>
      <c r="W529" s="15"/>
      <c r="X529" s="15"/>
      <c r="Y529" s="15"/>
      <c r="Z529" s="15"/>
      <c r="AA529" s="15"/>
      <c r="AB529" s="15"/>
      <c r="AC529" s="15"/>
      <c r="AD529" s="15"/>
      <c r="AE529" s="15"/>
      <c r="AT529" s="266" t="s">
        <v>225</v>
      </c>
      <c r="AU529" s="266" t="s">
        <v>85</v>
      </c>
      <c r="AV529" s="15" t="s">
        <v>215</v>
      </c>
      <c r="AW529" s="15" t="s">
        <v>38</v>
      </c>
      <c r="AX529" s="15" t="s">
        <v>83</v>
      </c>
      <c r="AY529" s="266" t="s">
        <v>214</v>
      </c>
    </row>
    <row r="530" s="2" customFormat="1" ht="33" customHeight="1">
      <c r="A530" s="42"/>
      <c r="B530" s="43"/>
      <c r="C530" s="216" t="s">
        <v>3303</v>
      </c>
      <c r="D530" s="216" t="s">
        <v>217</v>
      </c>
      <c r="E530" s="217" t="s">
        <v>3304</v>
      </c>
      <c r="F530" s="218" t="s">
        <v>3305</v>
      </c>
      <c r="G530" s="219" t="s">
        <v>327</v>
      </c>
      <c r="H530" s="220">
        <v>1</v>
      </c>
      <c r="I530" s="221"/>
      <c r="J530" s="222">
        <f>ROUND(I530*H530,2)</f>
        <v>0</v>
      </c>
      <c r="K530" s="218" t="s">
        <v>221</v>
      </c>
      <c r="L530" s="48"/>
      <c r="M530" s="223" t="s">
        <v>32</v>
      </c>
      <c r="N530" s="224" t="s">
        <v>47</v>
      </c>
      <c r="O530" s="88"/>
      <c r="P530" s="225">
        <f>O530*H530</f>
        <v>0</v>
      </c>
      <c r="Q530" s="225">
        <v>0</v>
      </c>
      <c r="R530" s="225">
        <f>Q530*H530</f>
        <v>0</v>
      </c>
      <c r="S530" s="225">
        <v>0</v>
      </c>
      <c r="T530" s="226">
        <f>S530*H530</f>
        <v>0</v>
      </c>
      <c r="U530" s="42"/>
      <c r="V530" s="42"/>
      <c r="W530" s="42"/>
      <c r="X530" s="42"/>
      <c r="Y530" s="42"/>
      <c r="Z530" s="42"/>
      <c r="AA530" s="42"/>
      <c r="AB530" s="42"/>
      <c r="AC530" s="42"/>
      <c r="AD530" s="42"/>
      <c r="AE530" s="42"/>
      <c r="AR530" s="227" t="s">
        <v>334</v>
      </c>
      <c r="AT530" s="227" t="s">
        <v>217</v>
      </c>
      <c r="AU530" s="227" t="s">
        <v>85</v>
      </c>
      <c r="AY530" s="20" t="s">
        <v>214</v>
      </c>
      <c r="BE530" s="228">
        <f>IF(N530="základní",J530,0)</f>
        <v>0</v>
      </c>
      <c r="BF530" s="228">
        <f>IF(N530="snížená",J530,0)</f>
        <v>0</v>
      </c>
      <c r="BG530" s="228">
        <f>IF(N530="zákl. přenesená",J530,0)</f>
        <v>0</v>
      </c>
      <c r="BH530" s="228">
        <f>IF(N530="sníž. přenesená",J530,0)</f>
        <v>0</v>
      </c>
      <c r="BI530" s="228">
        <f>IF(N530="nulová",J530,0)</f>
        <v>0</v>
      </c>
      <c r="BJ530" s="20" t="s">
        <v>83</v>
      </c>
      <c r="BK530" s="228">
        <f>ROUND(I530*H530,2)</f>
        <v>0</v>
      </c>
      <c r="BL530" s="20" t="s">
        <v>334</v>
      </c>
      <c r="BM530" s="227" t="s">
        <v>3306</v>
      </c>
    </row>
    <row r="531" s="2" customFormat="1">
      <c r="A531" s="42"/>
      <c r="B531" s="43"/>
      <c r="C531" s="44"/>
      <c r="D531" s="229" t="s">
        <v>223</v>
      </c>
      <c r="E531" s="44"/>
      <c r="F531" s="230" t="s">
        <v>3307</v>
      </c>
      <c r="G531" s="44"/>
      <c r="H531" s="44"/>
      <c r="I531" s="231"/>
      <c r="J531" s="44"/>
      <c r="K531" s="44"/>
      <c r="L531" s="48"/>
      <c r="M531" s="232"/>
      <c r="N531" s="233"/>
      <c r="O531" s="88"/>
      <c r="P531" s="88"/>
      <c r="Q531" s="88"/>
      <c r="R531" s="88"/>
      <c r="S531" s="88"/>
      <c r="T531" s="89"/>
      <c r="U531" s="42"/>
      <c r="V531" s="42"/>
      <c r="W531" s="42"/>
      <c r="X531" s="42"/>
      <c r="Y531" s="42"/>
      <c r="Z531" s="42"/>
      <c r="AA531" s="42"/>
      <c r="AB531" s="42"/>
      <c r="AC531" s="42"/>
      <c r="AD531" s="42"/>
      <c r="AE531" s="42"/>
      <c r="AT531" s="20" t="s">
        <v>223</v>
      </c>
      <c r="AU531" s="20" t="s">
        <v>85</v>
      </c>
    </row>
    <row r="532" s="14" customFormat="1">
      <c r="A532" s="14"/>
      <c r="B532" s="245"/>
      <c r="C532" s="246"/>
      <c r="D532" s="236" t="s">
        <v>225</v>
      </c>
      <c r="E532" s="247" t="s">
        <v>32</v>
      </c>
      <c r="F532" s="248" t="s">
        <v>3152</v>
      </c>
      <c r="G532" s="246"/>
      <c r="H532" s="249">
        <v>1</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225</v>
      </c>
      <c r="AU532" s="255" t="s">
        <v>85</v>
      </c>
      <c r="AV532" s="14" t="s">
        <v>85</v>
      </c>
      <c r="AW532" s="14" t="s">
        <v>38</v>
      </c>
      <c r="AX532" s="14" t="s">
        <v>76</v>
      </c>
      <c r="AY532" s="255" t="s">
        <v>214</v>
      </c>
    </row>
    <row r="533" s="15" customFormat="1">
      <c r="A533" s="15"/>
      <c r="B533" s="256"/>
      <c r="C533" s="257"/>
      <c r="D533" s="236" t="s">
        <v>225</v>
      </c>
      <c r="E533" s="258" t="s">
        <v>32</v>
      </c>
      <c r="F533" s="259" t="s">
        <v>256</v>
      </c>
      <c r="G533" s="257"/>
      <c r="H533" s="260">
        <v>1</v>
      </c>
      <c r="I533" s="261"/>
      <c r="J533" s="257"/>
      <c r="K533" s="257"/>
      <c r="L533" s="262"/>
      <c r="M533" s="263"/>
      <c r="N533" s="264"/>
      <c r="O533" s="264"/>
      <c r="P533" s="264"/>
      <c r="Q533" s="264"/>
      <c r="R533" s="264"/>
      <c r="S533" s="264"/>
      <c r="T533" s="265"/>
      <c r="U533" s="15"/>
      <c r="V533" s="15"/>
      <c r="W533" s="15"/>
      <c r="X533" s="15"/>
      <c r="Y533" s="15"/>
      <c r="Z533" s="15"/>
      <c r="AA533" s="15"/>
      <c r="AB533" s="15"/>
      <c r="AC533" s="15"/>
      <c r="AD533" s="15"/>
      <c r="AE533" s="15"/>
      <c r="AT533" s="266" t="s">
        <v>225</v>
      </c>
      <c r="AU533" s="266" t="s">
        <v>85</v>
      </c>
      <c r="AV533" s="15" t="s">
        <v>215</v>
      </c>
      <c r="AW533" s="15" t="s">
        <v>38</v>
      </c>
      <c r="AX533" s="15" t="s">
        <v>83</v>
      </c>
      <c r="AY533" s="266" t="s">
        <v>214</v>
      </c>
    </row>
    <row r="534" s="2" customFormat="1" ht="33" customHeight="1">
      <c r="A534" s="42"/>
      <c r="B534" s="43"/>
      <c r="C534" s="216" t="s">
        <v>3057</v>
      </c>
      <c r="D534" s="216" t="s">
        <v>217</v>
      </c>
      <c r="E534" s="217" t="s">
        <v>3308</v>
      </c>
      <c r="F534" s="218" t="s">
        <v>3309</v>
      </c>
      <c r="G534" s="219" t="s">
        <v>327</v>
      </c>
      <c r="H534" s="220">
        <v>4</v>
      </c>
      <c r="I534" s="221"/>
      <c r="J534" s="222">
        <f>ROUND(I534*H534,2)</f>
        <v>0</v>
      </c>
      <c r="K534" s="218" t="s">
        <v>221</v>
      </c>
      <c r="L534" s="48"/>
      <c r="M534" s="223" t="s">
        <v>32</v>
      </c>
      <c r="N534" s="224" t="s">
        <v>47</v>
      </c>
      <c r="O534" s="88"/>
      <c r="P534" s="225">
        <f>O534*H534</f>
        <v>0</v>
      </c>
      <c r="Q534" s="225">
        <v>0</v>
      </c>
      <c r="R534" s="225">
        <f>Q534*H534</f>
        <v>0</v>
      </c>
      <c r="S534" s="225">
        <v>0</v>
      </c>
      <c r="T534" s="226">
        <f>S534*H534</f>
        <v>0</v>
      </c>
      <c r="U534" s="42"/>
      <c r="V534" s="42"/>
      <c r="W534" s="42"/>
      <c r="X534" s="42"/>
      <c r="Y534" s="42"/>
      <c r="Z534" s="42"/>
      <c r="AA534" s="42"/>
      <c r="AB534" s="42"/>
      <c r="AC534" s="42"/>
      <c r="AD534" s="42"/>
      <c r="AE534" s="42"/>
      <c r="AR534" s="227" t="s">
        <v>334</v>
      </c>
      <c r="AT534" s="227" t="s">
        <v>217</v>
      </c>
      <c r="AU534" s="227" t="s">
        <v>85</v>
      </c>
      <c r="AY534" s="20" t="s">
        <v>214</v>
      </c>
      <c r="BE534" s="228">
        <f>IF(N534="základní",J534,0)</f>
        <v>0</v>
      </c>
      <c r="BF534" s="228">
        <f>IF(N534="snížená",J534,0)</f>
        <v>0</v>
      </c>
      <c r="BG534" s="228">
        <f>IF(N534="zákl. přenesená",J534,0)</f>
        <v>0</v>
      </c>
      <c r="BH534" s="228">
        <f>IF(N534="sníž. přenesená",J534,0)</f>
        <v>0</v>
      </c>
      <c r="BI534" s="228">
        <f>IF(N534="nulová",J534,0)</f>
        <v>0</v>
      </c>
      <c r="BJ534" s="20" t="s">
        <v>83</v>
      </c>
      <c r="BK534" s="228">
        <f>ROUND(I534*H534,2)</f>
        <v>0</v>
      </c>
      <c r="BL534" s="20" t="s">
        <v>334</v>
      </c>
      <c r="BM534" s="227" t="s">
        <v>3310</v>
      </c>
    </row>
    <row r="535" s="2" customFormat="1">
      <c r="A535" s="42"/>
      <c r="B535" s="43"/>
      <c r="C535" s="44"/>
      <c r="D535" s="229" t="s">
        <v>223</v>
      </c>
      <c r="E535" s="44"/>
      <c r="F535" s="230" t="s">
        <v>3311</v>
      </c>
      <c r="G535" s="44"/>
      <c r="H535" s="44"/>
      <c r="I535" s="231"/>
      <c r="J535" s="44"/>
      <c r="K535" s="44"/>
      <c r="L535" s="48"/>
      <c r="M535" s="232"/>
      <c r="N535" s="233"/>
      <c r="O535" s="88"/>
      <c r="P535" s="88"/>
      <c r="Q535" s="88"/>
      <c r="R535" s="88"/>
      <c r="S535" s="88"/>
      <c r="T535" s="89"/>
      <c r="U535" s="42"/>
      <c r="V535" s="42"/>
      <c r="W535" s="42"/>
      <c r="X535" s="42"/>
      <c r="Y535" s="42"/>
      <c r="Z535" s="42"/>
      <c r="AA535" s="42"/>
      <c r="AB535" s="42"/>
      <c r="AC535" s="42"/>
      <c r="AD535" s="42"/>
      <c r="AE535" s="42"/>
      <c r="AT535" s="20" t="s">
        <v>223</v>
      </c>
      <c r="AU535" s="20" t="s">
        <v>85</v>
      </c>
    </row>
    <row r="536" s="14" customFormat="1">
      <c r="A536" s="14"/>
      <c r="B536" s="245"/>
      <c r="C536" s="246"/>
      <c r="D536" s="236" t="s">
        <v>225</v>
      </c>
      <c r="E536" s="247" t="s">
        <v>32</v>
      </c>
      <c r="F536" s="248" t="s">
        <v>3312</v>
      </c>
      <c r="G536" s="246"/>
      <c r="H536" s="249">
        <v>4</v>
      </c>
      <c r="I536" s="250"/>
      <c r="J536" s="246"/>
      <c r="K536" s="246"/>
      <c r="L536" s="251"/>
      <c r="M536" s="252"/>
      <c r="N536" s="253"/>
      <c r="O536" s="253"/>
      <c r="P536" s="253"/>
      <c r="Q536" s="253"/>
      <c r="R536" s="253"/>
      <c r="S536" s="253"/>
      <c r="T536" s="254"/>
      <c r="U536" s="14"/>
      <c r="V536" s="14"/>
      <c r="W536" s="14"/>
      <c r="X536" s="14"/>
      <c r="Y536" s="14"/>
      <c r="Z536" s="14"/>
      <c r="AA536" s="14"/>
      <c r="AB536" s="14"/>
      <c r="AC536" s="14"/>
      <c r="AD536" s="14"/>
      <c r="AE536" s="14"/>
      <c r="AT536" s="255" t="s">
        <v>225</v>
      </c>
      <c r="AU536" s="255" t="s">
        <v>85</v>
      </c>
      <c r="AV536" s="14" t="s">
        <v>85</v>
      </c>
      <c r="AW536" s="14" t="s">
        <v>38</v>
      </c>
      <c r="AX536" s="14" t="s">
        <v>76</v>
      </c>
      <c r="AY536" s="255" t="s">
        <v>214</v>
      </c>
    </row>
    <row r="537" s="15" customFormat="1">
      <c r="A537" s="15"/>
      <c r="B537" s="256"/>
      <c r="C537" s="257"/>
      <c r="D537" s="236" t="s">
        <v>225</v>
      </c>
      <c r="E537" s="258" t="s">
        <v>32</v>
      </c>
      <c r="F537" s="259" t="s">
        <v>256</v>
      </c>
      <c r="G537" s="257"/>
      <c r="H537" s="260">
        <v>4</v>
      </c>
      <c r="I537" s="261"/>
      <c r="J537" s="257"/>
      <c r="K537" s="257"/>
      <c r="L537" s="262"/>
      <c r="M537" s="263"/>
      <c r="N537" s="264"/>
      <c r="O537" s="264"/>
      <c r="P537" s="264"/>
      <c r="Q537" s="264"/>
      <c r="R537" s="264"/>
      <c r="S537" s="264"/>
      <c r="T537" s="265"/>
      <c r="U537" s="15"/>
      <c r="V537" s="15"/>
      <c r="W537" s="15"/>
      <c r="X537" s="15"/>
      <c r="Y537" s="15"/>
      <c r="Z537" s="15"/>
      <c r="AA537" s="15"/>
      <c r="AB537" s="15"/>
      <c r="AC537" s="15"/>
      <c r="AD537" s="15"/>
      <c r="AE537" s="15"/>
      <c r="AT537" s="266" t="s">
        <v>225</v>
      </c>
      <c r="AU537" s="266" t="s">
        <v>85</v>
      </c>
      <c r="AV537" s="15" t="s">
        <v>215</v>
      </c>
      <c r="AW537" s="15" t="s">
        <v>38</v>
      </c>
      <c r="AX537" s="15" t="s">
        <v>83</v>
      </c>
      <c r="AY537" s="266" t="s">
        <v>214</v>
      </c>
    </row>
    <row r="538" s="2" customFormat="1" ht="37.8" customHeight="1">
      <c r="A538" s="42"/>
      <c r="B538" s="43"/>
      <c r="C538" s="216" t="s">
        <v>3313</v>
      </c>
      <c r="D538" s="216" t="s">
        <v>217</v>
      </c>
      <c r="E538" s="217" t="s">
        <v>3314</v>
      </c>
      <c r="F538" s="218" t="s">
        <v>3315</v>
      </c>
      <c r="G538" s="219" t="s">
        <v>327</v>
      </c>
      <c r="H538" s="220">
        <v>5</v>
      </c>
      <c r="I538" s="221"/>
      <c r="J538" s="222">
        <f>ROUND(I538*H538,2)</f>
        <v>0</v>
      </c>
      <c r="K538" s="218" t="s">
        <v>221</v>
      </c>
      <c r="L538" s="48"/>
      <c r="M538" s="223" t="s">
        <v>32</v>
      </c>
      <c r="N538" s="224" t="s">
        <v>47</v>
      </c>
      <c r="O538" s="88"/>
      <c r="P538" s="225">
        <f>O538*H538</f>
        <v>0</v>
      </c>
      <c r="Q538" s="225">
        <v>0</v>
      </c>
      <c r="R538" s="225">
        <f>Q538*H538</f>
        <v>0</v>
      </c>
      <c r="S538" s="225">
        <v>0</v>
      </c>
      <c r="T538" s="226">
        <f>S538*H538</f>
        <v>0</v>
      </c>
      <c r="U538" s="42"/>
      <c r="V538" s="42"/>
      <c r="W538" s="42"/>
      <c r="X538" s="42"/>
      <c r="Y538" s="42"/>
      <c r="Z538" s="42"/>
      <c r="AA538" s="42"/>
      <c r="AB538" s="42"/>
      <c r="AC538" s="42"/>
      <c r="AD538" s="42"/>
      <c r="AE538" s="42"/>
      <c r="AR538" s="227" t="s">
        <v>334</v>
      </c>
      <c r="AT538" s="227" t="s">
        <v>217</v>
      </c>
      <c r="AU538" s="227" t="s">
        <v>85</v>
      </c>
      <c r="AY538" s="20" t="s">
        <v>214</v>
      </c>
      <c r="BE538" s="228">
        <f>IF(N538="základní",J538,0)</f>
        <v>0</v>
      </c>
      <c r="BF538" s="228">
        <f>IF(N538="snížená",J538,0)</f>
        <v>0</v>
      </c>
      <c r="BG538" s="228">
        <f>IF(N538="zákl. přenesená",J538,0)</f>
        <v>0</v>
      </c>
      <c r="BH538" s="228">
        <f>IF(N538="sníž. přenesená",J538,0)</f>
        <v>0</v>
      </c>
      <c r="BI538" s="228">
        <f>IF(N538="nulová",J538,0)</f>
        <v>0</v>
      </c>
      <c r="BJ538" s="20" t="s">
        <v>83</v>
      </c>
      <c r="BK538" s="228">
        <f>ROUND(I538*H538,2)</f>
        <v>0</v>
      </c>
      <c r="BL538" s="20" t="s">
        <v>334</v>
      </c>
      <c r="BM538" s="227" t="s">
        <v>3316</v>
      </c>
    </row>
    <row r="539" s="2" customFormat="1">
      <c r="A539" s="42"/>
      <c r="B539" s="43"/>
      <c r="C539" s="44"/>
      <c r="D539" s="229" t="s">
        <v>223</v>
      </c>
      <c r="E539" s="44"/>
      <c r="F539" s="230" t="s">
        <v>3317</v>
      </c>
      <c r="G539" s="44"/>
      <c r="H539" s="44"/>
      <c r="I539" s="231"/>
      <c r="J539" s="44"/>
      <c r="K539" s="44"/>
      <c r="L539" s="48"/>
      <c r="M539" s="232"/>
      <c r="N539" s="233"/>
      <c r="O539" s="88"/>
      <c r="P539" s="88"/>
      <c r="Q539" s="88"/>
      <c r="R539" s="88"/>
      <c r="S539" s="88"/>
      <c r="T539" s="89"/>
      <c r="U539" s="42"/>
      <c r="V539" s="42"/>
      <c r="W539" s="42"/>
      <c r="X539" s="42"/>
      <c r="Y539" s="42"/>
      <c r="Z539" s="42"/>
      <c r="AA539" s="42"/>
      <c r="AB539" s="42"/>
      <c r="AC539" s="42"/>
      <c r="AD539" s="42"/>
      <c r="AE539" s="42"/>
      <c r="AT539" s="20" t="s">
        <v>223</v>
      </c>
      <c r="AU539" s="20" t="s">
        <v>85</v>
      </c>
    </row>
    <row r="540" s="14" customFormat="1">
      <c r="A540" s="14"/>
      <c r="B540" s="245"/>
      <c r="C540" s="246"/>
      <c r="D540" s="236" t="s">
        <v>225</v>
      </c>
      <c r="E540" s="247" t="s">
        <v>32</v>
      </c>
      <c r="F540" s="248" t="s">
        <v>3318</v>
      </c>
      <c r="G540" s="246"/>
      <c r="H540" s="249">
        <v>2</v>
      </c>
      <c r="I540" s="250"/>
      <c r="J540" s="246"/>
      <c r="K540" s="246"/>
      <c r="L540" s="251"/>
      <c r="M540" s="252"/>
      <c r="N540" s="253"/>
      <c r="O540" s="253"/>
      <c r="P540" s="253"/>
      <c r="Q540" s="253"/>
      <c r="R540" s="253"/>
      <c r="S540" s="253"/>
      <c r="T540" s="254"/>
      <c r="U540" s="14"/>
      <c r="V540" s="14"/>
      <c r="W540" s="14"/>
      <c r="X540" s="14"/>
      <c r="Y540" s="14"/>
      <c r="Z540" s="14"/>
      <c r="AA540" s="14"/>
      <c r="AB540" s="14"/>
      <c r="AC540" s="14"/>
      <c r="AD540" s="14"/>
      <c r="AE540" s="14"/>
      <c r="AT540" s="255" t="s">
        <v>225</v>
      </c>
      <c r="AU540" s="255" t="s">
        <v>85</v>
      </c>
      <c r="AV540" s="14" t="s">
        <v>85</v>
      </c>
      <c r="AW540" s="14" t="s">
        <v>38</v>
      </c>
      <c r="AX540" s="14" t="s">
        <v>76</v>
      </c>
      <c r="AY540" s="255" t="s">
        <v>214</v>
      </c>
    </row>
    <row r="541" s="14" customFormat="1">
      <c r="A541" s="14"/>
      <c r="B541" s="245"/>
      <c r="C541" s="246"/>
      <c r="D541" s="236" t="s">
        <v>225</v>
      </c>
      <c r="E541" s="247" t="s">
        <v>32</v>
      </c>
      <c r="F541" s="248" t="s">
        <v>3319</v>
      </c>
      <c r="G541" s="246"/>
      <c r="H541" s="249">
        <v>3</v>
      </c>
      <c r="I541" s="250"/>
      <c r="J541" s="246"/>
      <c r="K541" s="246"/>
      <c r="L541" s="251"/>
      <c r="M541" s="252"/>
      <c r="N541" s="253"/>
      <c r="O541" s="253"/>
      <c r="P541" s="253"/>
      <c r="Q541" s="253"/>
      <c r="R541" s="253"/>
      <c r="S541" s="253"/>
      <c r="T541" s="254"/>
      <c r="U541" s="14"/>
      <c r="V541" s="14"/>
      <c r="W541" s="14"/>
      <c r="X541" s="14"/>
      <c r="Y541" s="14"/>
      <c r="Z541" s="14"/>
      <c r="AA541" s="14"/>
      <c r="AB541" s="14"/>
      <c r="AC541" s="14"/>
      <c r="AD541" s="14"/>
      <c r="AE541" s="14"/>
      <c r="AT541" s="255" t="s">
        <v>225</v>
      </c>
      <c r="AU541" s="255" t="s">
        <v>85</v>
      </c>
      <c r="AV541" s="14" t="s">
        <v>85</v>
      </c>
      <c r="AW541" s="14" t="s">
        <v>38</v>
      </c>
      <c r="AX541" s="14" t="s">
        <v>76</v>
      </c>
      <c r="AY541" s="255" t="s">
        <v>214</v>
      </c>
    </row>
    <row r="542" s="15" customFormat="1">
      <c r="A542" s="15"/>
      <c r="B542" s="256"/>
      <c r="C542" s="257"/>
      <c r="D542" s="236" t="s">
        <v>225</v>
      </c>
      <c r="E542" s="258" t="s">
        <v>32</v>
      </c>
      <c r="F542" s="259" t="s">
        <v>256</v>
      </c>
      <c r="G542" s="257"/>
      <c r="H542" s="260">
        <v>5</v>
      </c>
      <c r="I542" s="261"/>
      <c r="J542" s="257"/>
      <c r="K542" s="257"/>
      <c r="L542" s="262"/>
      <c r="M542" s="263"/>
      <c r="N542" s="264"/>
      <c r="O542" s="264"/>
      <c r="P542" s="264"/>
      <c r="Q542" s="264"/>
      <c r="R542" s="264"/>
      <c r="S542" s="264"/>
      <c r="T542" s="265"/>
      <c r="U542" s="15"/>
      <c r="V542" s="15"/>
      <c r="W542" s="15"/>
      <c r="X542" s="15"/>
      <c r="Y542" s="15"/>
      <c r="Z542" s="15"/>
      <c r="AA542" s="15"/>
      <c r="AB542" s="15"/>
      <c r="AC542" s="15"/>
      <c r="AD542" s="15"/>
      <c r="AE542" s="15"/>
      <c r="AT542" s="266" t="s">
        <v>225</v>
      </c>
      <c r="AU542" s="266" t="s">
        <v>85</v>
      </c>
      <c r="AV542" s="15" t="s">
        <v>215</v>
      </c>
      <c r="AW542" s="15" t="s">
        <v>38</v>
      </c>
      <c r="AX542" s="15" t="s">
        <v>83</v>
      </c>
      <c r="AY542" s="266" t="s">
        <v>214</v>
      </c>
    </row>
    <row r="543" s="2" customFormat="1" ht="49.05" customHeight="1">
      <c r="A543" s="42"/>
      <c r="B543" s="43"/>
      <c r="C543" s="216" t="s">
        <v>3062</v>
      </c>
      <c r="D543" s="216" t="s">
        <v>217</v>
      </c>
      <c r="E543" s="217" t="s">
        <v>3320</v>
      </c>
      <c r="F543" s="218" t="s">
        <v>3321</v>
      </c>
      <c r="G543" s="219" t="s">
        <v>241</v>
      </c>
      <c r="H543" s="220">
        <v>0.002</v>
      </c>
      <c r="I543" s="221"/>
      <c r="J543" s="222">
        <f>ROUND(I543*H543,2)</f>
        <v>0</v>
      </c>
      <c r="K543" s="218" t="s">
        <v>221</v>
      </c>
      <c r="L543" s="48"/>
      <c r="M543" s="223" t="s">
        <v>32</v>
      </c>
      <c r="N543" s="224" t="s">
        <v>47</v>
      </c>
      <c r="O543" s="88"/>
      <c r="P543" s="225">
        <f>O543*H543</f>
        <v>0</v>
      </c>
      <c r="Q543" s="225">
        <v>0</v>
      </c>
      <c r="R543" s="225">
        <f>Q543*H543</f>
        <v>0</v>
      </c>
      <c r="S543" s="225">
        <v>0</v>
      </c>
      <c r="T543" s="226">
        <f>S543*H543</f>
        <v>0</v>
      </c>
      <c r="U543" s="42"/>
      <c r="V543" s="42"/>
      <c r="W543" s="42"/>
      <c r="X543" s="42"/>
      <c r="Y543" s="42"/>
      <c r="Z543" s="42"/>
      <c r="AA543" s="42"/>
      <c r="AB543" s="42"/>
      <c r="AC543" s="42"/>
      <c r="AD543" s="42"/>
      <c r="AE543" s="42"/>
      <c r="AR543" s="227" t="s">
        <v>334</v>
      </c>
      <c r="AT543" s="227" t="s">
        <v>217</v>
      </c>
      <c r="AU543" s="227" t="s">
        <v>85</v>
      </c>
      <c r="AY543" s="20" t="s">
        <v>214</v>
      </c>
      <c r="BE543" s="228">
        <f>IF(N543="základní",J543,0)</f>
        <v>0</v>
      </c>
      <c r="BF543" s="228">
        <f>IF(N543="snížená",J543,0)</f>
        <v>0</v>
      </c>
      <c r="BG543" s="228">
        <f>IF(N543="zákl. přenesená",J543,0)</f>
        <v>0</v>
      </c>
      <c r="BH543" s="228">
        <f>IF(N543="sníž. přenesená",J543,0)</f>
        <v>0</v>
      </c>
      <c r="BI543" s="228">
        <f>IF(N543="nulová",J543,0)</f>
        <v>0</v>
      </c>
      <c r="BJ543" s="20" t="s">
        <v>83</v>
      </c>
      <c r="BK543" s="228">
        <f>ROUND(I543*H543,2)</f>
        <v>0</v>
      </c>
      <c r="BL543" s="20" t="s">
        <v>334</v>
      </c>
      <c r="BM543" s="227" t="s">
        <v>3322</v>
      </c>
    </row>
    <row r="544" s="2" customFormat="1">
      <c r="A544" s="42"/>
      <c r="B544" s="43"/>
      <c r="C544" s="44"/>
      <c r="D544" s="229" t="s">
        <v>223</v>
      </c>
      <c r="E544" s="44"/>
      <c r="F544" s="230" t="s">
        <v>3323</v>
      </c>
      <c r="G544" s="44"/>
      <c r="H544" s="44"/>
      <c r="I544" s="231"/>
      <c r="J544" s="44"/>
      <c r="K544" s="44"/>
      <c r="L544" s="48"/>
      <c r="M544" s="232"/>
      <c r="N544" s="233"/>
      <c r="O544" s="88"/>
      <c r="P544" s="88"/>
      <c r="Q544" s="88"/>
      <c r="R544" s="88"/>
      <c r="S544" s="88"/>
      <c r="T544" s="89"/>
      <c r="U544" s="42"/>
      <c r="V544" s="42"/>
      <c r="W544" s="42"/>
      <c r="X544" s="42"/>
      <c r="Y544" s="42"/>
      <c r="Z544" s="42"/>
      <c r="AA544" s="42"/>
      <c r="AB544" s="42"/>
      <c r="AC544" s="42"/>
      <c r="AD544" s="42"/>
      <c r="AE544" s="42"/>
      <c r="AT544" s="20" t="s">
        <v>223</v>
      </c>
      <c r="AU544" s="20" t="s">
        <v>85</v>
      </c>
    </row>
    <row r="545" s="12" customFormat="1" ht="22.8" customHeight="1">
      <c r="A545" s="12"/>
      <c r="B545" s="200"/>
      <c r="C545" s="201"/>
      <c r="D545" s="202" t="s">
        <v>75</v>
      </c>
      <c r="E545" s="214" t="s">
        <v>1559</v>
      </c>
      <c r="F545" s="214" t="s">
        <v>1560</v>
      </c>
      <c r="G545" s="201"/>
      <c r="H545" s="201"/>
      <c r="I545" s="204"/>
      <c r="J545" s="215">
        <f>BK545</f>
        <v>0</v>
      </c>
      <c r="K545" s="201"/>
      <c r="L545" s="206"/>
      <c r="M545" s="207"/>
      <c r="N545" s="208"/>
      <c r="O545" s="208"/>
      <c r="P545" s="209">
        <f>SUM(P546:P557)</f>
        <v>0</v>
      </c>
      <c r="Q545" s="208"/>
      <c r="R545" s="209">
        <f>SUM(R546:R557)</f>
        <v>0.14834999999999998</v>
      </c>
      <c r="S545" s="208"/>
      <c r="T545" s="210">
        <f>SUM(T546:T557)</f>
        <v>0</v>
      </c>
      <c r="U545" s="12"/>
      <c r="V545" s="12"/>
      <c r="W545" s="12"/>
      <c r="X545" s="12"/>
      <c r="Y545" s="12"/>
      <c r="Z545" s="12"/>
      <c r="AA545" s="12"/>
      <c r="AB545" s="12"/>
      <c r="AC545" s="12"/>
      <c r="AD545" s="12"/>
      <c r="AE545" s="12"/>
      <c r="AR545" s="211" t="s">
        <v>85</v>
      </c>
      <c r="AT545" s="212" t="s">
        <v>75</v>
      </c>
      <c r="AU545" s="212" t="s">
        <v>83</v>
      </c>
      <c r="AY545" s="211" t="s">
        <v>214</v>
      </c>
      <c r="BK545" s="213">
        <f>SUM(BK546:BK557)</f>
        <v>0</v>
      </c>
    </row>
    <row r="546" s="2" customFormat="1" ht="44.25" customHeight="1">
      <c r="A546" s="42"/>
      <c r="B546" s="43"/>
      <c r="C546" s="216" t="s">
        <v>3324</v>
      </c>
      <c r="D546" s="216" t="s">
        <v>217</v>
      </c>
      <c r="E546" s="217" t="s">
        <v>3325</v>
      </c>
      <c r="F546" s="218" t="s">
        <v>3326</v>
      </c>
      <c r="G546" s="219" t="s">
        <v>280</v>
      </c>
      <c r="H546" s="220">
        <v>5.5999999999999996</v>
      </c>
      <c r="I546" s="221"/>
      <c r="J546" s="222">
        <f>ROUND(I546*H546,2)</f>
        <v>0</v>
      </c>
      <c r="K546" s="218" t="s">
        <v>221</v>
      </c>
      <c r="L546" s="48"/>
      <c r="M546" s="223" t="s">
        <v>32</v>
      </c>
      <c r="N546" s="224" t="s">
        <v>47</v>
      </c>
      <c r="O546" s="88"/>
      <c r="P546" s="225">
        <f>O546*H546</f>
        <v>0</v>
      </c>
      <c r="Q546" s="225">
        <v>0.0050299999999999997</v>
      </c>
      <c r="R546" s="225">
        <f>Q546*H546</f>
        <v>0.028167999999999995</v>
      </c>
      <c r="S546" s="225">
        <v>0</v>
      </c>
      <c r="T546" s="226">
        <f>S546*H546</f>
        <v>0</v>
      </c>
      <c r="U546" s="42"/>
      <c r="V546" s="42"/>
      <c r="W546" s="42"/>
      <c r="X546" s="42"/>
      <c r="Y546" s="42"/>
      <c r="Z546" s="42"/>
      <c r="AA546" s="42"/>
      <c r="AB546" s="42"/>
      <c r="AC546" s="42"/>
      <c r="AD546" s="42"/>
      <c r="AE546" s="42"/>
      <c r="AR546" s="227" t="s">
        <v>334</v>
      </c>
      <c r="AT546" s="227" t="s">
        <v>217</v>
      </c>
      <c r="AU546" s="227" t="s">
        <v>85</v>
      </c>
      <c r="AY546" s="20" t="s">
        <v>214</v>
      </c>
      <c r="BE546" s="228">
        <f>IF(N546="základní",J546,0)</f>
        <v>0</v>
      </c>
      <c r="BF546" s="228">
        <f>IF(N546="snížená",J546,0)</f>
        <v>0</v>
      </c>
      <c r="BG546" s="228">
        <f>IF(N546="zákl. přenesená",J546,0)</f>
        <v>0</v>
      </c>
      <c r="BH546" s="228">
        <f>IF(N546="sníž. přenesená",J546,0)</f>
        <v>0</v>
      </c>
      <c r="BI546" s="228">
        <f>IF(N546="nulová",J546,0)</f>
        <v>0</v>
      </c>
      <c r="BJ546" s="20" t="s">
        <v>83</v>
      </c>
      <c r="BK546" s="228">
        <f>ROUND(I546*H546,2)</f>
        <v>0</v>
      </c>
      <c r="BL546" s="20" t="s">
        <v>334</v>
      </c>
      <c r="BM546" s="227" t="s">
        <v>3327</v>
      </c>
    </row>
    <row r="547" s="2" customFormat="1">
      <c r="A547" s="42"/>
      <c r="B547" s="43"/>
      <c r="C547" s="44"/>
      <c r="D547" s="229" t="s">
        <v>223</v>
      </c>
      <c r="E547" s="44"/>
      <c r="F547" s="230" t="s">
        <v>3328</v>
      </c>
      <c r="G547" s="44"/>
      <c r="H547" s="44"/>
      <c r="I547" s="231"/>
      <c r="J547" s="44"/>
      <c r="K547" s="44"/>
      <c r="L547" s="48"/>
      <c r="M547" s="232"/>
      <c r="N547" s="233"/>
      <c r="O547" s="88"/>
      <c r="P547" s="88"/>
      <c r="Q547" s="88"/>
      <c r="R547" s="88"/>
      <c r="S547" s="88"/>
      <c r="T547" s="89"/>
      <c r="U547" s="42"/>
      <c r="V547" s="42"/>
      <c r="W547" s="42"/>
      <c r="X547" s="42"/>
      <c r="Y547" s="42"/>
      <c r="Z547" s="42"/>
      <c r="AA547" s="42"/>
      <c r="AB547" s="42"/>
      <c r="AC547" s="42"/>
      <c r="AD547" s="42"/>
      <c r="AE547" s="42"/>
      <c r="AT547" s="20" t="s">
        <v>223</v>
      </c>
      <c r="AU547" s="20" t="s">
        <v>85</v>
      </c>
    </row>
    <row r="548" s="14" customFormat="1">
      <c r="A548" s="14"/>
      <c r="B548" s="245"/>
      <c r="C548" s="246"/>
      <c r="D548" s="236" t="s">
        <v>225</v>
      </c>
      <c r="E548" s="247" t="s">
        <v>32</v>
      </c>
      <c r="F548" s="248" t="s">
        <v>3329</v>
      </c>
      <c r="G548" s="246"/>
      <c r="H548" s="249">
        <v>5.5999999999999996</v>
      </c>
      <c r="I548" s="250"/>
      <c r="J548" s="246"/>
      <c r="K548" s="246"/>
      <c r="L548" s="251"/>
      <c r="M548" s="252"/>
      <c r="N548" s="253"/>
      <c r="O548" s="253"/>
      <c r="P548" s="253"/>
      <c r="Q548" s="253"/>
      <c r="R548" s="253"/>
      <c r="S548" s="253"/>
      <c r="T548" s="254"/>
      <c r="U548" s="14"/>
      <c r="V548" s="14"/>
      <c r="W548" s="14"/>
      <c r="X548" s="14"/>
      <c r="Y548" s="14"/>
      <c r="Z548" s="14"/>
      <c r="AA548" s="14"/>
      <c r="AB548" s="14"/>
      <c r="AC548" s="14"/>
      <c r="AD548" s="14"/>
      <c r="AE548" s="14"/>
      <c r="AT548" s="255" t="s">
        <v>225</v>
      </c>
      <c r="AU548" s="255" t="s">
        <v>85</v>
      </c>
      <c r="AV548" s="14" t="s">
        <v>85</v>
      </c>
      <c r="AW548" s="14" t="s">
        <v>38</v>
      </c>
      <c r="AX548" s="14" t="s">
        <v>83</v>
      </c>
      <c r="AY548" s="255" t="s">
        <v>214</v>
      </c>
    </row>
    <row r="549" s="2" customFormat="1" ht="44.25" customHeight="1">
      <c r="A549" s="42"/>
      <c r="B549" s="43"/>
      <c r="C549" s="216" t="s">
        <v>3067</v>
      </c>
      <c r="D549" s="216" t="s">
        <v>217</v>
      </c>
      <c r="E549" s="217" t="s">
        <v>3330</v>
      </c>
      <c r="F549" s="218" t="s">
        <v>3331</v>
      </c>
      <c r="G549" s="219" t="s">
        <v>280</v>
      </c>
      <c r="H549" s="220">
        <v>13.4</v>
      </c>
      <c r="I549" s="221"/>
      <c r="J549" s="222">
        <f>ROUND(I549*H549,2)</f>
        <v>0</v>
      </c>
      <c r="K549" s="218" t="s">
        <v>221</v>
      </c>
      <c r="L549" s="48"/>
      <c r="M549" s="223" t="s">
        <v>32</v>
      </c>
      <c r="N549" s="224" t="s">
        <v>47</v>
      </c>
      <c r="O549" s="88"/>
      <c r="P549" s="225">
        <f>O549*H549</f>
        <v>0</v>
      </c>
      <c r="Q549" s="225">
        <v>0.0088299999999999993</v>
      </c>
      <c r="R549" s="225">
        <f>Q549*H549</f>
        <v>0.118322</v>
      </c>
      <c r="S549" s="225">
        <v>0</v>
      </c>
      <c r="T549" s="226">
        <f>S549*H549</f>
        <v>0</v>
      </c>
      <c r="U549" s="42"/>
      <c r="V549" s="42"/>
      <c r="W549" s="42"/>
      <c r="X549" s="42"/>
      <c r="Y549" s="42"/>
      <c r="Z549" s="42"/>
      <c r="AA549" s="42"/>
      <c r="AB549" s="42"/>
      <c r="AC549" s="42"/>
      <c r="AD549" s="42"/>
      <c r="AE549" s="42"/>
      <c r="AR549" s="227" t="s">
        <v>334</v>
      </c>
      <c r="AT549" s="227" t="s">
        <v>217</v>
      </c>
      <c r="AU549" s="227" t="s">
        <v>85</v>
      </c>
      <c r="AY549" s="20" t="s">
        <v>214</v>
      </c>
      <c r="BE549" s="228">
        <f>IF(N549="základní",J549,0)</f>
        <v>0</v>
      </c>
      <c r="BF549" s="228">
        <f>IF(N549="snížená",J549,0)</f>
        <v>0</v>
      </c>
      <c r="BG549" s="228">
        <f>IF(N549="zákl. přenesená",J549,0)</f>
        <v>0</v>
      </c>
      <c r="BH549" s="228">
        <f>IF(N549="sníž. přenesená",J549,0)</f>
        <v>0</v>
      </c>
      <c r="BI549" s="228">
        <f>IF(N549="nulová",J549,0)</f>
        <v>0</v>
      </c>
      <c r="BJ549" s="20" t="s">
        <v>83</v>
      </c>
      <c r="BK549" s="228">
        <f>ROUND(I549*H549,2)</f>
        <v>0</v>
      </c>
      <c r="BL549" s="20" t="s">
        <v>334</v>
      </c>
      <c r="BM549" s="227" t="s">
        <v>3332</v>
      </c>
    </row>
    <row r="550" s="2" customFormat="1">
      <c r="A550" s="42"/>
      <c r="B550" s="43"/>
      <c r="C550" s="44"/>
      <c r="D550" s="229" t="s">
        <v>223</v>
      </c>
      <c r="E550" s="44"/>
      <c r="F550" s="230" t="s">
        <v>3333</v>
      </c>
      <c r="G550" s="44"/>
      <c r="H550" s="44"/>
      <c r="I550" s="231"/>
      <c r="J550" s="44"/>
      <c r="K550" s="44"/>
      <c r="L550" s="48"/>
      <c r="M550" s="232"/>
      <c r="N550" s="233"/>
      <c r="O550" s="88"/>
      <c r="P550" s="88"/>
      <c r="Q550" s="88"/>
      <c r="R550" s="88"/>
      <c r="S550" s="88"/>
      <c r="T550" s="89"/>
      <c r="U550" s="42"/>
      <c r="V550" s="42"/>
      <c r="W550" s="42"/>
      <c r="X550" s="42"/>
      <c r="Y550" s="42"/>
      <c r="Z550" s="42"/>
      <c r="AA550" s="42"/>
      <c r="AB550" s="42"/>
      <c r="AC550" s="42"/>
      <c r="AD550" s="42"/>
      <c r="AE550" s="42"/>
      <c r="AT550" s="20" t="s">
        <v>223</v>
      </c>
      <c r="AU550" s="20" t="s">
        <v>85</v>
      </c>
    </row>
    <row r="551" s="13" customFormat="1">
      <c r="A551" s="13"/>
      <c r="B551" s="234"/>
      <c r="C551" s="235"/>
      <c r="D551" s="236" t="s">
        <v>225</v>
      </c>
      <c r="E551" s="237" t="s">
        <v>32</v>
      </c>
      <c r="F551" s="238" t="s">
        <v>3334</v>
      </c>
      <c r="G551" s="235"/>
      <c r="H551" s="237" t="s">
        <v>32</v>
      </c>
      <c r="I551" s="239"/>
      <c r="J551" s="235"/>
      <c r="K551" s="235"/>
      <c r="L551" s="240"/>
      <c r="M551" s="241"/>
      <c r="N551" s="242"/>
      <c r="O551" s="242"/>
      <c r="P551" s="242"/>
      <c r="Q551" s="242"/>
      <c r="R551" s="242"/>
      <c r="S551" s="242"/>
      <c r="T551" s="243"/>
      <c r="U551" s="13"/>
      <c r="V551" s="13"/>
      <c r="W551" s="13"/>
      <c r="X551" s="13"/>
      <c r="Y551" s="13"/>
      <c r="Z551" s="13"/>
      <c r="AA551" s="13"/>
      <c r="AB551" s="13"/>
      <c r="AC551" s="13"/>
      <c r="AD551" s="13"/>
      <c r="AE551" s="13"/>
      <c r="AT551" s="244" t="s">
        <v>225</v>
      </c>
      <c r="AU551" s="244" t="s">
        <v>85</v>
      </c>
      <c r="AV551" s="13" t="s">
        <v>83</v>
      </c>
      <c r="AW551" s="13" t="s">
        <v>38</v>
      </c>
      <c r="AX551" s="13" t="s">
        <v>76</v>
      </c>
      <c r="AY551" s="244" t="s">
        <v>214</v>
      </c>
    </row>
    <row r="552" s="14" customFormat="1">
      <c r="A552" s="14"/>
      <c r="B552" s="245"/>
      <c r="C552" s="246"/>
      <c r="D552" s="236" t="s">
        <v>225</v>
      </c>
      <c r="E552" s="247" t="s">
        <v>32</v>
      </c>
      <c r="F552" s="248" t="s">
        <v>3335</v>
      </c>
      <c r="G552" s="246"/>
      <c r="H552" s="249">
        <v>13.4</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225</v>
      </c>
      <c r="AU552" s="255" t="s">
        <v>85</v>
      </c>
      <c r="AV552" s="14" t="s">
        <v>85</v>
      </c>
      <c r="AW552" s="14" t="s">
        <v>38</v>
      </c>
      <c r="AX552" s="14" t="s">
        <v>83</v>
      </c>
      <c r="AY552" s="255" t="s">
        <v>214</v>
      </c>
    </row>
    <row r="553" s="2" customFormat="1" ht="37.8" customHeight="1">
      <c r="A553" s="42"/>
      <c r="B553" s="43"/>
      <c r="C553" s="216" t="s">
        <v>3336</v>
      </c>
      <c r="D553" s="216" t="s">
        <v>217</v>
      </c>
      <c r="E553" s="217" t="s">
        <v>3337</v>
      </c>
      <c r="F553" s="218" t="s">
        <v>3338</v>
      </c>
      <c r="G553" s="219" t="s">
        <v>327</v>
      </c>
      <c r="H553" s="220">
        <v>2</v>
      </c>
      <c r="I553" s="221"/>
      <c r="J553" s="222">
        <f>ROUND(I553*H553,2)</f>
        <v>0</v>
      </c>
      <c r="K553" s="218" t="s">
        <v>221</v>
      </c>
      <c r="L553" s="48"/>
      <c r="M553" s="223" t="s">
        <v>32</v>
      </c>
      <c r="N553" s="224" t="s">
        <v>47</v>
      </c>
      <c r="O553" s="88"/>
      <c r="P553" s="225">
        <f>O553*H553</f>
        <v>0</v>
      </c>
      <c r="Q553" s="225">
        <v>3.0000000000000001E-05</v>
      </c>
      <c r="R553" s="225">
        <f>Q553*H553</f>
        <v>6.0000000000000002E-05</v>
      </c>
      <c r="S553" s="225">
        <v>0</v>
      </c>
      <c r="T553" s="226">
        <f>S553*H553</f>
        <v>0</v>
      </c>
      <c r="U553" s="42"/>
      <c r="V553" s="42"/>
      <c r="W553" s="42"/>
      <c r="X553" s="42"/>
      <c r="Y553" s="42"/>
      <c r="Z553" s="42"/>
      <c r="AA553" s="42"/>
      <c r="AB553" s="42"/>
      <c r="AC553" s="42"/>
      <c r="AD553" s="42"/>
      <c r="AE553" s="42"/>
      <c r="AR553" s="227" t="s">
        <v>334</v>
      </c>
      <c r="AT553" s="227" t="s">
        <v>217</v>
      </c>
      <c r="AU553" s="227" t="s">
        <v>85</v>
      </c>
      <c r="AY553" s="20" t="s">
        <v>214</v>
      </c>
      <c r="BE553" s="228">
        <f>IF(N553="základní",J553,0)</f>
        <v>0</v>
      </c>
      <c r="BF553" s="228">
        <f>IF(N553="snížená",J553,0)</f>
        <v>0</v>
      </c>
      <c r="BG553" s="228">
        <f>IF(N553="zákl. přenesená",J553,0)</f>
        <v>0</v>
      </c>
      <c r="BH553" s="228">
        <f>IF(N553="sníž. přenesená",J553,0)</f>
        <v>0</v>
      </c>
      <c r="BI553" s="228">
        <f>IF(N553="nulová",J553,0)</f>
        <v>0</v>
      </c>
      <c r="BJ553" s="20" t="s">
        <v>83</v>
      </c>
      <c r="BK553" s="228">
        <f>ROUND(I553*H553,2)</f>
        <v>0</v>
      </c>
      <c r="BL553" s="20" t="s">
        <v>334</v>
      </c>
      <c r="BM553" s="227" t="s">
        <v>3339</v>
      </c>
    </row>
    <row r="554" s="2" customFormat="1">
      <c r="A554" s="42"/>
      <c r="B554" s="43"/>
      <c r="C554" s="44"/>
      <c r="D554" s="229" t="s">
        <v>223</v>
      </c>
      <c r="E554" s="44"/>
      <c r="F554" s="230" t="s">
        <v>3340</v>
      </c>
      <c r="G554" s="44"/>
      <c r="H554" s="44"/>
      <c r="I554" s="231"/>
      <c r="J554" s="44"/>
      <c r="K554" s="44"/>
      <c r="L554" s="48"/>
      <c r="M554" s="232"/>
      <c r="N554" s="233"/>
      <c r="O554" s="88"/>
      <c r="P554" s="88"/>
      <c r="Q554" s="88"/>
      <c r="R554" s="88"/>
      <c r="S554" s="88"/>
      <c r="T554" s="89"/>
      <c r="U554" s="42"/>
      <c r="V554" s="42"/>
      <c r="W554" s="42"/>
      <c r="X554" s="42"/>
      <c r="Y554" s="42"/>
      <c r="Z554" s="42"/>
      <c r="AA554" s="42"/>
      <c r="AB554" s="42"/>
      <c r="AC554" s="42"/>
      <c r="AD554" s="42"/>
      <c r="AE554" s="42"/>
      <c r="AT554" s="20" t="s">
        <v>223</v>
      </c>
      <c r="AU554" s="20" t="s">
        <v>85</v>
      </c>
    </row>
    <row r="555" s="2" customFormat="1" ht="24.15" customHeight="1">
      <c r="A555" s="42"/>
      <c r="B555" s="43"/>
      <c r="C555" s="268" t="s">
        <v>3072</v>
      </c>
      <c r="D555" s="268" t="s">
        <v>302</v>
      </c>
      <c r="E555" s="269" t="s">
        <v>3341</v>
      </c>
      <c r="F555" s="270" t="s">
        <v>3342</v>
      </c>
      <c r="G555" s="271" t="s">
        <v>327</v>
      </c>
      <c r="H555" s="272">
        <v>2</v>
      </c>
      <c r="I555" s="273"/>
      <c r="J555" s="274">
        <f>ROUND(I555*H555,2)</f>
        <v>0</v>
      </c>
      <c r="K555" s="270" t="s">
        <v>221</v>
      </c>
      <c r="L555" s="275"/>
      <c r="M555" s="276" t="s">
        <v>32</v>
      </c>
      <c r="N555" s="277" t="s">
        <v>47</v>
      </c>
      <c r="O555" s="88"/>
      <c r="P555" s="225">
        <f>O555*H555</f>
        <v>0</v>
      </c>
      <c r="Q555" s="225">
        <v>0.00089999999999999998</v>
      </c>
      <c r="R555" s="225">
        <f>Q555*H555</f>
        <v>0.0018</v>
      </c>
      <c r="S555" s="225">
        <v>0</v>
      </c>
      <c r="T555" s="226">
        <f>S555*H555</f>
        <v>0</v>
      </c>
      <c r="U555" s="42"/>
      <c r="V555" s="42"/>
      <c r="W555" s="42"/>
      <c r="X555" s="42"/>
      <c r="Y555" s="42"/>
      <c r="Z555" s="42"/>
      <c r="AA555" s="42"/>
      <c r="AB555" s="42"/>
      <c r="AC555" s="42"/>
      <c r="AD555" s="42"/>
      <c r="AE555" s="42"/>
      <c r="AR555" s="227" t="s">
        <v>426</v>
      </c>
      <c r="AT555" s="227" t="s">
        <v>302</v>
      </c>
      <c r="AU555" s="227" t="s">
        <v>85</v>
      </c>
      <c r="AY555" s="20" t="s">
        <v>214</v>
      </c>
      <c r="BE555" s="228">
        <f>IF(N555="základní",J555,0)</f>
        <v>0</v>
      </c>
      <c r="BF555" s="228">
        <f>IF(N555="snížená",J555,0)</f>
        <v>0</v>
      </c>
      <c r="BG555" s="228">
        <f>IF(N555="zákl. přenesená",J555,0)</f>
        <v>0</v>
      </c>
      <c r="BH555" s="228">
        <f>IF(N555="sníž. přenesená",J555,0)</f>
        <v>0</v>
      </c>
      <c r="BI555" s="228">
        <f>IF(N555="nulová",J555,0)</f>
        <v>0</v>
      </c>
      <c r="BJ555" s="20" t="s">
        <v>83</v>
      </c>
      <c r="BK555" s="228">
        <f>ROUND(I555*H555,2)</f>
        <v>0</v>
      </c>
      <c r="BL555" s="20" t="s">
        <v>334</v>
      </c>
      <c r="BM555" s="227" t="s">
        <v>3343</v>
      </c>
    </row>
    <row r="556" s="2" customFormat="1" ht="66.75" customHeight="1">
      <c r="A556" s="42"/>
      <c r="B556" s="43"/>
      <c r="C556" s="216" t="s">
        <v>3344</v>
      </c>
      <c r="D556" s="216" t="s">
        <v>217</v>
      </c>
      <c r="E556" s="217" t="s">
        <v>3345</v>
      </c>
      <c r="F556" s="218" t="s">
        <v>3346</v>
      </c>
      <c r="G556" s="219" t="s">
        <v>241</v>
      </c>
      <c r="H556" s="220">
        <v>0.14799999999999999</v>
      </c>
      <c r="I556" s="221"/>
      <c r="J556" s="222">
        <f>ROUND(I556*H556,2)</f>
        <v>0</v>
      </c>
      <c r="K556" s="218" t="s">
        <v>221</v>
      </c>
      <c r="L556" s="48"/>
      <c r="M556" s="223" t="s">
        <v>32</v>
      </c>
      <c r="N556" s="224" t="s">
        <v>47</v>
      </c>
      <c r="O556" s="88"/>
      <c r="P556" s="225">
        <f>O556*H556</f>
        <v>0</v>
      </c>
      <c r="Q556" s="225">
        <v>0</v>
      </c>
      <c r="R556" s="225">
        <f>Q556*H556</f>
        <v>0</v>
      </c>
      <c r="S556" s="225">
        <v>0</v>
      </c>
      <c r="T556" s="226">
        <f>S556*H556</f>
        <v>0</v>
      </c>
      <c r="U556" s="42"/>
      <c r="V556" s="42"/>
      <c r="W556" s="42"/>
      <c r="X556" s="42"/>
      <c r="Y556" s="42"/>
      <c r="Z556" s="42"/>
      <c r="AA556" s="42"/>
      <c r="AB556" s="42"/>
      <c r="AC556" s="42"/>
      <c r="AD556" s="42"/>
      <c r="AE556" s="42"/>
      <c r="AR556" s="227" t="s">
        <v>334</v>
      </c>
      <c r="AT556" s="227" t="s">
        <v>217</v>
      </c>
      <c r="AU556" s="227" t="s">
        <v>85</v>
      </c>
      <c r="AY556" s="20" t="s">
        <v>214</v>
      </c>
      <c r="BE556" s="228">
        <f>IF(N556="základní",J556,0)</f>
        <v>0</v>
      </c>
      <c r="BF556" s="228">
        <f>IF(N556="snížená",J556,0)</f>
        <v>0</v>
      </c>
      <c r="BG556" s="228">
        <f>IF(N556="zákl. přenesená",J556,0)</f>
        <v>0</v>
      </c>
      <c r="BH556" s="228">
        <f>IF(N556="sníž. přenesená",J556,0)</f>
        <v>0</v>
      </c>
      <c r="BI556" s="228">
        <f>IF(N556="nulová",J556,0)</f>
        <v>0</v>
      </c>
      <c r="BJ556" s="20" t="s">
        <v>83</v>
      </c>
      <c r="BK556" s="228">
        <f>ROUND(I556*H556,2)</f>
        <v>0</v>
      </c>
      <c r="BL556" s="20" t="s">
        <v>334</v>
      </c>
      <c r="BM556" s="227" t="s">
        <v>3347</v>
      </c>
    </row>
    <row r="557" s="2" customFormat="1">
      <c r="A557" s="42"/>
      <c r="B557" s="43"/>
      <c r="C557" s="44"/>
      <c r="D557" s="229" t="s">
        <v>223</v>
      </c>
      <c r="E557" s="44"/>
      <c r="F557" s="230" t="s">
        <v>3348</v>
      </c>
      <c r="G557" s="44"/>
      <c r="H557" s="44"/>
      <c r="I557" s="231"/>
      <c r="J557" s="44"/>
      <c r="K557" s="44"/>
      <c r="L557" s="48"/>
      <c r="M557" s="232"/>
      <c r="N557" s="233"/>
      <c r="O557" s="88"/>
      <c r="P557" s="88"/>
      <c r="Q557" s="88"/>
      <c r="R557" s="88"/>
      <c r="S557" s="88"/>
      <c r="T557" s="89"/>
      <c r="U557" s="42"/>
      <c r="V557" s="42"/>
      <c r="W557" s="42"/>
      <c r="X557" s="42"/>
      <c r="Y557" s="42"/>
      <c r="Z557" s="42"/>
      <c r="AA557" s="42"/>
      <c r="AB557" s="42"/>
      <c r="AC557" s="42"/>
      <c r="AD557" s="42"/>
      <c r="AE557" s="42"/>
      <c r="AT557" s="20" t="s">
        <v>223</v>
      </c>
      <c r="AU557" s="20" t="s">
        <v>85</v>
      </c>
    </row>
    <row r="558" s="12" customFormat="1" ht="22.8" customHeight="1">
      <c r="A558" s="12"/>
      <c r="B558" s="200"/>
      <c r="C558" s="201"/>
      <c r="D558" s="202" t="s">
        <v>75</v>
      </c>
      <c r="E558" s="214" t="s">
        <v>2343</v>
      </c>
      <c r="F558" s="214" t="s">
        <v>2344</v>
      </c>
      <c r="G558" s="201"/>
      <c r="H558" s="201"/>
      <c r="I558" s="204"/>
      <c r="J558" s="215">
        <f>BK558</f>
        <v>0</v>
      </c>
      <c r="K558" s="201"/>
      <c r="L558" s="206"/>
      <c r="M558" s="207"/>
      <c r="N558" s="208"/>
      <c r="O558" s="208"/>
      <c r="P558" s="209">
        <f>SUM(P559:P575)</f>
        <v>0</v>
      </c>
      <c r="Q558" s="208"/>
      <c r="R558" s="209">
        <f>SUM(R559:R575)</f>
        <v>0.20547599999999999</v>
      </c>
      <c r="S558" s="208"/>
      <c r="T558" s="210">
        <f>SUM(T559:T575)</f>
        <v>0</v>
      </c>
      <c r="U558" s="12"/>
      <c r="V558" s="12"/>
      <c r="W558" s="12"/>
      <c r="X558" s="12"/>
      <c r="Y558" s="12"/>
      <c r="Z558" s="12"/>
      <c r="AA558" s="12"/>
      <c r="AB558" s="12"/>
      <c r="AC558" s="12"/>
      <c r="AD558" s="12"/>
      <c r="AE558" s="12"/>
      <c r="AR558" s="211" t="s">
        <v>85</v>
      </c>
      <c r="AT558" s="212" t="s">
        <v>75</v>
      </c>
      <c r="AU558" s="212" t="s">
        <v>83</v>
      </c>
      <c r="AY558" s="211" t="s">
        <v>214</v>
      </c>
      <c r="BK558" s="213">
        <f>SUM(BK559:BK575)</f>
        <v>0</v>
      </c>
    </row>
    <row r="559" s="2" customFormat="1" ht="24.15" customHeight="1">
      <c r="A559" s="42"/>
      <c r="B559" s="43"/>
      <c r="C559" s="216" t="s">
        <v>3077</v>
      </c>
      <c r="D559" s="216" t="s">
        <v>217</v>
      </c>
      <c r="E559" s="217" t="s">
        <v>3349</v>
      </c>
      <c r="F559" s="218" t="s">
        <v>3350</v>
      </c>
      <c r="G559" s="219" t="s">
        <v>230</v>
      </c>
      <c r="H559" s="220">
        <v>6</v>
      </c>
      <c r="I559" s="221"/>
      <c r="J559" s="222">
        <f>ROUND(I559*H559,2)</f>
        <v>0</v>
      </c>
      <c r="K559" s="218" t="s">
        <v>221</v>
      </c>
      <c r="L559" s="48"/>
      <c r="M559" s="223" t="s">
        <v>32</v>
      </c>
      <c r="N559" s="224" t="s">
        <v>47</v>
      </c>
      <c r="O559" s="88"/>
      <c r="P559" s="225">
        <f>O559*H559</f>
        <v>0</v>
      </c>
      <c r="Q559" s="225">
        <v>0</v>
      </c>
      <c r="R559" s="225">
        <f>Q559*H559</f>
        <v>0</v>
      </c>
      <c r="S559" s="225">
        <v>0</v>
      </c>
      <c r="T559" s="226">
        <f>S559*H559</f>
        <v>0</v>
      </c>
      <c r="U559" s="42"/>
      <c r="V559" s="42"/>
      <c r="W559" s="42"/>
      <c r="X559" s="42"/>
      <c r="Y559" s="42"/>
      <c r="Z559" s="42"/>
      <c r="AA559" s="42"/>
      <c r="AB559" s="42"/>
      <c r="AC559" s="42"/>
      <c r="AD559" s="42"/>
      <c r="AE559" s="42"/>
      <c r="AR559" s="227" t="s">
        <v>334</v>
      </c>
      <c r="AT559" s="227" t="s">
        <v>217</v>
      </c>
      <c r="AU559" s="227" t="s">
        <v>85</v>
      </c>
      <c r="AY559" s="20" t="s">
        <v>214</v>
      </c>
      <c r="BE559" s="228">
        <f>IF(N559="základní",J559,0)</f>
        <v>0</v>
      </c>
      <c r="BF559" s="228">
        <f>IF(N559="snížená",J559,0)</f>
        <v>0</v>
      </c>
      <c r="BG559" s="228">
        <f>IF(N559="zákl. přenesená",J559,0)</f>
        <v>0</v>
      </c>
      <c r="BH559" s="228">
        <f>IF(N559="sníž. přenesená",J559,0)</f>
        <v>0</v>
      </c>
      <c r="BI559" s="228">
        <f>IF(N559="nulová",J559,0)</f>
        <v>0</v>
      </c>
      <c r="BJ559" s="20" t="s">
        <v>83</v>
      </c>
      <c r="BK559" s="228">
        <f>ROUND(I559*H559,2)</f>
        <v>0</v>
      </c>
      <c r="BL559" s="20" t="s">
        <v>334</v>
      </c>
      <c r="BM559" s="227" t="s">
        <v>3351</v>
      </c>
    </row>
    <row r="560" s="2" customFormat="1">
      <c r="A560" s="42"/>
      <c r="B560" s="43"/>
      <c r="C560" s="44"/>
      <c r="D560" s="229" t="s">
        <v>223</v>
      </c>
      <c r="E560" s="44"/>
      <c r="F560" s="230" t="s">
        <v>3352</v>
      </c>
      <c r="G560" s="44"/>
      <c r="H560" s="44"/>
      <c r="I560" s="231"/>
      <c r="J560" s="44"/>
      <c r="K560" s="44"/>
      <c r="L560" s="48"/>
      <c r="M560" s="232"/>
      <c r="N560" s="233"/>
      <c r="O560" s="88"/>
      <c r="P560" s="88"/>
      <c r="Q560" s="88"/>
      <c r="R560" s="88"/>
      <c r="S560" s="88"/>
      <c r="T560" s="89"/>
      <c r="U560" s="42"/>
      <c r="V560" s="42"/>
      <c r="W560" s="42"/>
      <c r="X560" s="42"/>
      <c r="Y560" s="42"/>
      <c r="Z560" s="42"/>
      <c r="AA560" s="42"/>
      <c r="AB560" s="42"/>
      <c r="AC560" s="42"/>
      <c r="AD560" s="42"/>
      <c r="AE560" s="42"/>
      <c r="AT560" s="20" t="s">
        <v>223</v>
      </c>
      <c r="AU560" s="20" t="s">
        <v>85</v>
      </c>
    </row>
    <row r="561" s="2" customFormat="1" ht="24.15" customHeight="1">
      <c r="A561" s="42"/>
      <c r="B561" s="43"/>
      <c r="C561" s="216" t="s">
        <v>3353</v>
      </c>
      <c r="D561" s="216" t="s">
        <v>217</v>
      </c>
      <c r="E561" s="217" t="s">
        <v>3354</v>
      </c>
      <c r="F561" s="218" t="s">
        <v>3355</v>
      </c>
      <c r="G561" s="219" t="s">
        <v>230</v>
      </c>
      <c r="H561" s="220">
        <v>6</v>
      </c>
      <c r="I561" s="221"/>
      <c r="J561" s="222">
        <f>ROUND(I561*H561,2)</f>
        <v>0</v>
      </c>
      <c r="K561" s="218" t="s">
        <v>221</v>
      </c>
      <c r="L561" s="48"/>
      <c r="M561" s="223" t="s">
        <v>32</v>
      </c>
      <c r="N561" s="224" t="s">
        <v>47</v>
      </c>
      <c r="O561" s="88"/>
      <c r="P561" s="225">
        <f>O561*H561</f>
        <v>0</v>
      </c>
      <c r="Q561" s="225">
        <v>0.00029999999999999997</v>
      </c>
      <c r="R561" s="225">
        <f>Q561*H561</f>
        <v>0.0018</v>
      </c>
      <c r="S561" s="225">
        <v>0</v>
      </c>
      <c r="T561" s="226">
        <f>S561*H561</f>
        <v>0</v>
      </c>
      <c r="U561" s="42"/>
      <c r="V561" s="42"/>
      <c r="W561" s="42"/>
      <c r="X561" s="42"/>
      <c r="Y561" s="42"/>
      <c r="Z561" s="42"/>
      <c r="AA561" s="42"/>
      <c r="AB561" s="42"/>
      <c r="AC561" s="42"/>
      <c r="AD561" s="42"/>
      <c r="AE561" s="42"/>
      <c r="AR561" s="227" t="s">
        <v>334</v>
      </c>
      <c r="AT561" s="227" t="s">
        <v>217</v>
      </c>
      <c r="AU561" s="227" t="s">
        <v>85</v>
      </c>
      <c r="AY561" s="20" t="s">
        <v>214</v>
      </c>
      <c r="BE561" s="228">
        <f>IF(N561="základní",J561,0)</f>
        <v>0</v>
      </c>
      <c r="BF561" s="228">
        <f>IF(N561="snížená",J561,0)</f>
        <v>0</v>
      </c>
      <c r="BG561" s="228">
        <f>IF(N561="zákl. přenesená",J561,0)</f>
        <v>0</v>
      </c>
      <c r="BH561" s="228">
        <f>IF(N561="sníž. přenesená",J561,0)</f>
        <v>0</v>
      </c>
      <c r="BI561" s="228">
        <f>IF(N561="nulová",J561,0)</f>
        <v>0</v>
      </c>
      <c r="BJ561" s="20" t="s">
        <v>83</v>
      </c>
      <c r="BK561" s="228">
        <f>ROUND(I561*H561,2)</f>
        <v>0</v>
      </c>
      <c r="BL561" s="20" t="s">
        <v>334</v>
      </c>
      <c r="BM561" s="227" t="s">
        <v>3356</v>
      </c>
    </row>
    <row r="562" s="2" customFormat="1">
      <c r="A562" s="42"/>
      <c r="B562" s="43"/>
      <c r="C562" s="44"/>
      <c r="D562" s="229" t="s">
        <v>223</v>
      </c>
      <c r="E562" s="44"/>
      <c r="F562" s="230" t="s">
        <v>3357</v>
      </c>
      <c r="G562" s="44"/>
      <c r="H562" s="44"/>
      <c r="I562" s="231"/>
      <c r="J562" s="44"/>
      <c r="K562" s="44"/>
      <c r="L562" s="48"/>
      <c r="M562" s="232"/>
      <c r="N562" s="233"/>
      <c r="O562" s="88"/>
      <c r="P562" s="88"/>
      <c r="Q562" s="88"/>
      <c r="R562" s="88"/>
      <c r="S562" s="88"/>
      <c r="T562" s="89"/>
      <c r="U562" s="42"/>
      <c r="V562" s="42"/>
      <c r="W562" s="42"/>
      <c r="X562" s="42"/>
      <c r="Y562" s="42"/>
      <c r="Z562" s="42"/>
      <c r="AA562" s="42"/>
      <c r="AB562" s="42"/>
      <c r="AC562" s="42"/>
      <c r="AD562" s="42"/>
      <c r="AE562" s="42"/>
      <c r="AT562" s="20" t="s">
        <v>223</v>
      </c>
      <c r="AU562" s="20" t="s">
        <v>85</v>
      </c>
    </row>
    <row r="563" s="2" customFormat="1" ht="37.8" customHeight="1">
      <c r="A563" s="42"/>
      <c r="B563" s="43"/>
      <c r="C563" s="216" t="s">
        <v>3081</v>
      </c>
      <c r="D563" s="216" t="s">
        <v>217</v>
      </c>
      <c r="E563" s="217" t="s">
        <v>3358</v>
      </c>
      <c r="F563" s="218" t="s">
        <v>3359</v>
      </c>
      <c r="G563" s="219" t="s">
        <v>280</v>
      </c>
      <c r="H563" s="220">
        <v>4</v>
      </c>
      <c r="I563" s="221"/>
      <c r="J563" s="222">
        <f>ROUND(I563*H563,2)</f>
        <v>0</v>
      </c>
      <c r="K563" s="218" t="s">
        <v>221</v>
      </c>
      <c r="L563" s="48"/>
      <c r="M563" s="223" t="s">
        <v>32</v>
      </c>
      <c r="N563" s="224" t="s">
        <v>47</v>
      </c>
      <c r="O563" s="88"/>
      <c r="P563" s="225">
        <f>O563*H563</f>
        <v>0</v>
      </c>
      <c r="Q563" s="225">
        <v>0.00029999999999999997</v>
      </c>
      <c r="R563" s="225">
        <f>Q563*H563</f>
        <v>0.0011999999999999999</v>
      </c>
      <c r="S563" s="225">
        <v>0</v>
      </c>
      <c r="T563" s="226">
        <f>S563*H563</f>
        <v>0</v>
      </c>
      <c r="U563" s="42"/>
      <c r="V563" s="42"/>
      <c r="W563" s="42"/>
      <c r="X563" s="42"/>
      <c r="Y563" s="42"/>
      <c r="Z563" s="42"/>
      <c r="AA563" s="42"/>
      <c r="AB563" s="42"/>
      <c r="AC563" s="42"/>
      <c r="AD563" s="42"/>
      <c r="AE563" s="42"/>
      <c r="AR563" s="227" t="s">
        <v>334</v>
      </c>
      <c r="AT563" s="227" t="s">
        <v>217</v>
      </c>
      <c r="AU563" s="227" t="s">
        <v>85</v>
      </c>
      <c r="AY563" s="20" t="s">
        <v>214</v>
      </c>
      <c r="BE563" s="228">
        <f>IF(N563="základní",J563,0)</f>
        <v>0</v>
      </c>
      <c r="BF563" s="228">
        <f>IF(N563="snížená",J563,0)</f>
        <v>0</v>
      </c>
      <c r="BG563" s="228">
        <f>IF(N563="zákl. přenesená",J563,0)</f>
        <v>0</v>
      </c>
      <c r="BH563" s="228">
        <f>IF(N563="sníž. přenesená",J563,0)</f>
        <v>0</v>
      </c>
      <c r="BI563" s="228">
        <f>IF(N563="nulová",J563,0)</f>
        <v>0</v>
      </c>
      <c r="BJ563" s="20" t="s">
        <v>83</v>
      </c>
      <c r="BK563" s="228">
        <f>ROUND(I563*H563,2)</f>
        <v>0</v>
      </c>
      <c r="BL563" s="20" t="s">
        <v>334</v>
      </c>
      <c r="BM563" s="227" t="s">
        <v>3360</v>
      </c>
    </row>
    <row r="564" s="2" customFormat="1">
      <c r="A564" s="42"/>
      <c r="B564" s="43"/>
      <c r="C564" s="44"/>
      <c r="D564" s="229" t="s">
        <v>223</v>
      </c>
      <c r="E564" s="44"/>
      <c r="F564" s="230" t="s">
        <v>3361</v>
      </c>
      <c r="G564" s="44"/>
      <c r="H564" s="44"/>
      <c r="I564" s="231"/>
      <c r="J564" s="44"/>
      <c r="K564" s="44"/>
      <c r="L564" s="48"/>
      <c r="M564" s="232"/>
      <c r="N564" s="233"/>
      <c r="O564" s="88"/>
      <c r="P564" s="88"/>
      <c r="Q564" s="88"/>
      <c r="R564" s="88"/>
      <c r="S564" s="88"/>
      <c r="T564" s="89"/>
      <c r="U564" s="42"/>
      <c r="V564" s="42"/>
      <c r="W564" s="42"/>
      <c r="X564" s="42"/>
      <c r="Y564" s="42"/>
      <c r="Z564" s="42"/>
      <c r="AA564" s="42"/>
      <c r="AB564" s="42"/>
      <c r="AC564" s="42"/>
      <c r="AD564" s="42"/>
      <c r="AE564" s="42"/>
      <c r="AT564" s="20" t="s">
        <v>223</v>
      </c>
      <c r="AU564" s="20" t="s">
        <v>85</v>
      </c>
    </row>
    <row r="565" s="14" customFormat="1">
      <c r="A565" s="14"/>
      <c r="B565" s="245"/>
      <c r="C565" s="246"/>
      <c r="D565" s="236" t="s">
        <v>225</v>
      </c>
      <c r="E565" s="247" t="s">
        <v>32</v>
      </c>
      <c r="F565" s="248" t="s">
        <v>3362</v>
      </c>
      <c r="G565" s="246"/>
      <c r="H565" s="249">
        <v>4</v>
      </c>
      <c r="I565" s="250"/>
      <c r="J565" s="246"/>
      <c r="K565" s="246"/>
      <c r="L565" s="251"/>
      <c r="M565" s="252"/>
      <c r="N565" s="253"/>
      <c r="O565" s="253"/>
      <c r="P565" s="253"/>
      <c r="Q565" s="253"/>
      <c r="R565" s="253"/>
      <c r="S565" s="253"/>
      <c r="T565" s="254"/>
      <c r="U565" s="14"/>
      <c r="V565" s="14"/>
      <c r="W565" s="14"/>
      <c r="X565" s="14"/>
      <c r="Y565" s="14"/>
      <c r="Z565" s="14"/>
      <c r="AA565" s="14"/>
      <c r="AB565" s="14"/>
      <c r="AC565" s="14"/>
      <c r="AD565" s="14"/>
      <c r="AE565" s="14"/>
      <c r="AT565" s="255" t="s">
        <v>225</v>
      </c>
      <c r="AU565" s="255" t="s">
        <v>85</v>
      </c>
      <c r="AV565" s="14" t="s">
        <v>85</v>
      </c>
      <c r="AW565" s="14" t="s">
        <v>38</v>
      </c>
      <c r="AX565" s="14" t="s">
        <v>83</v>
      </c>
      <c r="AY565" s="255" t="s">
        <v>214</v>
      </c>
    </row>
    <row r="566" s="2" customFormat="1" ht="33" customHeight="1">
      <c r="A566" s="42"/>
      <c r="B566" s="43"/>
      <c r="C566" s="268" t="s">
        <v>3363</v>
      </c>
      <c r="D566" s="268" t="s">
        <v>302</v>
      </c>
      <c r="E566" s="269" t="s">
        <v>2349</v>
      </c>
      <c r="F566" s="270" t="s">
        <v>2350</v>
      </c>
      <c r="G566" s="271" t="s">
        <v>280</v>
      </c>
      <c r="H566" s="272">
        <v>4.4000000000000004</v>
      </c>
      <c r="I566" s="273"/>
      <c r="J566" s="274">
        <f>ROUND(I566*H566,2)</f>
        <v>0</v>
      </c>
      <c r="K566" s="270" t="s">
        <v>221</v>
      </c>
      <c r="L566" s="275"/>
      <c r="M566" s="276" t="s">
        <v>32</v>
      </c>
      <c r="N566" s="277" t="s">
        <v>47</v>
      </c>
      <c r="O566" s="88"/>
      <c r="P566" s="225">
        <f>O566*H566</f>
        <v>0</v>
      </c>
      <c r="Q566" s="225">
        <v>0.00264</v>
      </c>
      <c r="R566" s="225">
        <f>Q566*H566</f>
        <v>0.011616000000000001</v>
      </c>
      <c r="S566" s="225">
        <v>0</v>
      </c>
      <c r="T566" s="226">
        <f>S566*H566</f>
        <v>0</v>
      </c>
      <c r="U566" s="42"/>
      <c r="V566" s="42"/>
      <c r="W566" s="42"/>
      <c r="X566" s="42"/>
      <c r="Y566" s="42"/>
      <c r="Z566" s="42"/>
      <c r="AA566" s="42"/>
      <c r="AB566" s="42"/>
      <c r="AC566" s="42"/>
      <c r="AD566" s="42"/>
      <c r="AE566" s="42"/>
      <c r="AR566" s="227" t="s">
        <v>426</v>
      </c>
      <c r="AT566" s="227" t="s">
        <v>302</v>
      </c>
      <c r="AU566" s="227" t="s">
        <v>85</v>
      </c>
      <c r="AY566" s="20" t="s">
        <v>214</v>
      </c>
      <c r="BE566" s="228">
        <f>IF(N566="základní",J566,0)</f>
        <v>0</v>
      </c>
      <c r="BF566" s="228">
        <f>IF(N566="snížená",J566,0)</f>
        <v>0</v>
      </c>
      <c r="BG566" s="228">
        <f>IF(N566="zákl. přenesená",J566,0)</f>
        <v>0</v>
      </c>
      <c r="BH566" s="228">
        <f>IF(N566="sníž. přenesená",J566,0)</f>
        <v>0</v>
      </c>
      <c r="BI566" s="228">
        <f>IF(N566="nulová",J566,0)</f>
        <v>0</v>
      </c>
      <c r="BJ566" s="20" t="s">
        <v>83</v>
      </c>
      <c r="BK566" s="228">
        <f>ROUND(I566*H566,2)</f>
        <v>0</v>
      </c>
      <c r="BL566" s="20" t="s">
        <v>334</v>
      </c>
      <c r="BM566" s="227" t="s">
        <v>3364</v>
      </c>
    </row>
    <row r="567" s="14" customFormat="1">
      <c r="A567" s="14"/>
      <c r="B567" s="245"/>
      <c r="C567" s="246"/>
      <c r="D567" s="236" t="s">
        <v>225</v>
      </c>
      <c r="E567" s="246"/>
      <c r="F567" s="248" t="s">
        <v>3365</v>
      </c>
      <c r="G567" s="246"/>
      <c r="H567" s="249">
        <v>4.4000000000000004</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225</v>
      </c>
      <c r="AU567" s="255" t="s">
        <v>85</v>
      </c>
      <c r="AV567" s="14" t="s">
        <v>85</v>
      </c>
      <c r="AW567" s="14" t="s">
        <v>4</v>
      </c>
      <c r="AX567" s="14" t="s">
        <v>83</v>
      </c>
      <c r="AY567" s="255" t="s">
        <v>214</v>
      </c>
    </row>
    <row r="568" s="2" customFormat="1" ht="37.8" customHeight="1">
      <c r="A568" s="42"/>
      <c r="B568" s="43"/>
      <c r="C568" s="216" t="s">
        <v>3085</v>
      </c>
      <c r="D568" s="216" t="s">
        <v>217</v>
      </c>
      <c r="E568" s="217" t="s">
        <v>3366</v>
      </c>
      <c r="F568" s="218" t="s">
        <v>3367</v>
      </c>
      <c r="G568" s="219" t="s">
        <v>230</v>
      </c>
      <c r="H568" s="220">
        <v>6</v>
      </c>
      <c r="I568" s="221"/>
      <c r="J568" s="222">
        <f>ROUND(I568*H568,2)</f>
        <v>0</v>
      </c>
      <c r="K568" s="218" t="s">
        <v>221</v>
      </c>
      <c r="L568" s="48"/>
      <c r="M568" s="223" t="s">
        <v>32</v>
      </c>
      <c r="N568" s="224" t="s">
        <v>47</v>
      </c>
      <c r="O568" s="88"/>
      <c r="P568" s="225">
        <f>O568*H568</f>
        <v>0</v>
      </c>
      <c r="Q568" s="225">
        <v>0.0075500000000000003</v>
      </c>
      <c r="R568" s="225">
        <f>Q568*H568</f>
        <v>0.0453</v>
      </c>
      <c r="S568" s="225">
        <v>0</v>
      </c>
      <c r="T568" s="226">
        <f>S568*H568</f>
        <v>0</v>
      </c>
      <c r="U568" s="42"/>
      <c r="V568" s="42"/>
      <c r="W568" s="42"/>
      <c r="X568" s="42"/>
      <c r="Y568" s="42"/>
      <c r="Z568" s="42"/>
      <c r="AA568" s="42"/>
      <c r="AB568" s="42"/>
      <c r="AC568" s="42"/>
      <c r="AD568" s="42"/>
      <c r="AE568" s="42"/>
      <c r="AR568" s="227" t="s">
        <v>334</v>
      </c>
      <c r="AT568" s="227" t="s">
        <v>217</v>
      </c>
      <c r="AU568" s="227" t="s">
        <v>85</v>
      </c>
      <c r="AY568" s="20" t="s">
        <v>214</v>
      </c>
      <c r="BE568" s="228">
        <f>IF(N568="základní",J568,0)</f>
        <v>0</v>
      </c>
      <c r="BF568" s="228">
        <f>IF(N568="snížená",J568,0)</f>
        <v>0</v>
      </c>
      <c r="BG568" s="228">
        <f>IF(N568="zákl. přenesená",J568,0)</f>
        <v>0</v>
      </c>
      <c r="BH568" s="228">
        <f>IF(N568="sníž. přenesená",J568,0)</f>
        <v>0</v>
      </c>
      <c r="BI568" s="228">
        <f>IF(N568="nulová",J568,0)</f>
        <v>0</v>
      </c>
      <c r="BJ568" s="20" t="s">
        <v>83</v>
      </c>
      <c r="BK568" s="228">
        <f>ROUND(I568*H568,2)</f>
        <v>0</v>
      </c>
      <c r="BL568" s="20" t="s">
        <v>334</v>
      </c>
      <c r="BM568" s="227" t="s">
        <v>3368</v>
      </c>
    </row>
    <row r="569" s="2" customFormat="1">
      <c r="A569" s="42"/>
      <c r="B569" s="43"/>
      <c r="C569" s="44"/>
      <c r="D569" s="229" t="s">
        <v>223</v>
      </c>
      <c r="E569" s="44"/>
      <c r="F569" s="230" t="s">
        <v>3369</v>
      </c>
      <c r="G569" s="44"/>
      <c r="H569" s="44"/>
      <c r="I569" s="231"/>
      <c r="J569" s="44"/>
      <c r="K569" s="44"/>
      <c r="L569" s="48"/>
      <c r="M569" s="232"/>
      <c r="N569" s="233"/>
      <c r="O569" s="88"/>
      <c r="P569" s="88"/>
      <c r="Q569" s="88"/>
      <c r="R569" s="88"/>
      <c r="S569" s="88"/>
      <c r="T569" s="89"/>
      <c r="U569" s="42"/>
      <c r="V569" s="42"/>
      <c r="W569" s="42"/>
      <c r="X569" s="42"/>
      <c r="Y569" s="42"/>
      <c r="Z569" s="42"/>
      <c r="AA569" s="42"/>
      <c r="AB569" s="42"/>
      <c r="AC569" s="42"/>
      <c r="AD569" s="42"/>
      <c r="AE569" s="42"/>
      <c r="AT569" s="20" t="s">
        <v>223</v>
      </c>
      <c r="AU569" s="20" t="s">
        <v>85</v>
      </c>
    </row>
    <row r="570" s="2" customFormat="1" ht="24.15" customHeight="1">
      <c r="A570" s="42"/>
      <c r="B570" s="43"/>
      <c r="C570" s="268" t="s">
        <v>3370</v>
      </c>
      <c r="D570" s="268" t="s">
        <v>302</v>
      </c>
      <c r="E570" s="269" t="s">
        <v>3371</v>
      </c>
      <c r="F570" s="270" t="s">
        <v>3372</v>
      </c>
      <c r="G570" s="271" t="s">
        <v>230</v>
      </c>
      <c r="H570" s="272">
        <v>6.5999999999999996</v>
      </c>
      <c r="I570" s="273"/>
      <c r="J570" s="274">
        <f>ROUND(I570*H570,2)</f>
        <v>0</v>
      </c>
      <c r="K570" s="270" t="s">
        <v>221</v>
      </c>
      <c r="L570" s="275"/>
      <c r="M570" s="276" t="s">
        <v>32</v>
      </c>
      <c r="N570" s="277" t="s">
        <v>47</v>
      </c>
      <c r="O570" s="88"/>
      <c r="P570" s="225">
        <f>O570*H570</f>
        <v>0</v>
      </c>
      <c r="Q570" s="225">
        <v>0.021999999999999999</v>
      </c>
      <c r="R570" s="225">
        <f>Q570*H570</f>
        <v>0.1452</v>
      </c>
      <c r="S570" s="225">
        <v>0</v>
      </c>
      <c r="T570" s="226">
        <f>S570*H570</f>
        <v>0</v>
      </c>
      <c r="U570" s="42"/>
      <c r="V570" s="42"/>
      <c r="W570" s="42"/>
      <c r="X570" s="42"/>
      <c r="Y570" s="42"/>
      <c r="Z570" s="42"/>
      <c r="AA570" s="42"/>
      <c r="AB570" s="42"/>
      <c r="AC570" s="42"/>
      <c r="AD570" s="42"/>
      <c r="AE570" s="42"/>
      <c r="AR570" s="227" t="s">
        <v>426</v>
      </c>
      <c r="AT570" s="227" t="s">
        <v>302</v>
      </c>
      <c r="AU570" s="227" t="s">
        <v>85</v>
      </c>
      <c r="AY570" s="20" t="s">
        <v>214</v>
      </c>
      <c r="BE570" s="228">
        <f>IF(N570="základní",J570,0)</f>
        <v>0</v>
      </c>
      <c r="BF570" s="228">
        <f>IF(N570="snížená",J570,0)</f>
        <v>0</v>
      </c>
      <c r="BG570" s="228">
        <f>IF(N570="zákl. přenesená",J570,0)</f>
        <v>0</v>
      </c>
      <c r="BH570" s="228">
        <f>IF(N570="sníž. přenesená",J570,0)</f>
        <v>0</v>
      </c>
      <c r="BI570" s="228">
        <f>IF(N570="nulová",J570,0)</f>
        <v>0</v>
      </c>
      <c r="BJ570" s="20" t="s">
        <v>83</v>
      </c>
      <c r="BK570" s="228">
        <f>ROUND(I570*H570,2)</f>
        <v>0</v>
      </c>
      <c r="BL570" s="20" t="s">
        <v>334</v>
      </c>
      <c r="BM570" s="227" t="s">
        <v>3373</v>
      </c>
    </row>
    <row r="571" s="14" customFormat="1">
      <c r="A571" s="14"/>
      <c r="B571" s="245"/>
      <c r="C571" s="246"/>
      <c r="D571" s="236" t="s">
        <v>225</v>
      </c>
      <c r="E571" s="246"/>
      <c r="F571" s="248" t="s">
        <v>3374</v>
      </c>
      <c r="G571" s="246"/>
      <c r="H571" s="249">
        <v>6.5999999999999996</v>
      </c>
      <c r="I571" s="250"/>
      <c r="J571" s="246"/>
      <c r="K571" s="246"/>
      <c r="L571" s="251"/>
      <c r="M571" s="252"/>
      <c r="N571" s="253"/>
      <c r="O571" s="253"/>
      <c r="P571" s="253"/>
      <c r="Q571" s="253"/>
      <c r="R571" s="253"/>
      <c r="S571" s="253"/>
      <c r="T571" s="254"/>
      <c r="U571" s="14"/>
      <c r="V571" s="14"/>
      <c r="W571" s="14"/>
      <c r="X571" s="14"/>
      <c r="Y571" s="14"/>
      <c r="Z571" s="14"/>
      <c r="AA571" s="14"/>
      <c r="AB571" s="14"/>
      <c r="AC571" s="14"/>
      <c r="AD571" s="14"/>
      <c r="AE571" s="14"/>
      <c r="AT571" s="255" t="s">
        <v>225</v>
      </c>
      <c r="AU571" s="255" t="s">
        <v>85</v>
      </c>
      <c r="AV571" s="14" t="s">
        <v>85</v>
      </c>
      <c r="AW571" s="14" t="s">
        <v>4</v>
      </c>
      <c r="AX571" s="14" t="s">
        <v>83</v>
      </c>
      <c r="AY571" s="255" t="s">
        <v>214</v>
      </c>
    </row>
    <row r="572" s="2" customFormat="1" ht="16.5" customHeight="1">
      <c r="A572" s="42"/>
      <c r="B572" s="43"/>
      <c r="C572" s="216" t="s">
        <v>3091</v>
      </c>
      <c r="D572" s="216" t="s">
        <v>217</v>
      </c>
      <c r="E572" s="217" t="s">
        <v>3375</v>
      </c>
      <c r="F572" s="218" t="s">
        <v>3376</v>
      </c>
      <c r="G572" s="219" t="s">
        <v>280</v>
      </c>
      <c r="H572" s="220">
        <v>4</v>
      </c>
      <c r="I572" s="221"/>
      <c r="J572" s="222">
        <f>ROUND(I572*H572,2)</f>
        <v>0</v>
      </c>
      <c r="K572" s="218" t="s">
        <v>221</v>
      </c>
      <c r="L572" s="48"/>
      <c r="M572" s="223" t="s">
        <v>32</v>
      </c>
      <c r="N572" s="224" t="s">
        <v>47</v>
      </c>
      <c r="O572" s="88"/>
      <c r="P572" s="225">
        <f>O572*H572</f>
        <v>0</v>
      </c>
      <c r="Q572" s="225">
        <v>9.0000000000000006E-05</v>
      </c>
      <c r="R572" s="225">
        <f>Q572*H572</f>
        <v>0.00036000000000000002</v>
      </c>
      <c r="S572" s="225">
        <v>0</v>
      </c>
      <c r="T572" s="226">
        <f>S572*H572</f>
        <v>0</v>
      </c>
      <c r="U572" s="42"/>
      <c r="V572" s="42"/>
      <c r="W572" s="42"/>
      <c r="X572" s="42"/>
      <c r="Y572" s="42"/>
      <c r="Z572" s="42"/>
      <c r="AA572" s="42"/>
      <c r="AB572" s="42"/>
      <c r="AC572" s="42"/>
      <c r="AD572" s="42"/>
      <c r="AE572" s="42"/>
      <c r="AR572" s="227" t="s">
        <v>334</v>
      </c>
      <c r="AT572" s="227" t="s">
        <v>217</v>
      </c>
      <c r="AU572" s="227" t="s">
        <v>85</v>
      </c>
      <c r="AY572" s="20" t="s">
        <v>214</v>
      </c>
      <c r="BE572" s="228">
        <f>IF(N572="základní",J572,0)</f>
        <v>0</v>
      </c>
      <c r="BF572" s="228">
        <f>IF(N572="snížená",J572,0)</f>
        <v>0</v>
      </c>
      <c r="BG572" s="228">
        <f>IF(N572="zákl. přenesená",J572,0)</f>
        <v>0</v>
      </c>
      <c r="BH572" s="228">
        <f>IF(N572="sníž. přenesená",J572,0)</f>
        <v>0</v>
      </c>
      <c r="BI572" s="228">
        <f>IF(N572="nulová",J572,0)</f>
        <v>0</v>
      </c>
      <c r="BJ572" s="20" t="s">
        <v>83</v>
      </c>
      <c r="BK572" s="228">
        <f>ROUND(I572*H572,2)</f>
        <v>0</v>
      </c>
      <c r="BL572" s="20" t="s">
        <v>334</v>
      </c>
      <c r="BM572" s="227" t="s">
        <v>3377</v>
      </c>
    </row>
    <row r="573" s="2" customFormat="1">
      <c r="A573" s="42"/>
      <c r="B573" s="43"/>
      <c r="C573" s="44"/>
      <c r="D573" s="229" t="s">
        <v>223</v>
      </c>
      <c r="E573" s="44"/>
      <c r="F573" s="230" t="s">
        <v>3378</v>
      </c>
      <c r="G573" s="44"/>
      <c r="H573" s="44"/>
      <c r="I573" s="231"/>
      <c r="J573" s="44"/>
      <c r="K573" s="44"/>
      <c r="L573" s="48"/>
      <c r="M573" s="232"/>
      <c r="N573" s="233"/>
      <c r="O573" s="88"/>
      <c r="P573" s="88"/>
      <c r="Q573" s="88"/>
      <c r="R573" s="88"/>
      <c r="S573" s="88"/>
      <c r="T573" s="89"/>
      <c r="U573" s="42"/>
      <c r="V573" s="42"/>
      <c r="W573" s="42"/>
      <c r="X573" s="42"/>
      <c r="Y573" s="42"/>
      <c r="Z573" s="42"/>
      <c r="AA573" s="42"/>
      <c r="AB573" s="42"/>
      <c r="AC573" s="42"/>
      <c r="AD573" s="42"/>
      <c r="AE573" s="42"/>
      <c r="AT573" s="20" t="s">
        <v>223</v>
      </c>
      <c r="AU573" s="20" t="s">
        <v>85</v>
      </c>
    </row>
    <row r="574" s="2" customFormat="1" ht="49.05" customHeight="1">
      <c r="A574" s="42"/>
      <c r="B574" s="43"/>
      <c r="C574" s="216" t="s">
        <v>3379</v>
      </c>
      <c r="D574" s="216" t="s">
        <v>217</v>
      </c>
      <c r="E574" s="217" t="s">
        <v>2353</v>
      </c>
      <c r="F574" s="218" t="s">
        <v>2354</v>
      </c>
      <c r="G574" s="219" t="s">
        <v>241</v>
      </c>
      <c r="H574" s="220">
        <v>0.20499999999999999</v>
      </c>
      <c r="I574" s="221"/>
      <c r="J574" s="222">
        <f>ROUND(I574*H574,2)</f>
        <v>0</v>
      </c>
      <c r="K574" s="218" t="s">
        <v>221</v>
      </c>
      <c r="L574" s="48"/>
      <c r="M574" s="223" t="s">
        <v>32</v>
      </c>
      <c r="N574" s="224" t="s">
        <v>47</v>
      </c>
      <c r="O574" s="88"/>
      <c r="P574" s="225">
        <f>O574*H574</f>
        <v>0</v>
      </c>
      <c r="Q574" s="225">
        <v>0</v>
      </c>
      <c r="R574" s="225">
        <f>Q574*H574</f>
        <v>0</v>
      </c>
      <c r="S574" s="225">
        <v>0</v>
      </c>
      <c r="T574" s="226">
        <f>S574*H574</f>
        <v>0</v>
      </c>
      <c r="U574" s="42"/>
      <c r="V574" s="42"/>
      <c r="W574" s="42"/>
      <c r="X574" s="42"/>
      <c r="Y574" s="42"/>
      <c r="Z574" s="42"/>
      <c r="AA574" s="42"/>
      <c r="AB574" s="42"/>
      <c r="AC574" s="42"/>
      <c r="AD574" s="42"/>
      <c r="AE574" s="42"/>
      <c r="AR574" s="227" t="s">
        <v>334</v>
      </c>
      <c r="AT574" s="227" t="s">
        <v>217</v>
      </c>
      <c r="AU574" s="227" t="s">
        <v>85</v>
      </c>
      <c r="AY574" s="20" t="s">
        <v>214</v>
      </c>
      <c r="BE574" s="228">
        <f>IF(N574="základní",J574,0)</f>
        <v>0</v>
      </c>
      <c r="BF574" s="228">
        <f>IF(N574="snížená",J574,0)</f>
        <v>0</v>
      </c>
      <c r="BG574" s="228">
        <f>IF(N574="zákl. přenesená",J574,0)</f>
        <v>0</v>
      </c>
      <c r="BH574" s="228">
        <f>IF(N574="sníž. přenesená",J574,0)</f>
        <v>0</v>
      </c>
      <c r="BI574" s="228">
        <f>IF(N574="nulová",J574,0)</f>
        <v>0</v>
      </c>
      <c r="BJ574" s="20" t="s">
        <v>83</v>
      </c>
      <c r="BK574" s="228">
        <f>ROUND(I574*H574,2)</f>
        <v>0</v>
      </c>
      <c r="BL574" s="20" t="s">
        <v>334</v>
      </c>
      <c r="BM574" s="227" t="s">
        <v>3380</v>
      </c>
    </row>
    <row r="575" s="2" customFormat="1">
      <c r="A575" s="42"/>
      <c r="B575" s="43"/>
      <c r="C575" s="44"/>
      <c r="D575" s="229" t="s">
        <v>223</v>
      </c>
      <c r="E575" s="44"/>
      <c r="F575" s="230" t="s">
        <v>2356</v>
      </c>
      <c r="G575" s="44"/>
      <c r="H575" s="44"/>
      <c r="I575" s="231"/>
      <c r="J575" s="44"/>
      <c r="K575" s="44"/>
      <c r="L575" s="48"/>
      <c r="M575" s="232"/>
      <c r="N575" s="233"/>
      <c r="O575" s="88"/>
      <c r="P575" s="88"/>
      <c r="Q575" s="88"/>
      <c r="R575" s="88"/>
      <c r="S575" s="88"/>
      <c r="T575" s="89"/>
      <c r="U575" s="42"/>
      <c r="V575" s="42"/>
      <c r="W575" s="42"/>
      <c r="X575" s="42"/>
      <c r="Y575" s="42"/>
      <c r="Z575" s="42"/>
      <c r="AA575" s="42"/>
      <c r="AB575" s="42"/>
      <c r="AC575" s="42"/>
      <c r="AD575" s="42"/>
      <c r="AE575" s="42"/>
      <c r="AT575" s="20" t="s">
        <v>223</v>
      </c>
      <c r="AU575" s="20" t="s">
        <v>85</v>
      </c>
    </row>
    <row r="576" s="12" customFormat="1" ht="25.92" customHeight="1">
      <c r="A576" s="12"/>
      <c r="B576" s="200"/>
      <c r="C576" s="201"/>
      <c r="D576" s="202" t="s">
        <v>75</v>
      </c>
      <c r="E576" s="203" t="s">
        <v>852</v>
      </c>
      <c r="F576" s="203" t="s">
        <v>853</v>
      </c>
      <c r="G576" s="201"/>
      <c r="H576" s="201"/>
      <c r="I576" s="204"/>
      <c r="J576" s="205">
        <f>BK576</f>
        <v>0</v>
      </c>
      <c r="K576" s="201"/>
      <c r="L576" s="206"/>
      <c r="M576" s="207"/>
      <c r="N576" s="208"/>
      <c r="O576" s="208"/>
      <c r="P576" s="209">
        <f>SUM(P577:P580)</f>
        <v>0</v>
      </c>
      <c r="Q576" s="208"/>
      <c r="R576" s="209">
        <f>SUM(R577:R580)</f>
        <v>0</v>
      </c>
      <c r="S576" s="208"/>
      <c r="T576" s="210">
        <f>SUM(T577:T580)</f>
        <v>0</v>
      </c>
      <c r="U576" s="12"/>
      <c r="V576" s="12"/>
      <c r="W576" s="12"/>
      <c r="X576" s="12"/>
      <c r="Y576" s="12"/>
      <c r="Z576" s="12"/>
      <c r="AA576" s="12"/>
      <c r="AB576" s="12"/>
      <c r="AC576" s="12"/>
      <c r="AD576" s="12"/>
      <c r="AE576" s="12"/>
      <c r="AR576" s="211" t="s">
        <v>215</v>
      </c>
      <c r="AT576" s="212" t="s">
        <v>75</v>
      </c>
      <c r="AU576" s="212" t="s">
        <v>76</v>
      </c>
      <c r="AY576" s="211" t="s">
        <v>214</v>
      </c>
      <c r="BK576" s="213">
        <f>SUM(BK577:BK580)</f>
        <v>0</v>
      </c>
    </row>
    <row r="577" s="2" customFormat="1" ht="37.8" customHeight="1">
      <c r="A577" s="42"/>
      <c r="B577" s="43"/>
      <c r="C577" s="216" t="s">
        <v>3095</v>
      </c>
      <c r="D577" s="216" t="s">
        <v>217</v>
      </c>
      <c r="E577" s="217" t="s">
        <v>2805</v>
      </c>
      <c r="F577" s="218" t="s">
        <v>2806</v>
      </c>
      <c r="G577" s="219" t="s">
        <v>857</v>
      </c>
      <c r="H577" s="220">
        <v>20</v>
      </c>
      <c r="I577" s="221"/>
      <c r="J577" s="222">
        <f>ROUND(I577*H577,2)</f>
        <v>0</v>
      </c>
      <c r="K577" s="218" t="s">
        <v>221</v>
      </c>
      <c r="L577" s="48"/>
      <c r="M577" s="223" t="s">
        <v>32</v>
      </c>
      <c r="N577" s="224" t="s">
        <v>47</v>
      </c>
      <c r="O577" s="88"/>
      <c r="P577" s="225">
        <f>O577*H577</f>
        <v>0</v>
      </c>
      <c r="Q577" s="225">
        <v>0</v>
      </c>
      <c r="R577" s="225">
        <f>Q577*H577</f>
        <v>0</v>
      </c>
      <c r="S577" s="225">
        <v>0</v>
      </c>
      <c r="T577" s="226">
        <f>S577*H577</f>
        <v>0</v>
      </c>
      <c r="U577" s="42"/>
      <c r="V577" s="42"/>
      <c r="W577" s="42"/>
      <c r="X577" s="42"/>
      <c r="Y577" s="42"/>
      <c r="Z577" s="42"/>
      <c r="AA577" s="42"/>
      <c r="AB577" s="42"/>
      <c r="AC577" s="42"/>
      <c r="AD577" s="42"/>
      <c r="AE577" s="42"/>
      <c r="AR577" s="227" t="s">
        <v>2807</v>
      </c>
      <c r="AT577" s="227" t="s">
        <v>217</v>
      </c>
      <c r="AU577" s="227" t="s">
        <v>83</v>
      </c>
      <c r="AY577" s="20" t="s">
        <v>214</v>
      </c>
      <c r="BE577" s="228">
        <f>IF(N577="základní",J577,0)</f>
        <v>0</v>
      </c>
      <c r="BF577" s="228">
        <f>IF(N577="snížená",J577,0)</f>
        <v>0</v>
      </c>
      <c r="BG577" s="228">
        <f>IF(N577="zákl. přenesená",J577,0)</f>
        <v>0</v>
      </c>
      <c r="BH577" s="228">
        <f>IF(N577="sníž. přenesená",J577,0)</f>
        <v>0</v>
      </c>
      <c r="BI577" s="228">
        <f>IF(N577="nulová",J577,0)</f>
        <v>0</v>
      </c>
      <c r="BJ577" s="20" t="s">
        <v>83</v>
      </c>
      <c r="BK577" s="228">
        <f>ROUND(I577*H577,2)</f>
        <v>0</v>
      </c>
      <c r="BL577" s="20" t="s">
        <v>2807</v>
      </c>
      <c r="BM577" s="227" t="s">
        <v>3381</v>
      </c>
    </row>
    <row r="578" s="2" customFormat="1">
      <c r="A578" s="42"/>
      <c r="B578" s="43"/>
      <c r="C578" s="44"/>
      <c r="D578" s="229" t="s">
        <v>223</v>
      </c>
      <c r="E578" s="44"/>
      <c r="F578" s="230" t="s">
        <v>2808</v>
      </c>
      <c r="G578" s="44"/>
      <c r="H578" s="44"/>
      <c r="I578" s="231"/>
      <c r="J578" s="44"/>
      <c r="K578" s="44"/>
      <c r="L578" s="48"/>
      <c r="M578" s="232"/>
      <c r="N578" s="233"/>
      <c r="O578" s="88"/>
      <c r="P578" s="88"/>
      <c r="Q578" s="88"/>
      <c r="R578" s="88"/>
      <c r="S578" s="88"/>
      <c r="T578" s="89"/>
      <c r="U578" s="42"/>
      <c r="V578" s="42"/>
      <c r="W578" s="42"/>
      <c r="X578" s="42"/>
      <c r="Y578" s="42"/>
      <c r="Z578" s="42"/>
      <c r="AA578" s="42"/>
      <c r="AB578" s="42"/>
      <c r="AC578" s="42"/>
      <c r="AD578" s="42"/>
      <c r="AE578" s="42"/>
      <c r="AT578" s="20" t="s">
        <v>223</v>
      </c>
      <c r="AU578" s="20" t="s">
        <v>83</v>
      </c>
    </row>
    <row r="579" s="14" customFormat="1">
      <c r="A579" s="14"/>
      <c r="B579" s="245"/>
      <c r="C579" s="246"/>
      <c r="D579" s="236" t="s">
        <v>225</v>
      </c>
      <c r="E579" s="247" t="s">
        <v>32</v>
      </c>
      <c r="F579" s="248" t="s">
        <v>2809</v>
      </c>
      <c r="G579" s="246"/>
      <c r="H579" s="249">
        <v>20</v>
      </c>
      <c r="I579" s="250"/>
      <c r="J579" s="246"/>
      <c r="K579" s="246"/>
      <c r="L579" s="251"/>
      <c r="M579" s="252"/>
      <c r="N579" s="253"/>
      <c r="O579" s="253"/>
      <c r="P579" s="253"/>
      <c r="Q579" s="253"/>
      <c r="R579" s="253"/>
      <c r="S579" s="253"/>
      <c r="T579" s="254"/>
      <c r="U579" s="14"/>
      <c r="V579" s="14"/>
      <c r="W579" s="14"/>
      <c r="X579" s="14"/>
      <c r="Y579" s="14"/>
      <c r="Z579" s="14"/>
      <c r="AA579" s="14"/>
      <c r="AB579" s="14"/>
      <c r="AC579" s="14"/>
      <c r="AD579" s="14"/>
      <c r="AE579" s="14"/>
      <c r="AT579" s="255" t="s">
        <v>225</v>
      </c>
      <c r="AU579" s="255" t="s">
        <v>83</v>
      </c>
      <c r="AV579" s="14" t="s">
        <v>85</v>
      </c>
      <c r="AW579" s="14" t="s">
        <v>38</v>
      </c>
      <c r="AX579" s="14" t="s">
        <v>76</v>
      </c>
      <c r="AY579" s="255" t="s">
        <v>214</v>
      </c>
    </row>
    <row r="580" s="15" customFormat="1">
      <c r="A580" s="15"/>
      <c r="B580" s="256"/>
      <c r="C580" s="257"/>
      <c r="D580" s="236" t="s">
        <v>225</v>
      </c>
      <c r="E580" s="258" t="s">
        <v>32</v>
      </c>
      <c r="F580" s="259" t="s">
        <v>256</v>
      </c>
      <c r="G580" s="257"/>
      <c r="H580" s="260">
        <v>20</v>
      </c>
      <c r="I580" s="261"/>
      <c r="J580" s="257"/>
      <c r="K580" s="257"/>
      <c r="L580" s="262"/>
      <c r="M580" s="263"/>
      <c r="N580" s="264"/>
      <c r="O580" s="264"/>
      <c r="P580" s="264"/>
      <c r="Q580" s="264"/>
      <c r="R580" s="264"/>
      <c r="S580" s="264"/>
      <c r="T580" s="265"/>
      <c r="U580" s="15"/>
      <c r="V580" s="15"/>
      <c r="W580" s="15"/>
      <c r="X580" s="15"/>
      <c r="Y580" s="15"/>
      <c r="Z580" s="15"/>
      <c r="AA580" s="15"/>
      <c r="AB580" s="15"/>
      <c r="AC580" s="15"/>
      <c r="AD580" s="15"/>
      <c r="AE580" s="15"/>
      <c r="AT580" s="266" t="s">
        <v>225</v>
      </c>
      <c r="AU580" s="266" t="s">
        <v>83</v>
      </c>
      <c r="AV580" s="15" t="s">
        <v>215</v>
      </c>
      <c r="AW580" s="15" t="s">
        <v>38</v>
      </c>
      <c r="AX580" s="15" t="s">
        <v>83</v>
      </c>
      <c r="AY580" s="266" t="s">
        <v>214</v>
      </c>
    </row>
    <row r="581" s="12" customFormat="1" ht="25.92" customHeight="1">
      <c r="A581" s="12"/>
      <c r="B581" s="200"/>
      <c r="C581" s="201"/>
      <c r="D581" s="202" t="s">
        <v>75</v>
      </c>
      <c r="E581" s="203" t="s">
        <v>167</v>
      </c>
      <c r="F581" s="203" t="s">
        <v>1365</v>
      </c>
      <c r="G581" s="201"/>
      <c r="H581" s="201"/>
      <c r="I581" s="204"/>
      <c r="J581" s="205">
        <f>BK581</f>
        <v>0</v>
      </c>
      <c r="K581" s="201"/>
      <c r="L581" s="206"/>
      <c r="M581" s="207"/>
      <c r="N581" s="208"/>
      <c r="O581" s="208"/>
      <c r="P581" s="209">
        <f>P582</f>
        <v>0</v>
      </c>
      <c r="Q581" s="208"/>
      <c r="R581" s="209">
        <f>R582</f>
        <v>0</v>
      </c>
      <c r="S581" s="208"/>
      <c r="T581" s="210">
        <f>T582</f>
        <v>0</v>
      </c>
      <c r="U581" s="12"/>
      <c r="V581" s="12"/>
      <c r="W581" s="12"/>
      <c r="X581" s="12"/>
      <c r="Y581" s="12"/>
      <c r="Z581" s="12"/>
      <c r="AA581" s="12"/>
      <c r="AB581" s="12"/>
      <c r="AC581" s="12"/>
      <c r="AD581" s="12"/>
      <c r="AE581" s="12"/>
      <c r="AR581" s="211" t="s">
        <v>246</v>
      </c>
      <c r="AT581" s="212" t="s">
        <v>75</v>
      </c>
      <c r="AU581" s="212" t="s">
        <v>76</v>
      </c>
      <c r="AY581" s="211" t="s">
        <v>214</v>
      </c>
      <c r="BK581" s="213">
        <f>BK582</f>
        <v>0</v>
      </c>
    </row>
    <row r="582" s="12" customFormat="1" ht="22.8" customHeight="1">
      <c r="A582" s="12"/>
      <c r="B582" s="200"/>
      <c r="C582" s="201"/>
      <c r="D582" s="202" t="s">
        <v>75</v>
      </c>
      <c r="E582" s="214" t="s">
        <v>2810</v>
      </c>
      <c r="F582" s="214" t="s">
        <v>2811</v>
      </c>
      <c r="G582" s="201"/>
      <c r="H582" s="201"/>
      <c r="I582" s="204"/>
      <c r="J582" s="215">
        <f>BK582</f>
        <v>0</v>
      </c>
      <c r="K582" s="201"/>
      <c r="L582" s="206"/>
      <c r="M582" s="207"/>
      <c r="N582" s="208"/>
      <c r="O582" s="208"/>
      <c r="P582" s="209">
        <f>SUM(P583:P644)</f>
        <v>0</v>
      </c>
      <c r="Q582" s="208"/>
      <c r="R582" s="209">
        <f>SUM(R583:R644)</f>
        <v>0</v>
      </c>
      <c r="S582" s="208"/>
      <c r="T582" s="210">
        <f>SUM(T583:T644)</f>
        <v>0</v>
      </c>
      <c r="U582" s="12"/>
      <c r="V582" s="12"/>
      <c r="W582" s="12"/>
      <c r="X582" s="12"/>
      <c r="Y582" s="12"/>
      <c r="Z582" s="12"/>
      <c r="AA582" s="12"/>
      <c r="AB582" s="12"/>
      <c r="AC582" s="12"/>
      <c r="AD582" s="12"/>
      <c r="AE582" s="12"/>
      <c r="AR582" s="211" t="s">
        <v>246</v>
      </c>
      <c r="AT582" s="212" t="s">
        <v>75</v>
      </c>
      <c r="AU582" s="212" t="s">
        <v>83</v>
      </c>
      <c r="AY582" s="211" t="s">
        <v>214</v>
      </c>
      <c r="BK582" s="213">
        <f>SUM(BK583:BK644)</f>
        <v>0</v>
      </c>
    </row>
    <row r="583" s="2" customFormat="1" ht="44.25" customHeight="1">
      <c r="A583" s="42"/>
      <c r="B583" s="43"/>
      <c r="C583" s="216" t="s">
        <v>3382</v>
      </c>
      <c r="D583" s="216" t="s">
        <v>217</v>
      </c>
      <c r="E583" s="217" t="s">
        <v>3383</v>
      </c>
      <c r="F583" s="218" t="s">
        <v>3384</v>
      </c>
      <c r="G583" s="219" t="s">
        <v>327</v>
      </c>
      <c r="H583" s="220">
        <v>2</v>
      </c>
      <c r="I583" s="221"/>
      <c r="J583" s="222">
        <f>ROUND(I583*H583,2)</f>
        <v>0</v>
      </c>
      <c r="K583" s="218" t="s">
        <v>32</v>
      </c>
      <c r="L583" s="48"/>
      <c r="M583" s="223" t="s">
        <v>32</v>
      </c>
      <c r="N583" s="224" t="s">
        <v>47</v>
      </c>
      <c r="O583" s="88"/>
      <c r="P583" s="225">
        <f>O583*H583</f>
        <v>0</v>
      </c>
      <c r="Q583" s="225">
        <v>0</v>
      </c>
      <c r="R583" s="225">
        <f>Q583*H583</f>
        <v>0</v>
      </c>
      <c r="S583" s="225">
        <v>0</v>
      </c>
      <c r="T583" s="226">
        <f>S583*H583</f>
        <v>0</v>
      </c>
      <c r="U583" s="42"/>
      <c r="V583" s="42"/>
      <c r="W583" s="42"/>
      <c r="X583" s="42"/>
      <c r="Y583" s="42"/>
      <c r="Z583" s="42"/>
      <c r="AA583" s="42"/>
      <c r="AB583" s="42"/>
      <c r="AC583" s="42"/>
      <c r="AD583" s="42"/>
      <c r="AE583" s="42"/>
      <c r="AR583" s="227" t="s">
        <v>215</v>
      </c>
      <c r="AT583" s="227" t="s">
        <v>217</v>
      </c>
      <c r="AU583" s="227" t="s">
        <v>85</v>
      </c>
      <c r="AY583" s="20" t="s">
        <v>214</v>
      </c>
      <c r="BE583" s="228">
        <f>IF(N583="základní",J583,0)</f>
        <v>0</v>
      </c>
      <c r="BF583" s="228">
        <f>IF(N583="snížená",J583,0)</f>
        <v>0</v>
      </c>
      <c r="BG583" s="228">
        <f>IF(N583="zákl. přenesená",J583,0)</f>
        <v>0</v>
      </c>
      <c r="BH583" s="228">
        <f>IF(N583="sníž. přenesená",J583,0)</f>
        <v>0</v>
      </c>
      <c r="BI583" s="228">
        <f>IF(N583="nulová",J583,0)</f>
        <v>0</v>
      </c>
      <c r="BJ583" s="20" t="s">
        <v>83</v>
      </c>
      <c r="BK583" s="228">
        <f>ROUND(I583*H583,2)</f>
        <v>0</v>
      </c>
      <c r="BL583" s="20" t="s">
        <v>215</v>
      </c>
      <c r="BM583" s="227" t="s">
        <v>3385</v>
      </c>
    </row>
    <row r="584" s="14" customFormat="1">
      <c r="A584" s="14"/>
      <c r="B584" s="245"/>
      <c r="C584" s="246"/>
      <c r="D584" s="236" t="s">
        <v>225</v>
      </c>
      <c r="E584" s="247" t="s">
        <v>32</v>
      </c>
      <c r="F584" s="248" t="s">
        <v>3104</v>
      </c>
      <c r="G584" s="246"/>
      <c r="H584" s="249">
        <v>2</v>
      </c>
      <c r="I584" s="250"/>
      <c r="J584" s="246"/>
      <c r="K584" s="246"/>
      <c r="L584" s="251"/>
      <c r="M584" s="252"/>
      <c r="N584" s="253"/>
      <c r="O584" s="253"/>
      <c r="P584" s="253"/>
      <c r="Q584" s="253"/>
      <c r="R584" s="253"/>
      <c r="S584" s="253"/>
      <c r="T584" s="254"/>
      <c r="U584" s="14"/>
      <c r="V584" s="14"/>
      <c r="W584" s="14"/>
      <c r="X584" s="14"/>
      <c r="Y584" s="14"/>
      <c r="Z584" s="14"/>
      <c r="AA584" s="14"/>
      <c r="AB584" s="14"/>
      <c r="AC584" s="14"/>
      <c r="AD584" s="14"/>
      <c r="AE584" s="14"/>
      <c r="AT584" s="255" t="s">
        <v>225</v>
      </c>
      <c r="AU584" s="255" t="s">
        <v>85</v>
      </c>
      <c r="AV584" s="14" t="s">
        <v>85</v>
      </c>
      <c r="AW584" s="14" t="s">
        <v>38</v>
      </c>
      <c r="AX584" s="14" t="s">
        <v>76</v>
      </c>
      <c r="AY584" s="255" t="s">
        <v>214</v>
      </c>
    </row>
    <row r="585" s="15" customFormat="1">
      <c r="A585" s="15"/>
      <c r="B585" s="256"/>
      <c r="C585" s="257"/>
      <c r="D585" s="236" t="s">
        <v>225</v>
      </c>
      <c r="E585" s="258" t="s">
        <v>32</v>
      </c>
      <c r="F585" s="259" t="s">
        <v>256</v>
      </c>
      <c r="G585" s="257"/>
      <c r="H585" s="260">
        <v>2</v>
      </c>
      <c r="I585" s="261"/>
      <c r="J585" s="257"/>
      <c r="K585" s="257"/>
      <c r="L585" s="262"/>
      <c r="M585" s="263"/>
      <c r="N585" s="264"/>
      <c r="O585" s="264"/>
      <c r="P585" s="264"/>
      <c r="Q585" s="264"/>
      <c r="R585" s="264"/>
      <c r="S585" s="264"/>
      <c r="T585" s="265"/>
      <c r="U585" s="15"/>
      <c r="V585" s="15"/>
      <c r="W585" s="15"/>
      <c r="X585" s="15"/>
      <c r="Y585" s="15"/>
      <c r="Z585" s="15"/>
      <c r="AA585" s="15"/>
      <c r="AB585" s="15"/>
      <c r="AC585" s="15"/>
      <c r="AD585" s="15"/>
      <c r="AE585" s="15"/>
      <c r="AT585" s="266" t="s">
        <v>225</v>
      </c>
      <c r="AU585" s="266" t="s">
        <v>85</v>
      </c>
      <c r="AV585" s="15" t="s">
        <v>215</v>
      </c>
      <c r="AW585" s="15" t="s">
        <v>38</v>
      </c>
      <c r="AX585" s="15" t="s">
        <v>83</v>
      </c>
      <c r="AY585" s="266" t="s">
        <v>214</v>
      </c>
    </row>
    <row r="586" s="2" customFormat="1" ht="37.8" customHeight="1">
      <c r="A586" s="42"/>
      <c r="B586" s="43"/>
      <c r="C586" s="216" t="s">
        <v>3099</v>
      </c>
      <c r="D586" s="216" t="s">
        <v>217</v>
      </c>
      <c r="E586" s="217" t="s">
        <v>2812</v>
      </c>
      <c r="F586" s="218" t="s">
        <v>2813</v>
      </c>
      <c r="G586" s="219" t="s">
        <v>327</v>
      </c>
      <c r="H586" s="220">
        <v>1</v>
      </c>
      <c r="I586" s="221"/>
      <c r="J586" s="222">
        <f>ROUND(I586*H586,2)</f>
        <v>0</v>
      </c>
      <c r="K586" s="218" t="s">
        <v>32</v>
      </c>
      <c r="L586" s="48"/>
      <c r="M586" s="223" t="s">
        <v>32</v>
      </c>
      <c r="N586" s="224" t="s">
        <v>47</v>
      </c>
      <c r="O586" s="88"/>
      <c r="P586" s="225">
        <f>O586*H586</f>
        <v>0</v>
      </c>
      <c r="Q586" s="225">
        <v>0</v>
      </c>
      <c r="R586" s="225">
        <f>Q586*H586</f>
        <v>0</v>
      </c>
      <c r="S586" s="225">
        <v>0</v>
      </c>
      <c r="T586" s="226">
        <f>S586*H586</f>
        <v>0</v>
      </c>
      <c r="U586" s="42"/>
      <c r="V586" s="42"/>
      <c r="W586" s="42"/>
      <c r="X586" s="42"/>
      <c r="Y586" s="42"/>
      <c r="Z586" s="42"/>
      <c r="AA586" s="42"/>
      <c r="AB586" s="42"/>
      <c r="AC586" s="42"/>
      <c r="AD586" s="42"/>
      <c r="AE586" s="42"/>
      <c r="AR586" s="227" t="s">
        <v>215</v>
      </c>
      <c r="AT586" s="227" t="s">
        <v>217</v>
      </c>
      <c r="AU586" s="227" t="s">
        <v>85</v>
      </c>
      <c r="AY586" s="20" t="s">
        <v>214</v>
      </c>
      <c r="BE586" s="228">
        <f>IF(N586="základní",J586,0)</f>
        <v>0</v>
      </c>
      <c r="BF586" s="228">
        <f>IF(N586="snížená",J586,0)</f>
        <v>0</v>
      </c>
      <c r="BG586" s="228">
        <f>IF(N586="zákl. přenesená",J586,0)</f>
        <v>0</v>
      </c>
      <c r="BH586" s="228">
        <f>IF(N586="sníž. přenesená",J586,0)</f>
        <v>0</v>
      </c>
      <c r="BI586" s="228">
        <f>IF(N586="nulová",J586,0)</f>
        <v>0</v>
      </c>
      <c r="BJ586" s="20" t="s">
        <v>83</v>
      </c>
      <c r="BK586" s="228">
        <f>ROUND(I586*H586,2)</f>
        <v>0</v>
      </c>
      <c r="BL586" s="20" t="s">
        <v>215</v>
      </c>
      <c r="BM586" s="227" t="s">
        <v>3386</v>
      </c>
    </row>
    <row r="587" s="2" customFormat="1" ht="24.15" customHeight="1">
      <c r="A587" s="42"/>
      <c r="B587" s="43"/>
      <c r="C587" s="216" t="s">
        <v>3387</v>
      </c>
      <c r="D587" s="216" t="s">
        <v>217</v>
      </c>
      <c r="E587" s="217" t="s">
        <v>2815</v>
      </c>
      <c r="F587" s="218" t="s">
        <v>2816</v>
      </c>
      <c r="G587" s="219" t="s">
        <v>280</v>
      </c>
      <c r="H587" s="220">
        <v>66.900000000000006</v>
      </c>
      <c r="I587" s="221"/>
      <c r="J587" s="222">
        <f>ROUND(I587*H587,2)</f>
        <v>0</v>
      </c>
      <c r="K587" s="218" t="s">
        <v>221</v>
      </c>
      <c r="L587" s="48"/>
      <c r="M587" s="223" t="s">
        <v>32</v>
      </c>
      <c r="N587" s="224" t="s">
        <v>47</v>
      </c>
      <c r="O587" s="88"/>
      <c r="P587" s="225">
        <f>O587*H587</f>
        <v>0</v>
      </c>
      <c r="Q587" s="225">
        <v>0</v>
      </c>
      <c r="R587" s="225">
        <f>Q587*H587</f>
        <v>0</v>
      </c>
      <c r="S587" s="225">
        <v>0</v>
      </c>
      <c r="T587" s="226">
        <f>S587*H587</f>
        <v>0</v>
      </c>
      <c r="U587" s="42"/>
      <c r="V587" s="42"/>
      <c r="W587" s="42"/>
      <c r="X587" s="42"/>
      <c r="Y587" s="42"/>
      <c r="Z587" s="42"/>
      <c r="AA587" s="42"/>
      <c r="AB587" s="42"/>
      <c r="AC587" s="42"/>
      <c r="AD587" s="42"/>
      <c r="AE587" s="42"/>
      <c r="AR587" s="227" t="s">
        <v>215</v>
      </c>
      <c r="AT587" s="227" t="s">
        <v>217</v>
      </c>
      <c r="AU587" s="227" t="s">
        <v>85</v>
      </c>
      <c r="AY587" s="20" t="s">
        <v>214</v>
      </c>
      <c r="BE587" s="228">
        <f>IF(N587="základní",J587,0)</f>
        <v>0</v>
      </c>
      <c r="BF587" s="228">
        <f>IF(N587="snížená",J587,0)</f>
        <v>0</v>
      </c>
      <c r="BG587" s="228">
        <f>IF(N587="zákl. přenesená",J587,0)</f>
        <v>0</v>
      </c>
      <c r="BH587" s="228">
        <f>IF(N587="sníž. přenesená",J587,0)</f>
        <v>0</v>
      </c>
      <c r="BI587" s="228">
        <f>IF(N587="nulová",J587,0)</f>
        <v>0</v>
      </c>
      <c r="BJ587" s="20" t="s">
        <v>83</v>
      </c>
      <c r="BK587" s="228">
        <f>ROUND(I587*H587,2)</f>
        <v>0</v>
      </c>
      <c r="BL587" s="20" t="s">
        <v>215</v>
      </c>
      <c r="BM587" s="227" t="s">
        <v>3388</v>
      </c>
    </row>
    <row r="588" s="2" customFormat="1">
      <c r="A588" s="42"/>
      <c r="B588" s="43"/>
      <c r="C588" s="44"/>
      <c r="D588" s="229" t="s">
        <v>223</v>
      </c>
      <c r="E588" s="44"/>
      <c r="F588" s="230" t="s">
        <v>2817</v>
      </c>
      <c r="G588" s="44"/>
      <c r="H588" s="44"/>
      <c r="I588" s="231"/>
      <c r="J588" s="44"/>
      <c r="K588" s="44"/>
      <c r="L588" s="48"/>
      <c r="M588" s="232"/>
      <c r="N588" s="233"/>
      <c r="O588" s="88"/>
      <c r="P588" s="88"/>
      <c r="Q588" s="88"/>
      <c r="R588" s="88"/>
      <c r="S588" s="88"/>
      <c r="T588" s="89"/>
      <c r="U588" s="42"/>
      <c r="V588" s="42"/>
      <c r="W588" s="42"/>
      <c r="X588" s="42"/>
      <c r="Y588" s="42"/>
      <c r="Z588" s="42"/>
      <c r="AA588" s="42"/>
      <c r="AB588" s="42"/>
      <c r="AC588" s="42"/>
      <c r="AD588" s="42"/>
      <c r="AE588" s="42"/>
      <c r="AT588" s="20" t="s">
        <v>223</v>
      </c>
      <c r="AU588" s="20" t="s">
        <v>85</v>
      </c>
    </row>
    <row r="589" s="14" customFormat="1">
      <c r="A589" s="14"/>
      <c r="B589" s="245"/>
      <c r="C589" s="246"/>
      <c r="D589" s="236" t="s">
        <v>225</v>
      </c>
      <c r="E589" s="247" t="s">
        <v>32</v>
      </c>
      <c r="F589" s="248" t="s">
        <v>3021</v>
      </c>
      <c r="G589" s="246"/>
      <c r="H589" s="249">
        <v>5.9000000000000004</v>
      </c>
      <c r="I589" s="250"/>
      <c r="J589" s="246"/>
      <c r="K589" s="246"/>
      <c r="L589" s="251"/>
      <c r="M589" s="252"/>
      <c r="N589" s="253"/>
      <c r="O589" s="253"/>
      <c r="P589" s="253"/>
      <c r="Q589" s="253"/>
      <c r="R589" s="253"/>
      <c r="S589" s="253"/>
      <c r="T589" s="254"/>
      <c r="U589" s="14"/>
      <c r="V589" s="14"/>
      <c r="W589" s="14"/>
      <c r="X589" s="14"/>
      <c r="Y589" s="14"/>
      <c r="Z589" s="14"/>
      <c r="AA589" s="14"/>
      <c r="AB589" s="14"/>
      <c r="AC589" s="14"/>
      <c r="AD589" s="14"/>
      <c r="AE589" s="14"/>
      <c r="AT589" s="255" t="s">
        <v>225</v>
      </c>
      <c r="AU589" s="255" t="s">
        <v>85</v>
      </c>
      <c r="AV589" s="14" t="s">
        <v>85</v>
      </c>
      <c r="AW589" s="14" t="s">
        <v>38</v>
      </c>
      <c r="AX589" s="14" t="s">
        <v>76</v>
      </c>
      <c r="AY589" s="255" t="s">
        <v>214</v>
      </c>
    </row>
    <row r="590" s="14" customFormat="1">
      <c r="A590" s="14"/>
      <c r="B590" s="245"/>
      <c r="C590" s="246"/>
      <c r="D590" s="236" t="s">
        <v>225</v>
      </c>
      <c r="E590" s="247" t="s">
        <v>32</v>
      </c>
      <c r="F590" s="248" t="s">
        <v>3029</v>
      </c>
      <c r="G590" s="246"/>
      <c r="H590" s="249">
        <v>3.2999999999999998</v>
      </c>
      <c r="I590" s="250"/>
      <c r="J590" s="246"/>
      <c r="K590" s="246"/>
      <c r="L590" s="251"/>
      <c r="M590" s="252"/>
      <c r="N590" s="253"/>
      <c r="O590" s="253"/>
      <c r="P590" s="253"/>
      <c r="Q590" s="253"/>
      <c r="R590" s="253"/>
      <c r="S590" s="253"/>
      <c r="T590" s="254"/>
      <c r="U590" s="14"/>
      <c r="V590" s="14"/>
      <c r="W590" s="14"/>
      <c r="X590" s="14"/>
      <c r="Y590" s="14"/>
      <c r="Z590" s="14"/>
      <c r="AA590" s="14"/>
      <c r="AB590" s="14"/>
      <c r="AC590" s="14"/>
      <c r="AD590" s="14"/>
      <c r="AE590" s="14"/>
      <c r="AT590" s="255" t="s">
        <v>225</v>
      </c>
      <c r="AU590" s="255" t="s">
        <v>85</v>
      </c>
      <c r="AV590" s="14" t="s">
        <v>85</v>
      </c>
      <c r="AW590" s="14" t="s">
        <v>38</v>
      </c>
      <c r="AX590" s="14" t="s">
        <v>76</v>
      </c>
      <c r="AY590" s="255" t="s">
        <v>214</v>
      </c>
    </row>
    <row r="591" s="14" customFormat="1">
      <c r="A591" s="14"/>
      <c r="B591" s="245"/>
      <c r="C591" s="246"/>
      <c r="D591" s="236" t="s">
        <v>225</v>
      </c>
      <c r="E591" s="247" t="s">
        <v>32</v>
      </c>
      <c r="F591" s="248" t="s">
        <v>3039</v>
      </c>
      <c r="G591" s="246"/>
      <c r="H591" s="249">
        <v>5.4000000000000004</v>
      </c>
      <c r="I591" s="250"/>
      <c r="J591" s="246"/>
      <c r="K591" s="246"/>
      <c r="L591" s="251"/>
      <c r="M591" s="252"/>
      <c r="N591" s="253"/>
      <c r="O591" s="253"/>
      <c r="P591" s="253"/>
      <c r="Q591" s="253"/>
      <c r="R591" s="253"/>
      <c r="S591" s="253"/>
      <c r="T591" s="254"/>
      <c r="U591" s="14"/>
      <c r="V591" s="14"/>
      <c r="W591" s="14"/>
      <c r="X591" s="14"/>
      <c r="Y591" s="14"/>
      <c r="Z591" s="14"/>
      <c r="AA591" s="14"/>
      <c r="AB591" s="14"/>
      <c r="AC591" s="14"/>
      <c r="AD591" s="14"/>
      <c r="AE591" s="14"/>
      <c r="AT591" s="255" t="s">
        <v>225</v>
      </c>
      <c r="AU591" s="255" t="s">
        <v>85</v>
      </c>
      <c r="AV591" s="14" t="s">
        <v>85</v>
      </c>
      <c r="AW591" s="14" t="s">
        <v>38</v>
      </c>
      <c r="AX591" s="14" t="s">
        <v>76</v>
      </c>
      <c r="AY591" s="255" t="s">
        <v>214</v>
      </c>
    </row>
    <row r="592" s="14" customFormat="1">
      <c r="A592" s="14"/>
      <c r="B592" s="245"/>
      <c r="C592" s="246"/>
      <c r="D592" s="236" t="s">
        <v>225</v>
      </c>
      <c r="E592" s="247" t="s">
        <v>32</v>
      </c>
      <c r="F592" s="248" t="s">
        <v>3034</v>
      </c>
      <c r="G592" s="246"/>
      <c r="H592" s="249">
        <v>1.2</v>
      </c>
      <c r="I592" s="250"/>
      <c r="J592" s="246"/>
      <c r="K592" s="246"/>
      <c r="L592" s="251"/>
      <c r="M592" s="252"/>
      <c r="N592" s="253"/>
      <c r="O592" s="253"/>
      <c r="P592" s="253"/>
      <c r="Q592" s="253"/>
      <c r="R592" s="253"/>
      <c r="S592" s="253"/>
      <c r="T592" s="254"/>
      <c r="U592" s="14"/>
      <c r="V592" s="14"/>
      <c r="W592" s="14"/>
      <c r="X592" s="14"/>
      <c r="Y592" s="14"/>
      <c r="Z592" s="14"/>
      <c r="AA592" s="14"/>
      <c r="AB592" s="14"/>
      <c r="AC592" s="14"/>
      <c r="AD592" s="14"/>
      <c r="AE592" s="14"/>
      <c r="AT592" s="255" t="s">
        <v>225</v>
      </c>
      <c r="AU592" s="255" t="s">
        <v>85</v>
      </c>
      <c r="AV592" s="14" t="s">
        <v>85</v>
      </c>
      <c r="AW592" s="14" t="s">
        <v>38</v>
      </c>
      <c r="AX592" s="14" t="s">
        <v>76</v>
      </c>
      <c r="AY592" s="255" t="s">
        <v>214</v>
      </c>
    </row>
    <row r="593" s="14" customFormat="1">
      <c r="A593" s="14"/>
      <c r="B593" s="245"/>
      <c r="C593" s="246"/>
      <c r="D593" s="236" t="s">
        <v>225</v>
      </c>
      <c r="E593" s="247" t="s">
        <v>32</v>
      </c>
      <c r="F593" s="248" t="s">
        <v>3048</v>
      </c>
      <c r="G593" s="246"/>
      <c r="H593" s="249">
        <v>7.5</v>
      </c>
      <c r="I593" s="250"/>
      <c r="J593" s="246"/>
      <c r="K593" s="246"/>
      <c r="L593" s="251"/>
      <c r="M593" s="252"/>
      <c r="N593" s="253"/>
      <c r="O593" s="253"/>
      <c r="P593" s="253"/>
      <c r="Q593" s="253"/>
      <c r="R593" s="253"/>
      <c r="S593" s="253"/>
      <c r="T593" s="254"/>
      <c r="U593" s="14"/>
      <c r="V593" s="14"/>
      <c r="W593" s="14"/>
      <c r="X593" s="14"/>
      <c r="Y593" s="14"/>
      <c r="Z593" s="14"/>
      <c r="AA593" s="14"/>
      <c r="AB593" s="14"/>
      <c r="AC593" s="14"/>
      <c r="AD593" s="14"/>
      <c r="AE593" s="14"/>
      <c r="AT593" s="255" t="s">
        <v>225</v>
      </c>
      <c r="AU593" s="255" t="s">
        <v>85</v>
      </c>
      <c r="AV593" s="14" t="s">
        <v>85</v>
      </c>
      <c r="AW593" s="14" t="s">
        <v>38</v>
      </c>
      <c r="AX593" s="14" t="s">
        <v>76</v>
      </c>
      <c r="AY593" s="255" t="s">
        <v>214</v>
      </c>
    </row>
    <row r="594" s="14" customFormat="1">
      <c r="A594" s="14"/>
      <c r="B594" s="245"/>
      <c r="C594" s="246"/>
      <c r="D594" s="236" t="s">
        <v>225</v>
      </c>
      <c r="E594" s="247" t="s">
        <v>32</v>
      </c>
      <c r="F594" s="248" t="s">
        <v>3064</v>
      </c>
      <c r="G594" s="246"/>
      <c r="H594" s="249">
        <v>7.5</v>
      </c>
      <c r="I594" s="250"/>
      <c r="J594" s="246"/>
      <c r="K594" s="246"/>
      <c r="L594" s="251"/>
      <c r="M594" s="252"/>
      <c r="N594" s="253"/>
      <c r="O594" s="253"/>
      <c r="P594" s="253"/>
      <c r="Q594" s="253"/>
      <c r="R594" s="253"/>
      <c r="S594" s="253"/>
      <c r="T594" s="254"/>
      <c r="U594" s="14"/>
      <c r="V594" s="14"/>
      <c r="W594" s="14"/>
      <c r="X594" s="14"/>
      <c r="Y594" s="14"/>
      <c r="Z594" s="14"/>
      <c r="AA594" s="14"/>
      <c r="AB594" s="14"/>
      <c r="AC594" s="14"/>
      <c r="AD594" s="14"/>
      <c r="AE594" s="14"/>
      <c r="AT594" s="255" t="s">
        <v>225</v>
      </c>
      <c r="AU594" s="255" t="s">
        <v>85</v>
      </c>
      <c r="AV594" s="14" t="s">
        <v>85</v>
      </c>
      <c r="AW594" s="14" t="s">
        <v>38</v>
      </c>
      <c r="AX594" s="14" t="s">
        <v>76</v>
      </c>
      <c r="AY594" s="255" t="s">
        <v>214</v>
      </c>
    </row>
    <row r="595" s="14" customFormat="1">
      <c r="A595" s="14"/>
      <c r="B595" s="245"/>
      <c r="C595" s="246"/>
      <c r="D595" s="236" t="s">
        <v>225</v>
      </c>
      <c r="E595" s="247" t="s">
        <v>32</v>
      </c>
      <c r="F595" s="248" t="s">
        <v>3074</v>
      </c>
      <c r="G595" s="246"/>
      <c r="H595" s="249">
        <v>1.6000000000000001</v>
      </c>
      <c r="I595" s="250"/>
      <c r="J595" s="246"/>
      <c r="K595" s="246"/>
      <c r="L595" s="251"/>
      <c r="M595" s="252"/>
      <c r="N595" s="253"/>
      <c r="O595" s="253"/>
      <c r="P595" s="253"/>
      <c r="Q595" s="253"/>
      <c r="R595" s="253"/>
      <c r="S595" s="253"/>
      <c r="T595" s="254"/>
      <c r="U595" s="14"/>
      <c r="V595" s="14"/>
      <c r="W595" s="14"/>
      <c r="X595" s="14"/>
      <c r="Y595" s="14"/>
      <c r="Z595" s="14"/>
      <c r="AA595" s="14"/>
      <c r="AB595" s="14"/>
      <c r="AC595" s="14"/>
      <c r="AD595" s="14"/>
      <c r="AE595" s="14"/>
      <c r="AT595" s="255" t="s">
        <v>225</v>
      </c>
      <c r="AU595" s="255" t="s">
        <v>85</v>
      </c>
      <c r="AV595" s="14" t="s">
        <v>85</v>
      </c>
      <c r="AW595" s="14" t="s">
        <v>38</v>
      </c>
      <c r="AX595" s="14" t="s">
        <v>76</v>
      </c>
      <c r="AY595" s="255" t="s">
        <v>214</v>
      </c>
    </row>
    <row r="596" s="14" customFormat="1">
      <c r="A596" s="14"/>
      <c r="B596" s="245"/>
      <c r="C596" s="246"/>
      <c r="D596" s="236" t="s">
        <v>225</v>
      </c>
      <c r="E596" s="247" t="s">
        <v>32</v>
      </c>
      <c r="F596" s="248" t="s">
        <v>2909</v>
      </c>
      <c r="G596" s="246"/>
      <c r="H596" s="249">
        <v>3.5</v>
      </c>
      <c r="I596" s="250"/>
      <c r="J596" s="246"/>
      <c r="K596" s="246"/>
      <c r="L596" s="251"/>
      <c r="M596" s="252"/>
      <c r="N596" s="253"/>
      <c r="O596" s="253"/>
      <c r="P596" s="253"/>
      <c r="Q596" s="253"/>
      <c r="R596" s="253"/>
      <c r="S596" s="253"/>
      <c r="T596" s="254"/>
      <c r="U596" s="14"/>
      <c r="V596" s="14"/>
      <c r="W596" s="14"/>
      <c r="X596" s="14"/>
      <c r="Y596" s="14"/>
      <c r="Z596" s="14"/>
      <c r="AA596" s="14"/>
      <c r="AB596" s="14"/>
      <c r="AC596" s="14"/>
      <c r="AD596" s="14"/>
      <c r="AE596" s="14"/>
      <c r="AT596" s="255" t="s">
        <v>225</v>
      </c>
      <c r="AU596" s="255" t="s">
        <v>85</v>
      </c>
      <c r="AV596" s="14" t="s">
        <v>85</v>
      </c>
      <c r="AW596" s="14" t="s">
        <v>38</v>
      </c>
      <c r="AX596" s="14" t="s">
        <v>76</v>
      </c>
      <c r="AY596" s="255" t="s">
        <v>214</v>
      </c>
    </row>
    <row r="597" s="14" customFormat="1">
      <c r="A597" s="14"/>
      <c r="B597" s="245"/>
      <c r="C597" s="246"/>
      <c r="D597" s="236" t="s">
        <v>225</v>
      </c>
      <c r="E597" s="247" t="s">
        <v>32</v>
      </c>
      <c r="F597" s="248" t="s">
        <v>3059</v>
      </c>
      <c r="G597" s="246"/>
      <c r="H597" s="249">
        <v>3.8999999999999999</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225</v>
      </c>
      <c r="AU597" s="255" t="s">
        <v>85</v>
      </c>
      <c r="AV597" s="14" t="s">
        <v>85</v>
      </c>
      <c r="AW597" s="14" t="s">
        <v>38</v>
      </c>
      <c r="AX597" s="14" t="s">
        <v>76</v>
      </c>
      <c r="AY597" s="255" t="s">
        <v>214</v>
      </c>
    </row>
    <row r="598" s="14" customFormat="1">
      <c r="A598" s="14"/>
      <c r="B598" s="245"/>
      <c r="C598" s="246"/>
      <c r="D598" s="236" t="s">
        <v>225</v>
      </c>
      <c r="E598" s="247" t="s">
        <v>32</v>
      </c>
      <c r="F598" s="248" t="s">
        <v>3069</v>
      </c>
      <c r="G598" s="246"/>
      <c r="H598" s="249">
        <v>17.600000000000001</v>
      </c>
      <c r="I598" s="250"/>
      <c r="J598" s="246"/>
      <c r="K598" s="246"/>
      <c r="L598" s="251"/>
      <c r="M598" s="252"/>
      <c r="N598" s="253"/>
      <c r="O598" s="253"/>
      <c r="P598" s="253"/>
      <c r="Q598" s="253"/>
      <c r="R598" s="253"/>
      <c r="S598" s="253"/>
      <c r="T598" s="254"/>
      <c r="U598" s="14"/>
      <c r="V598" s="14"/>
      <c r="W598" s="14"/>
      <c r="X598" s="14"/>
      <c r="Y598" s="14"/>
      <c r="Z598" s="14"/>
      <c r="AA598" s="14"/>
      <c r="AB598" s="14"/>
      <c r="AC598" s="14"/>
      <c r="AD598" s="14"/>
      <c r="AE598" s="14"/>
      <c r="AT598" s="255" t="s">
        <v>225</v>
      </c>
      <c r="AU598" s="255" t="s">
        <v>85</v>
      </c>
      <c r="AV598" s="14" t="s">
        <v>85</v>
      </c>
      <c r="AW598" s="14" t="s">
        <v>38</v>
      </c>
      <c r="AX598" s="14" t="s">
        <v>76</v>
      </c>
      <c r="AY598" s="255" t="s">
        <v>214</v>
      </c>
    </row>
    <row r="599" s="14" customFormat="1">
      <c r="A599" s="14"/>
      <c r="B599" s="245"/>
      <c r="C599" s="246"/>
      <c r="D599" s="236" t="s">
        <v>225</v>
      </c>
      <c r="E599" s="247" t="s">
        <v>32</v>
      </c>
      <c r="F599" s="248" t="s">
        <v>3389</v>
      </c>
      <c r="G599" s="246"/>
      <c r="H599" s="249">
        <v>9.5</v>
      </c>
      <c r="I599" s="250"/>
      <c r="J599" s="246"/>
      <c r="K599" s="246"/>
      <c r="L599" s="251"/>
      <c r="M599" s="252"/>
      <c r="N599" s="253"/>
      <c r="O599" s="253"/>
      <c r="P599" s="253"/>
      <c r="Q599" s="253"/>
      <c r="R599" s="253"/>
      <c r="S599" s="253"/>
      <c r="T599" s="254"/>
      <c r="U599" s="14"/>
      <c r="V599" s="14"/>
      <c r="W599" s="14"/>
      <c r="X599" s="14"/>
      <c r="Y599" s="14"/>
      <c r="Z599" s="14"/>
      <c r="AA599" s="14"/>
      <c r="AB599" s="14"/>
      <c r="AC599" s="14"/>
      <c r="AD599" s="14"/>
      <c r="AE599" s="14"/>
      <c r="AT599" s="255" t="s">
        <v>225</v>
      </c>
      <c r="AU599" s="255" t="s">
        <v>85</v>
      </c>
      <c r="AV599" s="14" t="s">
        <v>85</v>
      </c>
      <c r="AW599" s="14" t="s">
        <v>38</v>
      </c>
      <c r="AX599" s="14" t="s">
        <v>76</v>
      </c>
      <c r="AY599" s="255" t="s">
        <v>214</v>
      </c>
    </row>
    <row r="600" s="15" customFormat="1">
      <c r="A600" s="15"/>
      <c r="B600" s="256"/>
      <c r="C600" s="257"/>
      <c r="D600" s="236" t="s">
        <v>225</v>
      </c>
      <c r="E600" s="258" t="s">
        <v>32</v>
      </c>
      <c r="F600" s="259" t="s">
        <v>256</v>
      </c>
      <c r="G600" s="257"/>
      <c r="H600" s="260">
        <v>66.900000000000006</v>
      </c>
      <c r="I600" s="261"/>
      <c r="J600" s="257"/>
      <c r="K600" s="257"/>
      <c r="L600" s="262"/>
      <c r="M600" s="263"/>
      <c r="N600" s="264"/>
      <c r="O600" s="264"/>
      <c r="P600" s="264"/>
      <c r="Q600" s="264"/>
      <c r="R600" s="264"/>
      <c r="S600" s="264"/>
      <c r="T600" s="265"/>
      <c r="U600" s="15"/>
      <c r="V600" s="15"/>
      <c r="W600" s="15"/>
      <c r="X600" s="15"/>
      <c r="Y600" s="15"/>
      <c r="Z600" s="15"/>
      <c r="AA600" s="15"/>
      <c r="AB600" s="15"/>
      <c r="AC600" s="15"/>
      <c r="AD600" s="15"/>
      <c r="AE600" s="15"/>
      <c r="AT600" s="266" t="s">
        <v>225</v>
      </c>
      <c r="AU600" s="266" t="s">
        <v>85</v>
      </c>
      <c r="AV600" s="15" t="s">
        <v>215</v>
      </c>
      <c r="AW600" s="15" t="s">
        <v>38</v>
      </c>
      <c r="AX600" s="15" t="s">
        <v>83</v>
      </c>
      <c r="AY600" s="266" t="s">
        <v>214</v>
      </c>
    </row>
    <row r="601" s="2" customFormat="1" ht="37.8" customHeight="1">
      <c r="A601" s="42"/>
      <c r="B601" s="43"/>
      <c r="C601" s="216" t="s">
        <v>3103</v>
      </c>
      <c r="D601" s="216" t="s">
        <v>217</v>
      </c>
      <c r="E601" s="217" t="s">
        <v>3390</v>
      </c>
      <c r="F601" s="218" t="s">
        <v>3391</v>
      </c>
      <c r="G601" s="219" t="s">
        <v>280</v>
      </c>
      <c r="H601" s="220">
        <v>76.400000000000006</v>
      </c>
      <c r="I601" s="221"/>
      <c r="J601" s="222">
        <f>ROUND(I601*H601,2)</f>
        <v>0</v>
      </c>
      <c r="K601" s="218" t="s">
        <v>221</v>
      </c>
      <c r="L601" s="48"/>
      <c r="M601" s="223" t="s">
        <v>32</v>
      </c>
      <c r="N601" s="224" t="s">
        <v>47</v>
      </c>
      <c r="O601" s="88"/>
      <c r="P601" s="225">
        <f>O601*H601</f>
        <v>0</v>
      </c>
      <c r="Q601" s="225">
        <v>0</v>
      </c>
      <c r="R601" s="225">
        <f>Q601*H601</f>
        <v>0</v>
      </c>
      <c r="S601" s="225">
        <v>0</v>
      </c>
      <c r="T601" s="226">
        <f>S601*H601</f>
        <v>0</v>
      </c>
      <c r="U601" s="42"/>
      <c r="V601" s="42"/>
      <c r="W601" s="42"/>
      <c r="X601" s="42"/>
      <c r="Y601" s="42"/>
      <c r="Z601" s="42"/>
      <c r="AA601" s="42"/>
      <c r="AB601" s="42"/>
      <c r="AC601" s="42"/>
      <c r="AD601" s="42"/>
      <c r="AE601" s="42"/>
      <c r="AR601" s="227" t="s">
        <v>215</v>
      </c>
      <c r="AT601" s="227" t="s">
        <v>217</v>
      </c>
      <c r="AU601" s="227" t="s">
        <v>85</v>
      </c>
      <c r="AY601" s="20" t="s">
        <v>214</v>
      </c>
      <c r="BE601" s="228">
        <f>IF(N601="základní",J601,0)</f>
        <v>0</v>
      </c>
      <c r="BF601" s="228">
        <f>IF(N601="snížená",J601,0)</f>
        <v>0</v>
      </c>
      <c r="BG601" s="228">
        <f>IF(N601="zákl. přenesená",J601,0)</f>
        <v>0</v>
      </c>
      <c r="BH601" s="228">
        <f>IF(N601="sníž. přenesená",J601,0)</f>
        <v>0</v>
      </c>
      <c r="BI601" s="228">
        <f>IF(N601="nulová",J601,0)</f>
        <v>0</v>
      </c>
      <c r="BJ601" s="20" t="s">
        <v>83</v>
      </c>
      <c r="BK601" s="228">
        <f>ROUND(I601*H601,2)</f>
        <v>0</v>
      </c>
      <c r="BL601" s="20" t="s">
        <v>215</v>
      </c>
      <c r="BM601" s="227" t="s">
        <v>3392</v>
      </c>
    </row>
    <row r="602" s="2" customFormat="1">
      <c r="A602" s="42"/>
      <c r="B602" s="43"/>
      <c r="C602" s="44"/>
      <c r="D602" s="229" t="s">
        <v>223</v>
      </c>
      <c r="E602" s="44"/>
      <c r="F602" s="230" t="s">
        <v>3393</v>
      </c>
      <c r="G602" s="44"/>
      <c r="H602" s="44"/>
      <c r="I602" s="231"/>
      <c r="J602" s="44"/>
      <c r="K602" s="44"/>
      <c r="L602" s="48"/>
      <c r="M602" s="232"/>
      <c r="N602" s="233"/>
      <c r="O602" s="88"/>
      <c r="P602" s="88"/>
      <c r="Q602" s="88"/>
      <c r="R602" s="88"/>
      <c r="S602" s="88"/>
      <c r="T602" s="89"/>
      <c r="U602" s="42"/>
      <c r="V602" s="42"/>
      <c r="W602" s="42"/>
      <c r="X602" s="42"/>
      <c r="Y602" s="42"/>
      <c r="Z602" s="42"/>
      <c r="AA602" s="42"/>
      <c r="AB602" s="42"/>
      <c r="AC602" s="42"/>
      <c r="AD602" s="42"/>
      <c r="AE602" s="42"/>
      <c r="AT602" s="20" t="s">
        <v>223</v>
      </c>
      <c r="AU602" s="20" t="s">
        <v>85</v>
      </c>
    </row>
    <row r="603" s="14" customFormat="1">
      <c r="A603" s="14"/>
      <c r="B603" s="245"/>
      <c r="C603" s="246"/>
      <c r="D603" s="236" t="s">
        <v>225</v>
      </c>
      <c r="E603" s="247" t="s">
        <v>32</v>
      </c>
      <c r="F603" s="248" t="s">
        <v>2990</v>
      </c>
      <c r="G603" s="246"/>
      <c r="H603" s="249">
        <v>2.2999999999999998</v>
      </c>
      <c r="I603" s="250"/>
      <c r="J603" s="246"/>
      <c r="K603" s="246"/>
      <c r="L603" s="251"/>
      <c r="M603" s="252"/>
      <c r="N603" s="253"/>
      <c r="O603" s="253"/>
      <c r="P603" s="253"/>
      <c r="Q603" s="253"/>
      <c r="R603" s="253"/>
      <c r="S603" s="253"/>
      <c r="T603" s="254"/>
      <c r="U603" s="14"/>
      <c r="V603" s="14"/>
      <c r="W603" s="14"/>
      <c r="X603" s="14"/>
      <c r="Y603" s="14"/>
      <c r="Z603" s="14"/>
      <c r="AA603" s="14"/>
      <c r="AB603" s="14"/>
      <c r="AC603" s="14"/>
      <c r="AD603" s="14"/>
      <c r="AE603" s="14"/>
      <c r="AT603" s="255" t="s">
        <v>225</v>
      </c>
      <c r="AU603" s="255" t="s">
        <v>85</v>
      </c>
      <c r="AV603" s="14" t="s">
        <v>85</v>
      </c>
      <c r="AW603" s="14" t="s">
        <v>38</v>
      </c>
      <c r="AX603" s="14" t="s">
        <v>76</v>
      </c>
      <c r="AY603" s="255" t="s">
        <v>214</v>
      </c>
    </row>
    <row r="604" s="14" customFormat="1">
      <c r="A604" s="14"/>
      <c r="B604" s="245"/>
      <c r="C604" s="246"/>
      <c r="D604" s="236" t="s">
        <v>225</v>
      </c>
      <c r="E604" s="247" t="s">
        <v>32</v>
      </c>
      <c r="F604" s="248" t="s">
        <v>2989</v>
      </c>
      <c r="G604" s="246"/>
      <c r="H604" s="249">
        <v>8.5</v>
      </c>
      <c r="I604" s="250"/>
      <c r="J604" s="246"/>
      <c r="K604" s="246"/>
      <c r="L604" s="251"/>
      <c r="M604" s="252"/>
      <c r="N604" s="253"/>
      <c r="O604" s="253"/>
      <c r="P604" s="253"/>
      <c r="Q604" s="253"/>
      <c r="R604" s="253"/>
      <c r="S604" s="253"/>
      <c r="T604" s="254"/>
      <c r="U604" s="14"/>
      <c r="V604" s="14"/>
      <c r="W604" s="14"/>
      <c r="X604" s="14"/>
      <c r="Y604" s="14"/>
      <c r="Z604" s="14"/>
      <c r="AA604" s="14"/>
      <c r="AB604" s="14"/>
      <c r="AC604" s="14"/>
      <c r="AD604" s="14"/>
      <c r="AE604" s="14"/>
      <c r="AT604" s="255" t="s">
        <v>225</v>
      </c>
      <c r="AU604" s="255" t="s">
        <v>85</v>
      </c>
      <c r="AV604" s="14" t="s">
        <v>85</v>
      </c>
      <c r="AW604" s="14" t="s">
        <v>38</v>
      </c>
      <c r="AX604" s="14" t="s">
        <v>76</v>
      </c>
      <c r="AY604" s="255" t="s">
        <v>214</v>
      </c>
    </row>
    <row r="605" s="14" customFormat="1">
      <c r="A605" s="14"/>
      <c r="B605" s="245"/>
      <c r="C605" s="246"/>
      <c r="D605" s="236" t="s">
        <v>225</v>
      </c>
      <c r="E605" s="247" t="s">
        <v>32</v>
      </c>
      <c r="F605" s="248" t="s">
        <v>2988</v>
      </c>
      <c r="G605" s="246"/>
      <c r="H605" s="249">
        <v>18.600000000000001</v>
      </c>
      <c r="I605" s="250"/>
      <c r="J605" s="246"/>
      <c r="K605" s="246"/>
      <c r="L605" s="251"/>
      <c r="M605" s="252"/>
      <c r="N605" s="253"/>
      <c r="O605" s="253"/>
      <c r="P605" s="253"/>
      <c r="Q605" s="253"/>
      <c r="R605" s="253"/>
      <c r="S605" s="253"/>
      <c r="T605" s="254"/>
      <c r="U605" s="14"/>
      <c r="V605" s="14"/>
      <c r="W605" s="14"/>
      <c r="X605" s="14"/>
      <c r="Y605" s="14"/>
      <c r="Z605" s="14"/>
      <c r="AA605" s="14"/>
      <c r="AB605" s="14"/>
      <c r="AC605" s="14"/>
      <c r="AD605" s="14"/>
      <c r="AE605" s="14"/>
      <c r="AT605" s="255" t="s">
        <v>225</v>
      </c>
      <c r="AU605" s="255" t="s">
        <v>85</v>
      </c>
      <c r="AV605" s="14" t="s">
        <v>85</v>
      </c>
      <c r="AW605" s="14" t="s">
        <v>38</v>
      </c>
      <c r="AX605" s="14" t="s">
        <v>76</v>
      </c>
      <c r="AY605" s="255" t="s">
        <v>214</v>
      </c>
    </row>
    <row r="606" s="14" customFormat="1">
      <c r="A606" s="14"/>
      <c r="B606" s="245"/>
      <c r="C606" s="246"/>
      <c r="D606" s="236" t="s">
        <v>225</v>
      </c>
      <c r="E606" s="247" t="s">
        <v>32</v>
      </c>
      <c r="F606" s="248" t="s">
        <v>2976</v>
      </c>
      <c r="G606" s="246"/>
      <c r="H606" s="249">
        <v>12</v>
      </c>
      <c r="I606" s="250"/>
      <c r="J606" s="246"/>
      <c r="K606" s="246"/>
      <c r="L606" s="251"/>
      <c r="M606" s="252"/>
      <c r="N606" s="253"/>
      <c r="O606" s="253"/>
      <c r="P606" s="253"/>
      <c r="Q606" s="253"/>
      <c r="R606" s="253"/>
      <c r="S606" s="253"/>
      <c r="T606" s="254"/>
      <c r="U606" s="14"/>
      <c r="V606" s="14"/>
      <c r="W606" s="14"/>
      <c r="X606" s="14"/>
      <c r="Y606" s="14"/>
      <c r="Z606" s="14"/>
      <c r="AA606" s="14"/>
      <c r="AB606" s="14"/>
      <c r="AC606" s="14"/>
      <c r="AD606" s="14"/>
      <c r="AE606" s="14"/>
      <c r="AT606" s="255" t="s">
        <v>225</v>
      </c>
      <c r="AU606" s="255" t="s">
        <v>85</v>
      </c>
      <c r="AV606" s="14" t="s">
        <v>85</v>
      </c>
      <c r="AW606" s="14" t="s">
        <v>38</v>
      </c>
      <c r="AX606" s="14" t="s">
        <v>76</v>
      </c>
      <c r="AY606" s="255" t="s">
        <v>214</v>
      </c>
    </row>
    <row r="607" s="14" customFormat="1">
      <c r="A607" s="14"/>
      <c r="B607" s="245"/>
      <c r="C607" s="246"/>
      <c r="D607" s="236" t="s">
        <v>225</v>
      </c>
      <c r="E607" s="247" t="s">
        <v>32</v>
      </c>
      <c r="F607" s="248" t="s">
        <v>2987</v>
      </c>
      <c r="G607" s="246"/>
      <c r="H607" s="249">
        <v>14.300000000000001</v>
      </c>
      <c r="I607" s="250"/>
      <c r="J607" s="246"/>
      <c r="K607" s="246"/>
      <c r="L607" s="251"/>
      <c r="M607" s="252"/>
      <c r="N607" s="253"/>
      <c r="O607" s="253"/>
      <c r="P607" s="253"/>
      <c r="Q607" s="253"/>
      <c r="R607" s="253"/>
      <c r="S607" s="253"/>
      <c r="T607" s="254"/>
      <c r="U607" s="14"/>
      <c r="V607" s="14"/>
      <c r="W607" s="14"/>
      <c r="X607" s="14"/>
      <c r="Y607" s="14"/>
      <c r="Z607" s="14"/>
      <c r="AA607" s="14"/>
      <c r="AB607" s="14"/>
      <c r="AC607" s="14"/>
      <c r="AD607" s="14"/>
      <c r="AE607" s="14"/>
      <c r="AT607" s="255" t="s">
        <v>225</v>
      </c>
      <c r="AU607" s="255" t="s">
        <v>85</v>
      </c>
      <c r="AV607" s="14" t="s">
        <v>85</v>
      </c>
      <c r="AW607" s="14" t="s">
        <v>38</v>
      </c>
      <c r="AX607" s="14" t="s">
        <v>76</v>
      </c>
      <c r="AY607" s="255" t="s">
        <v>214</v>
      </c>
    </row>
    <row r="608" s="14" customFormat="1">
      <c r="A608" s="14"/>
      <c r="B608" s="245"/>
      <c r="C608" s="246"/>
      <c r="D608" s="236" t="s">
        <v>225</v>
      </c>
      <c r="E608" s="247" t="s">
        <v>32</v>
      </c>
      <c r="F608" s="248" t="s">
        <v>2975</v>
      </c>
      <c r="G608" s="246"/>
      <c r="H608" s="249">
        <v>10.699999999999999</v>
      </c>
      <c r="I608" s="250"/>
      <c r="J608" s="246"/>
      <c r="K608" s="246"/>
      <c r="L608" s="251"/>
      <c r="M608" s="252"/>
      <c r="N608" s="253"/>
      <c r="O608" s="253"/>
      <c r="P608" s="253"/>
      <c r="Q608" s="253"/>
      <c r="R608" s="253"/>
      <c r="S608" s="253"/>
      <c r="T608" s="254"/>
      <c r="U608" s="14"/>
      <c r="V608" s="14"/>
      <c r="W608" s="14"/>
      <c r="X608" s="14"/>
      <c r="Y608" s="14"/>
      <c r="Z608" s="14"/>
      <c r="AA608" s="14"/>
      <c r="AB608" s="14"/>
      <c r="AC608" s="14"/>
      <c r="AD608" s="14"/>
      <c r="AE608" s="14"/>
      <c r="AT608" s="255" t="s">
        <v>225</v>
      </c>
      <c r="AU608" s="255" t="s">
        <v>85</v>
      </c>
      <c r="AV608" s="14" t="s">
        <v>85</v>
      </c>
      <c r="AW608" s="14" t="s">
        <v>38</v>
      </c>
      <c r="AX608" s="14" t="s">
        <v>76</v>
      </c>
      <c r="AY608" s="255" t="s">
        <v>214</v>
      </c>
    </row>
    <row r="609" s="14" customFormat="1">
      <c r="A609" s="14"/>
      <c r="B609" s="245"/>
      <c r="C609" s="246"/>
      <c r="D609" s="236" t="s">
        <v>225</v>
      </c>
      <c r="E609" s="247" t="s">
        <v>32</v>
      </c>
      <c r="F609" s="248" t="s">
        <v>3394</v>
      </c>
      <c r="G609" s="246"/>
      <c r="H609" s="249">
        <v>10</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225</v>
      </c>
      <c r="AU609" s="255" t="s">
        <v>85</v>
      </c>
      <c r="AV609" s="14" t="s">
        <v>85</v>
      </c>
      <c r="AW609" s="14" t="s">
        <v>38</v>
      </c>
      <c r="AX609" s="14" t="s">
        <v>76</v>
      </c>
      <c r="AY609" s="255" t="s">
        <v>214</v>
      </c>
    </row>
    <row r="610" s="15" customFormat="1">
      <c r="A610" s="15"/>
      <c r="B610" s="256"/>
      <c r="C610" s="257"/>
      <c r="D610" s="236" t="s">
        <v>225</v>
      </c>
      <c r="E610" s="258" t="s">
        <v>32</v>
      </c>
      <c r="F610" s="259" t="s">
        <v>256</v>
      </c>
      <c r="G610" s="257"/>
      <c r="H610" s="260">
        <v>76.400000000000006</v>
      </c>
      <c r="I610" s="261"/>
      <c r="J610" s="257"/>
      <c r="K610" s="257"/>
      <c r="L610" s="262"/>
      <c r="M610" s="263"/>
      <c r="N610" s="264"/>
      <c r="O610" s="264"/>
      <c r="P610" s="264"/>
      <c r="Q610" s="264"/>
      <c r="R610" s="264"/>
      <c r="S610" s="264"/>
      <c r="T610" s="265"/>
      <c r="U610" s="15"/>
      <c r="V610" s="15"/>
      <c r="W610" s="15"/>
      <c r="X610" s="15"/>
      <c r="Y610" s="15"/>
      <c r="Z610" s="15"/>
      <c r="AA610" s="15"/>
      <c r="AB610" s="15"/>
      <c r="AC610" s="15"/>
      <c r="AD610" s="15"/>
      <c r="AE610" s="15"/>
      <c r="AT610" s="266" t="s">
        <v>225</v>
      </c>
      <c r="AU610" s="266" t="s">
        <v>85</v>
      </c>
      <c r="AV610" s="15" t="s">
        <v>215</v>
      </c>
      <c r="AW610" s="15" t="s">
        <v>38</v>
      </c>
      <c r="AX610" s="15" t="s">
        <v>83</v>
      </c>
      <c r="AY610" s="266" t="s">
        <v>214</v>
      </c>
    </row>
    <row r="611" s="2" customFormat="1" ht="16.5" customHeight="1">
      <c r="A611" s="42"/>
      <c r="B611" s="43"/>
      <c r="C611" s="216" t="s">
        <v>3395</v>
      </c>
      <c r="D611" s="216" t="s">
        <v>217</v>
      </c>
      <c r="E611" s="217" t="s">
        <v>3396</v>
      </c>
      <c r="F611" s="218" t="s">
        <v>3397</v>
      </c>
      <c r="G611" s="219" t="s">
        <v>280</v>
      </c>
      <c r="H611" s="220">
        <v>76.400000000000006</v>
      </c>
      <c r="I611" s="221"/>
      <c r="J611" s="222">
        <f>ROUND(I611*H611,2)</f>
        <v>0</v>
      </c>
      <c r="K611" s="218" t="s">
        <v>221</v>
      </c>
      <c r="L611" s="48"/>
      <c r="M611" s="223" t="s">
        <v>32</v>
      </c>
      <c r="N611" s="224" t="s">
        <v>47</v>
      </c>
      <c r="O611" s="88"/>
      <c r="P611" s="225">
        <f>O611*H611</f>
        <v>0</v>
      </c>
      <c r="Q611" s="225">
        <v>0</v>
      </c>
      <c r="R611" s="225">
        <f>Q611*H611</f>
        <v>0</v>
      </c>
      <c r="S611" s="225">
        <v>0</v>
      </c>
      <c r="T611" s="226">
        <f>S611*H611</f>
        <v>0</v>
      </c>
      <c r="U611" s="42"/>
      <c r="V611" s="42"/>
      <c r="W611" s="42"/>
      <c r="X611" s="42"/>
      <c r="Y611" s="42"/>
      <c r="Z611" s="42"/>
      <c r="AA611" s="42"/>
      <c r="AB611" s="42"/>
      <c r="AC611" s="42"/>
      <c r="AD611" s="42"/>
      <c r="AE611" s="42"/>
      <c r="AR611" s="227" t="s">
        <v>215</v>
      </c>
      <c r="AT611" s="227" t="s">
        <v>217</v>
      </c>
      <c r="AU611" s="227" t="s">
        <v>85</v>
      </c>
      <c r="AY611" s="20" t="s">
        <v>214</v>
      </c>
      <c r="BE611" s="228">
        <f>IF(N611="základní",J611,0)</f>
        <v>0</v>
      </c>
      <c r="BF611" s="228">
        <f>IF(N611="snížená",J611,0)</f>
        <v>0</v>
      </c>
      <c r="BG611" s="228">
        <f>IF(N611="zákl. přenesená",J611,0)</f>
        <v>0</v>
      </c>
      <c r="BH611" s="228">
        <f>IF(N611="sníž. přenesená",J611,0)</f>
        <v>0</v>
      </c>
      <c r="BI611" s="228">
        <f>IF(N611="nulová",J611,0)</f>
        <v>0</v>
      </c>
      <c r="BJ611" s="20" t="s">
        <v>83</v>
      </c>
      <c r="BK611" s="228">
        <f>ROUND(I611*H611,2)</f>
        <v>0</v>
      </c>
      <c r="BL611" s="20" t="s">
        <v>215</v>
      </c>
      <c r="BM611" s="227" t="s">
        <v>3398</v>
      </c>
    </row>
    <row r="612" s="2" customFormat="1">
      <c r="A612" s="42"/>
      <c r="B612" s="43"/>
      <c r="C612" s="44"/>
      <c r="D612" s="229" t="s">
        <v>223</v>
      </c>
      <c r="E612" s="44"/>
      <c r="F612" s="230" t="s">
        <v>3399</v>
      </c>
      <c r="G612" s="44"/>
      <c r="H612" s="44"/>
      <c r="I612" s="231"/>
      <c r="J612" s="44"/>
      <c r="K612" s="44"/>
      <c r="L612" s="48"/>
      <c r="M612" s="232"/>
      <c r="N612" s="233"/>
      <c r="O612" s="88"/>
      <c r="P612" s="88"/>
      <c r="Q612" s="88"/>
      <c r="R612" s="88"/>
      <c r="S612" s="88"/>
      <c r="T612" s="89"/>
      <c r="U612" s="42"/>
      <c r="V612" s="42"/>
      <c r="W612" s="42"/>
      <c r="X612" s="42"/>
      <c r="Y612" s="42"/>
      <c r="Z612" s="42"/>
      <c r="AA612" s="42"/>
      <c r="AB612" s="42"/>
      <c r="AC612" s="42"/>
      <c r="AD612" s="42"/>
      <c r="AE612" s="42"/>
      <c r="AT612" s="20" t="s">
        <v>223</v>
      </c>
      <c r="AU612" s="20" t="s">
        <v>85</v>
      </c>
    </row>
    <row r="613" s="14" customFormat="1">
      <c r="A613" s="14"/>
      <c r="B613" s="245"/>
      <c r="C613" s="246"/>
      <c r="D613" s="236" t="s">
        <v>225</v>
      </c>
      <c r="E613" s="247" t="s">
        <v>32</v>
      </c>
      <c r="F613" s="248" t="s">
        <v>2990</v>
      </c>
      <c r="G613" s="246"/>
      <c r="H613" s="249">
        <v>2.2999999999999998</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225</v>
      </c>
      <c r="AU613" s="255" t="s">
        <v>85</v>
      </c>
      <c r="AV613" s="14" t="s">
        <v>85</v>
      </c>
      <c r="AW613" s="14" t="s">
        <v>38</v>
      </c>
      <c r="AX613" s="14" t="s">
        <v>76</v>
      </c>
      <c r="AY613" s="255" t="s">
        <v>214</v>
      </c>
    </row>
    <row r="614" s="14" customFormat="1">
      <c r="A614" s="14"/>
      <c r="B614" s="245"/>
      <c r="C614" s="246"/>
      <c r="D614" s="236" t="s">
        <v>225</v>
      </c>
      <c r="E614" s="247" t="s">
        <v>32</v>
      </c>
      <c r="F614" s="248" t="s">
        <v>2989</v>
      </c>
      <c r="G614" s="246"/>
      <c r="H614" s="249">
        <v>8.5</v>
      </c>
      <c r="I614" s="250"/>
      <c r="J614" s="246"/>
      <c r="K614" s="246"/>
      <c r="L614" s="251"/>
      <c r="M614" s="252"/>
      <c r="N614" s="253"/>
      <c r="O614" s="253"/>
      <c r="P614" s="253"/>
      <c r="Q614" s="253"/>
      <c r="R614" s="253"/>
      <c r="S614" s="253"/>
      <c r="T614" s="254"/>
      <c r="U614" s="14"/>
      <c r="V614" s="14"/>
      <c r="W614" s="14"/>
      <c r="X614" s="14"/>
      <c r="Y614" s="14"/>
      <c r="Z614" s="14"/>
      <c r="AA614" s="14"/>
      <c r="AB614" s="14"/>
      <c r="AC614" s="14"/>
      <c r="AD614" s="14"/>
      <c r="AE614" s="14"/>
      <c r="AT614" s="255" t="s">
        <v>225</v>
      </c>
      <c r="AU614" s="255" t="s">
        <v>85</v>
      </c>
      <c r="AV614" s="14" t="s">
        <v>85</v>
      </c>
      <c r="AW614" s="14" t="s">
        <v>38</v>
      </c>
      <c r="AX614" s="14" t="s">
        <v>76</v>
      </c>
      <c r="AY614" s="255" t="s">
        <v>214</v>
      </c>
    </row>
    <row r="615" s="14" customFormat="1">
      <c r="A615" s="14"/>
      <c r="B615" s="245"/>
      <c r="C615" s="246"/>
      <c r="D615" s="236" t="s">
        <v>225</v>
      </c>
      <c r="E615" s="247" t="s">
        <v>32</v>
      </c>
      <c r="F615" s="248" t="s">
        <v>2988</v>
      </c>
      <c r="G615" s="246"/>
      <c r="H615" s="249">
        <v>18.600000000000001</v>
      </c>
      <c r="I615" s="250"/>
      <c r="J615" s="246"/>
      <c r="K615" s="246"/>
      <c r="L615" s="251"/>
      <c r="M615" s="252"/>
      <c r="N615" s="253"/>
      <c r="O615" s="253"/>
      <c r="P615" s="253"/>
      <c r="Q615" s="253"/>
      <c r="R615" s="253"/>
      <c r="S615" s="253"/>
      <c r="T615" s="254"/>
      <c r="U615" s="14"/>
      <c r="V615" s="14"/>
      <c r="W615" s="14"/>
      <c r="X615" s="14"/>
      <c r="Y615" s="14"/>
      <c r="Z615" s="14"/>
      <c r="AA615" s="14"/>
      <c r="AB615" s="14"/>
      <c r="AC615" s="14"/>
      <c r="AD615" s="14"/>
      <c r="AE615" s="14"/>
      <c r="AT615" s="255" t="s">
        <v>225</v>
      </c>
      <c r="AU615" s="255" t="s">
        <v>85</v>
      </c>
      <c r="AV615" s="14" t="s">
        <v>85</v>
      </c>
      <c r="AW615" s="14" t="s">
        <v>38</v>
      </c>
      <c r="AX615" s="14" t="s">
        <v>76</v>
      </c>
      <c r="AY615" s="255" t="s">
        <v>214</v>
      </c>
    </row>
    <row r="616" s="14" customFormat="1">
      <c r="A616" s="14"/>
      <c r="B616" s="245"/>
      <c r="C616" s="246"/>
      <c r="D616" s="236" t="s">
        <v>225</v>
      </c>
      <c r="E616" s="247" t="s">
        <v>32</v>
      </c>
      <c r="F616" s="248" t="s">
        <v>2976</v>
      </c>
      <c r="G616" s="246"/>
      <c r="H616" s="249">
        <v>12</v>
      </c>
      <c r="I616" s="250"/>
      <c r="J616" s="246"/>
      <c r="K616" s="246"/>
      <c r="L616" s="251"/>
      <c r="M616" s="252"/>
      <c r="N616" s="253"/>
      <c r="O616" s="253"/>
      <c r="P616" s="253"/>
      <c r="Q616" s="253"/>
      <c r="R616" s="253"/>
      <c r="S616" s="253"/>
      <c r="T616" s="254"/>
      <c r="U616" s="14"/>
      <c r="V616" s="14"/>
      <c r="W616" s="14"/>
      <c r="X616" s="14"/>
      <c r="Y616" s="14"/>
      <c r="Z616" s="14"/>
      <c r="AA616" s="14"/>
      <c r="AB616" s="14"/>
      <c r="AC616" s="14"/>
      <c r="AD616" s="14"/>
      <c r="AE616" s="14"/>
      <c r="AT616" s="255" t="s">
        <v>225</v>
      </c>
      <c r="AU616" s="255" t="s">
        <v>85</v>
      </c>
      <c r="AV616" s="14" t="s">
        <v>85</v>
      </c>
      <c r="AW616" s="14" t="s">
        <v>38</v>
      </c>
      <c r="AX616" s="14" t="s">
        <v>76</v>
      </c>
      <c r="AY616" s="255" t="s">
        <v>214</v>
      </c>
    </row>
    <row r="617" s="14" customFormat="1">
      <c r="A617" s="14"/>
      <c r="B617" s="245"/>
      <c r="C617" s="246"/>
      <c r="D617" s="236" t="s">
        <v>225</v>
      </c>
      <c r="E617" s="247" t="s">
        <v>32</v>
      </c>
      <c r="F617" s="248" t="s">
        <v>2987</v>
      </c>
      <c r="G617" s="246"/>
      <c r="H617" s="249">
        <v>14.300000000000001</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225</v>
      </c>
      <c r="AU617" s="255" t="s">
        <v>85</v>
      </c>
      <c r="AV617" s="14" t="s">
        <v>85</v>
      </c>
      <c r="AW617" s="14" t="s">
        <v>38</v>
      </c>
      <c r="AX617" s="14" t="s">
        <v>76</v>
      </c>
      <c r="AY617" s="255" t="s">
        <v>214</v>
      </c>
    </row>
    <row r="618" s="14" customFormat="1">
      <c r="A618" s="14"/>
      <c r="B618" s="245"/>
      <c r="C618" s="246"/>
      <c r="D618" s="236" t="s">
        <v>225</v>
      </c>
      <c r="E618" s="247" t="s">
        <v>32</v>
      </c>
      <c r="F618" s="248" t="s">
        <v>2975</v>
      </c>
      <c r="G618" s="246"/>
      <c r="H618" s="249">
        <v>10.699999999999999</v>
      </c>
      <c r="I618" s="250"/>
      <c r="J618" s="246"/>
      <c r="K618" s="246"/>
      <c r="L618" s="251"/>
      <c r="M618" s="252"/>
      <c r="N618" s="253"/>
      <c r="O618" s="253"/>
      <c r="P618" s="253"/>
      <c r="Q618" s="253"/>
      <c r="R618" s="253"/>
      <c r="S618" s="253"/>
      <c r="T618" s="254"/>
      <c r="U618" s="14"/>
      <c r="V618" s="14"/>
      <c r="W618" s="14"/>
      <c r="X618" s="14"/>
      <c r="Y618" s="14"/>
      <c r="Z618" s="14"/>
      <c r="AA618" s="14"/>
      <c r="AB618" s="14"/>
      <c r="AC618" s="14"/>
      <c r="AD618" s="14"/>
      <c r="AE618" s="14"/>
      <c r="AT618" s="255" t="s">
        <v>225</v>
      </c>
      <c r="AU618" s="255" t="s">
        <v>85</v>
      </c>
      <c r="AV618" s="14" t="s">
        <v>85</v>
      </c>
      <c r="AW618" s="14" t="s">
        <v>38</v>
      </c>
      <c r="AX618" s="14" t="s">
        <v>76</v>
      </c>
      <c r="AY618" s="255" t="s">
        <v>214</v>
      </c>
    </row>
    <row r="619" s="14" customFormat="1">
      <c r="A619" s="14"/>
      <c r="B619" s="245"/>
      <c r="C619" s="246"/>
      <c r="D619" s="236" t="s">
        <v>225</v>
      </c>
      <c r="E619" s="247" t="s">
        <v>32</v>
      </c>
      <c r="F619" s="248" t="s">
        <v>3394</v>
      </c>
      <c r="G619" s="246"/>
      <c r="H619" s="249">
        <v>10</v>
      </c>
      <c r="I619" s="250"/>
      <c r="J619" s="246"/>
      <c r="K619" s="246"/>
      <c r="L619" s="251"/>
      <c r="M619" s="252"/>
      <c r="N619" s="253"/>
      <c r="O619" s="253"/>
      <c r="P619" s="253"/>
      <c r="Q619" s="253"/>
      <c r="R619" s="253"/>
      <c r="S619" s="253"/>
      <c r="T619" s="254"/>
      <c r="U619" s="14"/>
      <c r="V619" s="14"/>
      <c r="W619" s="14"/>
      <c r="X619" s="14"/>
      <c r="Y619" s="14"/>
      <c r="Z619" s="14"/>
      <c r="AA619" s="14"/>
      <c r="AB619" s="14"/>
      <c r="AC619" s="14"/>
      <c r="AD619" s="14"/>
      <c r="AE619" s="14"/>
      <c r="AT619" s="255" t="s">
        <v>225</v>
      </c>
      <c r="AU619" s="255" t="s">
        <v>85</v>
      </c>
      <c r="AV619" s="14" t="s">
        <v>85</v>
      </c>
      <c r="AW619" s="14" t="s">
        <v>38</v>
      </c>
      <c r="AX619" s="14" t="s">
        <v>76</v>
      </c>
      <c r="AY619" s="255" t="s">
        <v>214</v>
      </c>
    </row>
    <row r="620" s="15" customFormat="1">
      <c r="A620" s="15"/>
      <c r="B620" s="256"/>
      <c r="C620" s="257"/>
      <c r="D620" s="236" t="s">
        <v>225</v>
      </c>
      <c r="E620" s="258" t="s">
        <v>32</v>
      </c>
      <c r="F620" s="259" t="s">
        <v>256</v>
      </c>
      <c r="G620" s="257"/>
      <c r="H620" s="260">
        <v>76.400000000000006</v>
      </c>
      <c r="I620" s="261"/>
      <c r="J620" s="257"/>
      <c r="K620" s="257"/>
      <c r="L620" s="262"/>
      <c r="M620" s="263"/>
      <c r="N620" s="264"/>
      <c r="O620" s="264"/>
      <c r="P620" s="264"/>
      <c r="Q620" s="264"/>
      <c r="R620" s="264"/>
      <c r="S620" s="264"/>
      <c r="T620" s="265"/>
      <c r="U620" s="15"/>
      <c r="V620" s="15"/>
      <c r="W620" s="15"/>
      <c r="X620" s="15"/>
      <c r="Y620" s="15"/>
      <c r="Z620" s="15"/>
      <c r="AA620" s="15"/>
      <c r="AB620" s="15"/>
      <c r="AC620" s="15"/>
      <c r="AD620" s="15"/>
      <c r="AE620" s="15"/>
      <c r="AT620" s="266" t="s">
        <v>225</v>
      </c>
      <c r="AU620" s="266" t="s">
        <v>85</v>
      </c>
      <c r="AV620" s="15" t="s">
        <v>215</v>
      </c>
      <c r="AW620" s="15" t="s">
        <v>38</v>
      </c>
      <c r="AX620" s="15" t="s">
        <v>83</v>
      </c>
      <c r="AY620" s="266" t="s">
        <v>214</v>
      </c>
    </row>
    <row r="621" s="2" customFormat="1" ht="16.5" customHeight="1">
      <c r="A621" s="42"/>
      <c r="B621" s="43"/>
      <c r="C621" s="216" t="s">
        <v>3107</v>
      </c>
      <c r="D621" s="216" t="s">
        <v>217</v>
      </c>
      <c r="E621" s="217" t="s">
        <v>2818</v>
      </c>
      <c r="F621" s="218" t="s">
        <v>2819</v>
      </c>
      <c r="G621" s="219" t="s">
        <v>280</v>
      </c>
      <c r="H621" s="220">
        <v>123.8</v>
      </c>
      <c r="I621" s="221"/>
      <c r="J621" s="222">
        <f>ROUND(I621*H621,2)</f>
        <v>0</v>
      </c>
      <c r="K621" s="218" t="s">
        <v>32</v>
      </c>
      <c r="L621" s="48"/>
      <c r="M621" s="223" t="s">
        <v>32</v>
      </c>
      <c r="N621" s="224" t="s">
        <v>47</v>
      </c>
      <c r="O621" s="88"/>
      <c r="P621" s="225">
        <f>O621*H621</f>
        <v>0</v>
      </c>
      <c r="Q621" s="225">
        <v>0</v>
      </c>
      <c r="R621" s="225">
        <f>Q621*H621</f>
        <v>0</v>
      </c>
      <c r="S621" s="225">
        <v>0</v>
      </c>
      <c r="T621" s="226">
        <f>S621*H621</f>
        <v>0</v>
      </c>
      <c r="U621" s="42"/>
      <c r="V621" s="42"/>
      <c r="W621" s="42"/>
      <c r="X621" s="42"/>
      <c r="Y621" s="42"/>
      <c r="Z621" s="42"/>
      <c r="AA621" s="42"/>
      <c r="AB621" s="42"/>
      <c r="AC621" s="42"/>
      <c r="AD621" s="42"/>
      <c r="AE621" s="42"/>
      <c r="AR621" s="227" t="s">
        <v>215</v>
      </c>
      <c r="AT621" s="227" t="s">
        <v>217</v>
      </c>
      <c r="AU621" s="227" t="s">
        <v>85</v>
      </c>
      <c r="AY621" s="20" t="s">
        <v>214</v>
      </c>
      <c r="BE621" s="228">
        <f>IF(N621="základní",J621,0)</f>
        <v>0</v>
      </c>
      <c r="BF621" s="228">
        <f>IF(N621="snížená",J621,0)</f>
        <v>0</v>
      </c>
      <c r="BG621" s="228">
        <f>IF(N621="zákl. přenesená",J621,0)</f>
        <v>0</v>
      </c>
      <c r="BH621" s="228">
        <f>IF(N621="sníž. přenesená",J621,0)</f>
        <v>0</v>
      </c>
      <c r="BI621" s="228">
        <f>IF(N621="nulová",J621,0)</f>
        <v>0</v>
      </c>
      <c r="BJ621" s="20" t="s">
        <v>83</v>
      </c>
      <c r="BK621" s="228">
        <f>ROUND(I621*H621,2)</f>
        <v>0</v>
      </c>
      <c r="BL621" s="20" t="s">
        <v>215</v>
      </c>
      <c r="BM621" s="227" t="s">
        <v>3400</v>
      </c>
    </row>
    <row r="622" s="2" customFormat="1">
      <c r="A622" s="42"/>
      <c r="B622" s="43"/>
      <c r="C622" s="44"/>
      <c r="D622" s="236" t="s">
        <v>283</v>
      </c>
      <c r="E622" s="44"/>
      <c r="F622" s="267" t="s">
        <v>2820</v>
      </c>
      <c r="G622" s="44"/>
      <c r="H622" s="44"/>
      <c r="I622" s="231"/>
      <c r="J622" s="44"/>
      <c r="K622" s="44"/>
      <c r="L622" s="48"/>
      <c r="M622" s="232"/>
      <c r="N622" s="233"/>
      <c r="O622" s="88"/>
      <c r="P622" s="88"/>
      <c r="Q622" s="88"/>
      <c r="R622" s="88"/>
      <c r="S622" s="88"/>
      <c r="T622" s="89"/>
      <c r="U622" s="42"/>
      <c r="V622" s="42"/>
      <c r="W622" s="42"/>
      <c r="X622" s="42"/>
      <c r="Y622" s="42"/>
      <c r="Z622" s="42"/>
      <c r="AA622" s="42"/>
      <c r="AB622" s="42"/>
      <c r="AC622" s="42"/>
      <c r="AD622" s="42"/>
      <c r="AE622" s="42"/>
      <c r="AT622" s="20" t="s">
        <v>283</v>
      </c>
      <c r="AU622" s="20" t="s">
        <v>85</v>
      </c>
    </row>
    <row r="623" s="14" customFormat="1">
      <c r="A623" s="14"/>
      <c r="B623" s="245"/>
      <c r="C623" s="246"/>
      <c r="D623" s="236" t="s">
        <v>225</v>
      </c>
      <c r="E623" s="247" t="s">
        <v>32</v>
      </c>
      <c r="F623" s="248" t="s">
        <v>3021</v>
      </c>
      <c r="G623" s="246"/>
      <c r="H623" s="249">
        <v>5.9000000000000004</v>
      </c>
      <c r="I623" s="250"/>
      <c r="J623" s="246"/>
      <c r="K623" s="246"/>
      <c r="L623" s="251"/>
      <c r="M623" s="252"/>
      <c r="N623" s="253"/>
      <c r="O623" s="253"/>
      <c r="P623" s="253"/>
      <c r="Q623" s="253"/>
      <c r="R623" s="253"/>
      <c r="S623" s="253"/>
      <c r="T623" s="254"/>
      <c r="U623" s="14"/>
      <c r="V623" s="14"/>
      <c r="W623" s="14"/>
      <c r="X623" s="14"/>
      <c r="Y623" s="14"/>
      <c r="Z623" s="14"/>
      <c r="AA623" s="14"/>
      <c r="AB623" s="14"/>
      <c r="AC623" s="14"/>
      <c r="AD623" s="14"/>
      <c r="AE623" s="14"/>
      <c r="AT623" s="255" t="s">
        <v>225</v>
      </c>
      <c r="AU623" s="255" t="s">
        <v>85</v>
      </c>
      <c r="AV623" s="14" t="s">
        <v>85</v>
      </c>
      <c r="AW623" s="14" t="s">
        <v>38</v>
      </c>
      <c r="AX623" s="14" t="s">
        <v>76</v>
      </c>
      <c r="AY623" s="255" t="s">
        <v>214</v>
      </c>
    </row>
    <row r="624" s="14" customFormat="1">
      <c r="A624" s="14"/>
      <c r="B624" s="245"/>
      <c r="C624" s="246"/>
      <c r="D624" s="236" t="s">
        <v>225</v>
      </c>
      <c r="E624" s="247" t="s">
        <v>32</v>
      </c>
      <c r="F624" s="248" t="s">
        <v>3029</v>
      </c>
      <c r="G624" s="246"/>
      <c r="H624" s="249">
        <v>3.2999999999999998</v>
      </c>
      <c r="I624" s="250"/>
      <c r="J624" s="246"/>
      <c r="K624" s="246"/>
      <c r="L624" s="251"/>
      <c r="M624" s="252"/>
      <c r="N624" s="253"/>
      <c r="O624" s="253"/>
      <c r="P624" s="253"/>
      <c r="Q624" s="253"/>
      <c r="R624" s="253"/>
      <c r="S624" s="253"/>
      <c r="T624" s="254"/>
      <c r="U624" s="14"/>
      <c r="V624" s="14"/>
      <c r="W624" s="14"/>
      <c r="X624" s="14"/>
      <c r="Y624" s="14"/>
      <c r="Z624" s="14"/>
      <c r="AA624" s="14"/>
      <c r="AB624" s="14"/>
      <c r="AC624" s="14"/>
      <c r="AD624" s="14"/>
      <c r="AE624" s="14"/>
      <c r="AT624" s="255" t="s">
        <v>225</v>
      </c>
      <c r="AU624" s="255" t="s">
        <v>85</v>
      </c>
      <c r="AV624" s="14" t="s">
        <v>85</v>
      </c>
      <c r="AW624" s="14" t="s">
        <v>38</v>
      </c>
      <c r="AX624" s="14" t="s">
        <v>76</v>
      </c>
      <c r="AY624" s="255" t="s">
        <v>214</v>
      </c>
    </row>
    <row r="625" s="14" customFormat="1">
      <c r="A625" s="14"/>
      <c r="B625" s="245"/>
      <c r="C625" s="246"/>
      <c r="D625" s="236" t="s">
        <v>225</v>
      </c>
      <c r="E625" s="247" t="s">
        <v>32</v>
      </c>
      <c r="F625" s="248" t="s">
        <v>3039</v>
      </c>
      <c r="G625" s="246"/>
      <c r="H625" s="249">
        <v>5.4000000000000004</v>
      </c>
      <c r="I625" s="250"/>
      <c r="J625" s="246"/>
      <c r="K625" s="246"/>
      <c r="L625" s="251"/>
      <c r="M625" s="252"/>
      <c r="N625" s="253"/>
      <c r="O625" s="253"/>
      <c r="P625" s="253"/>
      <c r="Q625" s="253"/>
      <c r="R625" s="253"/>
      <c r="S625" s="253"/>
      <c r="T625" s="254"/>
      <c r="U625" s="14"/>
      <c r="V625" s="14"/>
      <c r="W625" s="14"/>
      <c r="X625" s="14"/>
      <c r="Y625" s="14"/>
      <c r="Z625" s="14"/>
      <c r="AA625" s="14"/>
      <c r="AB625" s="14"/>
      <c r="AC625" s="14"/>
      <c r="AD625" s="14"/>
      <c r="AE625" s="14"/>
      <c r="AT625" s="255" t="s">
        <v>225</v>
      </c>
      <c r="AU625" s="255" t="s">
        <v>85</v>
      </c>
      <c r="AV625" s="14" t="s">
        <v>85</v>
      </c>
      <c r="AW625" s="14" t="s">
        <v>38</v>
      </c>
      <c r="AX625" s="14" t="s">
        <v>76</v>
      </c>
      <c r="AY625" s="255" t="s">
        <v>214</v>
      </c>
    </row>
    <row r="626" s="14" customFormat="1">
      <c r="A626" s="14"/>
      <c r="B626" s="245"/>
      <c r="C626" s="246"/>
      <c r="D626" s="236" t="s">
        <v>225</v>
      </c>
      <c r="E626" s="247" t="s">
        <v>32</v>
      </c>
      <c r="F626" s="248" t="s">
        <v>3034</v>
      </c>
      <c r="G626" s="246"/>
      <c r="H626" s="249">
        <v>1.2</v>
      </c>
      <c r="I626" s="250"/>
      <c r="J626" s="246"/>
      <c r="K626" s="246"/>
      <c r="L626" s="251"/>
      <c r="M626" s="252"/>
      <c r="N626" s="253"/>
      <c r="O626" s="253"/>
      <c r="P626" s="253"/>
      <c r="Q626" s="253"/>
      <c r="R626" s="253"/>
      <c r="S626" s="253"/>
      <c r="T626" s="254"/>
      <c r="U626" s="14"/>
      <c r="V626" s="14"/>
      <c r="W626" s="14"/>
      <c r="X626" s="14"/>
      <c r="Y626" s="14"/>
      <c r="Z626" s="14"/>
      <c r="AA626" s="14"/>
      <c r="AB626" s="14"/>
      <c r="AC626" s="14"/>
      <c r="AD626" s="14"/>
      <c r="AE626" s="14"/>
      <c r="AT626" s="255" t="s">
        <v>225</v>
      </c>
      <c r="AU626" s="255" t="s">
        <v>85</v>
      </c>
      <c r="AV626" s="14" t="s">
        <v>85</v>
      </c>
      <c r="AW626" s="14" t="s">
        <v>38</v>
      </c>
      <c r="AX626" s="14" t="s">
        <v>76</v>
      </c>
      <c r="AY626" s="255" t="s">
        <v>214</v>
      </c>
    </row>
    <row r="627" s="14" customFormat="1">
      <c r="A627" s="14"/>
      <c r="B627" s="245"/>
      <c r="C627" s="246"/>
      <c r="D627" s="236" t="s">
        <v>225</v>
      </c>
      <c r="E627" s="247" t="s">
        <v>32</v>
      </c>
      <c r="F627" s="248" t="s">
        <v>3048</v>
      </c>
      <c r="G627" s="246"/>
      <c r="H627" s="249">
        <v>7.5</v>
      </c>
      <c r="I627" s="250"/>
      <c r="J627" s="246"/>
      <c r="K627" s="246"/>
      <c r="L627" s="251"/>
      <c r="M627" s="252"/>
      <c r="N627" s="253"/>
      <c r="O627" s="253"/>
      <c r="P627" s="253"/>
      <c r="Q627" s="253"/>
      <c r="R627" s="253"/>
      <c r="S627" s="253"/>
      <c r="T627" s="254"/>
      <c r="U627" s="14"/>
      <c r="V627" s="14"/>
      <c r="W627" s="14"/>
      <c r="X627" s="14"/>
      <c r="Y627" s="14"/>
      <c r="Z627" s="14"/>
      <c r="AA627" s="14"/>
      <c r="AB627" s="14"/>
      <c r="AC627" s="14"/>
      <c r="AD627" s="14"/>
      <c r="AE627" s="14"/>
      <c r="AT627" s="255" t="s">
        <v>225</v>
      </c>
      <c r="AU627" s="255" t="s">
        <v>85</v>
      </c>
      <c r="AV627" s="14" t="s">
        <v>85</v>
      </c>
      <c r="AW627" s="14" t="s">
        <v>38</v>
      </c>
      <c r="AX627" s="14" t="s">
        <v>76</v>
      </c>
      <c r="AY627" s="255" t="s">
        <v>214</v>
      </c>
    </row>
    <row r="628" s="14" customFormat="1">
      <c r="A628" s="14"/>
      <c r="B628" s="245"/>
      <c r="C628" s="246"/>
      <c r="D628" s="236" t="s">
        <v>225</v>
      </c>
      <c r="E628" s="247" t="s">
        <v>32</v>
      </c>
      <c r="F628" s="248" t="s">
        <v>3064</v>
      </c>
      <c r="G628" s="246"/>
      <c r="H628" s="249">
        <v>7.5</v>
      </c>
      <c r="I628" s="250"/>
      <c r="J628" s="246"/>
      <c r="K628" s="246"/>
      <c r="L628" s="251"/>
      <c r="M628" s="252"/>
      <c r="N628" s="253"/>
      <c r="O628" s="253"/>
      <c r="P628" s="253"/>
      <c r="Q628" s="253"/>
      <c r="R628" s="253"/>
      <c r="S628" s="253"/>
      <c r="T628" s="254"/>
      <c r="U628" s="14"/>
      <c r="V628" s="14"/>
      <c r="W628" s="14"/>
      <c r="X628" s="14"/>
      <c r="Y628" s="14"/>
      <c r="Z628" s="14"/>
      <c r="AA628" s="14"/>
      <c r="AB628" s="14"/>
      <c r="AC628" s="14"/>
      <c r="AD628" s="14"/>
      <c r="AE628" s="14"/>
      <c r="AT628" s="255" t="s">
        <v>225</v>
      </c>
      <c r="AU628" s="255" t="s">
        <v>85</v>
      </c>
      <c r="AV628" s="14" t="s">
        <v>85</v>
      </c>
      <c r="AW628" s="14" t="s">
        <v>38</v>
      </c>
      <c r="AX628" s="14" t="s">
        <v>76</v>
      </c>
      <c r="AY628" s="255" t="s">
        <v>214</v>
      </c>
    </row>
    <row r="629" s="14" customFormat="1">
      <c r="A629" s="14"/>
      <c r="B629" s="245"/>
      <c r="C629" s="246"/>
      <c r="D629" s="236" t="s">
        <v>225</v>
      </c>
      <c r="E629" s="247" t="s">
        <v>32</v>
      </c>
      <c r="F629" s="248" t="s">
        <v>3074</v>
      </c>
      <c r="G629" s="246"/>
      <c r="H629" s="249">
        <v>1.6000000000000001</v>
      </c>
      <c r="I629" s="250"/>
      <c r="J629" s="246"/>
      <c r="K629" s="246"/>
      <c r="L629" s="251"/>
      <c r="M629" s="252"/>
      <c r="N629" s="253"/>
      <c r="O629" s="253"/>
      <c r="P629" s="253"/>
      <c r="Q629" s="253"/>
      <c r="R629" s="253"/>
      <c r="S629" s="253"/>
      <c r="T629" s="254"/>
      <c r="U629" s="14"/>
      <c r="V629" s="14"/>
      <c r="W629" s="14"/>
      <c r="X629" s="14"/>
      <c r="Y629" s="14"/>
      <c r="Z629" s="14"/>
      <c r="AA629" s="14"/>
      <c r="AB629" s="14"/>
      <c r="AC629" s="14"/>
      <c r="AD629" s="14"/>
      <c r="AE629" s="14"/>
      <c r="AT629" s="255" t="s">
        <v>225</v>
      </c>
      <c r="AU629" s="255" t="s">
        <v>85</v>
      </c>
      <c r="AV629" s="14" t="s">
        <v>85</v>
      </c>
      <c r="AW629" s="14" t="s">
        <v>38</v>
      </c>
      <c r="AX629" s="14" t="s">
        <v>76</v>
      </c>
      <c r="AY629" s="255" t="s">
        <v>214</v>
      </c>
    </row>
    <row r="630" s="14" customFormat="1">
      <c r="A630" s="14"/>
      <c r="B630" s="245"/>
      <c r="C630" s="246"/>
      <c r="D630" s="236" t="s">
        <v>225</v>
      </c>
      <c r="E630" s="247" t="s">
        <v>32</v>
      </c>
      <c r="F630" s="248" t="s">
        <v>2909</v>
      </c>
      <c r="G630" s="246"/>
      <c r="H630" s="249">
        <v>3.5</v>
      </c>
      <c r="I630" s="250"/>
      <c r="J630" s="246"/>
      <c r="K630" s="246"/>
      <c r="L630" s="251"/>
      <c r="M630" s="252"/>
      <c r="N630" s="253"/>
      <c r="O630" s="253"/>
      <c r="P630" s="253"/>
      <c r="Q630" s="253"/>
      <c r="R630" s="253"/>
      <c r="S630" s="253"/>
      <c r="T630" s="254"/>
      <c r="U630" s="14"/>
      <c r="V630" s="14"/>
      <c r="W630" s="14"/>
      <c r="X630" s="14"/>
      <c r="Y630" s="14"/>
      <c r="Z630" s="14"/>
      <c r="AA630" s="14"/>
      <c r="AB630" s="14"/>
      <c r="AC630" s="14"/>
      <c r="AD630" s="14"/>
      <c r="AE630" s="14"/>
      <c r="AT630" s="255" t="s">
        <v>225</v>
      </c>
      <c r="AU630" s="255" t="s">
        <v>85</v>
      </c>
      <c r="AV630" s="14" t="s">
        <v>85</v>
      </c>
      <c r="AW630" s="14" t="s">
        <v>38</v>
      </c>
      <c r="AX630" s="14" t="s">
        <v>76</v>
      </c>
      <c r="AY630" s="255" t="s">
        <v>214</v>
      </c>
    </row>
    <row r="631" s="14" customFormat="1">
      <c r="A631" s="14"/>
      <c r="B631" s="245"/>
      <c r="C631" s="246"/>
      <c r="D631" s="236" t="s">
        <v>225</v>
      </c>
      <c r="E631" s="247" t="s">
        <v>32</v>
      </c>
      <c r="F631" s="248" t="s">
        <v>3059</v>
      </c>
      <c r="G631" s="246"/>
      <c r="H631" s="249">
        <v>3.8999999999999999</v>
      </c>
      <c r="I631" s="250"/>
      <c r="J631" s="246"/>
      <c r="K631" s="246"/>
      <c r="L631" s="251"/>
      <c r="M631" s="252"/>
      <c r="N631" s="253"/>
      <c r="O631" s="253"/>
      <c r="P631" s="253"/>
      <c r="Q631" s="253"/>
      <c r="R631" s="253"/>
      <c r="S631" s="253"/>
      <c r="T631" s="254"/>
      <c r="U631" s="14"/>
      <c r="V631" s="14"/>
      <c r="W631" s="14"/>
      <c r="X631" s="14"/>
      <c r="Y631" s="14"/>
      <c r="Z631" s="14"/>
      <c r="AA631" s="14"/>
      <c r="AB631" s="14"/>
      <c r="AC631" s="14"/>
      <c r="AD631" s="14"/>
      <c r="AE631" s="14"/>
      <c r="AT631" s="255" t="s">
        <v>225</v>
      </c>
      <c r="AU631" s="255" t="s">
        <v>85</v>
      </c>
      <c r="AV631" s="14" t="s">
        <v>85</v>
      </c>
      <c r="AW631" s="14" t="s">
        <v>38</v>
      </c>
      <c r="AX631" s="14" t="s">
        <v>76</v>
      </c>
      <c r="AY631" s="255" t="s">
        <v>214</v>
      </c>
    </row>
    <row r="632" s="14" customFormat="1">
      <c r="A632" s="14"/>
      <c r="B632" s="245"/>
      <c r="C632" s="246"/>
      <c r="D632" s="236" t="s">
        <v>225</v>
      </c>
      <c r="E632" s="247" t="s">
        <v>32</v>
      </c>
      <c r="F632" s="248" t="s">
        <v>3069</v>
      </c>
      <c r="G632" s="246"/>
      <c r="H632" s="249">
        <v>17.600000000000001</v>
      </c>
      <c r="I632" s="250"/>
      <c r="J632" s="246"/>
      <c r="K632" s="246"/>
      <c r="L632" s="251"/>
      <c r="M632" s="252"/>
      <c r="N632" s="253"/>
      <c r="O632" s="253"/>
      <c r="P632" s="253"/>
      <c r="Q632" s="253"/>
      <c r="R632" s="253"/>
      <c r="S632" s="253"/>
      <c r="T632" s="254"/>
      <c r="U632" s="14"/>
      <c r="V632" s="14"/>
      <c r="W632" s="14"/>
      <c r="X632" s="14"/>
      <c r="Y632" s="14"/>
      <c r="Z632" s="14"/>
      <c r="AA632" s="14"/>
      <c r="AB632" s="14"/>
      <c r="AC632" s="14"/>
      <c r="AD632" s="14"/>
      <c r="AE632" s="14"/>
      <c r="AT632" s="255" t="s">
        <v>225</v>
      </c>
      <c r="AU632" s="255" t="s">
        <v>85</v>
      </c>
      <c r="AV632" s="14" t="s">
        <v>85</v>
      </c>
      <c r="AW632" s="14" t="s">
        <v>38</v>
      </c>
      <c r="AX632" s="14" t="s">
        <v>76</v>
      </c>
      <c r="AY632" s="255" t="s">
        <v>214</v>
      </c>
    </row>
    <row r="633" s="14" customFormat="1">
      <c r="A633" s="14"/>
      <c r="B633" s="245"/>
      <c r="C633" s="246"/>
      <c r="D633" s="236" t="s">
        <v>225</v>
      </c>
      <c r="E633" s="247" t="s">
        <v>32</v>
      </c>
      <c r="F633" s="248" t="s">
        <v>2990</v>
      </c>
      <c r="G633" s="246"/>
      <c r="H633" s="249">
        <v>2.2999999999999998</v>
      </c>
      <c r="I633" s="250"/>
      <c r="J633" s="246"/>
      <c r="K633" s="246"/>
      <c r="L633" s="251"/>
      <c r="M633" s="252"/>
      <c r="N633" s="253"/>
      <c r="O633" s="253"/>
      <c r="P633" s="253"/>
      <c r="Q633" s="253"/>
      <c r="R633" s="253"/>
      <c r="S633" s="253"/>
      <c r="T633" s="254"/>
      <c r="U633" s="14"/>
      <c r="V633" s="14"/>
      <c r="W633" s="14"/>
      <c r="X633" s="14"/>
      <c r="Y633" s="14"/>
      <c r="Z633" s="14"/>
      <c r="AA633" s="14"/>
      <c r="AB633" s="14"/>
      <c r="AC633" s="14"/>
      <c r="AD633" s="14"/>
      <c r="AE633" s="14"/>
      <c r="AT633" s="255" t="s">
        <v>225</v>
      </c>
      <c r="AU633" s="255" t="s">
        <v>85</v>
      </c>
      <c r="AV633" s="14" t="s">
        <v>85</v>
      </c>
      <c r="AW633" s="14" t="s">
        <v>38</v>
      </c>
      <c r="AX633" s="14" t="s">
        <v>76</v>
      </c>
      <c r="AY633" s="255" t="s">
        <v>214</v>
      </c>
    </row>
    <row r="634" s="14" customFormat="1">
      <c r="A634" s="14"/>
      <c r="B634" s="245"/>
      <c r="C634" s="246"/>
      <c r="D634" s="236" t="s">
        <v>225</v>
      </c>
      <c r="E634" s="247" t="s">
        <v>32</v>
      </c>
      <c r="F634" s="248" t="s">
        <v>2989</v>
      </c>
      <c r="G634" s="246"/>
      <c r="H634" s="249">
        <v>8.5</v>
      </c>
      <c r="I634" s="250"/>
      <c r="J634" s="246"/>
      <c r="K634" s="246"/>
      <c r="L634" s="251"/>
      <c r="M634" s="252"/>
      <c r="N634" s="253"/>
      <c r="O634" s="253"/>
      <c r="P634" s="253"/>
      <c r="Q634" s="253"/>
      <c r="R634" s="253"/>
      <c r="S634" s="253"/>
      <c r="T634" s="254"/>
      <c r="U634" s="14"/>
      <c r="V634" s="14"/>
      <c r="W634" s="14"/>
      <c r="X634" s="14"/>
      <c r="Y634" s="14"/>
      <c r="Z634" s="14"/>
      <c r="AA634" s="14"/>
      <c r="AB634" s="14"/>
      <c r="AC634" s="14"/>
      <c r="AD634" s="14"/>
      <c r="AE634" s="14"/>
      <c r="AT634" s="255" t="s">
        <v>225</v>
      </c>
      <c r="AU634" s="255" t="s">
        <v>85</v>
      </c>
      <c r="AV634" s="14" t="s">
        <v>85</v>
      </c>
      <c r="AW634" s="14" t="s">
        <v>38</v>
      </c>
      <c r="AX634" s="14" t="s">
        <v>76</v>
      </c>
      <c r="AY634" s="255" t="s">
        <v>214</v>
      </c>
    </row>
    <row r="635" s="14" customFormat="1">
      <c r="A635" s="14"/>
      <c r="B635" s="245"/>
      <c r="C635" s="246"/>
      <c r="D635" s="236" t="s">
        <v>225</v>
      </c>
      <c r="E635" s="247" t="s">
        <v>32</v>
      </c>
      <c r="F635" s="248" t="s">
        <v>2988</v>
      </c>
      <c r="G635" s="246"/>
      <c r="H635" s="249">
        <v>18.600000000000001</v>
      </c>
      <c r="I635" s="250"/>
      <c r="J635" s="246"/>
      <c r="K635" s="246"/>
      <c r="L635" s="251"/>
      <c r="M635" s="252"/>
      <c r="N635" s="253"/>
      <c r="O635" s="253"/>
      <c r="P635" s="253"/>
      <c r="Q635" s="253"/>
      <c r="R635" s="253"/>
      <c r="S635" s="253"/>
      <c r="T635" s="254"/>
      <c r="U635" s="14"/>
      <c r="V635" s="14"/>
      <c r="W635" s="14"/>
      <c r="X635" s="14"/>
      <c r="Y635" s="14"/>
      <c r="Z635" s="14"/>
      <c r="AA635" s="14"/>
      <c r="AB635" s="14"/>
      <c r="AC635" s="14"/>
      <c r="AD635" s="14"/>
      <c r="AE635" s="14"/>
      <c r="AT635" s="255" t="s">
        <v>225</v>
      </c>
      <c r="AU635" s="255" t="s">
        <v>85</v>
      </c>
      <c r="AV635" s="14" t="s">
        <v>85</v>
      </c>
      <c r="AW635" s="14" t="s">
        <v>38</v>
      </c>
      <c r="AX635" s="14" t="s">
        <v>76</v>
      </c>
      <c r="AY635" s="255" t="s">
        <v>214</v>
      </c>
    </row>
    <row r="636" s="14" customFormat="1">
      <c r="A636" s="14"/>
      <c r="B636" s="245"/>
      <c r="C636" s="246"/>
      <c r="D636" s="236" t="s">
        <v>225</v>
      </c>
      <c r="E636" s="247" t="s">
        <v>32</v>
      </c>
      <c r="F636" s="248" t="s">
        <v>2976</v>
      </c>
      <c r="G636" s="246"/>
      <c r="H636" s="249">
        <v>12</v>
      </c>
      <c r="I636" s="250"/>
      <c r="J636" s="246"/>
      <c r="K636" s="246"/>
      <c r="L636" s="251"/>
      <c r="M636" s="252"/>
      <c r="N636" s="253"/>
      <c r="O636" s="253"/>
      <c r="P636" s="253"/>
      <c r="Q636" s="253"/>
      <c r="R636" s="253"/>
      <c r="S636" s="253"/>
      <c r="T636" s="254"/>
      <c r="U636" s="14"/>
      <c r="V636" s="14"/>
      <c r="W636" s="14"/>
      <c r="X636" s="14"/>
      <c r="Y636" s="14"/>
      <c r="Z636" s="14"/>
      <c r="AA636" s="14"/>
      <c r="AB636" s="14"/>
      <c r="AC636" s="14"/>
      <c r="AD636" s="14"/>
      <c r="AE636" s="14"/>
      <c r="AT636" s="255" t="s">
        <v>225</v>
      </c>
      <c r="AU636" s="255" t="s">
        <v>85</v>
      </c>
      <c r="AV636" s="14" t="s">
        <v>85</v>
      </c>
      <c r="AW636" s="14" t="s">
        <v>38</v>
      </c>
      <c r="AX636" s="14" t="s">
        <v>76</v>
      </c>
      <c r="AY636" s="255" t="s">
        <v>214</v>
      </c>
    </row>
    <row r="637" s="14" customFormat="1">
      <c r="A637" s="14"/>
      <c r="B637" s="245"/>
      <c r="C637" s="246"/>
      <c r="D637" s="236" t="s">
        <v>225</v>
      </c>
      <c r="E637" s="247" t="s">
        <v>32</v>
      </c>
      <c r="F637" s="248" t="s">
        <v>2987</v>
      </c>
      <c r="G637" s="246"/>
      <c r="H637" s="249">
        <v>14.300000000000001</v>
      </c>
      <c r="I637" s="250"/>
      <c r="J637" s="246"/>
      <c r="K637" s="246"/>
      <c r="L637" s="251"/>
      <c r="M637" s="252"/>
      <c r="N637" s="253"/>
      <c r="O637" s="253"/>
      <c r="P637" s="253"/>
      <c r="Q637" s="253"/>
      <c r="R637" s="253"/>
      <c r="S637" s="253"/>
      <c r="T637" s="254"/>
      <c r="U637" s="14"/>
      <c r="V637" s="14"/>
      <c r="W637" s="14"/>
      <c r="X637" s="14"/>
      <c r="Y637" s="14"/>
      <c r="Z637" s="14"/>
      <c r="AA637" s="14"/>
      <c r="AB637" s="14"/>
      <c r="AC637" s="14"/>
      <c r="AD637" s="14"/>
      <c r="AE637" s="14"/>
      <c r="AT637" s="255" t="s">
        <v>225</v>
      </c>
      <c r="AU637" s="255" t="s">
        <v>85</v>
      </c>
      <c r="AV637" s="14" t="s">
        <v>85</v>
      </c>
      <c r="AW637" s="14" t="s">
        <v>38</v>
      </c>
      <c r="AX637" s="14" t="s">
        <v>76</v>
      </c>
      <c r="AY637" s="255" t="s">
        <v>214</v>
      </c>
    </row>
    <row r="638" s="14" customFormat="1">
      <c r="A638" s="14"/>
      <c r="B638" s="245"/>
      <c r="C638" s="246"/>
      <c r="D638" s="236" t="s">
        <v>225</v>
      </c>
      <c r="E638" s="247" t="s">
        <v>32</v>
      </c>
      <c r="F638" s="248" t="s">
        <v>2975</v>
      </c>
      <c r="G638" s="246"/>
      <c r="H638" s="249">
        <v>10.699999999999999</v>
      </c>
      <c r="I638" s="250"/>
      <c r="J638" s="246"/>
      <c r="K638" s="246"/>
      <c r="L638" s="251"/>
      <c r="M638" s="252"/>
      <c r="N638" s="253"/>
      <c r="O638" s="253"/>
      <c r="P638" s="253"/>
      <c r="Q638" s="253"/>
      <c r="R638" s="253"/>
      <c r="S638" s="253"/>
      <c r="T638" s="254"/>
      <c r="U638" s="14"/>
      <c r="V638" s="14"/>
      <c r="W638" s="14"/>
      <c r="X638" s="14"/>
      <c r="Y638" s="14"/>
      <c r="Z638" s="14"/>
      <c r="AA638" s="14"/>
      <c r="AB638" s="14"/>
      <c r="AC638" s="14"/>
      <c r="AD638" s="14"/>
      <c r="AE638" s="14"/>
      <c r="AT638" s="255" t="s">
        <v>225</v>
      </c>
      <c r="AU638" s="255" t="s">
        <v>85</v>
      </c>
      <c r="AV638" s="14" t="s">
        <v>85</v>
      </c>
      <c r="AW638" s="14" t="s">
        <v>38</v>
      </c>
      <c r="AX638" s="14" t="s">
        <v>76</v>
      </c>
      <c r="AY638" s="255" t="s">
        <v>214</v>
      </c>
    </row>
    <row r="639" s="15" customFormat="1">
      <c r="A639" s="15"/>
      <c r="B639" s="256"/>
      <c r="C639" s="257"/>
      <c r="D639" s="236" t="s">
        <v>225</v>
      </c>
      <c r="E639" s="258" t="s">
        <v>32</v>
      </c>
      <c r="F639" s="259" t="s">
        <v>256</v>
      </c>
      <c r="G639" s="257"/>
      <c r="H639" s="260">
        <v>123.79999999999998</v>
      </c>
      <c r="I639" s="261"/>
      <c r="J639" s="257"/>
      <c r="K639" s="257"/>
      <c r="L639" s="262"/>
      <c r="M639" s="263"/>
      <c r="N639" s="264"/>
      <c r="O639" s="264"/>
      <c r="P639" s="264"/>
      <c r="Q639" s="264"/>
      <c r="R639" s="264"/>
      <c r="S639" s="264"/>
      <c r="T639" s="265"/>
      <c r="U639" s="15"/>
      <c r="V639" s="15"/>
      <c r="W639" s="15"/>
      <c r="X639" s="15"/>
      <c r="Y639" s="15"/>
      <c r="Z639" s="15"/>
      <c r="AA639" s="15"/>
      <c r="AB639" s="15"/>
      <c r="AC639" s="15"/>
      <c r="AD639" s="15"/>
      <c r="AE639" s="15"/>
      <c r="AT639" s="266" t="s">
        <v>225</v>
      </c>
      <c r="AU639" s="266" t="s">
        <v>85</v>
      </c>
      <c r="AV639" s="15" t="s">
        <v>215</v>
      </c>
      <c r="AW639" s="15" t="s">
        <v>38</v>
      </c>
      <c r="AX639" s="15" t="s">
        <v>83</v>
      </c>
      <c r="AY639" s="266" t="s">
        <v>214</v>
      </c>
    </row>
    <row r="640" s="2" customFormat="1" ht="16.5" customHeight="1">
      <c r="A640" s="42"/>
      <c r="B640" s="43"/>
      <c r="C640" s="216" t="s">
        <v>3401</v>
      </c>
      <c r="D640" s="216" t="s">
        <v>217</v>
      </c>
      <c r="E640" s="217" t="s">
        <v>2825</v>
      </c>
      <c r="F640" s="218" t="s">
        <v>2826</v>
      </c>
      <c r="G640" s="219" t="s">
        <v>327</v>
      </c>
      <c r="H640" s="220">
        <v>1</v>
      </c>
      <c r="I640" s="221"/>
      <c r="J640" s="222">
        <f>ROUND(I640*H640,2)</f>
        <v>0</v>
      </c>
      <c r="K640" s="218" t="s">
        <v>221</v>
      </c>
      <c r="L640" s="48"/>
      <c r="M640" s="223" t="s">
        <v>32</v>
      </c>
      <c r="N640" s="224" t="s">
        <v>47</v>
      </c>
      <c r="O640" s="88"/>
      <c r="P640" s="225">
        <f>O640*H640</f>
        <v>0</v>
      </c>
      <c r="Q640" s="225">
        <v>0</v>
      </c>
      <c r="R640" s="225">
        <f>Q640*H640</f>
        <v>0</v>
      </c>
      <c r="S640" s="225">
        <v>0</v>
      </c>
      <c r="T640" s="226">
        <f>S640*H640</f>
        <v>0</v>
      </c>
      <c r="U640" s="42"/>
      <c r="V640" s="42"/>
      <c r="W640" s="42"/>
      <c r="X640" s="42"/>
      <c r="Y640" s="42"/>
      <c r="Z640" s="42"/>
      <c r="AA640" s="42"/>
      <c r="AB640" s="42"/>
      <c r="AC640" s="42"/>
      <c r="AD640" s="42"/>
      <c r="AE640" s="42"/>
      <c r="AR640" s="227" t="s">
        <v>215</v>
      </c>
      <c r="AT640" s="227" t="s">
        <v>217</v>
      </c>
      <c r="AU640" s="227" t="s">
        <v>85</v>
      </c>
      <c r="AY640" s="20" t="s">
        <v>214</v>
      </c>
      <c r="BE640" s="228">
        <f>IF(N640="základní",J640,0)</f>
        <v>0</v>
      </c>
      <c r="BF640" s="228">
        <f>IF(N640="snížená",J640,0)</f>
        <v>0</v>
      </c>
      <c r="BG640" s="228">
        <f>IF(N640="zákl. přenesená",J640,0)</f>
        <v>0</v>
      </c>
      <c r="BH640" s="228">
        <f>IF(N640="sníž. přenesená",J640,0)</f>
        <v>0</v>
      </c>
      <c r="BI640" s="228">
        <f>IF(N640="nulová",J640,0)</f>
        <v>0</v>
      </c>
      <c r="BJ640" s="20" t="s">
        <v>83</v>
      </c>
      <c r="BK640" s="228">
        <f>ROUND(I640*H640,2)</f>
        <v>0</v>
      </c>
      <c r="BL640" s="20" t="s">
        <v>215</v>
      </c>
      <c r="BM640" s="227" t="s">
        <v>3402</v>
      </c>
    </row>
    <row r="641" s="2" customFormat="1">
      <c r="A641" s="42"/>
      <c r="B641" s="43"/>
      <c r="C641" s="44"/>
      <c r="D641" s="229" t="s">
        <v>223</v>
      </c>
      <c r="E641" s="44"/>
      <c r="F641" s="230" t="s">
        <v>2827</v>
      </c>
      <c r="G641" s="44"/>
      <c r="H641" s="44"/>
      <c r="I641" s="231"/>
      <c r="J641" s="44"/>
      <c r="K641" s="44"/>
      <c r="L641" s="48"/>
      <c r="M641" s="232"/>
      <c r="N641" s="233"/>
      <c r="O641" s="88"/>
      <c r="P641" s="88"/>
      <c r="Q641" s="88"/>
      <c r="R641" s="88"/>
      <c r="S641" s="88"/>
      <c r="T641" s="89"/>
      <c r="U641" s="42"/>
      <c r="V641" s="42"/>
      <c r="W641" s="42"/>
      <c r="X641" s="42"/>
      <c r="Y641" s="42"/>
      <c r="Z641" s="42"/>
      <c r="AA641" s="42"/>
      <c r="AB641" s="42"/>
      <c r="AC641" s="42"/>
      <c r="AD641" s="42"/>
      <c r="AE641" s="42"/>
      <c r="AT641" s="20" t="s">
        <v>223</v>
      </c>
      <c r="AU641" s="20" t="s">
        <v>85</v>
      </c>
    </row>
    <row r="642" s="2" customFormat="1">
      <c r="A642" s="42"/>
      <c r="B642" s="43"/>
      <c r="C642" s="44"/>
      <c r="D642" s="236" t="s">
        <v>283</v>
      </c>
      <c r="E642" s="44"/>
      <c r="F642" s="267" t="s">
        <v>2828</v>
      </c>
      <c r="G642" s="44"/>
      <c r="H642" s="44"/>
      <c r="I642" s="231"/>
      <c r="J642" s="44"/>
      <c r="K642" s="44"/>
      <c r="L642" s="48"/>
      <c r="M642" s="232"/>
      <c r="N642" s="233"/>
      <c r="O642" s="88"/>
      <c r="P642" s="88"/>
      <c r="Q642" s="88"/>
      <c r="R642" s="88"/>
      <c r="S642" s="88"/>
      <c r="T642" s="89"/>
      <c r="U642" s="42"/>
      <c r="V642" s="42"/>
      <c r="W642" s="42"/>
      <c r="X642" s="42"/>
      <c r="Y642" s="42"/>
      <c r="Z642" s="42"/>
      <c r="AA642" s="42"/>
      <c r="AB642" s="42"/>
      <c r="AC642" s="42"/>
      <c r="AD642" s="42"/>
      <c r="AE642" s="42"/>
      <c r="AT642" s="20" t="s">
        <v>283</v>
      </c>
      <c r="AU642" s="20" t="s">
        <v>85</v>
      </c>
    </row>
    <row r="643" s="2" customFormat="1" ht="16.5" customHeight="1">
      <c r="A643" s="42"/>
      <c r="B643" s="43"/>
      <c r="C643" s="216" t="s">
        <v>3111</v>
      </c>
      <c r="D643" s="216" t="s">
        <v>217</v>
      </c>
      <c r="E643" s="217" t="s">
        <v>2821</v>
      </c>
      <c r="F643" s="218" t="s">
        <v>2822</v>
      </c>
      <c r="G643" s="219" t="s">
        <v>2823</v>
      </c>
      <c r="H643" s="220">
        <v>6</v>
      </c>
      <c r="I643" s="221"/>
      <c r="J643" s="222">
        <f>ROUND(I643*H643,2)</f>
        <v>0</v>
      </c>
      <c r="K643" s="218" t="s">
        <v>32</v>
      </c>
      <c r="L643" s="48"/>
      <c r="M643" s="223" t="s">
        <v>32</v>
      </c>
      <c r="N643" s="224" t="s">
        <v>47</v>
      </c>
      <c r="O643" s="88"/>
      <c r="P643" s="225">
        <f>O643*H643</f>
        <v>0</v>
      </c>
      <c r="Q643" s="225">
        <v>0</v>
      </c>
      <c r="R643" s="225">
        <f>Q643*H643</f>
        <v>0</v>
      </c>
      <c r="S643" s="225">
        <v>0</v>
      </c>
      <c r="T643" s="226">
        <f>S643*H643</f>
        <v>0</v>
      </c>
      <c r="U643" s="42"/>
      <c r="V643" s="42"/>
      <c r="W643" s="42"/>
      <c r="X643" s="42"/>
      <c r="Y643" s="42"/>
      <c r="Z643" s="42"/>
      <c r="AA643" s="42"/>
      <c r="AB643" s="42"/>
      <c r="AC643" s="42"/>
      <c r="AD643" s="42"/>
      <c r="AE643" s="42"/>
      <c r="AR643" s="227" t="s">
        <v>215</v>
      </c>
      <c r="AT643" s="227" t="s">
        <v>217</v>
      </c>
      <c r="AU643" s="227" t="s">
        <v>85</v>
      </c>
      <c r="AY643" s="20" t="s">
        <v>214</v>
      </c>
      <c r="BE643" s="228">
        <f>IF(N643="základní",J643,0)</f>
        <v>0</v>
      </c>
      <c r="BF643" s="228">
        <f>IF(N643="snížená",J643,0)</f>
        <v>0</v>
      </c>
      <c r="BG643" s="228">
        <f>IF(N643="zákl. přenesená",J643,0)</f>
        <v>0</v>
      </c>
      <c r="BH643" s="228">
        <f>IF(N643="sníž. přenesená",J643,0)</f>
        <v>0</v>
      </c>
      <c r="BI643" s="228">
        <f>IF(N643="nulová",J643,0)</f>
        <v>0</v>
      </c>
      <c r="BJ643" s="20" t="s">
        <v>83</v>
      </c>
      <c r="BK643" s="228">
        <f>ROUND(I643*H643,2)</f>
        <v>0</v>
      </c>
      <c r="BL643" s="20" t="s">
        <v>215</v>
      </c>
      <c r="BM643" s="227" t="s">
        <v>3403</v>
      </c>
    </row>
    <row r="644" s="2" customFormat="1">
      <c r="A644" s="42"/>
      <c r="B644" s="43"/>
      <c r="C644" s="44"/>
      <c r="D644" s="236" t="s">
        <v>283</v>
      </c>
      <c r="E644" s="44"/>
      <c r="F644" s="267" t="s">
        <v>2824</v>
      </c>
      <c r="G644" s="44"/>
      <c r="H644" s="44"/>
      <c r="I644" s="231"/>
      <c r="J644" s="44"/>
      <c r="K644" s="44"/>
      <c r="L644" s="48"/>
      <c r="M644" s="292"/>
      <c r="N644" s="293"/>
      <c r="O644" s="294"/>
      <c r="P644" s="294"/>
      <c r="Q644" s="294"/>
      <c r="R644" s="294"/>
      <c r="S644" s="294"/>
      <c r="T644" s="295"/>
      <c r="U644" s="42"/>
      <c r="V644" s="42"/>
      <c r="W644" s="42"/>
      <c r="X644" s="42"/>
      <c r="Y644" s="42"/>
      <c r="Z644" s="42"/>
      <c r="AA644" s="42"/>
      <c r="AB644" s="42"/>
      <c r="AC644" s="42"/>
      <c r="AD644" s="42"/>
      <c r="AE644" s="42"/>
      <c r="AT644" s="20" t="s">
        <v>283</v>
      </c>
      <c r="AU644" s="20" t="s">
        <v>85</v>
      </c>
    </row>
    <row r="645" s="2" customFormat="1" ht="6.96" customHeight="1">
      <c r="A645" s="42"/>
      <c r="B645" s="63"/>
      <c r="C645" s="64"/>
      <c r="D645" s="64"/>
      <c r="E645" s="64"/>
      <c r="F645" s="64"/>
      <c r="G645" s="64"/>
      <c r="H645" s="64"/>
      <c r="I645" s="64"/>
      <c r="J645" s="64"/>
      <c r="K645" s="64"/>
      <c r="L645" s="48"/>
      <c r="M645" s="42"/>
      <c r="O645" s="42"/>
      <c r="P645" s="42"/>
      <c r="Q645" s="42"/>
      <c r="R645" s="42"/>
      <c r="S645" s="42"/>
      <c r="T645" s="42"/>
      <c r="U645" s="42"/>
      <c r="V645" s="42"/>
      <c r="W645" s="42"/>
      <c r="X645" s="42"/>
      <c r="Y645" s="42"/>
      <c r="Z645" s="42"/>
      <c r="AA645" s="42"/>
      <c r="AB645" s="42"/>
      <c r="AC645" s="42"/>
      <c r="AD645" s="42"/>
      <c r="AE645" s="42"/>
    </row>
  </sheetData>
  <sheetProtection sheet="1" autoFilter="0" formatColumns="0" formatRows="0" objects="1" scenarios="1" spinCount="100000" saltValue="LGRILcXF536l5zoWQoeyTC2nf3pE/WghS6tqGXNTnt9ROPb7iPo2Yo3h1HX9r5/x6mF0xVEtwOu35NRvO1OnPw==" hashValue="AKJ1yqaYOERVWvQuRxARQzUaZ7lgw1VUzbX2JQpFIgtRNI6iKL/pxQw/rr9ZG/ZdQZ/k2Q2RS8xzmrlDou240g==" algorithmName="SHA-512" password="CC35"/>
  <autoFilter ref="C100:K644"/>
  <mergeCells count="9">
    <mergeCell ref="E7:H7"/>
    <mergeCell ref="E9:H9"/>
    <mergeCell ref="E18:H18"/>
    <mergeCell ref="E27:H27"/>
    <mergeCell ref="E48:H48"/>
    <mergeCell ref="E50:H50"/>
    <mergeCell ref="E91:H91"/>
    <mergeCell ref="E93:H93"/>
    <mergeCell ref="L2:V2"/>
  </mergeCells>
  <hyperlinks>
    <hyperlink ref="F105" r:id="rId1" display="https://podminky.urs.cz/item/CS_URS_2024_02/139712111"/>
    <hyperlink ref="F109" r:id="rId2" display="https://podminky.urs.cz/item/CS_URS_2024_02/162251122"/>
    <hyperlink ref="F115" r:id="rId3" display="https://podminky.urs.cz/item/CS_URS_2024_02/162751137"/>
    <hyperlink ref="F121" r:id="rId4" display="https://podminky.urs.cz/item/CS_URS_2024_02/167151102"/>
    <hyperlink ref="F127" r:id="rId5" display="https://podminky.urs.cz/item/CS_URS_2024_02/171201221"/>
    <hyperlink ref="F135" r:id="rId6" display="https://podminky.urs.cz/item/CS_URS_2024_02/174151101"/>
    <hyperlink ref="F140" r:id="rId7" display="https://podminky.urs.cz/item/CS_URS_2024_02/175111101"/>
    <hyperlink ref="F153" r:id="rId8" display="https://podminky.urs.cz/item/CS_URS_2024_02/310002122"/>
    <hyperlink ref="F160" r:id="rId9" display="https://podminky.urs.cz/item/CS_URS_2024_02/310002132"/>
    <hyperlink ref="F170" r:id="rId10" display="https://podminky.urs.cz/item/CS_URS_2024_02/451572111"/>
    <hyperlink ref="F176" r:id="rId11" display="https://podminky.urs.cz/item/CS_URS_2024_02/612135101"/>
    <hyperlink ref="F183" r:id="rId12" display="https://podminky.urs.cz/item/CS_URS_2024_02/631311131"/>
    <hyperlink ref="F189" r:id="rId13" display="https://podminky.urs.cz/item/CS_URS_2024_02/949101111"/>
    <hyperlink ref="F203" r:id="rId14" display="https://podminky.urs.cz/item/CS_URS_2024_02/965042221"/>
    <hyperlink ref="F207" r:id="rId15" display="https://podminky.urs.cz/item/CS_URS_2024_02/965043421"/>
    <hyperlink ref="F211" r:id="rId16" display="https://podminky.urs.cz/item/CS_URS_2024_02/974031142"/>
    <hyperlink ref="F215" r:id="rId17" display="https://podminky.urs.cz/item/CS_URS_2024_02/974031153"/>
    <hyperlink ref="F219" r:id="rId18" display="https://podminky.urs.cz/item/CS_URS_2024_02/974031154"/>
    <hyperlink ref="F223" r:id="rId19" display="https://podminky.urs.cz/item/CS_URS_2024_02/974031164"/>
    <hyperlink ref="F227" r:id="rId20" display="https://podminky.urs.cz/item/CS_URS_2024_02/977151114"/>
    <hyperlink ref="F231" r:id="rId21" display="https://podminky.urs.cz/item/CS_URS_2024_02/977151124"/>
    <hyperlink ref="F236" r:id="rId22" display="https://podminky.urs.cz/item/CS_URS_2024_02/977311113"/>
    <hyperlink ref="F246" r:id="rId23" display="https://podminky.urs.cz/item/CS_URS_2024_02/997013156"/>
    <hyperlink ref="F248" r:id="rId24" display="https://podminky.urs.cz/item/CS_URS_2024_02/997013501"/>
    <hyperlink ref="F250" r:id="rId25" display="https://podminky.urs.cz/item/CS_URS_2024_02/997013509"/>
    <hyperlink ref="F254" r:id="rId26" display="https://podminky.urs.cz/item/CS_URS_2024_02/997013609"/>
    <hyperlink ref="F258" r:id="rId27" display="https://podminky.urs.cz/item/CS_URS_2024_02/997013631"/>
    <hyperlink ref="F262" r:id="rId28" display="https://podminky.urs.cz/item/CS_URS_2024_02/997013635"/>
    <hyperlink ref="F264" r:id="rId29" display="https://podminky.urs.cz/item/CS_URS_2024_02/997013645"/>
    <hyperlink ref="F269" r:id="rId30" display="https://podminky.urs.cz/item/CS_URS_2024_02/998011008"/>
    <hyperlink ref="F273" r:id="rId31" display="https://podminky.urs.cz/item/CS_URS_2024_02/711111001"/>
    <hyperlink ref="F280" r:id="rId32" display="https://podminky.urs.cz/item/CS_URS_2024_02/711111001"/>
    <hyperlink ref="F285" r:id="rId33" display="https://podminky.urs.cz/item/CS_URS_2024_02/711141559"/>
    <hyperlink ref="F290" r:id="rId34" display="https://podminky.urs.cz/item/CS_URS_2024_02/711141559"/>
    <hyperlink ref="F297" r:id="rId35" display="https://podminky.urs.cz/item/CS_URS_2024_02/711141811"/>
    <hyperlink ref="F301" r:id="rId36" display="https://podminky.urs.cz/item/CS_URS_2024_02/711199095"/>
    <hyperlink ref="F303" r:id="rId37" display="https://podminky.urs.cz/item/CS_URS_2024_02/711199097"/>
    <hyperlink ref="F305" r:id="rId38" display="https://podminky.urs.cz/item/CS_URS_2024_02/998711111"/>
    <hyperlink ref="F308" r:id="rId39" display="https://podminky.urs.cz/item/CS_URS_2023_02/713463311"/>
    <hyperlink ref="F317" r:id="rId40" display="https://podminky.urs.cz/item/CS_URS_2024_02/713463411"/>
    <hyperlink ref="F328" r:id="rId41" display="https://podminky.urs.cz/item/CS_URS_2024_02/713471212"/>
    <hyperlink ref="F335" r:id="rId42" display="https://podminky.urs.cz/item/CS_URS_2024_02/998713111"/>
    <hyperlink ref="F338" r:id="rId43" display="https://podminky.urs.cz/item/CS_URS_2024_02/721140802"/>
    <hyperlink ref="F342" r:id="rId44" display="https://podminky.urs.cz/item/CS_URS_2024_02/721171803"/>
    <hyperlink ref="F346" r:id="rId45" display="https://podminky.urs.cz/item/CS_URS_2024_02/721171912"/>
    <hyperlink ref="F350" r:id="rId46" display="https://podminky.urs.cz/item/CS_URS_2024_02/721173401"/>
    <hyperlink ref="F355" r:id="rId47" display="https://podminky.urs.cz/item/CS_URS_2024_02/721174005"/>
    <hyperlink ref="F359" r:id="rId48" display="https://podminky.urs.cz/item/CS_URS_2024_02/721174043"/>
    <hyperlink ref="F363" r:id="rId49" display="https://podminky.urs.cz/item/CS_URS_2024_02/721174045"/>
    <hyperlink ref="F367" r:id="rId50" display="https://podminky.urs.cz/item/CS_URS_2024_02/721175111"/>
    <hyperlink ref="F371" r:id="rId51" display="https://podminky.urs.cz/item/CS_URS_2024_02/721175112"/>
    <hyperlink ref="F377" r:id="rId52" display="https://podminky.urs.cz/item/CS_URS_2024_02/721175121"/>
    <hyperlink ref="F381" r:id="rId53" display="https://podminky.urs.cz/item/CS_URS_2024_02/721175122"/>
    <hyperlink ref="F385" r:id="rId54" display="https://podminky.urs.cz/item/CS_URS_2024_02/721175203"/>
    <hyperlink ref="F389" r:id="rId55" display="https://podminky.urs.cz/item/CS_URS_2024_02/721175205"/>
    <hyperlink ref="F393" r:id="rId56" display="https://podminky.urs.cz/item/CS_URS_2024_02/721194105"/>
    <hyperlink ref="F395" r:id="rId57" display="https://podminky.urs.cz/item/CS_URS_2024_02/721194109"/>
    <hyperlink ref="F397" r:id="rId58" display="https://podminky.urs.cz/item/CS_URS_2024_02/721211422"/>
    <hyperlink ref="F402" r:id="rId59" display="https://podminky.urs.cz/item/CS_URS_2024_02/721274121"/>
    <hyperlink ref="F404" r:id="rId60" display="https://podminky.urs.cz/item/CS_URS_2024_02/721274123"/>
    <hyperlink ref="F412" r:id="rId61" display="https://podminky.urs.cz/item/CS_URS_2024_02/998721111"/>
    <hyperlink ref="F415" r:id="rId62" display="https://podminky.urs.cz/item/CS_URS_2024_02/722170801"/>
    <hyperlink ref="F419" r:id="rId63" display="https://podminky.urs.cz/item/CS_URS_2024_02/722170804"/>
    <hyperlink ref="F437" r:id="rId64" display="https://podminky.urs.cz/item/CS_URS_2024_02/722181851"/>
    <hyperlink ref="F441" r:id="rId65" display="https://podminky.urs.cz/item/CS_URS_2024_02/722190401"/>
    <hyperlink ref="F445" r:id="rId66" display="https://podminky.urs.cz/item/CS_URS_2024_02/722220861"/>
    <hyperlink ref="F449" r:id="rId67" display="https://podminky.urs.cz/item/CS_URS_2024_02/722232062"/>
    <hyperlink ref="F453" r:id="rId68" display="https://podminky.urs.cz/item/CS_URS_2024_02/722232063"/>
    <hyperlink ref="F460" r:id="rId69" display="https://podminky.urs.cz/item/CS_URS_2024_02/998722111"/>
    <hyperlink ref="F463" r:id="rId70" display="https://podminky.urs.cz/item/CS_URS_2024_02/725110814"/>
    <hyperlink ref="F465" r:id="rId71" display="https://podminky.urs.cz/item/CS_URS_2024_02/725119125"/>
    <hyperlink ref="F469" r:id="rId72" display="https://podminky.urs.cz/item/CS_URS_2024_02/725210821"/>
    <hyperlink ref="F471" r:id="rId73" display="https://podminky.urs.cz/item/CS_URS_2024_02/725219102"/>
    <hyperlink ref="F474" r:id="rId74" display="https://podminky.urs.cz/item/CS_URS_2024_02/725330820"/>
    <hyperlink ref="F476" r:id="rId75" display="https://podminky.urs.cz/item/CS_URS_2024_02/725339111"/>
    <hyperlink ref="F479" r:id="rId76" display="https://podminky.urs.cz/item/CS_URS_2024_02/725813111"/>
    <hyperlink ref="F481" r:id="rId77" display="https://podminky.urs.cz/item/CS_URS_2024_02/725813112"/>
    <hyperlink ref="F483" r:id="rId78" display="https://podminky.urs.cz/item/CS_URS_2024_02/725820801"/>
    <hyperlink ref="F485" r:id="rId79" display="https://podminky.urs.cz/item/CS_URS_2024_02/725821323"/>
    <hyperlink ref="F487" r:id="rId80" display="https://podminky.urs.cz/item/CS_URS_2024_02/725821325"/>
    <hyperlink ref="F489" r:id="rId81" display="https://podminky.urs.cz/item/CS_URS_2024_02/725822611"/>
    <hyperlink ref="F491" r:id="rId82" display="https://podminky.urs.cz/item/CS_URS_2024_02/725849411"/>
    <hyperlink ref="F494" r:id="rId83" display="https://podminky.urs.cz/item/CS_URS_2024_02/725861102"/>
    <hyperlink ref="F496" r:id="rId84" display="https://podminky.urs.cz/item/CS_URS_2024_02/725862103"/>
    <hyperlink ref="F498" r:id="rId85" display="https://podminky.urs.cz/item/CS_URS_2024_02/725862123"/>
    <hyperlink ref="F500" r:id="rId86" display="https://podminky.urs.cz/item/CS_URS_2024_02/998725111"/>
    <hyperlink ref="F503" r:id="rId87" display="https://podminky.urs.cz/item/CS_URS_2024_02/726131204"/>
    <hyperlink ref="F506" r:id="rId88" display="https://podminky.urs.cz/item/CS_URS_2024_02/726191001"/>
    <hyperlink ref="F508" r:id="rId89" display="https://podminky.urs.cz/item/CS_URS_2024_02/726191011"/>
    <hyperlink ref="F511" r:id="rId90" display="https://podminky.urs.cz/item/CS_URS_2024_02/998726121"/>
    <hyperlink ref="F514" r:id="rId91" display="https://podminky.urs.cz/item/CS_URS_2024_02/727212102"/>
    <hyperlink ref="F518" r:id="rId92" display="https://podminky.urs.cz/item/CS_URS_2024_02/727212103"/>
    <hyperlink ref="F522" r:id="rId93" display="https://podminky.urs.cz/item/CS_URS_2024_02/727212118"/>
    <hyperlink ref="F526" r:id="rId94" display="https://podminky.urs.cz/item/CS_URS_2024_02/727213202"/>
    <hyperlink ref="F531" r:id="rId95" display="https://podminky.urs.cz/item/CS_URS_2024_02/727213203"/>
    <hyperlink ref="F535" r:id="rId96" display="https://podminky.urs.cz/item/CS_URS_2024_02/727213224"/>
    <hyperlink ref="F539" r:id="rId97" display="https://podminky.urs.cz/item/CS_URS_2024_02/727213228"/>
    <hyperlink ref="F544" r:id="rId98" display="https://podminky.urs.cz/item/CS_URS_2024_02/998727111"/>
    <hyperlink ref="F547" r:id="rId99" display="https://podminky.urs.cz/item/CS_URS_2024_02/763164511"/>
    <hyperlink ref="F550" r:id="rId100" display="https://podminky.urs.cz/item/CS_URS_2024_02/763164531"/>
    <hyperlink ref="F554" r:id="rId101" display="https://podminky.urs.cz/item/CS_URS_2024_02/763172321"/>
    <hyperlink ref="F557" r:id="rId102" display="https://podminky.urs.cz/item/CS_URS_2024_02/998763301"/>
    <hyperlink ref="F560" r:id="rId103" display="https://podminky.urs.cz/item/CS_URS_2024_02/771111011"/>
    <hyperlink ref="F562" r:id="rId104" display="https://podminky.urs.cz/item/CS_URS_2024_02/771121011"/>
    <hyperlink ref="F564" r:id="rId105" display="https://podminky.urs.cz/item/CS_URS_2024_02/771474211"/>
    <hyperlink ref="F569" r:id="rId106" display="https://podminky.urs.cz/item/CS_URS_2024_02/771574415"/>
    <hyperlink ref="F573" r:id="rId107" display="https://podminky.urs.cz/item/CS_URS_2024_02/771591115"/>
    <hyperlink ref="F575" r:id="rId108" display="https://podminky.urs.cz/item/CS_URS_2024_02/998771101"/>
    <hyperlink ref="F578" r:id="rId109" display="https://podminky.urs.cz/item/CS_URS_2024_02/HZS2491"/>
    <hyperlink ref="F588" r:id="rId110" display="https://podminky.urs.cz/item/CS_URS_2024_02/721290111"/>
    <hyperlink ref="F602" r:id="rId111" display="https://podminky.urs.cz/item/CS_URS_2024_02/722290246"/>
    <hyperlink ref="F612" r:id="rId112" display="https://podminky.urs.cz/item/CS_URS_2024_02/892241111"/>
    <hyperlink ref="F641" r:id="rId113" display="https://podminky.urs.cz/item/CS_URS_2024_02/045303000"/>
  </hyperlinks>
  <pageMargins left="0.39375" right="0.39375" top="0.39375" bottom="0.39375" header="0" footer="0"/>
  <pageSetup paperSize="9" orientation="portrait" blackAndWhite="1" fitToHeight="100"/>
  <headerFooter>
    <oddFooter>&amp;CStrana &amp;P z &amp;N</oddFooter>
  </headerFooter>
  <drawing r:id="rId114"/>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135</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3404</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ROUND(J85,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ROUND((SUM(BE85:BE285)),  2)</f>
        <v>0</v>
      </c>
      <c r="G33" s="42"/>
      <c r="H33" s="42"/>
      <c r="I33" s="161">
        <v>0.20999999999999999</v>
      </c>
      <c r="J33" s="160">
        <f>ROUND(((SUM(BE85:BE285))*I33),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ROUND((SUM(BF85:BF285)),  2)</f>
        <v>0</v>
      </c>
      <c r="G34" s="42"/>
      <c r="H34" s="42"/>
      <c r="I34" s="161">
        <v>0.12</v>
      </c>
      <c r="J34" s="160">
        <f>ROUND(((SUM(BF85:BF285))*I34),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ROUND((SUM(BG85:BG285)),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ROUND((SUM(BH85:BH285)),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ROUND((SUM(BI85:BI285)),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D.1.4.2 - UT</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J85</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3405</v>
      </c>
      <c r="E60" s="181"/>
      <c r="F60" s="181"/>
      <c r="G60" s="181"/>
      <c r="H60" s="181"/>
      <c r="I60" s="181"/>
      <c r="J60" s="182">
        <f>J86</f>
        <v>0</v>
      </c>
      <c r="K60" s="179"/>
      <c r="L60" s="183"/>
      <c r="S60" s="9"/>
      <c r="T60" s="9"/>
      <c r="U60" s="9"/>
      <c r="V60" s="9"/>
      <c r="W60" s="9"/>
      <c r="X60" s="9"/>
      <c r="Y60" s="9"/>
      <c r="Z60" s="9"/>
      <c r="AA60" s="9"/>
      <c r="AB60" s="9"/>
      <c r="AC60" s="9"/>
      <c r="AD60" s="9"/>
      <c r="AE60" s="9"/>
    </row>
    <row r="61" s="9" customFormat="1" ht="24.96" customHeight="1">
      <c r="A61" s="9"/>
      <c r="B61" s="178"/>
      <c r="C61" s="179"/>
      <c r="D61" s="180" t="s">
        <v>3406</v>
      </c>
      <c r="E61" s="181"/>
      <c r="F61" s="181"/>
      <c r="G61" s="181"/>
      <c r="H61" s="181"/>
      <c r="I61" s="181"/>
      <c r="J61" s="182">
        <f>J87</f>
        <v>0</v>
      </c>
      <c r="K61" s="179"/>
      <c r="L61" s="183"/>
      <c r="S61" s="9"/>
      <c r="T61" s="9"/>
      <c r="U61" s="9"/>
      <c r="V61" s="9"/>
      <c r="W61" s="9"/>
      <c r="X61" s="9"/>
      <c r="Y61" s="9"/>
      <c r="Z61" s="9"/>
      <c r="AA61" s="9"/>
      <c r="AB61" s="9"/>
      <c r="AC61" s="9"/>
      <c r="AD61" s="9"/>
      <c r="AE61" s="9"/>
    </row>
    <row r="62" s="9" customFormat="1" ht="24.96" customHeight="1">
      <c r="A62" s="9"/>
      <c r="B62" s="178"/>
      <c r="C62" s="179"/>
      <c r="D62" s="180" t="s">
        <v>3407</v>
      </c>
      <c r="E62" s="181"/>
      <c r="F62" s="181"/>
      <c r="G62" s="181"/>
      <c r="H62" s="181"/>
      <c r="I62" s="181"/>
      <c r="J62" s="182">
        <f>J190</f>
        <v>0</v>
      </c>
      <c r="K62" s="179"/>
      <c r="L62" s="183"/>
      <c r="S62" s="9"/>
      <c r="T62" s="9"/>
      <c r="U62" s="9"/>
      <c r="V62" s="9"/>
      <c r="W62" s="9"/>
      <c r="X62" s="9"/>
      <c r="Y62" s="9"/>
      <c r="Z62" s="9"/>
      <c r="AA62" s="9"/>
      <c r="AB62" s="9"/>
      <c r="AC62" s="9"/>
      <c r="AD62" s="9"/>
      <c r="AE62" s="9"/>
    </row>
    <row r="63" s="9" customFormat="1" ht="24.96" customHeight="1">
      <c r="A63" s="9"/>
      <c r="B63" s="178"/>
      <c r="C63" s="179"/>
      <c r="D63" s="180" t="s">
        <v>3408</v>
      </c>
      <c r="E63" s="181"/>
      <c r="F63" s="181"/>
      <c r="G63" s="181"/>
      <c r="H63" s="181"/>
      <c r="I63" s="181"/>
      <c r="J63" s="182">
        <f>J223</f>
        <v>0</v>
      </c>
      <c r="K63" s="179"/>
      <c r="L63" s="183"/>
      <c r="S63" s="9"/>
      <c r="T63" s="9"/>
      <c r="U63" s="9"/>
      <c r="V63" s="9"/>
      <c r="W63" s="9"/>
      <c r="X63" s="9"/>
      <c r="Y63" s="9"/>
      <c r="Z63" s="9"/>
      <c r="AA63" s="9"/>
      <c r="AB63" s="9"/>
      <c r="AC63" s="9"/>
      <c r="AD63" s="9"/>
      <c r="AE63" s="9"/>
    </row>
    <row r="64" s="9" customFormat="1" ht="24.96" customHeight="1">
      <c r="A64" s="9"/>
      <c r="B64" s="178"/>
      <c r="C64" s="179"/>
      <c r="D64" s="180" t="s">
        <v>3409</v>
      </c>
      <c r="E64" s="181"/>
      <c r="F64" s="181"/>
      <c r="G64" s="181"/>
      <c r="H64" s="181"/>
      <c r="I64" s="181"/>
      <c r="J64" s="182">
        <f>J254</f>
        <v>0</v>
      </c>
      <c r="K64" s="179"/>
      <c r="L64" s="183"/>
      <c r="S64" s="9"/>
      <c r="T64" s="9"/>
      <c r="U64" s="9"/>
      <c r="V64" s="9"/>
      <c r="W64" s="9"/>
      <c r="X64" s="9"/>
      <c r="Y64" s="9"/>
      <c r="Z64" s="9"/>
      <c r="AA64" s="9"/>
      <c r="AB64" s="9"/>
      <c r="AC64" s="9"/>
      <c r="AD64" s="9"/>
      <c r="AE64" s="9"/>
    </row>
    <row r="65" s="9" customFormat="1" ht="24.96" customHeight="1">
      <c r="A65" s="9"/>
      <c r="B65" s="178"/>
      <c r="C65" s="179"/>
      <c r="D65" s="180" t="s">
        <v>3410</v>
      </c>
      <c r="E65" s="181"/>
      <c r="F65" s="181"/>
      <c r="G65" s="181"/>
      <c r="H65" s="181"/>
      <c r="I65" s="181"/>
      <c r="J65" s="182">
        <f>J257</f>
        <v>0</v>
      </c>
      <c r="K65" s="179"/>
      <c r="L65" s="183"/>
      <c r="S65" s="9"/>
      <c r="T65" s="9"/>
      <c r="U65" s="9"/>
      <c r="V65" s="9"/>
      <c r="W65" s="9"/>
      <c r="X65" s="9"/>
      <c r="Y65" s="9"/>
      <c r="Z65" s="9"/>
      <c r="AA65" s="9"/>
      <c r="AB65" s="9"/>
      <c r="AC65" s="9"/>
      <c r="AD65" s="9"/>
      <c r="AE65" s="9"/>
    </row>
    <row r="66" s="2" customFormat="1" ht="21.84" customHeight="1">
      <c r="A66" s="42"/>
      <c r="B66" s="43"/>
      <c r="C66" s="44"/>
      <c r="D66" s="44"/>
      <c r="E66" s="44"/>
      <c r="F66" s="44"/>
      <c r="G66" s="44"/>
      <c r="H66" s="44"/>
      <c r="I66" s="44"/>
      <c r="J66" s="44"/>
      <c r="K66" s="44"/>
      <c r="L66" s="148"/>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48"/>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48"/>
      <c r="S71" s="42"/>
      <c r="T71" s="42"/>
      <c r="U71" s="42"/>
      <c r="V71" s="42"/>
      <c r="W71" s="42"/>
      <c r="X71" s="42"/>
      <c r="Y71" s="42"/>
      <c r="Z71" s="42"/>
      <c r="AA71" s="42"/>
      <c r="AB71" s="42"/>
      <c r="AC71" s="42"/>
      <c r="AD71" s="42"/>
      <c r="AE71" s="42"/>
    </row>
    <row r="72" s="2" customFormat="1" ht="24.96" customHeight="1">
      <c r="A72" s="42"/>
      <c r="B72" s="43"/>
      <c r="C72" s="26" t="s">
        <v>199</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2" customHeight="1">
      <c r="A74" s="42"/>
      <c r="B74" s="43"/>
      <c r="C74" s="35" t="s">
        <v>16</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26.25" customHeight="1">
      <c r="A75" s="42"/>
      <c r="B75" s="43"/>
      <c r="C75" s="44"/>
      <c r="D75" s="44"/>
      <c r="E75" s="173" t="str">
        <f>E7</f>
        <v>Energeticky úspory objektu Střední odborné školy obchodu, užitého umění a designu Plzeň, Nerudova 33</v>
      </c>
      <c r="F75" s="35"/>
      <c r="G75" s="35"/>
      <c r="H75" s="35"/>
      <c r="I75" s="44"/>
      <c r="J75" s="44"/>
      <c r="K75" s="44"/>
      <c r="L75" s="148"/>
      <c r="S75" s="42"/>
      <c r="T75" s="42"/>
      <c r="U75" s="42"/>
      <c r="V75" s="42"/>
      <c r="W75" s="42"/>
      <c r="X75" s="42"/>
      <c r="Y75" s="42"/>
      <c r="Z75" s="42"/>
      <c r="AA75" s="42"/>
      <c r="AB75" s="42"/>
      <c r="AC75" s="42"/>
      <c r="AD75" s="42"/>
      <c r="AE75" s="42"/>
    </row>
    <row r="76" s="2" customFormat="1" ht="12" customHeight="1">
      <c r="A76" s="42"/>
      <c r="B76" s="43"/>
      <c r="C76" s="35" t="s">
        <v>171</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6.5" customHeight="1">
      <c r="A77" s="42"/>
      <c r="B77" s="43"/>
      <c r="C77" s="44"/>
      <c r="D77" s="44"/>
      <c r="E77" s="73" t="str">
        <f>E9</f>
        <v>D.1.4.2 - UT</v>
      </c>
      <c r="F77" s="44"/>
      <c r="G77" s="44"/>
      <c r="H77" s="44"/>
      <c r="I77" s="44"/>
      <c r="J77" s="44"/>
      <c r="K77" s="44"/>
      <c r="L77" s="148"/>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2" customHeight="1">
      <c r="A79" s="42"/>
      <c r="B79" s="43"/>
      <c r="C79" s="35" t="s">
        <v>22</v>
      </c>
      <c r="D79" s="44"/>
      <c r="E79" s="44"/>
      <c r="F79" s="30" t="str">
        <f>F12</f>
        <v xml:space="preserve"> </v>
      </c>
      <c r="G79" s="44"/>
      <c r="H79" s="44"/>
      <c r="I79" s="35" t="s">
        <v>24</v>
      </c>
      <c r="J79" s="76" t="str">
        <f>IF(J12="","",J12)</f>
        <v>26. 11. 2024</v>
      </c>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5.15" customHeight="1">
      <c r="A81" s="42"/>
      <c r="B81" s="43"/>
      <c r="C81" s="35" t="s">
        <v>30</v>
      </c>
      <c r="D81" s="44"/>
      <c r="E81" s="44"/>
      <c r="F81" s="30" t="str">
        <f>E15</f>
        <v xml:space="preserve"> </v>
      </c>
      <c r="G81" s="44"/>
      <c r="H81" s="44"/>
      <c r="I81" s="35" t="s">
        <v>37</v>
      </c>
      <c r="J81" s="40" t="str">
        <f>E21</f>
        <v xml:space="preserve"> </v>
      </c>
      <c r="K81" s="44"/>
      <c r="L81" s="148"/>
      <c r="S81" s="42"/>
      <c r="T81" s="42"/>
      <c r="U81" s="42"/>
      <c r="V81" s="42"/>
      <c r="W81" s="42"/>
      <c r="X81" s="42"/>
      <c r="Y81" s="42"/>
      <c r="Z81" s="42"/>
      <c r="AA81" s="42"/>
      <c r="AB81" s="42"/>
      <c r="AC81" s="42"/>
      <c r="AD81" s="42"/>
      <c r="AE81" s="42"/>
    </row>
    <row r="82" s="2" customFormat="1" ht="15.15" customHeight="1">
      <c r="A82" s="42"/>
      <c r="B82" s="43"/>
      <c r="C82" s="35" t="s">
        <v>35</v>
      </c>
      <c r="D82" s="44"/>
      <c r="E82" s="44"/>
      <c r="F82" s="30" t="str">
        <f>IF(E18="","",E18)</f>
        <v>Vyplň údaj</v>
      </c>
      <c r="G82" s="44"/>
      <c r="H82" s="44"/>
      <c r="I82" s="35" t="s">
        <v>39</v>
      </c>
      <c r="J82" s="40" t="str">
        <f>E24</f>
        <v xml:space="preserve"> </v>
      </c>
      <c r="K82" s="44"/>
      <c r="L82" s="148"/>
      <c r="S82" s="42"/>
      <c r="T82" s="42"/>
      <c r="U82" s="42"/>
      <c r="V82" s="42"/>
      <c r="W82" s="42"/>
      <c r="X82" s="42"/>
      <c r="Y82" s="42"/>
      <c r="Z82" s="42"/>
      <c r="AA82" s="42"/>
      <c r="AB82" s="42"/>
      <c r="AC82" s="42"/>
      <c r="AD82" s="42"/>
      <c r="AE82" s="42"/>
    </row>
    <row r="83" s="2" customFormat="1" ht="10.32"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11" customFormat="1" ht="29.28" customHeight="1">
      <c r="A84" s="189"/>
      <c r="B84" s="190"/>
      <c r="C84" s="191" t="s">
        <v>200</v>
      </c>
      <c r="D84" s="192" t="s">
        <v>61</v>
      </c>
      <c r="E84" s="192" t="s">
        <v>57</v>
      </c>
      <c r="F84" s="192" t="s">
        <v>58</v>
      </c>
      <c r="G84" s="192" t="s">
        <v>201</v>
      </c>
      <c r="H84" s="192" t="s">
        <v>202</v>
      </c>
      <c r="I84" s="192" t="s">
        <v>203</v>
      </c>
      <c r="J84" s="192" t="s">
        <v>177</v>
      </c>
      <c r="K84" s="193" t="s">
        <v>204</v>
      </c>
      <c r="L84" s="194"/>
      <c r="M84" s="96" t="s">
        <v>32</v>
      </c>
      <c r="N84" s="97" t="s">
        <v>46</v>
      </c>
      <c r="O84" s="97" t="s">
        <v>205</v>
      </c>
      <c r="P84" s="97" t="s">
        <v>206</v>
      </c>
      <c r="Q84" s="97" t="s">
        <v>207</v>
      </c>
      <c r="R84" s="97" t="s">
        <v>208</v>
      </c>
      <c r="S84" s="97" t="s">
        <v>209</v>
      </c>
      <c r="T84" s="98" t="s">
        <v>210</v>
      </c>
      <c r="U84" s="189"/>
      <c r="V84" s="189"/>
      <c r="W84" s="189"/>
      <c r="X84" s="189"/>
      <c r="Y84" s="189"/>
      <c r="Z84" s="189"/>
      <c r="AA84" s="189"/>
      <c r="AB84" s="189"/>
      <c r="AC84" s="189"/>
      <c r="AD84" s="189"/>
      <c r="AE84" s="189"/>
    </row>
    <row r="85" s="2" customFormat="1" ht="22.8" customHeight="1">
      <c r="A85" s="42"/>
      <c r="B85" s="43"/>
      <c r="C85" s="103" t="s">
        <v>211</v>
      </c>
      <c r="D85" s="44"/>
      <c r="E85" s="44"/>
      <c r="F85" s="44"/>
      <c r="G85" s="44"/>
      <c r="H85" s="44"/>
      <c r="I85" s="44"/>
      <c r="J85" s="195">
        <f>BK85</f>
        <v>0</v>
      </c>
      <c r="K85" s="44"/>
      <c r="L85" s="48"/>
      <c r="M85" s="99"/>
      <c r="N85" s="196"/>
      <c r="O85" s="100"/>
      <c r="P85" s="197">
        <f>P86+P87+P190+P223+P254+P257</f>
        <v>0</v>
      </c>
      <c r="Q85" s="100"/>
      <c r="R85" s="197">
        <f>R86+R87+R190+R223+R254+R257</f>
        <v>0</v>
      </c>
      <c r="S85" s="100"/>
      <c r="T85" s="198">
        <f>T86+T87+T190+T223+T254+T257</f>
        <v>0</v>
      </c>
      <c r="U85" s="42"/>
      <c r="V85" s="42"/>
      <c r="W85" s="42"/>
      <c r="X85" s="42"/>
      <c r="Y85" s="42"/>
      <c r="Z85" s="42"/>
      <c r="AA85" s="42"/>
      <c r="AB85" s="42"/>
      <c r="AC85" s="42"/>
      <c r="AD85" s="42"/>
      <c r="AE85" s="42"/>
      <c r="AT85" s="20" t="s">
        <v>75</v>
      </c>
      <c r="AU85" s="20" t="s">
        <v>178</v>
      </c>
      <c r="BK85" s="199">
        <f>BK86+BK87+BK190+BK223+BK254+BK257</f>
        <v>0</v>
      </c>
    </row>
    <row r="86" s="12" customFormat="1" ht="25.92" customHeight="1">
      <c r="A86" s="12"/>
      <c r="B86" s="200"/>
      <c r="C86" s="201"/>
      <c r="D86" s="202" t="s">
        <v>75</v>
      </c>
      <c r="E86" s="203" t="s">
        <v>3411</v>
      </c>
      <c r="F86" s="203" t="s">
        <v>3412</v>
      </c>
      <c r="G86" s="201"/>
      <c r="H86" s="201"/>
      <c r="I86" s="204"/>
      <c r="J86" s="205">
        <f>BK86</f>
        <v>0</v>
      </c>
      <c r="K86" s="201"/>
      <c r="L86" s="206"/>
      <c r="M86" s="207"/>
      <c r="N86" s="208"/>
      <c r="O86" s="208"/>
      <c r="P86" s="209">
        <v>0</v>
      </c>
      <c r="Q86" s="208"/>
      <c r="R86" s="209">
        <v>0</v>
      </c>
      <c r="S86" s="208"/>
      <c r="T86" s="210">
        <v>0</v>
      </c>
      <c r="U86" s="12"/>
      <c r="V86" s="12"/>
      <c r="W86" s="12"/>
      <c r="X86" s="12"/>
      <c r="Y86" s="12"/>
      <c r="Z86" s="12"/>
      <c r="AA86" s="12"/>
      <c r="AB86" s="12"/>
      <c r="AC86" s="12"/>
      <c r="AD86" s="12"/>
      <c r="AE86" s="12"/>
      <c r="AR86" s="211" t="s">
        <v>83</v>
      </c>
      <c r="AT86" s="212" t="s">
        <v>75</v>
      </c>
      <c r="AU86" s="212" t="s">
        <v>76</v>
      </c>
      <c r="AY86" s="211" t="s">
        <v>214</v>
      </c>
      <c r="BK86" s="213">
        <v>0</v>
      </c>
    </row>
    <row r="87" s="12" customFormat="1" ht="25.92" customHeight="1">
      <c r="A87" s="12"/>
      <c r="B87" s="200"/>
      <c r="C87" s="201"/>
      <c r="D87" s="202" t="s">
        <v>75</v>
      </c>
      <c r="E87" s="203" t="s">
        <v>3413</v>
      </c>
      <c r="F87" s="203" t="s">
        <v>3414</v>
      </c>
      <c r="G87" s="201"/>
      <c r="H87" s="201"/>
      <c r="I87" s="204"/>
      <c r="J87" s="205">
        <f>BK87</f>
        <v>0</v>
      </c>
      <c r="K87" s="201"/>
      <c r="L87" s="206"/>
      <c r="M87" s="207"/>
      <c r="N87" s="208"/>
      <c r="O87" s="208"/>
      <c r="P87" s="209">
        <f>SUM(P88:P189)</f>
        <v>0</v>
      </c>
      <c r="Q87" s="208"/>
      <c r="R87" s="209">
        <f>SUM(R88:R189)</f>
        <v>0</v>
      </c>
      <c r="S87" s="208"/>
      <c r="T87" s="210">
        <f>SUM(T88:T189)</f>
        <v>0</v>
      </c>
      <c r="U87" s="12"/>
      <c r="V87" s="12"/>
      <c r="W87" s="12"/>
      <c r="X87" s="12"/>
      <c r="Y87" s="12"/>
      <c r="Z87" s="12"/>
      <c r="AA87" s="12"/>
      <c r="AB87" s="12"/>
      <c r="AC87" s="12"/>
      <c r="AD87" s="12"/>
      <c r="AE87" s="12"/>
      <c r="AR87" s="211" t="s">
        <v>83</v>
      </c>
      <c r="AT87" s="212" t="s">
        <v>75</v>
      </c>
      <c r="AU87" s="212" t="s">
        <v>76</v>
      </c>
      <c r="AY87" s="211" t="s">
        <v>214</v>
      </c>
      <c r="BK87" s="213">
        <f>SUM(BK88:BK189)</f>
        <v>0</v>
      </c>
    </row>
    <row r="88" s="2" customFormat="1" ht="37.8" customHeight="1">
      <c r="A88" s="42"/>
      <c r="B88" s="43"/>
      <c r="C88" s="216" t="s">
        <v>76</v>
      </c>
      <c r="D88" s="216" t="s">
        <v>217</v>
      </c>
      <c r="E88" s="217" t="s">
        <v>3415</v>
      </c>
      <c r="F88" s="218" t="s">
        <v>3416</v>
      </c>
      <c r="G88" s="219" t="s">
        <v>670</v>
      </c>
      <c r="H88" s="220">
        <v>1</v>
      </c>
      <c r="I88" s="221"/>
      <c r="J88" s="222">
        <f>ROUND(I88*H88,2)</f>
        <v>0</v>
      </c>
      <c r="K88" s="218" t="s">
        <v>32</v>
      </c>
      <c r="L88" s="48"/>
      <c r="M88" s="223" t="s">
        <v>32</v>
      </c>
      <c r="N88" s="224" t="s">
        <v>47</v>
      </c>
      <c r="O88" s="88"/>
      <c r="P88" s="225">
        <f>O88*H88</f>
        <v>0</v>
      </c>
      <c r="Q88" s="225">
        <v>0</v>
      </c>
      <c r="R88" s="225">
        <f>Q88*H88</f>
        <v>0</v>
      </c>
      <c r="S88" s="225">
        <v>0</v>
      </c>
      <c r="T88" s="226">
        <f>S88*H88</f>
        <v>0</v>
      </c>
      <c r="U88" s="42"/>
      <c r="V88" s="42"/>
      <c r="W88" s="42"/>
      <c r="X88" s="42"/>
      <c r="Y88" s="42"/>
      <c r="Z88" s="42"/>
      <c r="AA88" s="42"/>
      <c r="AB88" s="42"/>
      <c r="AC88" s="42"/>
      <c r="AD88" s="42"/>
      <c r="AE88" s="42"/>
      <c r="AR88" s="227" t="s">
        <v>215</v>
      </c>
      <c r="AT88" s="227" t="s">
        <v>217</v>
      </c>
      <c r="AU88" s="227" t="s">
        <v>83</v>
      </c>
      <c r="AY88" s="20" t="s">
        <v>214</v>
      </c>
      <c r="BE88" s="228">
        <f>IF(N88="základní",J88,0)</f>
        <v>0</v>
      </c>
      <c r="BF88" s="228">
        <f>IF(N88="snížená",J88,0)</f>
        <v>0</v>
      </c>
      <c r="BG88" s="228">
        <f>IF(N88="zákl. přenesená",J88,0)</f>
        <v>0</v>
      </c>
      <c r="BH88" s="228">
        <f>IF(N88="sníž. přenesená",J88,0)</f>
        <v>0</v>
      </c>
      <c r="BI88" s="228">
        <f>IF(N88="nulová",J88,0)</f>
        <v>0</v>
      </c>
      <c r="BJ88" s="20" t="s">
        <v>83</v>
      </c>
      <c r="BK88" s="228">
        <f>ROUND(I88*H88,2)</f>
        <v>0</v>
      </c>
      <c r="BL88" s="20" t="s">
        <v>215</v>
      </c>
      <c r="BM88" s="227" t="s">
        <v>85</v>
      </c>
    </row>
    <row r="89" s="2" customFormat="1">
      <c r="A89" s="42"/>
      <c r="B89" s="43"/>
      <c r="C89" s="44"/>
      <c r="D89" s="236" t="s">
        <v>283</v>
      </c>
      <c r="E89" s="44"/>
      <c r="F89" s="267" t="s">
        <v>3417</v>
      </c>
      <c r="G89" s="44"/>
      <c r="H89" s="44"/>
      <c r="I89" s="231"/>
      <c r="J89" s="44"/>
      <c r="K89" s="44"/>
      <c r="L89" s="48"/>
      <c r="M89" s="232"/>
      <c r="N89" s="233"/>
      <c r="O89" s="88"/>
      <c r="P89" s="88"/>
      <c r="Q89" s="88"/>
      <c r="R89" s="88"/>
      <c r="S89" s="88"/>
      <c r="T89" s="89"/>
      <c r="U89" s="42"/>
      <c r="V89" s="42"/>
      <c r="W89" s="42"/>
      <c r="X89" s="42"/>
      <c r="Y89" s="42"/>
      <c r="Z89" s="42"/>
      <c r="AA89" s="42"/>
      <c r="AB89" s="42"/>
      <c r="AC89" s="42"/>
      <c r="AD89" s="42"/>
      <c r="AE89" s="42"/>
      <c r="AT89" s="20" t="s">
        <v>283</v>
      </c>
      <c r="AU89" s="20" t="s">
        <v>83</v>
      </c>
    </row>
    <row r="90" s="2" customFormat="1" ht="37.8" customHeight="1">
      <c r="A90" s="42"/>
      <c r="B90" s="43"/>
      <c r="C90" s="216" t="s">
        <v>76</v>
      </c>
      <c r="D90" s="216" t="s">
        <v>217</v>
      </c>
      <c r="E90" s="217" t="s">
        <v>3418</v>
      </c>
      <c r="F90" s="218" t="s">
        <v>3419</v>
      </c>
      <c r="G90" s="219" t="s">
        <v>670</v>
      </c>
      <c r="H90" s="220">
        <v>4</v>
      </c>
      <c r="I90" s="221"/>
      <c r="J90" s="222">
        <f>ROUND(I90*H90,2)</f>
        <v>0</v>
      </c>
      <c r="K90" s="218" t="s">
        <v>32</v>
      </c>
      <c r="L90" s="48"/>
      <c r="M90" s="223" t="s">
        <v>32</v>
      </c>
      <c r="N90" s="224" t="s">
        <v>47</v>
      </c>
      <c r="O90" s="88"/>
      <c r="P90" s="225">
        <f>O90*H90</f>
        <v>0</v>
      </c>
      <c r="Q90" s="225">
        <v>0</v>
      </c>
      <c r="R90" s="225">
        <f>Q90*H90</f>
        <v>0</v>
      </c>
      <c r="S90" s="225">
        <v>0</v>
      </c>
      <c r="T90" s="226">
        <f>S90*H90</f>
        <v>0</v>
      </c>
      <c r="U90" s="42"/>
      <c r="V90" s="42"/>
      <c r="W90" s="42"/>
      <c r="X90" s="42"/>
      <c r="Y90" s="42"/>
      <c r="Z90" s="42"/>
      <c r="AA90" s="42"/>
      <c r="AB90" s="42"/>
      <c r="AC90" s="42"/>
      <c r="AD90" s="42"/>
      <c r="AE90" s="42"/>
      <c r="AR90" s="227" t="s">
        <v>215</v>
      </c>
      <c r="AT90" s="227" t="s">
        <v>217</v>
      </c>
      <c r="AU90" s="227" t="s">
        <v>83</v>
      </c>
      <c r="AY90" s="20" t="s">
        <v>214</v>
      </c>
      <c r="BE90" s="228">
        <f>IF(N90="základní",J90,0)</f>
        <v>0</v>
      </c>
      <c r="BF90" s="228">
        <f>IF(N90="snížená",J90,0)</f>
        <v>0</v>
      </c>
      <c r="BG90" s="228">
        <f>IF(N90="zákl. přenesená",J90,0)</f>
        <v>0</v>
      </c>
      <c r="BH90" s="228">
        <f>IF(N90="sníž. přenesená",J90,0)</f>
        <v>0</v>
      </c>
      <c r="BI90" s="228">
        <f>IF(N90="nulová",J90,0)</f>
        <v>0</v>
      </c>
      <c r="BJ90" s="20" t="s">
        <v>83</v>
      </c>
      <c r="BK90" s="228">
        <f>ROUND(I90*H90,2)</f>
        <v>0</v>
      </c>
      <c r="BL90" s="20" t="s">
        <v>215</v>
      </c>
      <c r="BM90" s="227" t="s">
        <v>215</v>
      </c>
    </row>
    <row r="91" s="2" customFormat="1">
      <c r="A91" s="42"/>
      <c r="B91" s="43"/>
      <c r="C91" s="44"/>
      <c r="D91" s="236" t="s">
        <v>283</v>
      </c>
      <c r="E91" s="44"/>
      <c r="F91" s="267" t="s">
        <v>3417</v>
      </c>
      <c r="G91" s="44"/>
      <c r="H91" s="44"/>
      <c r="I91" s="231"/>
      <c r="J91" s="44"/>
      <c r="K91" s="44"/>
      <c r="L91" s="48"/>
      <c r="M91" s="232"/>
      <c r="N91" s="233"/>
      <c r="O91" s="88"/>
      <c r="P91" s="88"/>
      <c r="Q91" s="88"/>
      <c r="R91" s="88"/>
      <c r="S91" s="88"/>
      <c r="T91" s="89"/>
      <c r="U91" s="42"/>
      <c r="V91" s="42"/>
      <c r="W91" s="42"/>
      <c r="X91" s="42"/>
      <c r="Y91" s="42"/>
      <c r="Z91" s="42"/>
      <c r="AA91" s="42"/>
      <c r="AB91" s="42"/>
      <c r="AC91" s="42"/>
      <c r="AD91" s="42"/>
      <c r="AE91" s="42"/>
      <c r="AT91" s="20" t="s">
        <v>283</v>
      </c>
      <c r="AU91" s="20" t="s">
        <v>83</v>
      </c>
    </row>
    <row r="92" s="2" customFormat="1" ht="37.8" customHeight="1">
      <c r="A92" s="42"/>
      <c r="B92" s="43"/>
      <c r="C92" s="216" t="s">
        <v>76</v>
      </c>
      <c r="D92" s="216" t="s">
        <v>217</v>
      </c>
      <c r="E92" s="217" t="s">
        <v>3420</v>
      </c>
      <c r="F92" s="218" t="s">
        <v>3421</v>
      </c>
      <c r="G92" s="219" t="s">
        <v>670</v>
      </c>
      <c r="H92" s="220">
        <v>5</v>
      </c>
      <c r="I92" s="221"/>
      <c r="J92" s="222">
        <f>ROUND(I92*H92,2)</f>
        <v>0</v>
      </c>
      <c r="K92" s="218" t="s">
        <v>32</v>
      </c>
      <c r="L92" s="48"/>
      <c r="M92" s="223" t="s">
        <v>32</v>
      </c>
      <c r="N92" s="224" t="s">
        <v>47</v>
      </c>
      <c r="O92" s="88"/>
      <c r="P92" s="225">
        <f>O92*H92</f>
        <v>0</v>
      </c>
      <c r="Q92" s="225">
        <v>0</v>
      </c>
      <c r="R92" s="225">
        <f>Q92*H92</f>
        <v>0</v>
      </c>
      <c r="S92" s="225">
        <v>0</v>
      </c>
      <c r="T92" s="226">
        <f>S92*H92</f>
        <v>0</v>
      </c>
      <c r="U92" s="42"/>
      <c r="V92" s="42"/>
      <c r="W92" s="42"/>
      <c r="X92" s="42"/>
      <c r="Y92" s="42"/>
      <c r="Z92" s="42"/>
      <c r="AA92" s="42"/>
      <c r="AB92" s="42"/>
      <c r="AC92" s="42"/>
      <c r="AD92" s="42"/>
      <c r="AE92" s="42"/>
      <c r="AR92" s="227" t="s">
        <v>215</v>
      </c>
      <c r="AT92" s="227" t="s">
        <v>217</v>
      </c>
      <c r="AU92" s="227" t="s">
        <v>83</v>
      </c>
      <c r="AY92" s="20" t="s">
        <v>214</v>
      </c>
      <c r="BE92" s="228">
        <f>IF(N92="základní",J92,0)</f>
        <v>0</v>
      </c>
      <c r="BF92" s="228">
        <f>IF(N92="snížená",J92,0)</f>
        <v>0</v>
      </c>
      <c r="BG92" s="228">
        <f>IF(N92="zákl. přenesená",J92,0)</f>
        <v>0</v>
      </c>
      <c r="BH92" s="228">
        <f>IF(N92="sníž. přenesená",J92,0)</f>
        <v>0</v>
      </c>
      <c r="BI92" s="228">
        <f>IF(N92="nulová",J92,0)</f>
        <v>0</v>
      </c>
      <c r="BJ92" s="20" t="s">
        <v>83</v>
      </c>
      <c r="BK92" s="228">
        <f>ROUND(I92*H92,2)</f>
        <v>0</v>
      </c>
      <c r="BL92" s="20" t="s">
        <v>215</v>
      </c>
      <c r="BM92" s="227" t="s">
        <v>244</v>
      </c>
    </row>
    <row r="93" s="2" customFormat="1">
      <c r="A93" s="42"/>
      <c r="B93" s="43"/>
      <c r="C93" s="44"/>
      <c r="D93" s="236" t="s">
        <v>283</v>
      </c>
      <c r="E93" s="44"/>
      <c r="F93" s="267" t="s">
        <v>3417</v>
      </c>
      <c r="G93" s="44"/>
      <c r="H93" s="44"/>
      <c r="I93" s="231"/>
      <c r="J93" s="44"/>
      <c r="K93" s="44"/>
      <c r="L93" s="48"/>
      <c r="M93" s="232"/>
      <c r="N93" s="233"/>
      <c r="O93" s="88"/>
      <c r="P93" s="88"/>
      <c r="Q93" s="88"/>
      <c r="R93" s="88"/>
      <c r="S93" s="88"/>
      <c r="T93" s="89"/>
      <c r="U93" s="42"/>
      <c r="V93" s="42"/>
      <c r="W93" s="42"/>
      <c r="X93" s="42"/>
      <c r="Y93" s="42"/>
      <c r="Z93" s="42"/>
      <c r="AA93" s="42"/>
      <c r="AB93" s="42"/>
      <c r="AC93" s="42"/>
      <c r="AD93" s="42"/>
      <c r="AE93" s="42"/>
      <c r="AT93" s="20" t="s">
        <v>283</v>
      </c>
      <c r="AU93" s="20" t="s">
        <v>83</v>
      </c>
    </row>
    <row r="94" s="2" customFormat="1" ht="37.8" customHeight="1">
      <c r="A94" s="42"/>
      <c r="B94" s="43"/>
      <c r="C94" s="216" t="s">
        <v>76</v>
      </c>
      <c r="D94" s="216" t="s">
        <v>217</v>
      </c>
      <c r="E94" s="217" t="s">
        <v>3422</v>
      </c>
      <c r="F94" s="218" t="s">
        <v>3423</v>
      </c>
      <c r="G94" s="219" t="s">
        <v>670</v>
      </c>
      <c r="H94" s="220">
        <v>3</v>
      </c>
      <c r="I94" s="221"/>
      <c r="J94" s="222">
        <f>ROUND(I94*H94,2)</f>
        <v>0</v>
      </c>
      <c r="K94" s="218" t="s">
        <v>32</v>
      </c>
      <c r="L94" s="48"/>
      <c r="M94" s="223" t="s">
        <v>32</v>
      </c>
      <c r="N94" s="224" t="s">
        <v>47</v>
      </c>
      <c r="O94" s="88"/>
      <c r="P94" s="225">
        <f>O94*H94</f>
        <v>0</v>
      </c>
      <c r="Q94" s="225">
        <v>0</v>
      </c>
      <c r="R94" s="225">
        <f>Q94*H94</f>
        <v>0</v>
      </c>
      <c r="S94" s="225">
        <v>0</v>
      </c>
      <c r="T94" s="226">
        <f>S94*H94</f>
        <v>0</v>
      </c>
      <c r="U94" s="42"/>
      <c r="V94" s="42"/>
      <c r="W94" s="42"/>
      <c r="X94" s="42"/>
      <c r="Y94" s="42"/>
      <c r="Z94" s="42"/>
      <c r="AA94" s="42"/>
      <c r="AB94" s="42"/>
      <c r="AC94" s="42"/>
      <c r="AD94" s="42"/>
      <c r="AE94" s="42"/>
      <c r="AR94" s="227" t="s">
        <v>215</v>
      </c>
      <c r="AT94" s="227" t="s">
        <v>217</v>
      </c>
      <c r="AU94" s="227" t="s">
        <v>83</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215</v>
      </c>
      <c r="BM94" s="227" t="s">
        <v>269</v>
      </c>
    </row>
    <row r="95" s="2" customFormat="1">
      <c r="A95" s="42"/>
      <c r="B95" s="43"/>
      <c r="C95" s="44"/>
      <c r="D95" s="236" t="s">
        <v>283</v>
      </c>
      <c r="E95" s="44"/>
      <c r="F95" s="267" t="s">
        <v>3417</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283</v>
      </c>
      <c r="AU95" s="20" t="s">
        <v>83</v>
      </c>
    </row>
    <row r="96" s="2" customFormat="1" ht="37.8" customHeight="1">
      <c r="A96" s="42"/>
      <c r="B96" s="43"/>
      <c r="C96" s="216" t="s">
        <v>76</v>
      </c>
      <c r="D96" s="216" t="s">
        <v>217</v>
      </c>
      <c r="E96" s="217" t="s">
        <v>3424</v>
      </c>
      <c r="F96" s="218" t="s">
        <v>3425</v>
      </c>
      <c r="G96" s="219" t="s">
        <v>670</v>
      </c>
      <c r="H96" s="220">
        <v>4</v>
      </c>
      <c r="I96" s="221"/>
      <c r="J96" s="222">
        <f>ROUND(I96*H96,2)</f>
        <v>0</v>
      </c>
      <c r="K96" s="218" t="s">
        <v>32</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215</v>
      </c>
      <c r="AT96" s="227" t="s">
        <v>217</v>
      </c>
      <c r="AU96" s="227" t="s">
        <v>83</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277</v>
      </c>
    </row>
    <row r="97" s="2" customFormat="1">
      <c r="A97" s="42"/>
      <c r="B97" s="43"/>
      <c r="C97" s="44"/>
      <c r="D97" s="236" t="s">
        <v>283</v>
      </c>
      <c r="E97" s="44"/>
      <c r="F97" s="267" t="s">
        <v>3417</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283</v>
      </c>
      <c r="AU97" s="20" t="s">
        <v>83</v>
      </c>
    </row>
    <row r="98" s="2" customFormat="1" ht="37.8" customHeight="1">
      <c r="A98" s="42"/>
      <c r="B98" s="43"/>
      <c r="C98" s="216" t="s">
        <v>76</v>
      </c>
      <c r="D98" s="216" t="s">
        <v>217</v>
      </c>
      <c r="E98" s="217" t="s">
        <v>3426</v>
      </c>
      <c r="F98" s="218" t="s">
        <v>3427</v>
      </c>
      <c r="G98" s="219" t="s">
        <v>670</v>
      </c>
      <c r="H98" s="220">
        <v>4</v>
      </c>
      <c r="I98" s="221"/>
      <c r="J98" s="222">
        <f>ROUND(I98*H98,2)</f>
        <v>0</v>
      </c>
      <c r="K98" s="218" t="s">
        <v>32</v>
      </c>
      <c r="L98" s="48"/>
      <c r="M98" s="223" t="s">
        <v>32</v>
      </c>
      <c r="N98" s="224" t="s">
        <v>47</v>
      </c>
      <c r="O98" s="88"/>
      <c r="P98" s="225">
        <f>O98*H98</f>
        <v>0</v>
      </c>
      <c r="Q98" s="225">
        <v>0</v>
      </c>
      <c r="R98" s="225">
        <f>Q98*H98</f>
        <v>0</v>
      </c>
      <c r="S98" s="225">
        <v>0</v>
      </c>
      <c r="T98" s="226">
        <f>S98*H98</f>
        <v>0</v>
      </c>
      <c r="U98" s="42"/>
      <c r="V98" s="42"/>
      <c r="W98" s="42"/>
      <c r="X98" s="42"/>
      <c r="Y98" s="42"/>
      <c r="Z98" s="42"/>
      <c r="AA98" s="42"/>
      <c r="AB98" s="42"/>
      <c r="AC98" s="42"/>
      <c r="AD98" s="42"/>
      <c r="AE98" s="42"/>
      <c r="AR98" s="227" t="s">
        <v>215</v>
      </c>
      <c r="AT98" s="227" t="s">
        <v>217</v>
      </c>
      <c r="AU98" s="227" t="s">
        <v>83</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215</v>
      </c>
      <c r="BM98" s="227" t="s">
        <v>8</v>
      </c>
    </row>
    <row r="99" s="2" customFormat="1">
      <c r="A99" s="42"/>
      <c r="B99" s="43"/>
      <c r="C99" s="44"/>
      <c r="D99" s="236" t="s">
        <v>283</v>
      </c>
      <c r="E99" s="44"/>
      <c r="F99" s="267" t="s">
        <v>3417</v>
      </c>
      <c r="G99" s="44"/>
      <c r="H99" s="44"/>
      <c r="I99" s="231"/>
      <c r="J99" s="44"/>
      <c r="K99" s="44"/>
      <c r="L99" s="48"/>
      <c r="M99" s="232"/>
      <c r="N99" s="233"/>
      <c r="O99" s="88"/>
      <c r="P99" s="88"/>
      <c r="Q99" s="88"/>
      <c r="R99" s="88"/>
      <c r="S99" s="88"/>
      <c r="T99" s="89"/>
      <c r="U99" s="42"/>
      <c r="V99" s="42"/>
      <c r="W99" s="42"/>
      <c r="X99" s="42"/>
      <c r="Y99" s="42"/>
      <c r="Z99" s="42"/>
      <c r="AA99" s="42"/>
      <c r="AB99" s="42"/>
      <c r="AC99" s="42"/>
      <c r="AD99" s="42"/>
      <c r="AE99" s="42"/>
      <c r="AT99" s="20" t="s">
        <v>283</v>
      </c>
      <c r="AU99" s="20" t="s">
        <v>83</v>
      </c>
    </row>
    <row r="100" s="2" customFormat="1" ht="37.8" customHeight="1">
      <c r="A100" s="42"/>
      <c r="B100" s="43"/>
      <c r="C100" s="216" t="s">
        <v>76</v>
      </c>
      <c r="D100" s="216" t="s">
        <v>217</v>
      </c>
      <c r="E100" s="217" t="s">
        <v>3428</v>
      </c>
      <c r="F100" s="218" t="s">
        <v>3429</v>
      </c>
      <c r="G100" s="219" t="s">
        <v>670</v>
      </c>
      <c r="H100" s="220">
        <v>6</v>
      </c>
      <c r="I100" s="221"/>
      <c r="J100" s="222">
        <f>ROUND(I100*H100,2)</f>
        <v>0</v>
      </c>
      <c r="K100" s="218" t="s">
        <v>32</v>
      </c>
      <c r="L100" s="48"/>
      <c r="M100" s="223" t="s">
        <v>32</v>
      </c>
      <c r="N100" s="224" t="s">
        <v>47</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215</v>
      </c>
      <c r="AT100" s="227" t="s">
        <v>217</v>
      </c>
      <c r="AU100" s="227" t="s">
        <v>83</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215</v>
      </c>
      <c r="BM100" s="227" t="s">
        <v>317</v>
      </c>
    </row>
    <row r="101" s="2" customFormat="1">
      <c r="A101" s="42"/>
      <c r="B101" s="43"/>
      <c r="C101" s="44"/>
      <c r="D101" s="236" t="s">
        <v>283</v>
      </c>
      <c r="E101" s="44"/>
      <c r="F101" s="267" t="s">
        <v>3417</v>
      </c>
      <c r="G101" s="44"/>
      <c r="H101" s="44"/>
      <c r="I101" s="231"/>
      <c r="J101" s="44"/>
      <c r="K101" s="44"/>
      <c r="L101" s="48"/>
      <c r="M101" s="232"/>
      <c r="N101" s="233"/>
      <c r="O101" s="88"/>
      <c r="P101" s="88"/>
      <c r="Q101" s="88"/>
      <c r="R101" s="88"/>
      <c r="S101" s="88"/>
      <c r="T101" s="89"/>
      <c r="U101" s="42"/>
      <c r="V101" s="42"/>
      <c r="W101" s="42"/>
      <c r="X101" s="42"/>
      <c r="Y101" s="42"/>
      <c r="Z101" s="42"/>
      <c r="AA101" s="42"/>
      <c r="AB101" s="42"/>
      <c r="AC101" s="42"/>
      <c r="AD101" s="42"/>
      <c r="AE101" s="42"/>
      <c r="AT101" s="20" t="s">
        <v>283</v>
      </c>
      <c r="AU101" s="20" t="s">
        <v>83</v>
      </c>
    </row>
    <row r="102" s="2" customFormat="1" ht="37.8" customHeight="1">
      <c r="A102" s="42"/>
      <c r="B102" s="43"/>
      <c r="C102" s="216" t="s">
        <v>76</v>
      </c>
      <c r="D102" s="216" t="s">
        <v>217</v>
      </c>
      <c r="E102" s="217" t="s">
        <v>3430</v>
      </c>
      <c r="F102" s="218" t="s">
        <v>3431</v>
      </c>
      <c r="G102" s="219" t="s">
        <v>670</v>
      </c>
      <c r="H102" s="220">
        <v>5</v>
      </c>
      <c r="I102" s="221"/>
      <c r="J102" s="222">
        <f>ROUND(I102*H102,2)</f>
        <v>0</v>
      </c>
      <c r="K102" s="218" t="s">
        <v>32</v>
      </c>
      <c r="L102" s="48"/>
      <c r="M102" s="223" t="s">
        <v>32</v>
      </c>
      <c r="N102" s="224" t="s">
        <v>47</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215</v>
      </c>
      <c r="AT102" s="227" t="s">
        <v>217</v>
      </c>
      <c r="AU102" s="227" t="s">
        <v>83</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215</v>
      </c>
      <c r="BM102" s="227" t="s">
        <v>334</v>
      </c>
    </row>
    <row r="103" s="2" customFormat="1">
      <c r="A103" s="42"/>
      <c r="B103" s="43"/>
      <c r="C103" s="44"/>
      <c r="D103" s="236" t="s">
        <v>283</v>
      </c>
      <c r="E103" s="44"/>
      <c r="F103" s="267" t="s">
        <v>3417</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283</v>
      </c>
      <c r="AU103" s="20" t="s">
        <v>83</v>
      </c>
    </row>
    <row r="104" s="2" customFormat="1" ht="37.8" customHeight="1">
      <c r="A104" s="42"/>
      <c r="B104" s="43"/>
      <c r="C104" s="216" t="s">
        <v>76</v>
      </c>
      <c r="D104" s="216" t="s">
        <v>217</v>
      </c>
      <c r="E104" s="217" t="s">
        <v>3432</v>
      </c>
      <c r="F104" s="218" t="s">
        <v>3433</v>
      </c>
      <c r="G104" s="219" t="s">
        <v>670</v>
      </c>
      <c r="H104" s="220">
        <v>4</v>
      </c>
      <c r="I104" s="221"/>
      <c r="J104" s="222">
        <f>ROUND(I104*H104,2)</f>
        <v>0</v>
      </c>
      <c r="K104" s="218" t="s">
        <v>32</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83</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344</v>
      </c>
    </row>
    <row r="105" s="2" customFormat="1">
      <c r="A105" s="42"/>
      <c r="B105" s="43"/>
      <c r="C105" s="44"/>
      <c r="D105" s="236" t="s">
        <v>283</v>
      </c>
      <c r="E105" s="44"/>
      <c r="F105" s="267" t="s">
        <v>3417</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283</v>
      </c>
      <c r="AU105" s="20" t="s">
        <v>83</v>
      </c>
    </row>
    <row r="106" s="2" customFormat="1" ht="37.8" customHeight="1">
      <c r="A106" s="42"/>
      <c r="B106" s="43"/>
      <c r="C106" s="216" t="s">
        <v>76</v>
      </c>
      <c r="D106" s="216" t="s">
        <v>217</v>
      </c>
      <c r="E106" s="217" t="s">
        <v>3434</v>
      </c>
      <c r="F106" s="218" t="s">
        <v>3435</v>
      </c>
      <c r="G106" s="219" t="s">
        <v>670</v>
      </c>
      <c r="H106" s="220">
        <v>5</v>
      </c>
      <c r="I106" s="221"/>
      <c r="J106" s="222">
        <f>ROUND(I106*H106,2)</f>
        <v>0</v>
      </c>
      <c r="K106" s="218" t="s">
        <v>32</v>
      </c>
      <c r="L106" s="48"/>
      <c r="M106" s="223" t="s">
        <v>32</v>
      </c>
      <c r="N106" s="224" t="s">
        <v>47</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215</v>
      </c>
      <c r="AT106" s="227" t="s">
        <v>217</v>
      </c>
      <c r="AU106" s="227" t="s">
        <v>83</v>
      </c>
      <c r="AY106" s="20" t="s">
        <v>214</v>
      </c>
      <c r="BE106" s="228">
        <f>IF(N106="základní",J106,0)</f>
        <v>0</v>
      </c>
      <c r="BF106" s="228">
        <f>IF(N106="snížená",J106,0)</f>
        <v>0</v>
      </c>
      <c r="BG106" s="228">
        <f>IF(N106="zákl. přenesená",J106,0)</f>
        <v>0</v>
      </c>
      <c r="BH106" s="228">
        <f>IF(N106="sníž. přenesená",J106,0)</f>
        <v>0</v>
      </c>
      <c r="BI106" s="228">
        <f>IF(N106="nulová",J106,0)</f>
        <v>0</v>
      </c>
      <c r="BJ106" s="20" t="s">
        <v>83</v>
      </c>
      <c r="BK106" s="228">
        <f>ROUND(I106*H106,2)</f>
        <v>0</v>
      </c>
      <c r="BL106" s="20" t="s">
        <v>215</v>
      </c>
      <c r="BM106" s="227" t="s">
        <v>356</v>
      </c>
    </row>
    <row r="107" s="2" customFormat="1">
      <c r="A107" s="42"/>
      <c r="B107" s="43"/>
      <c r="C107" s="44"/>
      <c r="D107" s="236" t="s">
        <v>283</v>
      </c>
      <c r="E107" s="44"/>
      <c r="F107" s="267" t="s">
        <v>3417</v>
      </c>
      <c r="G107" s="44"/>
      <c r="H107" s="44"/>
      <c r="I107" s="231"/>
      <c r="J107" s="44"/>
      <c r="K107" s="44"/>
      <c r="L107" s="48"/>
      <c r="M107" s="232"/>
      <c r="N107" s="233"/>
      <c r="O107" s="88"/>
      <c r="P107" s="88"/>
      <c r="Q107" s="88"/>
      <c r="R107" s="88"/>
      <c r="S107" s="88"/>
      <c r="T107" s="89"/>
      <c r="U107" s="42"/>
      <c r="V107" s="42"/>
      <c r="W107" s="42"/>
      <c r="X107" s="42"/>
      <c r="Y107" s="42"/>
      <c r="Z107" s="42"/>
      <c r="AA107" s="42"/>
      <c r="AB107" s="42"/>
      <c r="AC107" s="42"/>
      <c r="AD107" s="42"/>
      <c r="AE107" s="42"/>
      <c r="AT107" s="20" t="s">
        <v>283</v>
      </c>
      <c r="AU107" s="20" t="s">
        <v>83</v>
      </c>
    </row>
    <row r="108" s="2" customFormat="1" ht="37.8" customHeight="1">
      <c r="A108" s="42"/>
      <c r="B108" s="43"/>
      <c r="C108" s="216" t="s">
        <v>76</v>
      </c>
      <c r="D108" s="216" t="s">
        <v>217</v>
      </c>
      <c r="E108" s="217" t="s">
        <v>3436</v>
      </c>
      <c r="F108" s="218" t="s">
        <v>3437</v>
      </c>
      <c r="G108" s="219" t="s">
        <v>670</v>
      </c>
      <c r="H108" s="220">
        <v>2</v>
      </c>
      <c r="I108" s="221"/>
      <c r="J108" s="222">
        <f>ROUND(I108*H108,2)</f>
        <v>0</v>
      </c>
      <c r="K108" s="218" t="s">
        <v>32</v>
      </c>
      <c r="L108" s="48"/>
      <c r="M108" s="223" t="s">
        <v>32</v>
      </c>
      <c r="N108" s="224" t="s">
        <v>47</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215</v>
      </c>
      <c r="AT108" s="227" t="s">
        <v>217</v>
      </c>
      <c r="AU108" s="227" t="s">
        <v>83</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215</v>
      </c>
      <c r="BM108" s="227" t="s">
        <v>365</v>
      </c>
    </row>
    <row r="109" s="2" customFormat="1">
      <c r="A109" s="42"/>
      <c r="B109" s="43"/>
      <c r="C109" s="44"/>
      <c r="D109" s="236" t="s">
        <v>283</v>
      </c>
      <c r="E109" s="44"/>
      <c r="F109" s="267" t="s">
        <v>3417</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283</v>
      </c>
      <c r="AU109" s="20" t="s">
        <v>83</v>
      </c>
    </row>
    <row r="110" s="2" customFormat="1" ht="37.8" customHeight="1">
      <c r="A110" s="42"/>
      <c r="B110" s="43"/>
      <c r="C110" s="216" t="s">
        <v>76</v>
      </c>
      <c r="D110" s="216" t="s">
        <v>217</v>
      </c>
      <c r="E110" s="217" t="s">
        <v>3438</v>
      </c>
      <c r="F110" s="218" t="s">
        <v>3439</v>
      </c>
      <c r="G110" s="219" t="s">
        <v>670</v>
      </c>
      <c r="H110" s="220">
        <v>5</v>
      </c>
      <c r="I110" s="221"/>
      <c r="J110" s="222">
        <f>ROUND(I110*H110,2)</f>
        <v>0</v>
      </c>
      <c r="K110" s="218" t="s">
        <v>32</v>
      </c>
      <c r="L110" s="48"/>
      <c r="M110" s="223" t="s">
        <v>32</v>
      </c>
      <c r="N110" s="224" t="s">
        <v>47</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215</v>
      </c>
      <c r="AT110" s="227" t="s">
        <v>217</v>
      </c>
      <c r="AU110" s="227" t="s">
        <v>83</v>
      </c>
      <c r="AY110" s="20" t="s">
        <v>214</v>
      </c>
      <c r="BE110" s="228">
        <f>IF(N110="základní",J110,0)</f>
        <v>0</v>
      </c>
      <c r="BF110" s="228">
        <f>IF(N110="snížená",J110,0)</f>
        <v>0</v>
      </c>
      <c r="BG110" s="228">
        <f>IF(N110="zákl. přenesená",J110,0)</f>
        <v>0</v>
      </c>
      <c r="BH110" s="228">
        <f>IF(N110="sníž. přenesená",J110,0)</f>
        <v>0</v>
      </c>
      <c r="BI110" s="228">
        <f>IF(N110="nulová",J110,0)</f>
        <v>0</v>
      </c>
      <c r="BJ110" s="20" t="s">
        <v>83</v>
      </c>
      <c r="BK110" s="228">
        <f>ROUND(I110*H110,2)</f>
        <v>0</v>
      </c>
      <c r="BL110" s="20" t="s">
        <v>215</v>
      </c>
      <c r="BM110" s="227" t="s">
        <v>377</v>
      </c>
    </row>
    <row r="111" s="2" customFormat="1">
      <c r="A111" s="42"/>
      <c r="B111" s="43"/>
      <c r="C111" s="44"/>
      <c r="D111" s="236" t="s">
        <v>283</v>
      </c>
      <c r="E111" s="44"/>
      <c r="F111" s="267" t="s">
        <v>3417</v>
      </c>
      <c r="G111" s="44"/>
      <c r="H111" s="44"/>
      <c r="I111" s="231"/>
      <c r="J111" s="44"/>
      <c r="K111" s="44"/>
      <c r="L111" s="48"/>
      <c r="M111" s="232"/>
      <c r="N111" s="233"/>
      <c r="O111" s="88"/>
      <c r="P111" s="88"/>
      <c r="Q111" s="88"/>
      <c r="R111" s="88"/>
      <c r="S111" s="88"/>
      <c r="T111" s="89"/>
      <c r="U111" s="42"/>
      <c r="V111" s="42"/>
      <c r="W111" s="42"/>
      <c r="X111" s="42"/>
      <c r="Y111" s="42"/>
      <c r="Z111" s="42"/>
      <c r="AA111" s="42"/>
      <c r="AB111" s="42"/>
      <c r="AC111" s="42"/>
      <c r="AD111" s="42"/>
      <c r="AE111" s="42"/>
      <c r="AT111" s="20" t="s">
        <v>283</v>
      </c>
      <c r="AU111" s="20" t="s">
        <v>83</v>
      </c>
    </row>
    <row r="112" s="2" customFormat="1" ht="37.8" customHeight="1">
      <c r="A112" s="42"/>
      <c r="B112" s="43"/>
      <c r="C112" s="216" t="s">
        <v>76</v>
      </c>
      <c r="D112" s="216" t="s">
        <v>217</v>
      </c>
      <c r="E112" s="217" t="s">
        <v>3440</v>
      </c>
      <c r="F112" s="218" t="s">
        <v>3441</v>
      </c>
      <c r="G112" s="219" t="s">
        <v>670</v>
      </c>
      <c r="H112" s="220">
        <v>3</v>
      </c>
      <c r="I112" s="221"/>
      <c r="J112" s="222">
        <f>ROUND(I112*H112,2)</f>
        <v>0</v>
      </c>
      <c r="K112" s="218" t="s">
        <v>32</v>
      </c>
      <c r="L112" s="48"/>
      <c r="M112" s="223" t="s">
        <v>32</v>
      </c>
      <c r="N112" s="224" t="s">
        <v>47</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215</v>
      </c>
      <c r="AT112" s="227" t="s">
        <v>217</v>
      </c>
      <c r="AU112" s="227" t="s">
        <v>83</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215</v>
      </c>
      <c r="BM112" s="227" t="s">
        <v>389</v>
      </c>
    </row>
    <row r="113" s="2" customFormat="1">
      <c r="A113" s="42"/>
      <c r="B113" s="43"/>
      <c r="C113" s="44"/>
      <c r="D113" s="236" t="s">
        <v>283</v>
      </c>
      <c r="E113" s="44"/>
      <c r="F113" s="267" t="s">
        <v>3417</v>
      </c>
      <c r="G113" s="44"/>
      <c r="H113" s="44"/>
      <c r="I113" s="231"/>
      <c r="J113" s="44"/>
      <c r="K113" s="44"/>
      <c r="L113" s="48"/>
      <c r="M113" s="232"/>
      <c r="N113" s="233"/>
      <c r="O113" s="88"/>
      <c r="P113" s="88"/>
      <c r="Q113" s="88"/>
      <c r="R113" s="88"/>
      <c r="S113" s="88"/>
      <c r="T113" s="89"/>
      <c r="U113" s="42"/>
      <c r="V113" s="42"/>
      <c r="W113" s="42"/>
      <c r="X113" s="42"/>
      <c r="Y113" s="42"/>
      <c r="Z113" s="42"/>
      <c r="AA113" s="42"/>
      <c r="AB113" s="42"/>
      <c r="AC113" s="42"/>
      <c r="AD113" s="42"/>
      <c r="AE113" s="42"/>
      <c r="AT113" s="20" t="s">
        <v>283</v>
      </c>
      <c r="AU113" s="20" t="s">
        <v>83</v>
      </c>
    </row>
    <row r="114" s="2" customFormat="1" ht="37.8" customHeight="1">
      <c r="A114" s="42"/>
      <c r="B114" s="43"/>
      <c r="C114" s="216" t="s">
        <v>76</v>
      </c>
      <c r="D114" s="216" t="s">
        <v>217</v>
      </c>
      <c r="E114" s="217" t="s">
        <v>3442</v>
      </c>
      <c r="F114" s="218" t="s">
        <v>3443</v>
      </c>
      <c r="G114" s="219" t="s">
        <v>670</v>
      </c>
      <c r="H114" s="220">
        <v>4</v>
      </c>
      <c r="I114" s="221"/>
      <c r="J114" s="222">
        <f>ROUND(I114*H114,2)</f>
        <v>0</v>
      </c>
      <c r="K114" s="218" t="s">
        <v>32</v>
      </c>
      <c r="L114" s="48"/>
      <c r="M114" s="223" t="s">
        <v>32</v>
      </c>
      <c r="N114" s="224" t="s">
        <v>47</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215</v>
      </c>
      <c r="AT114" s="227" t="s">
        <v>217</v>
      </c>
      <c r="AU114" s="227" t="s">
        <v>83</v>
      </c>
      <c r="AY114" s="20" t="s">
        <v>214</v>
      </c>
      <c r="BE114" s="228">
        <f>IF(N114="základní",J114,0)</f>
        <v>0</v>
      </c>
      <c r="BF114" s="228">
        <f>IF(N114="snížená",J114,0)</f>
        <v>0</v>
      </c>
      <c r="BG114" s="228">
        <f>IF(N114="zákl. přenesená",J114,0)</f>
        <v>0</v>
      </c>
      <c r="BH114" s="228">
        <f>IF(N114="sníž. přenesená",J114,0)</f>
        <v>0</v>
      </c>
      <c r="BI114" s="228">
        <f>IF(N114="nulová",J114,0)</f>
        <v>0</v>
      </c>
      <c r="BJ114" s="20" t="s">
        <v>83</v>
      </c>
      <c r="BK114" s="228">
        <f>ROUND(I114*H114,2)</f>
        <v>0</v>
      </c>
      <c r="BL114" s="20" t="s">
        <v>215</v>
      </c>
      <c r="BM114" s="227" t="s">
        <v>406</v>
      </c>
    </row>
    <row r="115" s="2" customFormat="1">
      <c r="A115" s="42"/>
      <c r="B115" s="43"/>
      <c r="C115" s="44"/>
      <c r="D115" s="236" t="s">
        <v>283</v>
      </c>
      <c r="E115" s="44"/>
      <c r="F115" s="267" t="s">
        <v>3417</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283</v>
      </c>
      <c r="AU115" s="20" t="s">
        <v>83</v>
      </c>
    </row>
    <row r="116" s="2" customFormat="1" ht="37.8" customHeight="1">
      <c r="A116" s="42"/>
      <c r="B116" s="43"/>
      <c r="C116" s="216" t="s">
        <v>76</v>
      </c>
      <c r="D116" s="216" t="s">
        <v>217</v>
      </c>
      <c r="E116" s="217" t="s">
        <v>3444</v>
      </c>
      <c r="F116" s="218" t="s">
        <v>3445</v>
      </c>
      <c r="G116" s="219" t="s">
        <v>670</v>
      </c>
      <c r="H116" s="220">
        <v>9</v>
      </c>
      <c r="I116" s="221"/>
      <c r="J116" s="222">
        <f>ROUND(I116*H116,2)</f>
        <v>0</v>
      </c>
      <c r="K116" s="218" t="s">
        <v>32</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215</v>
      </c>
      <c r="AT116" s="227" t="s">
        <v>217</v>
      </c>
      <c r="AU116" s="227" t="s">
        <v>83</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215</v>
      </c>
      <c r="BM116" s="227" t="s">
        <v>417</v>
      </c>
    </row>
    <row r="117" s="2" customFormat="1">
      <c r="A117" s="42"/>
      <c r="B117" s="43"/>
      <c r="C117" s="44"/>
      <c r="D117" s="236" t="s">
        <v>283</v>
      </c>
      <c r="E117" s="44"/>
      <c r="F117" s="267" t="s">
        <v>3417</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283</v>
      </c>
      <c r="AU117" s="20" t="s">
        <v>83</v>
      </c>
    </row>
    <row r="118" s="2" customFormat="1" ht="37.8" customHeight="1">
      <c r="A118" s="42"/>
      <c r="B118" s="43"/>
      <c r="C118" s="216" t="s">
        <v>76</v>
      </c>
      <c r="D118" s="216" t="s">
        <v>217</v>
      </c>
      <c r="E118" s="217" t="s">
        <v>3446</v>
      </c>
      <c r="F118" s="218" t="s">
        <v>3447</v>
      </c>
      <c r="G118" s="219" t="s">
        <v>670</v>
      </c>
      <c r="H118" s="220">
        <v>1</v>
      </c>
      <c r="I118" s="221"/>
      <c r="J118" s="222">
        <f>ROUND(I118*H118,2)</f>
        <v>0</v>
      </c>
      <c r="K118" s="218" t="s">
        <v>32</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215</v>
      </c>
      <c r="AT118" s="227" t="s">
        <v>217</v>
      </c>
      <c r="AU118" s="227" t="s">
        <v>83</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426</v>
      </c>
    </row>
    <row r="119" s="2" customFormat="1">
      <c r="A119" s="42"/>
      <c r="B119" s="43"/>
      <c r="C119" s="44"/>
      <c r="D119" s="236" t="s">
        <v>283</v>
      </c>
      <c r="E119" s="44"/>
      <c r="F119" s="267" t="s">
        <v>3417</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283</v>
      </c>
      <c r="AU119" s="20" t="s">
        <v>83</v>
      </c>
    </row>
    <row r="120" s="2" customFormat="1" ht="37.8" customHeight="1">
      <c r="A120" s="42"/>
      <c r="B120" s="43"/>
      <c r="C120" s="216" t="s">
        <v>76</v>
      </c>
      <c r="D120" s="216" t="s">
        <v>217</v>
      </c>
      <c r="E120" s="217" t="s">
        <v>3448</v>
      </c>
      <c r="F120" s="218" t="s">
        <v>3449</v>
      </c>
      <c r="G120" s="219" t="s">
        <v>670</v>
      </c>
      <c r="H120" s="220">
        <v>1</v>
      </c>
      <c r="I120" s="221"/>
      <c r="J120" s="222">
        <f>ROUND(I120*H120,2)</f>
        <v>0</v>
      </c>
      <c r="K120" s="218" t="s">
        <v>32</v>
      </c>
      <c r="L120" s="48"/>
      <c r="M120" s="223" t="s">
        <v>32</v>
      </c>
      <c r="N120" s="224" t="s">
        <v>47</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215</v>
      </c>
      <c r="AT120" s="227" t="s">
        <v>217</v>
      </c>
      <c r="AU120" s="227" t="s">
        <v>83</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441</v>
      </c>
    </row>
    <row r="121" s="2" customFormat="1">
      <c r="A121" s="42"/>
      <c r="B121" s="43"/>
      <c r="C121" s="44"/>
      <c r="D121" s="236" t="s">
        <v>283</v>
      </c>
      <c r="E121" s="44"/>
      <c r="F121" s="267" t="s">
        <v>3417</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283</v>
      </c>
      <c r="AU121" s="20" t="s">
        <v>83</v>
      </c>
    </row>
    <row r="122" s="2" customFormat="1" ht="37.8" customHeight="1">
      <c r="A122" s="42"/>
      <c r="B122" s="43"/>
      <c r="C122" s="216" t="s">
        <v>76</v>
      </c>
      <c r="D122" s="216" t="s">
        <v>217</v>
      </c>
      <c r="E122" s="217" t="s">
        <v>3450</v>
      </c>
      <c r="F122" s="218" t="s">
        <v>3451</v>
      </c>
      <c r="G122" s="219" t="s">
        <v>670</v>
      </c>
      <c r="H122" s="220">
        <v>1</v>
      </c>
      <c r="I122" s="221"/>
      <c r="J122" s="222">
        <f>ROUND(I122*H122,2)</f>
        <v>0</v>
      </c>
      <c r="K122" s="218" t="s">
        <v>32</v>
      </c>
      <c r="L122" s="48"/>
      <c r="M122" s="223" t="s">
        <v>32</v>
      </c>
      <c r="N122" s="224" t="s">
        <v>47</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215</v>
      </c>
      <c r="AT122" s="227" t="s">
        <v>217</v>
      </c>
      <c r="AU122" s="227" t="s">
        <v>83</v>
      </c>
      <c r="AY122" s="20" t="s">
        <v>214</v>
      </c>
      <c r="BE122" s="228">
        <f>IF(N122="základní",J122,0)</f>
        <v>0</v>
      </c>
      <c r="BF122" s="228">
        <f>IF(N122="snížená",J122,0)</f>
        <v>0</v>
      </c>
      <c r="BG122" s="228">
        <f>IF(N122="zákl. přenesená",J122,0)</f>
        <v>0</v>
      </c>
      <c r="BH122" s="228">
        <f>IF(N122="sníž. přenesená",J122,0)</f>
        <v>0</v>
      </c>
      <c r="BI122" s="228">
        <f>IF(N122="nulová",J122,0)</f>
        <v>0</v>
      </c>
      <c r="BJ122" s="20" t="s">
        <v>83</v>
      </c>
      <c r="BK122" s="228">
        <f>ROUND(I122*H122,2)</f>
        <v>0</v>
      </c>
      <c r="BL122" s="20" t="s">
        <v>215</v>
      </c>
      <c r="BM122" s="227" t="s">
        <v>453</v>
      </c>
    </row>
    <row r="123" s="2" customFormat="1">
      <c r="A123" s="42"/>
      <c r="B123" s="43"/>
      <c r="C123" s="44"/>
      <c r="D123" s="236" t="s">
        <v>283</v>
      </c>
      <c r="E123" s="44"/>
      <c r="F123" s="267" t="s">
        <v>3452</v>
      </c>
      <c r="G123" s="44"/>
      <c r="H123" s="44"/>
      <c r="I123" s="231"/>
      <c r="J123" s="44"/>
      <c r="K123" s="44"/>
      <c r="L123" s="48"/>
      <c r="M123" s="232"/>
      <c r="N123" s="233"/>
      <c r="O123" s="88"/>
      <c r="P123" s="88"/>
      <c r="Q123" s="88"/>
      <c r="R123" s="88"/>
      <c r="S123" s="88"/>
      <c r="T123" s="89"/>
      <c r="U123" s="42"/>
      <c r="V123" s="42"/>
      <c r="W123" s="42"/>
      <c r="X123" s="42"/>
      <c r="Y123" s="42"/>
      <c r="Z123" s="42"/>
      <c r="AA123" s="42"/>
      <c r="AB123" s="42"/>
      <c r="AC123" s="42"/>
      <c r="AD123" s="42"/>
      <c r="AE123" s="42"/>
      <c r="AT123" s="20" t="s">
        <v>283</v>
      </c>
      <c r="AU123" s="20" t="s">
        <v>83</v>
      </c>
    </row>
    <row r="124" s="2" customFormat="1" ht="37.8" customHeight="1">
      <c r="A124" s="42"/>
      <c r="B124" s="43"/>
      <c r="C124" s="216" t="s">
        <v>76</v>
      </c>
      <c r="D124" s="216" t="s">
        <v>217</v>
      </c>
      <c r="E124" s="217" t="s">
        <v>3453</v>
      </c>
      <c r="F124" s="218" t="s">
        <v>3454</v>
      </c>
      <c r="G124" s="219" t="s">
        <v>670</v>
      </c>
      <c r="H124" s="220">
        <v>2</v>
      </c>
      <c r="I124" s="221"/>
      <c r="J124" s="222">
        <f>ROUND(I124*H124,2)</f>
        <v>0</v>
      </c>
      <c r="K124" s="218" t="s">
        <v>32</v>
      </c>
      <c r="L124" s="48"/>
      <c r="M124" s="223" t="s">
        <v>32</v>
      </c>
      <c r="N124" s="224" t="s">
        <v>47</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215</v>
      </c>
      <c r="AT124" s="227" t="s">
        <v>217</v>
      </c>
      <c r="AU124" s="227" t="s">
        <v>83</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215</v>
      </c>
      <c r="BM124" s="227" t="s">
        <v>465</v>
      </c>
    </row>
    <row r="125" s="2" customFormat="1">
      <c r="A125" s="42"/>
      <c r="B125" s="43"/>
      <c r="C125" s="44"/>
      <c r="D125" s="236" t="s">
        <v>283</v>
      </c>
      <c r="E125" s="44"/>
      <c r="F125" s="267" t="s">
        <v>3452</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283</v>
      </c>
      <c r="AU125" s="20" t="s">
        <v>83</v>
      </c>
    </row>
    <row r="126" s="2" customFormat="1" ht="37.8" customHeight="1">
      <c r="A126" s="42"/>
      <c r="B126" s="43"/>
      <c r="C126" s="216" t="s">
        <v>76</v>
      </c>
      <c r="D126" s="216" t="s">
        <v>217</v>
      </c>
      <c r="E126" s="217" t="s">
        <v>3455</v>
      </c>
      <c r="F126" s="218" t="s">
        <v>3456</v>
      </c>
      <c r="G126" s="219" t="s">
        <v>670</v>
      </c>
      <c r="H126" s="220">
        <v>6</v>
      </c>
      <c r="I126" s="221"/>
      <c r="J126" s="222">
        <f>ROUND(I126*H126,2)</f>
        <v>0</v>
      </c>
      <c r="K126" s="218" t="s">
        <v>32</v>
      </c>
      <c r="L126" s="48"/>
      <c r="M126" s="223" t="s">
        <v>32</v>
      </c>
      <c r="N126" s="224" t="s">
        <v>47</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215</v>
      </c>
      <c r="AT126" s="227" t="s">
        <v>217</v>
      </c>
      <c r="AU126" s="227" t="s">
        <v>83</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215</v>
      </c>
      <c r="BM126" s="227" t="s">
        <v>477</v>
      </c>
    </row>
    <row r="127" s="2" customFormat="1">
      <c r="A127" s="42"/>
      <c r="B127" s="43"/>
      <c r="C127" s="44"/>
      <c r="D127" s="236" t="s">
        <v>283</v>
      </c>
      <c r="E127" s="44"/>
      <c r="F127" s="267" t="s">
        <v>3452</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283</v>
      </c>
      <c r="AU127" s="20" t="s">
        <v>83</v>
      </c>
    </row>
    <row r="128" s="2" customFormat="1" ht="37.8" customHeight="1">
      <c r="A128" s="42"/>
      <c r="B128" s="43"/>
      <c r="C128" s="216" t="s">
        <v>76</v>
      </c>
      <c r="D128" s="216" t="s">
        <v>217</v>
      </c>
      <c r="E128" s="217" t="s">
        <v>3457</v>
      </c>
      <c r="F128" s="218" t="s">
        <v>3458</v>
      </c>
      <c r="G128" s="219" t="s">
        <v>670</v>
      </c>
      <c r="H128" s="220">
        <v>2</v>
      </c>
      <c r="I128" s="221"/>
      <c r="J128" s="222">
        <f>ROUND(I128*H128,2)</f>
        <v>0</v>
      </c>
      <c r="K128" s="218" t="s">
        <v>32</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215</v>
      </c>
      <c r="AT128" s="227" t="s">
        <v>217</v>
      </c>
      <c r="AU128" s="227" t="s">
        <v>83</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215</v>
      </c>
      <c r="BM128" s="227" t="s">
        <v>492</v>
      </c>
    </row>
    <row r="129" s="2" customFormat="1">
      <c r="A129" s="42"/>
      <c r="B129" s="43"/>
      <c r="C129" s="44"/>
      <c r="D129" s="236" t="s">
        <v>283</v>
      </c>
      <c r="E129" s="44"/>
      <c r="F129" s="267" t="s">
        <v>3452</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283</v>
      </c>
      <c r="AU129" s="20" t="s">
        <v>83</v>
      </c>
    </row>
    <row r="130" s="2" customFormat="1" ht="37.8" customHeight="1">
      <c r="A130" s="42"/>
      <c r="B130" s="43"/>
      <c r="C130" s="216" t="s">
        <v>76</v>
      </c>
      <c r="D130" s="216" t="s">
        <v>217</v>
      </c>
      <c r="E130" s="217" t="s">
        <v>3459</v>
      </c>
      <c r="F130" s="218" t="s">
        <v>3460</v>
      </c>
      <c r="G130" s="219" t="s">
        <v>670</v>
      </c>
      <c r="H130" s="220">
        <v>4</v>
      </c>
      <c r="I130" s="221"/>
      <c r="J130" s="222">
        <f>ROUND(I130*H130,2)</f>
        <v>0</v>
      </c>
      <c r="K130" s="218" t="s">
        <v>32</v>
      </c>
      <c r="L130" s="48"/>
      <c r="M130" s="223" t="s">
        <v>32</v>
      </c>
      <c r="N130" s="224" t="s">
        <v>47</v>
      </c>
      <c r="O130" s="88"/>
      <c r="P130" s="225">
        <f>O130*H130</f>
        <v>0</v>
      </c>
      <c r="Q130" s="225">
        <v>0</v>
      </c>
      <c r="R130" s="225">
        <f>Q130*H130</f>
        <v>0</v>
      </c>
      <c r="S130" s="225">
        <v>0</v>
      </c>
      <c r="T130" s="226">
        <f>S130*H130</f>
        <v>0</v>
      </c>
      <c r="U130" s="42"/>
      <c r="V130" s="42"/>
      <c r="W130" s="42"/>
      <c r="X130" s="42"/>
      <c r="Y130" s="42"/>
      <c r="Z130" s="42"/>
      <c r="AA130" s="42"/>
      <c r="AB130" s="42"/>
      <c r="AC130" s="42"/>
      <c r="AD130" s="42"/>
      <c r="AE130" s="42"/>
      <c r="AR130" s="227" t="s">
        <v>215</v>
      </c>
      <c r="AT130" s="227" t="s">
        <v>217</v>
      </c>
      <c r="AU130" s="227" t="s">
        <v>83</v>
      </c>
      <c r="AY130" s="20" t="s">
        <v>214</v>
      </c>
      <c r="BE130" s="228">
        <f>IF(N130="základní",J130,0)</f>
        <v>0</v>
      </c>
      <c r="BF130" s="228">
        <f>IF(N130="snížená",J130,0)</f>
        <v>0</v>
      </c>
      <c r="BG130" s="228">
        <f>IF(N130="zákl. přenesená",J130,0)</f>
        <v>0</v>
      </c>
      <c r="BH130" s="228">
        <f>IF(N130="sníž. přenesená",J130,0)</f>
        <v>0</v>
      </c>
      <c r="BI130" s="228">
        <f>IF(N130="nulová",J130,0)</f>
        <v>0</v>
      </c>
      <c r="BJ130" s="20" t="s">
        <v>83</v>
      </c>
      <c r="BK130" s="228">
        <f>ROUND(I130*H130,2)</f>
        <v>0</v>
      </c>
      <c r="BL130" s="20" t="s">
        <v>215</v>
      </c>
      <c r="BM130" s="227" t="s">
        <v>504</v>
      </c>
    </row>
    <row r="131" s="2" customFormat="1">
      <c r="A131" s="42"/>
      <c r="B131" s="43"/>
      <c r="C131" s="44"/>
      <c r="D131" s="236" t="s">
        <v>283</v>
      </c>
      <c r="E131" s="44"/>
      <c r="F131" s="267" t="s">
        <v>3452</v>
      </c>
      <c r="G131" s="44"/>
      <c r="H131" s="44"/>
      <c r="I131" s="231"/>
      <c r="J131" s="44"/>
      <c r="K131" s="44"/>
      <c r="L131" s="48"/>
      <c r="M131" s="232"/>
      <c r="N131" s="233"/>
      <c r="O131" s="88"/>
      <c r="P131" s="88"/>
      <c r="Q131" s="88"/>
      <c r="R131" s="88"/>
      <c r="S131" s="88"/>
      <c r="T131" s="89"/>
      <c r="U131" s="42"/>
      <c r="V131" s="42"/>
      <c r="W131" s="42"/>
      <c r="X131" s="42"/>
      <c r="Y131" s="42"/>
      <c r="Z131" s="42"/>
      <c r="AA131" s="42"/>
      <c r="AB131" s="42"/>
      <c r="AC131" s="42"/>
      <c r="AD131" s="42"/>
      <c r="AE131" s="42"/>
      <c r="AT131" s="20" t="s">
        <v>283</v>
      </c>
      <c r="AU131" s="20" t="s">
        <v>83</v>
      </c>
    </row>
    <row r="132" s="2" customFormat="1" ht="37.8" customHeight="1">
      <c r="A132" s="42"/>
      <c r="B132" s="43"/>
      <c r="C132" s="216" t="s">
        <v>76</v>
      </c>
      <c r="D132" s="216" t="s">
        <v>217</v>
      </c>
      <c r="E132" s="217" t="s">
        <v>3461</v>
      </c>
      <c r="F132" s="218" t="s">
        <v>3462</v>
      </c>
      <c r="G132" s="219" t="s">
        <v>670</v>
      </c>
      <c r="H132" s="220">
        <v>4</v>
      </c>
      <c r="I132" s="221"/>
      <c r="J132" s="222">
        <f>ROUND(I132*H132,2)</f>
        <v>0</v>
      </c>
      <c r="K132" s="218" t="s">
        <v>32</v>
      </c>
      <c r="L132" s="48"/>
      <c r="M132" s="223" t="s">
        <v>32</v>
      </c>
      <c r="N132" s="224" t="s">
        <v>47</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215</v>
      </c>
      <c r="AT132" s="227" t="s">
        <v>217</v>
      </c>
      <c r="AU132" s="227" t="s">
        <v>83</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215</v>
      </c>
      <c r="BM132" s="227" t="s">
        <v>515</v>
      </c>
    </row>
    <row r="133" s="2" customFormat="1">
      <c r="A133" s="42"/>
      <c r="B133" s="43"/>
      <c r="C133" s="44"/>
      <c r="D133" s="236" t="s">
        <v>283</v>
      </c>
      <c r="E133" s="44"/>
      <c r="F133" s="267" t="s">
        <v>3452</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283</v>
      </c>
      <c r="AU133" s="20" t="s">
        <v>83</v>
      </c>
    </row>
    <row r="134" s="2" customFormat="1" ht="37.8" customHeight="1">
      <c r="A134" s="42"/>
      <c r="B134" s="43"/>
      <c r="C134" s="216" t="s">
        <v>76</v>
      </c>
      <c r="D134" s="216" t="s">
        <v>217</v>
      </c>
      <c r="E134" s="217" t="s">
        <v>3463</v>
      </c>
      <c r="F134" s="218" t="s">
        <v>3464</v>
      </c>
      <c r="G134" s="219" t="s">
        <v>670</v>
      </c>
      <c r="H134" s="220">
        <v>1</v>
      </c>
      <c r="I134" s="221"/>
      <c r="J134" s="222">
        <f>ROUND(I134*H134,2)</f>
        <v>0</v>
      </c>
      <c r="K134" s="218" t="s">
        <v>32</v>
      </c>
      <c r="L134" s="48"/>
      <c r="M134" s="223" t="s">
        <v>32</v>
      </c>
      <c r="N134" s="224" t="s">
        <v>47</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215</v>
      </c>
      <c r="AT134" s="227" t="s">
        <v>217</v>
      </c>
      <c r="AU134" s="227" t="s">
        <v>83</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215</v>
      </c>
      <c r="BM134" s="227" t="s">
        <v>529</v>
      </c>
    </row>
    <row r="135" s="2" customFormat="1">
      <c r="A135" s="42"/>
      <c r="B135" s="43"/>
      <c r="C135" s="44"/>
      <c r="D135" s="236" t="s">
        <v>283</v>
      </c>
      <c r="E135" s="44"/>
      <c r="F135" s="267" t="s">
        <v>3452</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283</v>
      </c>
      <c r="AU135" s="20" t="s">
        <v>83</v>
      </c>
    </row>
    <row r="136" s="2" customFormat="1" ht="44.25" customHeight="1">
      <c r="A136" s="42"/>
      <c r="B136" s="43"/>
      <c r="C136" s="216" t="s">
        <v>76</v>
      </c>
      <c r="D136" s="216" t="s">
        <v>217</v>
      </c>
      <c r="E136" s="217" t="s">
        <v>3465</v>
      </c>
      <c r="F136" s="218" t="s">
        <v>3466</v>
      </c>
      <c r="G136" s="219" t="s">
        <v>670</v>
      </c>
      <c r="H136" s="220">
        <v>1</v>
      </c>
      <c r="I136" s="221"/>
      <c r="J136" s="222">
        <f>ROUND(I136*H136,2)</f>
        <v>0</v>
      </c>
      <c r="K136" s="218" t="s">
        <v>32</v>
      </c>
      <c r="L136" s="48"/>
      <c r="M136" s="223" t="s">
        <v>32</v>
      </c>
      <c r="N136" s="224" t="s">
        <v>47</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215</v>
      </c>
      <c r="AT136" s="227" t="s">
        <v>217</v>
      </c>
      <c r="AU136" s="227" t="s">
        <v>83</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215</v>
      </c>
      <c r="BM136" s="227" t="s">
        <v>540</v>
      </c>
    </row>
    <row r="137" s="2" customFormat="1">
      <c r="A137" s="42"/>
      <c r="B137" s="43"/>
      <c r="C137" s="44"/>
      <c r="D137" s="236" t="s">
        <v>283</v>
      </c>
      <c r="E137" s="44"/>
      <c r="F137" s="267" t="s">
        <v>3467</v>
      </c>
      <c r="G137" s="44"/>
      <c r="H137" s="44"/>
      <c r="I137" s="231"/>
      <c r="J137" s="44"/>
      <c r="K137" s="44"/>
      <c r="L137" s="48"/>
      <c r="M137" s="232"/>
      <c r="N137" s="233"/>
      <c r="O137" s="88"/>
      <c r="P137" s="88"/>
      <c r="Q137" s="88"/>
      <c r="R137" s="88"/>
      <c r="S137" s="88"/>
      <c r="T137" s="89"/>
      <c r="U137" s="42"/>
      <c r="V137" s="42"/>
      <c r="W137" s="42"/>
      <c r="X137" s="42"/>
      <c r="Y137" s="42"/>
      <c r="Z137" s="42"/>
      <c r="AA137" s="42"/>
      <c r="AB137" s="42"/>
      <c r="AC137" s="42"/>
      <c r="AD137" s="42"/>
      <c r="AE137" s="42"/>
      <c r="AT137" s="20" t="s">
        <v>283</v>
      </c>
      <c r="AU137" s="20" t="s">
        <v>83</v>
      </c>
    </row>
    <row r="138" s="2" customFormat="1" ht="44.25" customHeight="1">
      <c r="A138" s="42"/>
      <c r="B138" s="43"/>
      <c r="C138" s="216" t="s">
        <v>76</v>
      </c>
      <c r="D138" s="216" t="s">
        <v>217</v>
      </c>
      <c r="E138" s="217" t="s">
        <v>3468</v>
      </c>
      <c r="F138" s="218" t="s">
        <v>3469</v>
      </c>
      <c r="G138" s="219" t="s">
        <v>670</v>
      </c>
      <c r="H138" s="220">
        <v>4</v>
      </c>
      <c r="I138" s="221"/>
      <c r="J138" s="222">
        <f>ROUND(I138*H138,2)</f>
        <v>0</v>
      </c>
      <c r="K138" s="218" t="s">
        <v>32</v>
      </c>
      <c r="L138" s="48"/>
      <c r="M138" s="223" t="s">
        <v>32</v>
      </c>
      <c r="N138" s="224" t="s">
        <v>47</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215</v>
      </c>
      <c r="AT138" s="227" t="s">
        <v>217</v>
      </c>
      <c r="AU138" s="227" t="s">
        <v>83</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215</v>
      </c>
      <c r="BM138" s="227" t="s">
        <v>554</v>
      </c>
    </row>
    <row r="139" s="2" customFormat="1">
      <c r="A139" s="42"/>
      <c r="B139" s="43"/>
      <c r="C139" s="44"/>
      <c r="D139" s="236" t="s">
        <v>283</v>
      </c>
      <c r="E139" s="44"/>
      <c r="F139" s="267" t="s">
        <v>3467</v>
      </c>
      <c r="G139" s="44"/>
      <c r="H139" s="44"/>
      <c r="I139" s="231"/>
      <c r="J139" s="44"/>
      <c r="K139" s="44"/>
      <c r="L139" s="48"/>
      <c r="M139" s="232"/>
      <c r="N139" s="233"/>
      <c r="O139" s="88"/>
      <c r="P139" s="88"/>
      <c r="Q139" s="88"/>
      <c r="R139" s="88"/>
      <c r="S139" s="88"/>
      <c r="T139" s="89"/>
      <c r="U139" s="42"/>
      <c r="V139" s="42"/>
      <c r="W139" s="42"/>
      <c r="X139" s="42"/>
      <c r="Y139" s="42"/>
      <c r="Z139" s="42"/>
      <c r="AA139" s="42"/>
      <c r="AB139" s="42"/>
      <c r="AC139" s="42"/>
      <c r="AD139" s="42"/>
      <c r="AE139" s="42"/>
      <c r="AT139" s="20" t="s">
        <v>283</v>
      </c>
      <c r="AU139" s="20" t="s">
        <v>83</v>
      </c>
    </row>
    <row r="140" s="2" customFormat="1" ht="44.25" customHeight="1">
      <c r="A140" s="42"/>
      <c r="B140" s="43"/>
      <c r="C140" s="216" t="s">
        <v>76</v>
      </c>
      <c r="D140" s="216" t="s">
        <v>217</v>
      </c>
      <c r="E140" s="217" t="s">
        <v>3470</v>
      </c>
      <c r="F140" s="218" t="s">
        <v>3471</v>
      </c>
      <c r="G140" s="219" t="s">
        <v>670</v>
      </c>
      <c r="H140" s="220">
        <v>5</v>
      </c>
      <c r="I140" s="221"/>
      <c r="J140" s="222">
        <f>ROUND(I140*H140,2)</f>
        <v>0</v>
      </c>
      <c r="K140" s="218" t="s">
        <v>32</v>
      </c>
      <c r="L140" s="48"/>
      <c r="M140" s="223" t="s">
        <v>32</v>
      </c>
      <c r="N140" s="224" t="s">
        <v>47</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215</v>
      </c>
      <c r="AT140" s="227" t="s">
        <v>217</v>
      </c>
      <c r="AU140" s="227" t="s">
        <v>83</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215</v>
      </c>
      <c r="BM140" s="227" t="s">
        <v>565</v>
      </c>
    </row>
    <row r="141" s="2" customFormat="1">
      <c r="A141" s="42"/>
      <c r="B141" s="43"/>
      <c r="C141" s="44"/>
      <c r="D141" s="236" t="s">
        <v>283</v>
      </c>
      <c r="E141" s="44"/>
      <c r="F141" s="267" t="s">
        <v>3467</v>
      </c>
      <c r="G141" s="44"/>
      <c r="H141" s="44"/>
      <c r="I141" s="231"/>
      <c r="J141" s="44"/>
      <c r="K141" s="44"/>
      <c r="L141" s="48"/>
      <c r="M141" s="232"/>
      <c r="N141" s="233"/>
      <c r="O141" s="88"/>
      <c r="P141" s="88"/>
      <c r="Q141" s="88"/>
      <c r="R141" s="88"/>
      <c r="S141" s="88"/>
      <c r="T141" s="89"/>
      <c r="U141" s="42"/>
      <c r="V141" s="42"/>
      <c r="W141" s="42"/>
      <c r="X141" s="42"/>
      <c r="Y141" s="42"/>
      <c r="Z141" s="42"/>
      <c r="AA141" s="42"/>
      <c r="AB141" s="42"/>
      <c r="AC141" s="42"/>
      <c r="AD141" s="42"/>
      <c r="AE141" s="42"/>
      <c r="AT141" s="20" t="s">
        <v>283</v>
      </c>
      <c r="AU141" s="20" t="s">
        <v>83</v>
      </c>
    </row>
    <row r="142" s="2" customFormat="1" ht="44.25" customHeight="1">
      <c r="A142" s="42"/>
      <c r="B142" s="43"/>
      <c r="C142" s="216" t="s">
        <v>76</v>
      </c>
      <c r="D142" s="216" t="s">
        <v>217</v>
      </c>
      <c r="E142" s="217" t="s">
        <v>3472</v>
      </c>
      <c r="F142" s="218" t="s">
        <v>3473</v>
      </c>
      <c r="G142" s="219" t="s">
        <v>670</v>
      </c>
      <c r="H142" s="220">
        <v>3</v>
      </c>
      <c r="I142" s="221"/>
      <c r="J142" s="222">
        <f>ROUND(I142*H142,2)</f>
        <v>0</v>
      </c>
      <c r="K142" s="218" t="s">
        <v>32</v>
      </c>
      <c r="L142" s="48"/>
      <c r="M142" s="223" t="s">
        <v>32</v>
      </c>
      <c r="N142" s="224" t="s">
        <v>47</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215</v>
      </c>
      <c r="AT142" s="227" t="s">
        <v>217</v>
      </c>
      <c r="AU142" s="227" t="s">
        <v>83</v>
      </c>
      <c r="AY142" s="20" t="s">
        <v>214</v>
      </c>
      <c r="BE142" s="228">
        <f>IF(N142="základní",J142,0)</f>
        <v>0</v>
      </c>
      <c r="BF142" s="228">
        <f>IF(N142="snížená",J142,0)</f>
        <v>0</v>
      </c>
      <c r="BG142" s="228">
        <f>IF(N142="zákl. přenesená",J142,0)</f>
        <v>0</v>
      </c>
      <c r="BH142" s="228">
        <f>IF(N142="sníž. přenesená",J142,0)</f>
        <v>0</v>
      </c>
      <c r="BI142" s="228">
        <f>IF(N142="nulová",J142,0)</f>
        <v>0</v>
      </c>
      <c r="BJ142" s="20" t="s">
        <v>83</v>
      </c>
      <c r="BK142" s="228">
        <f>ROUND(I142*H142,2)</f>
        <v>0</v>
      </c>
      <c r="BL142" s="20" t="s">
        <v>215</v>
      </c>
      <c r="BM142" s="227" t="s">
        <v>576</v>
      </c>
    </row>
    <row r="143" s="2" customFormat="1">
      <c r="A143" s="42"/>
      <c r="B143" s="43"/>
      <c r="C143" s="44"/>
      <c r="D143" s="236" t="s">
        <v>283</v>
      </c>
      <c r="E143" s="44"/>
      <c r="F143" s="267" t="s">
        <v>3467</v>
      </c>
      <c r="G143" s="44"/>
      <c r="H143" s="44"/>
      <c r="I143" s="231"/>
      <c r="J143" s="44"/>
      <c r="K143" s="44"/>
      <c r="L143" s="48"/>
      <c r="M143" s="232"/>
      <c r="N143" s="233"/>
      <c r="O143" s="88"/>
      <c r="P143" s="88"/>
      <c r="Q143" s="88"/>
      <c r="R143" s="88"/>
      <c r="S143" s="88"/>
      <c r="T143" s="89"/>
      <c r="U143" s="42"/>
      <c r="V143" s="42"/>
      <c r="W143" s="42"/>
      <c r="X143" s="42"/>
      <c r="Y143" s="42"/>
      <c r="Z143" s="42"/>
      <c r="AA143" s="42"/>
      <c r="AB143" s="42"/>
      <c r="AC143" s="42"/>
      <c r="AD143" s="42"/>
      <c r="AE143" s="42"/>
      <c r="AT143" s="20" t="s">
        <v>283</v>
      </c>
      <c r="AU143" s="20" t="s">
        <v>83</v>
      </c>
    </row>
    <row r="144" s="2" customFormat="1" ht="44.25" customHeight="1">
      <c r="A144" s="42"/>
      <c r="B144" s="43"/>
      <c r="C144" s="216" t="s">
        <v>76</v>
      </c>
      <c r="D144" s="216" t="s">
        <v>217</v>
      </c>
      <c r="E144" s="217" t="s">
        <v>3474</v>
      </c>
      <c r="F144" s="218" t="s">
        <v>3475</v>
      </c>
      <c r="G144" s="219" t="s">
        <v>670</v>
      </c>
      <c r="H144" s="220">
        <v>4</v>
      </c>
      <c r="I144" s="221"/>
      <c r="J144" s="222">
        <f>ROUND(I144*H144,2)</f>
        <v>0</v>
      </c>
      <c r="K144" s="218" t="s">
        <v>32</v>
      </c>
      <c r="L144" s="48"/>
      <c r="M144" s="223" t="s">
        <v>32</v>
      </c>
      <c r="N144" s="224" t="s">
        <v>47</v>
      </c>
      <c r="O144" s="88"/>
      <c r="P144" s="225">
        <f>O144*H144</f>
        <v>0</v>
      </c>
      <c r="Q144" s="225">
        <v>0</v>
      </c>
      <c r="R144" s="225">
        <f>Q144*H144</f>
        <v>0</v>
      </c>
      <c r="S144" s="225">
        <v>0</v>
      </c>
      <c r="T144" s="226">
        <f>S144*H144</f>
        <v>0</v>
      </c>
      <c r="U144" s="42"/>
      <c r="V144" s="42"/>
      <c r="W144" s="42"/>
      <c r="X144" s="42"/>
      <c r="Y144" s="42"/>
      <c r="Z144" s="42"/>
      <c r="AA144" s="42"/>
      <c r="AB144" s="42"/>
      <c r="AC144" s="42"/>
      <c r="AD144" s="42"/>
      <c r="AE144" s="42"/>
      <c r="AR144" s="227" t="s">
        <v>215</v>
      </c>
      <c r="AT144" s="227" t="s">
        <v>217</v>
      </c>
      <c r="AU144" s="227" t="s">
        <v>83</v>
      </c>
      <c r="AY144" s="20" t="s">
        <v>214</v>
      </c>
      <c r="BE144" s="228">
        <f>IF(N144="základní",J144,0)</f>
        <v>0</v>
      </c>
      <c r="BF144" s="228">
        <f>IF(N144="snížená",J144,0)</f>
        <v>0</v>
      </c>
      <c r="BG144" s="228">
        <f>IF(N144="zákl. přenesená",J144,0)</f>
        <v>0</v>
      </c>
      <c r="BH144" s="228">
        <f>IF(N144="sníž. přenesená",J144,0)</f>
        <v>0</v>
      </c>
      <c r="BI144" s="228">
        <f>IF(N144="nulová",J144,0)</f>
        <v>0</v>
      </c>
      <c r="BJ144" s="20" t="s">
        <v>83</v>
      </c>
      <c r="BK144" s="228">
        <f>ROUND(I144*H144,2)</f>
        <v>0</v>
      </c>
      <c r="BL144" s="20" t="s">
        <v>215</v>
      </c>
      <c r="BM144" s="227" t="s">
        <v>589</v>
      </c>
    </row>
    <row r="145" s="2" customFormat="1">
      <c r="A145" s="42"/>
      <c r="B145" s="43"/>
      <c r="C145" s="44"/>
      <c r="D145" s="236" t="s">
        <v>283</v>
      </c>
      <c r="E145" s="44"/>
      <c r="F145" s="267" t="s">
        <v>3467</v>
      </c>
      <c r="G145" s="44"/>
      <c r="H145" s="44"/>
      <c r="I145" s="231"/>
      <c r="J145" s="44"/>
      <c r="K145" s="44"/>
      <c r="L145" s="48"/>
      <c r="M145" s="232"/>
      <c r="N145" s="233"/>
      <c r="O145" s="88"/>
      <c r="P145" s="88"/>
      <c r="Q145" s="88"/>
      <c r="R145" s="88"/>
      <c r="S145" s="88"/>
      <c r="T145" s="89"/>
      <c r="U145" s="42"/>
      <c r="V145" s="42"/>
      <c r="W145" s="42"/>
      <c r="X145" s="42"/>
      <c r="Y145" s="42"/>
      <c r="Z145" s="42"/>
      <c r="AA145" s="42"/>
      <c r="AB145" s="42"/>
      <c r="AC145" s="42"/>
      <c r="AD145" s="42"/>
      <c r="AE145" s="42"/>
      <c r="AT145" s="20" t="s">
        <v>283</v>
      </c>
      <c r="AU145" s="20" t="s">
        <v>83</v>
      </c>
    </row>
    <row r="146" s="2" customFormat="1" ht="44.25" customHeight="1">
      <c r="A146" s="42"/>
      <c r="B146" s="43"/>
      <c r="C146" s="216" t="s">
        <v>76</v>
      </c>
      <c r="D146" s="216" t="s">
        <v>217</v>
      </c>
      <c r="E146" s="217" t="s">
        <v>3476</v>
      </c>
      <c r="F146" s="218" t="s">
        <v>3477</v>
      </c>
      <c r="G146" s="219" t="s">
        <v>670</v>
      </c>
      <c r="H146" s="220">
        <v>4</v>
      </c>
      <c r="I146" s="221"/>
      <c r="J146" s="222">
        <f>ROUND(I146*H146,2)</f>
        <v>0</v>
      </c>
      <c r="K146" s="218" t="s">
        <v>32</v>
      </c>
      <c r="L146" s="48"/>
      <c r="M146" s="223" t="s">
        <v>32</v>
      </c>
      <c r="N146" s="224" t="s">
        <v>47</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215</v>
      </c>
      <c r="AT146" s="227" t="s">
        <v>217</v>
      </c>
      <c r="AU146" s="227" t="s">
        <v>83</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215</v>
      </c>
      <c r="BM146" s="227" t="s">
        <v>599</v>
      </c>
    </row>
    <row r="147" s="2" customFormat="1">
      <c r="A147" s="42"/>
      <c r="B147" s="43"/>
      <c r="C147" s="44"/>
      <c r="D147" s="236" t="s">
        <v>283</v>
      </c>
      <c r="E147" s="44"/>
      <c r="F147" s="267" t="s">
        <v>3467</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283</v>
      </c>
      <c r="AU147" s="20" t="s">
        <v>83</v>
      </c>
    </row>
    <row r="148" s="2" customFormat="1" ht="44.25" customHeight="1">
      <c r="A148" s="42"/>
      <c r="B148" s="43"/>
      <c r="C148" s="216" t="s">
        <v>76</v>
      </c>
      <c r="D148" s="216" t="s">
        <v>217</v>
      </c>
      <c r="E148" s="217" t="s">
        <v>3478</v>
      </c>
      <c r="F148" s="218" t="s">
        <v>3479</v>
      </c>
      <c r="G148" s="219" t="s">
        <v>670</v>
      </c>
      <c r="H148" s="220">
        <v>6</v>
      </c>
      <c r="I148" s="221"/>
      <c r="J148" s="222">
        <f>ROUND(I148*H148,2)</f>
        <v>0</v>
      </c>
      <c r="K148" s="218" t="s">
        <v>32</v>
      </c>
      <c r="L148" s="48"/>
      <c r="M148" s="223" t="s">
        <v>32</v>
      </c>
      <c r="N148" s="224" t="s">
        <v>47</v>
      </c>
      <c r="O148" s="88"/>
      <c r="P148" s="225">
        <f>O148*H148</f>
        <v>0</v>
      </c>
      <c r="Q148" s="225">
        <v>0</v>
      </c>
      <c r="R148" s="225">
        <f>Q148*H148</f>
        <v>0</v>
      </c>
      <c r="S148" s="225">
        <v>0</v>
      </c>
      <c r="T148" s="226">
        <f>S148*H148</f>
        <v>0</v>
      </c>
      <c r="U148" s="42"/>
      <c r="V148" s="42"/>
      <c r="W148" s="42"/>
      <c r="X148" s="42"/>
      <c r="Y148" s="42"/>
      <c r="Z148" s="42"/>
      <c r="AA148" s="42"/>
      <c r="AB148" s="42"/>
      <c r="AC148" s="42"/>
      <c r="AD148" s="42"/>
      <c r="AE148" s="42"/>
      <c r="AR148" s="227" t="s">
        <v>215</v>
      </c>
      <c r="AT148" s="227" t="s">
        <v>217</v>
      </c>
      <c r="AU148" s="227" t="s">
        <v>83</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215</v>
      </c>
      <c r="BM148" s="227" t="s">
        <v>609</v>
      </c>
    </row>
    <row r="149" s="2" customFormat="1">
      <c r="A149" s="42"/>
      <c r="B149" s="43"/>
      <c r="C149" s="44"/>
      <c r="D149" s="236" t="s">
        <v>283</v>
      </c>
      <c r="E149" s="44"/>
      <c r="F149" s="267" t="s">
        <v>3467</v>
      </c>
      <c r="G149" s="44"/>
      <c r="H149" s="44"/>
      <c r="I149" s="231"/>
      <c r="J149" s="44"/>
      <c r="K149" s="44"/>
      <c r="L149" s="48"/>
      <c r="M149" s="232"/>
      <c r="N149" s="233"/>
      <c r="O149" s="88"/>
      <c r="P149" s="88"/>
      <c r="Q149" s="88"/>
      <c r="R149" s="88"/>
      <c r="S149" s="88"/>
      <c r="T149" s="89"/>
      <c r="U149" s="42"/>
      <c r="V149" s="42"/>
      <c r="W149" s="42"/>
      <c r="X149" s="42"/>
      <c r="Y149" s="42"/>
      <c r="Z149" s="42"/>
      <c r="AA149" s="42"/>
      <c r="AB149" s="42"/>
      <c r="AC149" s="42"/>
      <c r="AD149" s="42"/>
      <c r="AE149" s="42"/>
      <c r="AT149" s="20" t="s">
        <v>283</v>
      </c>
      <c r="AU149" s="20" t="s">
        <v>83</v>
      </c>
    </row>
    <row r="150" s="2" customFormat="1" ht="44.25" customHeight="1">
      <c r="A150" s="42"/>
      <c r="B150" s="43"/>
      <c r="C150" s="216" t="s">
        <v>76</v>
      </c>
      <c r="D150" s="216" t="s">
        <v>217</v>
      </c>
      <c r="E150" s="217" t="s">
        <v>3480</v>
      </c>
      <c r="F150" s="218" t="s">
        <v>3481</v>
      </c>
      <c r="G150" s="219" t="s">
        <v>670</v>
      </c>
      <c r="H150" s="220">
        <v>5</v>
      </c>
      <c r="I150" s="221"/>
      <c r="J150" s="222">
        <f>ROUND(I150*H150,2)</f>
        <v>0</v>
      </c>
      <c r="K150" s="218" t="s">
        <v>32</v>
      </c>
      <c r="L150" s="48"/>
      <c r="M150" s="223" t="s">
        <v>32</v>
      </c>
      <c r="N150" s="224" t="s">
        <v>47</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215</v>
      </c>
      <c r="AT150" s="227" t="s">
        <v>217</v>
      </c>
      <c r="AU150" s="227" t="s">
        <v>83</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215</v>
      </c>
      <c r="BM150" s="227" t="s">
        <v>619</v>
      </c>
    </row>
    <row r="151" s="2" customFormat="1">
      <c r="A151" s="42"/>
      <c r="B151" s="43"/>
      <c r="C151" s="44"/>
      <c r="D151" s="236" t="s">
        <v>283</v>
      </c>
      <c r="E151" s="44"/>
      <c r="F151" s="267" t="s">
        <v>3467</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283</v>
      </c>
      <c r="AU151" s="20" t="s">
        <v>83</v>
      </c>
    </row>
    <row r="152" s="2" customFormat="1" ht="44.25" customHeight="1">
      <c r="A152" s="42"/>
      <c r="B152" s="43"/>
      <c r="C152" s="216" t="s">
        <v>76</v>
      </c>
      <c r="D152" s="216" t="s">
        <v>217</v>
      </c>
      <c r="E152" s="217" t="s">
        <v>3482</v>
      </c>
      <c r="F152" s="218" t="s">
        <v>3483</v>
      </c>
      <c r="G152" s="219" t="s">
        <v>670</v>
      </c>
      <c r="H152" s="220">
        <v>4</v>
      </c>
      <c r="I152" s="221"/>
      <c r="J152" s="222">
        <f>ROUND(I152*H152,2)</f>
        <v>0</v>
      </c>
      <c r="K152" s="218" t="s">
        <v>32</v>
      </c>
      <c r="L152" s="48"/>
      <c r="M152" s="223" t="s">
        <v>32</v>
      </c>
      <c r="N152" s="224" t="s">
        <v>47</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215</v>
      </c>
      <c r="AT152" s="227" t="s">
        <v>217</v>
      </c>
      <c r="AU152" s="227" t="s">
        <v>83</v>
      </c>
      <c r="AY152" s="20" t="s">
        <v>214</v>
      </c>
      <c r="BE152" s="228">
        <f>IF(N152="základní",J152,0)</f>
        <v>0</v>
      </c>
      <c r="BF152" s="228">
        <f>IF(N152="snížená",J152,0)</f>
        <v>0</v>
      </c>
      <c r="BG152" s="228">
        <f>IF(N152="zákl. přenesená",J152,0)</f>
        <v>0</v>
      </c>
      <c r="BH152" s="228">
        <f>IF(N152="sníž. přenesená",J152,0)</f>
        <v>0</v>
      </c>
      <c r="BI152" s="228">
        <f>IF(N152="nulová",J152,0)</f>
        <v>0</v>
      </c>
      <c r="BJ152" s="20" t="s">
        <v>83</v>
      </c>
      <c r="BK152" s="228">
        <f>ROUND(I152*H152,2)</f>
        <v>0</v>
      </c>
      <c r="BL152" s="20" t="s">
        <v>215</v>
      </c>
      <c r="BM152" s="227" t="s">
        <v>631</v>
      </c>
    </row>
    <row r="153" s="2" customFormat="1">
      <c r="A153" s="42"/>
      <c r="B153" s="43"/>
      <c r="C153" s="44"/>
      <c r="D153" s="236" t="s">
        <v>283</v>
      </c>
      <c r="E153" s="44"/>
      <c r="F153" s="267" t="s">
        <v>3467</v>
      </c>
      <c r="G153" s="44"/>
      <c r="H153" s="44"/>
      <c r="I153" s="231"/>
      <c r="J153" s="44"/>
      <c r="K153" s="44"/>
      <c r="L153" s="48"/>
      <c r="M153" s="232"/>
      <c r="N153" s="233"/>
      <c r="O153" s="88"/>
      <c r="P153" s="88"/>
      <c r="Q153" s="88"/>
      <c r="R153" s="88"/>
      <c r="S153" s="88"/>
      <c r="T153" s="89"/>
      <c r="U153" s="42"/>
      <c r="V153" s="42"/>
      <c r="W153" s="42"/>
      <c r="X153" s="42"/>
      <c r="Y153" s="42"/>
      <c r="Z153" s="42"/>
      <c r="AA153" s="42"/>
      <c r="AB153" s="42"/>
      <c r="AC153" s="42"/>
      <c r="AD153" s="42"/>
      <c r="AE153" s="42"/>
      <c r="AT153" s="20" t="s">
        <v>283</v>
      </c>
      <c r="AU153" s="20" t="s">
        <v>83</v>
      </c>
    </row>
    <row r="154" s="2" customFormat="1" ht="44.25" customHeight="1">
      <c r="A154" s="42"/>
      <c r="B154" s="43"/>
      <c r="C154" s="216" t="s">
        <v>76</v>
      </c>
      <c r="D154" s="216" t="s">
        <v>217</v>
      </c>
      <c r="E154" s="217" t="s">
        <v>3484</v>
      </c>
      <c r="F154" s="218" t="s">
        <v>3485</v>
      </c>
      <c r="G154" s="219" t="s">
        <v>670</v>
      </c>
      <c r="H154" s="220">
        <v>5</v>
      </c>
      <c r="I154" s="221"/>
      <c r="J154" s="222">
        <f>ROUND(I154*H154,2)</f>
        <v>0</v>
      </c>
      <c r="K154" s="218" t="s">
        <v>32</v>
      </c>
      <c r="L154" s="48"/>
      <c r="M154" s="223" t="s">
        <v>32</v>
      </c>
      <c r="N154" s="224" t="s">
        <v>47</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215</v>
      </c>
      <c r="AT154" s="227" t="s">
        <v>217</v>
      </c>
      <c r="AU154" s="227" t="s">
        <v>83</v>
      </c>
      <c r="AY154" s="20" t="s">
        <v>214</v>
      </c>
      <c r="BE154" s="228">
        <f>IF(N154="základní",J154,0)</f>
        <v>0</v>
      </c>
      <c r="BF154" s="228">
        <f>IF(N154="snížená",J154,0)</f>
        <v>0</v>
      </c>
      <c r="BG154" s="228">
        <f>IF(N154="zákl. přenesená",J154,0)</f>
        <v>0</v>
      </c>
      <c r="BH154" s="228">
        <f>IF(N154="sníž. přenesená",J154,0)</f>
        <v>0</v>
      </c>
      <c r="BI154" s="228">
        <f>IF(N154="nulová",J154,0)</f>
        <v>0</v>
      </c>
      <c r="BJ154" s="20" t="s">
        <v>83</v>
      </c>
      <c r="BK154" s="228">
        <f>ROUND(I154*H154,2)</f>
        <v>0</v>
      </c>
      <c r="BL154" s="20" t="s">
        <v>215</v>
      </c>
      <c r="BM154" s="227" t="s">
        <v>641</v>
      </c>
    </row>
    <row r="155" s="2" customFormat="1">
      <c r="A155" s="42"/>
      <c r="B155" s="43"/>
      <c r="C155" s="44"/>
      <c r="D155" s="236" t="s">
        <v>283</v>
      </c>
      <c r="E155" s="44"/>
      <c r="F155" s="267" t="s">
        <v>3467</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283</v>
      </c>
      <c r="AU155" s="20" t="s">
        <v>83</v>
      </c>
    </row>
    <row r="156" s="2" customFormat="1" ht="44.25" customHeight="1">
      <c r="A156" s="42"/>
      <c r="B156" s="43"/>
      <c r="C156" s="216" t="s">
        <v>76</v>
      </c>
      <c r="D156" s="216" t="s">
        <v>217</v>
      </c>
      <c r="E156" s="217" t="s">
        <v>3486</v>
      </c>
      <c r="F156" s="218" t="s">
        <v>3487</v>
      </c>
      <c r="G156" s="219" t="s">
        <v>670</v>
      </c>
      <c r="H156" s="220">
        <v>2</v>
      </c>
      <c r="I156" s="221"/>
      <c r="J156" s="222">
        <f>ROUND(I156*H156,2)</f>
        <v>0</v>
      </c>
      <c r="K156" s="218" t="s">
        <v>32</v>
      </c>
      <c r="L156" s="48"/>
      <c r="M156" s="223" t="s">
        <v>32</v>
      </c>
      <c r="N156" s="224" t="s">
        <v>47</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215</v>
      </c>
      <c r="AT156" s="227" t="s">
        <v>217</v>
      </c>
      <c r="AU156" s="227" t="s">
        <v>83</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653</v>
      </c>
    </row>
    <row r="157" s="2" customFormat="1">
      <c r="A157" s="42"/>
      <c r="B157" s="43"/>
      <c r="C157" s="44"/>
      <c r="D157" s="236" t="s">
        <v>283</v>
      </c>
      <c r="E157" s="44"/>
      <c r="F157" s="267" t="s">
        <v>3467</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283</v>
      </c>
      <c r="AU157" s="20" t="s">
        <v>83</v>
      </c>
    </row>
    <row r="158" s="2" customFormat="1" ht="44.25" customHeight="1">
      <c r="A158" s="42"/>
      <c r="B158" s="43"/>
      <c r="C158" s="216" t="s">
        <v>76</v>
      </c>
      <c r="D158" s="216" t="s">
        <v>217</v>
      </c>
      <c r="E158" s="217" t="s">
        <v>3488</v>
      </c>
      <c r="F158" s="218" t="s">
        <v>3489</v>
      </c>
      <c r="G158" s="219" t="s">
        <v>670</v>
      </c>
      <c r="H158" s="220">
        <v>5</v>
      </c>
      <c r="I158" s="221"/>
      <c r="J158" s="222">
        <f>ROUND(I158*H158,2)</f>
        <v>0</v>
      </c>
      <c r="K158" s="218" t="s">
        <v>32</v>
      </c>
      <c r="L158" s="48"/>
      <c r="M158" s="223" t="s">
        <v>32</v>
      </c>
      <c r="N158" s="224" t="s">
        <v>47</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215</v>
      </c>
      <c r="AT158" s="227" t="s">
        <v>217</v>
      </c>
      <c r="AU158" s="227" t="s">
        <v>83</v>
      </c>
      <c r="AY158" s="20" t="s">
        <v>214</v>
      </c>
      <c r="BE158" s="228">
        <f>IF(N158="základní",J158,0)</f>
        <v>0</v>
      </c>
      <c r="BF158" s="228">
        <f>IF(N158="snížená",J158,0)</f>
        <v>0</v>
      </c>
      <c r="BG158" s="228">
        <f>IF(N158="zákl. přenesená",J158,0)</f>
        <v>0</v>
      </c>
      <c r="BH158" s="228">
        <f>IF(N158="sníž. přenesená",J158,0)</f>
        <v>0</v>
      </c>
      <c r="BI158" s="228">
        <f>IF(N158="nulová",J158,0)</f>
        <v>0</v>
      </c>
      <c r="BJ158" s="20" t="s">
        <v>83</v>
      </c>
      <c r="BK158" s="228">
        <f>ROUND(I158*H158,2)</f>
        <v>0</v>
      </c>
      <c r="BL158" s="20" t="s">
        <v>215</v>
      </c>
      <c r="BM158" s="227" t="s">
        <v>667</v>
      </c>
    </row>
    <row r="159" s="2" customFormat="1">
      <c r="A159" s="42"/>
      <c r="B159" s="43"/>
      <c r="C159" s="44"/>
      <c r="D159" s="236" t="s">
        <v>283</v>
      </c>
      <c r="E159" s="44"/>
      <c r="F159" s="267" t="s">
        <v>3467</v>
      </c>
      <c r="G159" s="44"/>
      <c r="H159" s="44"/>
      <c r="I159" s="231"/>
      <c r="J159" s="44"/>
      <c r="K159" s="44"/>
      <c r="L159" s="48"/>
      <c r="M159" s="232"/>
      <c r="N159" s="233"/>
      <c r="O159" s="88"/>
      <c r="P159" s="88"/>
      <c r="Q159" s="88"/>
      <c r="R159" s="88"/>
      <c r="S159" s="88"/>
      <c r="T159" s="89"/>
      <c r="U159" s="42"/>
      <c r="V159" s="42"/>
      <c r="W159" s="42"/>
      <c r="X159" s="42"/>
      <c r="Y159" s="42"/>
      <c r="Z159" s="42"/>
      <c r="AA159" s="42"/>
      <c r="AB159" s="42"/>
      <c r="AC159" s="42"/>
      <c r="AD159" s="42"/>
      <c r="AE159" s="42"/>
      <c r="AT159" s="20" t="s">
        <v>283</v>
      </c>
      <c r="AU159" s="20" t="s">
        <v>83</v>
      </c>
    </row>
    <row r="160" s="2" customFormat="1" ht="44.25" customHeight="1">
      <c r="A160" s="42"/>
      <c r="B160" s="43"/>
      <c r="C160" s="216" t="s">
        <v>76</v>
      </c>
      <c r="D160" s="216" t="s">
        <v>217</v>
      </c>
      <c r="E160" s="217" t="s">
        <v>3490</v>
      </c>
      <c r="F160" s="218" t="s">
        <v>3491</v>
      </c>
      <c r="G160" s="219" t="s">
        <v>670</v>
      </c>
      <c r="H160" s="220">
        <v>3</v>
      </c>
      <c r="I160" s="221"/>
      <c r="J160" s="222">
        <f>ROUND(I160*H160,2)</f>
        <v>0</v>
      </c>
      <c r="K160" s="218" t="s">
        <v>32</v>
      </c>
      <c r="L160" s="48"/>
      <c r="M160" s="223" t="s">
        <v>32</v>
      </c>
      <c r="N160" s="224" t="s">
        <v>47</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215</v>
      </c>
      <c r="AT160" s="227" t="s">
        <v>217</v>
      </c>
      <c r="AU160" s="227" t="s">
        <v>83</v>
      </c>
      <c r="AY160" s="20" t="s">
        <v>214</v>
      </c>
      <c r="BE160" s="228">
        <f>IF(N160="základní",J160,0)</f>
        <v>0</v>
      </c>
      <c r="BF160" s="228">
        <f>IF(N160="snížená",J160,0)</f>
        <v>0</v>
      </c>
      <c r="BG160" s="228">
        <f>IF(N160="zákl. přenesená",J160,0)</f>
        <v>0</v>
      </c>
      <c r="BH160" s="228">
        <f>IF(N160="sníž. přenesená",J160,0)</f>
        <v>0</v>
      </c>
      <c r="BI160" s="228">
        <f>IF(N160="nulová",J160,0)</f>
        <v>0</v>
      </c>
      <c r="BJ160" s="20" t="s">
        <v>83</v>
      </c>
      <c r="BK160" s="228">
        <f>ROUND(I160*H160,2)</f>
        <v>0</v>
      </c>
      <c r="BL160" s="20" t="s">
        <v>215</v>
      </c>
      <c r="BM160" s="227" t="s">
        <v>678</v>
      </c>
    </row>
    <row r="161" s="2" customFormat="1">
      <c r="A161" s="42"/>
      <c r="B161" s="43"/>
      <c r="C161" s="44"/>
      <c r="D161" s="236" t="s">
        <v>283</v>
      </c>
      <c r="E161" s="44"/>
      <c r="F161" s="267" t="s">
        <v>3467</v>
      </c>
      <c r="G161" s="44"/>
      <c r="H161" s="44"/>
      <c r="I161" s="231"/>
      <c r="J161" s="44"/>
      <c r="K161" s="44"/>
      <c r="L161" s="48"/>
      <c r="M161" s="232"/>
      <c r="N161" s="233"/>
      <c r="O161" s="88"/>
      <c r="P161" s="88"/>
      <c r="Q161" s="88"/>
      <c r="R161" s="88"/>
      <c r="S161" s="88"/>
      <c r="T161" s="89"/>
      <c r="U161" s="42"/>
      <c r="V161" s="42"/>
      <c r="W161" s="42"/>
      <c r="X161" s="42"/>
      <c r="Y161" s="42"/>
      <c r="Z161" s="42"/>
      <c r="AA161" s="42"/>
      <c r="AB161" s="42"/>
      <c r="AC161" s="42"/>
      <c r="AD161" s="42"/>
      <c r="AE161" s="42"/>
      <c r="AT161" s="20" t="s">
        <v>283</v>
      </c>
      <c r="AU161" s="20" t="s">
        <v>83</v>
      </c>
    </row>
    <row r="162" s="2" customFormat="1" ht="44.25" customHeight="1">
      <c r="A162" s="42"/>
      <c r="B162" s="43"/>
      <c r="C162" s="216" t="s">
        <v>76</v>
      </c>
      <c r="D162" s="216" t="s">
        <v>217</v>
      </c>
      <c r="E162" s="217" t="s">
        <v>3492</v>
      </c>
      <c r="F162" s="218" t="s">
        <v>3493</v>
      </c>
      <c r="G162" s="219" t="s">
        <v>670</v>
      </c>
      <c r="H162" s="220">
        <v>4</v>
      </c>
      <c r="I162" s="221"/>
      <c r="J162" s="222">
        <f>ROUND(I162*H162,2)</f>
        <v>0</v>
      </c>
      <c r="K162" s="218" t="s">
        <v>32</v>
      </c>
      <c r="L162" s="48"/>
      <c r="M162" s="223" t="s">
        <v>32</v>
      </c>
      <c r="N162" s="224" t="s">
        <v>47</v>
      </c>
      <c r="O162" s="88"/>
      <c r="P162" s="225">
        <f>O162*H162</f>
        <v>0</v>
      </c>
      <c r="Q162" s="225">
        <v>0</v>
      </c>
      <c r="R162" s="225">
        <f>Q162*H162</f>
        <v>0</v>
      </c>
      <c r="S162" s="225">
        <v>0</v>
      </c>
      <c r="T162" s="226">
        <f>S162*H162</f>
        <v>0</v>
      </c>
      <c r="U162" s="42"/>
      <c r="V162" s="42"/>
      <c r="W162" s="42"/>
      <c r="X162" s="42"/>
      <c r="Y162" s="42"/>
      <c r="Z162" s="42"/>
      <c r="AA162" s="42"/>
      <c r="AB162" s="42"/>
      <c r="AC162" s="42"/>
      <c r="AD162" s="42"/>
      <c r="AE162" s="42"/>
      <c r="AR162" s="227" t="s">
        <v>215</v>
      </c>
      <c r="AT162" s="227" t="s">
        <v>217</v>
      </c>
      <c r="AU162" s="227" t="s">
        <v>83</v>
      </c>
      <c r="AY162" s="20" t="s">
        <v>214</v>
      </c>
      <c r="BE162" s="228">
        <f>IF(N162="základní",J162,0)</f>
        <v>0</v>
      </c>
      <c r="BF162" s="228">
        <f>IF(N162="snížená",J162,0)</f>
        <v>0</v>
      </c>
      <c r="BG162" s="228">
        <f>IF(N162="zákl. přenesená",J162,0)</f>
        <v>0</v>
      </c>
      <c r="BH162" s="228">
        <f>IF(N162="sníž. přenesená",J162,0)</f>
        <v>0</v>
      </c>
      <c r="BI162" s="228">
        <f>IF(N162="nulová",J162,0)</f>
        <v>0</v>
      </c>
      <c r="BJ162" s="20" t="s">
        <v>83</v>
      </c>
      <c r="BK162" s="228">
        <f>ROUND(I162*H162,2)</f>
        <v>0</v>
      </c>
      <c r="BL162" s="20" t="s">
        <v>215</v>
      </c>
      <c r="BM162" s="227" t="s">
        <v>690</v>
      </c>
    </row>
    <row r="163" s="2" customFormat="1">
      <c r="A163" s="42"/>
      <c r="B163" s="43"/>
      <c r="C163" s="44"/>
      <c r="D163" s="236" t="s">
        <v>283</v>
      </c>
      <c r="E163" s="44"/>
      <c r="F163" s="267" t="s">
        <v>3467</v>
      </c>
      <c r="G163" s="44"/>
      <c r="H163" s="44"/>
      <c r="I163" s="231"/>
      <c r="J163" s="44"/>
      <c r="K163" s="44"/>
      <c r="L163" s="48"/>
      <c r="M163" s="232"/>
      <c r="N163" s="233"/>
      <c r="O163" s="88"/>
      <c r="P163" s="88"/>
      <c r="Q163" s="88"/>
      <c r="R163" s="88"/>
      <c r="S163" s="88"/>
      <c r="T163" s="89"/>
      <c r="U163" s="42"/>
      <c r="V163" s="42"/>
      <c r="W163" s="42"/>
      <c r="X163" s="42"/>
      <c r="Y163" s="42"/>
      <c r="Z163" s="42"/>
      <c r="AA163" s="42"/>
      <c r="AB163" s="42"/>
      <c r="AC163" s="42"/>
      <c r="AD163" s="42"/>
      <c r="AE163" s="42"/>
      <c r="AT163" s="20" t="s">
        <v>283</v>
      </c>
      <c r="AU163" s="20" t="s">
        <v>83</v>
      </c>
    </row>
    <row r="164" s="2" customFormat="1" ht="44.25" customHeight="1">
      <c r="A164" s="42"/>
      <c r="B164" s="43"/>
      <c r="C164" s="216" t="s">
        <v>76</v>
      </c>
      <c r="D164" s="216" t="s">
        <v>217</v>
      </c>
      <c r="E164" s="217" t="s">
        <v>3494</v>
      </c>
      <c r="F164" s="218" t="s">
        <v>3495</v>
      </c>
      <c r="G164" s="219" t="s">
        <v>670</v>
      </c>
      <c r="H164" s="220">
        <v>9</v>
      </c>
      <c r="I164" s="221"/>
      <c r="J164" s="222">
        <f>ROUND(I164*H164,2)</f>
        <v>0</v>
      </c>
      <c r="K164" s="218" t="s">
        <v>32</v>
      </c>
      <c r="L164" s="48"/>
      <c r="M164" s="223" t="s">
        <v>32</v>
      </c>
      <c r="N164" s="224" t="s">
        <v>47</v>
      </c>
      <c r="O164" s="88"/>
      <c r="P164" s="225">
        <f>O164*H164</f>
        <v>0</v>
      </c>
      <c r="Q164" s="225">
        <v>0</v>
      </c>
      <c r="R164" s="225">
        <f>Q164*H164</f>
        <v>0</v>
      </c>
      <c r="S164" s="225">
        <v>0</v>
      </c>
      <c r="T164" s="226">
        <f>S164*H164</f>
        <v>0</v>
      </c>
      <c r="U164" s="42"/>
      <c r="V164" s="42"/>
      <c r="W164" s="42"/>
      <c r="X164" s="42"/>
      <c r="Y164" s="42"/>
      <c r="Z164" s="42"/>
      <c r="AA164" s="42"/>
      <c r="AB164" s="42"/>
      <c r="AC164" s="42"/>
      <c r="AD164" s="42"/>
      <c r="AE164" s="42"/>
      <c r="AR164" s="227" t="s">
        <v>215</v>
      </c>
      <c r="AT164" s="227" t="s">
        <v>217</v>
      </c>
      <c r="AU164" s="227" t="s">
        <v>83</v>
      </c>
      <c r="AY164" s="20" t="s">
        <v>214</v>
      </c>
      <c r="BE164" s="228">
        <f>IF(N164="základní",J164,0)</f>
        <v>0</v>
      </c>
      <c r="BF164" s="228">
        <f>IF(N164="snížená",J164,0)</f>
        <v>0</v>
      </c>
      <c r="BG164" s="228">
        <f>IF(N164="zákl. přenesená",J164,0)</f>
        <v>0</v>
      </c>
      <c r="BH164" s="228">
        <f>IF(N164="sníž. přenesená",J164,0)</f>
        <v>0</v>
      </c>
      <c r="BI164" s="228">
        <f>IF(N164="nulová",J164,0)</f>
        <v>0</v>
      </c>
      <c r="BJ164" s="20" t="s">
        <v>83</v>
      </c>
      <c r="BK164" s="228">
        <f>ROUND(I164*H164,2)</f>
        <v>0</v>
      </c>
      <c r="BL164" s="20" t="s">
        <v>215</v>
      </c>
      <c r="BM164" s="227" t="s">
        <v>702</v>
      </c>
    </row>
    <row r="165" s="2" customFormat="1">
      <c r="A165" s="42"/>
      <c r="B165" s="43"/>
      <c r="C165" s="44"/>
      <c r="D165" s="236" t="s">
        <v>283</v>
      </c>
      <c r="E165" s="44"/>
      <c r="F165" s="267" t="s">
        <v>3467</v>
      </c>
      <c r="G165" s="44"/>
      <c r="H165" s="44"/>
      <c r="I165" s="231"/>
      <c r="J165" s="44"/>
      <c r="K165" s="44"/>
      <c r="L165" s="48"/>
      <c r="M165" s="232"/>
      <c r="N165" s="233"/>
      <c r="O165" s="88"/>
      <c r="P165" s="88"/>
      <c r="Q165" s="88"/>
      <c r="R165" s="88"/>
      <c r="S165" s="88"/>
      <c r="T165" s="89"/>
      <c r="U165" s="42"/>
      <c r="V165" s="42"/>
      <c r="W165" s="42"/>
      <c r="X165" s="42"/>
      <c r="Y165" s="42"/>
      <c r="Z165" s="42"/>
      <c r="AA165" s="42"/>
      <c r="AB165" s="42"/>
      <c r="AC165" s="42"/>
      <c r="AD165" s="42"/>
      <c r="AE165" s="42"/>
      <c r="AT165" s="20" t="s">
        <v>283</v>
      </c>
      <c r="AU165" s="20" t="s">
        <v>83</v>
      </c>
    </row>
    <row r="166" s="2" customFormat="1" ht="44.25" customHeight="1">
      <c r="A166" s="42"/>
      <c r="B166" s="43"/>
      <c r="C166" s="216" t="s">
        <v>76</v>
      </c>
      <c r="D166" s="216" t="s">
        <v>217</v>
      </c>
      <c r="E166" s="217" t="s">
        <v>3496</v>
      </c>
      <c r="F166" s="218" t="s">
        <v>3497</v>
      </c>
      <c r="G166" s="219" t="s">
        <v>670</v>
      </c>
      <c r="H166" s="220">
        <v>1</v>
      </c>
      <c r="I166" s="221"/>
      <c r="J166" s="222">
        <f>ROUND(I166*H166,2)</f>
        <v>0</v>
      </c>
      <c r="K166" s="218" t="s">
        <v>32</v>
      </c>
      <c r="L166" s="48"/>
      <c r="M166" s="223" t="s">
        <v>32</v>
      </c>
      <c r="N166" s="224" t="s">
        <v>47</v>
      </c>
      <c r="O166" s="88"/>
      <c r="P166" s="225">
        <f>O166*H166</f>
        <v>0</v>
      </c>
      <c r="Q166" s="225">
        <v>0</v>
      </c>
      <c r="R166" s="225">
        <f>Q166*H166</f>
        <v>0</v>
      </c>
      <c r="S166" s="225">
        <v>0</v>
      </c>
      <c r="T166" s="226">
        <f>S166*H166</f>
        <v>0</v>
      </c>
      <c r="U166" s="42"/>
      <c r="V166" s="42"/>
      <c r="W166" s="42"/>
      <c r="X166" s="42"/>
      <c r="Y166" s="42"/>
      <c r="Z166" s="42"/>
      <c r="AA166" s="42"/>
      <c r="AB166" s="42"/>
      <c r="AC166" s="42"/>
      <c r="AD166" s="42"/>
      <c r="AE166" s="42"/>
      <c r="AR166" s="227" t="s">
        <v>215</v>
      </c>
      <c r="AT166" s="227" t="s">
        <v>217</v>
      </c>
      <c r="AU166" s="227" t="s">
        <v>83</v>
      </c>
      <c r="AY166" s="20" t="s">
        <v>214</v>
      </c>
      <c r="BE166" s="228">
        <f>IF(N166="základní",J166,0)</f>
        <v>0</v>
      </c>
      <c r="BF166" s="228">
        <f>IF(N166="snížená",J166,0)</f>
        <v>0</v>
      </c>
      <c r="BG166" s="228">
        <f>IF(N166="zákl. přenesená",J166,0)</f>
        <v>0</v>
      </c>
      <c r="BH166" s="228">
        <f>IF(N166="sníž. přenesená",J166,0)</f>
        <v>0</v>
      </c>
      <c r="BI166" s="228">
        <f>IF(N166="nulová",J166,0)</f>
        <v>0</v>
      </c>
      <c r="BJ166" s="20" t="s">
        <v>83</v>
      </c>
      <c r="BK166" s="228">
        <f>ROUND(I166*H166,2)</f>
        <v>0</v>
      </c>
      <c r="BL166" s="20" t="s">
        <v>215</v>
      </c>
      <c r="BM166" s="227" t="s">
        <v>712</v>
      </c>
    </row>
    <row r="167" s="2" customFormat="1">
      <c r="A167" s="42"/>
      <c r="B167" s="43"/>
      <c r="C167" s="44"/>
      <c r="D167" s="236" t="s">
        <v>283</v>
      </c>
      <c r="E167" s="44"/>
      <c r="F167" s="267" t="s">
        <v>3467</v>
      </c>
      <c r="G167" s="44"/>
      <c r="H167" s="44"/>
      <c r="I167" s="231"/>
      <c r="J167" s="44"/>
      <c r="K167" s="44"/>
      <c r="L167" s="48"/>
      <c r="M167" s="232"/>
      <c r="N167" s="233"/>
      <c r="O167" s="88"/>
      <c r="P167" s="88"/>
      <c r="Q167" s="88"/>
      <c r="R167" s="88"/>
      <c r="S167" s="88"/>
      <c r="T167" s="89"/>
      <c r="U167" s="42"/>
      <c r="V167" s="42"/>
      <c r="W167" s="42"/>
      <c r="X167" s="42"/>
      <c r="Y167" s="42"/>
      <c r="Z167" s="42"/>
      <c r="AA167" s="42"/>
      <c r="AB167" s="42"/>
      <c r="AC167" s="42"/>
      <c r="AD167" s="42"/>
      <c r="AE167" s="42"/>
      <c r="AT167" s="20" t="s">
        <v>283</v>
      </c>
      <c r="AU167" s="20" t="s">
        <v>83</v>
      </c>
    </row>
    <row r="168" s="2" customFormat="1" ht="37.8" customHeight="1">
      <c r="A168" s="42"/>
      <c r="B168" s="43"/>
      <c r="C168" s="216" t="s">
        <v>76</v>
      </c>
      <c r="D168" s="216" t="s">
        <v>217</v>
      </c>
      <c r="E168" s="217" t="s">
        <v>3498</v>
      </c>
      <c r="F168" s="218" t="s">
        <v>3499</v>
      </c>
      <c r="G168" s="219" t="s">
        <v>670</v>
      </c>
      <c r="H168" s="220">
        <v>1</v>
      </c>
      <c r="I168" s="221"/>
      <c r="J168" s="222">
        <f>ROUND(I168*H168,2)</f>
        <v>0</v>
      </c>
      <c r="K168" s="218" t="s">
        <v>32</v>
      </c>
      <c r="L168" s="48"/>
      <c r="M168" s="223" t="s">
        <v>32</v>
      </c>
      <c r="N168" s="224" t="s">
        <v>47</v>
      </c>
      <c r="O168" s="88"/>
      <c r="P168" s="225">
        <f>O168*H168</f>
        <v>0</v>
      </c>
      <c r="Q168" s="225">
        <v>0</v>
      </c>
      <c r="R168" s="225">
        <f>Q168*H168</f>
        <v>0</v>
      </c>
      <c r="S168" s="225">
        <v>0</v>
      </c>
      <c r="T168" s="226">
        <f>S168*H168</f>
        <v>0</v>
      </c>
      <c r="U168" s="42"/>
      <c r="V168" s="42"/>
      <c r="W168" s="42"/>
      <c r="X168" s="42"/>
      <c r="Y168" s="42"/>
      <c r="Z168" s="42"/>
      <c r="AA168" s="42"/>
      <c r="AB168" s="42"/>
      <c r="AC168" s="42"/>
      <c r="AD168" s="42"/>
      <c r="AE168" s="42"/>
      <c r="AR168" s="227" t="s">
        <v>215</v>
      </c>
      <c r="AT168" s="227" t="s">
        <v>217</v>
      </c>
      <c r="AU168" s="227" t="s">
        <v>83</v>
      </c>
      <c r="AY168" s="20" t="s">
        <v>214</v>
      </c>
      <c r="BE168" s="228">
        <f>IF(N168="základní",J168,0)</f>
        <v>0</v>
      </c>
      <c r="BF168" s="228">
        <f>IF(N168="snížená",J168,0)</f>
        <v>0</v>
      </c>
      <c r="BG168" s="228">
        <f>IF(N168="zákl. přenesená",J168,0)</f>
        <v>0</v>
      </c>
      <c r="BH168" s="228">
        <f>IF(N168="sníž. přenesená",J168,0)</f>
        <v>0</v>
      </c>
      <c r="BI168" s="228">
        <f>IF(N168="nulová",J168,0)</f>
        <v>0</v>
      </c>
      <c r="BJ168" s="20" t="s">
        <v>83</v>
      </c>
      <c r="BK168" s="228">
        <f>ROUND(I168*H168,2)</f>
        <v>0</v>
      </c>
      <c r="BL168" s="20" t="s">
        <v>215</v>
      </c>
      <c r="BM168" s="227" t="s">
        <v>721</v>
      </c>
    </row>
    <row r="169" s="2" customFormat="1">
      <c r="A169" s="42"/>
      <c r="B169" s="43"/>
      <c r="C169" s="44"/>
      <c r="D169" s="236" t="s">
        <v>283</v>
      </c>
      <c r="E169" s="44"/>
      <c r="F169" s="267" t="s">
        <v>3467</v>
      </c>
      <c r="G169" s="44"/>
      <c r="H169" s="44"/>
      <c r="I169" s="231"/>
      <c r="J169" s="44"/>
      <c r="K169" s="44"/>
      <c r="L169" s="48"/>
      <c r="M169" s="232"/>
      <c r="N169" s="233"/>
      <c r="O169" s="88"/>
      <c r="P169" s="88"/>
      <c r="Q169" s="88"/>
      <c r="R169" s="88"/>
      <c r="S169" s="88"/>
      <c r="T169" s="89"/>
      <c r="U169" s="42"/>
      <c r="V169" s="42"/>
      <c r="W169" s="42"/>
      <c r="X169" s="42"/>
      <c r="Y169" s="42"/>
      <c r="Z169" s="42"/>
      <c r="AA169" s="42"/>
      <c r="AB169" s="42"/>
      <c r="AC169" s="42"/>
      <c r="AD169" s="42"/>
      <c r="AE169" s="42"/>
      <c r="AT169" s="20" t="s">
        <v>283</v>
      </c>
      <c r="AU169" s="20" t="s">
        <v>83</v>
      </c>
    </row>
    <row r="170" s="2" customFormat="1" ht="37.8" customHeight="1">
      <c r="A170" s="42"/>
      <c r="B170" s="43"/>
      <c r="C170" s="216" t="s">
        <v>76</v>
      </c>
      <c r="D170" s="216" t="s">
        <v>217</v>
      </c>
      <c r="E170" s="217" t="s">
        <v>3500</v>
      </c>
      <c r="F170" s="218" t="s">
        <v>3501</v>
      </c>
      <c r="G170" s="219" t="s">
        <v>670</v>
      </c>
      <c r="H170" s="220">
        <v>1</v>
      </c>
      <c r="I170" s="221"/>
      <c r="J170" s="222">
        <f>ROUND(I170*H170,2)</f>
        <v>0</v>
      </c>
      <c r="K170" s="218" t="s">
        <v>32</v>
      </c>
      <c r="L170" s="48"/>
      <c r="M170" s="223" t="s">
        <v>32</v>
      </c>
      <c r="N170" s="224" t="s">
        <v>47</v>
      </c>
      <c r="O170" s="88"/>
      <c r="P170" s="225">
        <f>O170*H170</f>
        <v>0</v>
      </c>
      <c r="Q170" s="225">
        <v>0</v>
      </c>
      <c r="R170" s="225">
        <f>Q170*H170</f>
        <v>0</v>
      </c>
      <c r="S170" s="225">
        <v>0</v>
      </c>
      <c r="T170" s="226">
        <f>S170*H170</f>
        <v>0</v>
      </c>
      <c r="U170" s="42"/>
      <c r="V170" s="42"/>
      <c r="W170" s="42"/>
      <c r="X170" s="42"/>
      <c r="Y170" s="42"/>
      <c r="Z170" s="42"/>
      <c r="AA170" s="42"/>
      <c r="AB170" s="42"/>
      <c r="AC170" s="42"/>
      <c r="AD170" s="42"/>
      <c r="AE170" s="42"/>
      <c r="AR170" s="227" t="s">
        <v>215</v>
      </c>
      <c r="AT170" s="227" t="s">
        <v>217</v>
      </c>
      <c r="AU170" s="227" t="s">
        <v>83</v>
      </c>
      <c r="AY170" s="20" t="s">
        <v>214</v>
      </c>
      <c r="BE170" s="228">
        <f>IF(N170="základní",J170,0)</f>
        <v>0</v>
      </c>
      <c r="BF170" s="228">
        <f>IF(N170="snížená",J170,0)</f>
        <v>0</v>
      </c>
      <c r="BG170" s="228">
        <f>IF(N170="zákl. přenesená",J170,0)</f>
        <v>0</v>
      </c>
      <c r="BH170" s="228">
        <f>IF(N170="sníž. přenesená",J170,0)</f>
        <v>0</v>
      </c>
      <c r="BI170" s="228">
        <f>IF(N170="nulová",J170,0)</f>
        <v>0</v>
      </c>
      <c r="BJ170" s="20" t="s">
        <v>83</v>
      </c>
      <c r="BK170" s="228">
        <f>ROUND(I170*H170,2)</f>
        <v>0</v>
      </c>
      <c r="BL170" s="20" t="s">
        <v>215</v>
      </c>
      <c r="BM170" s="227" t="s">
        <v>731</v>
      </c>
    </row>
    <row r="171" s="2" customFormat="1">
      <c r="A171" s="42"/>
      <c r="B171" s="43"/>
      <c r="C171" s="44"/>
      <c r="D171" s="236" t="s">
        <v>283</v>
      </c>
      <c r="E171" s="44"/>
      <c r="F171" s="267" t="s">
        <v>3467</v>
      </c>
      <c r="G171" s="44"/>
      <c r="H171" s="44"/>
      <c r="I171" s="231"/>
      <c r="J171" s="44"/>
      <c r="K171" s="44"/>
      <c r="L171" s="48"/>
      <c r="M171" s="232"/>
      <c r="N171" s="233"/>
      <c r="O171" s="88"/>
      <c r="P171" s="88"/>
      <c r="Q171" s="88"/>
      <c r="R171" s="88"/>
      <c r="S171" s="88"/>
      <c r="T171" s="89"/>
      <c r="U171" s="42"/>
      <c r="V171" s="42"/>
      <c r="W171" s="42"/>
      <c r="X171" s="42"/>
      <c r="Y171" s="42"/>
      <c r="Z171" s="42"/>
      <c r="AA171" s="42"/>
      <c r="AB171" s="42"/>
      <c r="AC171" s="42"/>
      <c r="AD171" s="42"/>
      <c r="AE171" s="42"/>
      <c r="AT171" s="20" t="s">
        <v>283</v>
      </c>
      <c r="AU171" s="20" t="s">
        <v>83</v>
      </c>
    </row>
    <row r="172" s="2" customFormat="1" ht="24.15" customHeight="1">
      <c r="A172" s="42"/>
      <c r="B172" s="43"/>
      <c r="C172" s="216" t="s">
        <v>76</v>
      </c>
      <c r="D172" s="216" t="s">
        <v>217</v>
      </c>
      <c r="E172" s="217" t="s">
        <v>3502</v>
      </c>
      <c r="F172" s="218" t="s">
        <v>3503</v>
      </c>
      <c r="G172" s="219" t="s">
        <v>670</v>
      </c>
      <c r="H172" s="220">
        <v>2</v>
      </c>
      <c r="I172" s="221"/>
      <c r="J172" s="222">
        <f>ROUND(I172*H172,2)</f>
        <v>0</v>
      </c>
      <c r="K172" s="218" t="s">
        <v>32</v>
      </c>
      <c r="L172" s="48"/>
      <c r="M172" s="223" t="s">
        <v>32</v>
      </c>
      <c r="N172" s="224" t="s">
        <v>47</v>
      </c>
      <c r="O172" s="88"/>
      <c r="P172" s="225">
        <f>O172*H172</f>
        <v>0</v>
      </c>
      <c r="Q172" s="225">
        <v>0</v>
      </c>
      <c r="R172" s="225">
        <f>Q172*H172</f>
        <v>0</v>
      </c>
      <c r="S172" s="225">
        <v>0</v>
      </c>
      <c r="T172" s="226">
        <f>S172*H172</f>
        <v>0</v>
      </c>
      <c r="U172" s="42"/>
      <c r="V172" s="42"/>
      <c r="W172" s="42"/>
      <c r="X172" s="42"/>
      <c r="Y172" s="42"/>
      <c r="Z172" s="42"/>
      <c r="AA172" s="42"/>
      <c r="AB172" s="42"/>
      <c r="AC172" s="42"/>
      <c r="AD172" s="42"/>
      <c r="AE172" s="42"/>
      <c r="AR172" s="227" t="s">
        <v>215</v>
      </c>
      <c r="AT172" s="227" t="s">
        <v>217</v>
      </c>
      <c r="AU172" s="227" t="s">
        <v>83</v>
      </c>
      <c r="AY172" s="20" t="s">
        <v>214</v>
      </c>
      <c r="BE172" s="228">
        <f>IF(N172="základní",J172,0)</f>
        <v>0</v>
      </c>
      <c r="BF172" s="228">
        <f>IF(N172="snížená",J172,0)</f>
        <v>0</v>
      </c>
      <c r="BG172" s="228">
        <f>IF(N172="zákl. přenesená",J172,0)</f>
        <v>0</v>
      </c>
      <c r="BH172" s="228">
        <f>IF(N172="sníž. přenesená",J172,0)</f>
        <v>0</v>
      </c>
      <c r="BI172" s="228">
        <f>IF(N172="nulová",J172,0)</f>
        <v>0</v>
      </c>
      <c r="BJ172" s="20" t="s">
        <v>83</v>
      </c>
      <c r="BK172" s="228">
        <f>ROUND(I172*H172,2)</f>
        <v>0</v>
      </c>
      <c r="BL172" s="20" t="s">
        <v>215</v>
      </c>
      <c r="BM172" s="227" t="s">
        <v>741</v>
      </c>
    </row>
    <row r="173" s="2" customFormat="1">
      <c r="A173" s="42"/>
      <c r="B173" s="43"/>
      <c r="C173" s="44"/>
      <c r="D173" s="236" t="s">
        <v>283</v>
      </c>
      <c r="E173" s="44"/>
      <c r="F173" s="267" t="s">
        <v>3467</v>
      </c>
      <c r="G173" s="44"/>
      <c r="H173" s="44"/>
      <c r="I173" s="231"/>
      <c r="J173" s="44"/>
      <c r="K173" s="44"/>
      <c r="L173" s="48"/>
      <c r="M173" s="232"/>
      <c r="N173" s="233"/>
      <c r="O173" s="88"/>
      <c r="P173" s="88"/>
      <c r="Q173" s="88"/>
      <c r="R173" s="88"/>
      <c r="S173" s="88"/>
      <c r="T173" s="89"/>
      <c r="U173" s="42"/>
      <c r="V173" s="42"/>
      <c r="W173" s="42"/>
      <c r="X173" s="42"/>
      <c r="Y173" s="42"/>
      <c r="Z173" s="42"/>
      <c r="AA173" s="42"/>
      <c r="AB173" s="42"/>
      <c r="AC173" s="42"/>
      <c r="AD173" s="42"/>
      <c r="AE173" s="42"/>
      <c r="AT173" s="20" t="s">
        <v>283</v>
      </c>
      <c r="AU173" s="20" t="s">
        <v>83</v>
      </c>
    </row>
    <row r="174" s="2" customFormat="1" ht="37.8" customHeight="1">
      <c r="A174" s="42"/>
      <c r="B174" s="43"/>
      <c r="C174" s="216" t="s">
        <v>76</v>
      </c>
      <c r="D174" s="216" t="s">
        <v>217</v>
      </c>
      <c r="E174" s="217" t="s">
        <v>3504</v>
      </c>
      <c r="F174" s="218" t="s">
        <v>3505</v>
      </c>
      <c r="G174" s="219" t="s">
        <v>670</v>
      </c>
      <c r="H174" s="220">
        <v>6</v>
      </c>
      <c r="I174" s="221"/>
      <c r="J174" s="222">
        <f>ROUND(I174*H174,2)</f>
        <v>0</v>
      </c>
      <c r="K174" s="218" t="s">
        <v>32</v>
      </c>
      <c r="L174" s="48"/>
      <c r="M174" s="223" t="s">
        <v>32</v>
      </c>
      <c r="N174" s="224" t="s">
        <v>47</v>
      </c>
      <c r="O174" s="88"/>
      <c r="P174" s="225">
        <f>O174*H174</f>
        <v>0</v>
      </c>
      <c r="Q174" s="225">
        <v>0</v>
      </c>
      <c r="R174" s="225">
        <f>Q174*H174</f>
        <v>0</v>
      </c>
      <c r="S174" s="225">
        <v>0</v>
      </c>
      <c r="T174" s="226">
        <f>S174*H174</f>
        <v>0</v>
      </c>
      <c r="U174" s="42"/>
      <c r="V174" s="42"/>
      <c r="W174" s="42"/>
      <c r="X174" s="42"/>
      <c r="Y174" s="42"/>
      <c r="Z174" s="42"/>
      <c r="AA174" s="42"/>
      <c r="AB174" s="42"/>
      <c r="AC174" s="42"/>
      <c r="AD174" s="42"/>
      <c r="AE174" s="42"/>
      <c r="AR174" s="227" t="s">
        <v>215</v>
      </c>
      <c r="AT174" s="227" t="s">
        <v>217</v>
      </c>
      <c r="AU174" s="227" t="s">
        <v>83</v>
      </c>
      <c r="AY174" s="20" t="s">
        <v>214</v>
      </c>
      <c r="BE174" s="228">
        <f>IF(N174="základní",J174,0)</f>
        <v>0</v>
      </c>
      <c r="BF174" s="228">
        <f>IF(N174="snížená",J174,0)</f>
        <v>0</v>
      </c>
      <c r="BG174" s="228">
        <f>IF(N174="zákl. přenesená",J174,0)</f>
        <v>0</v>
      </c>
      <c r="BH174" s="228">
        <f>IF(N174="sníž. přenesená",J174,0)</f>
        <v>0</v>
      </c>
      <c r="BI174" s="228">
        <f>IF(N174="nulová",J174,0)</f>
        <v>0</v>
      </c>
      <c r="BJ174" s="20" t="s">
        <v>83</v>
      </c>
      <c r="BK174" s="228">
        <f>ROUND(I174*H174,2)</f>
        <v>0</v>
      </c>
      <c r="BL174" s="20" t="s">
        <v>215</v>
      </c>
      <c r="BM174" s="227" t="s">
        <v>755</v>
      </c>
    </row>
    <row r="175" s="2" customFormat="1">
      <c r="A175" s="42"/>
      <c r="B175" s="43"/>
      <c r="C175" s="44"/>
      <c r="D175" s="236" t="s">
        <v>283</v>
      </c>
      <c r="E175" s="44"/>
      <c r="F175" s="267" t="s">
        <v>3467</v>
      </c>
      <c r="G175" s="44"/>
      <c r="H175" s="44"/>
      <c r="I175" s="231"/>
      <c r="J175" s="44"/>
      <c r="K175" s="44"/>
      <c r="L175" s="48"/>
      <c r="M175" s="232"/>
      <c r="N175" s="233"/>
      <c r="O175" s="88"/>
      <c r="P175" s="88"/>
      <c r="Q175" s="88"/>
      <c r="R175" s="88"/>
      <c r="S175" s="88"/>
      <c r="T175" s="89"/>
      <c r="U175" s="42"/>
      <c r="V175" s="42"/>
      <c r="W175" s="42"/>
      <c r="X175" s="42"/>
      <c r="Y175" s="42"/>
      <c r="Z175" s="42"/>
      <c r="AA175" s="42"/>
      <c r="AB175" s="42"/>
      <c r="AC175" s="42"/>
      <c r="AD175" s="42"/>
      <c r="AE175" s="42"/>
      <c r="AT175" s="20" t="s">
        <v>283</v>
      </c>
      <c r="AU175" s="20" t="s">
        <v>83</v>
      </c>
    </row>
    <row r="176" s="2" customFormat="1" ht="37.8" customHeight="1">
      <c r="A176" s="42"/>
      <c r="B176" s="43"/>
      <c r="C176" s="216" t="s">
        <v>76</v>
      </c>
      <c r="D176" s="216" t="s">
        <v>217</v>
      </c>
      <c r="E176" s="217" t="s">
        <v>3506</v>
      </c>
      <c r="F176" s="218" t="s">
        <v>3507</v>
      </c>
      <c r="G176" s="219" t="s">
        <v>670</v>
      </c>
      <c r="H176" s="220">
        <v>2</v>
      </c>
      <c r="I176" s="221"/>
      <c r="J176" s="222">
        <f>ROUND(I176*H176,2)</f>
        <v>0</v>
      </c>
      <c r="K176" s="218" t="s">
        <v>32</v>
      </c>
      <c r="L176" s="48"/>
      <c r="M176" s="223" t="s">
        <v>32</v>
      </c>
      <c r="N176" s="224" t="s">
        <v>47</v>
      </c>
      <c r="O176" s="88"/>
      <c r="P176" s="225">
        <f>O176*H176</f>
        <v>0</v>
      </c>
      <c r="Q176" s="225">
        <v>0</v>
      </c>
      <c r="R176" s="225">
        <f>Q176*H176</f>
        <v>0</v>
      </c>
      <c r="S176" s="225">
        <v>0</v>
      </c>
      <c r="T176" s="226">
        <f>S176*H176</f>
        <v>0</v>
      </c>
      <c r="U176" s="42"/>
      <c r="V176" s="42"/>
      <c r="W176" s="42"/>
      <c r="X176" s="42"/>
      <c r="Y176" s="42"/>
      <c r="Z176" s="42"/>
      <c r="AA176" s="42"/>
      <c r="AB176" s="42"/>
      <c r="AC176" s="42"/>
      <c r="AD176" s="42"/>
      <c r="AE176" s="42"/>
      <c r="AR176" s="227" t="s">
        <v>215</v>
      </c>
      <c r="AT176" s="227" t="s">
        <v>217</v>
      </c>
      <c r="AU176" s="227" t="s">
        <v>83</v>
      </c>
      <c r="AY176" s="20" t="s">
        <v>214</v>
      </c>
      <c r="BE176" s="228">
        <f>IF(N176="základní",J176,0)</f>
        <v>0</v>
      </c>
      <c r="BF176" s="228">
        <f>IF(N176="snížená",J176,0)</f>
        <v>0</v>
      </c>
      <c r="BG176" s="228">
        <f>IF(N176="zákl. přenesená",J176,0)</f>
        <v>0</v>
      </c>
      <c r="BH176" s="228">
        <f>IF(N176="sníž. přenesená",J176,0)</f>
        <v>0</v>
      </c>
      <c r="BI176" s="228">
        <f>IF(N176="nulová",J176,0)</f>
        <v>0</v>
      </c>
      <c r="BJ176" s="20" t="s">
        <v>83</v>
      </c>
      <c r="BK176" s="228">
        <f>ROUND(I176*H176,2)</f>
        <v>0</v>
      </c>
      <c r="BL176" s="20" t="s">
        <v>215</v>
      </c>
      <c r="BM176" s="227" t="s">
        <v>766</v>
      </c>
    </row>
    <row r="177" s="2" customFormat="1">
      <c r="A177" s="42"/>
      <c r="B177" s="43"/>
      <c r="C177" s="44"/>
      <c r="D177" s="236" t="s">
        <v>283</v>
      </c>
      <c r="E177" s="44"/>
      <c r="F177" s="267" t="s">
        <v>3467</v>
      </c>
      <c r="G177" s="44"/>
      <c r="H177" s="44"/>
      <c r="I177" s="231"/>
      <c r="J177" s="44"/>
      <c r="K177" s="44"/>
      <c r="L177" s="48"/>
      <c r="M177" s="232"/>
      <c r="N177" s="233"/>
      <c r="O177" s="88"/>
      <c r="P177" s="88"/>
      <c r="Q177" s="88"/>
      <c r="R177" s="88"/>
      <c r="S177" s="88"/>
      <c r="T177" s="89"/>
      <c r="U177" s="42"/>
      <c r="V177" s="42"/>
      <c r="W177" s="42"/>
      <c r="X177" s="42"/>
      <c r="Y177" s="42"/>
      <c r="Z177" s="42"/>
      <c r="AA177" s="42"/>
      <c r="AB177" s="42"/>
      <c r="AC177" s="42"/>
      <c r="AD177" s="42"/>
      <c r="AE177" s="42"/>
      <c r="AT177" s="20" t="s">
        <v>283</v>
      </c>
      <c r="AU177" s="20" t="s">
        <v>83</v>
      </c>
    </row>
    <row r="178" s="2" customFormat="1" ht="37.8" customHeight="1">
      <c r="A178" s="42"/>
      <c r="B178" s="43"/>
      <c r="C178" s="216" t="s">
        <v>76</v>
      </c>
      <c r="D178" s="216" t="s">
        <v>217</v>
      </c>
      <c r="E178" s="217" t="s">
        <v>3508</v>
      </c>
      <c r="F178" s="218" t="s">
        <v>3509</v>
      </c>
      <c r="G178" s="219" t="s">
        <v>670</v>
      </c>
      <c r="H178" s="220">
        <v>4</v>
      </c>
      <c r="I178" s="221"/>
      <c r="J178" s="222">
        <f>ROUND(I178*H178,2)</f>
        <v>0</v>
      </c>
      <c r="K178" s="218" t="s">
        <v>32</v>
      </c>
      <c r="L178" s="48"/>
      <c r="M178" s="223" t="s">
        <v>32</v>
      </c>
      <c r="N178" s="224" t="s">
        <v>47</v>
      </c>
      <c r="O178" s="88"/>
      <c r="P178" s="225">
        <f>O178*H178</f>
        <v>0</v>
      </c>
      <c r="Q178" s="225">
        <v>0</v>
      </c>
      <c r="R178" s="225">
        <f>Q178*H178</f>
        <v>0</v>
      </c>
      <c r="S178" s="225">
        <v>0</v>
      </c>
      <c r="T178" s="226">
        <f>S178*H178</f>
        <v>0</v>
      </c>
      <c r="U178" s="42"/>
      <c r="V178" s="42"/>
      <c r="W178" s="42"/>
      <c r="X178" s="42"/>
      <c r="Y178" s="42"/>
      <c r="Z178" s="42"/>
      <c r="AA178" s="42"/>
      <c r="AB178" s="42"/>
      <c r="AC178" s="42"/>
      <c r="AD178" s="42"/>
      <c r="AE178" s="42"/>
      <c r="AR178" s="227" t="s">
        <v>215</v>
      </c>
      <c r="AT178" s="227" t="s">
        <v>217</v>
      </c>
      <c r="AU178" s="227" t="s">
        <v>83</v>
      </c>
      <c r="AY178" s="20" t="s">
        <v>214</v>
      </c>
      <c r="BE178" s="228">
        <f>IF(N178="základní",J178,0)</f>
        <v>0</v>
      </c>
      <c r="BF178" s="228">
        <f>IF(N178="snížená",J178,0)</f>
        <v>0</v>
      </c>
      <c r="BG178" s="228">
        <f>IF(N178="zákl. přenesená",J178,0)</f>
        <v>0</v>
      </c>
      <c r="BH178" s="228">
        <f>IF(N178="sníž. přenesená",J178,0)</f>
        <v>0</v>
      </c>
      <c r="BI178" s="228">
        <f>IF(N178="nulová",J178,0)</f>
        <v>0</v>
      </c>
      <c r="BJ178" s="20" t="s">
        <v>83</v>
      </c>
      <c r="BK178" s="228">
        <f>ROUND(I178*H178,2)</f>
        <v>0</v>
      </c>
      <c r="BL178" s="20" t="s">
        <v>215</v>
      </c>
      <c r="BM178" s="227" t="s">
        <v>774</v>
      </c>
    </row>
    <row r="179" s="2" customFormat="1">
      <c r="A179" s="42"/>
      <c r="B179" s="43"/>
      <c r="C179" s="44"/>
      <c r="D179" s="236" t="s">
        <v>283</v>
      </c>
      <c r="E179" s="44"/>
      <c r="F179" s="267" t="s">
        <v>3467</v>
      </c>
      <c r="G179" s="44"/>
      <c r="H179" s="44"/>
      <c r="I179" s="231"/>
      <c r="J179" s="44"/>
      <c r="K179" s="44"/>
      <c r="L179" s="48"/>
      <c r="M179" s="232"/>
      <c r="N179" s="233"/>
      <c r="O179" s="88"/>
      <c r="P179" s="88"/>
      <c r="Q179" s="88"/>
      <c r="R179" s="88"/>
      <c r="S179" s="88"/>
      <c r="T179" s="89"/>
      <c r="U179" s="42"/>
      <c r="V179" s="42"/>
      <c r="W179" s="42"/>
      <c r="X179" s="42"/>
      <c r="Y179" s="42"/>
      <c r="Z179" s="42"/>
      <c r="AA179" s="42"/>
      <c r="AB179" s="42"/>
      <c r="AC179" s="42"/>
      <c r="AD179" s="42"/>
      <c r="AE179" s="42"/>
      <c r="AT179" s="20" t="s">
        <v>283</v>
      </c>
      <c r="AU179" s="20" t="s">
        <v>83</v>
      </c>
    </row>
    <row r="180" s="2" customFormat="1" ht="37.8" customHeight="1">
      <c r="A180" s="42"/>
      <c r="B180" s="43"/>
      <c r="C180" s="216" t="s">
        <v>76</v>
      </c>
      <c r="D180" s="216" t="s">
        <v>217</v>
      </c>
      <c r="E180" s="217" t="s">
        <v>3510</v>
      </c>
      <c r="F180" s="218" t="s">
        <v>3511</v>
      </c>
      <c r="G180" s="219" t="s">
        <v>670</v>
      </c>
      <c r="H180" s="220">
        <v>4</v>
      </c>
      <c r="I180" s="221"/>
      <c r="J180" s="222">
        <f>ROUND(I180*H180,2)</f>
        <v>0</v>
      </c>
      <c r="K180" s="218" t="s">
        <v>32</v>
      </c>
      <c r="L180" s="48"/>
      <c r="M180" s="223" t="s">
        <v>32</v>
      </c>
      <c r="N180" s="224" t="s">
        <v>47</v>
      </c>
      <c r="O180" s="88"/>
      <c r="P180" s="225">
        <f>O180*H180</f>
        <v>0</v>
      </c>
      <c r="Q180" s="225">
        <v>0</v>
      </c>
      <c r="R180" s="225">
        <f>Q180*H180</f>
        <v>0</v>
      </c>
      <c r="S180" s="225">
        <v>0</v>
      </c>
      <c r="T180" s="226">
        <f>S180*H180</f>
        <v>0</v>
      </c>
      <c r="U180" s="42"/>
      <c r="V180" s="42"/>
      <c r="W180" s="42"/>
      <c r="X180" s="42"/>
      <c r="Y180" s="42"/>
      <c r="Z180" s="42"/>
      <c r="AA180" s="42"/>
      <c r="AB180" s="42"/>
      <c r="AC180" s="42"/>
      <c r="AD180" s="42"/>
      <c r="AE180" s="42"/>
      <c r="AR180" s="227" t="s">
        <v>215</v>
      </c>
      <c r="AT180" s="227" t="s">
        <v>217</v>
      </c>
      <c r="AU180" s="227" t="s">
        <v>83</v>
      </c>
      <c r="AY180" s="20" t="s">
        <v>214</v>
      </c>
      <c r="BE180" s="228">
        <f>IF(N180="základní",J180,0)</f>
        <v>0</v>
      </c>
      <c r="BF180" s="228">
        <f>IF(N180="snížená",J180,0)</f>
        <v>0</v>
      </c>
      <c r="BG180" s="228">
        <f>IF(N180="zákl. přenesená",J180,0)</f>
        <v>0</v>
      </c>
      <c r="BH180" s="228">
        <f>IF(N180="sníž. přenesená",J180,0)</f>
        <v>0</v>
      </c>
      <c r="BI180" s="228">
        <f>IF(N180="nulová",J180,0)</f>
        <v>0</v>
      </c>
      <c r="BJ180" s="20" t="s">
        <v>83</v>
      </c>
      <c r="BK180" s="228">
        <f>ROUND(I180*H180,2)</f>
        <v>0</v>
      </c>
      <c r="BL180" s="20" t="s">
        <v>215</v>
      </c>
      <c r="BM180" s="227" t="s">
        <v>786</v>
      </c>
    </row>
    <row r="181" s="2" customFormat="1">
      <c r="A181" s="42"/>
      <c r="B181" s="43"/>
      <c r="C181" s="44"/>
      <c r="D181" s="236" t="s">
        <v>283</v>
      </c>
      <c r="E181" s="44"/>
      <c r="F181" s="267" t="s">
        <v>3467</v>
      </c>
      <c r="G181" s="44"/>
      <c r="H181" s="44"/>
      <c r="I181" s="231"/>
      <c r="J181" s="44"/>
      <c r="K181" s="44"/>
      <c r="L181" s="48"/>
      <c r="M181" s="232"/>
      <c r="N181" s="233"/>
      <c r="O181" s="88"/>
      <c r="P181" s="88"/>
      <c r="Q181" s="88"/>
      <c r="R181" s="88"/>
      <c r="S181" s="88"/>
      <c r="T181" s="89"/>
      <c r="U181" s="42"/>
      <c r="V181" s="42"/>
      <c r="W181" s="42"/>
      <c r="X181" s="42"/>
      <c r="Y181" s="42"/>
      <c r="Z181" s="42"/>
      <c r="AA181" s="42"/>
      <c r="AB181" s="42"/>
      <c r="AC181" s="42"/>
      <c r="AD181" s="42"/>
      <c r="AE181" s="42"/>
      <c r="AT181" s="20" t="s">
        <v>283</v>
      </c>
      <c r="AU181" s="20" t="s">
        <v>83</v>
      </c>
    </row>
    <row r="182" s="2" customFormat="1" ht="37.8" customHeight="1">
      <c r="A182" s="42"/>
      <c r="B182" s="43"/>
      <c r="C182" s="216" t="s">
        <v>76</v>
      </c>
      <c r="D182" s="216" t="s">
        <v>217</v>
      </c>
      <c r="E182" s="217" t="s">
        <v>3512</v>
      </c>
      <c r="F182" s="218" t="s">
        <v>3513</v>
      </c>
      <c r="G182" s="219" t="s">
        <v>670</v>
      </c>
      <c r="H182" s="220">
        <v>1</v>
      </c>
      <c r="I182" s="221"/>
      <c r="J182" s="222">
        <f>ROUND(I182*H182,2)</f>
        <v>0</v>
      </c>
      <c r="K182" s="218" t="s">
        <v>32</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215</v>
      </c>
      <c r="AT182" s="227" t="s">
        <v>217</v>
      </c>
      <c r="AU182" s="227" t="s">
        <v>83</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215</v>
      </c>
      <c r="BM182" s="227" t="s">
        <v>798</v>
      </c>
    </row>
    <row r="183" s="2" customFormat="1">
      <c r="A183" s="42"/>
      <c r="B183" s="43"/>
      <c r="C183" s="44"/>
      <c r="D183" s="236" t="s">
        <v>283</v>
      </c>
      <c r="E183" s="44"/>
      <c r="F183" s="267" t="s">
        <v>3467</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283</v>
      </c>
      <c r="AU183" s="20" t="s">
        <v>83</v>
      </c>
    </row>
    <row r="184" s="2" customFormat="1" ht="66.75" customHeight="1">
      <c r="A184" s="42"/>
      <c r="B184" s="43"/>
      <c r="C184" s="216" t="s">
        <v>76</v>
      </c>
      <c r="D184" s="216" t="s">
        <v>217</v>
      </c>
      <c r="E184" s="217" t="s">
        <v>3514</v>
      </c>
      <c r="F184" s="218" t="s">
        <v>3515</v>
      </c>
      <c r="G184" s="219" t="s">
        <v>670</v>
      </c>
      <c r="H184" s="220">
        <v>84</v>
      </c>
      <c r="I184" s="221"/>
      <c r="J184" s="222">
        <f>ROUND(I184*H184,2)</f>
        <v>0</v>
      </c>
      <c r="K184" s="218" t="s">
        <v>32</v>
      </c>
      <c r="L184" s="48"/>
      <c r="M184" s="223" t="s">
        <v>32</v>
      </c>
      <c r="N184" s="224" t="s">
        <v>47</v>
      </c>
      <c r="O184" s="88"/>
      <c r="P184" s="225">
        <f>O184*H184</f>
        <v>0</v>
      </c>
      <c r="Q184" s="225">
        <v>0</v>
      </c>
      <c r="R184" s="225">
        <f>Q184*H184</f>
        <v>0</v>
      </c>
      <c r="S184" s="225">
        <v>0</v>
      </c>
      <c r="T184" s="226">
        <f>S184*H184</f>
        <v>0</v>
      </c>
      <c r="U184" s="42"/>
      <c r="V184" s="42"/>
      <c r="W184" s="42"/>
      <c r="X184" s="42"/>
      <c r="Y184" s="42"/>
      <c r="Z184" s="42"/>
      <c r="AA184" s="42"/>
      <c r="AB184" s="42"/>
      <c r="AC184" s="42"/>
      <c r="AD184" s="42"/>
      <c r="AE184" s="42"/>
      <c r="AR184" s="227" t="s">
        <v>215</v>
      </c>
      <c r="AT184" s="227" t="s">
        <v>217</v>
      </c>
      <c r="AU184" s="227" t="s">
        <v>83</v>
      </c>
      <c r="AY184" s="20" t="s">
        <v>214</v>
      </c>
      <c r="BE184" s="228">
        <f>IF(N184="základní",J184,0)</f>
        <v>0</v>
      </c>
      <c r="BF184" s="228">
        <f>IF(N184="snížená",J184,0)</f>
        <v>0</v>
      </c>
      <c r="BG184" s="228">
        <f>IF(N184="zákl. přenesená",J184,0)</f>
        <v>0</v>
      </c>
      <c r="BH184" s="228">
        <f>IF(N184="sníž. přenesená",J184,0)</f>
        <v>0</v>
      </c>
      <c r="BI184" s="228">
        <f>IF(N184="nulová",J184,0)</f>
        <v>0</v>
      </c>
      <c r="BJ184" s="20" t="s">
        <v>83</v>
      </c>
      <c r="BK184" s="228">
        <f>ROUND(I184*H184,2)</f>
        <v>0</v>
      </c>
      <c r="BL184" s="20" t="s">
        <v>215</v>
      </c>
      <c r="BM184" s="227" t="s">
        <v>810</v>
      </c>
    </row>
    <row r="185" s="2" customFormat="1">
      <c r="A185" s="42"/>
      <c r="B185" s="43"/>
      <c r="C185" s="44"/>
      <c r="D185" s="236" t="s">
        <v>283</v>
      </c>
      <c r="E185" s="44"/>
      <c r="F185" s="267" t="s">
        <v>3516</v>
      </c>
      <c r="G185" s="44"/>
      <c r="H185" s="44"/>
      <c r="I185" s="231"/>
      <c r="J185" s="44"/>
      <c r="K185" s="44"/>
      <c r="L185" s="48"/>
      <c r="M185" s="232"/>
      <c r="N185" s="233"/>
      <c r="O185" s="88"/>
      <c r="P185" s="88"/>
      <c r="Q185" s="88"/>
      <c r="R185" s="88"/>
      <c r="S185" s="88"/>
      <c r="T185" s="89"/>
      <c r="U185" s="42"/>
      <c r="V185" s="42"/>
      <c r="W185" s="42"/>
      <c r="X185" s="42"/>
      <c r="Y185" s="42"/>
      <c r="Z185" s="42"/>
      <c r="AA185" s="42"/>
      <c r="AB185" s="42"/>
      <c r="AC185" s="42"/>
      <c r="AD185" s="42"/>
      <c r="AE185" s="42"/>
      <c r="AT185" s="20" t="s">
        <v>283</v>
      </c>
      <c r="AU185" s="20" t="s">
        <v>83</v>
      </c>
    </row>
    <row r="186" s="2" customFormat="1" ht="49.05" customHeight="1">
      <c r="A186" s="42"/>
      <c r="B186" s="43"/>
      <c r="C186" s="216" t="s">
        <v>76</v>
      </c>
      <c r="D186" s="216" t="s">
        <v>217</v>
      </c>
      <c r="E186" s="217" t="s">
        <v>3517</v>
      </c>
      <c r="F186" s="218" t="s">
        <v>3518</v>
      </c>
      <c r="G186" s="219" t="s">
        <v>670</v>
      </c>
      <c r="H186" s="220">
        <v>84</v>
      </c>
      <c r="I186" s="221"/>
      <c r="J186" s="222">
        <f>ROUND(I186*H186,2)</f>
        <v>0</v>
      </c>
      <c r="K186" s="218" t="s">
        <v>32</v>
      </c>
      <c r="L186" s="48"/>
      <c r="M186" s="223" t="s">
        <v>32</v>
      </c>
      <c r="N186" s="224" t="s">
        <v>47</v>
      </c>
      <c r="O186" s="88"/>
      <c r="P186" s="225">
        <f>O186*H186</f>
        <v>0</v>
      </c>
      <c r="Q186" s="225">
        <v>0</v>
      </c>
      <c r="R186" s="225">
        <f>Q186*H186</f>
        <v>0</v>
      </c>
      <c r="S186" s="225">
        <v>0</v>
      </c>
      <c r="T186" s="226">
        <f>S186*H186</f>
        <v>0</v>
      </c>
      <c r="U186" s="42"/>
      <c r="V186" s="42"/>
      <c r="W186" s="42"/>
      <c r="X186" s="42"/>
      <c r="Y186" s="42"/>
      <c r="Z186" s="42"/>
      <c r="AA186" s="42"/>
      <c r="AB186" s="42"/>
      <c r="AC186" s="42"/>
      <c r="AD186" s="42"/>
      <c r="AE186" s="42"/>
      <c r="AR186" s="227" t="s">
        <v>215</v>
      </c>
      <c r="AT186" s="227" t="s">
        <v>217</v>
      </c>
      <c r="AU186" s="227" t="s">
        <v>83</v>
      </c>
      <c r="AY186" s="20" t="s">
        <v>214</v>
      </c>
      <c r="BE186" s="228">
        <f>IF(N186="základní",J186,0)</f>
        <v>0</v>
      </c>
      <c r="BF186" s="228">
        <f>IF(N186="snížená",J186,0)</f>
        <v>0</v>
      </c>
      <c r="BG186" s="228">
        <f>IF(N186="zákl. přenesená",J186,0)</f>
        <v>0</v>
      </c>
      <c r="BH186" s="228">
        <f>IF(N186="sníž. přenesená",J186,0)</f>
        <v>0</v>
      </c>
      <c r="BI186" s="228">
        <f>IF(N186="nulová",J186,0)</f>
        <v>0</v>
      </c>
      <c r="BJ186" s="20" t="s">
        <v>83</v>
      </c>
      <c r="BK186" s="228">
        <f>ROUND(I186*H186,2)</f>
        <v>0</v>
      </c>
      <c r="BL186" s="20" t="s">
        <v>215</v>
      </c>
      <c r="BM186" s="227" t="s">
        <v>820</v>
      </c>
    </row>
    <row r="187" s="2" customFormat="1">
      <c r="A187" s="42"/>
      <c r="B187" s="43"/>
      <c r="C187" s="44"/>
      <c r="D187" s="236" t="s">
        <v>283</v>
      </c>
      <c r="E187" s="44"/>
      <c r="F187" s="267" t="s">
        <v>3516</v>
      </c>
      <c r="G187" s="44"/>
      <c r="H187" s="44"/>
      <c r="I187" s="231"/>
      <c r="J187" s="44"/>
      <c r="K187" s="44"/>
      <c r="L187" s="48"/>
      <c r="M187" s="232"/>
      <c r="N187" s="233"/>
      <c r="O187" s="88"/>
      <c r="P187" s="88"/>
      <c r="Q187" s="88"/>
      <c r="R187" s="88"/>
      <c r="S187" s="88"/>
      <c r="T187" s="89"/>
      <c r="U187" s="42"/>
      <c r="V187" s="42"/>
      <c r="W187" s="42"/>
      <c r="X187" s="42"/>
      <c r="Y187" s="42"/>
      <c r="Z187" s="42"/>
      <c r="AA187" s="42"/>
      <c r="AB187" s="42"/>
      <c r="AC187" s="42"/>
      <c r="AD187" s="42"/>
      <c r="AE187" s="42"/>
      <c r="AT187" s="20" t="s">
        <v>283</v>
      </c>
      <c r="AU187" s="20" t="s">
        <v>83</v>
      </c>
    </row>
    <row r="188" s="2" customFormat="1" ht="55.5" customHeight="1">
      <c r="A188" s="42"/>
      <c r="B188" s="43"/>
      <c r="C188" s="216" t="s">
        <v>76</v>
      </c>
      <c r="D188" s="216" t="s">
        <v>217</v>
      </c>
      <c r="E188" s="217" t="s">
        <v>3519</v>
      </c>
      <c r="F188" s="218" t="s">
        <v>3520</v>
      </c>
      <c r="G188" s="219" t="s">
        <v>670</v>
      </c>
      <c r="H188" s="220">
        <v>2</v>
      </c>
      <c r="I188" s="221"/>
      <c r="J188" s="222">
        <f>ROUND(I188*H188,2)</f>
        <v>0</v>
      </c>
      <c r="K188" s="218" t="s">
        <v>32</v>
      </c>
      <c r="L188" s="48"/>
      <c r="M188" s="223" t="s">
        <v>32</v>
      </c>
      <c r="N188" s="224" t="s">
        <v>47</v>
      </c>
      <c r="O188" s="88"/>
      <c r="P188" s="225">
        <f>O188*H188</f>
        <v>0</v>
      </c>
      <c r="Q188" s="225">
        <v>0</v>
      </c>
      <c r="R188" s="225">
        <f>Q188*H188</f>
        <v>0</v>
      </c>
      <c r="S188" s="225">
        <v>0</v>
      </c>
      <c r="T188" s="226">
        <f>S188*H188</f>
        <v>0</v>
      </c>
      <c r="U188" s="42"/>
      <c r="V188" s="42"/>
      <c r="W188" s="42"/>
      <c r="X188" s="42"/>
      <c r="Y188" s="42"/>
      <c r="Z188" s="42"/>
      <c r="AA188" s="42"/>
      <c r="AB188" s="42"/>
      <c r="AC188" s="42"/>
      <c r="AD188" s="42"/>
      <c r="AE188" s="42"/>
      <c r="AR188" s="227" t="s">
        <v>215</v>
      </c>
      <c r="AT188" s="227" t="s">
        <v>217</v>
      </c>
      <c r="AU188" s="227" t="s">
        <v>83</v>
      </c>
      <c r="AY188" s="20" t="s">
        <v>214</v>
      </c>
      <c r="BE188" s="228">
        <f>IF(N188="základní",J188,0)</f>
        <v>0</v>
      </c>
      <c r="BF188" s="228">
        <f>IF(N188="snížená",J188,0)</f>
        <v>0</v>
      </c>
      <c r="BG188" s="228">
        <f>IF(N188="zákl. přenesená",J188,0)</f>
        <v>0</v>
      </c>
      <c r="BH188" s="228">
        <f>IF(N188="sníž. přenesená",J188,0)</f>
        <v>0</v>
      </c>
      <c r="BI188" s="228">
        <f>IF(N188="nulová",J188,0)</f>
        <v>0</v>
      </c>
      <c r="BJ188" s="20" t="s">
        <v>83</v>
      </c>
      <c r="BK188" s="228">
        <f>ROUND(I188*H188,2)</f>
        <v>0</v>
      </c>
      <c r="BL188" s="20" t="s">
        <v>215</v>
      </c>
      <c r="BM188" s="227" t="s">
        <v>830</v>
      </c>
    </row>
    <row r="189" s="2" customFormat="1">
      <c r="A189" s="42"/>
      <c r="B189" s="43"/>
      <c r="C189" s="44"/>
      <c r="D189" s="236" t="s">
        <v>283</v>
      </c>
      <c r="E189" s="44"/>
      <c r="F189" s="267" t="s">
        <v>3521</v>
      </c>
      <c r="G189" s="44"/>
      <c r="H189" s="44"/>
      <c r="I189" s="231"/>
      <c r="J189" s="44"/>
      <c r="K189" s="44"/>
      <c r="L189" s="48"/>
      <c r="M189" s="232"/>
      <c r="N189" s="233"/>
      <c r="O189" s="88"/>
      <c r="P189" s="88"/>
      <c r="Q189" s="88"/>
      <c r="R189" s="88"/>
      <c r="S189" s="88"/>
      <c r="T189" s="89"/>
      <c r="U189" s="42"/>
      <c r="V189" s="42"/>
      <c r="W189" s="42"/>
      <c r="X189" s="42"/>
      <c r="Y189" s="42"/>
      <c r="Z189" s="42"/>
      <c r="AA189" s="42"/>
      <c r="AB189" s="42"/>
      <c r="AC189" s="42"/>
      <c r="AD189" s="42"/>
      <c r="AE189" s="42"/>
      <c r="AT189" s="20" t="s">
        <v>283</v>
      </c>
      <c r="AU189" s="20" t="s">
        <v>83</v>
      </c>
    </row>
    <row r="190" s="12" customFormat="1" ht="25.92" customHeight="1">
      <c r="A190" s="12"/>
      <c r="B190" s="200"/>
      <c r="C190" s="201"/>
      <c r="D190" s="202" t="s">
        <v>75</v>
      </c>
      <c r="E190" s="203" t="s">
        <v>3522</v>
      </c>
      <c r="F190" s="203" t="s">
        <v>3523</v>
      </c>
      <c r="G190" s="201"/>
      <c r="H190" s="201"/>
      <c r="I190" s="204"/>
      <c r="J190" s="205">
        <f>BK190</f>
        <v>0</v>
      </c>
      <c r="K190" s="201"/>
      <c r="L190" s="206"/>
      <c r="M190" s="207"/>
      <c r="N190" s="208"/>
      <c r="O190" s="208"/>
      <c r="P190" s="209">
        <f>SUM(P191:P222)</f>
        <v>0</v>
      </c>
      <c r="Q190" s="208"/>
      <c r="R190" s="209">
        <f>SUM(R191:R222)</f>
        <v>0</v>
      </c>
      <c r="S190" s="208"/>
      <c r="T190" s="210">
        <f>SUM(T191:T222)</f>
        <v>0</v>
      </c>
      <c r="U190" s="12"/>
      <c r="V190" s="12"/>
      <c r="W190" s="12"/>
      <c r="X190" s="12"/>
      <c r="Y190" s="12"/>
      <c r="Z190" s="12"/>
      <c r="AA190" s="12"/>
      <c r="AB190" s="12"/>
      <c r="AC190" s="12"/>
      <c r="AD190" s="12"/>
      <c r="AE190" s="12"/>
      <c r="AR190" s="211" t="s">
        <v>83</v>
      </c>
      <c r="AT190" s="212" t="s">
        <v>75</v>
      </c>
      <c r="AU190" s="212" t="s">
        <v>76</v>
      </c>
      <c r="AY190" s="211" t="s">
        <v>214</v>
      </c>
      <c r="BK190" s="213">
        <f>SUM(BK191:BK222)</f>
        <v>0</v>
      </c>
    </row>
    <row r="191" s="2" customFormat="1" ht="90" customHeight="1">
      <c r="A191" s="42"/>
      <c r="B191" s="43"/>
      <c r="C191" s="216" t="s">
        <v>76</v>
      </c>
      <c r="D191" s="216" t="s">
        <v>217</v>
      </c>
      <c r="E191" s="217" t="s">
        <v>3524</v>
      </c>
      <c r="F191" s="218" t="s">
        <v>3525</v>
      </c>
      <c r="G191" s="219" t="s">
        <v>670</v>
      </c>
      <c r="H191" s="220">
        <v>26</v>
      </c>
      <c r="I191" s="221"/>
      <c r="J191" s="222">
        <f>ROUND(I191*H191,2)</f>
        <v>0</v>
      </c>
      <c r="K191" s="218" t="s">
        <v>32</v>
      </c>
      <c r="L191" s="48"/>
      <c r="M191" s="223" t="s">
        <v>32</v>
      </c>
      <c r="N191" s="224" t="s">
        <v>47</v>
      </c>
      <c r="O191" s="88"/>
      <c r="P191" s="225">
        <f>O191*H191</f>
        <v>0</v>
      </c>
      <c r="Q191" s="225">
        <v>0</v>
      </c>
      <c r="R191" s="225">
        <f>Q191*H191</f>
        <v>0</v>
      </c>
      <c r="S191" s="225">
        <v>0</v>
      </c>
      <c r="T191" s="226">
        <f>S191*H191</f>
        <v>0</v>
      </c>
      <c r="U191" s="42"/>
      <c r="V191" s="42"/>
      <c r="W191" s="42"/>
      <c r="X191" s="42"/>
      <c r="Y191" s="42"/>
      <c r="Z191" s="42"/>
      <c r="AA191" s="42"/>
      <c r="AB191" s="42"/>
      <c r="AC191" s="42"/>
      <c r="AD191" s="42"/>
      <c r="AE191" s="42"/>
      <c r="AR191" s="227" t="s">
        <v>215</v>
      </c>
      <c r="AT191" s="227" t="s">
        <v>217</v>
      </c>
      <c r="AU191" s="227" t="s">
        <v>83</v>
      </c>
      <c r="AY191" s="20" t="s">
        <v>214</v>
      </c>
      <c r="BE191" s="228">
        <f>IF(N191="základní",J191,0)</f>
        <v>0</v>
      </c>
      <c r="BF191" s="228">
        <f>IF(N191="snížená",J191,0)</f>
        <v>0</v>
      </c>
      <c r="BG191" s="228">
        <f>IF(N191="zákl. přenesená",J191,0)</f>
        <v>0</v>
      </c>
      <c r="BH191" s="228">
        <f>IF(N191="sníž. přenesená",J191,0)</f>
        <v>0</v>
      </c>
      <c r="BI191" s="228">
        <f>IF(N191="nulová",J191,0)</f>
        <v>0</v>
      </c>
      <c r="BJ191" s="20" t="s">
        <v>83</v>
      </c>
      <c r="BK191" s="228">
        <f>ROUND(I191*H191,2)</f>
        <v>0</v>
      </c>
      <c r="BL191" s="20" t="s">
        <v>215</v>
      </c>
      <c r="BM191" s="227" t="s">
        <v>845</v>
      </c>
    </row>
    <row r="192" s="2" customFormat="1">
      <c r="A192" s="42"/>
      <c r="B192" s="43"/>
      <c r="C192" s="44"/>
      <c r="D192" s="236" t="s">
        <v>283</v>
      </c>
      <c r="E192" s="44"/>
      <c r="F192" s="267" t="s">
        <v>3526</v>
      </c>
      <c r="G192" s="44"/>
      <c r="H192" s="44"/>
      <c r="I192" s="231"/>
      <c r="J192" s="44"/>
      <c r="K192" s="44"/>
      <c r="L192" s="48"/>
      <c r="M192" s="232"/>
      <c r="N192" s="233"/>
      <c r="O192" s="88"/>
      <c r="P192" s="88"/>
      <c r="Q192" s="88"/>
      <c r="R192" s="88"/>
      <c r="S192" s="88"/>
      <c r="T192" s="89"/>
      <c r="U192" s="42"/>
      <c r="V192" s="42"/>
      <c r="W192" s="42"/>
      <c r="X192" s="42"/>
      <c r="Y192" s="42"/>
      <c r="Z192" s="42"/>
      <c r="AA192" s="42"/>
      <c r="AB192" s="42"/>
      <c r="AC192" s="42"/>
      <c r="AD192" s="42"/>
      <c r="AE192" s="42"/>
      <c r="AT192" s="20" t="s">
        <v>283</v>
      </c>
      <c r="AU192" s="20" t="s">
        <v>83</v>
      </c>
    </row>
    <row r="193" s="2" customFormat="1" ht="76.35" customHeight="1">
      <c r="A193" s="42"/>
      <c r="B193" s="43"/>
      <c r="C193" s="216" t="s">
        <v>76</v>
      </c>
      <c r="D193" s="216" t="s">
        <v>217</v>
      </c>
      <c r="E193" s="217" t="s">
        <v>3527</v>
      </c>
      <c r="F193" s="218" t="s">
        <v>3528</v>
      </c>
      <c r="G193" s="219" t="s">
        <v>670</v>
      </c>
      <c r="H193" s="220">
        <v>3</v>
      </c>
      <c r="I193" s="221"/>
      <c r="J193" s="222">
        <f>ROUND(I193*H193,2)</f>
        <v>0</v>
      </c>
      <c r="K193" s="218" t="s">
        <v>32</v>
      </c>
      <c r="L193" s="48"/>
      <c r="M193" s="223" t="s">
        <v>32</v>
      </c>
      <c r="N193" s="224" t="s">
        <v>47</v>
      </c>
      <c r="O193" s="88"/>
      <c r="P193" s="225">
        <f>O193*H193</f>
        <v>0</v>
      </c>
      <c r="Q193" s="225">
        <v>0</v>
      </c>
      <c r="R193" s="225">
        <f>Q193*H193</f>
        <v>0</v>
      </c>
      <c r="S193" s="225">
        <v>0</v>
      </c>
      <c r="T193" s="226">
        <f>S193*H193</f>
        <v>0</v>
      </c>
      <c r="U193" s="42"/>
      <c r="V193" s="42"/>
      <c r="W193" s="42"/>
      <c r="X193" s="42"/>
      <c r="Y193" s="42"/>
      <c r="Z193" s="42"/>
      <c r="AA193" s="42"/>
      <c r="AB193" s="42"/>
      <c r="AC193" s="42"/>
      <c r="AD193" s="42"/>
      <c r="AE193" s="42"/>
      <c r="AR193" s="227" t="s">
        <v>215</v>
      </c>
      <c r="AT193" s="227" t="s">
        <v>217</v>
      </c>
      <c r="AU193" s="227" t="s">
        <v>83</v>
      </c>
      <c r="AY193" s="20" t="s">
        <v>214</v>
      </c>
      <c r="BE193" s="228">
        <f>IF(N193="základní",J193,0)</f>
        <v>0</v>
      </c>
      <c r="BF193" s="228">
        <f>IF(N193="snížená",J193,0)</f>
        <v>0</v>
      </c>
      <c r="BG193" s="228">
        <f>IF(N193="zákl. přenesená",J193,0)</f>
        <v>0</v>
      </c>
      <c r="BH193" s="228">
        <f>IF(N193="sníž. přenesená",J193,0)</f>
        <v>0</v>
      </c>
      <c r="BI193" s="228">
        <f>IF(N193="nulová",J193,0)</f>
        <v>0</v>
      </c>
      <c r="BJ193" s="20" t="s">
        <v>83</v>
      </c>
      <c r="BK193" s="228">
        <f>ROUND(I193*H193,2)</f>
        <v>0</v>
      </c>
      <c r="BL193" s="20" t="s">
        <v>215</v>
      </c>
      <c r="BM193" s="227" t="s">
        <v>3007</v>
      </c>
    </row>
    <row r="194" s="2" customFormat="1">
      <c r="A194" s="42"/>
      <c r="B194" s="43"/>
      <c r="C194" s="44"/>
      <c r="D194" s="236" t="s">
        <v>283</v>
      </c>
      <c r="E194" s="44"/>
      <c r="F194" s="267" t="s">
        <v>3529</v>
      </c>
      <c r="G194" s="44"/>
      <c r="H194" s="44"/>
      <c r="I194" s="231"/>
      <c r="J194" s="44"/>
      <c r="K194" s="44"/>
      <c r="L194" s="48"/>
      <c r="M194" s="232"/>
      <c r="N194" s="233"/>
      <c r="O194" s="88"/>
      <c r="P194" s="88"/>
      <c r="Q194" s="88"/>
      <c r="R194" s="88"/>
      <c r="S194" s="88"/>
      <c r="T194" s="89"/>
      <c r="U194" s="42"/>
      <c r="V194" s="42"/>
      <c r="W194" s="42"/>
      <c r="X194" s="42"/>
      <c r="Y194" s="42"/>
      <c r="Z194" s="42"/>
      <c r="AA194" s="42"/>
      <c r="AB194" s="42"/>
      <c r="AC194" s="42"/>
      <c r="AD194" s="42"/>
      <c r="AE194" s="42"/>
      <c r="AT194" s="20" t="s">
        <v>283</v>
      </c>
      <c r="AU194" s="20" t="s">
        <v>83</v>
      </c>
    </row>
    <row r="195" s="2" customFormat="1" ht="55.5" customHeight="1">
      <c r="A195" s="42"/>
      <c r="B195" s="43"/>
      <c r="C195" s="216" t="s">
        <v>76</v>
      </c>
      <c r="D195" s="216" t="s">
        <v>217</v>
      </c>
      <c r="E195" s="217" t="s">
        <v>3530</v>
      </c>
      <c r="F195" s="218" t="s">
        <v>3531</v>
      </c>
      <c r="G195" s="219" t="s">
        <v>670</v>
      </c>
      <c r="H195" s="220">
        <v>13</v>
      </c>
      <c r="I195" s="221"/>
      <c r="J195" s="222">
        <f>ROUND(I195*H195,2)</f>
        <v>0</v>
      </c>
      <c r="K195" s="218" t="s">
        <v>32</v>
      </c>
      <c r="L195" s="48"/>
      <c r="M195" s="223" t="s">
        <v>32</v>
      </c>
      <c r="N195" s="224" t="s">
        <v>47</v>
      </c>
      <c r="O195" s="88"/>
      <c r="P195" s="225">
        <f>O195*H195</f>
        <v>0</v>
      </c>
      <c r="Q195" s="225">
        <v>0</v>
      </c>
      <c r="R195" s="225">
        <f>Q195*H195</f>
        <v>0</v>
      </c>
      <c r="S195" s="225">
        <v>0</v>
      </c>
      <c r="T195" s="226">
        <f>S195*H195</f>
        <v>0</v>
      </c>
      <c r="U195" s="42"/>
      <c r="V195" s="42"/>
      <c r="W195" s="42"/>
      <c r="X195" s="42"/>
      <c r="Y195" s="42"/>
      <c r="Z195" s="42"/>
      <c r="AA195" s="42"/>
      <c r="AB195" s="42"/>
      <c r="AC195" s="42"/>
      <c r="AD195" s="42"/>
      <c r="AE195" s="42"/>
      <c r="AR195" s="227" t="s">
        <v>215</v>
      </c>
      <c r="AT195" s="227" t="s">
        <v>217</v>
      </c>
      <c r="AU195" s="227" t="s">
        <v>83</v>
      </c>
      <c r="AY195" s="20" t="s">
        <v>214</v>
      </c>
      <c r="BE195" s="228">
        <f>IF(N195="základní",J195,0)</f>
        <v>0</v>
      </c>
      <c r="BF195" s="228">
        <f>IF(N195="snížená",J195,0)</f>
        <v>0</v>
      </c>
      <c r="BG195" s="228">
        <f>IF(N195="zákl. přenesená",J195,0)</f>
        <v>0</v>
      </c>
      <c r="BH195" s="228">
        <f>IF(N195="sníž. přenesená",J195,0)</f>
        <v>0</v>
      </c>
      <c r="BI195" s="228">
        <f>IF(N195="nulová",J195,0)</f>
        <v>0</v>
      </c>
      <c r="BJ195" s="20" t="s">
        <v>83</v>
      </c>
      <c r="BK195" s="228">
        <f>ROUND(I195*H195,2)</f>
        <v>0</v>
      </c>
      <c r="BL195" s="20" t="s">
        <v>215</v>
      </c>
      <c r="BM195" s="227" t="s">
        <v>3011</v>
      </c>
    </row>
    <row r="196" s="2" customFormat="1">
      <c r="A196" s="42"/>
      <c r="B196" s="43"/>
      <c r="C196" s="44"/>
      <c r="D196" s="236" t="s">
        <v>283</v>
      </c>
      <c r="E196" s="44"/>
      <c r="F196" s="267" t="s">
        <v>3532</v>
      </c>
      <c r="G196" s="44"/>
      <c r="H196" s="44"/>
      <c r="I196" s="231"/>
      <c r="J196" s="44"/>
      <c r="K196" s="44"/>
      <c r="L196" s="48"/>
      <c r="M196" s="232"/>
      <c r="N196" s="233"/>
      <c r="O196" s="88"/>
      <c r="P196" s="88"/>
      <c r="Q196" s="88"/>
      <c r="R196" s="88"/>
      <c r="S196" s="88"/>
      <c r="T196" s="89"/>
      <c r="U196" s="42"/>
      <c r="V196" s="42"/>
      <c r="W196" s="42"/>
      <c r="X196" s="42"/>
      <c r="Y196" s="42"/>
      <c r="Z196" s="42"/>
      <c r="AA196" s="42"/>
      <c r="AB196" s="42"/>
      <c r="AC196" s="42"/>
      <c r="AD196" s="42"/>
      <c r="AE196" s="42"/>
      <c r="AT196" s="20" t="s">
        <v>283</v>
      </c>
      <c r="AU196" s="20" t="s">
        <v>83</v>
      </c>
    </row>
    <row r="197" s="2" customFormat="1" ht="37.8" customHeight="1">
      <c r="A197" s="42"/>
      <c r="B197" s="43"/>
      <c r="C197" s="216" t="s">
        <v>76</v>
      </c>
      <c r="D197" s="216" t="s">
        <v>217</v>
      </c>
      <c r="E197" s="217" t="s">
        <v>3533</v>
      </c>
      <c r="F197" s="218" t="s">
        <v>3534</v>
      </c>
      <c r="G197" s="219" t="s">
        <v>670</v>
      </c>
      <c r="H197" s="220">
        <v>4</v>
      </c>
      <c r="I197" s="221"/>
      <c r="J197" s="222">
        <f>ROUND(I197*H197,2)</f>
        <v>0</v>
      </c>
      <c r="K197" s="218" t="s">
        <v>32</v>
      </c>
      <c r="L197" s="48"/>
      <c r="M197" s="223" t="s">
        <v>32</v>
      </c>
      <c r="N197" s="224" t="s">
        <v>47</v>
      </c>
      <c r="O197" s="88"/>
      <c r="P197" s="225">
        <f>O197*H197</f>
        <v>0</v>
      </c>
      <c r="Q197" s="225">
        <v>0</v>
      </c>
      <c r="R197" s="225">
        <f>Q197*H197</f>
        <v>0</v>
      </c>
      <c r="S197" s="225">
        <v>0</v>
      </c>
      <c r="T197" s="226">
        <f>S197*H197</f>
        <v>0</v>
      </c>
      <c r="U197" s="42"/>
      <c r="V197" s="42"/>
      <c r="W197" s="42"/>
      <c r="X197" s="42"/>
      <c r="Y197" s="42"/>
      <c r="Z197" s="42"/>
      <c r="AA197" s="42"/>
      <c r="AB197" s="42"/>
      <c r="AC197" s="42"/>
      <c r="AD197" s="42"/>
      <c r="AE197" s="42"/>
      <c r="AR197" s="227" t="s">
        <v>215</v>
      </c>
      <c r="AT197" s="227" t="s">
        <v>217</v>
      </c>
      <c r="AU197" s="227" t="s">
        <v>83</v>
      </c>
      <c r="AY197" s="20" t="s">
        <v>214</v>
      </c>
      <c r="BE197" s="228">
        <f>IF(N197="základní",J197,0)</f>
        <v>0</v>
      </c>
      <c r="BF197" s="228">
        <f>IF(N197="snížená",J197,0)</f>
        <v>0</v>
      </c>
      <c r="BG197" s="228">
        <f>IF(N197="zákl. přenesená",J197,0)</f>
        <v>0</v>
      </c>
      <c r="BH197" s="228">
        <f>IF(N197="sníž. přenesená",J197,0)</f>
        <v>0</v>
      </c>
      <c r="BI197" s="228">
        <f>IF(N197="nulová",J197,0)</f>
        <v>0</v>
      </c>
      <c r="BJ197" s="20" t="s">
        <v>83</v>
      </c>
      <c r="BK197" s="228">
        <f>ROUND(I197*H197,2)</f>
        <v>0</v>
      </c>
      <c r="BL197" s="20" t="s">
        <v>215</v>
      </c>
      <c r="BM197" s="227" t="s">
        <v>3014</v>
      </c>
    </row>
    <row r="198" s="2" customFormat="1">
      <c r="A198" s="42"/>
      <c r="B198" s="43"/>
      <c r="C198" s="44"/>
      <c r="D198" s="236" t="s">
        <v>283</v>
      </c>
      <c r="E198" s="44"/>
      <c r="F198" s="267" t="s">
        <v>3535</v>
      </c>
      <c r="G198" s="44"/>
      <c r="H198" s="44"/>
      <c r="I198" s="231"/>
      <c r="J198" s="44"/>
      <c r="K198" s="44"/>
      <c r="L198" s="48"/>
      <c r="M198" s="232"/>
      <c r="N198" s="233"/>
      <c r="O198" s="88"/>
      <c r="P198" s="88"/>
      <c r="Q198" s="88"/>
      <c r="R198" s="88"/>
      <c r="S198" s="88"/>
      <c r="T198" s="89"/>
      <c r="U198" s="42"/>
      <c r="V198" s="42"/>
      <c r="W198" s="42"/>
      <c r="X198" s="42"/>
      <c r="Y198" s="42"/>
      <c r="Z198" s="42"/>
      <c r="AA198" s="42"/>
      <c r="AB198" s="42"/>
      <c r="AC198" s="42"/>
      <c r="AD198" s="42"/>
      <c r="AE198" s="42"/>
      <c r="AT198" s="20" t="s">
        <v>283</v>
      </c>
      <c r="AU198" s="20" t="s">
        <v>83</v>
      </c>
    </row>
    <row r="199" s="2" customFormat="1" ht="37.8" customHeight="1">
      <c r="A199" s="42"/>
      <c r="B199" s="43"/>
      <c r="C199" s="216" t="s">
        <v>76</v>
      </c>
      <c r="D199" s="216" t="s">
        <v>217</v>
      </c>
      <c r="E199" s="217" t="s">
        <v>3536</v>
      </c>
      <c r="F199" s="218" t="s">
        <v>3537</v>
      </c>
      <c r="G199" s="219" t="s">
        <v>670</v>
      </c>
      <c r="H199" s="220">
        <v>4</v>
      </c>
      <c r="I199" s="221"/>
      <c r="J199" s="222">
        <f>ROUND(I199*H199,2)</f>
        <v>0</v>
      </c>
      <c r="K199" s="218" t="s">
        <v>32</v>
      </c>
      <c r="L199" s="48"/>
      <c r="M199" s="223" t="s">
        <v>32</v>
      </c>
      <c r="N199" s="224" t="s">
        <v>47</v>
      </c>
      <c r="O199" s="88"/>
      <c r="P199" s="225">
        <f>O199*H199</f>
        <v>0</v>
      </c>
      <c r="Q199" s="225">
        <v>0</v>
      </c>
      <c r="R199" s="225">
        <f>Q199*H199</f>
        <v>0</v>
      </c>
      <c r="S199" s="225">
        <v>0</v>
      </c>
      <c r="T199" s="226">
        <f>S199*H199</f>
        <v>0</v>
      </c>
      <c r="U199" s="42"/>
      <c r="V199" s="42"/>
      <c r="W199" s="42"/>
      <c r="X199" s="42"/>
      <c r="Y199" s="42"/>
      <c r="Z199" s="42"/>
      <c r="AA199" s="42"/>
      <c r="AB199" s="42"/>
      <c r="AC199" s="42"/>
      <c r="AD199" s="42"/>
      <c r="AE199" s="42"/>
      <c r="AR199" s="227" t="s">
        <v>215</v>
      </c>
      <c r="AT199" s="227" t="s">
        <v>217</v>
      </c>
      <c r="AU199" s="227" t="s">
        <v>83</v>
      </c>
      <c r="AY199" s="20" t="s">
        <v>214</v>
      </c>
      <c r="BE199" s="228">
        <f>IF(N199="základní",J199,0)</f>
        <v>0</v>
      </c>
      <c r="BF199" s="228">
        <f>IF(N199="snížená",J199,0)</f>
        <v>0</v>
      </c>
      <c r="BG199" s="228">
        <f>IF(N199="zákl. přenesená",J199,0)</f>
        <v>0</v>
      </c>
      <c r="BH199" s="228">
        <f>IF(N199="sníž. přenesená",J199,0)</f>
        <v>0</v>
      </c>
      <c r="BI199" s="228">
        <f>IF(N199="nulová",J199,0)</f>
        <v>0</v>
      </c>
      <c r="BJ199" s="20" t="s">
        <v>83</v>
      </c>
      <c r="BK199" s="228">
        <f>ROUND(I199*H199,2)</f>
        <v>0</v>
      </c>
      <c r="BL199" s="20" t="s">
        <v>215</v>
      </c>
      <c r="BM199" s="227" t="s">
        <v>3016</v>
      </c>
    </row>
    <row r="200" s="2" customFormat="1">
      <c r="A200" s="42"/>
      <c r="B200" s="43"/>
      <c r="C200" s="44"/>
      <c r="D200" s="236" t="s">
        <v>283</v>
      </c>
      <c r="E200" s="44"/>
      <c r="F200" s="267" t="s">
        <v>3535</v>
      </c>
      <c r="G200" s="44"/>
      <c r="H200" s="44"/>
      <c r="I200" s="231"/>
      <c r="J200" s="44"/>
      <c r="K200" s="44"/>
      <c r="L200" s="48"/>
      <c r="M200" s="232"/>
      <c r="N200" s="233"/>
      <c r="O200" s="88"/>
      <c r="P200" s="88"/>
      <c r="Q200" s="88"/>
      <c r="R200" s="88"/>
      <c r="S200" s="88"/>
      <c r="T200" s="89"/>
      <c r="U200" s="42"/>
      <c r="V200" s="42"/>
      <c r="W200" s="42"/>
      <c r="X200" s="42"/>
      <c r="Y200" s="42"/>
      <c r="Z200" s="42"/>
      <c r="AA200" s="42"/>
      <c r="AB200" s="42"/>
      <c r="AC200" s="42"/>
      <c r="AD200" s="42"/>
      <c r="AE200" s="42"/>
      <c r="AT200" s="20" t="s">
        <v>283</v>
      </c>
      <c r="AU200" s="20" t="s">
        <v>83</v>
      </c>
    </row>
    <row r="201" s="2" customFormat="1" ht="37.8" customHeight="1">
      <c r="A201" s="42"/>
      <c r="B201" s="43"/>
      <c r="C201" s="216" t="s">
        <v>76</v>
      </c>
      <c r="D201" s="216" t="s">
        <v>217</v>
      </c>
      <c r="E201" s="217" t="s">
        <v>3538</v>
      </c>
      <c r="F201" s="218" t="s">
        <v>3539</v>
      </c>
      <c r="G201" s="219" t="s">
        <v>670</v>
      </c>
      <c r="H201" s="220">
        <v>26</v>
      </c>
      <c r="I201" s="221"/>
      <c r="J201" s="222">
        <f>ROUND(I201*H201,2)</f>
        <v>0</v>
      </c>
      <c r="K201" s="218" t="s">
        <v>32</v>
      </c>
      <c r="L201" s="48"/>
      <c r="M201" s="223" t="s">
        <v>32</v>
      </c>
      <c r="N201" s="224" t="s">
        <v>47</v>
      </c>
      <c r="O201" s="88"/>
      <c r="P201" s="225">
        <f>O201*H201</f>
        <v>0</v>
      </c>
      <c r="Q201" s="225">
        <v>0</v>
      </c>
      <c r="R201" s="225">
        <f>Q201*H201</f>
        <v>0</v>
      </c>
      <c r="S201" s="225">
        <v>0</v>
      </c>
      <c r="T201" s="226">
        <f>S201*H201</f>
        <v>0</v>
      </c>
      <c r="U201" s="42"/>
      <c r="V201" s="42"/>
      <c r="W201" s="42"/>
      <c r="X201" s="42"/>
      <c r="Y201" s="42"/>
      <c r="Z201" s="42"/>
      <c r="AA201" s="42"/>
      <c r="AB201" s="42"/>
      <c r="AC201" s="42"/>
      <c r="AD201" s="42"/>
      <c r="AE201" s="42"/>
      <c r="AR201" s="227" t="s">
        <v>215</v>
      </c>
      <c r="AT201" s="227" t="s">
        <v>217</v>
      </c>
      <c r="AU201" s="227" t="s">
        <v>83</v>
      </c>
      <c r="AY201" s="20" t="s">
        <v>214</v>
      </c>
      <c r="BE201" s="228">
        <f>IF(N201="základní",J201,0)</f>
        <v>0</v>
      </c>
      <c r="BF201" s="228">
        <f>IF(N201="snížená",J201,0)</f>
        <v>0</v>
      </c>
      <c r="BG201" s="228">
        <f>IF(N201="zákl. přenesená",J201,0)</f>
        <v>0</v>
      </c>
      <c r="BH201" s="228">
        <f>IF(N201="sníž. přenesená",J201,0)</f>
        <v>0</v>
      </c>
      <c r="BI201" s="228">
        <f>IF(N201="nulová",J201,0)</f>
        <v>0</v>
      </c>
      <c r="BJ201" s="20" t="s">
        <v>83</v>
      </c>
      <c r="BK201" s="228">
        <f>ROUND(I201*H201,2)</f>
        <v>0</v>
      </c>
      <c r="BL201" s="20" t="s">
        <v>215</v>
      </c>
      <c r="BM201" s="227" t="s">
        <v>3019</v>
      </c>
    </row>
    <row r="202" s="2" customFormat="1">
      <c r="A202" s="42"/>
      <c r="B202" s="43"/>
      <c r="C202" s="44"/>
      <c r="D202" s="236" t="s">
        <v>283</v>
      </c>
      <c r="E202" s="44"/>
      <c r="F202" s="267" t="s">
        <v>3540</v>
      </c>
      <c r="G202" s="44"/>
      <c r="H202" s="44"/>
      <c r="I202" s="231"/>
      <c r="J202" s="44"/>
      <c r="K202" s="44"/>
      <c r="L202" s="48"/>
      <c r="M202" s="232"/>
      <c r="N202" s="233"/>
      <c r="O202" s="88"/>
      <c r="P202" s="88"/>
      <c r="Q202" s="88"/>
      <c r="R202" s="88"/>
      <c r="S202" s="88"/>
      <c r="T202" s="89"/>
      <c r="U202" s="42"/>
      <c r="V202" s="42"/>
      <c r="W202" s="42"/>
      <c r="X202" s="42"/>
      <c r="Y202" s="42"/>
      <c r="Z202" s="42"/>
      <c r="AA202" s="42"/>
      <c r="AB202" s="42"/>
      <c r="AC202" s="42"/>
      <c r="AD202" s="42"/>
      <c r="AE202" s="42"/>
      <c r="AT202" s="20" t="s">
        <v>283</v>
      </c>
      <c r="AU202" s="20" t="s">
        <v>83</v>
      </c>
    </row>
    <row r="203" s="2" customFormat="1" ht="24.15" customHeight="1">
      <c r="A203" s="42"/>
      <c r="B203" s="43"/>
      <c r="C203" s="216" t="s">
        <v>76</v>
      </c>
      <c r="D203" s="216" t="s">
        <v>217</v>
      </c>
      <c r="E203" s="217" t="s">
        <v>3541</v>
      </c>
      <c r="F203" s="218" t="s">
        <v>3542</v>
      </c>
      <c r="G203" s="219" t="s">
        <v>670</v>
      </c>
      <c r="H203" s="220">
        <v>47</v>
      </c>
      <c r="I203" s="221"/>
      <c r="J203" s="222">
        <f>ROUND(I203*H203,2)</f>
        <v>0</v>
      </c>
      <c r="K203" s="218" t="s">
        <v>32</v>
      </c>
      <c r="L203" s="48"/>
      <c r="M203" s="223" t="s">
        <v>32</v>
      </c>
      <c r="N203" s="224" t="s">
        <v>47</v>
      </c>
      <c r="O203" s="88"/>
      <c r="P203" s="225">
        <f>O203*H203</f>
        <v>0</v>
      </c>
      <c r="Q203" s="225">
        <v>0</v>
      </c>
      <c r="R203" s="225">
        <f>Q203*H203</f>
        <v>0</v>
      </c>
      <c r="S203" s="225">
        <v>0</v>
      </c>
      <c r="T203" s="226">
        <f>S203*H203</f>
        <v>0</v>
      </c>
      <c r="U203" s="42"/>
      <c r="V203" s="42"/>
      <c r="W203" s="42"/>
      <c r="X203" s="42"/>
      <c r="Y203" s="42"/>
      <c r="Z203" s="42"/>
      <c r="AA203" s="42"/>
      <c r="AB203" s="42"/>
      <c r="AC203" s="42"/>
      <c r="AD203" s="42"/>
      <c r="AE203" s="42"/>
      <c r="AR203" s="227" t="s">
        <v>215</v>
      </c>
      <c r="AT203" s="227" t="s">
        <v>217</v>
      </c>
      <c r="AU203" s="227" t="s">
        <v>83</v>
      </c>
      <c r="AY203" s="20" t="s">
        <v>214</v>
      </c>
      <c r="BE203" s="228">
        <f>IF(N203="základní",J203,0)</f>
        <v>0</v>
      </c>
      <c r="BF203" s="228">
        <f>IF(N203="snížená",J203,0)</f>
        <v>0</v>
      </c>
      <c r="BG203" s="228">
        <f>IF(N203="zákl. přenesená",J203,0)</f>
        <v>0</v>
      </c>
      <c r="BH203" s="228">
        <f>IF(N203="sníž. přenesená",J203,0)</f>
        <v>0</v>
      </c>
      <c r="BI203" s="228">
        <f>IF(N203="nulová",J203,0)</f>
        <v>0</v>
      </c>
      <c r="BJ203" s="20" t="s">
        <v>83</v>
      </c>
      <c r="BK203" s="228">
        <f>ROUND(I203*H203,2)</f>
        <v>0</v>
      </c>
      <c r="BL203" s="20" t="s">
        <v>215</v>
      </c>
      <c r="BM203" s="227" t="s">
        <v>3024</v>
      </c>
    </row>
    <row r="204" s="2" customFormat="1">
      <c r="A204" s="42"/>
      <c r="B204" s="43"/>
      <c r="C204" s="44"/>
      <c r="D204" s="236" t="s">
        <v>283</v>
      </c>
      <c r="E204" s="44"/>
      <c r="F204" s="267" t="s">
        <v>3543</v>
      </c>
      <c r="G204" s="44"/>
      <c r="H204" s="44"/>
      <c r="I204" s="231"/>
      <c r="J204" s="44"/>
      <c r="K204" s="44"/>
      <c r="L204" s="48"/>
      <c r="M204" s="232"/>
      <c r="N204" s="233"/>
      <c r="O204" s="88"/>
      <c r="P204" s="88"/>
      <c r="Q204" s="88"/>
      <c r="R204" s="88"/>
      <c r="S204" s="88"/>
      <c r="T204" s="89"/>
      <c r="U204" s="42"/>
      <c r="V204" s="42"/>
      <c r="W204" s="42"/>
      <c r="X204" s="42"/>
      <c r="Y204" s="42"/>
      <c r="Z204" s="42"/>
      <c r="AA204" s="42"/>
      <c r="AB204" s="42"/>
      <c r="AC204" s="42"/>
      <c r="AD204" s="42"/>
      <c r="AE204" s="42"/>
      <c r="AT204" s="20" t="s">
        <v>283</v>
      </c>
      <c r="AU204" s="20" t="s">
        <v>83</v>
      </c>
    </row>
    <row r="205" s="2" customFormat="1" ht="24.15" customHeight="1">
      <c r="A205" s="42"/>
      <c r="B205" s="43"/>
      <c r="C205" s="216" t="s">
        <v>76</v>
      </c>
      <c r="D205" s="216" t="s">
        <v>217</v>
      </c>
      <c r="E205" s="217" t="s">
        <v>3544</v>
      </c>
      <c r="F205" s="218" t="s">
        <v>3545</v>
      </c>
      <c r="G205" s="219" t="s">
        <v>670</v>
      </c>
      <c r="H205" s="220">
        <v>41</v>
      </c>
      <c r="I205" s="221"/>
      <c r="J205" s="222">
        <f>ROUND(I205*H205,2)</f>
        <v>0</v>
      </c>
      <c r="K205" s="218" t="s">
        <v>32</v>
      </c>
      <c r="L205" s="48"/>
      <c r="M205" s="223" t="s">
        <v>32</v>
      </c>
      <c r="N205" s="224" t="s">
        <v>47</v>
      </c>
      <c r="O205" s="88"/>
      <c r="P205" s="225">
        <f>O205*H205</f>
        <v>0</v>
      </c>
      <c r="Q205" s="225">
        <v>0</v>
      </c>
      <c r="R205" s="225">
        <f>Q205*H205</f>
        <v>0</v>
      </c>
      <c r="S205" s="225">
        <v>0</v>
      </c>
      <c r="T205" s="226">
        <f>S205*H205</f>
        <v>0</v>
      </c>
      <c r="U205" s="42"/>
      <c r="V205" s="42"/>
      <c r="W205" s="42"/>
      <c r="X205" s="42"/>
      <c r="Y205" s="42"/>
      <c r="Z205" s="42"/>
      <c r="AA205" s="42"/>
      <c r="AB205" s="42"/>
      <c r="AC205" s="42"/>
      <c r="AD205" s="42"/>
      <c r="AE205" s="42"/>
      <c r="AR205" s="227" t="s">
        <v>215</v>
      </c>
      <c r="AT205" s="227" t="s">
        <v>217</v>
      </c>
      <c r="AU205" s="227" t="s">
        <v>83</v>
      </c>
      <c r="AY205" s="20" t="s">
        <v>214</v>
      </c>
      <c r="BE205" s="228">
        <f>IF(N205="základní",J205,0)</f>
        <v>0</v>
      </c>
      <c r="BF205" s="228">
        <f>IF(N205="snížená",J205,0)</f>
        <v>0</v>
      </c>
      <c r="BG205" s="228">
        <f>IF(N205="zákl. přenesená",J205,0)</f>
        <v>0</v>
      </c>
      <c r="BH205" s="228">
        <f>IF(N205="sníž. přenesená",J205,0)</f>
        <v>0</v>
      </c>
      <c r="BI205" s="228">
        <f>IF(N205="nulová",J205,0)</f>
        <v>0</v>
      </c>
      <c r="BJ205" s="20" t="s">
        <v>83</v>
      </c>
      <c r="BK205" s="228">
        <f>ROUND(I205*H205,2)</f>
        <v>0</v>
      </c>
      <c r="BL205" s="20" t="s">
        <v>215</v>
      </c>
      <c r="BM205" s="227" t="s">
        <v>3027</v>
      </c>
    </row>
    <row r="206" s="2" customFormat="1">
      <c r="A206" s="42"/>
      <c r="B206" s="43"/>
      <c r="C206" s="44"/>
      <c r="D206" s="236" t="s">
        <v>283</v>
      </c>
      <c r="E206" s="44"/>
      <c r="F206" s="267" t="s">
        <v>3546</v>
      </c>
      <c r="G206" s="44"/>
      <c r="H206" s="44"/>
      <c r="I206" s="231"/>
      <c r="J206" s="44"/>
      <c r="K206" s="44"/>
      <c r="L206" s="48"/>
      <c r="M206" s="232"/>
      <c r="N206" s="233"/>
      <c r="O206" s="88"/>
      <c r="P206" s="88"/>
      <c r="Q206" s="88"/>
      <c r="R206" s="88"/>
      <c r="S206" s="88"/>
      <c r="T206" s="89"/>
      <c r="U206" s="42"/>
      <c r="V206" s="42"/>
      <c r="W206" s="42"/>
      <c r="X206" s="42"/>
      <c r="Y206" s="42"/>
      <c r="Z206" s="42"/>
      <c r="AA206" s="42"/>
      <c r="AB206" s="42"/>
      <c r="AC206" s="42"/>
      <c r="AD206" s="42"/>
      <c r="AE206" s="42"/>
      <c r="AT206" s="20" t="s">
        <v>283</v>
      </c>
      <c r="AU206" s="20" t="s">
        <v>83</v>
      </c>
    </row>
    <row r="207" s="2" customFormat="1" ht="33" customHeight="1">
      <c r="A207" s="42"/>
      <c r="B207" s="43"/>
      <c r="C207" s="216" t="s">
        <v>76</v>
      </c>
      <c r="D207" s="216" t="s">
        <v>217</v>
      </c>
      <c r="E207" s="217" t="s">
        <v>3547</v>
      </c>
      <c r="F207" s="218" t="s">
        <v>3548</v>
      </c>
      <c r="G207" s="219" t="s">
        <v>670</v>
      </c>
      <c r="H207" s="220">
        <v>26</v>
      </c>
      <c r="I207" s="221"/>
      <c r="J207" s="222">
        <f>ROUND(I207*H207,2)</f>
        <v>0</v>
      </c>
      <c r="K207" s="218" t="s">
        <v>32</v>
      </c>
      <c r="L207" s="48"/>
      <c r="M207" s="223" t="s">
        <v>32</v>
      </c>
      <c r="N207" s="224" t="s">
        <v>47</v>
      </c>
      <c r="O207" s="88"/>
      <c r="P207" s="225">
        <f>O207*H207</f>
        <v>0</v>
      </c>
      <c r="Q207" s="225">
        <v>0</v>
      </c>
      <c r="R207" s="225">
        <f>Q207*H207</f>
        <v>0</v>
      </c>
      <c r="S207" s="225">
        <v>0</v>
      </c>
      <c r="T207" s="226">
        <f>S207*H207</f>
        <v>0</v>
      </c>
      <c r="U207" s="42"/>
      <c r="V207" s="42"/>
      <c r="W207" s="42"/>
      <c r="X207" s="42"/>
      <c r="Y207" s="42"/>
      <c r="Z207" s="42"/>
      <c r="AA207" s="42"/>
      <c r="AB207" s="42"/>
      <c r="AC207" s="42"/>
      <c r="AD207" s="42"/>
      <c r="AE207" s="42"/>
      <c r="AR207" s="227" t="s">
        <v>215</v>
      </c>
      <c r="AT207" s="227" t="s">
        <v>217</v>
      </c>
      <c r="AU207" s="227" t="s">
        <v>83</v>
      </c>
      <c r="AY207" s="20" t="s">
        <v>214</v>
      </c>
      <c r="BE207" s="228">
        <f>IF(N207="základní",J207,0)</f>
        <v>0</v>
      </c>
      <c r="BF207" s="228">
        <f>IF(N207="snížená",J207,0)</f>
        <v>0</v>
      </c>
      <c r="BG207" s="228">
        <f>IF(N207="zákl. přenesená",J207,0)</f>
        <v>0</v>
      </c>
      <c r="BH207" s="228">
        <f>IF(N207="sníž. přenesená",J207,0)</f>
        <v>0</v>
      </c>
      <c r="BI207" s="228">
        <f>IF(N207="nulová",J207,0)</f>
        <v>0</v>
      </c>
      <c r="BJ207" s="20" t="s">
        <v>83</v>
      </c>
      <c r="BK207" s="228">
        <f>ROUND(I207*H207,2)</f>
        <v>0</v>
      </c>
      <c r="BL207" s="20" t="s">
        <v>215</v>
      </c>
      <c r="BM207" s="227" t="s">
        <v>3032</v>
      </c>
    </row>
    <row r="208" s="2" customFormat="1">
      <c r="A208" s="42"/>
      <c r="B208" s="43"/>
      <c r="C208" s="44"/>
      <c r="D208" s="236" t="s">
        <v>283</v>
      </c>
      <c r="E208" s="44"/>
      <c r="F208" s="267" t="s">
        <v>3549</v>
      </c>
      <c r="G208" s="44"/>
      <c r="H208" s="44"/>
      <c r="I208" s="231"/>
      <c r="J208" s="44"/>
      <c r="K208" s="44"/>
      <c r="L208" s="48"/>
      <c r="M208" s="232"/>
      <c r="N208" s="233"/>
      <c r="O208" s="88"/>
      <c r="P208" s="88"/>
      <c r="Q208" s="88"/>
      <c r="R208" s="88"/>
      <c r="S208" s="88"/>
      <c r="T208" s="89"/>
      <c r="U208" s="42"/>
      <c r="V208" s="42"/>
      <c r="W208" s="42"/>
      <c r="X208" s="42"/>
      <c r="Y208" s="42"/>
      <c r="Z208" s="42"/>
      <c r="AA208" s="42"/>
      <c r="AB208" s="42"/>
      <c r="AC208" s="42"/>
      <c r="AD208" s="42"/>
      <c r="AE208" s="42"/>
      <c r="AT208" s="20" t="s">
        <v>283</v>
      </c>
      <c r="AU208" s="20" t="s">
        <v>83</v>
      </c>
    </row>
    <row r="209" s="2" customFormat="1" ht="37.8" customHeight="1">
      <c r="A209" s="42"/>
      <c r="B209" s="43"/>
      <c r="C209" s="216" t="s">
        <v>76</v>
      </c>
      <c r="D209" s="216" t="s">
        <v>217</v>
      </c>
      <c r="E209" s="217" t="s">
        <v>3550</v>
      </c>
      <c r="F209" s="218" t="s">
        <v>3551</v>
      </c>
      <c r="G209" s="219" t="s">
        <v>670</v>
      </c>
      <c r="H209" s="220">
        <v>4</v>
      </c>
      <c r="I209" s="221"/>
      <c r="J209" s="222">
        <f>ROUND(I209*H209,2)</f>
        <v>0</v>
      </c>
      <c r="K209" s="218" t="s">
        <v>32</v>
      </c>
      <c r="L209" s="48"/>
      <c r="M209" s="223" t="s">
        <v>32</v>
      </c>
      <c r="N209" s="224" t="s">
        <v>47</v>
      </c>
      <c r="O209" s="88"/>
      <c r="P209" s="225">
        <f>O209*H209</f>
        <v>0</v>
      </c>
      <c r="Q209" s="225">
        <v>0</v>
      </c>
      <c r="R209" s="225">
        <f>Q209*H209</f>
        <v>0</v>
      </c>
      <c r="S209" s="225">
        <v>0</v>
      </c>
      <c r="T209" s="226">
        <f>S209*H209</f>
        <v>0</v>
      </c>
      <c r="U209" s="42"/>
      <c r="V209" s="42"/>
      <c r="W209" s="42"/>
      <c r="X209" s="42"/>
      <c r="Y209" s="42"/>
      <c r="Z209" s="42"/>
      <c r="AA209" s="42"/>
      <c r="AB209" s="42"/>
      <c r="AC209" s="42"/>
      <c r="AD209" s="42"/>
      <c r="AE209" s="42"/>
      <c r="AR209" s="227" t="s">
        <v>215</v>
      </c>
      <c r="AT209" s="227" t="s">
        <v>217</v>
      </c>
      <c r="AU209" s="227" t="s">
        <v>83</v>
      </c>
      <c r="AY209" s="20" t="s">
        <v>214</v>
      </c>
      <c r="BE209" s="228">
        <f>IF(N209="základní",J209,0)</f>
        <v>0</v>
      </c>
      <c r="BF209" s="228">
        <f>IF(N209="snížená",J209,0)</f>
        <v>0</v>
      </c>
      <c r="BG209" s="228">
        <f>IF(N209="zákl. přenesená",J209,0)</f>
        <v>0</v>
      </c>
      <c r="BH209" s="228">
        <f>IF(N209="sníž. přenesená",J209,0)</f>
        <v>0</v>
      </c>
      <c r="BI209" s="228">
        <f>IF(N209="nulová",J209,0)</f>
        <v>0</v>
      </c>
      <c r="BJ209" s="20" t="s">
        <v>83</v>
      </c>
      <c r="BK209" s="228">
        <f>ROUND(I209*H209,2)</f>
        <v>0</v>
      </c>
      <c r="BL209" s="20" t="s">
        <v>215</v>
      </c>
      <c r="BM209" s="227" t="s">
        <v>3037</v>
      </c>
    </row>
    <row r="210" s="2" customFormat="1">
      <c r="A210" s="42"/>
      <c r="B210" s="43"/>
      <c r="C210" s="44"/>
      <c r="D210" s="236" t="s">
        <v>283</v>
      </c>
      <c r="E210" s="44"/>
      <c r="F210" s="267" t="s">
        <v>3552</v>
      </c>
      <c r="G210" s="44"/>
      <c r="H210" s="44"/>
      <c r="I210" s="231"/>
      <c r="J210" s="44"/>
      <c r="K210" s="44"/>
      <c r="L210" s="48"/>
      <c r="M210" s="232"/>
      <c r="N210" s="233"/>
      <c r="O210" s="88"/>
      <c r="P210" s="88"/>
      <c r="Q210" s="88"/>
      <c r="R210" s="88"/>
      <c r="S210" s="88"/>
      <c r="T210" s="89"/>
      <c r="U210" s="42"/>
      <c r="V210" s="42"/>
      <c r="W210" s="42"/>
      <c r="X210" s="42"/>
      <c r="Y210" s="42"/>
      <c r="Z210" s="42"/>
      <c r="AA210" s="42"/>
      <c r="AB210" s="42"/>
      <c r="AC210" s="42"/>
      <c r="AD210" s="42"/>
      <c r="AE210" s="42"/>
      <c r="AT210" s="20" t="s">
        <v>283</v>
      </c>
      <c r="AU210" s="20" t="s">
        <v>83</v>
      </c>
    </row>
    <row r="211" s="2" customFormat="1" ht="24.15" customHeight="1">
      <c r="A211" s="42"/>
      <c r="B211" s="43"/>
      <c r="C211" s="216" t="s">
        <v>76</v>
      </c>
      <c r="D211" s="216" t="s">
        <v>217</v>
      </c>
      <c r="E211" s="217" t="s">
        <v>3553</v>
      </c>
      <c r="F211" s="218" t="s">
        <v>3554</v>
      </c>
      <c r="G211" s="219" t="s">
        <v>670</v>
      </c>
      <c r="H211" s="220">
        <v>13</v>
      </c>
      <c r="I211" s="221"/>
      <c r="J211" s="222">
        <f>ROUND(I211*H211,2)</f>
        <v>0</v>
      </c>
      <c r="K211" s="218" t="s">
        <v>32</v>
      </c>
      <c r="L211" s="48"/>
      <c r="M211" s="223" t="s">
        <v>32</v>
      </c>
      <c r="N211" s="224" t="s">
        <v>47</v>
      </c>
      <c r="O211" s="88"/>
      <c r="P211" s="225">
        <f>O211*H211</f>
        <v>0</v>
      </c>
      <c r="Q211" s="225">
        <v>0</v>
      </c>
      <c r="R211" s="225">
        <f>Q211*H211</f>
        <v>0</v>
      </c>
      <c r="S211" s="225">
        <v>0</v>
      </c>
      <c r="T211" s="226">
        <f>S211*H211</f>
        <v>0</v>
      </c>
      <c r="U211" s="42"/>
      <c r="V211" s="42"/>
      <c r="W211" s="42"/>
      <c r="X211" s="42"/>
      <c r="Y211" s="42"/>
      <c r="Z211" s="42"/>
      <c r="AA211" s="42"/>
      <c r="AB211" s="42"/>
      <c r="AC211" s="42"/>
      <c r="AD211" s="42"/>
      <c r="AE211" s="42"/>
      <c r="AR211" s="227" t="s">
        <v>215</v>
      </c>
      <c r="AT211" s="227" t="s">
        <v>217</v>
      </c>
      <c r="AU211" s="227" t="s">
        <v>83</v>
      </c>
      <c r="AY211" s="20" t="s">
        <v>214</v>
      </c>
      <c r="BE211" s="228">
        <f>IF(N211="základní",J211,0)</f>
        <v>0</v>
      </c>
      <c r="BF211" s="228">
        <f>IF(N211="snížená",J211,0)</f>
        <v>0</v>
      </c>
      <c r="BG211" s="228">
        <f>IF(N211="zákl. přenesená",J211,0)</f>
        <v>0</v>
      </c>
      <c r="BH211" s="228">
        <f>IF(N211="sníž. přenesená",J211,0)</f>
        <v>0</v>
      </c>
      <c r="BI211" s="228">
        <f>IF(N211="nulová",J211,0)</f>
        <v>0</v>
      </c>
      <c r="BJ211" s="20" t="s">
        <v>83</v>
      </c>
      <c r="BK211" s="228">
        <f>ROUND(I211*H211,2)</f>
        <v>0</v>
      </c>
      <c r="BL211" s="20" t="s">
        <v>215</v>
      </c>
      <c r="BM211" s="227" t="s">
        <v>3042</v>
      </c>
    </row>
    <row r="212" s="2" customFormat="1">
      <c r="A212" s="42"/>
      <c r="B212" s="43"/>
      <c r="C212" s="44"/>
      <c r="D212" s="236" t="s">
        <v>283</v>
      </c>
      <c r="E212" s="44"/>
      <c r="F212" s="267" t="s">
        <v>3555</v>
      </c>
      <c r="G212" s="44"/>
      <c r="H212" s="44"/>
      <c r="I212" s="231"/>
      <c r="J212" s="44"/>
      <c r="K212" s="44"/>
      <c r="L212" s="48"/>
      <c r="M212" s="232"/>
      <c r="N212" s="233"/>
      <c r="O212" s="88"/>
      <c r="P212" s="88"/>
      <c r="Q212" s="88"/>
      <c r="R212" s="88"/>
      <c r="S212" s="88"/>
      <c r="T212" s="89"/>
      <c r="U212" s="42"/>
      <c r="V212" s="42"/>
      <c r="W212" s="42"/>
      <c r="X212" s="42"/>
      <c r="Y212" s="42"/>
      <c r="Z212" s="42"/>
      <c r="AA212" s="42"/>
      <c r="AB212" s="42"/>
      <c r="AC212" s="42"/>
      <c r="AD212" s="42"/>
      <c r="AE212" s="42"/>
      <c r="AT212" s="20" t="s">
        <v>283</v>
      </c>
      <c r="AU212" s="20" t="s">
        <v>83</v>
      </c>
    </row>
    <row r="213" s="2" customFormat="1" ht="24.15" customHeight="1">
      <c r="A213" s="42"/>
      <c r="B213" s="43"/>
      <c r="C213" s="216" t="s">
        <v>76</v>
      </c>
      <c r="D213" s="216" t="s">
        <v>217</v>
      </c>
      <c r="E213" s="217" t="s">
        <v>3556</v>
      </c>
      <c r="F213" s="218" t="s">
        <v>3557</v>
      </c>
      <c r="G213" s="219" t="s">
        <v>670</v>
      </c>
      <c r="H213" s="220">
        <v>1</v>
      </c>
      <c r="I213" s="221"/>
      <c r="J213" s="222">
        <f>ROUND(I213*H213,2)</f>
        <v>0</v>
      </c>
      <c r="K213" s="218" t="s">
        <v>32</v>
      </c>
      <c r="L213" s="48"/>
      <c r="M213" s="223" t="s">
        <v>32</v>
      </c>
      <c r="N213" s="224" t="s">
        <v>47</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215</v>
      </c>
      <c r="AT213" s="227" t="s">
        <v>217</v>
      </c>
      <c r="AU213" s="227" t="s">
        <v>83</v>
      </c>
      <c r="AY213" s="20" t="s">
        <v>214</v>
      </c>
      <c r="BE213" s="228">
        <f>IF(N213="základní",J213,0)</f>
        <v>0</v>
      </c>
      <c r="BF213" s="228">
        <f>IF(N213="snížená",J213,0)</f>
        <v>0</v>
      </c>
      <c r="BG213" s="228">
        <f>IF(N213="zákl. přenesená",J213,0)</f>
        <v>0</v>
      </c>
      <c r="BH213" s="228">
        <f>IF(N213="sníž. přenesená",J213,0)</f>
        <v>0</v>
      </c>
      <c r="BI213" s="228">
        <f>IF(N213="nulová",J213,0)</f>
        <v>0</v>
      </c>
      <c r="BJ213" s="20" t="s">
        <v>83</v>
      </c>
      <c r="BK213" s="228">
        <f>ROUND(I213*H213,2)</f>
        <v>0</v>
      </c>
      <c r="BL213" s="20" t="s">
        <v>215</v>
      </c>
      <c r="BM213" s="227" t="s">
        <v>3046</v>
      </c>
    </row>
    <row r="214" s="2" customFormat="1">
      <c r="A214" s="42"/>
      <c r="B214" s="43"/>
      <c r="C214" s="44"/>
      <c r="D214" s="236" t="s">
        <v>283</v>
      </c>
      <c r="E214" s="44"/>
      <c r="F214" s="267" t="s">
        <v>3555</v>
      </c>
      <c r="G214" s="44"/>
      <c r="H214" s="44"/>
      <c r="I214" s="231"/>
      <c r="J214" s="44"/>
      <c r="K214" s="44"/>
      <c r="L214" s="48"/>
      <c r="M214" s="232"/>
      <c r="N214" s="233"/>
      <c r="O214" s="88"/>
      <c r="P214" s="88"/>
      <c r="Q214" s="88"/>
      <c r="R214" s="88"/>
      <c r="S214" s="88"/>
      <c r="T214" s="89"/>
      <c r="U214" s="42"/>
      <c r="V214" s="42"/>
      <c r="W214" s="42"/>
      <c r="X214" s="42"/>
      <c r="Y214" s="42"/>
      <c r="Z214" s="42"/>
      <c r="AA214" s="42"/>
      <c r="AB214" s="42"/>
      <c r="AC214" s="42"/>
      <c r="AD214" s="42"/>
      <c r="AE214" s="42"/>
      <c r="AT214" s="20" t="s">
        <v>283</v>
      </c>
      <c r="AU214" s="20" t="s">
        <v>83</v>
      </c>
    </row>
    <row r="215" s="2" customFormat="1" ht="24.15" customHeight="1">
      <c r="A215" s="42"/>
      <c r="B215" s="43"/>
      <c r="C215" s="216" t="s">
        <v>76</v>
      </c>
      <c r="D215" s="216" t="s">
        <v>217</v>
      </c>
      <c r="E215" s="217" t="s">
        <v>3558</v>
      </c>
      <c r="F215" s="218" t="s">
        <v>3559</v>
      </c>
      <c r="G215" s="219" t="s">
        <v>670</v>
      </c>
      <c r="H215" s="220">
        <v>16</v>
      </c>
      <c r="I215" s="221"/>
      <c r="J215" s="222">
        <f>ROUND(I215*H215,2)</f>
        <v>0</v>
      </c>
      <c r="K215" s="218" t="s">
        <v>32</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215</v>
      </c>
      <c r="AT215" s="227" t="s">
        <v>217</v>
      </c>
      <c r="AU215" s="227" t="s">
        <v>83</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215</v>
      </c>
      <c r="BM215" s="227" t="s">
        <v>3051</v>
      </c>
    </row>
    <row r="216" s="2" customFormat="1">
      <c r="A216" s="42"/>
      <c r="B216" s="43"/>
      <c r="C216" s="44"/>
      <c r="D216" s="236" t="s">
        <v>283</v>
      </c>
      <c r="E216" s="44"/>
      <c r="F216" s="267" t="s">
        <v>3555</v>
      </c>
      <c r="G216" s="44"/>
      <c r="H216" s="44"/>
      <c r="I216" s="231"/>
      <c r="J216" s="44"/>
      <c r="K216" s="44"/>
      <c r="L216" s="48"/>
      <c r="M216" s="232"/>
      <c r="N216" s="233"/>
      <c r="O216" s="88"/>
      <c r="P216" s="88"/>
      <c r="Q216" s="88"/>
      <c r="R216" s="88"/>
      <c r="S216" s="88"/>
      <c r="T216" s="89"/>
      <c r="U216" s="42"/>
      <c r="V216" s="42"/>
      <c r="W216" s="42"/>
      <c r="X216" s="42"/>
      <c r="Y216" s="42"/>
      <c r="Z216" s="42"/>
      <c r="AA216" s="42"/>
      <c r="AB216" s="42"/>
      <c r="AC216" s="42"/>
      <c r="AD216" s="42"/>
      <c r="AE216" s="42"/>
      <c r="AT216" s="20" t="s">
        <v>283</v>
      </c>
      <c r="AU216" s="20" t="s">
        <v>83</v>
      </c>
    </row>
    <row r="217" s="2" customFormat="1" ht="33" customHeight="1">
      <c r="A217" s="42"/>
      <c r="B217" s="43"/>
      <c r="C217" s="216" t="s">
        <v>76</v>
      </c>
      <c r="D217" s="216" t="s">
        <v>217</v>
      </c>
      <c r="E217" s="217" t="s">
        <v>3560</v>
      </c>
      <c r="F217" s="218" t="s">
        <v>3561</v>
      </c>
      <c r="G217" s="219" t="s">
        <v>670</v>
      </c>
      <c r="H217" s="220">
        <v>50</v>
      </c>
      <c r="I217" s="221"/>
      <c r="J217" s="222">
        <f>ROUND(I217*H217,2)</f>
        <v>0</v>
      </c>
      <c r="K217" s="218" t="s">
        <v>32</v>
      </c>
      <c r="L217" s="48"/>
      <c r="M217" s="223" t="s">
        <v>32</v>
      </c>
      <c r="N217" s="224" t="s">
        <v>47</v>
      </c>
      <c r="O217" s="88"/>
      <c r="P217" s="225">
        <f>O217*H217</f>
        <v>0</v>
      </c>
      <c r="Q217" s="225">
        <v>0</v>
      </c>
      <c r="R217" s="225">
        <f>Q217*H217</f>
        <v>0</v>
      </c>
      <c r="S217" s="225">
        <v>0</v>
      </c>
      <c r="T217" s="226">
        <f>S217*H217</f>
        <v>0</v>
      </c>
      <c r="U217" s="42"/>
      <c r="V217" s="42"/>
      <c r="W217" s="42"/>
      <c r="X217" s="42"/>
      <c r="Y217" s="42"/>
      <c r="Z217" s="42"/>
      <c r="AA217" s="42"/>
      <c r="AB217" s="42"/>
      <c r="AC217" s="42"/>
      <c r="AD217" s="42"/>
      <c r="AE217" s="42"/>
      <c r="AR217" s="227" t="s">
        <v>215</v>
      </c>
      <c r="AT217" s="227" t="s">
        <v>217</v>
      </c>
      <c r="AU217" s="227" t="s">
        <v>83</v>
      </c>
      <c r="AY217" s="20" t="s">
        <v>214</v>
      </c>
      <c r="BE217" s="228">
        <f>IF(N217="základní",J217,0)</f>
        <v>0</v>
      </c>
      <c r="BF217" s="228">
        <f>IF(N217="snížená",J217,0)</f>
        <v>0</v>
      </c>
      <c r="BG217" s="228">
        <f>IF(N217="zákl. přenesená",J217,0)</f>
        <v>0</v>
      </c>
      <c r="BH217" s="228">
        <f>IF(N217="sníž. přenesená",J217,0)</f>
        <v>0</v>
      </c>
      <c r="BI217" s="228">
        <f>IF(N217="nulová",J217,0)</f>
        <v>0</v>
      </c>
      <c r="BJ217" s="20" t="s">
        <v>83</v>
      </c>
      <c r="BK217" s="228">
        <f>ROUND(I217*H217,2)</f>
        <v>0</v>
      </c>
      <c r="BL217" s="20" t="s">
        <v>215</v>
      </c>
      <c r="BM217" s="227" t="s">
        <v>3054</v>
      </c>
    </row>
    <row r="218" s="2" customFormat="1">
      <c r="A218" s="42"/>
      <c r="B218" s="43"/>
      <c r="C218" s="44"/>
      <c r="D218" s="236" t="s">
        <v>283</v>
      </c>
      <c r="E218" s="44"/>
      <c r="F218" s="267" t="s">
        <v>3562</v>
      </c>
      <c r="G218" s="44"/>
      <c r="H218" s="44"/>
      <c r="I218" s="231"/>
      <c r="J218" s="44"/>
      <c r="K218" s="44"/>
      <c r="L218" s="48"/>
      <c r="M218" s="232"/>
      <c r="N218" s="233"/>
      <c r="O218" s="88"/>
      <c r="P218" s="88"/>
      <c r="Q218" s="88"/>
      <c r="R218" s="88"/>
      <c r="S218" s="88"/>
      <c r="T218" s="89"/>
      <c r="U218" s="42"/>
      <c r="V218" s="42"/>
      <c r="W218" s="42"/>
      <c r="X218" s="42"/>
      <c r="Y218" s="42"/>
      <c r="Z218" s="42"/>
      <c r="AA218" s="42"/>
      <c r="AB218" s="42"/>
      <c r="AC218" s="42"/>
      <c r="AD218" s="42"/>
      <c r="AE218" s="42"/>
      <c r="AT218" s="20" t="s">
        <v>283</v>
      </c>
      <c r="AU218" s="20" t="s">
        <v>83</v>
      </c>
    </row>
    <row r="219" s="2" customFormat="1" ht="78" customHeight="1">
      <c r="A219" s="42"/>
      <c r="B219" s="43"/>
      <c r="C219" s="216" t="s">
        <v>76</v>
      </c>
      <c r="D219" s="216" t="s">
        <v>217</v>
      </c>
      <c r="E219" s="217" t="s">
        <v>3563</v>
      </c>
      <c r="F219" s="218" t="s">
        <v>3564</v>
      </c>
      <c r="G219" s="219" t="s">
        <v>670</v>
      </c>
      <c r="H219" s="220">
        <v>13</v>
      </c>
      <c r="I219" s="221"/>
      <c r="J219" s="222">
        <f>ROUND(I219*H219,2)</f>
        <v>0</v>
      </c>
      <c r="K219" s="218" t="s">
        <v>32</v>
      </c>
      <c r="L219" s="48"/>
      <c r="M219" s="223" t="s">
        <v>32</v>
      </c>
      <c r="N219" s="224" t="s">
        <v>47</v>
      </c>
      <c r="O219" s="88"/>
      <c r="P219" s="225">
        <f>O219*H219</f>
        <v>0</v>
      </c>
      <c r="Q219" s="225">
        <v>0</v>
      </c>
      <c r="R219" s="225">
        <f>Q219*H219</f>
        <v>0</v>
      </c>
      <c r="S219" s="225">
        <v>0</v>
      </c>
      <c r="T219" s="226">
        <f>S219*H219</f>
        <v>0</v>
      </c>
      <c r="U219" s="42"/>
      <c r="V219" s="42"/>
      <c r="W219" s="42"/>
      <c r="X219" s="42"/>
      <c r="Y219" s="42"/>
      <c r="Z219" s="42"/>
      <c r="AA219" s="42"/>
      <c r="AB219" s="42"/>
      <c r="AC219" s="42"/>
      <c r="AD219" s="42"/>
      <c r="AE219" s="42"/>
      <c r="AR219" s="227" t="s">
        <v>215</v>
      </c>
      <c r="AT219" s="227" t="s">
        <v>217</v>
      </c>
      <c r="AU219" s="227" t="s">
        <v>83</v>
      </c>
      <c r="AY219" s="20" t="s">
        <v>214</v>
      </c>
      <c r="BE219" s="228">
        <f>IF(N219="základní",J219,0)</f>
        <v>0</v>
      </c>
      <c r="BF219" s="228">
        <f>IF(N219="snížená",J219,0)</f>
        <v>0</v>
      </c>
      <c r="BG219" s="228">
        <f>IF(N219="zákl. přenesená",J219,0)</f>
        <v>0</v>
      </c>
      <c r="BH219" s="228">
        <f>IF(N219="sníž. přenesená",J219,0)</f>
        <v>0</v>
      </c>
      <c r="BI219" s="228">
        <f>IF(N219="nulová",J219,0)</f>
        <v>0</v>
      </c>
      <c r="BJ219" s="20" t="s">
        <v>83</v>
      </c>
      <c r="BK219" s="228">
        <f>ROUND(I219*H219,2)</f>
        <v>0</v>
      </c>
      <c r="BL219" s="20" t="s">
        <v>215</v>
      </c>
      <c r="BM219" s="227" t="s">
        <v>3057</v>
      </c>
    </row>
    <row r="220" s="2" customFormat="1">
      <c r="A220" s="42"/>
      <c r="B220" s="43"/>
      <c r="C220" s="44"/>
      <c r="D220" s="236" t="s">
        <v>283</v>
      </c>
      <c r="E220" s="44"/>
      <c r="F220" s="267" t="s">
        <v>3565</v>
      </c>
      <c r="G220" s="44"/>
      <c r="H220" s="44"/>
      <c r="I220" s="231"/>
      <c r="J220" s="44"/>
      <c r="K220" s="44"/>
      <c r="L220" s="48"/>
      <c r="M220" s="232"/>
      <c r="N220" s="233"/>
      <c r="O220" s="88"/>
      <c r="P220" s="88"/>
      <c r="Q220" s="88"/>
      <c r="R220" s="88"/>
      <c r="S220" s="88"/>
      <c r="T220" s="89"/>
      <c r="U220" s="42"/>
      <c r="V220" s="42"/>
      <c r="W220" s="42"/>
      <c r="X220" s="42"/>
      <c r="Y220" s="42"/>
      <c r="Z220" s="42"/>
      <c r="AA220" s="42"/>
      <c r="AB220" s="42"/>
      <c r="AC220" s="42"/>
      <c r="AD220" s="42"/>
      <c r="AE220" s="42"/>
      <c r="AT220" s="20" t="s">
        <v>283</v>
      </c>
      <c r="AU220" s="20" t="s">
        <v>83</v>
      </c>
    </row>
    <row r="221" s="2" customFormat="1" ht="78" customHeight="1">
      <c r="A221" s="42"/>
      <c r="B221" s="43"/>
      <c r="C221" s="216" t="s">
        <v>76</v>
      </c>
      <c r="D221" s="216" t="s">
        <v>217</v>
      </c>
      <c r="E221" s="217" t="s">
        <v>3566</v>
      </c>
      <c r="F221" s="218" t="s">
        <v>3567</v>
      </c>
      <c r="G221" s="219" t="s">
        <v>670</v>
      </c>
      <c r="H221" s="220">
        <v>13</v>
      </c>
      <c r="I221" s="221"/>
      <c r="J221" s="222">
        <f>ROUND(I221*H221,2)</f>
        <v>0</v>
      </c>
      <c r="K221" s="218" t="s">
        <v>32</v>
      </c>
      <c r="L221" s="48"/>
      <c r="M221" s="223" t="s">
        <v>32</v>
      </c>
      <c r="N221" s="224" t="s">
        <v>47</v>
      </c>
      <c r="O221" s="88"/>
      <c r="P221" s="225">
        <f>O221*H221</f>
        <v>0</v>
      </c>
      <c r="Q221" s="225">
        <v>0</v>
      </c>
      <c r="R221" s="225">
        <f>Q221*H221</f>
        <v>0</v>
      </c>
      <c r="S221" s="225">
        <v>0</v>
      </c>
      <c r="T221" s="226">
        <f>S221*H221</f>
        <v>0</v>
      </c>
      <c r="U221" s="42"/>
      <c r="V221" s="42"/>
      <c r="W221" s="42"/>
      <c r="X221" s="42"/>
      <c r="Y221" s="42"/>
      <c r="Z221" s="42"/>
      <c r="AA221" s="42"/>
      <c r="AB221" s="42"/>
      <c r="AC221" s="42"/>
      <c r="AD221" s="42"/>
      <c r="AE221" s="42"/>
      <c r="AR221" s="227" t="s">
        <v>215</v>
      </c>
      <c r="AT221" s="227" t="s">
        <v>217</v>
      </c>
      <c r="AU221" s="227" t="s">
        <v>83</v>
      </c>
      <c r="AY221" s="20" t="s">
        <v>214</v>
      </c>
      <c r="BE221" s="228">
        <f>IF(N221="základní",J221,0)</f>
        <v>0</v>
      </c>
      <c r="BF221" s="228">
        <f>IF(N221="snížená",J221,0)</f>
        <v>0</v>
      </c>
      <c r="BG221" s="228">
        <f>IF(N221="zákl. přenesená",J221,0)</f>
        <v>0</v>
      </c>
      <c r="BH221" s="228">
        <f>IF(N221="sníž. přenesená",J221,0)</f>
        <v>0</v>
      </c>
      <c r="BI221" s="228">
        <f>IF(N221="nulová",J221,0)</f>
        <v>0</v>
      </c>
      <c r="BJ221" s="20" t="s">
        <v>83</v>
      </c>
      <c r="BK221" s="228">
        <f>ROUND(I221*H221,2)</f>
        <v>0</v>
      </c>
      <c r="BL221" s="20" t="s">
        <v>215</v>
      </c>
      <c r="BM221" s="227" t="s">
        <v>3062</v>
      </c>
    </row>
    <row r="222" s="2" customFormat="1">
      <c r="A222" s="42"/>
      <c r="B222" s="43"/>
      <c r="C222" s="44"/>
      <c r="D222" s="236" t="s">
        <v>283</v>
      </c>
      <c r="E222" s="44"/>
      <c r="F222" s="267" t="s">
        <v>3568</v>
      </c>
      <c r="G222" s="44"/>
      <c r="H222" s="44"/>
      <c r="I222" s="231"/>
      <c r="J222" s="44"/>
      <c r="K222" s="44"/>
      <c r="L222" s="48"/>
      <c r="M222" s="232"/>
      <c r="N222" s="233"/>
      <c r="O222" s="88"/>
      <c r="P222" s="88"/>
      <c r="Q222" s="88"/>
      <c r="R222" s="88"/>
      <c r="S222" s="88"/>
      <c r="T222" s="89"/>
      <c r="U222" s="42"/>
      <c r="V222" s="42"/>
      <c r="W222" s="42"/>
      <c r="X222" s="42"/>
      <c r="Y222" s="42"/>
      <c r="Z222" s="42"/>
      <c r="AA222" s="42"/>
      <c r="AB222" s="42"/>
      <c r="AC222" s="42"/>
      <c r="AD222" s="42"/>
      <c r="AE222" s="42"/>
      <c r="AT222" s="20" t="s">
        <v>283</v>
      </c>
      <c r="AU222" s="20" t="s">
        <v>83</v>
      </c>
    </row>
    <row r="223" s="12" customFormat="1" ht="25.92" customHeight="1">
      <c r="A223" s="12"/>
      <c r="B223" s="200"/>
      <c r="C223" s="201"/>
      <c r="D223" s="202" t="s">
        <v>75</v>
      </c>
      <c r="E223" s="203" t="s">
        <v>3569</v>
      </c>
      <c r="F223" s="203" t="s">
        <v>3570</v>
      </c>
      <c r="G223" s="201"/>
      <c r="H223" s="201"/>
      <c r="I223" s="204"/>
      <c r="J223" s="205">
        <f>BK223</f>
        <v>0</v>
      </c>
      <c r="K223" s="201"/>
      <c r="L223" s="206"/>
      <c r="M223" s="207"/>
      <c r="N223" s="208"/>
      <c r="O223" s="208"/>
      <c r="P223" s="209">
        <f>SUM(P224:P253)</f>
        <v>0</v>
      </c>
      <c r="Q223" s="208"/>
      <c r="R223" s="209">
        <f>SUM(R224:R253)</f>
        <v>0</v>
      </c>
      <c r="S223" s="208"/>
      <c r="T223" s="210">
        <f>SUM(T224:T253)</f>
        <v>0</v>
      </c>
      <c r="U223" s="12"/>
      <c r="V223" s="12"/>
      <c r="W223" s="12"/>
      <c r="X223" s="12"/>
      <c r="Y223" s="12"/>
      <c r="Z223" s="12"/>
      <c r="AA223" s="12"/>
      <c r="AB223" s="12"/>
      <c r="AC223" s="12"/>
      <c r="AD223" s="12"/>
      <c r="AE223" s="12"/>
      <c r="AR223" s="211" t="s">
        <v>83</v>
      </c>
      <c r="AT223" s="212" t="s">
        <v>75</v>
      </c>
      <c r="AU223" s="212" t="s">
        <v>76</v>
      </c>
      <c r="AY223" s="211" t="s">
        <v>214</v>
      </c>
      <c r="BK223" s="213">
        <f>SUM(BK224:BK253)</f>
        <v>0</v>
      </c>
    </row>
    <row r="224" s="2" customFormat="1" ht="55.5" customHeight="1">
      <c r="A224" s="42"/>
      <c r="B224" s="43"/>
      <c r="C224" s="216" t="s">
        <v>76</v>
      </c>
      <c r="D224" s="216" t="s">
        <v>217</v>
      </c>
      <c r="E224" s="217" t="s">
        <v>3571</v>
      </c>
      <c r="F224" s="218" t="s">
        <v>3572</v>
      </c>
      <c r="G224" s="219" t="s">
        <v>280</v>
      </c>
      <c r="H224" s="220">
        <v>298</v>
      </c>
      <c r="I224" s="221"/>
      <c r="J224" s="222">
        <f>ROUND(I224*H224,2)</f>
        <v>0</v>
      </c>
      <c r="K224" s="218" t="s">
        <v>32</v>
      </c>
      <c r="L224" s="48"/>
      <c r="M224" s="223" t="s">
        <v>32</v>
      </c>
      <c r="N224" s="224" t="s">
        <v>47</v>
      </c>
      <c r="O224" s="88"/>
      <c r="P224" s="225">
        <f>O224*H224</f>
        <v>0</v>
      </c>
      <c r="Q224" s="225">
        <v>0</v>
      </c>
      <c r="R224" s="225">
        <f>Q224*H224</f>
        <v>0</v>
      </c>
      <c r="S224" s="225">
        <v>0</v>
      </c>
      <c r="T224" s="226">
        <f>S224*H224</f>
        <v>0</v>
      </c>
      <c r="U224" s="42"/>
      <c r="V224" s="42"/>
      <c r="W224" s="42"/>
      <c r="X224" s="42"/>
      <c r="Y224" s="42"/>
      <c r="Z224" s="42"/>
      <c r="AA224" s="42"/>
      <c r="AB224" s="42"/>
      <c r="AC224" s="42"/>
      <c r="AD224" s="42"/>
      <c r="AE224" s="42"/>
      <c r="AR224" s="227" t="s">
        <v>215</v>
      </c>
      <c r="AT224" s="227" t="s">
        <v>217</v>
      </c>
      <c r="AU224" s="227" t="s">
        <v>83</v>
      </c>
      <c r="AY224" s="20" t="s">
        <v>214</v>
      </c>
      <c r="BE224" s="228">
        <f>IF(N224="základní",J224,0)</f>
        <v>0</v>
      </c>
      <c r="BF224" s="228">
        <f>IF(N224="snížená",J224,0)</f>
        <v>0</v>
      </c>
      <c r="BG224" s="228">
        <f>IF(N224="zákl. přenesená",J224,0)</f>
        <v>0</v>
      </c>
      <c r="BH224" s="228">
        <f>IF(N224="sníž. přenesená",J224,0)</f>
        <v>0</v>
      </c>
      <c r="BI224" s="228">
        <f>IF(N224="nulová",J224,0)</f>
        <v>0</v>
      </c>
      <c r="BJ224" s="20" t="s">
        <v>83</v>
      </c>
      <c r="BK224" s="228">
        <f>ROUND(I224*H224,2)</f>
        <v>0</v>
      </c>
      <c r="BL224" s="20" t="s">
        <v>215</v>
      </c>
      <c r="BM224" s="227" t="s">
        <v>3067</v>
      </c>
    </row>
    <row r="225" s="2" customFormat="1">
      <c r="A225" s="42"/>
      <c r="B225" s="43"/>
      <c r="C225" s="44"/>
      <c r="D225" s="236" t="s">
        <v>283</v>
      </c>
      <c r="E225" s="44"/>
      <c r="F225" s="267" t="s">
        <v>3573</v>
      </c>
      <c r="G225" s="44"/>
      <c r="H225" s="44"/>
      <c r="I225" s="231"/>
      <c r="J225" s="44"/>
      <c r="K225" s="44"/>
      <c r="L225" s="48"/>
      <c r="M225" s="232"/>
      <c r="N225" s="233"/>
      <c r="O225" s="88"/>
      <c r="P225" s="88"/>
      <c r="Q225" s="88"/>
      <c r="R225" s="88"/>
      <c r="S225" s="88"/>
      <c r="T225" s="89"/>
      <c r="U225" s="42"/>
      <c r="V225" s="42"/>
      <c r="W225" s="42"/>
      <c r="X225" s="42"/>
      <c r="Y225" s="42"/>
      <c r="Z225" s="42"/>
      <c r="AA225" s="42"/>
      <c r="AB225" s="42"/>
      <c r="AC225" s="42"/>
      <c r="AD225" s="42"/>
      <c r="AE225" s="42"/>
      <c r="AT225" s="20" t="s">
        <v>283</v>
      </c>
      <c r="AU225" s="20" t="s">
        <v>83</v>
      </c>
    </row>
    <row r="226" s="2" customFormat="1" ht="55.5" customHeight="1">
      <c r="A226" s="42"/>
      <c r="B226" s="43"/>
      <c r="C226" s="216" t="s">
        <v>76</v>
      </c>
      <c r="D226" s="216" t="s">
        <v>217</v>
      </c>
      <c r="E226" s="217" t="s">
        <v>3574</v>
      </c>
      <c r="F226" s="218" t="s">
        <v>3575</v>
      </c>
      <c r="G226" s="219" t="s">
        <v>280</v>
      </c>
      <c r="H226" s="220">
        <v>68</v>
      </c>
      <c r="I226" s="221"/>
      <c r="J226" s="222">
        <f>ROUND(I226*H226,2)</f>
        <v>0</v>
      </c>
      <c r="K226" s="218" t="s">
        <v>32</v>
      </c>
      <c r="L226" s="48"/>
      <c r="M226" s="223" t="s">
        <v>32</v>
      </c>
      <c r="N226" s="224" t="s">
        <v>47</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215</v>
      </c>
      <c r="AT226" s="227" t="s">
        <v>217</v>
      </c>
      <c r="AU226" s="227" t="s">
        <v>83</v>
      </c>
      <c r="AY226" s="20" t="s">
        <v>214</v>
      </c>
      <c r="BE226" s="228">
        <f>IF(N226="základní",J226,0)</f>
        <v>0</v>
      </c>
      <c r="BF226" s="228">
        <f>IF(N226="snížená",J226,0)</f>
        <v>0</v>
      </c>
      <c r="BG226" s="228">
        <f>IF(N226="zákl. přenesená",J226,0)</f>
        <v>0</v>
      </c>
      <c r="BH226" s="228">
        <f>IF(N226="sníž. přenesená",J226,0)</f>
        <v>0</v>
      </c>
      <c r="BI226" s="228">
        <f>IF(N226="nulová",J226,0)</f>
        <v>0</v>
      </c>
      <c r="BJ226" s="20" t="s">
        <v>83</v>
      </c>
      <c r="BK226" s="228">
        <f>ROUND(I226*H226,2)</f>
        <v>0</v>
      </c>
      <c r="BL226" s="20" t="s">
        <v>215</v>
      </c>
      <c r="BM226" s="227" t="s">
        <v>3072</v>
      </c>
    </row>
    <row r="227" s="2" customFormat="1">
      <c r="A227" s="42"/>
      <c r="B227" s="43"/>
      <c r="C227" s="44"/>
      <c r="D227" s="236" t="s">
        <v>283</v>
      </c>
      <c r="E227" s="44"/>
      <c r="F227" s="267" t="s">
        <v>3573</v>
      </c>
      <c r="G227" s="44"/>
      <c r="H227" s="44"/>
      <c r="I227" s="231"/>
      <c r="J227" s="44"/>
      <c r="K227" s="44"/>
      <c r="L227" s="48"/>
      <c r="M227" s="232"/>
      <c r="N227" s="233"/>
      <c r="O227" s="88"/>
      <c r="P227" s="88"/>
      <c r="Q227" s="88"/>
      <c r="R227" s="88"/>
      <c r="S227" s="88"/>
      <c r="T227" s="89"/>
      <c r="U227" s="42"/>
      <c r="V227" s="42"/>
      <c r="W227" s="42"/>
      <c r="X227" s="42"/>
      <c r="Y227" s="42"/>
      <c r="Z227" s="42"/>
      <c r="AA227" s="42"/>
      <c r="AB227" s="42"/>
      <c r="AC227" s="42"/>
      <c r="AD227" s="42"/>
      <c r="AE227" s="42"/>
      <c r="AT227" s="20" t="s">
        <v>283</v>
      </c>
      <c r="AU227" s="20" t="s">
        <v>83</v>
      </c>
    </row>
    <row r="228" s="2" customFormat="1" ht="55.5" customHeight="1">
      <c r="A228" s="42"/>
      <c r="B228" s="43"/>
      <c r="C228" s="216" t="s">
        <v>76</v>
      </c>
      <c r="D228" s="216" t="s">
        <v>217</v>
      </c>
      <c r="E228" s="217" t="s">
        <v>3576</v>
      </c>
      <c r="F228" s="218" t="s">
        <v>3577</v>
      </c>
      <c r="G228" s="219" t="s">
        <v>280</v>
      </c>
      <c r="H228" s="220">
        <v>159</v>
      </c>
      <c r="I228" s="221"/>
      <c r="J228" s="222">
        <f>ROUND(I228*H228,2)</f>
        <v>0</v>
      </c>
      <c r="K228" s="218" t="s">
        <v>32</v>
      </c>
      <c r="L228" s="48"/>
      <c r="M228" s="223" t="s">
        <v>32</v>
      </c>
      <c r="N228" s="224" t="s">
        <v>47</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215</v>
      </c>
      <c r="AT228" s="227" t="s">
        <v>217</v>
      </c>
      <c r="AU228" s="227" t="s">
        <v>83</v>
      </c>
      <c r="AY228" s="20" t="s">
        <v>214</v>
      </c>
      <c r="BE228" s="228">
        <f>IF(N228="základní",J228,0)</f>
        <v>0</v>
      </c>
      <c r="BF228" s="228">
        <f>IF(N228="snížená",J228,0)</f>
        <v>0</v>
      </c>
      <c r="BG228" s="228">
        <f>IF(N228="zákl. přenesená",J228,0)</f>
        <v>0</v>
      </c>
      <c r="BH228" s="228">
        <f>IF(N228="sníž. přenesená",J228,0)</f>
        <v>0</v>
      </c>
      <c r="BI228" s="228">
        <f>IF(N228="nulová",J228,0)</f>
        <v>0</v>
      </c>
      <c r="BJ228" s="20" t="s">
        <v>83</v>
      </c>
      <c r="BK228" s="228">
        <f>ROUND(I228*H228,2)</f>
        <v>0</v>
      </c>
      <c r="BL228" s="20" t="s">
        <v>215</v>
      </c>
      <c r="BM228" s="227" t="s">
        <v>3077</v>
      </c>
    </row>
    <row r="229" s="2" customFormat="1">
      <c r="A229" s="42"/>
      <c r="B229" s="43"/>
      <c r="C229" s="44"/>
      <c r="D229" s="236" t="s">
        <v>283</v>
      </c>
      <c r="E229" s="44"/>
      <c r="F229" s="267" t="s">
        <v>3573</v>
      </c>
      <c r="G229" s="44"/>
      <c r="H229" s="44"/>
      <c r="I229" s="231"/>
      <c r="J229" s="44"/>
      <c r="K229" s="44"/>
      <c r="L229" s="48"/>
      <c r="M229" s="232"/>
      <c r="N229" s="233"/>
      <c r="O229" s="88"/>
      <c r="P229" s="88"/>
      <c r="Q229" s="88"/>
      <c r="R229" s="88"/>
      <c r="S229" s="88"/>
      <c r="T229" s="89"/>
      <c r="U229" s="42"/>
      <c r="V229" s="42"/>
      <c r="W229" s="42"/>
      <c r="X229" s="42"/>
      <c r="Y229" s="42"/>
      <c r="Z229" s="42"/>
      <c r="AA229" s="42"/>
      <c r="AB229" s="42"/>
      <c r="AC229" s="42"/>
      <c r="AD229" s="42"/>
      <c r="AE229" s="42"/>
      <c r="AT229" s="20" t="s">
        <v>283</v>
      </c>
      <c r="AU229" s="20" t="s">
        <v>83</v>
      </c>
    </row>
    <row r="230" s="2" customFormat="1" ht="55.5" customHeight="1">
      <c r="A230" s="42"/>
      <c r="B230" s="43"/>
      <c r="C230" s="216" t="s">
        <v>76</v>
      </c>
      <c r="D230" s="216" t="s">
        <v>217</v>
      </c>
      <c r="E230" s="217" t="s">
        <v>3578</v>
      </c>
      <c r="F230" s="218" t="s">
        <v>3579</v>
      </c>
      <c r="G230" s="219" t="s">
        <v>280</v>
      </c>
      <c r="H230" s="220">
        <v>32</v>
      </c>
      <c r="I230" s="221"/>
      <c r="J230" s="222">
        <f>ROUND(I230*H230,2)</f>
        <v>0</v>
      </c>
      <c r="K230" s="218" t="s">
        <v>32</v>
      </c>
      <c r="L230" s="48"/>
      <c r="M230" s="223" t="s">
        <v>32</v>
      </c>
      <c r="N230" s="224" t="s">
        <v>47</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215</v>
      </c>
      <c r="AT230" s="227" t="s">
        <v>217</v>
      </c>
      <c r="AU230" s="227" t="s">
        <v>83</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215</v>
      </c>
      <c r="BM230" s="227" t="s">
        <v>3081</v>
      </c>
    </row>
    <row r="231" s="2" customFormat="1">
      <c r="A231" s="42"/>
      <c r="B231" s="43"/>
      <c r="C231" s="44"/>
      <c r="D231" s="236" t="s">
        <v>283</v>
      </c>
      <c r="E231" s="44"/>
      <c r="F231" s="267" t="s">
        <v>3573</v>
      </c>
      <c r="G231" s="44"/>
      <c r="H231" s="44"/>
      <c r="I231" s="231"/>
      <c r="J231" s="44"/>
      <c r="K231" s="44"/>
      <c r="L231" s="48"/>
      <c r="M231" s="232"/>
      <c r="N231" s="233"/>
      <c r="O231" s="88"/>
      <c r="P231" s="88"/>
      <c r="Q231" s="88"/>
      <c r="R231" s="88"/>
      <c r="S231" s="88"/>
      <c r="T231" s="89"/>
      <c r="U231" s="42"/>
      <c r="V231" s="42"/>
      <c r="W231" s="42"/>
      <c r="X231" s="42"/>
      <c r="Y231" s="42"/>
      <c r="Z231" s="42"/>
      <c r="AA231" s="42"/>
      <c r="AB231" s="42"/>
      <c r="AC231" s="42"/>
      <c r="AD231" s="42"/>
      <c r="AE231" s="42"/>
      <c r="AT231" s="20" t="s">
        <v>283</v>
      </c>
      <c r="AU231" s="20" t="s">
        <v>83</v>
      </c>
    </row>
    <row r="232" s="2" customFormat="1" ht="24.15" customHeight="1">
      <c r="A232" s="42"/>
      <c r="B232" s="43"/>
      <c r="C232" s="216" t="s">
        <v>76</v>
      </c>
      <c r="D232" s="216" t="s">
        <v>217</v>
      </c>
      <c r="E232" s="217" t="s">
        <v>3580</v>
      </c>
      <c r="F232" s="218" t="s">
        <v>3581</v>
      </c>
      <c r="G232" s="219" t="s">
        <v>670</v>
      </c>
      <c r="H232" s="220">
        <v>180</v>
      </c>
      <c r="I232" s="221"/>
      <c r="J232" s="222">
        <f>ROUND(I232*H232,2)</f>
        <v>0</v>
      </c>
      <c r="K232" s="218" t="s">
        <v>32</v>
      </c>
      <c r="L232" s="48"/>
      <c r="M232" s="223" t="s">
        <v>32</v>
      </c>
      <c r="N232" s="224" t="s">
        <v>47</v>
      </c>
      <c r="O232" s="88"/>
      <c r="P232" s="225">
        <f>O232*H232</f>
        <v>0</v>
      </c>
      <c r="Q232" s="225">
        <v>0</v>
      </c>
      <c r="R232" s="225">
        <f>Q232*H232</f>
        <v>0</v>
      </c>
      <c r="S232" s="225">
        <v>0</v>
      </c>
      <c r="T232" s="226">
        <f>S232*H232</f>
        <v>0</v>
      </c>
      <c r="U232" s="42"/>
      <c r="V232" s="42"/>
      <c r="W232" s="42"/>
      <c r="X232" s="42"/>
      <c r="Y232" s="42"/>
      <c r="Z232" s="42"/>
      <c r="AA232" s="42"/>
      <c r="AB232" s="42"/>
      <c r="AC232" s="42"/>
      <c r="AD232" s="42"/>
      <c r="AE232" s="42"/>
      <c r="AR232" s="227" t="s">
        <v>215</v>
      </c>
      <c r="AT232" s="227" t="s">
        <v>217</v>
      </c>
      <c r="AU232" s="227" t="s">
        <v>83</v>
      </c>
      <c r="AY232" s="20" t="s">
        <v>214</v>
      </c>
      <c r="BE232" s="228">
        <f>IF(N232="základní",J232,0)</f>
        <v>0</v>
      </c>
      <c r="BF232" s="228">
        <f>IF(N232="snížená",J232,0)</f>
        <v>0</v>
      </c>
      <c r="BG232" s="228">
        <f>IF(N232="zákl. přenesená",J232,0)</f>
        <v>0</v>
      </c>
      <c r="BH232" s="228">
        <f>IF(N232="sníž. přenesená",J232,0)</f>
        <v>0</v>
      </c>
      <c r="BI232" s="228">
        <f>IF(N232="nulová",J232,0)</f>
        <v>0</v>
      </c>
      <c r="BJ232" s="20" t="s">
        <v>83</v>
      </c>
      <c r="BK232" s="228">
        <f>ROUND(I232*H232,2)</f>
        <v>0</v>
      </c>
      <c r="BL232" s="20" t="s">
        <v>215</v>
      </c>
      <c r="BM232" s="227" t="s">
        <v>3085</v>
      </c>
    </row>
    <row r="233" s="2" customFormat="1">
      <c r="A233" s="42"/>
      <c r="B233" s="43"/>
      <c r="C233" s="44"/>
      <c r="D233" s="236" t="s">
        <v>283</v>
      </c>
      <c r="E233" s="44"/>
      <c r="F233" s="267" t="s">
        <v>3582</v>
      </c>
      <c r="G233" s="44"/>
      <c r="H233" s="44"/>
      <c r="I233" s="231"/>
      <c r="J233" s="44"/>
      <c r="K233" s="44"/>
      <c r="L233" s="48"/>
      <c r="M233" s="232"/>
      <c r="N233" s="233"/>
      <c r="O233" s="88"/>
      <c r="P233" s="88"/>
      <c r="Q233" s="88"/>
      <c r="R233" s="88"/>
      <c r="S233" s="88"/>
      <c r="T233" s="89"/>
      <c r="U233" s="42"/>
      <c r="V233" s="42"/>
      <c r="W233" s="42"/>
      <c r="X233" s="42"/>
      <c r="Y233" s="42"/>
      <c r="Z233" s="42"/>
      <c r="AA233" s="42"/>
      <c r="AB233" s="42"/>
      <c r="AC233" s="42"/>
      <c r="AD233" s="42"/>
      <c r="AE233" s="42"/>
      <c r="AT233" s="20" t="s">
        <v>283</v>
      </c>
      <c r="AU233" s="20" t="s">
        <v>83</v>
      </c>
    </row>
    <row r="234" s="2" customFormat="1" ht="24.15" customHeight="1">
      <c r="A234" s="42"/>
      <c r="B234" s="43"/>
      <c r="C234" s="216" t="s">
        <v>76</v>
      </c>
      <c r="D234" s="216" t="s">
        <v>217</v>
      </c>
      <c r="E234" s="217" t="s">
        <v>3583</v>
      </c>
      <c r="F234" s="218" t="s">
        <v>3584</v>
      </c>
      <c r="G234" s="219" t="s">
        <v>670</v>
      </c>
      <c r="H234" s="220">
        <v>80</v>
      </c>
      <c r="I234" s="221"/>
      <c r="J234" s="222">
        <f>ROUND(I234*H234,2)</f>
        <v>0</v>
      </c>
      <c r="K234" s="218" t="s">
        <v>32</v>
      </c>
      <c r="L234" s="48"/>
      <c r="M234" s="223" t="s">
        <v>32</v>
      </c>
      <c r="N234" s="224" t="s">
        <v>47</v>
      </c>
      <c r="O234" s="88"/>
      <c r="P234" s="225">
        <f>O234*H234</f>
        <v>0</v>
      </c>
      <c r="Q234" s="225">
        <v>0</v>
      </c>
      <c r="R234" s="225">
        <f>Q234*H234</f>
        <v>0</v>
      </c>
      <c r="S234" s="225">
        <v>0</v>
      </c>
      <c r="T234" s="226">
        <f>S234*H234</f>
        <v>0</v>
      </c>
      <c r="U234" s="42"/>
      <c r="V234" s="42"/>
      <c r="W234" s="42"/>
      <c r="X234" s="42"/>
      <c r="Y234" s="42"/>
      <c r="Z234" s="42"/>
      <c r="AA234" s="42"/>
      <c r="AB234" s="42"/>
      <c r="AC234" s="42"/>
      <c r="AD234" s="42"/>
      <c r="AE234" s="42"/>
      <c r="AR234" s="227" t="s">
        <v>215</v>
      </c>
      <c r="AT234" s="227" t="s">
        <v>217</v>
      </c>
      <c r="AU234" s="227" t="s">
        <v>83</v>
      </c>
      <c r="AY234" s="20" t="s">
        <v>214</v>
      </c>
      <c r="BE234" s="228">
        <f>IF(N234="základní",J234,0)</f>
        <v>0</v>
      </c>
      <c r="BF234" s="228">
        <f>IF(N234="snížená",J234,0)</f>
        <v>0</v>
      </c>
      <c r="BG234" s="228">
        <f>IF(N234="zákl. přenesená",J234,0)</f>
        <v>0</v>
      </c>
      <c r="BH234" s="228">
        <f>IF(N234="sníž. přenesená",J234,0)</f>
        <v>0</v>
      </c>
      <c r="BI234" s="228">
        <f>IF(N234="nulová",J234,0)</f>
        <v>0</v>
      </c>
      <c r="BJ234" s="20" t="s">
        <v>83</v>
      </c>
      <c r="BK234" s="228">
        <f>ROUND(I234*H234,2)</f>
        <v>0</v>
      </c>
      <c r="BL234" s="20" t="s">
        <v>215</v>
      </c>
      <c r="BM234" s="227" t="s">
        <v>3091</v>
      </c>
    </row>
    <row r="235" s="2" customFormat="1">
      <c r="A235" s="42"/>
      <c r="B235" s="43"/>
      <c r="C235" s="44"/>
      <c r="D235" s="236" t="s">
        <v>283</v>
      </c>
      <c r="E235" s="44"/>
      <c r="F235" s="267" t="s">
        <v>3582</v>
      </c>
      <c r="G235" s="44"/>
      <c r="H235" s="44"/>
      <c r="I235" s="231"/>
      <c r="J235" s="44"/>
      <c r="K235" s="44"/>
      <c r="L235" s="48"/>
      <c r="M235" s="232"/>
      <c r="N235" s="233"/>
      <c r="O235" s="88"/>
      <c r="P235" s="88"/>
      <c r="Q235" s="88"/>
      <c r="R235" s="88"/>
      <c r="S235" s="88"/>
      <c r="T235" s="89"/>
      <c r="U235" s="42"/>
      <c r="V235" s="42"/>
      <c r="W235" s="42"/>
      <c r="X235" s="42"/>
      <c r="Y235" s="42"/>
      <c r="Z235" s="42"/>
      <c r="AA235" s="42"/>
      <c r="AB235" s="42"/>
      <c r="AC235" s="42"/>
      <c r="AD235" s="42"/>
      <c r="AE235" s="42"/>
      <c r="AT235" s="20" t="s">
        <v>283</v>
      </c>
      <c r="AU235" s="20" t="s">
        <v>83</v>
      </c>
    </row>
    <row r="236" s="2" customFormat="1" ht="21.75" customHeight="1">
      <c r="A236" s="42"/>
      <c r="B236" s="43"/>
      <c r="C236" s="216" t="s">
        <v>76</v>
      </c>
      <c r="D236" s="216" t="s">
        <v>217</v>
      </c>
      <c r="E236" s="217" t="s">
        <v>3585</v>
      </c>
      <c r="F236" s="218" t="s">
        <v>3586</v>
      </c>
      <c r="G236" s="219" t="s">
        <v>670</v>
      </c>
      <c r="H236" s="220">
        <v>8</v>
      </c>
      <c r="I236" s="221"/>
      <c r="J236" s="222">
        <f>ROUND(I236*H236,2)</f>
        <v>0</v>
      </c>
      <c r="K236" s="218" t="s">
        <v>32</v>
      </c>
      <c r="L236" s="48"/>
      <c r="M236" s="223" t="s">
        <v>32</v>
      </c>
      <c r="N236" s="224" t="s">
        <v>47</v>
      </c>
      <c r="O236" s="88"/>
      <c r="P236" s="225">
        <f>O236*H236</f>
        <v>0</v>
      </c>
      <c r="Q236" s="225">
        <v>0</v>
      </c>
      <c r="R236" s="225">
        <f>Q236*H236</f>
        <v>0</v>
      </c>
      <c r="S236" s="225">
        <v>0</v>
      </c>
      <c r="T236" s="226">
        <f>S236*H236</f>
        <v>0</v>
      </c>
      <c r="U236" s="42"/>
      <c r="V236" s="42"/>
      <c r="W236" s="42"/>
      <c r="X236" s="42"/>
      <c r="Y236" s="42"/>
      <c r="Z236" s="42"/>
      <c r="AA236" s="42"/>
      <c r="AB236" s="42"/>
      <c r="AC236" s="42"/>
      <c r="AD236" s="42"/>
      <c r="AE236" s="42"/>
      <c r="AR236" s="227" t="s">
        <v>215</v>
      </c>
      <c r="AT236" s="227" t="s">
        <v>217</v>
      </c>
      <c r="AU236" s="227" t="s">
        <v>83</v>
      </c>
      <c r="AY236" s="20" t="s">
        <v>214</v>
      </c>
      <c r="BE236" s="228">
        <f>IF(N236="základní",J236,0)</f>
        <v>0</v>
      </c>
      <c r="BF236" s="228">
        <f>IF(N236="snížená",J236,0)</f>
        <v>0</v>
      </c>
      <c r="BG236" s="228">
        <f>IF(N236="zákl. přenesená",J236,0)</f>
        <v>0</v>
      </c>
      <c r="BH236" s="228">
        <f>IF(N236="sníž. přenesená",J236,0)</f>
        <v>0</v>
      </c>
      <c r="BI236" s="228">
        <f>IF(N236="nulová",J236,0)</f>
        <v>0</v>
      </c>
      <c r="BJ236" s="20" t="s">
        <v>83</v>
      </c>
      <c r="BK236" s="228">
        <f>ROUND(I236*H236,2)</f>
        <v>0</v>
      </c>
      <c r="BL236" s="20" t="s">
        <v>215</v>
      </c>
      <c r="BM236" s="227" t="s">
        <v>3095</v>
      </c>
    </row>
    <row r="237" s="2" customFormat="1">
      <c r="A237" s="42"/>
      <c r="B237" s="43"/>
      <c r="C237" s="44"/>
      <c r="D237" s="236" t="s">
        <v>283</v>
      </c>
      <c r="E237" s="44"/>
      <c r="F237" s="267" t="s">
        <v>3582</v>
      </c>
      <c r="G237" s="44"/>
      <c r="H237" s="44"/>
      <c r="I237" s="231"/>
      <c r="J237" s="44"/>
      <c r="K237" s="44"/>
      <c r="L237" s="48"/>
      <c r="M237" s="232"/>
      <c r="N237" s="233"/>
      <c r="O237" s="88"/>
      <c r="P237" s="88"/>
      <c r="Q237" s="88"/>
      <c r="R237" s="88"/>
      <c r="S237" s="88"/>
      <c r="T237" s="89"/>
      <c r="U237" s="42"/>
      <c r="V237" s="42"/>
      <c r="W237" s="42"/>
      <c r="X237" s="42"/>
      <c r="Y237" s="42"/>
      <c r="Z237" s="42"/>
      <c r="AA237" s="42"/>
      <c r="AB237" s="42"/>
      <c r="AC237" s="42"/>
      <c r="AD237" s="42"/>
      <c r="AE237" s="42"/>
      <c r="AT237" s="20" t="s">
        <v>283</v>
      </c>
      <c r="AU237" s="20" t="s">
        <v>83</v>
      </c>
    </row>
    <row r="238" s="2" customFormat="1" ht="21.75" customHeight="1">
      <c r="A238" s="42"/>
      <c r="B238" s="43"/>
      <c r="C238" s="216" t="s">
        <v>76</v>
      </c>
      <c r="D238" s="216" t="s">
        <v>217</v>
      </c>
      <c r="E238" s="217" t="s">
        <v>3587</v>
      </c>
      <c r="F238" s="218" t="s">
        <v>3588</v>
      </c>
      <c r="G238" s="219" t="s">
        <v>670</v>
      </c>
      <c r="H238" s="220">
        <v>2</v>
      </c>
      <c r="I238" s="221"/>
      <c r="J238" s="222">
        <f>ROUND(I238*H238,2)</f>
        <v>0</v>
      </c>
      <c r="K238" s="218" t="s">
        <v>32</v>
      </c>
      <c r="L238" s="48"/>
      <c r="M238" s="223" t="s">
        <v>32</v>
      </c>
      <c r="N238" s="224" t="s">
        <v>47</v>
      </c>
      <c r="O238" s="88"/>
      <c r="P238" s="225">
        <f>O238*H238</f>
        <v>0</v>
      </c>
      <c r="Q238" s="225">
        <v>0</v>
      </c>
      <c r="R238" s="225">
        <f>Q238*H238</f>
        <v>0</v>
      </c>
      <c r="S238" s="225">
        <v>0</v>
      </c>
      <c r="T238" s="226">
        <f>S238*H238</f>
        <v>0</v>
      </c>
      <c r="U238" s="42"/>
      <c r="V238" s="42"/>
      <c r="W238" s="42"/>
      <c r="X238" s="42"/>
      <c r="Y238" s="42"/>
      <c r="Z238" s="42"/>
      <c r="AA238" s="42"/>
      <c r="AB238" s="42"/>
      <c r="AC238" s="42"/>
      <c r="AD238" s="42"/>
      <c r="AE238" s="42"/>
      <c r="AR238" s="227" t="s">
        <v>215</v>
      </c>
      <c r="AT238" s="227" t="s">
        <v>217</v>
      </c>
      <c r="AU238" s="227" t="s">
        <v>83</v>
      </c>
      <c r="AY238" s="20" t="s">
        <v>214</v>
      </c>
      <c r="BE238" s="228">
        <f>IF(N238="základní",J238,0)</f>
        <v>0</v>
      </c>
      <c r="BF238" s="228">
        <f>IF(N238="snížená",J238,0)</f>
        <v>0</v>
      </c>
      <c r="BG238" s="228">
        <f>IF(N238="zákl. přenesená",J238,0)</f>
        <v>0</v>
      </c>
      <c r="BH238" s="228">
        <f>IF(N238="sníž. přenesená",J238,0)</f>
        <v>0</v>
      </c>
      <c r="BI238" s="228">
        <f>IF(N238="nulová",J238,0)</f>
        <v>0</v>
      </c>
      <c r="BJ238" s="20" t="s">
        <v>83</v>
      </c>
      <c r="BK238" s="228">
        <f>ROUND(I238*H238,2)</f>
        <v>0</v>
      </c>
      <c r="BL238" s="20" t="s">
        <v>215</v>
      </c>
      <c r="BM238" s="227" t="s">
        <v>3099</v>
      </c>
    </row>
    <row r="239" s="2" customFormat="1">
      <c r="A239" s="42"/>
      <c r="B239" s="43"/>
      <c r="C239" s="44"/>
      <c r="D239" s="236" t="s">
        <v>283</v>
      </c>
      <c r="E239" s="44"/>
      <c r="F239" s="267" t="s">
        <v>3582</v>
      </c>
      <c r="G239" s="44"/>
      <c r="H239" s="44"/>
      <c r="I239" s="231"/>
      <c r="J239" s="44"/>
      <c r="K239" s="44"/>
      <c r="L239" s="48"/>
      <c r="M239" s="232"/>
      <c r="N239" s="233"/>
      <c r="O239" s="88"/>
      <c r="P239" s="88"/>
      <c r="Q239" s="88"/>
      <c r="R239" s="88"/>
      <c r="S239" s="88"/>
      <c r="T239" s="89"/>
      <c r="U239" s="42"/>
      <c r="V239" s="42"/>
      <c r="W239" s="42"/>
      <c r="X239" s="42"/>
      <c r="Y239" s="42"/>
      <c r="Z239" s="42"/>
      <c r="AA239" s="42"/>
      <c r="AB239" s="42"/>
      <c r="AC239" s="42"/>
      <c r="AD239" s="42"/>
      <c r="AE239" s="42"/>
      <c r="AT239" s="20" t="s">
        <v>283</v>
      </c>
      <c r="AU239" s="20" t="s">
        <v>83</v>
      </c>
    </row>
    <row r="240" s="2" customFormat="1" ht="78" customHeight="1">
      <c r="A240" s="42"/>
      <c r="B240" s="43"/>
      <c r="C240" s="216" t="s">
        <v>76</v>
      </c>
      <c r="D240" s="216" t="s">
        <v>217</v>
      </c>
      <c r="E240" s="217" t="s">
        <v>3589</v>
      </c>
      <c r="F240" s="218" t="s">
        <v>3590</v>
      </c>
      <c r="G240" s="219" t="s">
        <v>670</v>
      </c>
      <c r="H240" s="220">
        <v>26</v>
      </c>
      <c r="I240" s="221"/>
      <c r="J240" s="222">
        <f>ROUND(I240*H240,2)</f>
        <v>0</v>
      </c>
      <c r="K240" s="218" t="s">
        <v>32</v>
      </c>
      <c r="L240" s="48"/>
      <c r="M240" s="223" t="s">
        <v>32</v>
      </c>
      <c r="N240" s="224" t="s">
        <v>47</v>
      </c>
      <c r="O240" s="88"/>
      <c r="P240" s="225">
        <f>O240*H240</f>
        <v>0</v>
      </c>
      <c r="Q240" s="225">
        <v>0</v>
      </c>
      <c r="R240" s="225">
        <f>Q240*H240</f>
        <v>0</v>
      </c>
      <c r="S240" s="225">
        <v>0</v>
      </c>
      <c r="T240" s="226">
        <f>S240*H240</f>
        <v>0</v>
      </c>
      <c r="U240" s="42"/>
      <c r="V240" s="42"/>
      <c r="W240" s="42"/>
      <c r="X240" s="42"/>
      <c r="Y240" s="42"/>
      <c r="Z240" s="42"/>
      <c r="AA240" s="42"/>
      <c r="AB240" s="42"/>
      <c r="AC240" s="42"/>
      <c r="AD240" s="42"/>
      <c r="AE240" s="42"/>
      <c r="AR240" s="227" t="s">
        <v>215</v>
      </c>
      <c r="AT240" s="227" t="s">
        <v>217</v>
      </c>
      <c r="AU240" s="227" t="s">
        <v>83</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215</v>
      </c>
      <c r="BM240" s="227" t="s">
        <v>3103</v>
      </c>
    </row>
    <row r="241" s="2" customFormat="1">
      <c r="A241" s="42"/>
      <c r="B241" s="43"/>
      <c r="C241" s="44"/>
      <c r="D241" s="236" t="s">
        <v>283</v>
      </c>
      <c r="E241" s="44"/>
      <c r="F241" s="267" t="s">
        <v>3591</v>
      </c>
      <c r="G241" s="44"/>
      <c r="H241" s="44"/>
      <c r="I241" s="231"/>
      <c r="J241" s="44"/>
      <c r="K241" s="44"/>
      <c r="L241" s="48"/>
      <c r="M241" s="232"/>
      <c r="N241" s="233"/>
      <c r="O241" s="88"/>
      <c r="P241" s="88"/>
      <c r="Q241" s="88"/>
      <c r="R241" s="88"/>
      <c r="S241" s="88"/>
      <c r="T241" s="89"/>
      <c r="U241" s="42"/>
      <c r="V241" s="42"/>
      <c r="W241" s="42"/>
      <c r="X241" s="42"/>
      <c r="Y241" s="42"/>
      <c r="Z241" s="42"/>
      <c r="AA241" s="42"/>
      <c r="AB241" s="42"/>
      <c r="AC241" s="42"/>
      <c r="AD241" s="42"/>
      <c r="AE241" s="42"/>
      <c r="AT241" s="20" t="s">
        <v>283</v>
      </c>
      <c r="AU241" s="20" t="s">
        <v>83</v>
      </c>
    </row>
    <row r="242" s="2" customFormat="1" ht="37.8" customHeight="1">
      <c r="A242" s="42"/>
      <c r="B242" s="43"/>
      <c r="C242" s="216" t="s">
        <v>76</v>
      </c>
      <c r="D242" s="216" t="s">
        <v>217</v>
      </c>
      <c r="E242" s="217" t="s">
        <v>3592</v>
      </c>
      <c r="F242" s="218" t="s">
        <v>3593</v>
      </c>
      <c r="G242" s="219" t="s">
        <v>670</v>
      </c>
      <c r="H242" s="220">
        <v>6</v>
      </c>
      <c r="I242" s="221"/>
      <c r="J242" s="222">
        <f>ROUND(I242*H242,2)</f>
        <v>0</v>
      </c>
      <c r="K242" s="218" t="s">
        <v>32</v>
      </c>
      <c r="L242" s="48"/>
      <c r="M242" s="223" t="s">
        <v>32</v>
      </c>
      <c r="N242" s="224" t="s">
        <v>47</v>
      </c>
      <c r="O242" s="88"/>
      <c r="P242" s="225">
        <f>O242*H242</f>
        <v>0</v>
      </c>
      <c r="Q242" s="225">
        <v>0</v>
      </c>
      <c r="R242" s="225">
        <f>Q242*H242</f>
        <v>0</v>
      </c>
      <c r="S242" s="225">
        <v>0</v>
      </c>
      <c r="T242" s="226">
        <f>S242*H242</f>
        <v>0</v>
      </c>
      <c r="U242" s="42"/>
      <c r="V242" s="42"/>
      <c r="W242" s="42"/>
      <c r="X242" s="42"/>
      <c r="Y242" s="42"/>
      <c r="Z242" s="42"/>
      <c r="AA242" s="42"/>
      <c r="AB242" s="42"/>
      <c r="AC242" s="42"/>
      <c r="AD242" s="42"/>
      <c r="AE242" s="42"/>
      <c r="AR242" s="227" t="s">
        <v>215</v>
      </c>
      <c r="AT242" s="227" t="s">
        <v>217</v>
      </c>
      <c r="AU242" s="227" t="s">
        <v>83</v>
      </c>
      <c r="AY242" s="20" t="s">
        <v>214</v>
      </c>
      <c r="BE242" s="228">
        <f>IF(N242="základní",J242,0)</f>
        <v>0</v>
      </c>
      <c r="BF242" s="228">
        <f>IF(N242="snížená",J242,0)</f>
        <v>0</v>
      </c>
      <c r="BG242" s="228">
        <f>IF(N242="zákl. přenesená",J242,0)</f>
        <v>0</v>
      </c>
      <c r="BH242" s="228">
        <f>IF(N242="sníž. přenesená",J242,0)</f>
        <v>0</v>
      </c>
      <c r="BI242" s="228">
        <f>IF(N242="nulová",J242,0)</f>
        <v>0</v>
      </c>
      <c r="BJ242" s="20" t="s">
        <v>83</v>
      </c>
      <c r="BK242" s="228">
        <f>ROUND(I242*H242,2)</f>
        <v>0</v>
      </c>
      <c r="BL242" s="20" t="s">
        <v>215</v>
      </c>
      <c r="BM242" s="227" t="s">
        <v>3107</v>
      </c>
    </row>
    <row r="243" s="2" customFormat="1">
      <c r="A243" s="42"/>
      <c r="B243" s="43"/>
      <c r="C243" s="44"/>
      <c r="D243" s="236" t="s">
        <v>283</v>
      </c>
      <c r="E243" s="44"/>
      <c r="F243" s="267" t="s">
        <v>3594</v>
      </c>
      <c r="G243" s="44"/>
      <c r="H243" s="44"/>
      <c r="I243" s="231"/>
      <c r="J243" s="44"/>
      <c r="K243" s="44"/>
      <c r="L243" s="48"/>
      <c r="M243" s="232"/>
      <c r="N243" s="233"/>
      <c r="O243" s="88"/>
      <c r="P243" s="88"/>
      <c r="Q243" s="88"/>
      <c r="R243" s="88"/>
      <c r="S243" s="88"/>
      <c r="T243" s="89"/>
      <c r="U243" s="42"/>
      <c r="V243" s="42"/>
      <c r="W243" s="42"/>
      <c r="X243" s="42"/>
      <c r="Y243" s="42"/>
      <c r="Z243" s="42"/>
      <c r="AA243" s="42"/>
      <c r="AB243" s="42"/>
      <c r="AC243" s="42"/>
      <c r="AD243" s="42"/>
      <c r="AE243" s="42"/>
      <c r="AT243" s="20" t="s">
        <v>283</v>
      </c>
      <c r="AU243" s="20" t="s">
        <v>83</v>
      </c>
    </row>
    <row r="244" s="2" customFormat="1" ht="24.15" customHeight="1">
      <c r="A244" s="42"/>
      <c r="B244" s="43"/>
      <c r="C244" s="216" t="s">
        <v>76</v>
      </c>
      <c r="D244" s="216" t="s">
        <v>217</v>
      </c>
      <c r="E244" s="217" t="s">
        <v>3595</v>
      </c>
      <c r="F244" s="218" t="s">
        <v>3596</v>
      </c>
      <c r="G244" s="219" t="s">
        <v>670</v>
      </c>
      <c r="H244" s="220">
        <v>18</v>
      </c>
      <c r="I244" s="221"/>
      <c r="J244" s="222">
        <f>ROUND(I244*H244,2)</f>
        <v>0</v>
      </c>
      <c r="K244" s="218" t="s">
        <v>32</v>
      </c>
      <c r="L244" s="48"/>
      <c r="M244" s="223" t="s">
        <v>32</v>
      </c>
      <c r="N244" s="224" t="s">
        <v>47</v>
      </c>
      <c r="O244" s="88"/>
      <c r="P244" s="225">
        <f>O244*H244</f>
        <v>0</v>
      </c>
      <c r="Q244" s="225">
        <v>0</v>
      </c>
      <c r="R244" s="225">
        <f>Q244*H244</f>
        <v>0</v>
      </c>
      <c r="S244" s="225">
        <v>0</v>
      </c>
      <c r="T244" s="226">
        <f>S244*H244</f>
        <v>0</v>
      </c>
      <c r="U244" s="42"/>
      <c r="V244" s="42"/>
      <c r="W244" s="42"/>
      <c r="X244" s="42"/>
      <c r="Y244" s="42"/>
      <c r="Z244" s="42"/>
      <c r="AA244" s="42"/>
      <c r="AB244" s="42"/>
      <c r="AC244" s="42"/>
      <c r="AD244" s="42"/>
      <c r="AE244" s="42"/>
      <c r="AR244" s="227" t="s">
        <v>215</v>
      </c>
      <c r="AT244" s="227" t="s">
        <v>217</v>
      </c>
      <c r="AU244" s="227" t="s">
        <v>83</v>
      </c>
      <c r="AY244" s="20" t="s">
        <v>214</v>
      </c>
      <c r="BE244" s="228">
        <f>IF(N244="základní",J244,0)</f>
        <v>0</v>
      </c>
      <c r="BF244" s="228">
        <f>IF(N244="snížená",J244,0)</f>
        <v>0</v>
      </c>
      <c r="BG244" s="228">
        <f>IF(N244="zákl. přenesená",J244,0)</f>
        <v>0</v>
      </c>
      <c r="BH244" s="228">
        <f>IF(N244="sníž. přenesená",J244,0)</f>
        <v>0</v>
      </c>
      <c r="BI244" s="228">
        <f>IF(N244="nulová",J244,0)</f>
        <v>0</v>
      </c>
      <c r="BJ244" s="20" t="s">
        <v>83</v>
      </c>
      <c r="BK244" s="228">
        <f>ROUND(I244*H244,2)</f>
        <v>0</v>
      </c>
      <c r="BL244" s="20" t="s">
        <v>215</v>
      </c>
      <c r="BM244" s="227" t="s">
        <v>3111</v>
      </c>
    </row>
    <row r="245" s="2" customFormat="1">
      <c r="A245" s="42"/>
      <c r="B245" s="43"/>
      <c r="C245" s="44"/>
      <c r="D245" s="236" t="s">
        <v>283</v>
      </c>
      <c r="E245" s="44"/>
      <c r="F245" s="267" t="s">
        <v>3597</v>
      </c>
      <c r="G245" s="44"/>
      <c r="H245" s="44"/>
      <c r="I245" s="231"/>
      <c r="J245" s="44"/>
      <c r="K245" s="44"/>
      <c r="L245" s="48"/>
      <c r="M245" s="232"/>
      <c r="N245" s="233"/>
      <c r="O245" s="88"/>
      <c r="P245" s="88"/>
      <c r="Q245" s="88"/>
      <c r="R245" s="88"/>
      <c r="S245" s="88"/>
      <c r="T245" s="89"/>
      <c r="U245" s="42"/>
      <c r="V245" s="42"/>
      <c r="W245" s="42"/>
      <c r="X245" s="42"/>
      <c r="Y245" s="42"/>
      <c r="Z245" s="42"/>
      <c r="AA245" s="42"/>
      <c r="AB245" s="42"/>
      <c r="AC245" s="42"/>
      <c r="AD245" s="42"/>
      <c r="AE245" s="42"/>
      <c r="AT245" s="20" t="s">
        <v>283</v>
      </c>
      <c r="AU245" s="20" t="s">
        <v>83</v>
      </c>
    </row>
    <row r="246" s="2" customFormat="1" ht="49.05" customHeight="1">
      <c r="A246" s="42"/>
      <c r="B246" s="43"/>
      <c r="C246" s="216" t="s">
        <v>76</v>
      </c>
      <c r="D246" s="216" t="s">
        <v>217</v>
      </c>
      <c r="E246" s="217" t="s">
        <v>3598</v>
      </c>
      <c r="F246" s="218" t="s">
        <v>3599</v>
      </c>
      <c r="G246" s="219" t="s">
        <v>280</v>
      </c>
      <c r="H246" s="220">
        <v>20</v>
      </c>
      <c r="I246" s="221"/>
      <c r="J246" s="222">
        <f>ROUND(I246*H246,2)</f>
        <v>0</v>
      </c>
      <c r="K246" s="218" t="s">
        <v>32</v>
      </c>
      <c r="L246" s="48"/>
      <c r="M246" s="223" t="s">
        <v>32</v>
      </c>
      <c r="N246" s="224" t="s">
        <v>47</v>
      </c>
      <c r="O246" s="88"/>
      <c r="P246" s="225">
        <f>O246*H246</f>
        <v>0</v>
      </c>
      <c r="Q246" s="225">
        <v>0</v>
      </c>
      <c r="R246" s="225">
        <f>Q246*H246</f>
        <v>0</v>
      </c>
      <c r="S246" s="225">
        <v>0</v>
      </c>
      <c r="T246" s="226">
        <f>S246*H246</f>
        <v>0</v>
      </c>
      <c r="U246" s="42"/>
      <c r="V246" s="42"/>
      <c r="W246" s="42"/>
      <c r="X246" s="42"/>
      <c r="Y246" s="42"/>
      <c r="Z246" s="42"/>
      <c r="AA246" s="42"/>
      <c r="AB246" s="42"/>
      <c r="AC246" s="42"/>
      <c r="AD246" s="42"/>
      <c r="AE246" s="42"/>
      <c r="AR246" s="227" t="s">
        <v>215</v>
      </c>
      <c r="AT246" s="227" t="s">
        <v>217</v>
      </c>
      <c r="AU246" s="227" t="s">
        <v>83</v>
      </c>
      <c r="AY246" s="20" t="s">
        <v>214</v>
      </c>
      <c r="BE246" s="228">
        <f>IF(N246="základní",J246,0)</f>
        <v>0</v>
      </c>
      <c r="BF246" s="228">
        <f>IF(N246="snížená",J246,0)</f>
        <v>0</v>
      </c>
      <c r="BG246" s="228">
        <f>IF(N246="zákl. přenesená",J246,0)</f>
        <v>0</v>
      </c>
      <c r="BH246" s="228">
        <f>IF(N246="sníž. přenesená",J246,0)</f>
        <v>0</v>
      </c>
      <c r="BI246" s="228">
        <f>IF(N246="nulová",J246,0)</f>
        <v>0</v>
      </c>
      <c r="BJ246" s="20" t="s">
        <v>83</v>
      </c>
      <c r="BK246" s="228">
        <f>ROUND(I246*H246,2)</f>
        <v>0</v>
      </c>
      <c r="BL246" s="20" t="s">
        <v>215</v>
      </c>
      <c r="BM246" s="227" t="s">
        <v>3116</v>
      </c>
    </row>
    <row r="247" s="2" customFormat="1">
      <c r="A247" s="42"/>
      <c r="B247" s="43"/>
      <c r="C247" s="44"/>
      <c r="D247" s="236" t="s">
        <v>283</v>
      </c>
      <c r="E247" s="44"/>
      <c r="F247" s="267" t="s">
        <v>3600</v>
      </c>
      <c r="G247" s="44"/>
      <c r="H247" s="44"/>
      <c r="I247" s="231"/>
      <c r="J247" s="44"/>
      <c r="K247" s="44"/>
      <c r="L247" s="48"/>
      <c r="M247" s="232"/>
      <c r="N247" s="233"/>
      <c r="O247" s="88"/>
      <c r="P247" s="88"/>
      <c r="Q247" s="88"/>
      <c r="R247" s="88"/>
      <c r="S247" s="88"/>
      <c r="T247" s="89"/>
      <c r="U247" s="42"/>
      <c r="V247" s="42"/>
      <c r="W247" s="42"/>
      <c r="X247" s="42"/>
      <c r="Y247" s="42"/>
      <c r="Z247" s="42"/>
      <c r="AA247" s="42"/>
      <c r="AB247" s="42"/>
      <c r="AC247" s="42"/>
      <c r="AD247" s="42"/>
      <c r="AE247" s="42"/>
      <c r="AT247" s="20" t="s">
        <v>283</v>
      </c>
      <c r="AU247" s="20" t="s">
        <v>83</v>
      </c>
    </row>
    <row r="248" s="2" customFormat="1" ht="49.05" customHeight="1">
      <c r="A248" s="42"/>
      <c r="B248" s="43"/>
      <c r="C248" s="216" t="s">
        <v>76</v>
      </c>
      <c r="D248" s="216" t="s">
        <v>217</v>
      </c>
      <c r="E248" s="217" t="s">
        <v>3601</v>
      </c>
      <c r="F248" s="218" t="s">
        <v>3602</v>
      </c>
      <c r="G248" s="219" t="s">
        <v>280</v>
      </c>
      <c r="H248" s="220">
        <v>110</v>
      </c>
      <c r="I248" s="221"/>
      <c r="J248" s="222">
        <f>ROUND(I248*H248,2)</f>
        <v>0</v>
      </c>
      <c r="K248" s="218" t="s">
        <v>32</v>
      </c>
      <c r="L248" s="48"/>
      <c r="M248" s="223" t="s">
        <v>32</v>
      </c>
      <c r="N248" s="224" t="s">
        <v>47</v>
      </c>
      <c r="O248" s="88"/>
      <c r="P248" s="225">
        <f>O248*H248</f>
        <v>0</v>
      </c>
      <c r="Q248" s="225">
        <v>0</v>
      </c>
      <c r="R248" s="225">
        <f>Q248*H248</f>
        <v>0</v>
      </c>
      <c r="S248" s="225">
        <v>0</v>
      </c>
      <c r="T248" s="226">
        <f>S248*H248</f>
        <v>0</v>
      </c>
      <c r="U248" s="42"/>
      <c r="V248" s="42"/>
      <c r="W248" s="42"/>
      <c r="X248" s="42"/>
      <c r="Y248" s="42"/>
      <c r="Z248" s="42"/>
      <c r="AA248" s="42"/>
      <c r="AB248" s="42"/>
      <c r="AC248" s="42"/>
      <c r="AD248" s="42"/>
      <c r="AE248" s="42"/>
      <c r="AR248" s="227" t="s">
        <v>215</v>
      </c>
      <c r="AT248" s="227" t="s">
        <v>217</v>
      </c>
      <c r="AU248" s="227" t="s">
        <v>83</v>
      </c>
      <c r="AY248" s="20" t="s">
        <v>214</v>
      </c>
      <c r="BE248" s="228">
        <f>IF(N248="základní",J248,0)</f>
        <v>0</v>
      </c>
      <c r="BF248" s="228">
        <f>IF(N248="snížená",J248,0)</f>
        <v>0</v>
      </c>
      <c r="BG248" s="228">
        <f>IF(N248="zákl. přenesená",J248,0)</f>
        <v>0</v>
      </c>
      <c r="BH248" s="228">
        <f>IF(N248="sníž. přenesená",J248,0)</f>
        <v>0</v>
      </c>
      <c r="BI248" s="228">
        <f>IF(N248="nulová",J248,0)</f>
        <v>0</v>
      </c>
      <c r="BJ248" s="20" t="s">
        <v>83</v>
      </c>
      <c r="BK248" s="228">
        <f>ROUND(I248*H248,2)</f>
        <v>0</v>
      </c>
      <c r="BL248" s="20" t="s">
        <v>215</v>
      </c>
      <c r="BM248" s="227" t="s">
        <v>3121</v>
      </c>
    </row>
    <row r="249" s="2" customFormat="1">
      <c r="A249" s="42"/>
      <c r="B249" s="43"/>
      <c r="C249" s="44"/>
      <c r="D249" s="236" t="s">
        <v>283</v>
      </c>
      <c r="E249" s="44"/>
      <c r="F249" s="267" t="s">
        <v>3600</v>
      </c>
      <c r="G249" s="44"/>
      <c r="H249" s="44"/>
      <c r="I249" s="231"/>
      <c r="J249" s="44"/>
      <c r="K249" s="44"/>
      <c r="L249" s="48"/>
      <c r="M249" s="232"/>
      <c r="N249" s="233"/>
      <c r="O249" s="88"/>
      <c r="P249" s="88"/>
      <c r="Q249" s="88"/>
      <c r="R249" s="88"/>
      <c r="S249" s="88"/>
      <c r="T249" s="89"/>
      <c r="U249" s="42"/>
      <c r="V249" s="42"/>
      <c r="W249" s="42"/>
      <c r="X249" s="42"/>
      <c r="Y249" s="42"/>
      <c r="Z249" s="42"/>
      <c r="AA249" s="42"/>
      <c r="AB249" s="42"/>
      <c r="AC249" s="42"/>
      <c r="AD249" s="42"/>
      <c r="AE249" s="42"/>
      <c r="AT249" s="20" t="s">
        <v>283</v>
      </c>
      <c r="AU249" s="20" t="s">
        <v>83</v>
      </c>
    </row>
    <row r="250" s="2" customFormat="1" ht="49.05" customHeight="1">
      <c r="A250" s="42"/>
      <c r="B250" s="43"/>
      <c r="C250" s="216" t="s">
        <v>76</v>
      </c>
      <c r="D250" s="216" t="s">
        <v>217</v>
      </c>
      <c r="E250" s="217" t="s">
        <v>3603</v>
      </c>
      <c r="F250" s="218" t="s">
        <v>3604</v>
      </c>
      <c r="G250" s="219" t="s">
        <v>280</v>
      </c>
      <c r="H250" s="220">
        <v>95</v>
      </c>
      <c r="I250" s="221"/>
      <c r="J250" s="222">
        <f>ROUND(I250*H250,2)</f>
        <v>0</v>
      </c>
      <c r="K250" s="218" t="s">
        <v>32</v>
      </c>
      <c r="L250" s="48"/>
      <c r="M250" s="223" t="s">
        <v>32</v>
      </c>
      <c r="N250" s="224" t="s">
        <v>47</v>
      </c>
      <c r="O250" s="88"/>
      <c r="P250" s="225">
        <f>O250*H250</f>
        <v>0</v>
      </c>
      <c r="Q250" s="225">
        <v>0</v>
      </c>
      <c r="R250" s="225">
        <f>Q250*H250</f>
        <v>0</v>
      </c>
      <c r="S250" s="225">
        <v>0</v>
      </c>
      <c r="T250" s="226">
        <f>S250*H250</f>
        <v>0</v>
      </c>
      <c r="U250" s="42"/>
      <c r="V250" s="42"/>
      <c r="W250" s="42"/>
      <c r="X250" s="42"/>
      <c r="Y250" s="42"/>
      <c r="Z250" s="42"/>
      <c r="AA250" s="42"/>
      <c r="AB250" s="42"/>
      <c r="AC250" s="42"/>
      <c r="AD250" s="42"/>
      <c r="AE250" s="42"/>
      <c r="AR250" s="227" t="s">
        <v>215</v>
      </c>
      <c r="AT250" s="227" t="s">
        <v>217</v>
      </c>
      <c r="AU250" s="227" t="s">
        <v>83</v>
      </c>
      <c r="AY250" s="20" t="s">
        <v>214</v>
      </c>
      <c r="BE250" s="228">
        <f>IF(N250="základní",J250,0)</f>
        <v>0</v>
      </c>
      <c r="BF250" s="228">
        <f>IF(N250="snížená",J250,0)</f>
        <v>0</v>
      </c>
      <c r="BG250" s="228">
        <f>IF(N250="zákl. přenesená",J250,0)</f>
        <v>0</v>
      </c>
      <c r="BH250" s="228">
        <f>IF(N250="sníž. přenesená",J250,0)</f>
        <v>0</v>
      </c>
      <c r="BI250" s="228">
        <f>IF(N250="nulová",J250,0)</f>
        <v>0</v>
      </c>
      <c r="BJ250" s="20" t="s">
        <v>83</v>
      </c>
      <c r="BK250" s="228">
        <f>ROUND(I250*H250,2)</f>
        <v>0</v>
      </c>
      <c r="BL250" s="20" t="s">
        <v>215</v>
      </c>
      <c r="BM250" s="227" t="s">
        <v>3124</v>
      </c>
    </row>
    <row r="251" s="2" customFormat="1">
      <c r="A251" s="42"/>
      <c r="B251" s="43"/>
      <c r="C251" s="44"/>
      <c r="D251" s="236" t="s">
        <v>283</v>
      </c>
      <c r="E251" s="44"/>
      <c r="F251" s="267" t="s">
        <v>3600</v>
      </c>
      <c r="G251" s="44"/>
      <c r="H251" s="44"/>
      <c r="I251" s="231"/>
      <c r="J251" s="44"/>
      <c r="K251" s="44"/>
      <c r="L251" s="48"/>
      <c r="M251" s="232"/>
      <c r="N251" s="233"/>
      <c r="O251" s="88"/>
      <c r="P251" s="88"/>
      <c r="Q251" s="88"/>
      <c r="R251" s="88"/>
      <c r="S251" s="88"/>
      <c r="T251" s="89"/>
      <c r="U251" s="42"/>
      <c r="V251" s="42"/>
      <c r="W251" s="42"/>
      <c r="X251" s="42"/>
      <c r="Y251" s="42"/>
      <c r="Z251" s="42"/>
      <c r="AA251" s="42"/>
      <c r="AB251" s="42"/>
      <c r="AC251" s="42"/>
      <c r="AD251" s="42"/>
      <c r="AE251" s="42"/>
      <c r="AT251" s="20" t="s">
        <v>283</v>
      </c>
      <c r="AU251" s="20" t="s">
        <v>83</v>
      </c>
    </row>
    <row r="252" s="2" customFormat="1" ht="49.05" customHeight="1">
      <c r="A252" s="42"/>
      <c r="B252" s="43"/>
      <c r="C252" s="216" t="s">
        <v>76</v>
      </c>
      <c r="D252" s="216" t="s">
        <v>217</v>
      </c>
      <c r="E252" s="217" t="s">
        <v>3605</v>
      </c>
      <c r="F252" s="218" t="s">
        <v>3606</v>
      </c>
      <c r="G252" s="219" t="s">
        <v>280</v>
      </c>
      <c r="H252" s="220">
        <v>12</v>
      </c>
      <c r="I252" s="221"/>
      <c r="J252" s="222">
        <f>ROUND(I252*H252,2)</f>
        <v>0</v>
      </c>
      <c r="K252" s="218" t="s">
        <v>32</v>
      </c>
      <c r="L252" s="48"/>
      <c r="M252" s="223" t="s">
        <v>32</v>
      </c>
      <c r="N252" s="224" t="s">
        <v>47</v>
      </c>
      <c r="O252" s="88"/>
      <c r="P252" s="225">
        <f>O252*H252</f>
        <v>0</v>
      </c>
      <c r="Q252" s="225">
        <v>0</v>
      </c>
      <c r="R252" s="225">
        <f>Q252*H252</f>
        <v>0</v>
      </c>
      <c r="S252" s="225">
        <v>0</v>
      </c>
      <c r="T252" s="226">
        <f>S252*H252</f>
        <v>0</v>
      </c>
      <c r="U252" s="42"/>
      <c r="V252" s="42"/>
      <c r="W252" s="42"/>
      <c r="X252" s="42"/>
      <c r="Y252" s="42"/>
      <c r="Z252" s="42"/>
      <c r="AA252" s="42"/>
      <c r="AB252" s="42"/>
      <c r="AC252" s="42"/>
      <c r="AD252" s="42"/>
      <c r="AE252" s="42"/>
      <c r="AR252" s="227" t="s">
        <v>215</v>
      </c>
      <c r="AT252" s="227" t="s">
        <v>217</v>
      </c>
      <c r="AU252" s="227" t="s">
        <v>83</v>
      </c>
      <c r="AY252" s="20" t="s">
        <v>214</v>
      </c>
      <c r="BE252" s="228">
        <f>IF(N252="základní",J252,0)</f>
        <v>0</v>
      </c>
      <c r="BF252" s="228">
        <f>IF(N252="snížená",J252,0)</f>
        <v>0</v>
      </c>
      <c r="BG252" s="228">
        <f>IF(N252="zákl. přenesená",J252,0)</f>
        <v>0</v>
      </c>
      <c r="BH252" s="228">
        <f>IF(N252="sníž. přenesená",J252,0)</f>
        <v>0</v>
      </c>
      <c r="BI252" s="228">
        <f>IF(N252="nulová",J252,0)</f>
        <v>0</v>
      </c>
      <c r="BJ252" s="20" t="s">
        <v>83</v>
      </c>
      <c r="BK252" s="228">
        <f>ROUND(I252*H252,2)</f>
        <v>0</v>
      </c>
      <c r="BL252" s="20" t="s">
        <v>215</v>
      </c>
      <c r="BM252" s="227" t="s">
        <v>3127</v>
      </c>
    </row>
    <row r="253" s="2" customFormat="1">
      <c r="A253" s="42"/>
      <c r="B253" s="43"/>
      <c r="C253" s="44"/>
      <c r="D253" s="236" t="s">
        <v>283</v>
      </c>
      <c r="E253" s="44"/>
      <c r="F253" s="267" t="s">
        <v>3600</v>
      </c>
      <c r="G253" s="44"/>
      <c r="H253" s="44"/>
      <c r="I253" s="231"/>
      <c r="J253" s="44"/>
      <c r="K253" s="44"/>
      <c r="L253" s="48"/>
      <c r="M253" s="232"/>
      <c r="N253" s="233"/>
      <c r="O253" s="88"/>
      <c r="P253" s="88"/>
      <c r="Q253" s="88"/>
      <c r="R253" s="88"/>
      <c r="S253" s="88"/>
      <c r="T253" s="89"/>
      <c r="U253" s="42"/>
      <c r="V253" s="42"/>
      <c r="W253" s="42"/>
      <c r="X253" s="42"/>
      <c r="Y253" s="42"/>
      <c r="Z253" s="42"/>
      <c r="AA253" s="42"/>
      <c r="AB253" s="42"/>
      <c r="AC253" s="42"/>
      <c r="AD253" s="42"/>
      <c r="AE253" s="42"/>
      <c r="AT253" s="20" t="s">
        <v>283</v>
      </c>
      <c r="AU253" s="20" t="s">
        <v>83</v>
      </c>
    </row>
    <row r="254" s="12" customFormat="1" ht="25.92" customHeight="1">
      <c r="A254" s="12"/>
      <c r="B254" s="200"/>
      <c r="C254" s="201"/>
      <c r="D254" s="202" t="s">
        <v>75</v>
      </c>
      <c r="E254" s="203" t="s">
        <v>3607</v>
      </c>
      <c r="F254" s="203" t="s">
        <v>3608</v>
      </c>
      <c r="G254" s="201"/>
      <c r="H254" s="201"/>
      <c r="I254" s="204"/>
      <c r="J254" s="205">
        <f>BK254</f>
        <v>0</v>
      </c>
      <c r="K254" s="201"/>
      <c r="L254" s="206"/>
      <c r="M254" s="207"/>
      <c r="N254" s="208"/>
      <c r="O254" s="208"/>
      <c r="P254" s="209">
        <f>SUM(P255:P256)</f>
        <v>0</v>
      </c>
      <c r="Q254" s="208"/>
      <c r="R254" s="209">
        <f>SUM(R255:R256)</f>
        <v>0</v>
      </c>
      <c r="S254" s="208"/>
      <c r="T254" s="210">
        <f>SUM(T255:T256)</f>
        <v>0</v>
      </c>
      <c r="U254" s="12"/>
      <c r="V254" s="12"/>
      <c r="W254" s="12"/>
      <c r="X254" s="12"/>
      <c r="Y254" s="12"/>
      <c r="Z254" s="12"/>
      <c r="AA254" s="12"/>
      <c r="AB254" s="12"/>
      <c r="AC254" s="12"/>
      <c r="AD254" s="12"/>
      <c r="AE254" s="12"/>
      <c r="AR254" s="211" t="s">
        <v>83</v>
      </c>
      <c r="AT254" s="212" t="s">
        <v>75</v>
      </c>
      <c r="AU254" s="212" t="s">
        <v>76</v>
      </c>
      <c r="AY254" s="211" t="s">
        <v>214</v>
      </c>
      <c r="BK254" s="213">
        <f>SUM(BK255:BK256)</f>
        <v>0</v>
      </c>
    </row>
    <row r="255" s="2" customFormat="1" ht="55.5" customHeight="1">
      <c r="A255" s="42"/>
      <c r="B255" s="43"/>
      <c r="C255" s="216" t="s">
        <v>76</v>
      </c>
      <c r="D255" s="216" t="s">
        <v>217</v>
      </c>
      <c r="E255" s="217" t="s">
        <v>3609</v>
      </c>
      <c r="F255" s="218" t="s">
        <v>3610</v>
      </c>
      <c r="G255" s="219" t="s">
        <v>670</v>
      </c>
      <c r="H255" s="220">
        <v>1</v>
      </c>
      <c r="I255" s="221"/>
      <c r="J255" s="222">
        <f>ROUND(I255*H255,2)</f>
        <v>0</v>
      </c>
      <c r="K255" s="218" t="s">
        <v>32</v>
      </c>
      <c r="L255" s="48"/>
      <c r="M255" s="223" t="s">
        <v>32</v>
      </c>
      <c r="N255" s="224" t="s">
        <v>47</v>
      </c>
      <c r="O255" s="88"/>
      <c r="P255" s="225">
        <f>O255*H255</f>
        <v>0</v>
      </c>
      <c r="Q255" s="225">
        <v>0</v>
      </c>
      <c r="R255" s="225">
        <f>Q255*H255</f>
        <v>0</v>
      </c>
      <c r="S255" s="225">
        <v>0</v>
      </c>
      <c r="T255" s="226">
        <f>S255*H255</f>
        <v>0</v>
      </c>
      <c r="U255" s="42"/>
      <c r="V255" s="42"/>
      <c r="W255" s="42"/>
      <c r="X255" s="42"/>
      <c r="Y255" s="42"/>
      <c r="Z255" s="42"/>
      <c r="AA255" s="42"/>
      <c r="AB255" s="42"/>
      <c r="AC255" s="42"/>
      <c r="AD255" s="42"/>
      <c r="AE255" s="42"/>
      <c r="AR255" s="227" t="s">
        <v>215</v>
      </c>
      <c r="AT255" s="227" t="s">
        <v>217</v>
      </c>
      <c r="AU255" s="227" t="s">
        <v>83</v>
      </c>
      <c r="AY255" s="20" t="s">
        <v>214</v>
      </c>
      <c r="BE255" s="228">
        <f>IF(N255="základní",J255,0)</f>
        <v>0</v>
      </c>
      <c r="BF255" s="228">
        <f>IF(N255="snížená",J255,0)</f>
        <v>0</v>
      </c>
      <c r="BG255" s="228">
        <f>IF(N255="zákl. přenesená",J255,0)</f>
        <v>0</v>
      </c>
      <c r="BH255" s="228">
        <f>IF(N255="sníž. přenesená",J255,0)</f>
        <v>0</v>
      </c>
      <c r="BI255" s="228">
        <f>IF(N255="nulová",J255,0)</f>
        <v>0</v>
      </c>
      <c r="BJ255" s="20" t="s">
        <v>83</v>
      </c>
      <c r="BK255" s="228">
        <f>ROUND(I255*H255,2)</f>
        <v>0</v>
      </c>
      <c r="BL255" s="20" t="s">
        <v>215</v>
      </c>
      <c r="BM255" s="227" t="s">
        <v>3130</v>
      </c>
    </row>
    <row r="256" s="2" customFormat="1">
      <c r="A256" s="42"/>
      <c r="B256" s="43"/>
      <c r="C256" s="44"/>
      <c r="D256" s="236" t="s">
        <v>283</v>
      </c>
      <c r="E256" s="44"/>
      <c r="F256" s="267" t="s">
        <v>3611</v>
      </c>
      <c r="G256" s="44"/>
      <c r="H256" s="44"/>
      <c r="I256" s="231"/>
      <c r="J256" s="44"/>
      <c r="K256" s="44"/>
      <c r="L256" s="48"/>
      <c r="M256" s="232"/>
      <c r="N256" s="233"/>
      <c r="O256" s="88"/>
      <c r="P256" s="88"/>
      <c r="Q256" s="88"/>
      <c r="R256" s="88"/>
      <c r="S256" s="88"/>
      <c r="T256" s="89"/>
      <c r="U256" s="42"/>
      <c r="V256" s="42"/>
      <c r="W256" s="42"/>
      <c r="X256" s="42"/>
      <c r="Y256" s="42"/>
      <c r="Z256" s="42"/>
      <c r="AA256" s="42"/>
      <c r="AB256" s="42"/>
      <c r="AC256" s="42"/>
      <c r="AD256" s="42"/>
      <c r="AE256" s="42"/>
      <c r="AT256" s="20" t="s">
        <v>283</v>
      </c>
      <c r="AU256" s="20" t="s">
        <v>83</v>
      </c>
    </row>
    <row r="257" s="12" customFormat="1" ht="25.92" customHeight="1">
      <c r="A257" s="12"/>
      <c r="B257" s="200"/>
      <c r="C257" s="201"/>
      <c r="D257" s="202" t="s">
        <v>75</v>
      </c>
      <c r="E257" s="203" t="s">
        <v>3612</v>
      </c>
      <c r="F257" s="203" t="s">
        <v>3613</v>
      </c>
      <c r="G257" s="201"/>
      <c r="H257" s="201"/>
      <c r="I257" s="204"/>
      <c r="J257" s="205">
        <f>BK257</f>
        <v>0</v>
      </c>
      <c r="K257" s="201"/>
      <c r="L257" s="206"/>
      <c r="M257" s="207"/>
      <c r="N257" s="208"/>
      <c r="O257" s="208"/>
      <c r="P257" s="209">
        <f>SUM(P258:P285)</f>
        <v>0</v>
      </c>
      <c r="Q257" s="208"/>
      <c r="R257" s="209">
        <f>SUM(R258:R285)</f>
        <v>0</v>
      </c>
      <c r="S257" s="208"/>
      <c r="T257" s="210">
        <f>SUM(T258:T285)</f>
        <v>0</v>
      </c>
      <c r="U257" s="12"/>
      <c r="V257" s="12"/>
      <c r="W257" s="12"/>
      <c r="X257" s="12"/>
      <c r="Y257" s="12"/>
      <c r="Z257" s="12"/>
      <c r="AA257" s="12"/>
      <c r="AB257" s="12"/>
      <c r="AC257" s="12"/>
      <c r="AD257" s="12"/>
      <c r="AE257" s="12"/>
      <c r="AR257" s="211" t="s">
        <v>83</v>
      </c>
      <c r="AT257" s="212" t="s">
        <v>75</v>
      </c>
      <c r="AU257" s="212" t="s">
        <v>76</v>
      </c>
      <c r="AY257" s="211" t="s">
        <v>214</v>
      </c>
      <c r="BK257" s="213">
        <f>SUM(BK258:BK285)</f>
        <v>0</v>
      </c>
    </row>
    <row r="258" s="2" customFormat="1" ht="24.15" customHeight="1">
      <c r="A258" s="42"/>
      <c r="B258" s="43"/>
      <c r="C258" s="216" t="s">
        <v>76</v>
      </c>
      <c r="D258" s="216" t="s">
        <v>217</v>
      </c>
      <c r="E258" s="217" t="s">
        <v>3614</v>
      </c>
      <c r="F258" s="218" t="s">
        <v>3615</v>
      </c>
      <c r="G258" s="219" t="s">
        <v>670</v>
      </c>
      <c r="H258" s="220">
        <v>2</v>
      </c>
      <c r="I258" s="221"/>
      <c r="J258" s="222">
        <f>ROUND(I258*H258,2)</f>
        <v>0</v>
      </c>
      <c r="K258" s="218" t="s">
        <v>32</v>
      </c>
      <c r="L258" s="48"/>
      <c r="M258" s="223" t="s">
        <v>32</v>
      </c>
      <c r="N258" s="224" t="s">
        <v>47</v>
      </c>
      <c r="O258" s="88"/>
      <c r="P258" s="225">
        <f>O258*H258</f>
        <v>0</v>
      </c>
      <c r="Q258" s="225">
        <v>0</v>
      </c>
      <c r="R258" s="225">
        <f>Q258*H258</f>
        <v>0</v>
      </c>
      <c r="S258" s="225">
        <v>0</v>
      </c>
      <c r="T258" s="226">
        <f>S258*H258</f>
        <v>0</v>
      </c>
      <c r="U258" s="42"/>
      <c r="V258" s="42"/>
      <c r="W258" s="42"/>
      <c r="X258" s="42"/>
      <c r="Y258" s="42"/>
      <c r="Z258" s="42"/>
      <c r="AA258" s="42"/>
      <c r="AB258" s="42"/>
      <c r="AC258" s="42"/>
      <c r="AD258" s="42"/>
      <c r="AE258" s="42"/>
      <c r="AR258" s="227" t="s">
        <v>215</v>
      </c>
      <c r="AT258" s="227" t="s">
        <v>217</v>
      </c>
      <c r="AU258" s="227" t="s">
        <v>83</v>
      </c>
      <c r="AY258" s="20" t="s">
        <v>214</v>
      </c>
      <c r="BE258" s="228">
        <f>IF(N258="základní",J258,0)</f>
        <v>0</v>
      </c>
      <c r="BF258" s="228">
        <f>IF(N258="snížená",J258,0)</f>
        <v>0</v>
      </c>
      <c r="BG258" s="228">
        <f>IF(N258="zákl. přenesená",J258,0)</f>
        <v>0</v>
      </c>
      <c r="BH258" s="228">
        <f>IF(N258="sníž. přenesená",J258,0)</f>
        <v>0</v>
      </c>
      <c r="BI258" s="228">
        <f>IF(N258="nulová",J258,0)</f>
        <v>0</v>
      </c>
      <c r="BJ258" s="20" t="s">
        <v>83</v>
      </c>
      <c r="BK258" s="228">
        <f>ROUND(I258*H258,2)</f>
        <v>0</v>
      </c>
      <c r="BL258" s="20" t="s">
        <v>215</v>
      </c>
      <c r="BM258" s="227" t="s">
        <v>3133</v>
      </c>
    </row>
    <row r="259" s="2" customFormat="1">
      <c r="A259" s="42"/>
      <c r="B259" s="43"/>
      <c r="C259" s="44"/>
      <c r="D259" s="236" t="s">
        <v>283</v>
      </c>
      <c r="E259" s="44"/>
      <c r="F259" s="267" t="s">
        <v>3616</v>
      </c>
      <c r="G259" s="44"/>
      <c r="H259" s="44"/>
      <c r="I259" s="231"/>
      <c r="J259" s="44"/>
      <c r="K259" s="44"/>
      <c r="L259" s="48"/>
      <c r="M259" s="232"/>
      <c r="N259" s="233"/>
      <c r="O259" s="88"/>
      <c r="P259" s="88"/>
      <c r="Q259" s="88"/>
      <c r="R259" s="88"/>
      <c r="S259" s="88"/>
      <c r="T259" s="89"/>
      <c r="U259" s="42"/>
      <c r="V259" s="42"/>
      <c r="W259" s="42"/>
      <c r="X259" s="42"/>
      <c r="Y259" s="42"/>
      <c r="Z259" s="42"/>
      <c r="AA259" s="42"/>
      <c r="AB259" s="42"/>
      <c r="AC259" s="42"/>
      <c r="AD259" s="42"/>
      <c r="AE259" s="42"/>
      <c r="AT259" s="20" t="s">
        <v>283</v>
      </c>
      <c r="AU259" s="20" t="s">
        <v>83</v>
      </c>
    </row>
    <row r="260" s="2" customFormat="1" ht="24.15" customHeight="1">
      <c r="A260" s="42"/>
      <c r="B260" s="43"/>
      <c r="C260" s="216" t="s">
        <v>76</v>
      </c>
      <c r="D260" s="216" t="s">
        <v>217</v>
      </c>
      <c r="E260" s="217" t="s">
        <v>3617</v>
      </c>
      <c r="F260" s="218" t="s">
        <v>3618</v>
      </c>
      <c r="G260" s="219" t="s">
        <v>670</v>
      </c>
      <c r="H260" s="220">
        <v>1</v>
      </c>
      <c r="I260" s="221"/>
      <c r="J260" s="222">
        <f>ROUND(I260*H260,2)</f>
        <v>0</v>
      </c>
      <c r="K260" s="218" t="s">
        <v>32</v>
      </c>
      <c r="L260" s="48"/>
      <c r="M260" s="223" t="s">
        <v>32</v>
      </c>
      <c r="N260" s="224" t="s">
        <v>47</v>
      </c>
      <c r="O260" s="88"/>
      <c r="P260" s="225">
        <f>O260*H260</f>
        <v>0</v>
      </c>
      <c r="Q260" s="225">
        <v>0</v>
      </c>
      <c r="R260" s="225">
        <f>Q260*H260</f>
        <v>0</v>
      </c>
      <c r="S260" s="225">
        <v>0</v>
      </c>
      <c r="T260" s="226">
        <f>S260*H260</f>
        <v>0</v>
      </c>
      <c r="U260" s="42"/>
      <c r="V260" s="42"/>
      <c r="W260" s="42"/>
      <c r="X260" s="42"/>
      <c r="Y260" s="42"/>
      <c r="Z260" s="42"/>
      <c r="AA260" s="42"/>
      <c r="AB260" s="42"/>
      <c r="AC260" s="42"/>
      <c r="AD260" s="42"/>
      <c r="AE260" s="42"/>
      <c r="AR260" s="227" t="s">
        <v>215</v>
      </c>
      <c r="AT260" s="227" t="s">
        <v>217</v>
      </c>
      <c r="AU260" s="227" t="s">
        <v>83</v>
      </c>
      <c r="AY260" s="20" t="s">
        <v>214</v>
      </c>
      <c r="BE260" s="228">
        <f>IF(N260="základní",J260,0)</f>
        <v>0</v>
      </c>
      <c r="BF260" s="228">
        <f>IF(N260="snížená",J260,0)</f>
        <v>0</v>
      </c>
      <c r="BG260" s="228">
        <f>IF(N260="zákl. přenesená",J260,0)</f>
        <v>0</v>
      </c>
      <c r="BH260" s="228">
        <f>IF(N260="sníž. přenesená",J260,0)</f>
        <v>0</v>
      </c>
      <c r="BI260" s="228">
        <f>IF(N260="nulová",J260,0)</f>
        <v>0</v>
      </c>
      <c r="BJ260" s="20" t="s">
        <v>83</v>
      </c>
      <c r="BK260" s="228">
        <f>ROUND(I260*H260,2)</f>
        <v>0</v>
      </c>
      <c r="BL260" s="20" t="s">
        <v>215</v>
      </c>
      <c r="BM260" s="227" t="s">
        <v>3137</v>
      </c>
    </row>
    <row r="261" s="2" customFormat="1">
      <c r="A261" s="42"/>
      <c r="B261" s="43"/>
      <c r="C261" s="44"/>
      <c r="D261" s="236" t="s">
        <v>283</v>
      </c>
      <c r="E261" s="44"/>
      <c r="F261" s="267" t="s">
        <v>3619</v>
      </c>
      <c r="G261" s="44"/>
      <c r="H261" s="44"/>
      <c r="I261" s="231"/>
      <c r="J261" s="44"/>
      <c r="K261" s="44"/>
      <c r="L261" s="48"/>
      <c r="M261" s="232"/>
      <c r="N261" s="233"/>
      <c r="O261" s="88"/>
      <c r="P261" s="88"/>
      <c r="Q261" s="88"/>
      <c r="R261" s="88"/>
      <c r="S261" s="88"/>
      <c r="T261" s="89"/>
      <c r="U261" s="42"/>
      <c r="V261" s="42"/>
      <c r="W261" s="42"/>
      <c r="X261" s="42"/>
      <c r="Y261" s="42"/>
      <c r="Z261" s="42"/>
      <c r="AA261" s="42"/>
      <c r="AB261" s="42"/>
      <c r="AC261" s="42"/>
      <c r="AD261" s="42"/>
      <c r="AE261" s="42"/>
      <c r="AT261" s="20" t="s">
        <v>283</v>
      </c>
      <c r="AU261" s="20" t="s">
        <v>83</v>
      </c>
    </row>
    <row r="262" s="2" customFormat="1" ht="16.5" customHeight="1">
      <c r="A262" s="42"/>
      <c r="B262" s="43"/>
      <c r="C262" s="216" t="s">
        <v>76</v>
      </c>
      <c r="D262" s="216" t="s">
        <v>217</v>
      </c>
      <c r="E262" s="217" t="s">
        <v>3620</v>
      </c>
      <c r="F262" s="218" t="s">
        <v>3621</v>
      </c>
      <c r="G262" s="219" t="s">
        <v>670</v>
      </c>
      <c r="H262" s="220">
        <v>1</v>
      </c>
      <c r="I262" s="221"/>
      <c r="J262" s="222">
        <f>ROUND(I262*H262,2)</f>
        <v>0</v>
      </c>
      <c r="K262" s="218" t="s">
        <v>32</v>
      </c>
      <c r="L262" s="48"/>
      <c r="M262" s="223" t="s">
        <v>32</v>
      </c>
      <c r="N262" s="224" t="s">
        <v>47</v>
      </c>
      <c r="O262" s="88"/>
      <c r="P262" s="225">
        <f>O262*H262</f>
        <v>0</v>
      </c>
      <c r="Q262" s="225">
        <v>0</v>
      </c>
      <c r="R262" s="225">
        <f>Q262*H262</f>
        <v>0</v>
      </c>
      <c r="S262" s="225">
        <v>0</v>
      </c>
      <c r="T262" s="226">
        <f>S262*H262</f>
        <v>0</v>
      </c>
      <c r="U262" s="42"/>
      <c r="V262" s="42"/>
      <c r="W262" s="42"/>
      <c r="X262" s="42"/>
      <c r="Y262" s="42"/>
      <c r="Z262" s="42"/>
      <c r="AA262" s="42"/>
      <c r="AB262" s="42"/>
      <c r="AC262" s="42"/>
      <c r="AD262" s="42"/>
      <c r="AE262" s="42"/>
      <c r="AR262" s="227" t="s">
        <v>215</v>
      </c>
      <c r="AT262" s="227" t="s">
        <v>217</v>
      </c>
      <c r="AU262" s="227" t="s">
        <v>83</v>
      </c>
      <c r="AY262" s="20" t="s">
        <v>214</v>
      </c>
      <c r="BE262" s="228">
        <f>IF(N262="základní",J262,0)</f>
        <v>0</v>
      </c>
      <c r="BF262" s="228">
        <f>IF(N262="snížená",J262,0)</f>
        <v>0</v>
      </c>
      <c r="BG262" s="228">
        <f>IF(N262="zákl. přenesená",J262,0)</f>
        <v>0</v>
      </c>
      <c r="BH262" s="228">
        <f>IF(N262="sníž. přenesená",J262,0)</f>
        <v>0</v>
      </c>
      <c r="BI262" s="228">
        <f>IF(N262="nulová",J262,0)</f>
        <v>0</v>
      </c>
      <c r="BJ262" s="20" t="s">
        <v>83</v>
      </c>
      <c r="BK262" s="228">
        <f>ROUND(I262*H262,2)</f>
        <v>0</v>
      </c>
      <c r="BL262" s="20" t="s">
        <v>215</v>
      </c>
      <c r="BM262" s="227" t="s">
        <v>3141</v>
      </c>
    </row>
    <row r="263" s="2" customFormat="1">
      <c r="A263" s="42"/>
      <c r="B263" s="43"/>
      <c r="C263" s="44"/>
      <c r="D263" s="236" t="s">
        <v>283</v>
      </c>
      <c r="E263" s="44"/>
      <c r="F263" s="267" t="s">
        <v>3622</v>
      </c>
      <c r="G263" s="44"/>
      <c r="H263" s="44"/>
      <c r="I263" s="231"/>
      <c r="J263" s="44"/>
      <c r="K263" s="44"/>
      <c r="L263" s="48"/>
      <c r="M263" s="232"/>
      <c r="N263" s="233"/>
      <c r="O263" s="88"/>
      <c r="P263" s="88"/>
      <c r="Q263" s="88"/>
      <c r="R263" s="88"/>
      <c r="S263" s="88"/>
      <c r="T263" s="89"/>
      <c r="U263" s="42"/>
      <c r="V263" s="42"/>
      <c r="W263" s="42"/>
      <c r="X263" s="42"/>
      <c r="Y263" s="42"/>
      <c r="Z263" s="42"/>
      <c r="AA263" s="42"/>
      <c r="AB263" s="42"/>
      <c r="AC263" s="42"/>
      <c r="AD263" s="42"/>
      <c r="AE263" s="42"/>
      <c r="AT263" s="20" t="s">
        <v>283</v>
      </c>
      <c r="AU263" s="20" t="s">
        <v>83</v>
      </c>
    </row>
    <row r="264" s="2" customFormat="1" ht="16.5" customHeight="1">
      <c r="A264" s="42"/>
      <c r="B264" s="43"/>
      <c r="C264" s="216" t="s">
        <v>76</v>
      </c>
      <c r="D264" s="216" t="s">
        <v>217</v>
      </c>
      <c r="E264" s="217" t="s">
        <v>3623</v>
      </c>
      <c r="F264" s="218" t="s">
        <v>3624</v>
      </c>
      <c r="G264" s="219" t="s">
        <v>670</v>
      </c>
      <c r="H264" s="220">
        <v>1</v>
      </c>
      <c r="I264" s="221"/>
      <c r="J264" s="222">
        <f>ROUND(I264*H264,2)</f>
        <v>0</v>
      </c>
      <c r="K264" s="218" t="s">
        <v>32</v>
      </c>
      <c r="L264" s="48"/>
      <c r="M264" s="223" t="s">
        <v>32</v>
      </c>
      <c r="N264" s="224" t="s">
        <v>47</v>
      </c>
      <c r="O264" s="88"/>
      <c r="P264" s="225">
        <f>O264*H264</f>
        <v>0</v>
      </c>
      <c r="Q264" s="225">
        <v>0</v>
      </c>
      <c r="R264" s="225">
        <f>Q264*H264</f>
        <v>0</v>
      </c>
      <c r="S264" s="225">
        <v>0</v>
      </c>
      <c r="T264" s="226">
        <f>S264*H264</f>
        <v>0</v>
      </c>
      <c r="U264" s="42"/>
      <c r="V264" s="42"/>
      <c r="W264" s="42"/>
      <c r="X264" s="42"/>
      <c r="Y264" s="42"/>
      <c r="Z264" s="42"/>
      <c r="AA264" s="42"/>
      <c r="AB264" s="42"/>
      <c r="AC264" s="42"/>
      <c r="AD264" s="42"/>
      <c r="AE264" s="42"/>
      <c r="AR264" s="227" t="s">
        <v>215</v>
      </c>
      <c r="AT264" s="227" t="s">
        <v>217</v>
      </c>
      <c r="AU264" s="227" t="s">
        <v>83</v>
      </c>
      <c r="AY264" s="20" t="s">
        <v>214</v>
      </c>
      <c r="BE264" s="228">
        <f>IF(N264="základní",J264,0)</f>
        <v>0</v>
      </c>
      <c r="BF264" s="228">
        <f>IF(N264="snížená",J264,0)</f>
        <v>0</v>
      </c>
      <c r="BG264" s="228">
        <f>IF(N264="zákl. přenesená",J264,0)</f>
        <v>0</v>
      </c>
      <c r="BH264" s="228">
        <f>IF(N264="sníž. přenesená",J264,0)</f>
        <v>0</v>
      </c>
      <c r="BI264" s="228">
        <f>IF(N264="nulová",J264,0)</f>
        <v>0</v>
      </c>
      <c r="BJ264" s="20" t="s">
        <v>83</v>
      </c>
      <c r="BK264" s="228">
        <f>ROUND(I264*H264,2)</f>
        <v>0</v>
      </c>
      <c r="BL264" s="20" t="s">
        <v>215</v>
      </c>
      <c r="BM264" s="227" t="s">
        <v>3146</v>
      </c>
    </row>
    <row r="265" s="2" customFormat="1">
      <c r="A265" s="42"/>
      <c r="B265" s="43"/>
      <c r="C265" s="44"/>
      <c r="D265" s="236" t="s">
        <v>283</v>
      </c>
      <c r="E265" s="44"/>
      <c r="F265" s="267" t="s">
        <v>3625</v>
      </c>
      <c r="G265" s="44"/>
      <c r="H265" s="44"/>
      <c r="I265" s="231"/>
      <c r="J265" s="44"/>
      <c r="K265" s="44"/>
      <c r="L265" s="48"/>
      <c r="M265" s="232"/>
      <c r="N265" s="233"/>
      <c r="O265" s="88"/>
      <c r="P265" s="88"/>
      <c r="Q265" s="88"/>
      <c r="R265" s="88"/>
      <c r="S265" s="88"/>
      <c r="T265" s="89"/>
      <c r="U265" s="42"/>
      <c r="V265" s="42"/>
      <c r="W265" s="42"/>
      <c r="X265" s="42"/>
      <c r="Y265" s="42"/>
      <c r="Z265" s="42"/>
      <c r="AA265" s="42"/>
      <c r="AB265" s="42"/>
      <c r="AC265" s="42"/>
      <c r="AD265" s="42"/>
      <c r="AE265" s="42"/>
      <c r="AT265" s="20" t="s">
        <v>283</v>
      </c>
      <c r="AU265" s="20" t="s">
        <v>83</v>
      </c>
    </row>
    <row r="266" s="2" customFormat="1" ht="16.5" customHeight="1">
      <c r="A266" s="42"/>
      <c r="B266" s="43"/>
      <c r="C266" s="216" t="s">
        <v>76</v>
      </c>
      <c r="D266" s="216" t="s">
        <v>217</v>
      </c>
      <c r="E266" s="217" t="s">
        <v>3626</v>
      </c>
      <c r="F266" s="218" t="s">
        <v>3627</v>
      </c>
      <c r="G266" s="219" t="s">
        <v>2823</v>
      </c>
      <c r="H266" s="220">
        <v>72</v>
      </c>
      <c r="I266" s="221"/>
      <c r="J266" s="222">
        <f>ROUND(I266*H266,2)</f>
        <v>0</v>
      </c>
      <c r="K266" s="218" t="s">
        <v>32</v>
      </c>
      <c r="L266" s="48"/>
      <c r="M266" s="223" t="s">
        <v>32</v>
      </c>
      <c r="N266" s="224" t="s">
        <v>47</v>
      </c>
      <c r="O266" s="88"/>
      <c r="P266" s="225">
        <f>O266*H266</f>
        <v>0</v>
      </c>
      <c r="Q266" s="225">
        <v>0</v>
      </c>
      <c r="R266" s="225">
        <f>Q266*H266</f>
        <v>0</v>
      </c>
      <c r="S266" s="225">
        <v>0</v>
      </c>
      <c r="T266" s="226">
        <f>S266*H266</f>
        <v>0</v>
      </c>
      <c r="U266" s="42"/>
      <c r="V266" s="42"/>
      <c r="W266" s="42"/>
      <c r="X266" s="42"/>
      <c r="Y266" s="42"/>
      <c r="Z266" s="42"/>
      <c r="AA266" s="42"/>
      <c r="AB266" s="42"/>
      <c r="AC266" s="42"/>
      <c r="AD266" s="42"/>
      <c r="AE266" s="42"/>
      <c r="AR266" s="227" t="s">
        <v>215</v>
      </c>
      <c r="AT266" s="227" t="s">
        <v>217</v>
      </c>
      <c r="AU266" s="227" t="s">
        <v>83</v>
      </c>
      <c r="AY266" s="20" t="s">
        <v>214</v>
      </c>
      <c r="BE266" s="228">
        <f>IF(N266="základní",J266,0)</f>
        <v>0</v>
      </c>
      <c r="BF266" s="228">
        <f>IF(N266="snížená",J266,0)</f>
        <v>0</v>
      </c>
      <c r="BG266" s="228">
        <f>IF(N266="zákl. přenesená",J266,0)</f>
        <v>0</v>
      </c>
      <c r="BH266" s="228">
        <f>IF(N266="sníž. přenesená",J266,0)</f>
        <v>0</v>
      </c>
      <c r="BI266" s="228">
        <f>IF(N266="nulová",J266,0)</f>
        <v>0</v>
      </c>
      <c r="BJ266" s="20" t="s">
        <v>83</v>
      </c>
      <c r="BK266" s="228">
        <f>ROUND(I266*H266,2)</f>
        <v>0</v>
      </c>
      <c r="BL266" s="20" t="s">
        <v>215</v>
      </c>
      <c r="BM266" s="227" t="s">
        <v>3150</v>
      </c>
    </row>
    <row r="267" s="2" customFormat="1">
      <c r="A267" s="42"/>
      <c r="B267" s="43"/>
      <c r="C267" s="44"/>
      <c r="D267" s="236" t="s">
        <v>283</v>
      </c>
      <c r="E267" s="44"/>
      <c r="F267" s="267" t="s">
        <v>3628</v>
      </c>
      <c r="G267" s="44"/>
      <c r="H267" s="44"/>
      <c r="I267" s="231"/>
      <c r="J267" s="44"/>
      <c r="K267" s="44"/>
      <c r="L267" s="48"/>
      <c r="M267" s="232"/>
      <c r="N267" s="233"/>
      <c r="O267" s="88"/>
      <c r="P267" s="88"/>
      <c r="Q267" s="88"/>
      <c r="R267" s="88"/>
      <c r="S267" s="88"/>
      <c r="T267" s="89"/>
      <c r="U267" s="42"/>
      <c r="V267" s="42"/>
      <c r="W267" s="42"/>
      <c r="X267" s="42"/>
      <c r="Y267" s="42"/>
      <c r="Z267" s="42"/>
      <c r="AA267" s="42"/>
      <c r="AB267" s="42"/>
      <c r="AC267" s="42"/>
      <c r="AD267" s="42"/>
      <c r="AE267" s="42"/>
      <c r="AT267" s="20" t="s">
        <v>283</v>
      </c>
      <c r="AU267" s="20" t="s">
        <v>83</v>
      </c>
    </row>
    <row r="268" s="2" customFormat="1" ht="24.15" customHeight="1">
      <c r="A268" s="42"/>
      <c r="B268" s="43"/>
      <c r="C268" s="216" t="s">
        <v>76</v>
      </c>
      <c r="D268" s="216" t="s">
        <v>217</v>
      </c>
      <c r="E268" s="217" t="s">
        <v>3629</v>
      </c>
      <c r="F268" s="218" t="s">
        <v>3630</v>
      </c>
      <c r="G268" s="219" t="s">
        <v>670</v>
      </c>
      <c r="H268" s="220">
        <v>1</v>
      </c>
      <c r="I268" s="221"/>
      <c r="J268" s="222">
        <f>ROUND(I268*H268,2)</f>
        <v>0</v>
      </c>
      <c r="K268" s="218" t="s">
        <v>32</v>
      </c>
      <c r="L268" s="48"/>
      <c r="M268" s="223" t="s">
        <v>32</v>
      </c>
      <c r="N268" s="224" t="s">
        <v>47</v>
      </c>
      <c r="O268" s="88"/>
      <c r="P268" s="225">
        <f>O268*H268</f>
        <v>0</v>
      </c>
      <c r="Q268" s="225">
        <v>0</v>
      </c>
      <c r="R268" s="225">
        <f>Q268*H268</f>
        <v>0</v>
      </c>
      <c r="S268" s="225">
        <v>0</v>
      </c>
      <c r="T268" s="226">
        <f>S268*H268</f>
        <v>0</v>
      </c>
      <c r="U268" s="42"/>
      <c r="V268" s="42"/>
      <c r="W268" s="42"/>
      <c r="X268" s="42"/>
      <c r="Y268" s="42"/>
      <c r="Z268" s="42"/>
      <c r="AA268" s="42"/>
      <c r="AB268" s="42"/>
      <c r="AC268" s="42"/>
      <c r="AD268" s="42"/>
      <c r="AE268" s="42"/>
      <c r="AR268" s="227" t="s">
        <v>215</v>
      </c>
      <c r="AT268" s="227" t="s">
        <v>217</v>
      </c>
      <c r="AU268" s="227" t="s">
        <v>83</v>
      </c>
      <c r="AY268" s="20" t="s">
        <v>214</v>
      </c>
      <c r="BE268" s="228">
        <f>IF(N268="základní",J268,0)</f>
        <v>0</v>
      </c>
      <c r="BF268" s="228">
        <f>IF(N268="snížená",J268,0)</f>
        <v>0</v>
      </c>
      <c r="BG268" s="228">
        <f>IF(N268="zákl. přenesená",J268,0)</f>
        <v>0</v>
      </c>
      <c r="BH268" s="228">
        <f>IF(N268="sníž. přenesená",J268,0)</f>
        <v>0</v>
      </c>
      <c r="BI268" s="228">
        <f>IF(N268="nulová",J268,0)</f>
        <v>0</v>
      </c>
      <c r="BJ268" s="20" t="s">
        <v>83</v>
      </c>
      <c r="BK268" s="228">
        <f>ROUND(I268*H268,2)</f>
        <v>0</v>
      </c>
      <c r="BL268" s="20" t="s">
        <v>215</v>
      </c>
      <c r="BM268" s="227" t="s">
        <v>3155</v>
      </c>
    </row>
    <row r="269" s="2" customFormat="1">
      <c r="A269" s="42"/>
      <c r="B269" s="43"/>
      <c r="C269" s="44"/>
      <c r="D269" s="236" t="s">
        <v>283</v>
      </c>
      <c r="E269" s="44"/>
      <c r="F269" s="267" t="s">
        <v>3631</v>
      </c>
      <c r="G269" s="44"/>
      <c r="H269" s="44"/>
      <c r="I269" s="231"/>
      <c r="J269" s="44"/>
      <c r="K269" s="44"/>
      <c r="L269" s="48"/>
      <c r="M269" s="232"/>
      <c r="N269" s="233"/>
      <c r="O269" s="88"/>
      <c r="P269" s="88"/>
      <c r="Q269" s="88"/>
      <c r="R269" s="88"/>
      <c r="S269" s="88"/>
      <c r="T269" s="89"/>
      <c r="U269" s="42"/>
      <c r="V269" s="42"/>
      <c r="W269" s="42"/>
      <c r="X269" s="42"/>
      <c r="Y269" s="42"/>
      <c r="Z269" s="42"/>
      <c r="AA269" s="42"/>
      <c r="AB269" s="42"/>
      <c r="AC269" s="42"/>
      <c r="AD269" s="42"/>
      <c r="AE269" s="42"/>
      <c r="AT269" s="20" t="s">
        <v>283</v>
      </c>
      <c r="AU269" s="20" t="s">
        <v>83</v>
      </c>
    </row>
    <row r="270" s="2" customFormat="1" ht="21.75" customHeight="1">
      <c r="A270" s="42"/>
      <c r="B270" s="43"/>
      <c r="C270" s="216" t="s">
        <v>76</v>
      </c>
      <c r="D270" s="216" t="s">
        <v>217</v>
      </c>
      <c r="E270" s="217" t="s">
        <v>3632</v>
      </c>
      <c r="F270" s="218" t="s">
        <v>3633</v>
      </c>
      <c r="G270" s="219" t="s">
        <v>670</v>
      </c>
      <c r="H270" s="220">
        <v>1</v>
      </c>
      <c r="I270" s="221"/>
      <c r="J270" s="222">
        <f>ROUND(I270*H270,2)</f>
        <v>0</v>
      </c>
      <c r="K270" s="218" t="s">
        <v>32</v>
      </c>
      <c r="L270" s="48"/>
      <c r="M270" s="223" t="s">
        <v>32</v>
      </c>
      <c r="N270" s="224" t="s">
        <v>47</v>
      </c>
      <c r="O270" s="88"/>
      <c r="P270" s="225">
        <f>O270*H270</f>
        <v>0</v>
      </c>
      <c r="Q270" s="225">
        <v>0</v>
      </c>
      <c r="R270" s="225">
        <f>Q270*H270</f>
        <v>0</v>
      </c>
      <c r="S270" s="225">
        <v>0</v>
      </c>
      <c r="T270" s="226">
        <f>S270*H270</f>
        <v>0</v>
      </c>
      <c r="U270" s="42"/>
      <c r="V270" s="42"/>
      <c r="W270" s="42"/>
      <c r="X270" s="42"/>
      <c r="Y270" s="42"/>
      <c r="Z270" s="42"/>
      <c r="AA270" s="42"/>
      <c r="AB270" s="42"/>
      <c r="AC270" s="42"/>
      <c r="AD270" s="42"/>
      <c r="AE270" s="42"/>
      <c r="AR270" s="227" t="s">
        <v>215</v>
      </c>
      <c r="AT270" s="227" t="s">
        <v>217</v>
      </c>
      <c r="AU270" s="227" t="s">
        <v>83</v>
      </c>
      <c r="AY270" s="20" t="s">
        <v>214</v>
      </c>
      <c r="BE270" s="228">
        <f>IF(N270="základní",J270,0)</f>
        <v>0</v>
      </c>
      <c r="BF270" s="228">
        <f>IF(N270="snížená",J270,0)</f>
        <v>0</v>
      </c>
      <c r="BG270" s="228">
        <f>IF(N270="zákl. přenesená",J270,0)</f>
        <v>0</v>
      </c>
      <c r="BH270" s="228">
        <f>IF(N270="sníž. přenesená",J270,0)</f>
        <v>0</v>
      </c>
      <c r="BI270" s="228">
        <f>IF(N270="nulová",J270,0)</f>
        <v>0</v>
      </c>
      <c r="BJ270" s="20" t="s">
        <v>83</v>
      </c>
      <c r="BK270" s="228">
        <f>ROUND(I270*H270,2)</f>
        <v>0</v>
      </c>
      <c r="BL270" s="20" t="s">
        <v>215</v>
      </c>
      <c r="BM270" s="227" t="s">
        <v>3158</v>
      </c>
    </row>
    <row r="271" s="2" customFormat="1">
      <c r="A271" s="42"/>
      <c r="B271" s="43"/>
      <c r="C271" s="44"/>
      <c r="D271" s="236" t="s">
        <v>283</v>
      </c>
      <c r="E271" s="44"/>
      <c r="F271" s="267" t="s">
        <v>3634</v>
      </c>
      <c r="G271" s="44"/>
      <c r="H271" s="44"/>
      <c r="I271" s="231"/>
      <c r="J271" s="44"/>
      <c r="K271" s="44"/>
      <c r="L271" s="48"/>
      <c r="M271" s="232"/>
      <c r="N271" s="233"/>
      <c r="O271" s="88"/>
      <c r="P271" s="88"/>
      <c r="Q271" s="88"/>
      <c r="R271" s="88"/>
      <c r="S271" s="88"/>
      <c r="T271" s="89"/>
      <c r="U271" s="42"/>
      <c r="V271" s="42"/>
      <c r="W271" s="42"/>
      <c r="X271" s="42"/>
      <c r="Y271" s="42"/>
      <c r="Z271" s="42"/>
      <c r="AA271" s="42"/>
      <c r="AB271" s="42"/>
      <c r="AC271" s="42"/>
      <c r="AD271" s="42"/>
      <c r="AE271" s="42"/>
      <c r="AT271" s="20" t="s">
        <v>283</v>
      </c>
      <c r="AU271" s="20" t="s">
        <v>83</v>
      </c>
    </row>
    <row r="272" s="2" customFormat="1" ht="16.5" customHeight="1">
      <c r="A272" s="42"/>
      <c r="B272" s="43"/>
      <c r="C272" s="216" t="s">
        <v>76</v>
      </c>
      <c r="D272" s="216" t="s">
        <v>217</v>
      </c>
      <c r="E272" s="217" t="s">
        <v>3635</v>
      </c>
      <c r="F272" s="218" t="s">
        <v>3636</v>
      </c>
      <c r="G272" s="219" t="s">
        <v>670</v>
      </c>
      <c r="H272" s="220">
        <v>1</v>
      </c>
      <c r="I272" s="221"/>
      <c r="J272" s="222">
        <f>ROUND(I272*H272,2)</f>
        <v>0</v>
      </c>
      <c r="K272" s="218" t="s">
        <v>32</v>
      </c>
      <c r="L272" s="48"/>
      <c r="M272" s="223" t="s">
        <v>32</v>
      </c>
      <c r="N272" s="224" t="s">
        <v>47</v>
      </c>
      <c r="O272" s="88"/>
      <c r="P272" s="225">
        <f>O272*H272</f>
        <v>0</v>
      </c>
      <c r="Q272" s="225">
        <v>0</v>
      </c>
      <c r="R272" s="225">
        <f>Q272*H272</f>
        <v>0</v>
      </c>
      <c r="S272" s="225">
        <v>0</v>
      </c>
      <c r="T272" s="226">
        <f>S272*H272</f>
        <v>0</v>
      </c>
      <c r="U272" s="42"/>
      <c r="V272" s="42"/>
      <c r="W272" s="42"/>
      <c r="X272" s="42"/>
      <c r="Y272" s="42"/>
      <c r="Z272" s="42"/>
      <c r="AA272" s="42"/>
      <c r="AB272" s="42"/>
      <c r="AC272" s="42"/>
      <c r="AD272" s="42"/>
      <c r="AE272" s="42"/>
      <c r="AR272" s="227" t="s">
        <v>215</v>
      </c>
      <c r="AT272" s="227" t="s">
        <v>217</v>
      </c>
      <c r="AU272" s="227" t="s">
        <v>83</v>
      </c>
      <c r="AY272" s="20" t="s">
        <v>214</v>
      </c>
      <c r="BE272" s="228">
        <f>IF(N272="základní",J272,0)</f>
        <v>0</v>
      </c>
      <c r="BF272" s="228">
        <f>IF(N272="snížená",J272,0)</f>
        <v>0</v>
      </c>
      <c r="BG272" s="228">
        <f>IF(N272="zákl. přenesená",J272,0)</f>
        <v>0</v>
      </c>
      <c r="BH272" s="228">
        <f>IF(N272="sníž. přenesená",J272,0)</f>
        <v>0</v>
      </c>
      <c r="BI272" s="228">
        <f>IF(N272="nulová",J272,0)</f>
        <v>0</v>
      </c>
      <c r="BJ272" s="20" t="s">
        <v>83</v>
      </c>
      <c r="BK272" s="228">
        <f>ROUND(I272*H272,2)</f>
        <v>0</v>
      </c>
      <c r="BL272" s="20" t="s">
        <v>215</v>
      </c>
      <c r="BM272" s="227" t="s">
        <v>3161</v>
      </c>
    </row>
    <row r="273" s="2" customFormat="1">
      <c r="A273" s="42"/>
      <c r="B273" s="43"/>
      <c r="C273" s="44"/>
      <c r="D273" s="236" t="s">
        <v>283</v>
      </c>
      <c r="E273" s="44"/>
      <c r="F273" s="267" t="s">
        <v>3637</v>
      </c>
      <c r="G273" s="44"/>
      <c r="H273" s="44"/>
      <c r="I273" s="231"/>
      <c r="J273" s="44"/>
      <c r="K273" s="44"/>
      <c r="L273" s="48"/>
      <c r="M273" s="232"/>
      <c r="N273" s="233"/>
      <c r="O273" s="88"/>
      <c r="P273" s="88"/>
      <c r="Q273" s="88"/>
      <c r="R273" s="88"/>
      <c r="S273" s="88"/>
      <c r="T273" s="89"/>
      <c r="U273" s="42"/>
      <c r="V273" s="42"/>
      <c r="W273" s="42"/>
      <c r="X273" s="42"/>
      <c r="Y273" s="42"/>
      <c r="Z273" s="42"/>
      <c r="AA273" s="42"/>
      <c r="AB273" s="42"/>
      <c r="AC273" s="42"/>
      <c r="AD273" s="42"/>
      <c r="AE273" s="42"/>
      <c r="AT273" s="20" t="s">
        <v>283</v>
      </c>
      <c r="AU273" s="20" t="s">
        <v>83</v>
      </c>
    </row>
    <row r="274" s="2" customFormat="1" ht="16.5" customHeight="1">
      <c r="A274" s="42"/>
      <c r="B274" s="43"/>
      <c r="C274" s="216" t="s">
        <v>76</v>
      </c>
      <c r="D274" s="216" t="s">
        <v>217</v>
      </c>
      <c r="E274" s="217" t="s">
        <v>3638</v>
      </c>
      <c r="F274" s="218" t="s">
        <v>3639</v>
      </c>
      <c r="G274" s="219" t="s">
        <v>2823</v>
      </c>
      <c r="H274" s="220">
        <v>6</v>
      </c>
      <c r="I274" s="221"/>
      <c r="J274" s="222">
        <f>ROUND(I274*H274,2)</f>
        <v>0</v>
      </c>
      <c r="K274" s="218" t="s">
        <v>32</v>
      </c>
      <c r="L274" s="48"/>
      <c r="M274" s="223" t="s">
        <v>32</v>
      </c>
      <c r="N274" s="224" t="s">
        <v>47</v>
      </c>
      <c r="O274" s="88"/>
      <c r="P274" s="225">
        <f>O274*H274</f>
        <v>0</v>
      </c>
      <c r="Q274" s="225">
        <v>0</v>
      </c>
      <c r="R274" s="225">
        <f>Q274*H274</f>
        <v>0</v>
      </c>
      <c r="S274" s="225">
        <v>0</v>
      </c>
      <c r="T274" s="226">
        <f>S274*H274</f>
        <v>0</v>
      </c>
      <c r="U274" s="42"/>
      <c r="V274" s="42"/>
      <c r="W274" s="42"/>
      <c r="X274" s="42"/>
      <c r="Y274" s="42"/>
      <c r="Z274" s="42"/>
      <c r="AA274" s="42"/>
      <c r="AB274" s="42"/>
      <c r="AC274" s="42"/>
      <c r="AD274" s="42"/>
      <c r="AE274" s="42"/>
      <c r="AR274" s="227" t="s">
        <v>215</v>
      </c>
      <c r="AT274" s="227" t="s">
        <v>217</v>
      </c>
      <c r="AU274" s="227" t="s">
        <v>83</v>
      </c>
      <c r="AY274" s="20" t="s">
        <v>214</v>
      </c>
      <c r="BE274" s="228">
        <f>IF(N274="základní",J274,0)</f>
        <v>0</v>
      </c>
      <c r="BF274" s="228">
        <f>IF(N274="snížená",J274,0)</f>
        <v>0</v>
      </c>
      <c r="BG274" s="228">
        <f>IF(N274="zákl. přenesená",J274,0)</f>
        <v>0</v>
      </c>
      <c r="BH274" s="228">
        <f>IF(N274="sníž. přenesená",J274,0)</f>
        <v>0</v>
      </c>
      <c r="BI274" s="228">
        <f>IF(N274="nulová",J274,0)</f>
        <v>0</v>
      </c>
      <c r="BJ274" s="20" t="s">
        <v>83</v>
      </c>
      <c r="BK274" s="228">
        <f>ROUND(I274*H274,2)</f>
        <v>0</v>
      </c>
      <c r="BL274" s="20" t="s">
        <v>215</v>
      </c>
      <c r="BM274" s="227" t="s">
        <v>3164</v>
      </c>
    </row>
    <row r="275" s="2" customFormat="1">
      <c r="A275" s="42"/>
      <c r="B275" s="43"/>
      <c r="C275" s="44"/>
      <c r="D275" s="236" t="s">
        <v>283</v>
      </c>
      <c r="E275" s="44"/>
      <c r="F275" s="267" t="s">
        <v>3640</v>
      </c>
      <c r="G275" s="44"/>
      <c r="H275" s="44"/>
      <c r="I275" s="231"/>
      <c r="J275" s="44"/>
      <c r="K275" s="44"/>
      <c r="L275" s="48"/>
      <c r="M275" s="232"/>
      <c r="N275" s="233"/>
      <c r="O275" s="88"/>
      <c r="P275" s="88"/>
      <c r="Q275" s="88"/>
      <c r="R275" s="88"/>
      <c r="S275" s="88"/>
      <c r="T275" s="89"/>
      <c r="U275" s="42"/>
      <c r="V275" s="42"/>
      <c r="W275" s="42"/>
      <c r="X275" s="42"/>
      <c r="Y275" s="42"/>
      <c r="Z275" s="42"/>
      <c r="AA275" s="42"/>
      <c r="AB275" s="42"/>
      <c r="AC275" s="42"/>
      <c r="AD275" s="42"/>
      <c r="AE275" s="42"/>
      <c r="AT275" s="20" t="s">
        <v>283</v>
      </c>
      <c r="AU275" s="20" t="s">
        <v>83</v>
      </c>
    </row>
    <row r="276" s="2" customFormat="1" ht="49.05" customHeight="1">
      <c r="A276" s="42"/>
      <c r="B276" s="43"/>
      <c r="C276" s="216" t="s">
        <v>76</v>
      </c>
      <c r="D276" s="216" t="s">
        <v>217</v>
      </c>
      <c r="E276" s="217" t="s">
        <v>3641</v>
      </c>
      <c r="F276" s="218" t="s">
        <v>3642</v>
      </c>
      <c r="G276" s="219" t="s">
        <v>670</v>
      </c>
      <c r="H276" s="220">
        <v>1</v>
      </c>
      <c r="I276" s="221"/>
      <c r="J276" s="222">
        <f>ROUND(I276*H276,2)</f>
        <v>0</v>
      </c>
      <c r="K276" s="218" t="s">
        <v>32</v>
      </c>
      <c r="L276" s="48"/>
      <c r="M276" s="223" t="s">
        <v>32</v>
      </c>
      <c r="N276" s="224" t="s">
        <v>47</v>
      </c>
      <c r="O276" s="88"/>
      <c r="P276" s="225">
        <f>O276*H276</f>
        <v>0</v>
      </c>
      <c r="Q276" s="225">
        <v>0</v>
      </c>
      <c r="R276" s="225">
        <f>Q276*H276</f>
        <v>0</v>
      </c>
      <c r="S276" s="225">
        <v>0</v>
      </c>
      <c r="T276" s="226">
        <f>S276*H276</f>
        <v>0</v>
      </c>
      <c r="U276" s="42"/>
      <c r="V276" s="42"/>
      <c r="W276" s="42"/>
      <c r="X276" s="42"/>
      <c r="Y276" s="42"/>
      <c r="Z276" s="42"/>
      <c r="AA276" s="42"/>
      <c r="AB276" s="42"/>
      <c r="AC276" s="42"/>
      <c r="AD276" s="42"/>
      <c r="AE276" s="42"/>
      <c r="AR276" s="227" t="s">
        <v>215</v>
      </c>
      <c r="AT276" s="227" t="s">
        <v>217</v>
      </c>
      <c r="AU276" s="227" t="s">
        <v>83</v>
      </c>
      <c r="AY276" s="20" t="s">
        <v>214</v>
      </c>
      <c r="BE276" s="228">
        <f>IF(N276="základní",J276,0)</f>
        <v>0</v>
      </c>
      <c r="BF276" s="228">
        <f>IF(N276="snížená",J276,0)</f>
        <v>0</v>
      </c>
      <c r="BG276" s="228">
        <f>IF(N276="zákl. přenesená",J276,0)</f>
        <v>0</v>
      </c>
      <c r="BH276" s="228">
        <f>IF(N276="sníž. přenesená",J276,0)</f>
        <v>0</v>
      </c>
      <c r="BI276" s="228">
        <f>IF(N276="nulová",J276,0)</f>
        <v>0</v>
      </c>
      <c r="BJ276" s="20" t="s">
        <v>83</v>
      </c>
      <c r="BK276" s="228">
        <f>ROUND(I276*H276,2)</f>
        <v>0</v>
      </c>
      <c r="BL276" s="20" t="s">
        <v>215</v>
      </c>
      <c r="BM276" s="227" t="s">
        <v>3170</v>
      </c>
    </row>
    <row r="277" s="2" customFormat="1">
      <c r="A277" s="42"/>
      <c r="B277" s="43"/>
      <c r="C277" s="44"/>
      <c r="D277" s="236" t="s">
        <v>283</v>
      </c>
      <c r="E277" s="44"/>
      <c r="F277" s="267" t="s">
        <v>3643</v>
      </c>
      <c r="G277" s="44"/>
      <c r="H277" s="44"/>
      <c r="I277" s="231"/>
      <c r="J277" s="44"/>
      <c r="K277" s="44"/>
      <c r="L277" s="48"/>
      <c r="M277" s="232"/>
      <c r="N277" s="233"/>
      <c r="O277" s="88"/>
      <c r="P277" s="88"/>
      <c r="Q277" s="88"/>
      <c r="R277" s="88"/>
      <c r="S277" s="88"/>
      <c r="T277" s="89"/>
      <c r="U277" s="42"/>
      <c r="V277" s="42"/>
      <c r="W277" s="42"/>
      <c r="X277" s="42"/>
      <c r="Y277" s="42"/>
      <c r="Z277" s="42"/>
      <c r="AA277" s="42"/>
      <c r="AB277" s="42"/>
      <c r="AC277" s="42"/>
      <c r="AD277" s="42"/>
      <c r="AE277" s="42"/>
      <c r="AT277" s="20" t="s">
        <v>283</v>
      </c>
      <c r="AU277" s="20" t="s">
        <v>83</v>
      </c>
    </row>
    <row r="278" s="2" customFormat="1" ht="16.5" customHeight="1">
      <c r="A278" s="42"/>
      <c r="B278" s="43"/>
      <c r="C278" s="216" t="s">
        <v>76</v>
      </c>
      <c r="D278" s="216" t="s">
        <v>217</v>
      </c>
      <c r="E278" s="217" t="s">
        <v>3644</v>
      </c>
      <c r="F278" s="218" t="s">
        <v>3645</v>
      </c>
      <c r="G278" s="219" t="s">
        <v>670</v>
      </c>
      <c r="H278" s="220">
        <v>1</v>
      </c>
      <c r="I278" s="221"/>
      <c r="J278" s="222">
        <f>ROUND(I278*H278,2)</f>
        <v>0</v>
      </c>
      <c r="K278" s="218" t="s">
        <v>32</v>
      </c>
      <c r="L278" s="48"/>
      <c r="M278" s="223" t="s">
        <v>32</v>
      </c>
      <c r="N278" s="224" t="s">
        <v>47</v>
      </c>
      <c r="O278" s="88"/>
      <c r="P278" s="225">
        <f>O278*H278</f>
        <v>0</v>
      </c>
      <c r="Q278" s="225">
        <v>0</v>
      </c>
      <c r="R278" s="225">
        <f>Q278*H278</f>
        <v>0</v>
      </c>
      <c r="S278" s="225">
        <v>0</v>
      </c>
      <c r="T278" s="226">
        <f>S278*H278</f>
        <v>0</v>
      </c>
      <c r="U278" s="42"/>
      <c r="V278" s="42"/>
      <c r="W278" s="42"/>
      <c r="X278" s="42"/>
      <c r="Y278" s="42"/>
      <c r="Z278" s="42"/>
      <c r="AA278" s="42"/>
      <c r="AB278" s="42"/>
      <c r="AC278" s="42"/>
      <c r="AD278" s="42"/>
      <c r="AE278" s="42"/>
      <c r="AR278" s="227" t="s">
        <v>215</v>
      </c>
      <c r="AT278" s="227" t="s">
        <v>217</v>
      </c>
      <c r="AU278" s="227" t="s">
        <v>83</v>
      </c>
      <c r="AY278" s="20" t="s">
        <v>214</v>
      </c>
      <c r="BE278" s="228">
        <f>IF(N278="základní",J278,0)</f>
        <v>0</v>
      </c>
      <c r="BF278" s="228">
        <f>IF(N278="snížená",J278,0)</f>
        <v>0</v>
      </c>
      <c r="BG278" s="228">
        <f>IF(N278="zákl. přenesená",J278,0)</f>
        <v>0</v>
      </c>
      <c r="BH278" s="228">
        <f>IF(N278="sníž. přenesená",J278,0)</f>
        <v>0</v>
      </c>
      <c r="BI278" s="228">
        <f>IF(N278="nulová",J278,0)</f>
        <v>0</v>
      </c>
      <c r="BJ278" s="20" t="s">
        <v>83</v>
      </c>
      <c r="BK278" s="228">
        <f>ROUND(I278*H278,2)</f>
        <v>0</v>
      </c>
      <c r="BL278" s="20" t="s">
        <v>215</v>
      </c>
      <c r="BM278" s="227" t="s">
        <v>3174</v>
      </c>
    </row>
    <row r="279" s="2" customFormat="1">
      <c r="A279" s="42"/>
      <c r="B279" s="43"/>
      <c r="C279" s="44"/>
      <c r="D279" s="236" t="s">
        <v>283</v>
      </c>
      <c r="E279" s="44"/>
      <c r="F279" s="267" t="s">
        <v>3646</v>
      </c>
      <c r="G279" s="44"/>
      <c r="H279" s="44"/>
      <c r="I279" s="231"/>
      <c r="J279" s="44"/>
      <c r="K279" s="44"/>
      <c r="L279" s="48"/>
      <c r="M279" s="232"/>
      <c r="N279" s="233"/>
      <c r="O279" s="88"/>
      <c r="P279" s="88"/>
      <c r="Q279" s="88"/>
      <c r="R279" s="88"/>
      <c r="S279" s="88"/>
      <c r="T279" s="89"/>
      <c r="U279" s="42"/>
      <c r="V279" s="42"/>
      <c r="W279" s="42"/>
      <c r="X279" s="42"/>
      <c r="Y279" s="42"/>
      <c r="Z279" s="42"/>
      <c r="AA279" s="42"/>
      <c r="AB279" s="42"/>
      <c r="AC279" s="42"/>
      <c r="AD279" s="42"/>
      <c r="AE279" s="42"/>
      <c r="AT279" s="20" t="s">
        <v>283</v>
      </c>
      <c r="AU279" s="20" t="s">
        <v>83</v>
      </c>
    </row>
    <row r="280" s="2" customFormat="1" ht="16.5" customHeight="1">
      <c r="A280" s="42"/>
      <c r="B280" s="43"/>
      <c r="C280" s="216" t="s">
        <v>76</v>
      </c>
      <c r="D280" s="216" t="s">
        <v>217</v>
      </c>
      <c r="E280" s="217" t="s">
        <v>3647</v>
      </c>
      <c r="F280" s="218" t="s">
        <v>3648</v>
      </c>
      <c r="G280" s="219" t="s">
        <v>670</v>
      </c>
      <c r="H280" s="220">
        <v>1</v>
      </c>
      <c r="I280" s="221"/>
      <c r="J280" s="222">
        <f>ROUND(I280*H280,2)</f>
        <v>0</v>
      </c>
      <c r="K280" s="218" t="s">
        <v>32</v>
      </c>
      <c r="L280" s="48"/>
      <c r="M280" s="223" t="s">
        <v>32</v>
      </c>
      <c r="N280" s="224" t="s">
        <v>47</v>
      </c>
      <c r="O280" s="88"/>
      <c r="P280" s="225">
        <f>O280*H280</f>
        <v>0</v>
      </c>
      <c r="Q280" s="225">
        <v>0</v>
      </c>
      <c r="R280" s="225">
        <f>Q280*H280</f>
        <v>0</v>
      </c>
      <c r="S280" s="225">
        <v>0</v>
      </c>
      <c r="T280" s="226">
        <f>S280*H280</f>
        <v>0</v>
      </c>
      <c r="U280" s="42"/>
      <c r="V280" s="42"/>
      <c r="W280" s="42"/>
      <c r="X280" s="42"/>
      <c r="Y280" s="42"/>
      <c r="Z280" s="42"/>
      <c r="AA280" s="42"/>
      <c r="AB280" s="42"/>
      <c r="AC280" s="42"/>
      <c r="AD280" s="42"/>
      <c r="AE280" s="42"/>
      <c r="AR280" s="227" t="s">
        <v>215</v>
      </c>
      <c r="AT280" s="227" t="s">
        <v>217</v>
      </c>
      <c r="AU280" s="227" t="s">
        <v>83</v>
      </c>
      <c r="AY280" s="20" t="s">
        <v>214</v>
      </c>
      <c r="BE280" s="228">
        <f>IF(N280="základní",J280,0)</f>
        <v>0</v>
      </c>
      <c r="BF280" s="228">
        <f>IF(N280="snížená",J280,0)</f>
        <v>0</v>
      </c>
      <c r="BG280" s="228">
        <f>IF(N280="zákl. přenesená",J280,0)</f>
        <v>0</v>
      </c>
      <c r="BH280" s="228">
        <f>IF(N280="sníž. přenesená",J280,0)</f>
        <v>0</v>
      </c>
      <c r="BI280" s="228">
        <f>IF(N280="nulová",J280,0)</f>
        <v>0</v>
      </c>
      <c r="BJ280" s="20" t="s">
        <v>83</v>
      </c>
      <c r="BK280" s="228">
        <f>ROUND(I280*H280,2)</f>
        <v>0</v>
      </c>
      <c r="BL280" s="20" t="s">
        <v>215</v>
      </c>
      <c r="BM280" s="227" t="s">
        <v>3178</v>
      </c>
    </row>
    <row r="281" s="2" customFormat="1">
      <c r="A281" s="42"/>
      <c r="B281" s="43"/>
      <c r="C281" s="44"/>
      <c r="D281" s="236" t="s">
        <v>283</v>
      </c>
      <c r="E281" s="44"/>
      <c r="F281" s="267" t="s">
        <v>3649</v>
      </c>
      <c r="G281" s="44"/>
      <c r="H281" s="44"/>
      <c r="I281" s="231"/>
      <c r="J281" s="44"/>
      <c r="K281" s="44"/>
      <c r="L281" s="48"/>
      <c r="M281" s="232"/>
      <c r="N281" s="233"/>
      <c r="O281" s="88"/>
      <c r="P281" s="88"/>
      <c r="Q281" s="88"/>
      <c r="R281" s="88"/>
      <c r="S281" s="88"/>
      <c r="T281" s="89"/>
      <c r="U281" s="42"/>
      <c r="V281" s="42"/>
      <c r="W281" s="42"/>
      <c r="X281" s="42"/>
      <c r="Y281" s="42"/>
      <c r="Z281" s="42"/>
      <c r="AA281" s="42"/>
      <c r="AB281" s="42"/>
      <c r="AC281" s="42"/>
      <c r="AD281" s="42"/>
      <c r="AE281" s="42"/>
      <c r="AT281" s="20" t="s">
        <v>283</v>
      </c>
      <c r="AU281" s="20" t="s">
        <v>83</v>
      </c>
    </row>
    <row r="282" s="2" customFormat="1" ht="16.5" customHeight="1">
      <c r="A282" s="42"/>
      <c r="B282" s="43"/>
      <c r="C282" s="216" t="s">
        <v>76</v>
      </c>
      <c r="D282" s="216" t="s">
        <v>217</v>
      </c>
      <c r="E282" s="217" t="s">
        <v>3650</v>
      </c>
      <c r="F282" s="218" t="s">
        <v>3651</v>
      </c>
      <c r="G282" s="219" t="s">
        <v>670</v>
      </c>
      <c r="H282" s="220">
        <v>1</v>
      </c>
      <c r="I282" s="221"/>
      <c r="J282" s="222">
        <f>ROUND(I282*H282,2)</f>
        <v>0</v>
      </c>
      <c r="K282" s="218" t="s">
        <v>32</v>
      </c>
      <c r="L282" s="48"/>
      <c r="M282" s="223" t="s">
        <v>32</v>
      </c>
      <c r="N282" s="224" t="s">
        <v>47</v>
      </c>
      <c r="O282" s="88"/>
      <c r="P282" s="225">
        <f>O282*H282</f>
        <v>0</v>
      </c>
      <c r="Q282" s="225">
        <v>0</v>
      </c>
      <c r="R282" s="225">
        <f>Q282*H282</f>
        <v>0</v>
      </c>
      <c r="S282" s="225">
        <v>0</v>
      </c>
      <c r="T282" s="226">
        <f>S282*H282</f>
        <v>0</v>
      </c>
      <c r="U282" s="42"/>
      <c r="V282" s="42"/>
      <c r="W282" s="42"/>
      <c r="X282" s="42"/>
      <c r="Y282" s="42"/>
      <c r="Z282" s="42"/>
      <c r="AA282" s="42"/>
      <c r="AB282" s="42"/>
      <c r="AC282" s="42"/>
      <c r="AD282" s="42"/>
      <c r="AE282" s="42"/>
      <c r="AR282" s="227" t="s">
        <v>215</v>
      </c>
      <c r="AT282" s="227" t="s">
        <v>217</v>
      </c>
      <c r="AU282" s="227" t="s">
        <v>83</v>
      </c>
      <c r="AY282" s="20" t="s">
        <v>214</v>
      </c>
      <c r="BE282" s="228">
        <f>IF(N282="základní",J282,0)</f>
        <v>0</v>
      </c>
      <c r="BF282" s="228">
        <f>IF(N282="snížená",J282,0)</f>
        <v>0</v>
      </c>
      <c r="BG282" s="228">
        <f>IF(N282="zákl. přenesená",J282,0)</f>
        <v>0</v>
      </c>
      <c r="BH282" s="228">
        <f>IF(N282="sníž. přenesená",J282,0)</f>
        <v>0</v>
      </c>
      <c r="BI282" s="228">
        <f>IF(N282="nulová",J282,0)</f>
        <v>0</v>
      </c>
      <c r="BJ282" s="20" t="s">
        <v>83</v>
      </c>
      <c r="BK282" s="228">
        <f>ROUND(I282*H282,2)</f>
        <v>0</v>
      </c>
      <c r="BL282" s="20" t="s">
        <v>215</v>
      </c>
      <c r="BM282" s="227" t="s">
        <v>3181</v>
      </c>
    </row>
    <row r="283" s="2" customFormat="1">
      <c r="A283" s="42"/>
      <c r="B283" s="43"/>
      <c r="C283" s="44"/>
      <c r="D283" s="236" t="s">
        <v>283</v>
      </c>
      <c r="E283" s="44"/>
      <c r="F283" s="267" t="s">
        <v>3652</v>
      </c>
      <c r="G283" s="44"/>
      <c r="H283" s="44"/>
      <c r="I283" s="231"/>
      <c r="J283" s="44"/>
      <c r="K283" s="44"/>
      <c r="L283" s="48"/>
      <c r="M283" s="232"/>
      <c r="N283" s="233"/>
      <c r="O283" s="88"/>
      <c r="P283" s="88"/>
      <c r="Q283" s="88"/>
      <c r="R283" s="88"/>
      <c r="S283" s="88"/>
      <c r="T283" s="89"/>
      <c r="U283" s="42"/>
      <c r="V283" s="42"/>
      <c r="W283" s="42"/>
      <c r="X283" s="42"/>
      <c r="Y283" s="42"/>
      <c r="Z283" s="42"/>
      <c r="AA283" s="42"/>
      <c r="AB283" s="42"/>
      <c r="AC283" s="42"/>
      <c r="AD283" s="42"/>
      <c r="AE283" s="42"/>
      <c r="AT283" s="20" t="s">
        <v>283</v>
      </c>
      <c r="AU283" s="20" t="s">
        <v>83</v>
      </c>
    </row>
    <row r="284" s="2" customFormat="1" ht="24.15" customHeight="1">
      <c r="A284" s="42"/>
      <c r="B284" s="43"/>
      <c r="C284" s="216" t="s">
        <v>76</v>
      </c>
      <c r="D284" s="216" t="s">
        <v>217</v>
      </c>
      <c r="E284" s="217" t="s">
        <v>3653</v>
      </c>
      <c r="F284" s="218" t="s">
        <v>3654</v>
      </c>
      <c r="G284" s="219" t="s">
        <v>670</v>
      </c>
      <c r="H284" s="220">
        <v>1</v>
      </c>
      <c r="I284" s="221"/>
      <c r="J284" s="222">
        <f>ROUND(I284*H284,2)</f>
        <v>0</v>
      </c>
      <c r="K284" s="218" t="s">
        <v>32</v>
      </c>
      <c r="L284" s="48"/>
      <c r="M284" s="223" t="s">
        <v>32</v>
      </c>
      <c r="N284" s="224" t="s">
        <v>47</v>
      </c>
      <c r="O284" s="88"/>
      <c r="P284" s="225">
        <f>O284*H284</f>
        <v>0</v>
      </c>
      <c r="Q284" s="225">
        <v>0</v>
      </c>
      <c r="R284" s="225">
        <f>Q284*H284</f>
        <v>0</v>
      </c>
      <c r="S284" s="225">
        <v>0</v>
      </c>
      <c r="T284" s="226">
        <f>S284*H284</f>
        <v>0</v>
      </c>
      <c r="U284" s="42"/>
      <c r="V284" s="42"/>
      <c r="W284" s="42"/>
      <c r="X284" s="42"/>
      <c r="Y284" s="42"/>
      <c r="Z284" s="42"/>
      <c r="AA284" s="42"/>
      <c r="AB284" s="42"/>
      <c r="AC284" s="42"/>
      <c r="AD284" s="42"/>
      <c r="AE284" s="42"/>
      <c r="AR284" s="227" t="s">
        <v>215</v>
      </c>
      <c r="AT284" s="227" t="s">
        <v>217</v>
      </c>
      <c r="AU284" s="227" t="s">
        <v>83</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215</v>
      </c>
      <c r="BM284" s="227" t="s">
        <v>3184</v>
      </c>
    </row>
    <row r="285" s="2" customFormat="1">
      <c r="A285" s="42"/>
      <c r="B285" s="43"/>
      <c r="C285" s="44"/>
      <c r="D285" s="236" t="s">
        <v>283</v>
      </c>
      <c r="E285" s="44"/>
      <c r="F285" s="267" t="s">
        <v>3655</v>
      </c>
      <c r="G285" s="44"/>
      <c r="H285" s="44"/>
      <c r="I285" s="231"/>
      <c r="J285" s="44"/>
      <c r="K285" s="44"/>
      <c r="L285" s="48"/>
      <c r="M285" s="292"/>
      <c r="N285" s="293"/>
      <c r="O285" s="294"/>
      <c r="P285" s="294"/>
      <c r="Q285" s="294"/>
      <c r="R285" s="294"/>
      <c r="S285" s="294"/>
      <c r="T285" s="295"/>
      <c r="U285" s="42"/>
      <c r="V285" s="42"/>
      <c r="W285" s="42"/>
      <c r="X285" s="42"/>
      <c r="Y285" s="42"/>
      <c r="Z285" s="42"/>
      <c r="AA285" s="42"/>
      <c r="AB285" s="42"/>
      <c r="AC285" s="42"/>
      <c r="AD285" s="42"/>
      <c r="AE285" s="42"/>
      <c r="AT285" s="20" t="s">
        <v>283</v>
      </c>
      <c r="AU285" s="20" t="s">
        <v>83</v>
      </c>
    </row>
    <row r="286" s="2" customFormat="1" ht="6.96" customHeight="1">
      <c r="A286" s="42"/>
      <c r="B286" s="63"/>
      <c r="C286" s="64"/>
      <c r="D286" s="64"/>
      <c r="E286" s="64"/>
      <c r="F286" s="64"/>
      <c r="G286" s="64"/>
      <c r="H286" s="64"/>
      <c r="I286" s="64"/>
      <c r="J286" s="64"/>
      <c r="K286" s="64"/>
      <c r="L286" s="48"/>
      <c r="M286" s="42"/>
      <c r="O286" s="42"/>
      <c r="P286" s="42"/>
      <c r="Q286" s="42"/>
      <c r="R286" s="42"/>
      <c r="S286" s="42"/>
      <c r="T286" s="42"/>
      <c r="U286" s="42"/>
      <c r="V286" s="42"/>
      <c r="W286" s="42"/>
      <c r="X286" s="42"/>
      <c r="Y286" s="42"/>
      <c r="Z286" s="42"/>
      <c r="AA286" s="42"/>
      <c r="AB286" s="42"/>
      <c r="AC286" s="42"/>
      <c r="AD286" s="42"/>
      <c r="AE286" s="42"/>
    </row>
  </sheetData>
  <sheetProtection sheet="1" autoFilter="0" formatColumns="0" formatRows="0" objects="1" scenarios="1" spinCount="100000" saltValue="FDfJLRWe+1nWhgsH4tF1gXup2eHsYB//ipe6ONMU4aMDu9kHM5Mq8b+5B9Jz3lEPrpBXtlnVzijwTPOcOk2xsA==" hashValue="834/Udsag9hD2R6tZQVNAkM4ASKWdIdg9f02/zw7s9eYh7R0JulhNz6CrIkobw/wnjCy2E6/ZxKNDVP55YEnsw==" algorithmName="SHA-512" password="CC35"/>
  <autoFilter ref="C84:K285"/>
  <mergeCells count="9">
    <mergeCell ref="E7:H7"/>
    <mergeCell ref="E9:H9"/>
    <mergeCell ref="E18:H18"/>
    <mergeCell ref="E27:H27"/>
    <mergeCell ref="E48:H48"/>
    <mergeCell ref="E50:H50"/>
    <mergeCell ref="E75:H75"/>
    <mergeCell ref="E77:H7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138</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3656</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ROUND(J210,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ROUND((SUM(BE210:BE621)),  2)</f>
        <v>0</v>
      </c>
      <c r="G33" s="42"/>
      <c r="H33" s="42"/>
      <c r="I33" s="161">
        <v>0.20999999999999999</v>
      </c>
      <c r="J33" s="160">
        <f>ROUND(((SUM(BE210:BE621))*I33),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ROUND((SUM(BF210:BF621)),  2)</f>
        <v>0</v>
      </c>
      <c r="G34" s="42"/>
      <c r="H34" s="42"/>
      <c r="I34" s="161">
        <v>0.12</v>
      </c>
      <c r="J34" s="160">
        <f>ROUND(((SUM(BF210:BF621))*I34),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ROUND((SUM(BG210:BG621)),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ROUND((SUM(BH210:BH621)),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ROUND((SUM(BI210:BI621)),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D.1.4.3 - VZT</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J210</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3657</v>
      </c>
      <c r="E60" s="181"/>
      <c r="F60" s="181"/>
      <c r="G60" s="181"/>
      <c r="H60" s="181"/>
      <c r="I60" s="181"/>
      <c r="J60" s="182">
        <f>J211</f>
        <v>0</v>
      </c>
      <c r="K60" s="179"/>
      <c r="L60" s="183"/>
      <c r="S60" s="9"/>
      <c r="T60" s="9"/>
      <c r="U60" s="9"/>
      <c r="V60" s="9"/>
      <c r="W60" s="9"/>
      <c r="X60" s="9"/>
      <c r="Y60" s="9"/>
      <c r="Z60" s="9"/>
      <c r="AA60" s="9"/>
      <c r="AB60" s="9"/>
      <c r="AC60" s="9"/>
      <c r="AD60" s="9"/>
      <c r="AE60" s="9"/>
    </row>
    <row r="61" s="10" customFormat="1" ht="19.92" customHeight="1">
      <c r="A61" s="10"/>
      <c r="B61" s="184"/>
      <c r="C61" s="129"/>
      <c r="D61" s="185" t="s">
        <v>3658</v>
      </c>
      <c r="E61" s="186"/>
      <c r="F61" s="186"/>
      <c r="G61" s="186"/>
      <c r="H61" s="186"/>
      <c r="I61" s="186"/>
      <c r="J61" s="187">
        <f>J212</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3659</v>
      </c>
      <c r="E62" s="186"/>
      <c r="F62" s="186"/>
      <c r="G62" s="186"/>
      <c r="H62" s="186"/>
      <c r="I62" s="186"/>
      <c r="J62" s="187">
        <f>J217</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3660</v>
      </c>
      <c r="E63" s="186"/>
      <c r="F63" s="186"/>
      <c r="G63" s="186"/>
      <c r="H63" s="186"/>
      <c r="I63" s="186"/>
      <c r="J63" s="187">
        <f>J220</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3661</v>
      </c>
      <c r="E64" s="186"/>
      <c r="F64" s="186"/>
      <c r="G64" s="186"/>
      <c r="H64" s="186"/>
      <c r="I64" s="186"/>
      <c r="J64" s="187">
        <f>J225</f>
        <v>0</v>
      </c>
      <c r="K64" s="129"/>
      <c r="L64" s="188"/>
      <c r="S64" s="10"/>
      <c r="T64" s="10"/>
      <c r="U64" s="10"/>
      <c r="V64" s="10"/>
      <c r="W64" s="10"/>
      <c r="X64" s="10"/>
      <c r="Y64" s="10"/>
      <c r="Z64" s="10"/>
      <c r="AA64" s="10"/>
      <c r="AB64" s="10"/>
      <c r="AC64" s="10"/>
      <c r="AD64" s="10"/>
      <c r="AE64" s="10"/>
    </row>
    <row r="65" s="10" customFormat="1" ht="19.92" customHeight="1">
      <c r="A65" s="10"/>
      <c r="B65" s="184"/>
      <c r="C65" s="129"/>
      <c r="D65" s="185" t="s">
        <v>3662</v>
      </c>
      <c r="E65" s="186"/>
      <c r="F65" s="186"/>
      <c r="G65" s="186"/>
      <c r="H65" s="186"/>
      <c r="I65" s="186"/>
      <c r="J65" s="187">
        <f>J227</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3663</v>
      </c>
      <c r="E66" s="186"/>
      <c r="F66" s="186"/>
      <c r="G66" s="186"/>
      <c r="H66" s="186"/>
      <c r="I66" s="186"/>
      <c r="J66" s="187">
        <f>J229</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3663</v>
      </c>
      <c r="E67" s="186"/>
      <c r="F67" s="186"/>
      <c r="G67" s="186"/>
      <c r="H67" s="186"/>
      <c r="I67" s="186"/>
      <c r="J67" s="187">
        <f>J233</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3664</v>
      </c>
      <c r="E68" s="186"/>
      <c r="F68" s="186"/>
      <c r="G68" s="186"/>
      <c r="H68" s="186"/>
      <c r="I68" s="186"/>
      <c r="J68" s="187">
        <f>J235</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3665</v>
      </c>
      <c r="E69" s="186"/>
      <c r="F69" s="186"/>
      <c r="G69" s="186"/>
      <c r="H69" s="186"/>
      <c r="I69" s="186"/>
      <c r="J69" s="187">
        <f>J237</f>
        <v>0</v>
      </c>
      <c r="K69" s="129"/>
      <c r="L69" s="188"/>
      <c r="S69" s="10"/>
      <c r="T69" s="10"/>
      <c r="U69" s="10"/>
      <c r="V69" s="10"/>
      <c r="W69" s="10"/>
      <c r="X69" s="10"/>
      <c r="Y69" s="10"/>
      <c r="Z69" s="10"/>
      <c r="AA69" s="10"/>
      <c r="AB69" s="10"/>
      <c r="AC69" s="10"/>
      <c r="AD69" s="10"/>
      <c r="AE69" s="10"/>
    </row>
    <row r="70" s="10" customFormat="1" ht="19.92" customHeight="1">
      <c r="A70" s="10"/>
      <c r="B70" s="184"/>
      <c r="C70" s="129"/>
      <c r="D70" s="185" t="s">
        <v>3666</v>
      </c>
      <c r="E70" s="186"/>
      <c r="F70" s="186"/>
      <c r="G70" s="186"/>
      <c r="H70" s="186"/>
      <c r="I70" s="186"/>
      <c r="J70" s="187">
        <f>J239</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3667</v>
      </c>
      <c r="E71" s="186"/>
      <c r="F71" s="186"/>
      <c r="G71" s="186"/>
      <c r="H71" s="186"/>
      <c r="I71" s="186"/>
      <c r="J71" s="187">
        <f>J242</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3668</v>
      </c>
      <c r="E72" s="186"/>
      <c r="F72" s="186"/>
      <c r="G72" s="186"/>
      <c r="H72" s="186"/>
      <c r="I72" s="186"/>
      <c r="J72" s="187">
        <f>J244</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3669</v>
      </c>
      <c r="E73" s="186"/>
      <c r="F73" s="186"/>
      <c r="G73" s="186"/>
      <c r="H73" s="186"/>
      <c r="I73" s="186"/>
      <c r="J73" s="187">
        <f>J247</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3660</v>
      </c>
      <c r="E74" s="186"/>
      <c r="F74" s="186"/>
      <c r="G74" s="186"/>
      <c r="H74" s="186"/>
      <c r="I74" s="186"/>
      <c r="J74" s="187">
        <f>J250</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3659</v>
      </c>
      <c r="E75" s="186"/>
      <c r="F75" s="186"/>
      <c r="G75" s="186"/>
      <c r="H75" s="186"/>
      <c r="I75" s="186"/>
      <c r="J75" s="187">
        <f>J253</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3670</v>
      </c>
      <c r="E76" s="186"/>
      <c r="F76" s="186"/>
      <c r="G76" s="186"/>
      <c r="H76" s="186"/>
      <c r="I76" s="186"/>
      <c r="J76" s="187">
        <f>J255</f>
        <v>0</v>
      </c>
      <c r="K76" s="129"/>
      <c r="L76" s="188"/>
      <c r="S76" s="10"/>
      <c r="T76" s="10"/>
      <c r="U76" s="10"/>
      <c r="V76" s="10"/>
      <c r="W76" s="10"/>
      <c r="X76" s="10"/>
      <c r="Y76" s="10"/>
      <c r="Z76" s="10"/>
      <c r="AA76" s="10"/>
      <c r="AB76" s="10"/>
      <c r="AC76" s="10"/>
      <c r="AD76" s="10"/>
      <c r="AE76" s="10"/>
    </row>
    <row r="77" s="10" customFormat="1" ht="19.92" customHeight="1">
      <c r="A77" s="10"/>
      <c r="B77" s="184"/>
      <c r="C77" s="129"/>
      <c r="D77" s="185" t="s">
        <v>3671</v>
      </c>
      <c r="E77" s="186"/>
      <c r="F77" s="186"/>
      <c r="G77" s="186"/>
      <c r="H77" s="186"/>
      <c r="I77" s="186"/>
      <c r="J77" s="187">
        <f>J257</f>
        <v>0</v>
      </c>
      <c r="K77" s="129"/>
      <c r="L77" s="188"/>
      <c r="S77" s="10"/>
      <c r="T77" s="10"/>
      <c r="U77" s="10"/>
      <c r="V77" s="10"/>
      <c r="W77" s="10"/>
      <c r="X77" s="10"/>
      <c r="Y77" s="10"/>
      <c r="Z77" s="10"/>
      <c r="AA77" s="10"/>
      <c r="AB77" s="10"/>
      <c r="AC77" s="10"/>
      <c r="AD77" s="10"/>
      <c r="AE77" s="10"/>
    </row>
    <row r="78" s="10" customFormat="1" ht="19.92" customHeight="1">
      <c r="A78" s="10"/>
      <c r="B78" s="184"/>
      <c r="C78" s="129"/>
      <c r="D78" s="185" t="s">
        <v>3662</v>
      </c>
      <c r="E78" s="186"/>
      <c r="F78" s="186"/>
      <c r="G78" s="186"/>
      <c r="H78" s="186"/>
      <c r="I78" s="186"/>
      <c r="J78" s="187">
        <f>J259</f>
        <v>0</v>
      </c>
      <c r="K78" s="129"/>
      <c r="L78" s="188"/>
      <c r="S78" s="10"/>
      <c r="T78" s="10"/>
      <c r="U78" s="10"/>
      <c r="V78" s="10"/>
      <c r="W78" s="10"/>
      <c r="X78" s="10"/>
      <c r="Y78" s="10"/>
      <c r="Z78" s="10"/>
      <c r="AA78" s="10"/>
      <c r="AB78" s="10"/>
      <c r="AC78" s="10"/>
      <c r="AD78" s="10"/>
      <c r="AE78" s="10"/>
    </row>
    <row r="79" s="10" customFormat="1" ht="19.92" customHeight="1">
      <c r="A79" s="10"/>
      <c r="B79" s="184"/>
      <c r="C79" s="129"/>
      <c r="D79" s="185" t="s">
        <v>3663</v>
      </c>
      <c r="E79" s="186"/>
      <c r="F79" s="186"/>
      <c r="G79" s="186"/>
      <c r="H79" s="186"/>
      <c r="I79" s="186"/>
      <c r="J79" s="187">
        <f>J262</f>
        <v>0</v>
      </c>
      <c r="K79" s="129"/>
      <c r="L79" s="188"/>
      <c r="S79" s="10"/>
      <c r="T79" s="10"/>
      <c r="U79" s="10"/>
      <c r="V79" s="10"/>
      <c r="W79" s="10"/>
      <c r="X79" s="10"/>
      <c r="Y79" s="10"/>
      <c r="Z79" s="10"/>
      <c r="AA79" s="10"/>
      <c r="AB79" s="10"/>
      <c r="AC79" s="10"/>
      <c r="AD79" s="10"/>
      <c r="AE79" s="10"/>
    </row>
    <row r="80" s="10" customFormat="1" ht="19.92" customHeight="1">
      <c r="A80" s="10"/>
      <c r="B80" s="184"/>
      <c r="C80" s="129"/>
      <c r="D80" s="185" t="s">
        <v>3664</v>
      </c>
      <c r="E80" s="186"/>
      <c r="F80" s="186"/>
      <c r="G80" s="186"/>
      <c r="H80" s="186"/>
      <c r="I80" s="186"/>
      <c r="J80" s="187">
        <f>J265</f>
        <v>0</v>
      </c>
      <c r="K80" s="129"/>
      <c r="L80" s="188"/>
      <c r="S80" s="10"/>
      <c r="T80" s="10"/>
      <c r="U80" s="10"/>
      <c r="V80" s="10"/>
      <c r="W80" s="10"/>
      <c r="X80" s="10"/>
      <c r="Y80" s="10"/>
      <c r="Z80" s="10"/>
      <c r="AA80" s="10"/>
      <c r="AB80" s="10"/>
      <c r="AC80" s="10"/>
      <c r="AD80" s="10"/>
      <c r="AE80" s="10"/>
    </row>
    <row r="81" s="10" customFormat="1" ht="19.92" customHeight="1">
      <c r="A81" s="10"/>
      <c r="B81" s="184"/>
      <c r="C81" s="129"/>
      <c r="D81" s="185" t="s">
        <v>3672</v>
      </c>
      <c r="E81" s="186"/>
      <c r="F81" s="186"/>
      <c r="G81" s="186"/>
      <c r="H81" s="186"/>
      <c r="I81" s="186"/>
      <c r="J81" s="187">
        <f>J267</f>
        <v>0</v>
      </c>
      <c r="K81" s="129"/>
      <c r="L81" s="188"/>
      <c r="S81" s="10"/>
      <c r="T81" s="10"/>
      <c r="U81" s="10"/>
      <c r="V81" s="10"/>
      <c r="W81" s="10"/>
      <c r="X81" s="10"/>
      <c r="Y81" s="10"/>
      <c r="Z81" s="10"/>
      <c r="AA81" s="10"/>
      <c r="AB81" s="10"/>
      <c r="AC81" s="10"/>
      <c r="AD81" s="10"/>
      <c r="AE81" s="10"/>
    </row>
    <row r="82" s="10" customFormat="1" ht="19.92" customHeight="1">
      <c r="A82" s="10"/>
      <c r="B82" s="184"/>
      <c r="C82" s="129"/>
      <c r="D82" s="185" t="s">
        <v>3673</v>
      </c>
      <c r="E82" s="186"/>
      <c r="F82" s="186"/>
      <c r="G82" s="186"/>
      <c r="H82" s="186"/>
      <c r="I82" s="186"/>
      <c r="J82" s="187">
        <f>J269</f>
        <v>0</v>
      </c>
      <c r="K82" s="129"/>
      <c r="L82" s="188"/>
      <c r="S82" s="10"/>
      <c r="T82" s="10"/>
      <c r="U82" s="10"/>
      <c r="V82" s="10"/>
      <c r="W82" s="10"/>
      <c r="X82" s="10"/>
      <c r="Y82" s="10"/>
      <c r="Z82" s="10"/>
      <c r="AA82" s="10"/>
      <c r="AB82" s="10"/>
      <c r="AC82" s="10"/>
      <c r="AD82" s="10"/>
      <c r="AE82" s="10"/>
    </row>
    <row r="83" s="10" customFormat="1" ht="19.92" customHeight="1">
      <c r="A83" s="10"/>
      <c r="B83" s="184"/>
      <c r="C83" s="129"/>
      <c r="D83" s="185" t="s">
        <v>3661</v>
      </c>
      <c r="E83" s="186"/>
      <c r="F83" s="186"/>
      <c r="G83" s="186"/>
      <c r="H83" s="186"/>
      <c r="I83" s="186"/>
      <c r="J83" s="187">
        <f>J274</f>
        <v>0</v>
      </c>
      <c r="K83" s="129"/>
      <c r="L83" s="188"/>
      <c r="S83" s="10"/>
      <c r="T83" s="10"/>
      <c r="U83" s="10"/>
      <c r="V83" s="10"/>
      <c r="W83" s="10"/>
      <c r="X83" s="10"/>
      <c r="Y83" s="10"/>
      <c r="Z83" s="10"/>
      <c r="AA83" s="10"/>
      <c r="AB83" s="10"/>
      <c r="AC83" s="10"/>
      <c r="AD83" s="10"/>
      <c r="AE83" s="10"/>
    </row>
    <row r="84" s="10" customFormat="1" ht="19.92" customHeight="1">
      <c r="A84" s="10"/>
      <c r="B84" s="184"/>
      <c r="C84" s="129"/>
      <c r="D84" s="185" t="s">
        <v>3659</v>
      </c>
      <c r="E84" s="186"/>
      <c r="F84" s="186"/>
      <c r="G84" s="186"/>
      <c r="H84" s="186"/>
      <c r="I84" s="186"/>
      <c r="J84" s="187">
        <f>J276</f>
        <v>0</v>
      </c>
      <c r="K84" s="129"/>
      <c r="L84" s="188"/>
      <c r="S84" s="10"/>
      <c r="T84" s="10"/>
      <c r="U84" s="10"/>
      <c r="V84" s="10"/>
      <c r="W84" s="10"/>
      <c r="X84" s="10"/>
      <c r="Y84" s="10"/>
      <c r="Z84" s="10"/>
      <c r="AA84" s="10"/>
      <c r="AB84" s="10"/>
      <c r="AC84" s="10"/>
      <c r="AD84" s="10"/>
      <c r="AE84" s="10"/>
    </row>
    <row r="85" s="10" customFormat="1" ht="19.92" customHeight="1">
      <c r="A85" s="10"/>
      <c r="B85" s="184"/>
      <c r="C85" s="129"/>
      <c r="D85" s="185" t="s">
        <v>3670</v>
      </c>
      <c r="E85" s="186"/>
      <c r="F85" s="186"/>
      <c r="G85" s="186"/>
      <c r="H85" s="186"/>
      <c r="I85" s="186"/>
      <c r="J85" s="187">
        <f>J280</f>
        <v>0</v>
      </c>
      <c r="K85" s="129"/>
      <c r="L85" s="188"/>
      <c r="S85" s="10"/>
      <c r="T85" s="10"/>
      <c r="U85" s="10"/>
      <c r="V85" s="10"/>
      <c r="W85" s="10"/>
      <c r="X85" s="10"/>
      <c r="Y85" s="10"/>
      <c r="Z85" s="10"/>
      <c r="AA85" s="10"/>
      <c r="AB85" s="10"/>
      <c r="AC85" s="10"/>
      <c r="AD85" s="10"/>
      <c r="AE85" s="10"/>
    </row>
    <row r="86" s="10" customFormat="1" ht="19.92" customHeight="1">
      <c r="A86" s="10"/>
      <c r="B86" s="184"/>
      <c r="C86" s="129"/>
      <c r="D86" s="185" t="s">
        <v>3671</v>
      </c>
      <c r="E86" s="186"/>
      <c r="F86" s="186"/>
      <c r="G86" s="186"/>
      <c r="H86" s="186"/>
      <c r="I86" s="186"/>
      <c r="J86" s="187">
        <f>J283</f>
        <v>0</v>
      </c>
      <c r="K86" s="129"/>
      <c r="L86" s="188"/>
      <c r="S86" s="10"/>
      <c r="T86" s="10"/>
      <c r="U86" s="10"/>
      <c r="V86" s="10"/>
      <c r="W86" s="10"/>
      <c r="X86" s="10"/>
      <c r="Y86" s="10"/>
      <c r="Z86" s="10"/>
      <c r="AA86" s="10"/>
      <c r="AB86" s="10"/>
      <c r="AC86" s="10"/>
      <c r="AD86" s="10"/>
      <c r="AE86" s="10"/>
    </row>
    <row r="87" s="10" customFormat="1" ht="19.92" customHeight="1">
      <c r="A87" s="10"/>
      <c r="B87" s="184"/>
      <c r="C87" s="129"/>
      <c r="D87" s="185" t="s">
        <v>3674</v>
      </c>
      <c r="E87" s="186"/>
      <c r="F87" s="186"/>
      <c r="G87" s="186"/>
      <c r="H87" s="186"/>
      <c r="I87" s="186"/>
      <c r="J87" s="187">
        <f>J286</f>
        <v>0</v>
      </c>
      <c r="K87" s="129"/>
      <c r="L87" s="188"/>
      <c r="S87" s="10"/>
      <c r="T87" s="10"/>
      <c r="U87" s="10"/>
      <c r="V87" s="10"/>
      <c r="W87" s="10"/>
      <c r="X87" s="10"/>
      <c r="Y87" s="10"/>
      <c r="Z87" s="10"/>
      <c r="AA87" s="10"/>
      <c r="AB87" s="10"/>
      <c r="AC87" s="10"/>
      <c r="AD87" s="10"/>
      <c r="AE87" s="10"/>
    </row>
    <row r="88" s="10" customFormat="1" ht="19.92" customHeight="1">
      <c r="A88" s="10"/>
      <c r="B88" s="184"/>
      <c r="C88" s="129"/>
      <c r="D88" s="185" t="s">
        <v>3663</v>
      </c>
      <c r="E88" s="186"/>
      <c r="F88" s="186"/>
      <c r="G88" s="186"/>
      <c r="H88" s="186"/>
      <c r="I88" s="186"/>
      <c r="J88" s="187">
        <f>J288</f>
        <v>0</v>
      </c>
      <c r="K88" s="129"/>
      <c r="L88" s="188"/>
      <c r="S88" s="10"/>
      <c r="T88" s="10"/>
      <c r="U88" s="10"/>
      <c r="V88" s="10"/>
      <c r="W88" s="10"/>
      <c r="X88" s="10"/>
      <c r="Y88" s="10"/>
      <c r="Z88" s="10"/>
      <c r="AA88" s="10"/>
      <c r="AB88" s="10"/>
      <c r="AC88" s="10"/>
      <c r="AD88" s="10"/>
      <c r="AE88" s="10"/>
    </row>
    <row r="89" s="10" customFormat="1" ht="19.92" customHeight="1">
      <c r="A89" s="10"/>
      <c r="B89" s="184"/>
      <c r="C89" s="129"/>
      <c r="D89" s="185" t="s">
        <v>3675</v>
      </c>
      <c r="E89" s="186"/>
      <c r="F89" s="186"/>
      <c r="G89" s="186"/>
      <c r="H89" s="186"/>
      <c r="I89" s="186"/>
      <c r="J89" s="187">
        <f>J292</f>
        <v>0</v>
      </c>
      <c r="K89" s="129"/>
      <c r="L89" s="188"/>
      <c r="S89" s="10"/>
      <c r="T89" s="10"/>
      <c r="U89" s="10"/>
      <c r="V89" s="10"/>
      <c r="W89" s="10"/>
      <c r="X89" s="10"/>
      <c r="Y89" s="10"/>
      <c r="Z89" s="10"/>
      <c r="AA89" s="10"/>
      <c r="AB89" s="10"/>
      <c r="AC89" s="10"/>
      <c r="AD89" s="10"/>
      <c r="AE89" s="10"/>
    </row>
    <row r="90" s="10" customFormat="1" ht="19.92" customHeight="1">
      <c r="A90" s="10"/>
      <c r="B90" s="184"/>
      <c r="C90" s="129"/>
      <c r="D90" s="185" t="s">
        <v>3676</v>
      </c>
      <c r="E90" s="186"/>
      <c r="F90" s="186"/>
      <c r="G90" s="186"/>
      <c r="H90" s="186"/>
      <c r="I90" s="186"/>
      <c r="J90" s="187">
        <f>J295</f>
        <v>0</v>
      </c>
      <c r="K90" s="129"/>
      <c r="L90" s="188"/>
      <c r="S90" s="10"/>
      <c r="T90" s="10"/>
      <c r="U90" s="10"/>
      <c r="V90" s="10"/>
      <c r="W90" s="10"/>
      <c r="X90" s="10"/>
      <c r="Y90" s="10"/>
      <c r="Z90" s="10"/>
      <c r="AA90" s="10"/>
      <c r="AB90" s="10"/>
      <c r="AC90" s="10"/>
      <c r="AD90" s="10"/>
      <c r="AE90" s="10"/>
    </row>
    <row r="91" s="10" customFormat="1" ht="19.92" customHeight="1">
      <c r="A91" s="10"/>
      <c r="B91" s="184"/>
      <c r="C91" s="129"/>
      <c r="D91" s="185" t="s">
        <v>3665</v>
      </c>
      <c r="E91" s="186"/>
      <c r="F91" s="186"/>
      <c r="G91" s="186"/>
      <c r="H91" s="186"/>
      <c r="I91" s="186"/>
      <c r="J91" s="187">
        <f>J297</f>
        <v>0</v>
      </c>
      <c r="K91" s="129"/>
      <c r="L91" s="188"/>
      <c r="S91" s="10"/>
      <c r="T91" s="10"/>
      <c r="U91" s="10"/>
      <c r="V91" s="10"/>
      <c r="W91" s="10"/>
      <c r="X91" s="10"/>
      <c r="Y91" s="10"/>
      <c r="Z91" s="10"/>
      <c r="AA91" s="10"/>
      <c r="AB91" s="10"/>
      <c r="AC91" s="10"/>
      <c r="AD91" s="10"/>
      <c r="AE91" s="10"/>
    </row>
    <row r="92" s="10" customFormat="1" ht="19.92" customHeight="1">
      <c r="A92" s="10"/>
      <c r="B92" s="184"/>
      <c r="C92" s="129"/>
      <c r="D92" s="185" t="s">
        <v>3677</v>
      </c>
      <c r="E92" s="186"/>
      <c r="F92" s="186"/>
      <c r="G92" s="186"/>
      <c r="H92" s="186"/>
      <c r="I92" s="186"/>
      <c r="J92" s="187">
        <f>J299</f>
        <v>0</v>
      </c>
      <c r="K92" s="129"/>
      <c r="L92" s="188"/>
      <c r="S92" s="10"/>
      <c r="T92" s="10"/>
      <c r="U92" s="10"/>
      <c r="V92" s="10"/>
      <c r="W92" s="10"/>
      <c r="X92" s="10"/>
      <c r="Y92" s="10"/>
      <c r="Z92" s="10"/>
      <c r="AA92" s="10"/>
      <c r="AB92" s="10"/>
      <c r="AC92" s="10"/>
      <c r="AD92" s="10"/>
      <c r="AE92" s="10"/>
    </row>
    <row r="93" s="10" customFormat="1" ht="19.92" customHeight="1">
      <c r="A93" s="10"/>
      <c r="B93" s="184"/>
      <c r="C93" s="129"/>
      <c r="D93" s="185" t="s">
        <v>3678</v>
      </c>
      <c r="E93" s="186"/>
      <c r="F93" s="186"/>
      <c r="G93" s="186"/>
      <c r="H93" s="186"/>
      <c r="I93" s="186"/>
      <c r="J93" s="187">
        <f>J305</f>
        <v>0</v>
      </c>
      <c r="K93" s="129"/>
      <c r="L93" s="188"/>
      <c r="S93" s="10"/>
      <c r="T93" s="10"/>
      <c r="U93" s="10"/>
      <c r="V93" s="10"/>
      <c r="W93" s="10"/>
      <c r="X93" s="10"/>
      <c r="Y93" s="10"/>
      <c r="Z93" s="10"/>
      <c r="AA93" s="10"/>
      <c r="AB93" s="10"/>
      <c r="AC93" s="10"/>
      <c r="AD93" s="10"/>
      <c r="AE93" s="10"/>
    </row>
    <row r="94" s="10" customFormat="1" ht="19.92" customHeight="1">
      <c r="A94" s="10"/>
      <c r="B94" s="184"/>
      <c r="C94" s="129"/>
      <c r="D94" s="185" t="s">
        <v>3659</v>
      </c>
      <c r="E94" s="186"/>
      <c r="F94" s="186"/>
      <c r="G94" s="186"/>
      <c r="H94" s="186"/>
      <c r="I94" s="186"/>
      <c r="J94" s="187">
        <f>J307</f>
        <v>0</v>
      </c>
      <c r="K94" s="129"/>
      <c r="L94" s="188"/>
      <c r="S94" s="10"/>
      <c r="T94" s="10"/>
      <c r="U94" s="10"/>
      <c r="V94" s="10"/>
      <c r="W94" s="10"/>
      <c r="X94" s="10"/>
      <c r="Y94" s="10"/>
      <c r="Z94" s="10"/>
      <c r="AA94" s="10"/>
      <c r="AB94" s="10"/>
      <c r="AC94" s="10"/>
      <c r="AD94" s="10"/>
      <c r="AE94" s="10"/>
    </row>
    <row r="95" s="10" customFormat="1" ht="19.92" customHeight="1">
      <c r="A95" s="10"/>
      <c r="B95" s="184"/>
      <c r="C95" s="129"/>
      <c r="D95" s="185" t="s">
        <v>3667</v>
      </c>
      <c r="E95" s="186"/>
      <c r="F95" s="186"/>
      <c r="G95" s="186"/>
      <c r="H95" s="186"/>
      <c r="I95" s="186"/>
      <c r="J95" s="187">
        <f>J310</f>
        <v>0</v>
      </c>
      <c r="K95" s="129"/>
      <c r="L95" s="188"/>
      <c r="S95" s="10"/>
      <c r="T95" s="10"/>
      <c r="U95" s="10"/>
      <c r="V95" s="10"/>
      <c r="W95" s="10"/>
      <c r="X95" s="10"/>
      <c r="Y95" s="10"/>
      <c r="Z95" s="10"/>
      <c r="AA95" s="10"/>
      <c r="AB95" s="10"/>
      <c r="AC95" s="10"/>
      <c r="AD95" s="10"/>
      <c r="AE95" s="10"/>
    </row>
    <row r="96" s="10" customFormat="1" ht="19.92" customHeight="1">
      <c r="A96" s="10"/>
      <c r="B96" s="184"/>
      <c r="C96" s="129"/>
      <c r="D96" s="185" t="s">
        <v>3671</v>
      </c>
      <c r="E96" s="186"/>
      <c r="F96" s="186"/>
      <c r="G96" s="186"/>
      <c r="H96" s="186"/>
      <c r="I96" s="186"/>
      <c r="J96" s="187">
        <f>J312</f>
        <v>0</v>
      </c>
      <c r="K96" s="129"/>
      <c r="L96" s="188"/>
      <c r="S96" s="10"/>
      <c r="T96" s="10"/>
      <c r="U96" s="10"/>
      <c r="V96" s="10"/>
      <c r="W96" s="10"/>
      <c r="X96" s="10"/>
      <c r="Y96" s="10"/>
      <c r="Z96" s="10"/>
      <c r="AA96" s="10"/>
      <c r="AB96" s="10"/>
      <c r="AC96" s="10"/>
      <c r="AD96" s="10"/>
      <c r="AE96" s="10"/>
    </row>
    <row r="97" s="10" customFormat="1" ht="19.92" customHeight="1">
      <c r="A97" s="10"/>
      <c r="B97" s="184"/>
      <c r="C97" s="129"/>
      <c r="D97" s="185" t="s">
        <v>3670</v>
      </c>
      <c r="E97" s="186"/>
      <c r="F97" s="186"/>
      <c r="G97" s="186"/>
      <c r="H97" s="186"/>
      <c r="I97" s="186"/>
      <c r="J97" s="187">
        <f>J315</f>
        <v>0</v>
      </c>
      <c r="K97" s="129"/>
      <c r="L97" s="188"/>
      <c r="S97" s="10"/>
      <c r="T97" s="10"/>
      <c r="U97" s="10"/>
      <c r="V97" s="10"/>
      <c r="W97" s="10"/>
      <c r="X97" s="10"/>
      <c r="Y97" s="10"/>
      <c r="Z97" s="10"/>
      <c r="AA97" s="10"/>
      <c r="AB97" s="10"/>
      <c r="AC97" s="10"/>
      <c r="AD97" s="10"/>
      <c r="AE97" s="10"/>
    </row>
    <row r="98" s="10" customFormat="1" ht="19.92" customHeight="1">
      <c r="A98" s="10"/>
      <c r="B98" s="184"/>
      <c r="C98" s="129"/>
      <c r="D98" s="185" t="s">
        <v>3671</v>
      </c>
      <c r="E98" s="186"/>
      <c r="F98" s="186"/>
      <c r="G98" s="186"/>
      <c r="H98" s="186"/>
      <c r="I98" s="186"/>
      <c r="J98" s="187">
        <f>J319</f>
        <v>0</v>
      </c>
      <c r="K98" s="129"/>
      <c r="L98" s="188"/>
      <c r="S98" s="10"/>
      <c r="T98" s="10"/>
      <c r="U98" s="10"/>
      <c r="V98" s="10"/>
      <c r="W98" s="10"/>
      <c r="X98" s="10"/>
      <c r="Y98" s="10"/>
      <c r="Z98" s="10"/>
      <c r="AA98" s="10"/>
      <c r="AB98" s="10"/>
      <c r="AC98" s="10"/>
      <c r="AD98" s="10"/>
      <c r="AE98" s="10"/>
    </row>
    <row r="99" s="10" customFormat="1" ht="19.92" customHeight="1">
      <c r="A99" s="10"/>
      <c r="B99" s="184"/>
      <c r="C99" s="129"/>
      <c r="D99" s="185" t="s">
        <v>3662</v>
      </c>
      <c r="E99" s="186"/>
      <c r="F99" s="186"/>
      <c r="G99" s="186"/>
      <c r="H99" s="186"/>
      <c r="I99" s="186"/>
      <c r="J99" s="187">
        <f>J322</f>
        <v>0</v>
      </c>
      <c r="K99" s="129"/>
      <c r="L99" s="188"/>
      <c r="S99" s="10"/>
      <c r="T99" s="10"/>
      <c r="U99" s="10"/>
      <c r="V99" s="10"/>
      <c r="W99" s="10"/>
      <c r="X99" s="10"/>
      <c r="Y99" s="10"/>
      <c r="Z99" s="10"/>
      <c r="AA99" s="10"/>
      <c r="AB99" s="10"/>
      <c r="AC99" s="10"/>
      <c r="AD99" s="10"/>
      <c r="AE99" s="10"/>
    </row>
    <row r="100" s="10" customFormat="1" ht="19.92" customHeight="1">
      <c r="A100" s="10"/>
      <c r="B100" s="184"/>
      <c r="C100" s="129"/>
      <c r="D100" s="185" t="s">
        <v>3679</v>
      </c>
      <c r="E100" s="186"/>
      <c r="F100" s="186"/>
      <c r="G100" s="186"/>
      <c r="H100" s="186"/>
      <c r="I100" s="186"/>
      <c r="J100" s="187">
        <f>J325</f>
        <v>0</v>
      </c>
      <c r="K100" s="129"/>
      <c r="L100" s="188"/>
      <c r="S100" s="10"/>
      <c r="T100" s="10"/>
      <c r="U100" s="10"/>
      <c r="V100" s="10"/>
      <c r="W100" s="10"/>
      <c r="X100" s="10"/>
      <c r="Y100" s="10"/>
      <c r="Z100" s="10"/>
      <c r="AA100" s="10"/>
      <c r="AB100" s="10"/>
      <c r="AC100" s="10"/>
      <c r="AD100" s="10"/>
      <c r="AE100" s="10"/>
    </row>
    <row r="101" s="10" customFormat="1" ht="19.92" customHeight="1">
      <c r="A101" s="10"/>
      <c r="B101" s="184"/>
      <c r="C101" s="129"/>
      <c r="D101" s="185" t="s">
        <v>3663</v>
      </c>
      <c r="E101" s="186"/>
      <c r="F101" s="186"/>
      <c r="G101" s="186"/>
      <c r="H101" s="186"/>
      <c r="I101" s="186"/>
      <c r="J101" s="187">
        <f>J329</f>
        <v>0</v>
      </c>
      <c r="K101" s="129"/>
      <c r="L101" s="188"/>
      <c r="S101" s="10"/>
      <c r="T101" s="10"/>
      <c r="U101" s="10"/>
      <c r="V101" s="10"/>
      <c r="W101" s="10"/>
      <c r="X101" s="10"/>
      <c r="Y101" s="10"/>
      <c r="Z101" s="10"/>
      <c r="AA101" s="10"/>
      <c r="AB101" s="10"/>
      <c r="AC101" s="10"/>
      <c r="AD101" s="10"/>
      <c r="AE101" s="10"/>
    </row>
    <row r="102" s="10" customFormat="1" ht="19.92" customHeight="1">
      <c r="A102" s="10"/>
      <c r="B102" s="184"/>
      <c r="C102" s="129"/>
      <c r="D102" s="185" t="s">
        <v>3664</v>
      </c>
      <c r="E102" s="186"/>
      <c r="F102" s="186"/>
      <c r="G102" s="186"/>
      <c r="H102" s="186"/>
      <c r="I102" s="186"/>
      <c r="J102" s="187">
        <f>J333</f>
        <v>0</v>
      </c>
      <c r="K102" s="129"/>
      <c r="L102" s="188"/>
      <c r="S102" s="10"/>
      <c r="T102" s="10"/>
      <c r="U102" s="10"/>
      <c r="V102" s="10"/>
      <c r="W102" s="10"/>
      <c r="X102" s="10"/>
      <c r="Y102" s="10"/>
      <c r="Z102" s="10"/>
      <c r="AA102" s="10"/>
      <c r="AB102" s="10"/>
      <c r="AC102" s="10"/>
      <c r="AD102" s="10"/>
      <c r="AE102" s="10"/>
    </row>
    <row r="103" s="10" customFormat="1" ht="19.92" customHeight="1">
      <c r="A103" s="10"/>
      <c r="B103" s="184"/>
      <c r="C103" s="129"/>
      <c r="D103" s="185" t="s">
        <v>3665</v>
      </c>
      <c r="E103" s="186"/>
      <c r="F103" s="186"/>
      <c r="G103" s="186"/>
      <c r="H103" s="186"/>
      <c r="I103" s="186"/>
      <c r="J103" s="187">
        <f>J335</f>
        <v>0</v>
      </c>
      <c r="K103" s="129"/>
      <c r="L103" s="188"/>
      <c r="S103" s="10"/>
      <c r="T103" s="10"/>
      <c r="U103" s="10"/>
      <c r="V103" s="10"/>
      <c r="W103" s="10"/>
      <c r="X103" s="10"/>
      <c r="Y103" s="10"/>
      <c r="Z103" s="10"/>
      <c r="AA103" s="10"/>
      <c r="AB103" s="10"/>
      <c r="AC103" s="10"/>
      <c r="AD103" s="10"/>
      <c r="AE103" s="10"/>
    </row>
    <row r="104" s="10" customFormat="1" ht="19.92" customHeight="1">
      <c r="A104" s="10"/>
      <c r="B104" s="184"/>
      <c r="C104" s="129"/>
      <c r="D104" s="185" t="s">
        <v>3680</v>
      </c>
      <c r="E104" s="186"/>
      <c r="F104" s="186"/>
      <c r="G104" s="186"/>
      <c r="H104" s="186"/>
      <c r="I104" s="186"/>
      <c r="J104" s="187">
        <f>J337</f>
        <v>0</v>
      </c>
      <c r="K104" s="129"/>
      <c r="L104" s="188"/>
      <c r="S104" s="10"/>
      <c r="T104" s="10"/>
      <c r="U104" s="10"/>
      <c r="V104" s="10"/>
      <c r="W104" s="10"/>
      <c r="X104" s="10"/>
      <c r="Y104" s="10"/>
      <c r="Z104" s="10"/>
      <c r="AA104" s="10"/>
      <c r="AB104" s="10"/>
      <c r="AC104" s="10"/>
      <c r="AD104" s="10"/>
      <c r="AE104" s="10"/>
    </row>
    <row r="105" s="10" customFormat="1" ht="19.92" customHeight="1">
      <c r="A105" s="10"/>
      <c r="B105" s="184"/>
      <c r="C105" s="129"/>
      <c r="D105" s="185" t="s">
        <v>3678</v>
      </c>
      <c r="E105" s="186"/>
      <c r="F105" s="186"/>
      <c r="G105" s="186"/>
      <c r="H105" s="186"/>
      <c r="I105" s="186"/>
      <c r="J105" s="187">
        <f>J343</f>
        <v>0</v>
      </c>
      <c r="K105" s="129"/>
      <c r="L105" s="188"/>
      <c r="S105" s="10"/>
      <c r="T105" s="10"/>
      <c r="U105" s="10"/>
      <c r="V105" s="10"/>
      <c r="W105" s="10"/>
      <c r="X105" s="10"/>
      <c r="Y105" s="10"/>
      <c r="Z105" s="10"/>
      <c r="AA105" s="10"/>
      <c r="AB105" s="10"/>
      <c r="AC105" s="10"/>
      <c r="AD105" s="10"/>
      <c r="AE105" s="10"/>
    </row>
    <row r="106" s="10" customFormat="1" ht="19.92" customHeight="1">
      <c r="A106" s="10"/>
      <c r="B106" s="184"/>
      <c r="C106" s="129"/>
      <c r="D106" s="185" t="s">
        <v>3659</v>
      </c>
      <c r="E106" s="186"/>
      <c r="F106" s="186"/>
      <c r="G106" s="186"/>
      <c r="H106" s="186"/>
      <c r="I106" s="186"/>
      <c r="J106" s="187">
        <f>J345</f>
        <v>0</v>
      </c>
      <c r="K106" s="129"/>
      <c r="L106" s="188"/>
      <c r="S106" s="10"/>
      <c r="T106" s="10"/>
      <c r="U106" s="10"/>
      <c r="V106" s="10"/>
      <c r="W106" s="10"/>
      <c r="X106" s="10"/>
      <c r="Y106" s="10"/>
      <c r="Z106" s="10"/>
      <c r="AA106" s="10"/>
      <c r="AB106" s="10"/>
      <c r="AC106" s="10"/>
      <c r="AD106" s="10"/>
      <c r="AE106" s="10"/>
    </row>
    <row r="107" s="10" customFormat="1" ht="19.92" customHeight="1">
      <c r="A107" s="10"/>
      <c r="B107" s="184"/>
      <c r="C107" s="129"/>
      <c r="D107" s="185" t="s">
        <v>3667</v>
      </c>
      <c r="E107" s="186"/>
      <c r="F107" s="186"/>
      <c r="G107" s="186"/>
      <c r="H107" s="186"/>
      <c r="I107" s="186"/>
      <c r="J107" s="187">
        <f>J347</f>
        <v>0</v>
      </c>
      <c r="K107" s="129"/>
      <c r="L107" s="188"/>
      <c r="S107" s="10"/>
      <c r="T107" s="10"/>
      <c r="U107" s="10"/>
      <c r="V107" s="10"/>
      <c r="W107" s="10"/>
      <c r="X107" s="10"/>
      <c r="Y107" s="10"/>
      <c r="Z107" s="10"/>
      <c r="AA107" s="10"/>
      <c r="AB107" s="10"/>
      <c r="AC107" s="10"/>
      <c r="AD107" s="10"/>
      <c r="AE107" s="10"/>
    </row>
    <row r="108" s="10" customFormat="1" ht="19.92" customHeight="1">
      <c r="A108" s="10"/>
      <c r="B108" s="184"/>
      <c r="C108" s="129"/>
      <c r="D108" s="185" t="s">
        <v>3670</v>
      </c>
      <c r="E108" s="186"/>
      <c r="F108" s="186"/>
      <c r="G108" s="186"/>
      <c r="H108" s="186"/>
      <c r="I108" s="186"/>
      <c r="J108" s="187">
        <f>J349</f>
        <v>0</v>
      </c>
      <c r="K108" s="129"/>
      <c r="L108" s="188"/>
      <c r="S108" s="10"/>
      <c r="T108" s="10"/>
      <c r="U108" s="10"/>
      <c r="V108" s="10"/>
      <c r="W108" s="10"/>
      <c r="X108" s="10"/>
      <c r="Y108" s="10"/>
      <c r="Z108" s="10"/>
      <c r="AA108" s="10"/>
      <c r="AB108" s="10"/>
      <c r="AC108" s="10"/>
      <c r="AD108" s="10"/>
      <c r="AE108" s="10"/>
    </row>
    <row r="109" s="10" customFormat="1" ht="19.92" customHeight="1">
      <c r="A109" s="10"/>
      <c r="B109" s="184"/>
      <c r="C109" s="129"/>
      <c r="D109" s="185" t="s">
        <v>3671</v>
      </c>
      <c r="E109" s="186"/>
      <c r="F109" s="186"/>
      <c r="G109" s="186"/>
      <c r="H109" s="186"/>
      <c r="I109" s="186"/>
      <c r="J109" s="187">
        <f>J352</f>
        <v>0</v>
      </c>
      <c r="K109" s="129"/>
      <c r="L109" s="188"/>
      <c r="S109" s="10"/>
      <c r="T109" s="10"/>
      <c r="U109" s="10"/>
      <c r="V109" s="10"/>
      <c r="W109" s="10"/>
      <c r="X109" s="10"/>
      <c r="Y109" s="10"/>
      <c r="Z109" s="10"/>
      <c r="AA109" s="10"/>
      <c r="AB109" s="10"/>
      <c r="AC109" s="10"/>
      <c r="AD109" s="10"/>
      <c r="AE109" s="10"/>
    </row>
    <row r="110" s="10" customFormat="1" ht="19.92" customHeight="1">
      <c r="A110" s="10"/>
      <c r="B110" s="184"/>
      <c r="C110" s="129"/>
      <c r="D110" s="185" t="s">
        <v>3681</v>
      </c>
      <c r="E110" s="186"/>
      <c r="F110" s="186"/>
      <c r="G110" s="186"/>
      <c r="H110" s="186"/>
      <c r="I110" s="186"/>
      <c r="J110" s="187">
        <f>J355</f>
        <v>0</v>
      </c>
      <c r="K110" s="129"/>
      <c r="L110" s="188"/>
      <c r="S110" s="10"/>
      <c r="T110" s="10"/>
      <c r="U110" s="10"/>
      <c r="V110" s="10"/>
      <c r="W110" s="10"/>
      <c r="X110" s="10"/>
      <c r="Y110" s="10"/>
      <c r="Z110" s="10"/>
      <c r="AA110" s="10"/>
      <c r="AB110" s="10"/>
      <c r="AC110" s="10"/>
      <c r="AD110" s="10"/>
      <c r="AE110" s="10"/>
    </row>
    <row r="111" s="10" customFormat="1" ht="19.92" customHeight="1">
      <c r="A111" s="10"/>
      <c r="B111" s="184"/>
      <c r="C111" s="129"/>
      <c r="D111" s="185" t="s">
        <v>3663</v>
      </c>
      <c r="E111" s="186"/>
      <c r="F111" s="186"/>
      <c r="G111" s="186"/>
      <c r="H111" s="186"/>
      <c r="I111" s="186"/>
      <c r="J111" s="187">
        <f>J359</f>
        <v>0</v>
      </c>
      <c r="K111" s="129"/>
      <c r="L111" s="188"/>
      <c r="S111" s="10"/>
      <c r="T111" s="10"/>
      <c r="U111" s="10"/>
      <c r="V111" s="10"/>
      <c r="W111" s="10"/>
      <c r="X111" s="10"/>
      <c r="Y111" s="10"/>
      <c r="Z111" s="10"/>
      <c r="AA111" s="10"/>
      <c r="AB111" s="10"/>
      <c r="AC111" s="10"/>
      <c r="AD111" s="10"/>
      <c r="AE111" s="10"/>
    </row>
    <row r="112" s="10" customFormat="1" ht="19.92" customHeight="1">
      <c r="A112" s="10"/>
      <c r="B112" s="184"/>
      <c r="C112" s="129"/>
      <c r="D112" s="185" t="s">
        <v>3681</v>
      </c>
      <c r="E112" s="186"/>
      <c r="F112" s="186"/>
      <c r="G112" s="186"/>
      <c r="H112" s="186"/>
      <c r="I112" s="186"/>
      <c r="J112" s="187">
        <f>J363</f>
        <v>0</v>
      </c>
      <c r="K112" s="129"/>
      <c r="L112" s="188"/>
      <c r="S112" s="10"/>
      <c r="T112" s="10"/>
      <c r="U112" s="10"/>
      <c r="V112" s="10"/>
      <c r="W112" s="10"/>
      <c r="X112" s="10"/>
      <c r="Y112" s="10"/>
      <c r="Z112" s="10"/>
      <c r="AA112" s="10"/>
      <c r="AB112" s="10"/>
      <c r="AC112" s="10"/>
      <c r="AD112" s="10"/>
      <c r="AE112" s="10"/>
    </row>
    <row r="113" s="10" customFormat="1" ht="19.92" customHeight="1">
      <c r="A113" s="10"/>
      <c r="B113" s="184"/>
      <c r="C113" s="129"/>
      <c r="D113" s="185" t="s">
        <v>3664</v>
      </c>
      <c r="E113" s="186"/>
      <c r="F113" s="186"/>
      <c r="G113" s="186"/>
      <c r="H113" s="186"/>
      <c r="I113" s="186"/>
      <c r="J113" s="187">
        <f>J366</f>
        <v>0</v>
      </c>
      <c r="K113" s="129"/>
      <c r="L113" s="188"/>
      <c r="S113" s="10"/>
      <c r="T113" s="10"/>
      <c r="U113" s="10"/>
      <c r="V113" s="10"/>
      <c r="W113" s="10"/>
      <c r="X113" s="10"/>
      <c r="Y113" s="10"/>
      <c r="Z113" s="10"/>
      <c r="AA113" s="10"/>
      <c r="AB113" s="10"/>
      <c r="AC113" s="10"/>
      <c r="AD113" s="10"/>
      <c r="AE113" s="10"/>
    </row>
    <row r="114" s="10" customFormat="1" ht="19.92" customHeight="1">
      <c r="A114" s="10"/>
      <c r="B114" s="184"/>
      <c r="C114" s="129"/>
      <c r="D114" s="185" t="s">
        <v>3665</v>
      </c>
      <c r="E114" s="186"/>
      <c r="F114" s="186"/>
      <c r="G114" s="186"/>
      <c r="H114" s="186"/>
      <c r="I114" s="186"/>
      <c r="J114" s="187">
        <f>J368</f>
        <v>0</v>
      </c>
      <c r="K114" s="129"/>
      <c r="L114" s="188"/>
      <c r="S114" s="10"/>
      <c r="T114" s="10"/>
      <c r="U114" s="10"/>
      <c r="V114" s="10"/>
      <c r="W114" s="10"/>
      <c r="X114" s="10"/>
      <c r="Y114" s="10"/>
      <c r="Z114" s="10"/>
      <c r="AA114" s="10"/>
      <c r="AB114" s="10"/>
      <c r="AC114" s="10"/>
      <c r="AD114" s="10"/>
      <c r="AE114" s="10"/>
    </row>
    <row r="115" s="10" customFormat="1" ht="19.92" customHeight="1">
      <c r="A115" s="10"/>
      <c r="B115" s="184"/>
      <c r="C115" s="129"/>
      <c r="D115" s="185" t="s">
        <v>3682</v>
      </c>
      <c r="E115" s="186"/>
      <c r="F115" s="186"/>
      <c r="G115" s="186"/>
      <c r="H115" s="186"/>
      <c r="I115" s="186"/>
      <c r="J115" s="187">
        <f>J370</f>
        <v>0</v>
      </c>
      <c r="K115" s="129"/>
      <c r="L115" s="188"/>
      <c r="S115" s="10"/>
      <c r="T115" s="10"/>
      <c r="U115" s="10"/>
      <c r="V115" s="10"/>
      <c r="W115" s="10"/>
      <c r="X115" s="10"/>
      <c r="Y115" s="10"/>
      <c r="Z115" s="10"/>
      <c r="AA115" s="10"/>
      <c r="AB115" s="10"/>
      <c r="AC115" s="10"/>
      <c r="AD115" s="10"/>
      <c r="AE115" s="10"/>
    </row>
    <row r="116" s="10" customFormat="1" ht="19.92" customHeight="1">
      <c r="A116" s="10"/>
      <c r="B116" s="184"/>
      <c r="C116" s="129"/>
      <c r="D116" s="185" t="s">
        <v>3683</v>
      </c>
      <c r="E116" s="186"/>
      <c r="F116" s="186"/>
      <c r="G116" s="186"/>
      <c r="H116" s="186"/>
      <c r="I116" s="186"/>
      <c r="J116" s="187">
        <f>J371</f>
        <v>0</v>
      </c>
      <c r="K116" s="129"/>
      <c r="L116" s="188"/>
      <c r="S116" s="10"/>
      <c r="T116" s="10"/>
      <c r="U116" s="10"/>
      <c r="V116" s="10"/>
      <c r="W116" s="10"/>
      <c r="X116" s="10"/>
      <c r="Y116" s="10"/>
      <c r="Z116" s="10"/>
      <c r="AA116" s="10"/>
      <c r="AB116" s="10"/>
      <c r="AC116" s="10"/>
      <c r="AD116" s="10"/>
      <c r="AE116" s="10"/>
    </row>
    <row r="117" s="10" customFormat="1" ht="19.92" customHeight="1">
      <c r="A117" s="10"/>
      <c r="B117" s="184"/>
      <c r="C117" s="129"/>
      <c r="D117" s="185" t="s">
        <v>3678</v>
      </c>
      <c r="E117" s="186"/>
      <c r="F117" s="186"/>
      <c r="G117" s="186"/>
      <c r="H117" s="186"/>
      <c r="I117" s="186"/>
      <c r="J117" s="187">
        <f>J377</f>
        <v>0</v>
      </c>
      <c r="K117" s="129"/>
      <c r="L117" s="188"/>
      <c r="S117" s="10"/>
      <c r="T117" s="10"/>
      <c r="U117" s="10"/>
      <c r="V117" s="10"/>
      <c r="W117" s="10"/>
      <c r="X117" s="10"/>
      <c r="Y117" s="10"/>
      <c r="Z117" s="10"/>
      <c r="AA117" s="10"/>
      <c r="AB117" s="10"/>
      <c r="AC117" s="10"/>
      <c r="AD117" s="10"/>
      <c r="AE117" s="10"/>
    </row>
    <row r="118" s="10" customFormat="1" ht="19.92" customHeight="1">
      <c r="A118" s="10"/>
      <c r="B118" s="184"/>
      <c r="C118" s="129"/>
      <c r="D118" s="185" t="s">
        <v>3667</v>
      </c>
      <c r="E118" s="186"/>
      <c r="F118" s="186"/>
      <c r="G118" s="186"/>
      <c r="H118" s="186"/>
      <c r="I118" s="186"/>
      <c r="J118" s="187">
        <f>J379</f>
        <v>0</v>
      </c>
      <c r="K118" s="129"/>
      <c r="L118" s="188"/>
      <c r="S118" s="10"/>
      <c r="T118" s="10"/>
      <c r="U118" s="10"/>
      <c r="V118" s="10"/>
      <c r="W118" s="10"/>
      <c r="X118" s="10"/>
      <c r="Y118" s="10"/>
      <c r="Z118" s="10"/>
      <c r="AA118" s="10"/>
      <c r="AB118" s="10"/>
      <c r="AC118" s="10"/>
      <c r="AD118" s="10"/>
      <c r="AE118" s="10"/>
    </row>
    <row r="119" s="10" customFormat="1" ht="19.92" customHeight="1">
      <c r="A119" s="10"/>
      <c r="B119" s="184"/>
      <c r="C119" s="129"/>
      <c r="D119" s="185" t="s">
        <v>3659</v>
      </c>
      <c r="E119" s="186"/>
      <c r="F119" s="186"/>
      <c r="G119" s="186"/>
      <c r="H119" s="186"/>
      <c r="I119" s="186"/>
      <c r="J119" s="187">
        <f>J381</f>
        <v>0</v>
      </c>
      <c r="K119" s="129"/>
      <c r="L119" s="188"/>
      <c r="S119" s="10"/>
      <c r="T119" s="10"/>
      <c r="U119" s="10"/>
      <c r="V119" s="10"/>
      <c r="W119" s="10"/>
      <c r="X119" s="10"/>
      <c r="Y119" s="10"/>
      <c r="Z119" s="10"/>
      <c r="AA119" s="10"/>
      <c r="AB119" s="10"/>
      <c r="AC119" s="10"/>
      <c r="AD119" s="10"/>
      <c r="AE119" s="10"/>
    </row>
    <row r="120" s="10" customFormat="1" ht="19.92" customHeight="1">
      <c r="A120" s="10"/>
      <c r="B120" s="184"/>
      <c r="C120" s="129"/>
      <c r="D120" s="185" t="s">
        <v>3670</v>
      </c>
      <c r="E120" s="186"/>
      <c r="F120" s="186"/>
      <c r="G120" s="186"/>
      <c r="H120" s="186"/>
      <c r="I120" s="186"/>
      <c r="J120" s="187">
        <f>J386</f>
        <v>0</v>
      </c>
      <c r="K120" s="129"/>
      <c r="L120" s="188"/>
      <c r="S120" s="10"/>
      <c r="T120" s="10"/>
      <c r="U120" s="10"/>
      <c r="V120" s="10"/>
      <c r="W120" s="10"/>
      <c r="X120" s="10"/>
      <c r="Y120" s="10"/>
      <c r="Z120" s="10"/>
      <c r="AA120" s="10"/>
      <c r="AB120" s="10"/>
      <c r="AC120" s="10"/>
      <c r="AD120" s="10"/>
      <c r="AE120" s="10"/>
    </row>
    <row r="121" s="10" customFormat="1" ht="19.92" customHeight="1">
      <c r="A121" s="10"/>
      <c r="B121" s="184"/>
      <c r="C121" s="129"/>
      <c r="D121" s="185" t="s">
        <v>3671</v>
      </c>
      <c r="E121" s="186"/>
      <c r="F121" s="186"/>
      <c r="G121" s="186"/>
      <c r="H121" s="186"/>
      <c r="I121" s="186"/>
      <c r="J121" s="187">
        <f>J389</f>
        <v>0</v>
      </c>
      <c r="K121" s="129"/>
      <c r="L121" s="188"/>
      <c r="S121" s="10"/>
      <c r="T121" s="10"/>
      <c r="U121" s="10"/>
      <c r="V121" s="10"/>
      <c r="W121" s="10"/>
      <c r="X121" s="10"/>
      <c r="Y121" s="10"/>
      <c r="Z121" s="10"/>
      <c r="AA121" s="10"/>
      <c r="AB121" s="10"/>
      <c r="AC121" s="10"/>
      <c r="AD121" s="10"/>
      <c r="AE121" s="10"/>
    </row>
    <row r="122" s="10" customFormat="1" ht="19.92" customHeight="1">
      <c r="A122" s="10"/>
      <c r="B122" s="184"/>
      <c r="C122" s="129"/>
      <c r="D122" s="185" t="s">
        <v>3662</v>
      </c>
      <c r="E122" s="186"/>
      <c r="F122" s="186"/>
      <c r="G122" s="186"/>
      <c r="H122" s="186"/>
      <c r="I122" s="186"/>
      <c r="J122" s="187">
        <f>J392</f>
        <v>0</v>
      </c>
      <c r="K122" s="129"/>
      <c r="L122" s="188"/>
      <c r="S122" s="10"/>
      <c r="T122" s="10"/>
      <c r="U122" s="10"/>
      <c r="V122" s="10"/>
      <c r="W122" s="10"/>
      <c r="X122" s="10"/>
      <c r="Y122" s="10"/>
      <c r="Z122" s="10"/>
      <c r="AA122" s="10"/>
      <c r="AB122" s="10"/>
      <c r="AC122" s="10"/>
      <c r="AD122" s="10"/>
      <c r="AE122" s="10"/>
    </row>
    <row r="123" s="10" customFormat="1" ht="19.92" customHeight="1">
      <c r="A123" s="10"/>
      <c r="B123" s="184"/>
      <c r="C123" s="129"/>
      <c r="D123" s="185" t="s">
        <v>3662</v>
      </c>
      <c r="E123" s="186"/>
      <c r="F123" s="186"/>
      <c r="G123" s="186"/>
      <c r="H123" s="186"/>
      <c r="I123" s="186"/>
      <c r="J123" s="187">
        <f>J395</f>
        <v>0</v>
      </c>
      <c r="K123" s="129"/>
      <c r="L123" s="188"/>
      <c r="S123" s="10"/>
      <c r="T123" s="10"/>
      <c r="U123" s="10"/>
      <c r="V123" s="10"/>
      <c r="W123" s="10"/>
      <c r="X123" s="10"/>
      <c r="Y123" s="10"/>
      <c r="Z123" s="10"/>
      <c r="AA123" s="10"/>
      <c r="AB123" s="10"/>
      <c r="AC123" s="10"/>
      <c r="AD123" s="10"/>
      <c r="AE123" s="10"/>
    </row>
    <row r="124" s="10" customFormat="1" ht="19.92" customHeight="1">
      <c r="A124" s="10"/>
      <c r="B124" s="184"/>
      <c r="C124" s="129"/>
      <c r="D124" s="185" t="s">
        <v>3663</v>
      </c>
      <c r="E124" s="186"/>
      <c r="F124" s="186"/>
      <c r="G124" s="186"/>
      <c r="H124" s="186"/>
      <c r="I124" s="186"/>
      <c r="J124" s="187">
        <f>J398</f>
        <v>0</v>
      </c>
      <c r="K124" s="129"/>
      <c r="L124" s="188"/>
      <c r="S124" s="10"/>
      <c r="T124" s="10"/>
      <c r="U124" s="10"/>
      <c r="V124" s="10"/>
      <c r="W124" s="10"/>
      <c r="X124" s="10"/>
      <c r="Y124" s="10"/>
      <c r="Z124" s="10"/>
      <c r="AA124" s="10"/>
      <c r="AB124" s="10"/>
      <c r="AC124" s="10"/>
      <c r="AD124" s="10"/>
      <c r="AE124" s="10"/>
    </row>
    <row r="125" s="10" customFormat="1" ht="19.92" customHeight="1">
      <c r="A125" s="10"/>
      <c r="B125" s="184"/>
      <c r="C125" s="129"/>
      <c r="D125" s="185" t="s">
        <v>3664</v>
      </c>
      <c r="E125" s="186"/>
      <c r="F125" s="186"/>
      <c r="G125" s="186"/>
      <c r="H125" s="186"/>
      <c r="I125" s="186"/>
      <c r="J125" s="187">
        <f>J402</f>
        <v>0</v>
      </c>
      <c r="K125" s="129"/>
      <c r="L125" s="188"/>
      <c r="S125" s="10"/>
      <c r="T125" s="10"/>
      <c r="U125" s="10"/>
      <c r="V125" s="10"/>
      <c r="W125" s="10"/>
      <c r="X125" s="10"/>
      <c r="Y125" s="10"/>
      <c r="Z125" s="10"/>
      <c r="AA125" s="10"/>
      <c r="AB125" s="10"/>
      <c r="AC125" s="10"/>
      <c r="AD125" s="10"/>
      <c r="AE125" s="10"/>
    </row>
    <row r="126" s="10" customFormat="1" ht="19.92" customHeight="1">
      <c r="A126" s="10"/>
      <c r="B126" s="184"/>
      <c r="C126" s="129"/>
      <c r="D126" s="185" t="s">
        <v>3665</v>
      </c>
      <c r="E126" s="186"/>
      <c r="F126" s="186"/>
      <c r="G126" s="186"/>
      <c r="H126" s="186"/>
      <c r="I126" s="186"/>
      <c r="J126" s="187">
        <f>J404</f>
        <v>0</v>
      </c>
      <c r="K126" s="129"/>
      <c r="L126" s="188"/>
      <c r="S126" s="10"/>
      <c r="T126" s="10"/>
      <c r="U126" s="10"/>
      <c r="V126" s="10"/>
      <c r="W126" s="10"/>
      <c r="X126" s="10"/>
      <c r="Y126" s="10"/>
      <c r="Z126" s="10"/>
      <c r="AA126" s="10"/>
      <c r="AB126" s="10"/>
      <c r="AC126" s="10"/>
      <c r="AD126" s="10"/>
      <c r="AE126" s="10"/>
    </row>
    <row r="127" s="10" customFormat="1" ht="19.92" customHeight="1">
      <c r="A127" s="10"/>
      <c r="B127" s="184"/>
      <c r="C127" s="129"/>
      <c r="D127" s="185" t="s">
        <v>3684</v>
      </c>
      <c r="E127" s="186"/>
      <c r="F127" s="186"/>
      <c r="G127" s="186"/>
      <c r="H127" s="186"/>
      <c r="I127" s="186"/>
      <c r="J127" s="187">
        <f>J406</f>
        <v>0</v>
      </c>
      <c r="K127" s="129"/>
      <c r="L127" s="188"/>
      <c r="S127" s="10"/>
      <c r="T127" s="10"/>
      <c r="U127" s="10"/>
      <c r="V127" s="10"/>
      <c r="W127" s="10"/>
      <c r="X127" s="10"/>
      <c r="Y127" s="10"/>
      <c r="Z127" s="10"/>
      <c r="AA127" s="10"/>
      <c r="AB127" s="10"/>
      <c r="AC127" s="10"/>
      <c r="AD127" s="10"/>
      <c r="AE127" s="10"/>
    </row>
    <row r="128" s="10" customFormat="1" ht="19.92" customHeight="1">
      <c r="A128" s="10"/>
      <c r="B128" s="184"/>
      <c r="C128" s="129"/>
      <c r="D128" s="185" t="s">
        <v>3661</v>
      </c>
      <c r="E128" s="186"/>
      <c r="F128" s="186"/>
      <c r="G128" s="186"/>
      <c r="H128" s="186"/>
      <c r="I128" s="186"/>
      <c r="J128" s="187">
        <f>J413</f>
        <v>0</v>
      </c>
      <c r="K128" s="129"/>
      <c r="L128" s="188"/>
      <c r="S128" s="10"/>
      <c r="T128" s="10"/>
      <c r="U128" s="10"/>
      <c r="V128" s="10"/>
      <c r="W128" s="10"/>
      <c r="X128" s="10"/>
      <c r="Y128" s="10"/>
      <c r="Z128" s="10"/>
      <c r="AA128" s="10"/>
      <c r="AB128" s="10"/>
      <c r="AC128" s="10"/>
      <c r="AD128" s="10"/>
      <c r="AE128" s="10"/>
    </row>
    <row r="129" s="10" customFormat="1" ht="19.92" customHeight="1">
      <c r="A129" s="10"/>
      <c r="B129" s="184"/>
      <c r="C129" s="129"/>
      <c r="D129" s="185" t="s">
        <v>3685</v>
      </c>
      <c r="E129" s="186"/>
      <c r="F129" s="186"/>
      <c r="G129" s="186"/>
      <c r="H129" s="186"/>
      <c r="I129" s="186"/>
      <c r="J129" s="187">
        <f>J415</f>
        <v>0</v>
      </c>
      <c r="K129" s="129"/>
      <c r="L129" s="188"/>
      <c r="S129" s="10"/>
      <c r="T129" s="10"/>
      <c r="U129" s="10"/>
      <c r="V129" s="10"/>
      <c r="W129" s="10"/>
      <c r="X129" s="10"/>
      <c r="Y129" s="10"/>
      <c r="Z129" s="10"/>
      <c r="AA129" s="10"/>
      <c r="AB129" s="10"/>
      <c r="AC129" s="10"/>
      <c r="AD129" s="10"/>
      <c r="AE129" s="10"/>
    </row>
    <row r="130" s="10" customFormat="1" ht="19.92" customHeight="1">
      <c r="A130" s="10"/>
      <c r="B130" s="184"/>
      <c r="C130" s="129"/>
      <c r="D130" s="185" t="s">
        <v>3670</v>
      </c>
      <c r="E130" s="186"/>
      <c r="F130" s="186"/>
      <c r="G130" s="186"/>
      <c r="H130" s="186"/>
      <c r="I130" s="186"/>
      <c r="J130" s="187">
        <f>J419</f>
        <v>0</v>
      </c>
      <c r="K130" s="129"/>
      <c r="L130" s="188"/>
      <c r="S130" s="10"/>
      <c r="T130" s="10"/>
      <c r="U130" s="10"/>
      <c r="V130" s="10"/>
      <c r="W130" s="10"/>
      <c r="X130" s="10"/>
      <c r="Y130" s="10"/>
      <c r="Z130" s="10"/>
      <c r="AA130" s="10"/>
      <c r="AB130" s="10"/>
      <c r="AC130" s="10"/>
      <c r="AD130" s="10"/>
      <c r="AE130" s="10"/>
    </row>
    <row r="131" s="10" customFormat="1" ht="19.92" customHeight="1">
      <c r="A131" s="10"/>
      <c r="B131" s="184"/>
      <c r="C131" s="129"/>
      <c r="D131" s="185" t="s">
        <v>3671</v>
      </c>
      <c r="E131" s="186"/>
      <c r="F131" s="186"/>
      <c r="G131" s="186"/>
      <c r="H131" s="186"/>
      <c r="I131" s="186"/>
      <c r="J131" s="187">
        <f>J422</f>
        <v>0</v>
      </c>
      <c r="K131" s="129"/>
      <c r="L131" s="188"/>
      <c r="S131" s="10"/>
      <c r="T131" s="10"/>
      <c r="U131" s="10"/>
      <c r="V131" s="10"/>
      <c r="W131" s="10"/>
      <c r="X131" s="10"/>
      <c r="Y131" s="10"/>
      <c r="Z131" s="10"/>
      <c r="AA131" s="10"/>
      <c r="AB131" s="10"/>
      <c r="AC131" s="10"/>
      <c r="AD131" s="10"/>
      <c r="AE131" s="10"/>
    </row>
    <row r="132" s="10" customFormat="1" ht="19.92" customHeight="1">
      <c r="A132" s="10"/>
      <c r="B132" s="184"/>
      <c r="C132" s="129"/>
      <c r="D132" s="185" t="s">
        <v>3663</v>
      </c>
      <c r="E132" s="186"/>
      <c r="F132" s="186"/>
      <c r="G132" s="186"/>
      <c r="H132" s="186"/>
      <c r="I132" s="186"/>
      <c r="J132" s="187">
        <f>J427</f>
        <v>0</v>
      </c>
      <c r="K132" s="129"/>
      <c r="L132" s="188"/>
      <c r="S132" s="10"/>
      <c r="T132" s="10"/>
      <c r="U132" s="10"/>
      <c r="V132" s="10"/>
      <c r="W132" s="10"/>
      <c r="X132" s="10"/>
      <c r="Y132" s="10"/>
      <c r="Z132" s="10"/>
      <c r="AA132" s="10"/>
      <c r="AB132" s="10"/>
      <c r="AC132" s="10"/>
      <c r="AD132" s="10"/>
      <c r="AE132" s="10"/>
    </row>
    <row r="133" s="10" customFormat="1" ht="19.92" customHeight="1">
      <c r="A133" s="10"/>
      <c r="B133" s="184"/>
      <c r="C133" s="129"/>
      <c r="D133" s="185" t="s">
        <v>3663</v>
      </c>
      <c r="E133" s="186"/>
      <c r="F133" s="186"/>
      <c r="G133" s="186"/>
      <c r="H133" s="186"/>
      <c r="I133" s="186"/>
      <c r="J133" s="187">
        <f>J431</f>
        <v>0</v>
      </c>
      <c r="K133" s="129"/>
      <c r="L133" s="188"/>
      <c r="S133" s="10"/>
      <c r="T133" s="10"/>
      <c r="U133" s="10"/>
      <c r="V133" s="10"/>
      <c r="W133" s="10"/>
      <c r="X133" s="10"/>
      <c r="Y133" s="10"/>
      <c r="Z133" s="10"/>
      <c r="AA133" s="10"/>
      <c r="AB133" s="10"/>
      <c r="AC133" s="10"/>
      <c r="AD133" s="10"/>
      <c r="AE133" s="10"/>
    </row>
    <row r="134" s="10" customFormat="1" ht="19.92" customHeight="1">
      <c r="A134" s="10"/>
      <c r="B134" s="184"/>
      <c r="C134" s="129"/>
      <c r="D134" s="185" t="s">
        <v>3664</v>
      </c>
      <c r="E134" s="186"/>
      <c r="F134" s="186"/>
      <c r="G134" s="186"/>
      <c r="H134" s="186"/>
      <c r="I134" s="186"/>
      <c r="J134" s="187">
        <f>J433</f>
        <v>0</v>
      </c>
      <c r="K134" s="129"/>
      <c r="L134" s="188"/>
      <c r="S134" s="10"/>
      <c r="T134" s="10"/>
      <c r="U134" s="10"/>
      <c r="V134" s="10"/>
      <c r="W134" s="10"/>
      <c r="X134" s="10"/>
      <c r="Y134" s="10"/>
      <c r="Z134" s="10"/>
      <c r="AA134" s="10"/>
      <c r="AB134" s="10"/>
      <c r="AC134" s="10"/>
      <c r="AD134" s="10"/>
      <c r="AE134" s="10"/>
    </row>
    <row r="135" s="10" customFormat="1" ht="19.92" customHeight="1">
      <c r="A135" s="10"/>
      <c r="B135" s="184"/>
      <c r="C135" s="129"/>
      <c r="D135" s="185" t="s">
        <v>3665</v>
      </c>
      <c r="E135" s="186"/>
      <c r="F135" s="186"/>
      <c r="G135" s="186"/>
      <c r="H135" s="186"/>
      <c r="I135" s="186"/>
      <c r="J135" s="187">
        <f>J435</f>
        <v>0</v>
      </c>
      <c r="K135" s="129"/>
      <c r="L135" s="188"/>
      <c r="S135" s="10"/>
      <c r="T135" s="10"/>
      <c r="U135" s="10"/>
      <c r="V135" s="10"/>
      <c r="W135" s="10"/>
      <c r="X135" s="10"/>
      <c r="Y135" s="10"/>
      <c r="Z135" s="10"/>
      <c r="AA135" s="10"/>
      <c r="AB135" s="10"/>
      <c r="AC135" s="10"/>
      <c r="AD135" s="10"/>
      <c r="AE135" s="10"/>
    </row>
    <row r="136" s="10" customFormat="1" ht="19.92" customHeight="1">
      <c r="A136" s="10"/>
      <c r="B136" s="184"/>
      <c r="C136" s="129"/>
      <c r="D136" s="185" t="s">
        <v>3686</v>
      </c>
      <c r="E136" s="186"/>
      <c r="F136" s="186"/>
      <c r="G136" s="186"/>
      <c r="H136" s="186"/>
      <c r="I136" s="186"/>
      <c r="J136" s="187">
        <f>J437</f>
        <v>0</v>
      </c>
      <c r="K136" s="129"/>
      <c r="L136" s="188"/>
      <c r="S136" s="10"/>
      <c r="T136" s="10"/>
      <c r="U136" s="10"/>
      <c r="V136" s="10"/>
      <c r="W136" s="10"/>
      <c r="X136" s="10"/>
      <c r="Y136" s="10"/>
      <c r="Z136" s="10"/>
      <c r="AA136" s="10"/>
      <c r="AB136" s="10"/>
      <c r="AC136" s="10"/>
      <c r="AD136" s="10"/>
      <c r="AE136" s="10"/>
    </row>
    <row r="137" s="10" customFormat="1" ht="19.92" customHeight="1">
      <c r="A137" s="10"/>
      <c r="B137" s="184"/>
      <c r="C137" s="129"/>
      <c r="D137" s="185" t="s">
        <v>3678</v>
      </c>
      <c r="E137" s="186"/>
      <c r="F137" s="186"/>
      <c r="G137" s="186"/>
      <c r="H137" s="186"/>
      <c r="I137" s="186"/>
      <c r="J137" s="187">
        <f>J444</f>
        <v>0</v>
      </c>
      <c r="K137" s="129"/>
      <c r="L137" s="188"/>
      <c r="S137" s="10"/>
      <c r="T137" s="10"/>
      <c r="U137" s="10"/>
      <c r="V137" s="10"/>
      <c r="W137" s="10"/>
      <c r="X137" s="10"/>
      <c r="Y137" s="10"/>
      <c r="Z137" s="10"/>
      <c r="AA137" s="10"/>
      <c r="AB137" s="10"/>
      <c r="AC137" s="10"/>
      <c r="AD137" s="10"/>
      <c r="AE137" s="10"/>
    </row>
    <row r="138" s="10" customFormat="1" ht="19.92" customHeight="1">
      <c r="A138" s="10"/>
      <c r="B138" s="184"/>
      <c r="C138" s="129"/>
      <c r="D138" s="185" t="s">
        <v>3659</v>
      </c>
      <c r="E138" s="186"/>
      <c r="F138" s="186"/>
      <c r="G138" s="186"/>
      <c r="H138" s="186"/>
      <c r="I138" s="186"/>
      <c r="J138" s="187">
        <f>J446</f>
        <v>0</v>
      </c>
      <c r="K138" s="129"/>
      <c r="L138" s="188"/>
      <c r="S138" s="10"/>
      <c r="T138" s="10"/>
      <c r="U138" s="10"/>
      <c r="V138" s="10"/>
      <c r="W138" s="10"/>
      <c r="X138" s="10"/>
      <c r="Y138" s="10"/>
      <c r="Z138" s="10"/>
      <c r="AA138" s="10"/>
      <c r="AB138" s="10"/>
      <c r="AC138" s="10"/>
      <c r="AD138" s="10"/>
      <c r="AE138" s="10"/>
    </row>
    <row r="139" s="10" customFormat="1" ht="19.92" customHeight="1">
      <c r="A139" s="10"/>
      <c r="B139" s="184"/>
      <c r="C139" s="129"/>
      <c r="D139" s="185" t="s">
        <v>3667</v>
      </c>
      <c r="E139" s="186"/>
      <c r="F139" s="186"/>
      <c r="G139" s="186"/>
      <c r="H139" s="186"/>
      <c r="I139" s="186"/>
      <c r="J139" s="187">
        <f>J451</f>
        <v>0</v>
      </c>
      <c r="K139" s="129"/>
      <c r="L139" s="188"/>
      <c r="S139" s="10"/>
      <c r="T139" s="10"/>
      <c r="U139" s="10"/>
      <c r="V139" s="10"/>
      <c r="W139" s="10"/>
      <c r="X139" s="10"/>
      <c r="Y139" s="10"/>
      <c r="Z139" s="10"/>
      <c r="AA139" s="10"/>
      <c r="AB139" s="10"/>
      <c r="AC139" s="10"/>
      <c r="AD139" s="10"/>
      <c r="AE139" s="10"/>
    </row>
    <row r="140" s="10" customFormat="1" ht="19.92" customHeight="1">
      <c r="A140" s="10"/>
      <c r="B140" s="184"/>
      <c r="C140" s="129"/>
      <c r="D140" s="185" t="s">
        <v>3671</v>
      </c>
      <c r="E140" s="186"/>
      <c r="F140" s="186"/>
      <c r="G140" s="186"/>
      <c r="H140" s="186"/>
      <c r="I140" s="186"/>
      <c r="J140" s="187">
        <f>J453</f>
        <v>0</v>
      </c>
      <c r="K140" s="129"/>
      <c r="L140" s="188"/>
      <c r="S140" s="10"/>
      <c r="T140" s="10"/>
      <c r="U140" s="10"/>
      <c r="V140" s="10"/>
      <c r="W140" s="10"/>
      <c r="X140" s="10"/>
      <c r="Y140" s="10"/>
      <c r="Z140" s="10"/>
      <c r="AA140" s="10"/>
      <c r="AB140" s="10"/>
      <c r="AC140" s="10"/>
      <c r="AD140" s="10"/>
      <c r="AE140" s="10"/>
    </row>
    <row r="141" s="10" customFormat="1" ht="19.92" customHeight="1">
      <c r="A141" s="10"/>
      <c r="B141" s="184"/>
      <c r="C141" s="129"/>
      <c r="D141" s="185" t="s">
        <v>3670</v>
      </c>
      <c r="E141" s="186"/>
      <c r="F141" s="186"/>
      <c r="G141" s="186"/>
      <c r="H141" s="186"/>
      <c r="I141" s="186"/>
      <c r="J141" s="187">
        <f>J458</f>
        <v>0</v>
      </c>
      <c r="K141" s="129"/>
      <c r="L141" s="188"/>
      <c r="S141" s="10"/>
      <c r="T141" s="10"/>
      <c r="U141" s="10"/>
      <c r="V141" s="10"/>
      <c r="W141" s="10"/>
      <c r="X141" s="10"/>
      <c r="Y141" s="10"/>
      <c r="Z141" s="10"/>
      <c r="AA141" s="10"/>
      <c r="AB141" s="10"/>
      <c r="AC141" s="10"/>
      <c r="AD141" s="10"/>
      <c r="AE141" s="10"/>
    </row>
    <row r="142" s="10" customFormat="1" ht="19.92" customHeight="1">
      <c r="A142" s="10"/>
      <c r="B142" s="184"/>
      <c r="C142" s="129"/>
      <c r="D142" s="185" t="s">
        <v>3681</v>
      </c>
      <c r="E142" s="186"/>
      <c r="F142" s="186"/>
      <c r="G142" s="186"/>
      <c r="H142" s="186"/>
      <c r="I142" s="186"/>
      <c r="J142" s="187">
        <f>J461</f>
        <v>0</v>
      </c>
      <c r="K142" s="129"/>
      <c r="L142" s="188"/>
      <c r="S142" s="10"/>
      <c r="T142" s="10"/>
      <c r="U142" s="10"/>
      <c r="V142" s="10"/>
      <c r="W142" s="10"/>
      <c r="X142" s="10"/>
      <c r="Y142" s="10"/>
      <c r="Z142" s="10"/>
      <c r="AA142" s="10"/>
      <c r="AB142" s="10"/>
      <c r="AC142" s="10"/>
      <c r="AD142" s="10"/>
      <c r="AE142" s="10"/>
    </row>
    <row r="143" s="10" customFormat="1" ht="19.92" customHeight="1">
      <c r="A143" s="10"/>
      <c r="B143" s="184"/>
      <c r="C143" s="129"/>
      <c r="D143" s="185" t="s">
        <v>3662</v>
      </c>
      <c r="E143" s="186"/>
      <c r="F143" s="186"/>
      <c r="G143" s="186"/>
      <c r="H143" s="186"/>
      <c r="I143" s="186"/>
      <c r="J143" s="187">
        <f>J464</f>
        <v>0</v>
      </c>
      <c r="K143" s="129"/>
      <c r="L143" s="188"/>
      <c r="S143" s="10"/>
      <c r="T143" s="10"/>
      <c r="U143" s="10"/>
      <c r="V143" s="10"/>
      <c r="W143" s="10"/>
      <c r="X143" s="10"/>
      <c r="Y143" s="10"/>
      <c r="Z143" s="10"/>
      <c r="AA143" s="10"/>
      <c r="AB143" s="10"/>
      <c r="AC143" s="10"/>
      <c r="AD143" s="10"/>
      <c r="AE143" s="10"/>
    </row>
    <row r="144" s="10" customFormat="1" ht="19.92" customHeight="1">
      <c r="A144" s="10"/>
      <c r="B144" s="184"/>
      <c r="C144" s="129"/>
      <c r="D144" s="185" t="s">
        <v>3663</v>
      </c>
      <c r="E144" s="186"/>
      <c r="F144" s="186"/>
      <c r="G144" s="186"/>
      <c r="H144" s="186"/>
      <c r="I144" s="186"/>
      <c r="J144" s="187">
        <f>J467</f>
        <v>0</v>
      </c>
      <c r="K144" s="129"/>
      <c r="L144" s="188"/>
      <c r="S144" s="10"/>
      <c r="T144" s="10"/>
      <c r="U144" s="10"/>
      <c r="V144" s="10"/>
      <c r="W144" s="10"/>
      <c r="X144" s="10"/>
      <c r="Y144" s="10"/>
      <c r="Z144" s="10"/>
      <c r="AA144" s="10"/>
      <c r="AB144" s="10"/>
      <c r="AC144" s="10"/>
      <c r="AD144" s="10"/>
      <c r="AE144" s="10"/>
    </row>
    <row r="145" s="10" customFormat="1" ht="19.92" customHeight="1">
      <c r="A145" s="10"/>
      <c r="B145" s="184"/>
      <c r="C145" s="129"/>
      <c r="D145" s="185" t="s">
        <v>3664</v>
      </c>
      <c r="E145" s="186"/>
      <c r="F145" s="186"/>
      <c r="G145" s="186"/>
      <c r="H145" s="186"/>
      <c r="I145" s="186"/>
      <c r="J145" s="187">
        <f>J471</f>
        <v>0</v>
      </c>
      <c r="K145" s="129"/>
      <c r="L145" s="188"/>
      <c r="S145" s="10"/>
      <c r="T145" s="10"/>
      <c r="U145" s="10"/>
      <c r="V145" s="10"/>
      <c r="W145" s="10"/>
      <c r="X145" s="10"/>
      <c r="Y145" s="10"/>
      <c r="Z145" s="10"/>
      <c r="AA145" s="10"/>
      <c r="AB145" s="10"/>
      <c r="AC145" s="10"/>
      <c r="AD145" s="10"/>
      <c r="AE145" s="10"/>
    </row>
    <row r="146" s="10" customFormat="1" ht="19.92" customHeight="1">
      <c r="A146" s="10"/>
      <c r="B146" s="184"/>
      <c r="C146" s="129"/>
      <c r="D146" s="185" t="s">
        <v>3665</v>
      </c>
      <c r="E146" s="186"/>
      <c r="F146" s="186"/>
      <c r="G146" s="186"/>
      <c r="H146" s="186"/>
      <c r="I146" s="186"/>
      <c r="J146" s="187">
        <f>J473</f>
        <v>0</v>
      </c>
      <c r="K146" s="129"/>
      <c r="L146" s="188"/>
      <c r="S146" s="10"/>
      <c r="T146" s="10"/>
      <c r="U146" s="10"/>
      <c r="V146" s="10"/>
      <c r="W146" s="10"/>
      <c r="X146" s="10"/>
      <c r="Y146" s="10"/>
      <c r="Z146" s="10"/>
      <c r="AA146" s="10"/>
      <c r="AB146" s="10"/>
      <c r="AC146" s="10"/>
      <c r="AD146" s="10"/>
      <c r="AE146" s="10"/>
    </row>
    <row r="147" s="10" customFormat="1" ht="19.92" customHeight="1">
      <c r="A147" s="10"/>
      <c r="B147" s="184"/>
      <c r="C147" s="129"/>
      <c r="D147" s="185" t="s">
        <v>3687</v>
      </c>
      <c r="E147" s="186"/>
      <c r="F147" s="186"/>
      <c r="G147" s="186"/>
      <c r="H147" s="186"/>
      <c r="I147" s="186"/>
      <c r="J147" s="187">
        <f>J475</f>
        <v>0</v>
      </c>
      <c r="K147" s="129"/>
      <c r="L147" s="188"/>
      <c r="S147" s="10"/>
      <c r="T147" s="10"/>
      <c r="U147" s="10"/>
      <c r="V147" s="10"/>
      <c r="W147" s="10"/>
      <c r="X147" s="10"/>
      <c r="Y147" s="10"/>
      <c r="Z147" s="10"/>
      <c r="AA147" s="10"/>
      <c r="AB147" s="10"/>
      <c r="AC147" s="10"/>
      <c r="AD147" s="10"/>
      <c r="AE147" s="10"/>
    </row>
    <row r="148" s="10" customFormat="1" ht="19.92" customHeight="1">
      <c r="A148" s="10"/>
      <c r="B148" s="184"/>
      <c r="C148" s="129"/>
      <c r="D148" s="185" t="s">
        <v>3671</v>
      </c>
      <c r="E148" s="186"/>
      <c r="F148" s="186"/>
      <c r="G148" s="186"/>
      <c r="H148" s="186"/>
      <c r="I148" s="186"/>
      <c r="J148" s="187">
        <f>J481</f>
        <v>0</v>
      </c>
      <c r="K148" s="129"/>
      <c r="L148" s="188"/>
      <c r="S148" s="10"/>
      <c r="T148" s="10"/>
      <c r="U148" s="10"/>
      <c r="V148" s="10"/>
      <c r="W148" s="10"/>
      <c r="X148" s="10"/>
      <c r="Y148" s="10"/>
      <c r="Z148" s="10"/>
      <c r="AA148" s="10"/>
      <c r="AB148" s="10"/>
      <c r="AC148" s="10"/>
      <c r="AD148" s="10"/>
      <c r="AE148" s="10"/>
    </row>
    <row r="149" s="10" customFormat="1" ht="19.92" customHeight="1">
      <c r="A149" s="10"/>
      <c r="B149" s="184"/>
      <c r="C149" s="129"/>
      <c r="D149" s="185" t="s">
        <v>3678</v>
      </c>
      <c r="E149" s="186"/>
      <c r="F149" s="186"/>
      <c r="G149" s="186"/>
      <c r="H149" s="186"/>
      <c r="I149" s="186"/>
      <c r="J149" s="187">
        <f>J484</f>
        <v>0</v>
      </c>
      <c r="K149" s="129"/>
      <c r="L149" s="188"/>
      <c r="S149" s="10"/>
      <c r="T149" s="10"/>
      <c r="U149" s="10"/>
      <c r="V149" s="10"/>
      <c r="W149" s="10"/>
      <c r="X149" s="10"/>
      <c r="Y149" s="10"/>
      <c r="Z149" s="10"/>
      <c r="AA149" s="10"/>
      <c r="AB149" s="10"/>
      <c r="AC149" s="10"/>
      <c r="AD149" s="10"/>
      <c r="AE149" s="10"/>
    </row>
    <row r="150" s="10" customFormat="1" ht="19.92" customHeight="1">
      <c r="A150" s="10"/>
      <c r="B150" s="184"/>
      <c r="C150" s="129"/>
      <c r="D150" s="185" t="s">
        <v>3659</v>
      </c>
      <c r="E150" s="186"/>
      <c r="F150" s="186"/>
      <c r="G150" s="186"/>
      <c r="H150" s="186"/>
      <c r="I150" s="186"/>
      <c r="J150" s="187">
        <f>J486</f>
        <v>0</v>
      </c>
      <c r="K150" s="129"/>
      <c r="L150" s="188"/>
      <c r="S150" s="10"/>
      <c r="T150" s="10"/>
      <c r="U150" s="10"/>
      <c r="V150" s="10"/>
      <c r="W150" s="10"/>
      <c r="X150" s="10"/>
      <c r="Y150" s="10"/>
      <c r="Z150" s="10"/>
      <c r="AA150" s="10"/>
      <c r="AB150" s="10"/>
      <c r="AC150" s="10"/>
      <c r="AD150" s="10"/>
      <c r="AE150" s="10"/>
    </row>
    <row r="151" s="10" customFormat="1" ht="19.92" customHeight="1">
      <c r="A151" s="10"/>
      <c r="B151" s="184"/>
      <c r="C151" s="129"/>
      <c r="D151" s="185" t="s">
        <v>3667</v>
      </c>
      <c r="E151" s="186"/>
      <c r="F151" s="186"/>
      <c r="G151" s="186"/>
      <c r="H151" s="186"/>
      <c r="I151" s="186"/>
      <c r="J151" s="187">
        <f>J489</f>
        <v>0</v>
      </c>
      <c r="K151" s="129"/>
      <c r="L151" s="188"/>
      <c r="S151" s="10"/>
      <c r="T151" s="10"/>
      <c r="U151" s="10"/>
      <c r="V151" s="10"/>
      <c r="W151" s="10"/>
      <c r="X151" s="10"/>
      <c r="Y151" s="10"/>
      <c r="Z151" s="10"/>
      <c r="AA151" s="10"/>
      <c r="AB151" s="10"/>
      <c r="AC151" s="10"/>
      <c r="AD151" s="10"/>
      <c r="AE151" s="10"/>
    </row>
    <row r="152" s="10" customFormat="1" ht="19.92" customHeight="1">
      <c r="A152" s="10"/>
      <c r="B152" s="184"/>
      <c r="C152" s="129"/>
      <c r="D152" s="185" t="s">
        <v>3688</v>
      </c>
      <c r="E152" s="186"/>
      <c r="F152" s="186"/>
      <c r="G152" s="186"/>
      <c r="H152" s="186"/>
      <c r="I152" s="186"/>
      <c r="J152" s="187">
        <f>J491</f>
        <v>0</v>
      </c>
      <c r="K152" s="129"/>
      <c r="L152" s="188"/>
      <c r="S152" s="10"/>
      <c r="T152" s="10"/>
      <c r="U152" s="10"/>
      <c r="V152" s="10"/>
      <c r="W152" s="10"/>
      <c r="X152" s="10"/>
      <c r="Y152" s="10"/>
      <c r="Z152" s="10"/>
      <c r="AA152" s="10"/>
      <c r="AB152" s="10"/>
      <c r="AC152" s="10"/>
      <c r="AD152" s="10"/>
      <c r="AE152" s="10"/>
    </row>
    <row r="153" s="10" customFormat="1" ht="19.92" customHeight="1">
      <c r="A153" s="10"/>
      <c r="B153" s="184"/>
      <c r="C153" s="129"/>
      <c r="D153" s="185" t="s">
        <v>3689</v>
      </c>
      <c r="E153" s="186"/>
      <c r="F153" s="186"/>
      <c r="G153" s="186"/>
      <c r="H153" s="186"/>
      <c r="I153" s="186"/>
      <c r="J153" s="187">
        <f>J493</f>
        <v>0</v>
      </c>
      <c r="K153" s="129"/>
      <c r="L153" s="188"/>
      <c r="S153" s="10"/>
      <c r="T153" s="10"/>
      <c r="U153" s="10"/>
      <c r="V153" s="10"/>
      <c r="W153" s="10"/>
      <c r="X153" s="10"/>
      <c r="Y153" s="10"/>
      <c r="Z153" s="10"/>
      <c r="AA153" s="10"/>
      <c r="AB153" s="10"/>
      <c r="AC153" s="10"/>
      <c r="AD153" s="10"/>
      <c r="AE153" s="10"/>
    </row>
    <row r="154" s="10" customFormat="1" ht="19.92" customHeight="1">
      <c r="A154" s="10"/>
      <c r="B154" s="184"/>
      <c r="C154" s="129"/>
      <c r="D154" s="185" t="s">
        <v>3681</v>
      </c>
      <c r="E154" s="186"/>
      <c r="F154" s="186"/>
      <c r="G154" s="186"/>
      <c r="H154" s="186"/>
      <c r="I154" s="186"/>
      <c r="J154" s="187">
        <f>J496</f>
        <v>0</v>
      </c>
      <c r="K154" s="129"/>
      <c r="L154" s="188"/>
      <c r="S154" s="10"/>
      <c r="T154" s="10"/>
      <c r="U154" s="10"/>
      <c r="V154" s="10"/>
      <c r="W154" s="10"/>
      <c r="X154" s="10"/>
      <c r="Y154" s="10"/>
      <c r="Z154" s="10"/>
      <c r="AA154" s="10"/>
      <c r="AB154" s="10"/>
      <c r="AC154" s="10"/>
      <c r="AD154" s="10"/>
      <c r="AE154" s="10"/>
    </row>
    <row r="155" s="10" customFormat="1" ht="19.92" customHeight="1">
      <c r="A155" s="10"/>
      <c r="B155" s="184"/>
      <c r="C155" s="129"/>
      <c r="D155" s="185" t="s">
        <v>3675</v>
      </c>
      <c r="E155" s="186"/>
      <c r="F155" s="186"/>
      <c r="G155" s="186"/>
      <c r="H155" s="186"/>
      <c r="I155" s="186"/>
      <c r="J155" s="187">
        <f>J500</f>
        <v>0</v>
      </c>
      <c r="K155" s="129"/>
      <c r="L155" s="188"/>
      <c r="S155" s="10"/>
      <c r="T155" s="10"/>
      <c r="U155" s="10"/>
      <c r="V155" s="10"/>
      <c r="W155" s="10"/>
      <c r="X155" s="10"/>
      <c r="Y155" s="10"/>
      <c r="Z155" s="10"/>
      <c r="AA155" s="10"/>
      <c r="AB155" s="10"/>
      <c r="AC155" s="10"/>
      <c r="AD155" s="10"/>
      <c r="AE155" s="10"/>
    </row>
    <row r="156" s="10" customFormat="1" ht="19.92" customHeight="1">
      <c r="A156" s="10"/>
      <c r="B156" s="184"/>
      <c r="C156" s="129"/>
      <c r="D156" s="185" t="s">
        <v>3664</v>
      </c>
      <c r="E156" s="186"/>
      <c r="F156" s="186"/>
      <c r="G156" s="186"/>
      <c r="H156" s="186"/>
      <c r="I156" s="186"/>
      <c r="J156" s="187">
        <f>J504</f>
        <v>0</v>
      </c>
      <c r="K156" s="129"/>
      <c r="L156" s="188"/>
      <c r="S156" s="10"/>
      <c r="T156" s="10"/>
      <c r="U156" s="10"/>
      <c r="V156" s="10"/>
      <c r="W156" s="10"/>
      <c r="X156" s="10"/>
      <c r="Y156" s="10"/>
      <c r="Z156" s="10"/>
      <c r="AA156" s="10"/>
      <c r="AB156" s="10"/>
      <c r="AC156" s="10"/>
      <c r="AD156" s="10"/>
      <c r="AE156" s="10"/>
    </row>
    <row r="157" s="10" customFormat="1" ht="19.92" customHeight="1">
      <c r="A157" s="10"/>
      <c r="B157" s="184"/>
      <c r="C157" s="129"/>
      <c r="D157" s="185" t="s">
        <v>3665</v>
      </c>
      <c r="E157" s="186"/>
      <c r="F157" s="186"/>
      <c r="G157" s="186"/>
      <c r="H157" s="186"/>
      <c r="I157" s="186"/>
      <c r="J157" s="187">
        <f>J506</f>
        <v>0</v>
      </c>
      <c r="K157" s="129"/>
      <c r="L157" s="188"/>
      <c r="S157" s="10"/>
      <c r="T157" s="10"/>
      <c r="U157" s="10"/>
      <c r="V157" s="10"/>
      <c r="W157" s="10"/>
      <c r="X157" s="10"/>
      <c r="Y157" s="10"/>
      <c r="Z157" s="10"/>
      <c r="AA157" s="10"/>
      <c r="AB157" s="10"/>
      <c r="AC157" s="10"/>
      <c r="AD157" s="10"/>
      <c r="AE157" s="10"/>
    </row>
    <row r="158" s="10" customFormat="1" ht="19.92" customHeight="1">
      <c r="A158" s="10"/>
      <c r="B158" s="184"/>
      <c r="C158" s="129"/>
      <c r="D158" s="185" t="s">
        <v>3690</v>
      </c>
      <c r="E158" s="186"/>
      <c r="F158" s="186"/>
      <c r="G158" s="186"/>
      <c r="H158" s="186"/>
      <c r="I158" s="186"/>
      <c r="J158" s="187">
        <f>J508</f>
        <v>0</v>
      </c>
      <c r="K158" s="129"/>
      <c r="L158" s="188"/>
      <c r="S158" s="10"/>
      <c r="T158" s="10"/>
      <c r="U158" s="10"/>
      <c r="V158" s="10"/>
      <c r="W158" s="10"/>
      <c r="X158" s="10"/>
      <c r="Y158" s="10"/>
      <c r="Z158" s="10"/>
      <c r="AA158" s="10"/>
      <c r="AB158" s="10"/>
      <c r="AC158" s="10"/>
      <c r="AD158" s="10"/>
      <c r="AE158" s="10"/>
    </row>
    <row r="159" s="10" customFormat="1" ht="19.92" customHeight="1">
      <c r="A159" s="10"/>
      <c r="B159" s="184"/>
      <c r="C159" s="129"/>
      <c r="D159" s="185" t="s">
        <v>3659</v>
      </c>
      <c r="E159" s="186"/>
      <c r="F159" s="186"/>
      <c r="G159" s="186"/>
      <c r="H159" s="186"/>
      <c r="I159" s="186"/>
      <c r="J159" s="187">
        <f>J511</f>
        <v>0</v>
      </c>
      <c r="K159" s="129"/>
      <c r="L159" s="188"/>
      <c r="S159" s="10"/>
      <c r="T159" s="10"/>
      <c r="U159" s="10"/>
      <c r="V159" s="10"/>
      <c r="W159" s="10"/>
      <c r="X159" s="10"/>
      <c r="Y159" s="10"/>
      <c r="Z159" s="10"/>
      <c r="AA159" s="10"/>
      <c r="AB159" s="10"/>
      <c r="AC159" s="10"/>
      <c r="AD159" s="10"/>
      <c r="AE159" s="10"/>
    </row>
    <row r="160" s="10" customFormat="1" ht="19.92" customHeight="1">
      <c r="A160" s="10"/>
      <c r="B160" s="184"/>
      <c r="C160" s="129"/>
      <c r="D160" s="185" t="s">
        <v>3691</v>
      </c>
      <c r="E160" s="186"/>
      <c r="F160" s="186"/>
      <c r="G160" s="186"/>
      <c r="H160" s="186"/>
      <c r="I160" s="186"/>
      <c r="J160" s="187">
        <f>J513</f>
        <v>0</v>
      </c>
      <c r="K160" s="129"/>
      <c r="L160" s="188"/>
      <c r="S160" s="10"/>
      <c r="T160" s="10"/>
      <c r="U160" s="10"/>
      <c r="V160" s="10"/>
      <c r="W160" s="10"/>
      <c r="X160" s="10"/>
      <c r="Y160" s="10"/>
      <c r="Z160" s="10"/>
      <c r="AA160" s="10"/>
      <c r="AB160" s="10"/>
      <c r="AC160" s="10"/>
      <c r="AD160" s="10"/>
      <c r="AE160" s="10"/>
    </row>
    <row r="161" s="10" customFormat="1" ht="19.92" customHeight="1">
      <c r="A161" s="10"/>
      <c r="B161" s="184"/>
      <c r="C161" s="129"/>
      <c r="D161" s="185" t="s">
        <v>3692</v>
      </c>
      <c r="E161" s="186"/>
      <c r="F161" s="186"/>
      <c r="G161" s="186"/>
      <c r="H161" s="186"/>
      <c r="I161" s="186"/>
      <c r="J161" s="187">
        <f>J515</f>
        <v>0</v>
      </c>
      <c r="K161" s="129"/>
      <c r="L161" s="188"/>
      <c r="S161" s="10"/>
      <c r="T161" s="10"/>
      <c r="U161" s="10"/>
      <c r="V161" s="10"/>
      <c r="W161" s="10"/>
      <c r="X161" s="10"/>
      <c r="Y161" s="10"/>
      <c r="Z161" s="10"/>
      <c r="AA161" s="10"/>
      <c r="AB161" s="10"/>
      <c r="AC161" s="10"/>
      <c r="AD161" s="10"/>
      <c r="AE161" s="10"/>
    </row>
    <row r="162" s="10" customFormat="1" ht="19.92" customHeight="1">
      <c r="A162" s="10"/>
      <c r="B162" s="184"/>
      <c r="C162" s="129"/>
      <c r="D162" s="185" t="s">
        <v>3661</v>
      </c>
      <c r="E162" s="186"/>
      <c r="F162" s="186"/>
      <c r="G162" s="186"/>
      <c r="H162" s="186"/>
      <c r="I162" s="186"/>
      <c r="J162" s="187">
        <f>J517</f>
        <v>0</v>
      </c>
      <c r="K162" s="129"/>
      <c r="L162" s="188"/>
      <c r="S162" s="10"/>
      <c r="T162" s="10"/>
      <c r="U162" s="10"/>
      <c r="V162" s="10"/>
      <c r="W162" s="10"/>
      <c r="X162" s="10"/>
      <c r="Y162" s="10"/>
      <c r="Z162" s="10"/>
      <c r="AA162" s="10"/>
      <c r="AB162" s="10"/>
      <c r="AC162" s="10"/>
      <c r="AD162" s="10"/>
      <c r="AE162" s="10"/>
    </row>
    <row r="163" s="10" customFormat="1" ht="19.92" customHeight="1">
      <c r="A163" s="10"/>
      <c r="B163" s="184"/>
      <c r="C163" s="129"/>
      <c r="D163" s="185" t="s">
        <v>3689</v>
      </c>
      <c r="E163" s="186"/>
      <c r="F163" s="186"/>
      <c r="G163" s="186"/>
      <c r="H163" s="186"/>
      <c r="I163" s="186"/>
      <c r="J163" s="187">
        <f>J519</f>
        <v>0</v>
      </c>
      <c r="K163" s="129"/>
      <c r="L163" s="188"/>
      <c r="S163" s="10"/>
      <c r="T163" s="10"/>
      <c r="U163" s="10"/>
      <c r="V163" s="10"/>
      <c r="W163" s="10"/>
      <c r="X163" s="10"/>
      <c r="Y163" s="10"/>
      <c r="Z163" s="10"/>
      <c r="AA163" s="10"/>
      <c r="AB163" s="10"/>
      <c r="AC163" s="10"/>
      <c r="AD163" s="10"/>
      <c r="AE163" s="10"/>
    </row>
    <row r="164" s="10" customFormat="1" ht="19.92" customHeight="1">
      <c r="A164" s="10"/>
      <c r="B164" s="184"/>
      <c r="C164" s="129"/>
      <c r="D164" s="185" t="s">
        <v>3663</v>
      </c>
      <c r="E164" s="186"/>
      <c r="F164" s="186"/>
      <c r="G164" s="186"/>
      <c r="H164" s="186"/>
      <c r="I164" s="186"/>
      <c r="J164" s="187">
        <f>J521</f>
        <v>0</v>
      </c>
      <c r="K164" s="129"/>
      <c r="L164" s="188"/>
      <c r="S164" s="10"/>
      <c r="T164" s="10"/>
      <c r="U164" s="10"/>
      <c r="V164" s="10"/>
      <c r="W164" s="10"/>
      <c r="X164" s="10"/>
      <c r="Y164" s="10"/>
      <c r="Z164" s="10"/>
      <c r="AA164" s="10"/>
      <c r="AB164" s="10"/>
      <c r="AC164" s="10"/>
      <c r="AD164" s="10"/>
      <c r="AE164" s="10"/>
    </row>
    <row r="165" s="10" customFormat="1" ht="19.92" customHeight="1">
      <c r="A165" s="10"/>
      <c r="B165" s="184"/>
      <c r="C165" s="129"/>
      <c r="D165" s="185" t="s">
        <v>3675</v>
      </c>
      <c r="E165" s="186"/>
      <c r="F165" s="186"/>
      <c r="G165" s="186"/>
      <c r="H165" s="186"/>
      <c r="I165" s="186"/>
      <c r="J165" s="187">
        <f>J524</f>
        <v>0</v>
      </c>
      <c r="K165" s="129"/>
      <c r="L165" s="188"/>
      <c r="S165" s="10"/>
      <c r="T165" s="10"/>
      <c r="U165" s="10"/>
      <c r="V165" s="10"/>
      <c r="W165" s="10"/>
      <c r="X165" s="10"/>
      <c r="Y165" s="10"/>
      <c r="Z165" s="10"/>
      <c r="AA165" s="10"/>
      <c r="AB165" s="10"/>
      <c r="AC165" s="10"/>
      <c r="AD165" s="10"/>
      <c r="AE165" s="10"/>
    </row>
    <row r="166" s="10" customFormat="1" ht="19.92" customHeight="1">
      <c r="A166" s="10"/>
      <c r="B166" s="184"/>
      <c r="C166" s="129"/>
      <c r="D166" s="185" t="s">
        <v>3664</v>
      </c>
      <c r="E166" s="186"/>
      <c r="F166" s="186"/>
      <c r="G166" s="186"/>
      <c r="H166" s="186"/>
      <c r="I166" s="186"/>
      <c r="J166" s="187">
        <f>J527</f>
        <v>0</v>
      </c>
      <c r="K166" s="129"/>
      <c r="L166" s="188"/>
      <c r="S166" s="10"/>
      <c r="T166" s="10"/>
      <c r="U166" s="10"/>
      <c r="V166" s="10"/>
      <c r="W166" s="10"/>
      <c r="X166" s="10"/>
      <c r="Y166" s="10"/>
      <c r="Z166" s="10"/>
      <c r="AA166" s="10"/>
      <c r="AB166" s="10"/>
      <c r="AC166" s="10"/>
      <c r="AD166" s="10"/>
      <c r="AE166" s="10"/>
    </row>
    <row r="167" s="10" customFormat="1" ht="19.92" customHeight="1">
      <c r="A167" s="10"/>
      <c r="B167" s="184"/>
      <c r="C167" s="129"/>
      <c r="D167" s="185" t="s">
        <v>3665</v>
      </c>
      <c r="E167" s="186"/>
      <c r="F167" s="186"/>
      <c r="G167" s="186"/>
      <c r="H167" s="186"/>
      <c r="I167" s="186"/>
      <c r="J167" s="187">
        <f>J529</f>
        <v>0</v>
      </c>
      <c r="K167" s="129"/>
      <c r="L167" s="188"/>
      <c r="S167" s="10"/>
      <c r="T167" s="10"/>
      <c r="U167" s="10"/>
      <c r="V167" s="10"/>
      <c r="W167" s="10"/>
      <c r="X167" s="10"/>
      <c r="Y167" s="10"/>
      <c r="Z167" s="10"/>
      <c r="AA167" s="10"/>
      <c r="AB167" s="10"/>
      <c r="AC167" s="10"/>
      <c r="AD167" s="10"/>
      <c r="AE167" s="10"/>
    </row>
    <row r="168" s="10" customFormat="1" ht="19.92" customHeight="1">
      <c r="A168" s="10"/>
      <c r="B168" s="184"/>
      <c r="C168" s="129"/>
      <c r="D168" s="185" t="s">
        <v>3693</v>
      </c>
      <c r="E168" s="186"/>
      <c r="F168" s="186"/>
      <c r="G168" s="186"/>
      <c r="H168" s="186"/>
      <c r="I168" s="186"/>
      <c r="J168" s="187">
        <f>J531</f>
        <v>0</v>
      </c>
      <c r="K168" s="129"/>
      <c r="L168" s="188"/>
      <c r="S168" s="10"/>
      <c r="T168" s="10"/>
      <c r="U168" s="10"/>
      <c r="V168" s="10"/>
      <c r="W168" s="10"/>
      <c r="X168" s="10"/>
      <c r="Y168" s="10"/>
      <c r="Z168" s="10"/>
      <c r="AA168" s="10"/>
      <c r="AB168" s="10"/>
      <c r="AC168" s="10"/>
      <c r="AD168" s="10"/>
      <c r="AE168" s="10"/>
    </row>
    <row r="169" s="10" customFormat="1" ht="19.92" customHeight="1">
      <c r="A169" s="10"/>
      <c r="B169" s="184"/>
      <c r="C169" s="129"/>
      <c r="D169" s="185" t="s">
        <v>3694</v>
      </c>
      <c r="E169" s="186"/>
      <c r="F169" s="186"/>
      <c r="G169" s="186"/>
      <c r="H169" s="186"/>
      <c r="I169" s="186"/>
      <c r="J169" s="187">
        <f>J535</f>
        <v>0</v>
      </c>
      <c r="K169" s="129"/>
      <c r="L169" s="188"/>
      <c r="S169" s="10"/>
      <c r="T169" s="10"/>
      <c r="U169" s="10"/>
      <c r="V169" s="10"/>
      <c r="W169" s="10"/>
      <c r="X169" s="10"/>
      <c r="Y169" s="10"/>
      <c r="Z169" s="10"/>
      <c r="AA169" s="10"/>
      <c r="AB169" s="10"/>
      <c r="AC169" s="10"/>
      <c r="AD169" s="10"/>
      <c r="AE169" s="10"/>
    </row>
    <row r="170" s="10" customFormat="1" ht="19.92" customHeight="1">
      <c r="A170" s="10"/>
      <c r="B170" s="184"/>
      <c r="C170" s="129"/>
      <c r="D170" s="185" t="s">
        <v>3660</v>
      </c>
      <c r="E170" s="186"/>
      <c r="F170" s="186"/>
      <c r="G170" s="186"/>
      <c r="H170" s="186"/>
      <c r="I170" s="186"/>
      <c r="J170" s="187">
        <f>J537</f>
        <v>0</v>
      </c>
      <c r="K170" s="129"/>
      <c r="L170" s="188"/>
      <c r="S170" s="10"/>
      <c r="T170" s="10"/>
      <c r="U170" s="10"/>
      <c r="V170" s="10"/>
      <c r="W170" s="10"/>
      <c r="X170" s="10"/>
      <c r="Y170" s="10"/>
      <c r="Z170" s="10"/>
      <c r="AA170" s="10"/>
      <c r="AB170" s="10"/>
      <c r="AC170" s="10"/>
      <c r="AD170" s="10"/>
      <c r="AE170" s="10"/>
    </row>
    <row r="171" s="10" customFormat="1" ht="19.92" customHeight="1">
      <c r="A171" s="10"/>
      <c r="B171" s="184"/>
      <c r="C171" s="129"/>
      <c r="D171" s="185" t="s">
        <v>3667</v>
      </c>
      <c r="E171" s="186"/>
      <c r="F171" s="186"/>
      <c r="G171" s="186"/>
      <c r="H171" s="186"/>
      <c r="I171" s="186"/>
      <c r="J171" s="187">
        <f>J544</f>
        <v>0</v>
      </c>
      <c r="K171" s="129"/>
      <c r="L171" s="188"/>
      <c r="S171" s="10"/>
      <c r="T171" s="10"/>
      <c r="U171" s="10"/>
      <c r="V171" s="10"/>
      <c r="W171" s="10"/>
      <c r="X171" s="10"/>
      <c r="Y171" s="10"/>
      <c r="Z171" s="10"/>
      <c r="AA171" s="10"/>
      <c r="AB171" s="10"/>
      <c r="AC171" s="10"/>
      <c r="AD171" s="10"/>
      <c r="AE171" s="10"/>
    </row>
    <row r="172" s="10" customFormat="1" ht="19.92" customHeight="1">
      <c r="A172" s="10"/>
      <c r="B172" s="184"/>
      <c r="C172" s="129"/>
      <c r="D172" s="185" t="s">
        <v>3695</v>
      </c>
      <c r="E172" s="186"/>
      <c r="F172" s="186"/>
      <c r="G172" s="186"/>
      <c r="H172" s="186"/>
      <c r="I172" s="186"/>
      <c r="J172" s="187">
        <f>J547</f>
        <v>0</v>
      </c>
      <c r="K172" s="129"/>
      <c r="L172" s="188"/>
      <c r="S172" s="10"/>
      <c r="T172" s="10"/>
      <c r="U172" s="10"/>
      <c r="V172" s="10"/>
      <c r="W172" s="10"/>
      <c r="X172" s="10"/>
      <c r="Y172" s="10"/>
      <c r="Z172" s="10"/>
      <c r="AA172" s="10"/>
      <c r="AB172" s="10"/>
      <c r="AC172" s="10"/>
      <c r="AD172" s="10"/>
      <c r="AE172" s="10"/>
    </row>
    <row r="173" s="10" customFormat="1" ht="19.92" customHeight="1">
      <c r="A173" s="10"/>
      <c r="B173" s="184"/>
      <c r="C173" s="129"/>
      <c r="D173" s="185" t="s">
        <v>3678</v>
      </c>
      <c r="E173" s="186"/>
      <c r="F173" s="186"/>
      <c r="G173" s="186"/>
      <c r="H173" s="186"/>
      <c r="I173" s="186"/>
      <c r="J173" s="187">
        <f>J549</f>
        <v>0</v>
      </c>
      <c r="K173" s="129"/>
      <c r="L173" s="188"/>
      <c r="S173" s="10"/>
      <c r="T173" s="10"/>
      <c r="U173" s="10"/>
      <c r="V173" s="10"/>
      <c r="W173" s="10"/>
      <c r="X173" s="10"/>
      <c r="Y173" s="10"/>
      <c r="Z173" s="10"/>
      <c r="AA173" s="10"/>
      <c r="AB173" s="10"/>
      <c r="AC173" s="10"/>
      <c r="AD173" s="10"/>
      <c r="AE173" s="10"/>
    </row>
    <row r="174" s="10" customFormat="1" ht="19.92" customHeight="1">
      <c r="A174" s="10"/>
      <c r="B174" s="184"/>
      <c r="C174" s="129"/>
      <c r="D174" s="185" t="s">
        <v>3659</v>
      </c>
      <c r="E174" s="186"/>
      <c r="F174" s="186"/>
      <c r="G174" s="186"/>
      <c r="H174" s="186"/>
      <c r="I174" s="186"/>
      <c r="J174" s="187">
        <f>J551</f>
        <v>0</v>
      </c>
      <c r="K174" s="129"/>
      <c r="L174" s="188"/>
      <c r="S174" s="10"/>
      <c r="T174" s="10"/>
      <c r="U174" s="10"/>
      <c r="V174" s="10"/>
      <c r="W174" s="10"/>
      <c r="X174" s="10"/>
      <c r="Y174" s="10"/>
      <c r="Z174" s="10"/>
      <c r="AA174" s="10"/>
      <c r="AB174" s="10"/>
      <c r="AC174" s="10"/>
      <c r="AD174" s="10"/>
      <c r="AE174" s="10"/>
    </row>
    <row r="175" s="10" customFormat="1" ht="19.92" customHeight="1">
      <c r="A175" s="10"/>
      <c r="B175" s="184"/>
      <c r="C175" s="129"/>
      <c r="D175" s="185" t="s">
        <v>3694</v>
      </c>
      <c r="E175" s="186"/>
      <c r="F175" s="186"/>
      <c r="G175" s="186"/>
      <c r="H175" s="186"/>
      <c r="I175" s="186"/>
      <c r="J175" s="187">
        <f>J554</f>
        <v>0</v>
      </c>
      <c r="K175" s="129"/>
      <c r="L175" s="188"/>
      <c r="S175" s="10"/>
      <c r="T175" s="10"/>
      <c r="U175" s="10"/>
      <c r="V175" s="10"/>
      <c r="W175" s="10"/>
      <c r="X175" s="10"/>
      <c r="Y175" s="10"/>
      <c r="Z175" s="10"/>
      <c r="AA175" s="10"/>
      <c r="AB175" s="10"/>
      <c r="AC175" s="10"/>
      <c r="AD175" s="10"/>
      <c r="AE175" s="10"/>
    </row>
    <row r="176" s="10" customFormat="1" ht="19.92" customHeight="1">
      <c r="A176" s="10"/>
      <c r="B176" s="184"/>
      <c r="C176" s="129"/>
      <c r="D176" s="185" t="s">
        <v>3662</v>
      </c>
      <c r="E176" s="186"/>
      <c r="F176" s="186"/>
      <c r="G176" s="186"/>
      <c r="H176" s="186"/>
      <c r="I176" s="186"/>
      <c r="J176" s="187">
        <f>J556</f>
        <v>0</v>
      </c>
      <c r="K176" s="129"/>
      <c r="L176" s="188"/>
      <c r="S176" s="10"/>
      <c r="T176" s="10"/>
      <c r="U176" s="10"/>
      <c r="V176" s="10"/>
      <c r="W176" s="10"/>
      <c r="X176" s="10"/>
      <c r="Y176" s="10"/>
      <c r="Z176" s="10"/>
      <c r="AA176" s="10"/>
      <c r="AB176" s="10"/>
      <c r="AC176" s="10"/>
      <c r="AD176" s="10"/>
      <c r="AE176" s="10"/>
    </row>
    <row r="177" s="10" customFormat="1" ht="19.92" customHeight="1">
      <c r="A177" s="10"/>
      <c r="B177" s="184"/>
      <c r="C177" s="129"/>
      <c r="D177" s="185" t="s">
        <v>3663</v>
      </c>
      <c r="E177" s="186"/>
      <c r="F177" s="186"/>
      <c r="G177" s="186"/>
      <c r="H177" s="186"/>
      <c r="I177" s="186"/>
      <c r="J177" s="187">
        <f>J561</f>
        <v>0</v>
      </c>
      <c r="K177" s="129"/>
      <c r="L177" s="188"/>
      <c r="S177" s="10"/>
      <c r="T177" s="10"/>
      <c r="U177" s="10"/>
      <c r="V177" s="10"/>
      <c r="W177" s="10"/>
      <c r="X177" s="10"/>
      <c r="Y177" s="10"/>
      <c r="Z177" s="10"/>
      <c r="AA177" s="10"/>
      <c r="AB177" s="10"/>
      <c r="AC177" s="10"/>
      <c r="AD177" s="10"/>
      <c r="AE177" s="10"/>
    </row>
    <row r="178" s="10" customFormat="1" ht="19.92" customHeight="1">
      <c r="A178" s="10"/>
      <c r="B178" s="184"/>
      <c r="C178" s="129"/>
      <c r="D178" s="185" t="s">
        <v>3664</v>
      </c>
      <c r="E178" s="186"/>
      <c r="F178" s="186"/>
      <c r="G178" s="186"/>
      <c r="H178" s="186"/>
      <c r="I178" s="186"/>
      <c r="J178" s="187">
        <f>J565</f>
        <v>0</v>
      </c>
      <c r="K178" s="129"/>
      <c r="L178" s="188"/>
      <c r="S178" s="10"/>
      <c r="T178" s="10"/>
      <c r="U178" s="10"/>
      <c r="V178" s="10"/>
      <c r="W178" s="10"/>
      <c r="X178" s="10"/>
      <c r="Y178" s="10"/>
      <c r="Z178" s="10"/>
      <c r="AA178" s="10"/>
      <c r="AB178" s="10"/>
      <c r="AC178" s="10"/>
      <c r="AD178" s="10"/>
      <c r="AE178" s="10"/>
    </row>
    <row r="179" s="10" customFormat="1" ht="19.92" customHeight="1">
      <c r="A179" s="10"/>
      <c r="B179" s="184"/>
      <c r="C179" s="129"/>
      <c r="D179" s="185" t="s">
        <v>3665</v>
      </c>
      <c r="E179" s="186"/>
      <c r="F179" s="186"/>
      <c r="G179" s="186"/>
      <c r="H179" s="186"/>
      <c r="I179" s="186"/>
      <c r="J179" s="187">
        <f>J567</f>
        <v>0</v>
      </c>
      <c r="K179" s="129"/>
      <c r="L179" s="188"/>
      <c r="S179" s="10"/>
      <c r="T179" s="10"/>
      <c r="U179" s="10"/>
      <c r="V179" s="10"/>
      <c r="W179" s="10"/>
      <c r="X179" s="10"/>
      <c r="Y179" s="10"/>
      <c r="Z179" s="10"/>
      <c r="AA179" s="10"/>
      <c r="AB179" s="10"/>
      <c r="AC179" s="10"/>
      <c r="AD179" s="10"/>
      <c r="AE179" s="10"/>
    </row>
    <row r="180" s="10" customFormat="1" ht="19.92" customHeight="1">
      <c r="A180" s="10"/>
      <c r="B180" s="184"/>
      <c r="C180" s="129"/>
      <c r="D180" s="185" t="s">
        <v>3696</v>
      </c>
      <c r="E180" s="186"/>
      <c r="F180" s="186"/>
      <c r="G180" s="186"/>
      <c r="H180" s="186"/>
      <c r="I180" s="186"/>
      <c r="J180" s="187">
        <f>J569</f>
        <v>0</v>
      </c>
      <c r="K180" s="129"/>
      <c r="L180" s="188"/>
      <c r="S180" s="10"/>
      <c r="T180" s="10"/>
      <c r="U180" s="10"/>
      <c r="V180" s="10"/>
      <c r="W180" s="10"/>
      <c r="X180" s="10"/>
      <c r="Y180" s="10"/>
      <c r="Z180" s="10"/>
      <c r="AA180" s="10"/>
      <c r="AB180" s="10"/>
      <c r="AC180" s="10"/>
      <c r="AD180" s="10"/>
      <c r="AE180" s="10"/>
    </row>
    <row r="181" s="10" customFormat="1" ht="19.92" customHeight="1">
      <c r="A181" s="10"/>
      <c r="B181" s="184"/>
      <c r="C181" s="129"/>
      <c r="D181" s="185" t="s">
        <v>3664</v>
      </c>
      <c r="E181" s="186"/>
      <c r="F181" s="186"/>
      <c r="G181" s="186"/>
      <c r="H181" s="186"/>
      <c r="I181" s="186"/>
      <c r="J181" s="187">
        <f>J574</f>
        <v>0</v>
      </c>
      <c r="K181" s="129"/>
      <c r="L181" s="188"/>
      <c r="S181" s="10"/>
      <c r="T181" s="10"/>
      <c r="U181" s="10"/>
      <c r="V181" s="10"/>
      <c r="W181" s="10"/>
      <c r="X181" s="10"/>
      <c r="Y181" s="10"/>
      <c r="Z181" s="10"/>
      <c r="AA181" s="10"/>
      <c r="AB181" s="10"/>
      <c r="AC181" s="10"/>
      <c r="AD181" s="10"/>
      <c r="AE181" s="10"/>
    </row>
    <row r="182" s="10" customFormat="1" ht="19.92" customHeight="1">
      <c r="A182" s="10"/>
      <c r="B182" s="184"/>
      <c r="C182" s="129"/>
      <c r="D182" s="185" t="s">
        <v>3697</v>
      </c>
      <c r="E182" s="186"/>
      <c r="F182" s="186"/>
      <c r="G182" s="186"/>
      <c r="H182" s="186"/>
      <c r="I182" s="186"/>
      <c r="J182" s="187">
        <f>J576</f>
        <v>0</v>
      </c>
      <c r="K182" s="129"/>
      <c r="L182" s="188"/>
      <c r="S182" s="10"/>
      <c r="T182" s="10"/>
      <c r="U182" s="10"/>
      <c r="V182" s="10"/>
      <c r="W182" s="10"/>
      <c r="X182" s="10"/>
      <c r="Y182" s="10"/>
      <c r="Z182" s="10"/>
      <c r="AA182" s="10"/>
      <c r="AB182" s="10"/>
      <c r="AC182" s="10"/>
      <c r="AD182" s="10"/>
      <c r="AE182" s="10"/>
    </row>
    <row r="183" s="10" customFormat="1" ht="19.92" customHeight="1">
      <c r="A183" s="10"/>
      <c r="B183" s="184"/>
      <c r="C183" s="129"/>
      <c r="D183" s="185" t="s">
        <v>3664</v>
      </c>
      <c r="E183" s="186"/>
      <c r="F183" s="186"/>
      <c r="G183" s="186"/>
      <c r="H183" s="186"/>
      <c r="I183" s="186"/>
      <c r="J183" s="187">
        <f>J582</f>
        <v>0</v>
      </c>
      <c r="K183" s="129"/>
      <c r="L183" s="188"/>
      <c r="S183" s="10"/>
      <c r="T183" s="10"/>
      <c r="U183" s="10"/>
      <c r="V183" s="10"/>
      <c r="W183" s="10"/>
      <c r="X183" s="10"/>
      <c r="Y183" s="10"/>
      <c r="Z183" s="10"/>
      <c r="AA183" s="10"/>
      <c r="AB183" s="10"/>
      <c r="AC183" s="10"/>
      <c r="AD183" s="10"/>
      <c r="AE183" s="10"/>
    </row>
    <row r="184" s="10" customFormat="1" ht="19.92" customHeight="1">
      <c r="A184" s="10"/>
      <c r="B184" s="184"/>
      <c r="C184" s="129"/>
      <c r="D184" s="185" t="s">
        <v>3698</v>
      </c>
      <c r="E184" s="186"/>
      <c r="F184" s="186"/>
      <c r="G184" s="186"/>
      <c r="H184" s="186"/>
      <c r="I184" s="186"/>
      <c r="J184" s="187">
        <f>J584</f>
        <v>0</v>
      </c>
      <c r="K184" s="129"/>
      <c r="L184" s="188"/>
      <c r="S184" s="10"/>
      <c r="T184" s="10"/>
      <c r="U184" s="10"/>
      <c r="V184" s="10"/>
      <c r="W184" s="10"/>
      <c r="X184" s="10"/>
      <c r="Y184" s="10"/>
      <c r="Z184" s="10"/>
      <c r="AA184" s="10"/>
      <c r="AB184" s="10"/>
      <c r="AC184" s="10"/>
      <c r="AD184" s="10"/>
      <c r="AE184" s="10"/>
    </row>
    <row r="185" s="9" customFormat="1" ht="24.96" customHeight="1">
      <c r="A185" s="9"/>
      <c r="B185" s="178"/>
      <c r="C185" s="179"/>
      <c r="D185" s="180" t="s">
        <v>3699</v>
      </c>
      <c r="E185" s="181"/>
      <c r="F185" s="181"/>
      <c r="G185" s="181"/>
      <c r="H185" s="181"/>
      <c r="I185" s="181"/>
      <c r="J185" s="182">
        <f>J589</f>
        <v>0</v>
      </c>
      <c r="K185" s="179"/>
      <c r="L185" s="183"/>
      <c r="S185" s="9"/>
      <c r="T185" s="9"/>
      <c r="U185" s="9"/>
      <c r="V185" s="9"/>
      <c r="W185" s="9"/>
      <c r="X185" s="9"/>
      <c r="Y185" s="9"/>
      <c r="Z185" s="9"/>
      <c r="AA185" s="9"/>
      <c r="AB185" s="9"/>
      <c r="AC185" s="9"/>
      <c r="AD185" s="9"/>
      <c r="AE185" s="9"/>
    </row>
    <row r="186" s="10" customFormat="1" ht="19.92" customHeight="1">
      <c r="A186" s="10"/>
      <c r="B186" s="184"/>
      <c r="C186" s="129"/>
      <c r="D186" s="185" t="s">
        <v>3700</v>
      </c>
      <c r="E186" s="186"/>
      <c r="F186" s="186"/>
      <c r="G186" s="186"/>
      <c r="H186" s="186"/>
      <c r="I186" s="186"/>
      <c r="J186" s="187">
        <f>J590</f>
        <v>0</v>
      </c>
      <c r="K186" s="129"/>
      <c r="L186" s="188"/>
      <c r="S186" s="10"/>
      <c r="T186" s="10"/>
      <c r="U186" s="10"/>
      <c r="V186" s="10"/>
      <c r="W186" s="10"/>
      <c r="X186" s="10"/>
      <c r="Y186" s="10"/>
      <c r="Z186" s="10"/>
      <c r="AA186" s="10"/>
      <c r="AB186" s="10"/>
      <c r="AC186" s="10"/>
      <c r="AD186" s="10"/>
      <c r="AE186" s="10"/>
    </row>
    <row r="187" s="10" customFormat="1" ht="19.92" customHeight="1">
      <c r="A187" s="10"/>
      <c r="B187" s="184"/>
      <c r="C187" s="129"/>
      <c r="D187" s="185" t="s">
        <v>3701</v>
      </c>
      <c r="E187" s="186"/>
      <c r="F187" s="186"/>
      <c r="G187" s="186"/>
      <c r="H187" s="186"/>
      <c r="I187" s="186"/>
      <c r="J187" s="187">
        <f>J603</f>
        <v>0</v>
      </c>
      <c r="K187" s="129"/>
      <c r="L187" s="188"/>
      <c r="S187" s="10"/>
      <c r="T187" s="10"/>
      <c r="U187" s="10"/>
      <c r="V187" s="10"/>
      <c r="W187" s="10"/>
      <c r="X187" s="10"/>
      <c r="Y187" s="10"/>
      <c r="Z187" s="10"/>
      <c r="AA187" s="10"/>
      <c r="AB187" s="10"/>
      <c r="AC187" s="10"/>
      <c r="AD187" s="10"/>
      <c r="AE187" s="10"/>
    </row>
    <row r="188" s="10" customFormat="1" ht="19.92" customHeight="1">
      <c r="A188" s="10"/>
      <c r="B188" s="184"/>
      <c r="C188" s="129"/>
      <c r="D188" s="185" t="s">
        <v>3702</v>
      </c>
      <c r="E188" s="186"/>
      <c r="F188" s="186"/>
      <c r="G188" s="186"/>
      <c r="H188" s="186"/>
      <c r="I188" s="186"/>
      <c r="J188" s="187">
        <f>J605</f>
        <v>0</v>
      </c>
      <c r="K188" s="129"/>
      <c r="L188" s="188"/>
      <c r="S188" s="10"/>
      <c r="T188" s="10"/>
      <c r="U188" s="10"/>
      <c r="V188" s="10"/>
      <c r="W188" s="10"/>
      <c r="X188" s="10"/>
      <c r="Y188" s="10"/>
      <c r="Z188" s="10"/>
      <c r="AA188" s="10"/>
      <c r="AB188" s="10"/>
      <c r="AC188" s="10"/>
      <c r="AD188" s="10"/>
      <c r="AE188" s="10"/>
    </row>
    <row r="189" s="10" customFormat="1" ht="19.92" customHeight="1">
      <c r="A189" s="10"/>
      <c r="B189" s="184"/>
      <c r="C189" s="129"/>
      <c r="D189" s="185" t="s">
        <v>3701</v>
      </c>
      <c r="E189" s="186"/>
      <c r="F189" s="186"/>
      <c r="G189" s="186"/>
      <c r="H189" s="186"/>
      <c r="I189" s="186"/>
      <c r="J189" s="187">
        <f>J609</f>
        <v>0</v>
      </c>
      <c r="K189" s="129"/>
      <c r="L189" s="188"/>
      <c r="S189" s="10"/>
      <c r="T189" s="10"/>
      <c r="U189" s="10"/>
      <c r="V189" s="10"/>
      <c r="W189" s="10"/>
      <c r="X189" s="10"/>
      <c r="Y189" s="10"/>
      <c r="Z189" s="10"/>
      <c r="AA189" s="10"/>
      <c r="AB189" s="10"/>
      <c r="AC189" s="10"/>
      <c r="AD189" s="10"/>
      <c r="AE189" s="10"/>
    </row>
    <row r="190" s="9" customFormat="1" ht="24.96" customHeight="1">
      <c r="A190" s="9"/>
      <c r="B190" s="178"/>
      <c r="C190" s="179"/>
      <c r="D190" s="180" t="s">
        <v>3703</v>
      </c>
      <c r="E190" s="181"/>
      <c r="F190" s="181"/>
      <c r="G190" s="181"/>
      <c r="H190" s="181"/>
      <c r="I190" s="181"/>
      <c r="J190" s="182">
        <f>J611</f>
        <v>0</v>
      </c>
      <c r="K190" s="179"/>
      <c r="L190" s="183"/>
      <c r="S190" s="9"/>
      <c r="T190" s="9"/>
      <c r="U190" s="9"/>
      <c r="V190" s="9"/>
      <c r="W190" s="9"/>
      <c r="X190" s="9"/>
      <c r="Y190" s="9"/>
      <c r="Z190" s="9"/>
      <c r="AA190" s="9"/>
      <c r="AB190" s="9"/>
      <c r="AC190" s="9"/>
      <c r="AD190" s="9"/>
      <c r="AE190" s="9"/>
    </row>
    <row r="191" s="2" customFormat="1" ht="21.84" customHeight="1">
      <c r="A191" s="42"/>
      <c r="B191" s="43"/>
      <c r="C191" s="44"/>
      <c r="D191" s="44"/>
      <c r="E191" s="44"/>
      <c r="F191" s="44"/>
      <c r="G191" s="44"/>
      <c r="H191" s="44"/>
      <c r="I191" s="44"/>
      <c r="J191" s="44"/>
      <c r="K191" s="44"/>
      <c r="L191" s="148"/>
      <c r="S191" s="42"/>
      <c r="T191" s="42"/>
      <c r="U191" s="42"/>
      <c r="V191" s="42"/>
      <c r="W191" s="42"/>
      <c r="X191" s="42"/>
      <c r="Y191" s="42"/>
      <c r="Z191" s="42"/>
      <c r="AA191" s="42"/>
      <c r="AB191" s="42"/>
      <c r="AC191" s="42"/>
      <c r="AD191" s="42"/>
      <c r="AE191" s="42"/>
    </row>
    <row r="192" s="2" customFormat="1" ht="6.96" customHeight="1">
      <c r="A192" s="42"/>
      <c r="B192" s="63"/>
      <c r="C192" s="64"/>
      <c r="D192" s="64"/>
      <c r="E192" s="64"/>
      <c r="F192" s="64"/>
      <c r="G192" s="64"/>
      <c r="H192" s="64"/>
      <c r="I192" s="64"/>
      <c r="J192" s="64"/>
      <c r="K192" s="64"/>
      <c r="L192" s="148"/>
      <c r="S192" s="42"/>
      <c r="T192" s="42"/>
      <c r="U192" s="42"/>
      <c r="V192" s="42"/>
      <c r="W192" s="42"/>
      <c r="X192" s="42"/>
      <c r="Y192" s="42"/>
      <c r="Z192" s="42"/>
      <c r="AA192" s="42"/>
      <c r="AB192" s="42"/>
      <c r="AC192" s="42"/>
      <c r="AD192" s="42"/>
      <c r="AE192" s="42"/>
    </row>
    <row r="196" s="2" customFormat="1" ht="6.96" customHeight="1">
      <c r="A196" s="42"/>
      <c r="B196" s="65"/>
      <c r="C196" s="66"/>
      <c r="D196" s="66"/>
      <c r="E196" s="66"/>
      <c r="F196" s="66"/>
      <c r="G196" s="66"/>
      <c r="H196" s="66"/>
      <c r="I196" s="66"/>
      <c r="J196" s="66"/>
      <c r="K196" s="66"/>
      <c r="L196" s="148"/>
      <c r="S196" s="42"/>
      <c r="T196" s="42"/>
      <c r="U196" s="42"/>
      <c r="V196" s="42"/>
      <c r="W196" s="42"/>
      <c r="X196" s="42"/>
      <c r="Y196" s="42"/>
      <c r="Z196" s="42"/>
      <c r="AA196" s="42"/>
      <c r="AB196" s="42"/>
      <c r="AC196" s="42"/>
      <c r="AD196" s="42"/>
      <c r="AE196" s="42"/>
    </row>
    <row r="197" s="2" customFormat="1" ht="24.96" customHeight="1">
      <c r="A197" s="42"/>
      <c r="B197" s="43"/>
      <c r="C197" s="26" t="s">
        <v>199</v>
      </c>
      <c r="D197" s="44"/>
      <c r="E197" s="44"/>
      <c r="F197" s="44"/>
      <c r="G197" s="44"/>
      <c r="H197" s="44"/>
      <c r="I197" s="44"/>
      <c r="J197" s="44"/>
      <c r="K197" s="44"/>
      <c r="L197" s="148"/>
      <c r="S197" s="42"/>
      <c r="T197" s="42"/>
      <c r="U197" s="42"/>
      <c r="V197" s="42"/>
      <c r="W197" s="42"/>
      <c r="X197" s="42"/>
      <c r="Y197" s="42"/>
      <c r="Z197" s="42"/>
      <c r="AA197" s="42"/>
      <c r="AB197" s="42"/>
      <c r="AC197" s="42"/>
      <c r="AD197" s="42"/>
      <c r="AE197" s="42"/>
    </row>
    <row r="198" s="2" customFormat="1" ht="6.96" customHeight="1">
      <c r="A198" s="42"/>
      <c r="B198" s="43"/>
      <c r="C198" s="44"/>
      <c r="D198" s="44"/>
      <c r="E198" s="44"/>
      <c r="F198" s="44"/>
      <c r="G198" s="44"/>
      <c r="H198" s="44"/>
      <c r="I198" s="44"/>
      <c r="J198" s="44"/>
      <c r="K198" s="44"/>
      <c r="L198" s="148"/>
      <c r="S198" s="42"/>
      <c r="T198" s="42"/>
      <c r="U198" s="42"/>
      <c r="V198" s="42"/>
      <c r="W198" s="42"/>
      <c r="X198" s="42"/>
      <c r="Y198" s="42"/>
      <c r="Z198" s="42"/>
      <c r="AA198" s="42"/>
      <c r="AB198" s="42"/>
      <c r="AC198" s="42"/>
      <c r="AD198" s="42"/>
      <c r="AE198" s="42"/>
    </row>
    <row r="199" s="2" customFormat="1" ht="12" customHeight="1">
      <c r="A199" s="42"/>
      <c r="B199" s="43"/>
      <c r="C199" s="35" t="s">
        <v>16</v>
      </c>
      <c r="D199" s="44"/>
      <c r="E199" s="44"/>
      <c r="F199" s="44"/>
      <c r="G199" s="44"/>
      <c r="H199" s="44"/>
      <c r="I199" s="44"/>
      <c r="J199" s="44"/>
      <c r="K199" s="44"/>
      <c r="L199" s="148"/>
      <c r="S199" s="42"/>
      <c r="T199" s="42"/>
      <c r="U199" s="42"/>
      <c r="V199" s="42"/>
      <c r="W199" s="42"/>
      <c r="X199" s="42"/>
      <c r="Y199" s="42"/>
      <c r="Z199" s="42"/>
      <c r="AA199" s="42"/>
      <c r="AB199" s="42"/>
      <c r="AC199" s="42"/>
      <c r="AD199" s="42"/>
      <c r="AE199" s="42"/>
    </row>
    <row r="200" s="2" customFormat="1" ht="26.25" customHeight="1">
      <c r="A200" s="42"/>
      <c r="B200" s="43"/>
      <c r="C200" s="44"/>
      <c r="D200" s="44"/>
      <c r="E200" s="173" t="str">
        <f>E7</f>
        <v>Energeticky úspory objektu Střední odborné školy obchodu, užitého umění a designu Plzeň, Nerudova 33</v>
      </c>
      <c r="F200" s="35"/>
      <c r="G200" s="35"/>
      <c r="H200" s="35"/>
      <c r="I200" s="44"/>
      <c r="J200" s="44"/>
      <c r="K200" s="44"/>
      <c r="L200" s="148"/>
      <c r="S200" s="42"/>
      <c r="T200" s="42"/>
      <c r="U200" s="42"/>
      <c r="V200" s="42"/>
      <c r="W200" s="42"/>
      <c r="X200" s="42"/>
      <c r="Y200" s="42"/>
      <c r="Z200" s="42"/>
      <c r="AA200" s="42"/>
      <c r="AB200" s="42"/>
      <c r="AC200" s="42"/>
      <c r="AD200" s="42"/>
      <c r="AE200" s="42"/>
    </row>
    <row r="201" s="2" customFormat="1" ht="12" customHeight="1">
      <c r="A201" s="42"/>
      <c r="B201" s="43"/>
      <c r="C201" s="35" t="s">
        <v>171</v>
      </c>
      <c r="D201" s="44"/>
      <c r="E201" s="44"/>
      <c r="F201" s="44"/>
      <c r="G201" s="44"/>
      <c r="H201" s="44"/>
      <c r="I201" s="44"/>
      <c r="J201" s="44"/>
      <c r="K201" s="44"/>
      <c r="L201" s="148"/>
      <c r="S201" s="42"/>
      <c r="T201" s="42"/>
      <c r="U201" s="42"/>
      <c r="V201" s="42"/>
      <c r="W201" s="42"/>
      <c r="X201" s="42"/>
      <c r="Y201" s="42"/>
      <c r="Z201" s="42"/>
      <c r="AA201" s="42"/>
      <c r="AB201" s="42"/>
      <c r="AC201" s="42"/>
      <c r="AD201" s="42"/>
      <c r="AE201" s="42"/>
    </row>
    <row r="202" s="2" customFormat="1" ht="16.5" customHeight="1">
      <c r="A202" s="42"/>
      <c r="B202" s="43"/>
      <c r="C202" s="44"/>
      <c r="D202" s="44"/>
      <c r="E202" s="73" t="str">
        <f>E9</f>
        <v>D.1.4.3 - VZT</v>
      </c>
      <c r="F202" s="44"/>
      <c r="G202" s="44"/>
      <c r="H202" s="44"/>
      <c r="I202" s="44"/>
      <c r="J202" s="44"/>
      <c r="K202" s="44"/>
      <c r="L202" s="148"/>
      <c r="S202" s="42"/>
      <c r="T202" s="42"/>
      <c r="U202" s="42"/>
      <c r="V202" s="42"/>
      <c r="W202" s="42"/>
      <c r="X202" s="42"/>
      <c r="Y202" s="42"/>
      <c r="Z202" s="42"/>
      <c r="AA202" s="42"/>
      <c r="AB202" s="42"/>
      <c r="AC202" s="42"/>
      <c r="AD202" s="42"/>
      <c r="AE202" s="42"/>
    </row>
    <row r="203" s="2" customFormat="1" ht="6.96" customHeight="1">
      <c r="A203" s="42"/>
      <c r="B203" s="43"/>
      <c r="C203" s="44"/>
      <c r="D203" s="44"/>
      <c r="E203" s="44"/>
      <c r="F203" s="44"/>
      <c r="G203" s="44"/>
      <c r="H203" s="44"/>
      <c r="I203" s="44"/>
      <c r="J203" s="44"/>
      <c r="K203" s="44"/>
      <c r="L203" s="148"/>
      <c r="S203" s="42"/>
      <c r="T203" s="42"/>
      <c r="U203" s="42"/>
      <c r="V203" s="42"/>
      <c r="W203" s="42"/>
      <c r="X203" s="42"/>
      <c r="Y203" s="42"/>
      <c r="Z203" s="42"/>
      <c r="AA203" s="42"/>
      <c r="AB203" s="42"/>
      <c r="AC203" s="42"/>
      <c r="AD203" s="42"/>
      <c r="AE203" s="42"/>
    </row>
    <row r="204" s="2" customFormat="1" ht="12" customHeight="1">
      <c r="A204" s="42"/>
      <c r="B204" s="43"/>
      <c r="C204" s="35" t="s">
        <v>22</v>
      </c>
      <c r="D204" s="44"/>
      <c r="E204" s="44"/>
      <c r="F204" s="30" t="str">
        <f>F12</f>
        <v xml:space="preserve"> </v>
      </c>
      <c r="G204" s="44"/>
      <c r="H204" s="44"/>
      <c r="I204" s="35" t="s">
        <v>24</v>
      </c>
      <c r="J204" s="76" t="str">
        <f>IF(J12="","",J12)</f>
        <v>26. 11. 2024</v>
      </c>
      <c r="K204" s="44"/>
      <c r="L204" s="148"/>
      <c r="S204" s="42"/>
      <c r="T204" s="42"/>
      <c r="U204" s="42"/>
      <c r="V204" s="42"/>
      <c r="W204" s="42"/>
      <c r="X204" s="42"/>
      <c r="Y204" s="42"/>
      <c r="Z204" s="42"/>
      <c r="AA204" s="42"/>
      <c r="AB204" s="42"/>
      <c r="AC204" s="42"/>
      <c r="AD204" s="42"/>
      <c r="AE204" s="42"/>
    </row>
    <row r="205" s="2" customFormat="1" ht="6.96" customHeight="1">
      <c r="A205" s="42"/>
      <c r="B205" s="43"/>
      <c r="C205" s="44"/>
      <c r="D205" s="44"/>
      <c r="E205" s="44"/>
      <c r="F205" s="44"/>
      <c r="G205" s="44"/>
      <c r="H205" s="44"/>
      <c r="I205" s="44"/>
      <c r="J205" s="44"/>
      <c r="K205" s="44"/>
      <c r="L205" s="148"/>
      <c r="S205" s="42"/>
      <c r="T205" s="42"/>
      <c r="U205" s="42"/>
      <c r="V205" s="42"/>
      <c r="W205" s="42"/>
      <c r="X205" s="42"/>
      <c r="Y205" s="42"/>
      <c r="Z205" s="42"/>
      <c r="AA205" s="42"/>
      <c r="AB205" s="42"/>
      <c r="AC205" s="42"/>
      <c r="AD205" s="42"/>
      <c r="AE205" s="42"/>
    </row>
    <row r="206" s="2" customFormat="1" ht="15.15" customHeight="1">
      <c r="A206" s="42"/>
      <c r="B206" s="43"/>
      <c r="C206" s="35" t="s">
        <v>30</v>
      </c>
      <c r="D206" s="44"/>
      <c r="E206" s="44"/>
      <c r="F206" s="30" t="str">
        <f>E15</f>
        <v xml:space="preserve"> </v>
      </c>
      <c r="G206" s="44"/>
      <c r="H206" s="44"/>
      <c r="I206" s="35" t="s">
        <v>37</v>
      </c>
      <c r="J206" s="40" t="str">
        <f>E21</f>
        <v xml:space="preserve"> </v>
      </c>
      <c r="K206" s="44"/>
      <c r="L206" s="148"/>
      <c r="S206" s="42"/>
      <c r="T206" s="42"/>
      <c r="U206" s="42"/>
      <c r="V206" s="42"/>
      <c r="W206" s="42"/>
      <c r="X206" s="42"/>
      <c r="Y206" s="42"/>
      <c r="Z206" s="42"/>
      <c r="AA206" s="42"/>
      <c r="AB206" s="42"/>
      <c r="AC206" s="42"/>
      <c r="AD206" s="42"/>
      <c r="AE206" s="42"/>
    </row>
    <row r="207" s="2" customFormat="1" ht="15.15" customHeight="1">
      <c r="A207" s="42"/>
      <c r="B207" s="43"/>
      <c r="C207" s="35" t="s">
        <v>35</v>
      </c>
      <c r="D207" s="44"/>
      <c r="E207" s="44"/>
      <c r="F207" s="30" t="str">
        <f>IF(E18="","",E18)</f>
        <v>Vyplň údaj</v>
      </c>
      <c r="G207" s="44"/>
      <c r="H207" s="44"/>
      <c r="I207" s="35" t="s">
        <v>39</v>
      </c>
      <c r="J207" s="40" t="str">
        <f>E24</f>
        <v xml:space="preserve"> </v>
      </c>
      <c r="K207" s="44"/>
      <c r="L207" s="148"/>
      <c r="S207" s="42"/>
      <c r="T207" s="42"/>
      <c r="U207" s="42"/>
      <c r="V207" s="42"/>
      <c r="W207" s="42"/>
      <c r="X207" s="42"/>
      <c r="Y207" s="42"/>
      <c r="Z207" s="42"/>
      <c r="AA207" s="42"/>
      <c r="AB207" s="42"/>
      <c r="AC207" s="42"/>
      <c r="AD207" s="42"/>
      <c r="AE207" s="42"/>
    </row>
    <row r="208" s="2" customFormat="1" ht="10.32" customHeight="1">
      <c r="A208" s="42"/>
      <c r="B208" s="43"/>
      <c r="C208" s="44"/>
      <c r="D208" s="44"/>
      <c r="E208" s="44"/>
      <c r="F208" s="44"/>
      <c r="G208" s="44"/>
      <c r="H208" s="44"/>
      <c r="I208" s="44"/>
      <c r="J208" s="44"/>
      <c r="K208" s="44"/>
      <c r="L208" s="148"/>
      <c r="S208" s="42"/>
      <c r="T208" s="42"/>
      <c r="U208" s="42"/>
      <c r="V208" s="42"/>
      <c r="W208" s="42"/>
      <c r="X208" s="42"/>
      <c r="Y208" s="42"/>
      <c r="Z208" s="42"/>
      <c r="AA208" s="42"/>
      <c r="AB208" s="42"/>
      <c r="AC208" s="42"/>
      <c r="AD208" s="42"/>
      <c r="AE208" s="42"/>
    </row>
    <row r="209" s="11" customFormat="1" ht="29.28" customHeight="1">
      <c r="A209" s="189"/>
      <c r="B209" s="190"/>
      <c r="C209" s="191" t="s">
        <v>200</v>
      </c>
      <c r="D209" s="192" t="s">
        <v>61</v>
      </c>
      <c r="E209" s="192" t="s">
        <v>57</v>
      </c>
      <c r="F209" s="192" t="s">
        <v>58</v>
      </c>
      <c r="G209" s="192" t="s">
        <v>201</v>
      </c>
      <c r="H209" s="192" t="s">
        <v>202</v>
      </c>
      <c r="I209" s="192" t="s">
        <v>203</v>
      </c>
      <c r="J209" s="192" t="s">
        <v>177</v>
      </c>
      <c r="K209" s="193" t="s">
        <v>204</v>
      </c>
      <c r="L209" s="194"/>
      <c r="M209" s="96" t="s">
        <v>32</v>
      </c>
      <c r="N209" s="97" t="s">
        <v>46</v>
      </c>
      <c r="O209" s="97" t="s">
        <v>205</v>
      </c>
      <c r="P209" s="97" t="s">
        <v>206</v>
      </c>
      <c r="Q209" s="97" t="s">
        <v>207</v>
      </c>
      <c r="R209" s="97" t="s">
        <v>208</v>
      </c>
      <c r="S209" s="97" t="s">
        <v>209</v>
      </c>
      <c r="T209" s="98" t="s">
        <v>210</v>
      </c>
      <c r="U209" s="189"/>
      <c r="V209" s="189"/>
      <c r="W209" s="189"/>
      <c r="X209" s="189"/>
      <c r="Y209" s="189"/>
      <c r="Z209" s="189"/>
      <c r="AA209" s="189"/>
      <c r="AB209" s="189"/>
      <c r="AC209" s="189"/>
      <c r="AD209" s="189"/>
      <c r="AE209" s="189"/>
    </row>
    <row r="210" s="2" customFormat="1" ht="22.8" customHeight="1">
      <c r="A210" s="42"/>
      <c r="B210" s="43"/>
      <c r="C210" s="103" t="s">
        <v>211</v>
      </c>
      <c r="D210" s="44"/>
      <c r="E210" s="44"/>
      <c r="F210" s="44"/>
      <c r="G210" s="44"/>
      <c r="H210" s="44"/>
      <c r="I210" s="44"/>
      <c r="J210" s="195">
        <f>BK210</f>
        <v>0</v>
      </c>
      <c r="K210" s="44"/>
      <c r="L210" s="48"/>
      <c r="M210" s="99"/>
      <c r="N210" s="196"/>
      <c r="O210" s="100"/>
      <c r="P210" s="197">
        <f>P211+P589+P611</f>
        <v>0</v>
      </c>
      <c r="Q210" s="100"/>
      <c r="R210" s="197">
        <f>R211+R589+R611</f>
        <v>0</v>
      </c>
      <c r="S210" s="100"/>
      <c r="T210" s="198">
        <f>T211+T589+T611</f>
        <v>0</v>
      </c>
      <c r="U210" s="42"/>
      <c r="V210" s="42"/>
      <c r="W210" s="42"/>
      <c r="X210" s="42"/>
      <c r="Y210" s="42"/>
      <c r="Z210" s="42"/>
      <c r="AA210" s="42"/>
      <c r="AB210" s="42"/>
      <c r="AC210" s="42"/>
      <c r="AD210" s="42"/>
      <c r="AE210" s="42"/>
      <c r="AT210" s="20" t="s">
        <v>75</v>
      </c>
      <c r="AU210" s="20" t="s">
        <v>178</v>
      </c>
      <c r="BK210" s="199">
        <f>BK211+BK589+BK611</f>
        <v>0</v>
      </c>
    </row>
    <row r="211" s="12" customFormat="1" ht="25.92" customHeight="1">
      <c r="A211" s="12"/>
      <c r="B211" s="200"/>
      <c r="C211" s="201"/>
      <c r="D211" s="202" t="s">
        <v>75</v>
      </c>
      <c r="E211" s="203" t="s">
        <v>3411</v>
      </c>
      <c r="F211" s="203" t="s">
        <v>3704</v>
      </c>
      <c r="G211" s="201"/>
      <c r="H211" s="201"/>
      <c r="I211" s="204"/>
      <c r="J211" s="205">
        <f>BK211</f>
        <v>0</v>
      </c>
      <c r="K211" s="201"/>
      <c r="L211" s="206"/>
      <c r="M211" s="207"/>
      <c r="N211" s="208"/>
      <c r="O211" s="208"/>
      <c r="P211" s="209">
        <f>P212+P217+P220+P225+P227+P229+P233+P235+P237+P239+P242+P244+P247+P250+P253+P255+P257+P259+P262+P265+P267+P269+P274+P276+P280+P283+P286+P288+P292+P295+P297+P299+P305+P307+P310+P312+P315+P319+P322+P325+P329+P333+P335+P337+P343+P345+P347+P349+P352+P355+P359+P363+P366+P368+P370+P371+P377+P379+P381+P386+P389+P392+P395+P398+P402+P404+P406+P413+P415+P419+P422+P427+P431+P433+P435+P437+P444+P446+P451+P453+P458+P461+P464+P467+P471+P473+P475+P481+P484+P486+P489+P491+P493+P496+P500+P504+P506+P508+P511+P513+P515+P517+P519+P521+P524+P527+P529+P531+P535+P537+P544+P547+P549+P551+P554+P556+P561+P565+P567+P569+P574+P576+P582+P584</f>
        <v>0</v>
      </c>
      <c r="Q211" s="208"/>
      <c r="R211" s="209">
        <f>R212+R217+R220+R225+R227+R229+R233+R235+R237+R239+R242+R244+R247+R250+R253+R255+R257+R259+R262+R265+R267+R269+R274+R276+R280+R283+R286+R288+R292+R295+R297+R299+R305+R307+R310+R312+R315+R319+R322+R325+R329+R333+R335+R337+R343+R345+R347+R349+R352+R355+R359+R363+R366+R368+R370+R371+R377+R379+R381+R386+R389+R392+R395+R398+R402+R404+R406+R413+R415+R419+R422+R427+R431+R433+R435+R437+R444+R446+R451+R453+R458+R461+R464+R467+R471+R473+R475+R481+R484+R486+R489+R491+R493+R496+R500+R504+R506+R508+R511+R513+R515+R517+R519+R521+R524+R527+R529+R531+R535+R537+R544+R547+R549+R551+R554+R556+R561+R565+R567+R569+R574+R576+R582+R584</f>
        <v>0</v>
      </c>
      <c r="S211" s="208"/>
      <c r="T211" s="210">
        <f>T212+T217+T220+T225+T227+T229+T233+T235+T237+T239+T242+T244+T247+T250+T253+T255+T257+T259+T262+T265+T267+T269+T274+T276+T280+T283+T286+T288+T292+T295+T297+T299+T305+T307+T310+T312+T315+T319+T322+T325+T329+T333+T335+T337+T343+T345+T347+T349+T352+T355+T359+T363+T366+T368+T370+T371+T377+T379+T381+T386+T389+T392+T395+T398+T402+T404+T406+T413+T415+T419+T422+T427+T431+T433+T435+T437+T444+T446+T451+T453+T458+T461+T464+T467+T471+T473+T475+T481+T484+T486+T489+T491+T493+T496+T500+T504+T506+T508+T511+T513+T515+T517+T519+T521+T524+T527+T529+T531+T535+T537+T544+T547+T549+T551+T554+T556+T561+T565+T567+T569+T574+T576+T582+T584</f>
        <v>0</v>
      </c>
      <c r="U211" s="12"/>
      <c r="V211" s="12"/>
      <c r="W211" s="12"/>
      <c r="X211" s="12"/>
      <c r="Y211" s="12"/>
      <c r="Z211" s="12"/>
      <c r="AA211" s="12"/>
      <c r="AB211" s="12"/>
      <c r="AC211" s="12"/>
      <c r="AD211" s="12"/>
      <c r="AE211" s="12"/>
      <c r="AR211" s="211" t="s">
        <v>83</v>
      </c>
      <c r="AT211" s="212" t="s">
        <v>75</v>
      </c>
      <c r="AU211" s="212" t="s">
        <v>76</v>
      </c>
      <c r="AY211" s="211" t="s">
        <v>214</v>
      </c>
      <c r="BK211" s="213">
        <f>BK212+BK217+BK220+BK225+BK227+BK229+BK233+BK235+BK237+BK239+BK242+BK244+BK247+BK250+BK253+BK255+BK257+BK259+BK262+BK265+BK267+BK269+BK274+BK276+BK280+BK283+BK286+BK288+BK292+BK295+BK297+BK299+BK305+BK307+BK310+BK312+BK315+BK319+BK322+BK325+BK329+BK333+BK335+BK337+BK343+BK345+BK347+BK349+BK352+BK355+BK359+BK363+BK366+BK368+BK370+BK371+BK377+BK379+BK381+BK386+BK389+BK392+BK395+BK398+BK402+BK404+BK406+BK413+BK415+BK419+BK422+BK427+BK431+BK433+BK435+BK437+BK444+BK446+BK451+BK453+BK458+BK461+BK464+BK467+BK471+BK473+BK475+BK481+BK484+BK486+BK489+BK491+BK493+BK496+BK500+BK504+BK506+BK508+BK511+BK513+BK515+BK517+BK519+BK521+BK524+BK527+BK529+BK531+BK535+BK537+BK544+BK547+BK549+BK551+BK554+BK556+BK561+BK565+BK567+BK569+BK574+BK576+BK582+BK584</f>
        <v>0</v>
      </c>
    </row>
    <row r="212" s="12" customFormat="1" ht="22.8" customHeight="1">
      <c r="A212" s="12"/>
      <c r="B212" s="200"/>
      <c r="C212" s="201"/>
      <c r="D212" s="202" t="s">
        <v>75</v>
      </c>
      <c r="E212" s="214" t="s">
        <v>3413</v>
      </c>
      <c r="F212" s="214" t="s">
        <v>3705</v>
      </c>
      <c r="G212" s="201"/>
      <c r="H212" s="201"/>
      <c r="I212" s="204"/>
      <c r="J212" s="215">
        <f>BK212</f>
        <v>0</v>
      </c>
      <c r="K212" s="201"/>
      <c r="L212" s="206"/>
      <c r="M212" s="207"/>
      <c r="N212" s="208"/>
      <c r="O212" s="208"/>
      <c r="P212" s="209">
        <f>SUM(P213:P216)</f>
        <v>0</v>
      </c>
      <c r="Q212" s="208"/>
      <c r="R212" s="209">
        <f>SUM(R213:R216)</f>
        <v>0</v>
      </c>
      <c r="S212" s="208"/>
      <c r="T212" s="210">
        <f>SUM(T213:T216)</f>
        <v>0</v>
      </c>
      <c r="U212" s="12"/>
      <c r="V212" s="12"/>
      <c r="W212" s="12"/>
      <c r="X212" s="12"/>
      <c r="Y212" s="12"/>
      <c r="Z212" s="12"/>
      <c r="AA212" s="12"/>
      <c r="AB212" s="12"/>
      <c r="AC212" s="12"/>
      <c r="AD212" s="12"/>
      <c r="AE212" s="12"/>
      <c r="AR212" s="211" t="s">
        <v>83</v>
      </c>
      <c r="AT212" s="212" t="s">
        <v>75</v>
      </c>
      <c r="AU212" s="212" t="s">
        <v>83</v>
      </c>
      <c r="AY212" s="211" t="s">
        <v>214</v>
      </c>
      <c r="BK212" s="213">
        <f>SUM(BK213:BK216)</f>
        <v>0</v>
      </c>
    </row>
    <row r="213" s="2" customFormat="1" ht="90" customHeight="1">
      <c r="A213" s="42"/>
      <c r="B213" s="43"/>
      <c r="C213" s="216" t="s">
        <v>76</v>
      </c>
      <c r="D213" s="216" t="s">
        <v>217</v>
      </c>
      <c r="E213" s="217" t="s">
        <v>3706</v>
      </c>
      <c r="F213" s="218" t="s">
        <v>3707</v>
      </c>
      <c r="G213" s="219" t="s">
        <v>670</v>
      </c>
      <c r="H213" s="220">
        <v>1</v>
      </c>
      <c r="I213" s="221"/>
      <c r="J213" s="222">
        <f>ROUND(I213*H213,2)</f>
        <v>0</v>
      </c>
      <c r="K213" s="218" t="s">
        <v>32</v>
      </c>
      <c r="L213" s="48"/>
      <c r="M213" s="223" t="s">
        <v>32</v>
      </c>
      <c r="N213" s="224" t="s">
        <v>47</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215</v>
      </c>
      <c r="AT213" s="227" t="s">
        <v>217</v>
      </c>
      <c r="AU213" s="227" t="s">
        <v>85</v>
      </c>
      <c r="AY213" s="20" t="s">
        <v>214</v>
      </c>
      <c r="BE213" s="228">
        <f>IF(N213="základní",J213,0)</f>
        <v>0</v>
      </c>
      <c r="BF213" s="228">
        <f>IF(N213="snížená",J213,0)</f>
        <v>0</v>
      </c>
      <c r="BG213" s="228">
        <f>IF(N213="zákl. přenesená",J213,0)</f>
        <v>0</v>
      </c>
      <c r="BH213" s="228">
        <f>IF(N213="sníž. přenesená",J213,0)</f>
        <v>0</v>
      </c>
      <c r="BI213" s="228">
        <f>IF(N213="nulová",J213,0)</f>
        <v>0</v>
      </c>
      <c r="BJ213" s="20" t="s">
        <v>83</v>
      </c>
      <c r="BK213" s="228">
        <f>ROUND(I213*H213,2)</f>
        <v>0</v>
      </c>
      <c r="BL213" s="20" t="s">
        <v>215</v>
      </c>
      <c r="BM213" s="227" t="s">
        <v>85</v>
      </c>
    </row>
    <row r="214" s="2" customFormat="1" ht="24.15" customHeight="1">
      <c r="A214" s="42"/>
      <c r="B214" s="43"/>
      <c r="C214" s="216" t="s">
        <v>76</v>
      </c>
      <c r="D214" s="216" t="s">
        <v>217</v>
      </c>
      <c r="E214" s="217" t="s">
        <v>3708</v>
      </c>
      <c r="F214" s="218" t="s">
        <v>3709</v>
      </c>
      <c r="G214" s="219" t="s">
        <v>670</v>
      </c>
      <c r="H214" s="220">
        <v>2</v>
      </c>
      <c r="I214" s="221"/>
      <c r="J214" s="222">
        <f>ROUND(I214*H214,2)</f>
        <v>0</v>
      </c>
      <c r="K214" s="218" t="s">
        <v>32</v>
      </c>
      <c r="L214" s="48"/>
      <c r="M214" s="223" t="s">
        <v>32</v>
      </c>
      <c r="N214" s="224" t="s">
        <v>47</v>
      </c>
      <c r="O214" s="88"/>
      <c r="P214" s="225">
        <f>O214*H214</f>
        <v>0</v>
      </c>
      <c r="Q214" s="225">
        <v>0</v>
      </c>
      <c r="R214" s="225">
        <f>Q214*H214</f>
        <v>0</v>
      </c>
      <c r="S214" s="225">
        <v>0</v>
      </c>
      <c r="T214" s="226">
        <f>S214*H214</f>
        <v>0</v>
      </c>
      <c r="U214" s="42"/>
      <c r="V214" s="42"/>
      <c r="W214" s="42"/>
      <c r="X214" s="42"/>
      <c r="Y214" s="42"/>
      <c r="Z214" s="42"/>
      <c r="AA214" s="42"/>
      <c r="AB214" s="42"/>
      <c r="AC214" s="42"/>
      <c r="AD214" s="42"/>
      <c r="AE214" s="42"/>
      <c r="AR214" s="227" t="s">
        <v>215</v>
      </c>
      <c r="AT214" s="227" t="s">
        <v>217</v>
      </c>
      <c r="AU214" s="227" t="s">
        <v>85</v>
      </c>
      <c r="AY214" s="20" t="s">
        <v>214</v>
      </c>
      <c r="BE214" s="228">
        <f>IF(N214="základní",J214,0)</f>
        <v>0</v>
      </c>
      <c r="BF214" s="228">
        <f>IF(N214="snížená",J214,0)</f>
        <v>0</v>
      </c>
      <c r="BG214" s="228">
        <f>IF(N214="zákl. přenesená",J214,0)</f>
        <v>0</v>
      </c>
      <c r="BH214" s="228">
        <f>IF(N214="sníž. přenesená",J214,0)</f>
        <v>0</v>
      </c>
      <c r="BI214" s="228">
        <f>IF(N214="nulová",J214,0)</f>
        <v>0</v>
      </c>
      <c r="BJ214" s="20" t="s">
        <v>83</v>
      </c>
      <c r="BK214" s="228">
        <f>ROUND(I214*H214,2)</f>
        <v>0</v>
      </c>
      <c r="BL214" s="20" t="s">
        <v>215</v>
      </c>
      <c r="BM214" s="227" t="s">
        <v>215</v>
      </c>
    </row>
    <row r="215" s="2" customFormat="1" ht="24.15" customHeight="1">
      <c r="A215" s="42"/>
      <c r="B215" s="43"/>
      <c r="C215" s="216" t="s">
        <v>76</v>
      </c>
      <c r="D215" s="216" t="s">
        <v>217</v>
      </c>
      <c r="E215" s="217" t="s">
        <v>3710</v>
      </c>
      <c r="F215" s="218" t="s">
        <v>3711</v>
      </c>
      <c r="G215" s="219" t="s">
        <v>670</v>
      </c>
      <c r="H215" s="220">
        <v>2</v>
      </c>
      <c r="I215" s="221"/>
      <c r="J215" s="222">
        <f>ROUND(I215*H215,2)</f>
        <v>0</v>
      </c>
      <c r="K215" s="218" t="s">
        <v>32</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215</v>
      </c>
      <c r="AT215" s="227" t="s">
        <v>217</v>
      </c>
      <c r="AU215" s="227" t="s">
        <v>85</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215</v>
      </c>
      <c r="BM215" s="227" t="s">
        <v>244</v>
      </c>
    </row>
    <row r="216" s="2" customFormat="1" ht="24.15" customHeight="1">
      <c r="A216" s="42"/>
      <c r="B216" s="43"/>
      <c r="C216" s="216" t="s">
        <v>76</v>
      </c>
      <c r="D216" s="216" t="s">
        <v>217</v>
      </c>
      <c r="E216" s="217" t="s">
        <v>3712</v>
      </c>
      <c r="F216" s="218" t="s">
        <v>3713</v>
      </c>
      <c r="G216" s="219" t="s">
        <v>670</v>
      </c>
      <c r="H216" s="220">
        <v>2</v>
      </c>
      <c r="I216" s="221"/>
      <c r="J216" s="222">
        <f>ROUND(I216*H216,2)</f>
        <v>0</v>
      </c>
      <c r="K216" s="218" t="s">
        <v>32</v>
      </c>
      <c r="L216" s="48"/>
      <c r="M216" s="223" t="s">
        <v>32</v>
      </c>
      <c r="N216" s="224" t="s">
        <v>47</v>
      </c>
      <c r="O216" s="88"/>
      <c r="P216" s="225">
        <f>O216*H216</f>
        <v>0</v>
      </c>
      <c r="Q216" s="225">
        <v>0</v>
      </c>
      <c r="R216" s="225">
        <f>Q216*H216</f>
        <v>0</v>
      </c>
      <c r="S216" s="225">
        <v>0</v>
      </c>
      <c r="T216" s="226">
        <f>S216*H216</f>
        <v>0</v>
      </c>
      <c r="U216" s="42"/>
      <c r="V216" s="42"/>
      <c r="W216" s="42"/>
      <c r="X216" s="42"/>
      <c r="Y216" s="42"/>
      <c r="Z216" s="42"/>
      <c r="AA216" s="42"/>
      <c r="AB216" s="42"/>
      <c r="AC216" s="42"/>
      <c r="AD216" s="42"/>
      <c r="AE216" s="42"/>
      <c r="AR216" s="227" t="s">
        <v>215</v>
      </c>
      <c r="AT216" s="227" t="s">
        <v>217</v>
      </c>
      <c r="AU216" s="227" t="s">
        <v>85</v>
      </c>
      <c r="AY216" s="20" t="s">
        <v>214</v>
      </c>
      <c r="BE216" s="228">
        <f>IF(N216="základní",J216,0)</f>
        <v>0</v>
      </c>
      <c r="BF216" s="228">
        <f>IF(N216="snížená",J216,0)</f>
        <v>0</v>
      </c>
      <c r="BG216" s="228">
        <f>IF(N216="zákl. přenesená",J216,0)</f>
        <v>0</v>
      </c>
      <c r="BH216" s="228">
        <f>IF(N216="sníž. přenesená",J216,0)</f>
        <v>0</v>
      </c>
      <c r="BI216" s="228">
        <f>IF(N216="nulová",J216,0)</f>
        <v>0</v>
      </c>
      <c r="BJ216" s="20" t="s">
        <v>83</v>
      </c>
      <c r="BK216" s="228">
        <f>ROUND(I216*H216,2)</f>
        <v>0</v>
      </c>
      <c r="BL216" s="20" t="s">
        <v>215</v>
      </c>
      <c r="BM216" s="227" t="s">
        <v>269</v>
      </c>
    </row>
    <row r="217" s="12" customFormat="1" ht="22.8" customHeight="1">
      <c r="A217" s="12"/>
      <c r="B217" s="200"/>
      <c r="C217" s="201"/>
      <c r="D217" s="202" t="s">
        <v>75</v>
      </c>
      <c r="E217" s="214" t="s">
        <v>3522</v>
      </c>
      <c r="F217" s="214" t="s">
        <v>3714</v>
      </c>
      <c r="G217" s="201"/>
      <c r="H217" s="201"/>
      <c r="I217" s="204"/>
      <c r="J217" s="215">
        <f>BK217</f>
        <v>0</v>
      </c>
      <c r="K217" s="201"/>
      <c r="L217" s="206"/>
      <c r="M217" s="207"/>
      <c r="N217" s="208"/>
      <c r="O217" s="208"/>
      <c r="P217" s="209">
        <f>SUM(P218:P219)</f>
        <v>0</v>
      </c>
      <c r="Q217" s="208"/>
      <c r="R217" s="209">
        <f>SUM(R218:R219)</f>
        <v>0</v>
      </c>
      <c r="S217" s="208"/>
      <c r="T217" s="210">
        <f>SUM(T218:T219)</f>
        <v>0</v>
      </c>
      <c r="U217" s="12"/>
      <c r="V217" s="12"/>
      <c r="W217" s="12"/>
      <c r="X217" s="12"/>
      <c r="Y217" s="12"/>
      <c r="Z217" s="12"/>
      <c r="AA217" s="12"/>
      <c r="AB217" s="12"/>
      <c r="AC217" s="12"/>
      <c r="AD217" s="12"/>
      <c r="AE217" s="12"/>
      <c r="AR217" s="211" t="s">
        <v>83</v>
      </c>
      <c r="AT217" s="212" t="s">
        <v>75</v>
      </c>
      <c r="AU217" s="212" t="s">
        <v>83</v>
      </c>
      <c r="AY217" s="211" t="s">
        <v>214</v>
      </c>
      <c r="BK217" s="213">
        <f>SUM(BK218:BK219)</f>
        <v>0</v>
      </c>
    </row>
    <row r="218" s="2" customFormat="1" ht="16.5" customHeight="1">
      <c r="A218" s="42"/>
      <c r="B218" s="43"/>
      <c r="C218" s="216" t="s">
        <v>76</v>
      </c>
      <c r="D218" s="216" t="s">
        <v>217</v>
      </c>
      <c r="E218" s="217" t="s">
        <v>3715</v>
      </c>
      <c r="F218" s="218" t="s">
        <v>3716</v>
      </c>
      <c r="G218" s="219" t="s">
        <v>670</v>
      </c>
      <c r="H218" s="220">
        <v>12</v>
      </c>
      <c r="I218" s="221"/>
      <c r="J218" s="222">
        <f>ROUND(I218*H218,2)</f>
        <v>0</v>
      </c>
      <c r="K218" s="218" t="s">
        <v>32</v>
      </c>
      <c r="L218" s="48"/>
      <c r="M218" s="223" t="s">
        <v>32</v>
      </c>
      <c r="N218" s="224" t="s">
        <v>47</v>
      </c>
      <c r="O218" s="88"/>
      <c r="P218" s="225">
        <f>O218*H218</f>
        <v>0</v>
      </c>
      <c r="Q218" s="225">
        <v>0</v>
      </c>
      <c r="R218" s="225">
        <f>Q218*H218</f>
        <v>0</v>
      </c>
      <c r="S218" s="225">
        <v>0</v>
      </c>
      <c r="T218" s="226">
        <f>S218*H218</f>
        <v>0</v>
      </c>
      <c r="U218" s="42"/>
      <c r="V218" s="42"/>
      <c r="W218" s="42"/>
      <c r="X218" s="42"/>
      <c r="Y218" s="42"/>
      <c r="Z218" s="42"/>
      <c r="AA218" s="42"/>
      <c r="AB218" s="42"/>
      <c r="AC218" s="42"/>
      <c r="AD218" s="42"/>
      <c r="AE218" s="42"/>
      <c r="AR218" s="227" t="s">
        <v>215</v>
      </c>
      <c r="AT218" s="227" t="s">
        <v>217</v>
      </c>
      <c r="AU218" s="227" t="s">
        <v>85</v>
      </c>
      <c r="AY218" s="20" t="s">
        <v>214</v>
      </c>
      <c r="BE218" s="228">
        <f>IF(N218="základní",J218,0)</f>
        <v>0</v>
      </c>
      <c r="BF218" s="228">
        <f>IF(N218="snížená",J218,0)</f>
        <v>0</v>
      </c>
      <c r="BG218" s="228">
        <f>IF(N218="zákl. přenesená",J218,0)</f>
        <v>0</v>
      </c>
      <c r="BH218" s="228">
        <f>IF(N218="sníž. přenesená",J218,0)</f>
        <v>0</v>
      </c>
      <c r="BI218" s="228">
        <f>IF(N218="nulová",J218,0)</f>
        <v>0</v>
      </c>
      <c r="BJ218" s="20" t="s">
        <v>83</v>
      </c>
      <c r="BK218" s="228">
        <f>ROUND(I218*H218,2)</f>
        <v>0</v>
      </c>
      <c r="BL218" s="20" t="s">
        <v>215</v>
      </c>
      <c r="BM218" s="227" t="s">
        <v>277</v>
      </c>
    </row>
    <row r="219" s="2" customFormat="1" ht="16.5" customHeight="1">
      <c r="A219" s="42"/>
      <c r="B219" s="43"/>
      <c r="C219" s="216" t="s">
        <v>76</v>
      </c>
      <c r="D219" s="216" t="s">
        <v>217</v>
      </c>
      <c r="E219" s="217" t="s">
        <v>3717</v>
      </c>
      <c r="F219" s="218" t="s">
        <v>3718</v>
      </c>
      <c r="G219" s="219" t="s">
        <v>670</v>
      </c>
      <c r="H219" s="220">
        <v>3</v>
      </c>
      <c r="I219" s="221"/>
      <c r="J219" s="222">
        <f>ROUND(I219*H219,2)</f>
        <v>0</v>
      </c>
      <c r="K219" s="218" t="s">
        <v>32</v>
      </c>
      <c r="L219" s="48"/>
      <c r="M219" s="223" t="s">
        <v>32</v>
      </c>
      <c r="N219" s="224" t="s">
        <v>47</v>
      </c>
      <c r="O219" s="88"/>
      <c r="P219" s="225">
        <f>O219*H219</f>
        <v>0</v>
      </c>
      <c r="Q219" s="225">
        <v>0</v>
      </c>
      <c r="R219" s="225">
        <f>Q219*H219</f>
        <v>0</v>
      </c>
      <c r="S219" s="225">
        <v>0</v>
      </c>
      <c r="T219" s="226">
        <f>S219*H219</f>
        <v>0</v>
      </c>
      <c r="U219" s="42"/>
      <c r="V219" s="42"/>
      <c r="W219" s="42"/>
      <c r="X219" s="42"/>
      <c r="Y219" s="42"/>
      <c r="Z219" s="42"/>
      <c r="AA219" s="42"/>
      <c r="AB219" s="42"/>
      <c r="AC219" s="42"/>
      <c r="AD219" s="42"/>
      <c r="AE219" s="42"/>
      <c r="AR219" s="227" t="s">
        <v>215</v>
      </c>
      <c r="AT219" s="227" t="s">
        <v>217</v>
      </c>
      <c r="AU219" s="227" t="s">
        <v>85</v>
      </c>
      <c r="AY219" s="20" t="s">
        <v>214</v>
      </c>
      <c r="BE219" s="228">
        <f>IF(N219="základní",J219,0)</f>
        <v>0</v>
      </c>
      <c r="BF219" s="228">
        <f>IF(N219="snížená",J219,0)</f>
        <v>0</v>
      </c>
      <c r="BG219" s="228">
        <f>IF(N219="zákl. přenesená",J219,0)</f>
        <v>0</v>
      </c>
      <c r="BH219" s="228">
        <f>IF(N219="sníž. přenesená",J219,0)</f>
        <v>0</v>
      </c>
      <c r="BI219" s="228">
        <f>IF(N219="nulová",J219,0)</f>
        <v>0</v>
      </c>
      <c r="BJ219" s="20" t="s">
        <v>83</v>
      </c>
      <c r="BK219" s="228">
        <f>ROUND(I219*H219,2)</f>
        <v>0</v>
      </c>
      <c r="BL219" s="20" t="s">
        <v>215</v>
      </c>
      <c r="BM219" s="227" t="s">
        <v>8</v>
      </c>
    </row>
    <row r="220" s="12" customFormat="1" ht="22.8" customHeight="1">
      <c r="A220" s="12"/>
      <c r="B220" s="200"/>
      <c r="C220" s="201"/>
      <c r="D220" s="202" t="s">
        <v>75</v>
      </c>
      <c r="E220" s="214" t="s">
        <v>3569</v>
      </c>
      <c r="F220" s="214" t="s">
        <v>3719</v>
      </c>
      <c r="G220" s="201"/>
      <c r="H220" s="201"/>
      <c r="I220" s="204"/>
      <c r="J220" s="215">
        <f>BK220</f>
        <v>0</v>
      </c>
      <c r="K220" s="201"/>
      <c r="L220" s="206"/>
      <c r="M220" s="207"/>
      <c r="N220" s="208"/>
      <c r="O220" s="208"/>
      <c r="P220" s="209">
        <f>SUM(P221:P224)</f>
        <v>0</v>
      </c>
      <c r="Q220" s="208"/>
      <c r="R220" s="209">
        <f>SUM(R221:R224)</f>
        <v>0</v>
      </c>
      <c r="S220" s="208"/>
      <c r="T220" s="210">
        <f>SUM(T221:T224)</f>
        <v>0</v>
      </c>
      <c r="U220" s="12"/>
      <c r="V220" s="12"/>
      <c r="W220" s="12"/>
      <c r="X220" s="12"/>
      <c r="Y220" s="12"/>
      <c r="Z220" s="12"/>
      <c r="AA220" s="12"/>
      <c r="AB220" s="12"/>
      <c r="AC220" s="12"/>
      <c r="AD220" s="12"/>
      <c r="AE220" s="12"/>
      <c r="AR220" s="211" t="s">
        <v>83</v>
      </c>
      <c r="AT220" s="212" t="s">
        <v>75</v>
      </c>
      <c r="AU220" s="212" t="s">
        <v>83</v>
      </c>
      <c r="AY220" s="211" t="s">
        <v>214</v>
      </c>
      <c r="BK220" s="213">
        <f>SUM(BK221:BK224)</f>
        <v>0</v>
      </c>
    </row>
    <row r="221" s="2" customFormat="1" ht="16.5" customHeight="1">
      <c r="A221" s="42"/>
      <c r="B221" s="43"/>
      <c r="C221" s="216" t="s">
        <v>76</v>
      </c>
      <c r="D221" s="216" t="s">
        <v>217</v>
      </c>
      <c r="E221" s="217" t="s">
        <v>3720</v>
      </c>
      <c r="F221" s="218" t="s">
        <v>3721</v>
      </c>
      <c r="G221" s="219" t="s">
        <v>670</v>
      </c>
      <c r="H221" s="220">
        <v>6</v>
      </c>
      <c r="I221" s="221"/>
      <c r="J221" s="222">
        <f>ROUND(I221*H221,2)</f>
        <v>0</v>
      </c>
      <c r="K221" s="218" t="s">
        <v>32</v>
      </c>
      <c r="L221" s="48"/>
      <c r="M221" s="223" t="s">
        <v>32</v>
      </c>
      <c r="N221" s="224" t="s">
        <v>47</v>
      </c>
      <c r="O221" s="88"/>
      <c r="P221" s="225">
        <f>O221*H221</f>
        <v>0</v>
      </c>
      <c r="Q221" s="225">
        <v>0</v>
      </c>
      <c r="R221" s="225">
        <f>Q221*H221</f>
        <v>0</v>
      </c>
      <c r="S221" s="225">
        <v>0</v>
      </c>
      <c r="T221" s="226">
        <f>S221*H221</f>
        <v>0</v>
      </c>
      <c r="U221" s="42"/>
      <c r="V221" s="42"/>
      <c r="W221" s="42"/>
      <c r="X221" s="42"/>
      <c r="Y221" s="42"/>
      <c r="Z221" s="42"/>
      <c r="AA221" s="42"/>
      <c r="AB221" s="42"/>
      <c r="AC221" s="42"/>
      <c r="AD221" s="42"/>
      <c r="AE221" s="42"/>
      <c r="AR221" s="227" t="s">
        <v>215</v>
      </c>
      <c r="AT221" s="227" t="s">
        <v>217</v>
      </c>
      <c r="AU221" s="227" t="s">
        <v>85</v>
      </c>
      <c r="AY221" s="20" t="s">
        <v>214</v>
      </c>
      <c r="BE221" s="228">
        <f>IF(N221="základní",J221,0)</f>
        <v>0</v>
      </c>
      <c r="BF221" s="228">
        <f>IF(N221="snížená",J221,0)</f>
        <v>0</v>
      </c>
      <c r="BG221" s="228">
        <f>IF(N221="zákl. přenesená",J221,0)</f>
        <v>0</v>
      </c>
      <c r="BH221" s="228">
        <f>IF(N221="sníž. přenesená",J221,0)</f>
        <v>0</v>
      </c>
      <c r="BI221" s="228">
        <f>IF(N221="nulová",J221,0)</f>
        <v>0</v>
      </c>
      <c r="BJ221" s="20" t="s">
        <v>83</v>
      </c>
      <c r="BK221" s="228">
        <f>ROUND(I221*H221,2)</f>
        <v>0</v>
      </c>
      <c r="BL221" s="20" t="s">
        <v>215</v>
      </c>
      <c r="BM221" s="227" t="s">
        <v>317</v>
      </c>
    </row>
    <row r="222" s="2" customFormat="1" ht="16.5" customHeight="1">
      <c r="A222" s="42"/>
      <c r="B222" s="43"/>
      <c r="C222" s="216" t="s">
        <v>76</v>
      </c>
      <c r="D222" s="216" t="s">
        <v>217</v>
      </c>
      <c r="E222" s="217" t="s">
        <v>3720</v>
      </c>
      <c r="F222" s="218" t="s">
        <v>3721</v>
      </c>
      <c r="G222" s="219" t="s">
        <v>670</v>
      </c>
      <c r="H222" s="220">
        <v>6</v>
      </c>
      <c r="I222" s="221"/>
      <c r="J222" s="222">
        <f>ROUND(I222*H222,2)</f>
        <v>0</v>
      </c>
      <c r="K222" s="218" t="s">
        <v>32</v>
      </c>
      <c r="L222" s="48"/>
      <c r="M222" s="223" t="s">
        <v>32</v>
      </c>
      <c r="N222" s="224" t="s">
        <v>47</v>
      </c>
      <c r="O222" s="88"/>
      <c r="P222" s="225">
        <f>O222*H222</f>
        <v>0</v>
      </c>
      <c r="Q222" s="225">
        <v>0</v>
      </c>
      <c r="R222" s="225">
        <f>Q222*H222</f>
        <v>0</v>
      </c>
      <c r="S222" s="225">
        <v>0</v>
      </c>
      <c r="T222" s="226">
        <f>S222*H222</f>
        <v>0</v>
      </c>
      <c r="U222" s="42"/>
      <c r="V222" s="42"/>
      <c r="W222" s="42"/>
      <c r="X222" s="42"/>
      <c r="Y222" s="42"/>
      <c r="Z222" s="42"/>
      <c r="AA222" s="42"/>
      <c r="AB222" s="42"/>
      <c r="AC222" s="42"/>
      <c r="AD222" s="42"/>
      <c r="AE222" s="42"/>
      <c r="AR222" s="227" t="s">
        <v>215</v>
      </c>
      <c r="AT222" s="227" t="s">
        <v>217</v>
      </c>
      <c r="AU222" s="227" t="s">
        <v>85</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215</v>
      </c>
      <c r="BM222" s="227" t="s">
        <v>334</v>
      </c>
    </row>
    <row r="223" s="2" customFormat="1" ht="21.75" customHeight="1">
      <c r="A223" s="42"/>
      <c r="B223" s="43"/>
      <c r="C223" s="216" t="s">
        <v>76</v>
      </c>
      <c r="D223" s="216" t="s">
        <v>217</v>
      </c>
      <c r="E223" s="217" t="s">
        <v>3722</v>
      </c>
      <c r="F223" s="218" t="s">
        <v>3723</v>
      </c>
      <c r="G223" s="219" t="s">
        <v>670</v>
      </c>
      <c r="H223" s="220">
        <v>2</v>
      </c>
      <c r="I223" s="221"/>
      <c r="J223" s="222">
        <f>ROUND(I223*H223,2)</f>
        <v>0</v>
      </c>
      <c r="K223" s="218" t="s">
        <v>32</v>
      </c>
      <c r="L223" s="48"/>
      <c r="M223" s="223" t="s">
        <v>32</v>
      </c>
      <c r="N223" s="224" t="s">
        <v>47</v>
      </c>
      <c r="O223" s="88"/>
      <c r="P223" s="225">
        <f>O223*H223</f>
        <v>0</v>
      </c>
      <c r="Q223" s="225">
        <v>0</v>
      </c>
      <c r="R223" s="225">
        <f>Q223*H223</f>
        <v>0</v>
      </c>
      <c r="S223" s="225">
        <v>0</v>
      </c>
      <c r="T223" s="226">
        <f>S223*H223</f>
        <v>0</v>
      </c>
      <c r="U223" s="42"/>
      <c r="V223" s="42"/>
      <c r="W223" s="42"/>
      <c r="X223" s="42"/>
      <c r="Y223" s="42"/>
      <c r="Z223" s="42"/>
      <c r="AA223" s="42"/>
      <c r="AB223" s="42"/>
      <c r="AC223" s="42"/>
      <c r="AD223" s="42"/>
      <c r="AE223" s="42"/>
      <c r="AR223" s="227" t="s">
        <v>215</v>
      </c>
      <c r="AT223" s="227" t="s">
        <v>217</v>
      </c>
      <c r="AU223" s="227" t="s">
        <v>85</v>
      </c>
      <c r="AY223" s="20" t="s">
        <v>214</v>
      </c>
      <c r="BE223" s="228">
        <f>IF(N223="základní",J223,0)</f>
        <v>0</v>
      </c>
      <c r="BF223" s="228">
        <f>IF(N223="snížená",J223,0)</f>
        <v>0</v>
      </c>
      <c r="BG223" s="228">
        <f>IF(N223="zákl. přenesená",J223,0)</f>
        <v>0</v>
      </c>
      <c r="BH223" s="228">
        <f>IF(N223="sníž. přenesená",J223,0)</f>
        <v>0</v>
      </c>
      <c r="BI223" s="228">
        <f>IF(N223="nulová",J223,0)</f>
        <v>0</v>
      </c>
      <c r="BJ223" s="20" t="s">
        <v>83</v>
      </c>
      <c r="BK223" s="228">
        <f>ROUND(I223*H223,2)</f>
        <v>0</v>
      </c>
      <c r="BL223" s="20" t="s">
        <v>215</v>
      </c>
      <c r="BM223" s="227" t="s">
        <v>344</v>
      </c>
    </row>
    <row r="224" s="2" customFormat="1" ht="21.75" customHeight="1">
      <c r="A224" s="42"/>
      <c r="B224" s="43"/>
      <c r="C224" s="216" t="s">
        <v>76</v>
      </c>
      <c r="D224" s="216" t="s">
        <v>217</v>
      </c>
      <c r="E224" s="217" t="s">
        <v>3724</v>
      </c>
      <c r="F224" s="218" t="s">
        <v>3725</v>
      </c>
      <c r="G224" s="219" t="s">
        <v>670</v>
      </c>
      <c r="H224" s="220">
        <v>2</v>
      </c>
      <c r="I224" s="221"/>
      <c r="J224" s="222">
        <f>ROUND(I224*H224,2)</f>
        <v>0</v>
      </c>
      <c r="K224" s="218" t="s">
        <v>32</v>
      </c>
      <c r="L224" s="48"/>
      <c r="M224" s="223" t="s">
        <v>32</v>
      </c>
      <c r="N224" s="224" t="s">
        <v>47</v>
      </c>
      <c r="O224" s="88"/>
      <c r="P224" s="225">
        <f>O224*H224</f>
        <v>0</v>
      </c>
      <c r="Q224" s="225">
        <v>0</v>
      </c>
      <c r="R224" s="225">
        <f>Q224*H224</f>
        <v>0</v>
      </c>
      <c r="S224" s="225">
        <v>0</v>
      </c>
      <c r="T224" s="226">
        <f>S224*H224</f>
        <v>0</v>
      </c>
      <c r="U224" s="42"/>
      <c r="V224" s="42"/>
      <c r="W224" s="42"/>
      <c r="X224" s="42"/>
      <c r="Y224" s="42"/>
      <c r="Z224" s="42"/>
      <c r="AA224" s="42"/>
      <c r="AB224" s="42"/>
      <c r="AC224" s="42"/>
      <c r="AD224" s="42"/>
      <c r="AE224" s="42"/>
      <c r="AR224" s="227" t="s">
        <v>215</v>
      </c>
      <c r="AT224" s="227" t="s">
        <v>217</v>
      </c>
      <c r="AU224" s="227" t="s">
        <v>85</v>
      </c>
      <c r="AY224" s="20" t="s">
        <v>214</v>
      </c>
      <c r="BE224" s="228">
        <f>IF(N224="základní",J224,0)</f>
        <v>0</v>
      </c>
      <c r="BF224" s="228">
        <f>IF(N224="snížená",J224,0)</f>
        <v>0</v>
      </c>
      <c r="BG224" s="228">
        <f>IF(N224="zákl. přenesená",J224,0)</f>
        <v>0</v>
      </c>
      <c r="BH224" s="228">
        <f>IF(N224="sníž. přenesená",J224,0)</f>
        <v>0</v>
      </c>
      <c r="BI224" s="228">
        <f>IF(N224="nulová",J224,0)</f>
        <v>0</v>
      </c>
      <c r="BJ224" s="20" t="s">
        <v>83</v>
      </c>
      <c r="BK224" s="228">
        <f>ROUND(I224*H224,2)</f>
        <v>0</v>
      </c>
      <c r="BL224" s="20" t="s">
        <v>215</v>
      </c>
      <c r="BM224" s="227" t="s">
        <v>356</v>
      </c>
    </row>
    <row r="225" s="12" customFormat="1" ht="22.8" customHeight="1">
      <c r="A225" s="12"/>
      <c r="B225" s="200"/>
      <c r="C225" s="201"/>
      <c r="D225" s="202" t="s">
        <v>75</v>
      </c>
      <c r="E225" s="214" t="s">
        <v>3607</v>
      </c>
      <c r="F225" s="214" t="s">
        <v>3726</v>
      </c>
      <c r="G225" s="201"/>
      <c r="H225" s="201"/>
      <c r="I225" s="204"/>
      <c r="J225" s="215">
        <f>BK225</f>
        <v>0</v>
      </c>
      <c r="K225" s="201"/>
      <c r="L225" s="206"/>
      <c r="M225" s="207"/>
      <c r="N225" s="208"/>
      <c r="O225" s="208"/>
      <c r="P225" s="209">
        <f>P226</f>
        <v>0</v>
      </c>
      <c r="Q225" s="208"/>
      <c r="R225" s="209">
        <f>R226</f>
        <v>0</v>
      </c>
      <c r="S225" s="208"/>
      <c r="T225" s="210">
        <f>T226</f>
        <v>0</v>
      </c>
      <c r="U225" s="12"/>
      <c r="V225" s="12"/>
      <c r="W225" s="12"/>
      <c r="X225" s="12"/>
      <c r="Y225" s="12"/>
      <c r="Z225" s="12"/>
      <c r="AA225" s="12"/>
      <c r="AB225" s="12"/>
      <c r="AC225" s="12"/>
      <c r="AD225" s="12"/>
      <c r="AE225" s="12"/>
      <c r="AR225" s="211" t="s">
        <v>83</v>
      </c>
      <c r="AT225" s="212" t="s">
        <v>75</v>
      </c>
      <c r="AU225" s="212" t="s">
        <v>83</v>
      </c>
      <c r="AY225" s="211" t="s">
        <v>214</v>
      </c>
      <c r="BK225" s="213">
        <f>BK226</f>
        <v>0</v>
      </c>
    </row>
    <row r="226" s="2" customFormat="1" ht="16.5" customHeight="1">
      <c r="A226" s="42"/>
      <c r="B226" s="43"/>
      <c r="C226" s="216" t="s">
        <v>76</v>
      </c>
      <c r="D226" s="216" t="s">
        <v>217</v>
      </c>
      <c r="E226" s="217" t="s">
        <v>3727</v>
      </c>
      <c r="F226" s="218" t="s">
        <v>3728</v>
      </c>
      <c r="G226" s="219" t="s">
        <v>670</v>
      </c>
      <c r="H226" s="220">
        <v>2</v>
      </c>
      <c r="I226" s="221"/>
      <c r="J226" s="222">
        <f>ROUND(I226*H226,2)</f>
        <v>0</v>
      </c>
      <c r="K226" s="218" t="s">
        <v>32</v>
      </c>
      <c r="L226" s="48"/>
      <c r="M226" s="223" t="s">
        <v>32</v>
      </c>
      <c r="N226" s="224" t="s">
        <v>47</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215</v>
      </c>
      <c r="AT226" s="227" t="s">
        <v>217</v>
      </c>
      <c r="AU226" s="227" t="s">
        <v>85</v>
      </c>
      <c r="AY226" s="20" t="s">
        <v>214</v>
      </c>
      <c r="BE226" s="228">
        <f>IF(N226="základní",J226,0)</f>
        <v>0</v>
      </c>
      <c r="BF226" s="228">
        <f>IF(N226="snížená",J226,0)</f>
        <v>0</v>
      </c>
      <c r="BG226" s="228">
        <f>IF(N226="zákl. přenesená",J226,0)</f>
        <v>0</v>
      </c>
      <c r="BH226" s="228">
        <f>IF(N226="sníž. přenesená",J226,0)</f>
        <v>0</v>
      </c>
      <c r="BI226" s="228">
        <f>IF(N226="nulová",J226,0)</f>
        <v>0</v>
      </c>
      <c r="BJ226" s="20" t="s">
        <v>83</v>
      </c>
      <c r="BK226" s="228">
        <f>ROUND(I226*H226,2)</f>
        <v>0</v>
      </c>
      <c r="BL226" s="20" t="s">
        <v>215</v>
      </c>
      <c r="BM226" s="227" t="s">
        <v>365</v>
      </c>
    </row>
    <row r="227" s="12" customFormat="1" ht="22.8" customHeight="1">
      <c r="A227" s="12"/>
      <c r="B227" s="200"/>
      <c r="C227" s="201"/>
      <c r="D227" s="202" t="s">
        <v>75</v>
      </c>
      <c r="E227" s="214" t="s">
        <v>3612</v>
      </c>
      <c r="F227" s="214" t="s">
        <v>3729</v>
      </c>
      <c r="G227" s="201"/>
      <c r="H227" s="201"/>
      <c r="I227" s="204"/>
      <c r="J227" s="215">
        <f>BK227</f>
        <v>0</v>
      </c>
      <c r="K227" s="201"/>
      <c r="L227" s="206"/>
      <c r="M227" s="207"/>
      <c r="N227" s="208"/>
      <c r="O227" s="208"/>
      <c r="P227" s="209">
        <f>P228</f>
        <v>0</v>
      </c>
      <c r="Q227" s="208"/>
      <c r="R227" s="209">
        <f>R228</f>
        <v>0</v>
      </c>
      <c r="S227" s="208"/>
      <c r="T227" s="210">
        <f>T228</f>
        <v>0</v>
      </c>
      <c r="U227" s="12"/>
      <c r="V227" s="12"/>
      <c r="W227" s="12"/>
      <c r="X227" s="12"/>
      <c r="Y227" s="12"/>
      <c r="Z227" s="12"/>
      <c r="AA227" s="12"/>
      <c r="AB227" s="12"/>
      <c r="AC227" s="12"/>
      <c r="AD227" s="12"/>
      <c r="AE227" s="12"/>
      <c r="AR227" s="211" t="s">
        <v>83</v>
      </c>
      <c r="AT227" s="212" t="s">
        <v>75</v>
      </c>
      <c r="AU227" s="212" t="s">
        <v>83</v>
      </c>
      <c r="AY227" s="211" t="s">
        <v>214</v>
      </c>
      <c r="BK227" s="213">
        <f>BK228</f>
        <v>0</v>
      </c>
    </row>
    <row r="228" s="2" customFormat="1" ht="16.5" customHeight="1">
      <c r="A228" s="42"/>
      <c r="B228" s="43"/>
      <c r="C228" s="216" t="s">
        <v>76</v>
      </c>
      <c r="D228" s="216" t="s">
        <v>217</v>
      </c>
      <c r="E228" s="217" t="s">
        <v>3730</v>
      </c>
      <c r="F228" s="218" t="s">
        <v>3731</v>
      </c>
      <c r="G228" s="219" t="s">
        <v>3732</v>
      </c>
      <c r="H228" s="220">
        <v>1</v>
      </c>
      <c r="I228" s="221"/>
      <c r="J228" s="222">
        <f>ROUND(I228*H228,2)</f>
        <v>0</v>
      </c>
      <c r="K228" s="218" t="s">
        <v>32</v>
      </c>
      <c r="L228" s="48"/>
      <c r="M228" s="223" t="s">
        <v>32</v>
      </c>
      <c r="N228" s="224" t="s">
        <v>47</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215</v>
      </c>
      <c r="AT228" s="227" t="s">
        <v>217</v>
      </c>
      <c r="AU228" s="227" t="s">
        <v>85</v>
      </c>
      <c r="AY228" s="20" t="s">
        <v>214</v>
      </c>
      <c r="BE228" s="228">
        <f>IF(N228="základní",J228,0)</f>
        <v>0</v>
      </c>
      <c r="BF228" s="228">
        <f>IF(N228="snížená",J228,0)</f>
        <v>0</v>
      </c>
      <c r="BG228" s="228">
        <f>IF(N228="zákl. přenesená",J228,0)</f>
        <v>0</v>
      </c>
      <c r="BH228" s="228">
        <f>IF(N228="sníž. přenesená",J228,0)</f>
        <v>0</v>
      </c>
      <c r="BI228" s="228">
        <f>IF(N228="nulová",J228,0)</f>
        <v>0</v>
      </c>
      <c r="BJ228" s="20" t="s">
        <v>83</v>
      </c>
      <c r="BK228" s="228">
        <f>ROUND(I228*H228,2)</f>
        <v>0</v>
      </c>
      <c r="BL228" s="20" t="s">
        <v>215</v>
      </c>
      <c r="BM228" s="227" t="s">
        <v>377</v>
      </c>
    </row>
    <row r="229" s="12" customFormat="1" ht="22.8" customHeight="1">
      <c r="A229" s="12"/>
      <c r="B229" s="200"/>
      <c r="C229" s="201"/>
      <c r="D229" s="202" t="s">
        <v>75</v>
      </c>
      <c r="E229" s="214" t="s">
        <v>3733</v>
      </c>
      <c r="F229" s="214" t="s">
        <v>3734</v>
      </c>
      <c r="G229" s="201"/>
      <c r="H229" s="201"/>
      <c r="I229" s="204"/>
      <c r="J229" s="215">
        <f>BK229</f>
        <v>0</v>
      </c>
      <c r="K229" s="201"/>
      <c r="L229" s="206"/>
      <c r="M229" s="207"/>
      <c r="N229" s="208"/>
      <c r="O229" s="208"/>
      <c r="P229" s="209">
        <f>SUM(P230:P232)</f>
        <v>0</v>
      </c>
      <c r="Q229" s="208"/>
      <c r="R229" s="209">
        <f>SUM(R230:R232)</f>
        <v>0</v>
      </c>
      <c r="S229" s="208"/>
      <c r="T229" s="210">
        <f>SUM(T230:T232)</f>
        <v>0</v>
      </c>
      <c r="U229" s="12"/>
      <c r="V229" s="12"/>
      <c r="W229" s="12"/>
      <c r="X229" s="12"/>
      <c r="Y229" s="12"/>
      <c r="Z229" s="12"/>
      <c r="AA229" s="12"/>
      <c r="AB229" s="12"/>
      <c r="AC229" s="12"/>
      <c r="AD229" s="12"/>
      <c r="AE229" s="12"/>
      <c r="AR229" s="211" t="s">
        <v>83</v>
      </c>
      <c r="AT229" s="212" t="s">
        <v>75</v>
      </c>
      <c r="AU229" s="212" t="s">
        <v>83</v>
      </c>
      <c r="AY229" s="211" t="s">
        <v>214</v>
      </c>
      <c r="BK229" s="213">
        <f>SUM(BK230:BK232)</f>
        <v>0</v>
      </c>
    </row>
    <row r="230" s="2" customFormat="1" ht="16.5" customHeight="1">
      <c r="A230" s="42"/>
      <c r="B230" s="43"/>
      <c r="C230" s="216" t="s">
        <v>76</v>
      </c>
      <c r="D230" s="216" t="s">
        <v>217</v>
      </c>
      <c r="E230" s="217" t="s">
        <v>3735</v>
      </c>
      <c r="F230" s="218" t="s">
        <v>3736</v>
      </c>
      <c r="G230" s="219" t="s">
        <v>3732</v>
      </c>
      <c r="H230" s="220">
        <v>95</v>
      </c>
      <c r="I230" s="221"/>
      <c r="J230" s="222">
        <f>ROUND(I230*H230,2)</f>
        <v>0</v>
      </c>
      <c r="K230" s="218" t="s">
        <v>32</v>
      </c>
      <c r="L230" s="48"/>
      <c r="M230" s="223" t="s">
        <v>32</v>
      </c>
      <c r="N230" s="224" t="s">
        <v>47</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215</v>
      </c>
      <c r="AT230" s="227" t="s">
        <v>217</v>
      </c>
      <c r="AU230" s="227" t="s">
        <v>85</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215</v>
      </c>
      <c r="BM230" s="227" t="s">
        <v>389</v>
      </c>
    </row>
    <row r="231" s="2" customFormat="1" ht="16.5" customHeight="1">
      <c r="A231" s="42"/>
      <c r="B231" s="43"/>
      <c r="C231" s="216" t="s">
        <v>76</v>
      </c>
      <c r="D231" s="216" t="s">
        <v>217</v>
      </c>
      <c r="E231" s="217" t="s">
        <v>3737</v>
      </c>
      <c r="F231" s="218" t="s">
        <v>3738</v>
      </c>
      <c r="G231" s="219" t="s">
        <v>3732</v>
      </c>
      <c r="H231" s="220">
        <v>12</v>
      </c>
      <c r="I231" s="221"/>
      <c r="J231" s="222">
        <f>ROUND(I231*H231,2)</f>
        <v>0</v>
      </c>
      <c r="K231" s="218" t="s">
        <v>32</v>
      </c>
      <c r="L231" s="48"/>
      <c r="M231" s="223" t="s">
        <v>32</v>
      </c>
      <c r="N231" s="224" t="s">
        <v>47</v>
      </c>
      <c r="O231" s="88"/>
      <c r="P231" s="225">
        <f>O231*H231</f>
        <v>0</v>
      </c>
      <c r="Q231" s="225">
        <v>0</v>
      </c>
      <c r="R231" s="225">
        <f>Q231*H231</f>
        <v>0</v>
      </c>
      <c r="S231" s="225">
        <v>0</v>
      </c>
      <c r="T231" s="226">
        <f>S231*H231</f>
        <v>0</v>
      </c>
      <c r="U231" s="42"/>
      <c r="V231" s="42"/>
      <c r="W231" s="42"/>
      <c r="X231" s="42"/>
      <c r="Y231" s="42"/>
      <c r="Z231" s="42"/>
      <c r="AA231" s="42"/>
      <c r="AB231" s="42"/>
      <c r="AC231" s="42"/>
      <c r="AD231" s="42"/>
      <c r="AE231" s="42"/>
      <c r="AR231" s="227" t="s">
        <v>215</v>
      </c>
      <c r="AT231" s="227" t="s">
        <v>217</v>
      </c>
      <c r="AU231" s="227" t="s">
        <v>85</v>
      </c>
      <c r="AY231" s="20" t="s">
        <v>214</v>
      </c>
      <c r="BE231" s="228">
        <f>IF(N231="základní",J231,0)</f>
        <v>0</v>
      </c>
      <c r="BF231" s="228">
        <f>IF(N231="snížená",J231,0)</f>
        <v>0</v>
      </c>
      <c r="BG231" s="228">
        <f>IF(N231="zákl. přenesená",J231,0)</f>
        <v>0</v>
      </c>
      <c r="BH231" s="228">
        <f>IF(N231="sníž. přenesená",J231,0)</f>
        <v>0</v>
      </c>
      <c r="BI231" s="228">
        <f>IF(N231="nulová",J231,0)</f>
        <v>0</v>
      </c>
      <c r="BJ231" s="20" t="s">
        <v>83</v>
      </c>
      <c r="BK231" s="228">
        <f>ROUND(I231*H231,2)</f>
        <v>0</v>
      </c>
      <c r="BL231" s="20" t="s">
        <v>215</v>
      </c>
      <c r="BM231" s="227" t="s">
        <v>406</v>
      </c>
    </row>
    <row r="232" s="2" customFormat="1" ht="16.5" customHeight="1">
      <c r="A232" s="42"/>
      <c r="B232" s="43"/>
      <c r="C232" s="216" t="s">
        <v>76</v>
      </c>
      <c r="D232" s="216" t="s">
        <v>217</v>
      </c>
      <c r="E232" s="217" t="s">
        <v>3739</v>
      </c>
      <c r="F232" s="218" t="s">
        <v>3740</v>
      </c>
      <c r="G232" s="219" t="s">
        <v>3732</v>
      </c>
      <c r="H232" s="220">
        <v>6</v>
      </c>
      <c r="I232" s="221"/>
      <c r="J232" s="222">
        <f>ROUND(I232*H232,2)</f>
        <v>0</v>
      </c>
      <c r="K232" s="218" t="s">
        <v>32</v>
      </c>
      <c r="L232" s="48"/>
      <c r="M232" s="223" t="s">
        <v>32</v>
      </c>
      <c r="N232" s="224" t="s">
        <v>47</v>
      </c>
      <c r="O232" s="88"/>
      <c r="P232" s="225">
        <f>O232*H232</f>
        <v>0</v>
      </c>
      <c r="Q232" s="225">
        <v>0</v>
      </c>
      <c r="R232" s="225">
        <f>Q232*H232</f>
        <v>0</v>
      </c>
      <c r="S232" s="225">
        <v>0</v>
      </c>
      <c r="T232" s="226">
        <f>S232*H232</f>
        <v>0</v>
      </c>
      <c r="U232" s="42"/>
      <c r="V232" s="42"/>
      <c r="W232" s="42"/>
      <c r="X232" s="42"/>
      <c r="Y232" s="42"/>
      <c r="Z232" s="42"/>
      <c r="AA232" s="42"/>
      <c r="AB232" s="42"/>
      <c r="AC232" s="42"/>
      <c r="AD232" s="42"/>
      <c r="AE232" s="42"/>
      <c r="AR232" s="227" t="s">
        <v>215</v>
      </c>
      <c r="AT232" s="227" t="s">
        <v>217</v>
      </c>
      <c r="AU232" s="227" t="s">
        <v>85</v>
      </c>
      <c r="AY232" s="20" t="s">
        <v>214</v>
      </c>
      <c r="BE232" s="228">
        <f>IF(N232="základní",J232,0)</f>
        <v>0</v>
      </c>
      <c r="BF232" s="228">
        <f>IF(N232="snížená",J232,0)</f>
        <v>0</v>
      </c>
      <c r="BG232" s="228">
        <f>IF(N232="zákl. přenesená",J232,0)</f>
        <v>0</v>
      </c>
      <c r="BH232" s="228">
        <f>IF(N232="sníž. přenesená",J232,0)</f>
        <v>0</v>
      </c>
      <c r="BI232" s="228">
        <f>IF(N232="nulová",J232,0)</f>
        <v>0</v>
      </c>
      <c r="BJ232" s="20" t="s">
        <v>83</v>
      </c>
      <c r="BK232" s="228">
        <f>ROUND(I232*H232,2)</f>
        <v>0</v>
      </c>
      <c r="BL232" s="20" t="s">
        <v>215</v>
      </c>
      <c r="BM232" s="227" t="s">
        <v>417</v>
      </c>
    </row>
    <row r="233" s="12" customFormat="1" ht="22.8" customHeight="1">
      <c r="A233" s="12"/>
      <c r="B233" s="200"/>
      <c r="C233" s="201"/>
      <c r="D233" s="202" t="s">
        <v>75</v>
      </c>
      <c r="E233" s="214" t="s">
        <v>3733</v>
      </c>
      <c r="F233" s="214" t="s">
        <v>3734</v>
      </c>
      <c r="G233" s="201"/>
      <c r="H233" s="201"/>
      <c r="I233" s="204"/>
      <c r="J233" s="215">
        <f>BK233</f>
        <v>0</v>
      </c>
      <c r="K233" s="201"/>
      <c r="L233" s="206"/>
      <c r="M233" s="207"/>
      <c r="N233" s="208"/>
      <c r="O233" s="208"/>
      <c r="P233" s="209">
        <f>P234</f>
        <v>0</v>
      </c>
      <c r="Q233" s="208"/>
      <c r="R233" s="209">
        <f>R234</f>
        <v>0</v>
      </c>
      <c r="S233" s="208"/>
      <c r="T233" s="210">
        <f>T234</f>
        <v>0</v>
      </c>
      <c r="U233" s="12"/>
      <c r="V233" s="12"/>
      <c r="W233" s="12"/>
      <c r="X233" s="12"/>
      <c r="Y233" s="12"/>
      <c r="Z233" s="12"/>
      <c r="AA233" s="12"/>
      <c r="AB233" s="12"/>
      <c r="AC233" s="12"/>
      <c r="AD233" s="12"/>
      <c r="AE233" s="12"/>
      <c r="AR233" s="211" t="s">
        <v>83</v>
      </c>
      <c r="AT233" s="212" t="s">
        <v>75</v>
      </c>
      <c r="AU233" s="212" t="s">
        <v>83</v>
      </c>
      <c r="AY233" s="211" t="s">
        <v>214</v>
      </c>
      <c r="BK233" s="213">
        <f>BK234</f>
        <v>0</v>
      </c>
    </row>
    <row r="234" s="2" customFormat="1" ht="16.5" customHeight="1">
      <c r="A234" s="42"/>
      <c r="B234" s="43"/>
      <c r="C234" s="216" t="s">
        <v>76</v>
      </c>
      <c r="D234" s="216" t="s">
        <v>217</v>
      </c>
      <c r="E234" s="217" t="s">
        <v>3741</v>
      </c>
      <c r="F234" s="218" t="s">
        <v>3742</v>
      </c>
      <c r="G234" s="219" t="s">
        <v>3732</v>
      </c>
      <c r="H234" s="220">
        <v>5</v>
      </c>
      <c r="I234" s="221"/>
      <c r="J234" s="222">
        <f>ROUND(I234*H234,2)</f>
        <v>0</v>
      </c>
      <c r="K234" s="218" t="s">
        <v>32</v>
      </c>
      <c r="L234" s="48"/>
      <c r="M234" s="223" t="s">
        <v>32</v>
      </c>
      <c r="N234" s="224" t="s">
        <v>47</v>
      </c>
      <c r="O234" s="88"/>
      <c r="P234" s="225">
        <f>O234*H234</f>
        <v>0</v>
      </c>
      <c r="Q234" s="225">
        <v>0</v>
      </c>
      <c r="R234" s="225">
        <f>Q234*H234</f>
        <v>0</v>
      </c>
      <c r="S234" s="225">
        <v>0</v>
      </c>
      <c r="T234" s="226">
        <f>S234*H234</f>
        <v>0</v>
      </c>
      <c r="U234" s="42"/>
      <c r="V234" s="42"/>
      <c r="W234" s="42"/>
      <c r="X234" s="42"/>
      <c r="Y234" s="42"/>
      <c r="Z234" s="42"/>
      <c r="AA234" s="42"/>
      <c r="AB234" s="42"/>
      <c r="AC234" s="42"/>
      <c r="AD234" s="42"/>
      <c r="AE234" s="42"/>
      <c r="AR234" s="227" t="s">
        <v>215</v>
      </c>
      <c r="AT234" s="227" t="s">
        <v>217</v>
      </c>
      <c r="AU234" s="227" t="s">
        <v>85</v>
      </c>
      <c r="AY234" s="20" t="s">
        <v>214</v>
      </c>
      <c r="BE234" s="228">
        <f>IF(N234="základní",J234,0)</f>
        <v>0</v>
      </c>
      <c r="BF234" s="228">
        <f>IF(N234="snížená",J234,0)</f>
        <v>0</v>
      </c>
      <c r="BG234" s="228">
        <f>IF(N234="zákl. přenesená",J234,0)</f>
        <v>0</v>
      </c>
      <c r="BH234" s="228">
        <f>IF(N234="sníž. přenesená",J234,0)</f>
        <v>0</v>
      </c>
      <c r="BI234" s="228">
        <f>IF(N234="nulová",J234,0)</f>
        <v>0</v>
      </c>
      <c r="BJ234" s="20" t="s">
        <v>83</v>
      </c>
      <c r="BK234" s="228">
        <f>ROUND(I234*H234,2)</f>
        <v>0</v>
      </c>
      <c r="BL234" s="20" t="s">
        <v>215</v>
      </c>
      <c r="BM234" s="227" t="s">
        <v>426</v>
      </c>
    </row>
    <row r="235" s="12" customFormat="1" ht="22.8" customHeight="1">
      <c r="A235" s="12"/>
      <c r="B235" s="200"/>
      <c r="C235" s="201"/>
      <c r="D235" s="202" t="s">
        <v>75</v>
      </c>
      <c r="E235" s="214" t="s">
        <v>3743</v>
      </c>
      <c r="F235" s="214" t="s">
        <v>3744</v>
      </c>
      <c r="G235" s="201"/>
      <c r="H235" s="201"/>
      <c r="I235" s="204"/>
      <c r="J235" s="215">
        <f>BK235</f>
        <v>0</v>
      </c>
      <c r="K235" s="201"/>
      <c r="L235" s="206"/>
      <c r="M235" s="207"/>
      <c r="N235" s="208"/>
      <c r="O235" s="208"/>
      <c r="P235" s="209">
        <f>P236</f>
        <v>0</v>
      </c>
      <c r="Q235" s="208"/>
      <c r="R235" s="209">
        <f>R236</f>
        <v>0</v>
      </c>
      <c r="S235" s="208"/>
      <c r="T235" s="210">
        <f>T236</f>
        <v>0</v>
      </c>
      <c r="U235" s="12"/>
      <c r="V235" s="12"/>
      <c r="W235" s="12"/>
      <c r="X235" s="12"/>
      <c r="Y235" s="12"/>
      <c r="Z235" s="12"/>
      <c r="AA235" s="12"/>
      <c r="AB235" s="12"/>
      <c r="AC235" s="12"/>
      <c r="AD235" s="12"/>
      <c r="AE235" s="12"/>
      <c r="AR235" s="211" t="s">
        <v>83</v>
      </c>
      <c r="AT235" s="212" t="s">
        <v>75</v>
      </c>
      <c r="AU235" s="212" t="s">
        <v>83</v>
      </c>
      <c r="AY235" s="211" t="s">
        <v>214</v>
      </c>
      <c r="BK235" s="213">
        <f>BK236</f>
        <v>0</v>
      </c>
    </row>
    <row r="236" s="2" customFormat="1" ht="16.5" customHeight="1">
      <c r="A236" s="42"/>
      <c r="B236" s="43"/>
      <c r="C236" s="216" t="s">
        <v>76</v>
      </c>
      <c r="D236" s="216" t="s">
        <v>217</v>
      </c>
      <c r="E236" s="217" t="s">
        <v>3745</v>
      </c>
      <c r="F236" s="218" t="s">
        <v>3746</v>
      </c>
      <c r="G236" s="219" t="s">
        <v>3747</v>
      </c>
      <c r="H236" s="220">
        <v>1</v>
      </c>
      <c r="I236" s="221"/>
      <c r="J236" s="222">
        <f>ROUND(I236*H236,2)</f>
        <v>0</v>
      </c>
      <c r="K236" s="218" t="s">
        <v>32</v>
      </c>
      <c r="L236" s="48"/>
      <c r="M236" s="223" t="s">
        <v>32</v>
      </c>
      <c r="N236" s="224" t="s">
        <v>47</v>
      </c>
      <c r="O236" s="88"/>
      <c r="P236" s="225">
        <f>O236*H236</f>
        <v>0</v>
      </c>
      <c r="Q236" s="225">
        <v>0</v>
      </c>
      <c r="R236" s="225">
        <f>Q236*H236</f>
        <v>0</v>
      </c>
      <c r="S236" s="225">
        <v>0</v>
      </c>
      <c r="T236" s="226">
        <f>S236*H236</f>
        <v>0</v>
      </c>
      <c r="U236" s="42"/>
      <c r="V236" s="42"/>
      <c r="W236" s="42"/>
      <c r="X236" s="42"/>
      <c r="Y236" s="42"/>
      <c r="Z236" s="42"/>
      <c r="AA236" s="42"/>
      <c r="AB236" s="42"/>
      <c r="AC236" s="42"/>
      <c r="AD236" s="42"/>
      <c r="AE236" s="42"/>
      <c r="AR236" s="227" t="s">
        <v>215</v>
      </c>
      <c r="AT236" s="227" t="s">
        <v>217</v>
      </c>
      <c r="AU236" s="227" t="s">
        <v>85</v>
      </c>
      <c r="AY236" s="20" t="s">
        <v>214</v>
      </c>
      <c r="BE236" s="228">
        <f>IF(N236="základní",J236,0)</f>
        <v>0</v>
      </c>
      <c r="BF236" s="228">
        <f>IF(N236="snížená",J236,0)</f>
        <v>0</v>
      </c>
      <c r="BG236" s="228">
        <f>IF(N236="zákl. přenesená",J236,0)</f>
        <v>0</v>
      </c>
      <c r="BH236" s="228">
        <f>IF(N236="sníž. přenesená",J236,0)</f>
        <v>0</v>
      </c>
      <c r="BI236" s="228">
        <f>IF(N236="nulová",J236,0)</f>
        <v>0</v>
      </c>
      <c r="BJ236" s="20" t="s">
        <v>83</v>
      </c>
      <c r="BK236" s="228">
        <f>ROUND(I236*H236,2)</f>
        <v>0</v>
      </c>
      <c r="BL236" s="20" t="s">
        <v>215</v>
      </c>
      <c r="BM236" s="227" t="s">
        <v>441</v>
      </c>
    </row>
    <row r="237" s="12" customFormat="1" ht="22.8" customHeight="1">
      <c r="A237" s="12"/>
      <c r="B237" s="200"/>
      <c r="C237" s="201"/>
      <c r="D237" s="202" t="s">
        <v>75</v>
      </c>
      <c r="E237" s="214" t="s">
        <v>3748</v>
      </c>
      <c r="F237" s="214" t="s">
        <v>3749</v>
      </c>
      <c r="G237" s="201"/>
      <c r="H237" s="201"/>
      <c r="I237" s="204"/>
      <c r="J237" s="215">
        <f>BK237</f>
        <v>0</v>
      </c>
      <c r="K237" s="201"/>
      <c r="L237" s="206"/>
      <c r="M237" s="207"/>
      <c r="N237" s="208"/>
      <c r="O237" s="208"/>
      <c r="P237" s="209">
        <f>P238</f>
        <v>0</v>
      </c>
      <c r="Q237" s="208"/>
      <c r="R237" s="209">
        <f>R238</f>
        <v>0</v>
      </c>
      <c r="S237" s="208"/>
      <c r="T237" s="210">
        <f>T238</f>
        <v>0</v>
      </c>
      <c r="U237" s="12"/>
      <c r="V237" s="12"/>
      <c r="W237" s="12"/>
      <c r="X237" s="12"/>
      <c r="Y237" s="12"/>
      <c r="Z237" s="12"/>
      <c r="AA237" s="12"/>
      <c r="AB237" s="12"/>
      <c r="AC237" s="12"/>
      <c r="AD237" s="12"/>
      <c r="AE237" s="12"/>
      <c r="AR237" s="211" t="s">
        <v>83</v>
      </c>
      <c r="AT237" s="212" t="s">
        <v>75</v>
      </c>
      <c r="AU237" s="212" t="s">
        <v>83</v>
      </c>
      <c r="AY237" s="211" t="s">
        <v>214</v>
      </c>
      <c r="BK237" s="213">
        <f>BK238</f>
        <v>0</v>
      </c>
    </row>
    <row r="238" s="2" customFormat="1" ht="16.5" customHeight="1">
      <c r="A238" s="42"/>
      <c r="B238" s="43"/>
      <c r="C238" s="216" t="s">
        <v>76</v>
      </c>
      <c r="D238" s="216" t="s">
        <v>217</v>
      </c>
      <c r="E238" s="217" t="s">
        <v>3750</v>
      </c>
      <c r="F238" s="218" t="s">
        <v>3746</v>
      </c>
      <c r="G238" s="219" t="s">
        <v>3747</v>
      </c>
      <c r="H238" s="220">
        <v>1</v>
      </c>
      <c r="I238" s="221"/>
      <c r="J238" s="222">
        <f>ROUND(I238*H238,2)</f>
        <v>0</v>
      </c>
      <c r="K238" s="218" t="s">
        <v>32</v>
      </c>
      <c r="L238" s="48"/>
      <c r="M238" s="223" t="s">
        <v>32</v>
      </c>
      <c r="N238" s="224" t="s">
        <v>47</v>
      </c>
      <c r="O238" s="88"/>
      <c r="P238" s="225">
        <f>O238*H238</f>
        <v>0</v>
      </c>
      <c r="Q238" s="225">
        <v>0</v>
      </c>
      <c r="R238" s="225">
        <f>Q238*H238</f>
        <v>0</v>
      </c>
      <c r="S238" s="225">
        <v>0</v>
      </c>
      <c r="T238" s="226">
        <f>S238*H238</f>
        <v>0</v>
      </c>
      <c r="U238" s="42"/>
      <c r="V238" s="42"/>
      <c r="W238" s="42"/>
      <c r="X238" s="42"/>
      <c r="Y238" s="42"/>
      <c r="Z238" s="42"/>
      <c r="AA238" s="42"/>
      <c r="AB238" s="42"/>
      <c r="AC238" s="42"/>
      <c r="AD238" s="42"/>
      <c r="AE238" s="42"/>
      <c r="AR238" s="227" t="s">
        <v>215</v>
      </c>
      <c r="AT238" s="227" t="s">
        <v>217</v>
      </c>
      <c r="AU238" s="227" t="s">
        <v>85</v>
      </c>
      <c r="AY238" s="20" t="s">
        <v>214</v>
      </c>
      <c r="BE238" s="228">
        <f>IF(N238="základní",J238,0)</f>
        <v>0</v>
      </c>
      <c r="BF238" s="228">
        <f>IF(N238="snížená",J238,0)</f>
        <v>0</v>
      </c>
      <c r="BG238" s="228">
        <f>IF(N238="zákl. přenesená",J238,0)</f>
        <v>0</v>
      </c>
      <c r="BH238" s="228">
        <f>IF(N238="sníž. přenesená",J238,0)</f>
        <v>0</v>
      </c>
      <c r="BI238" s="228">
        <f>IF(N238="nulová",J238,0)</f>
        <v>0</v>
      </c>
      <c r="BJ238" s="20" t="s">
        <v>83</v>
      </c>
      <c r="BK238" s="228">
        <f>ROUND(I238*H238,2)</f>
        <v>0</v>
      </c>
      <c r="BL238" s="20" t="s">
        <v>215</v>
      </c>
      <c r="BM238" s="227" t="s">
        <v>453</v>
      </c>
    </row>
    <row r="239" s="12" customFormat="1" ht="22.8" customHeight="1">
      <c r="A239" s="12"/>
      <c r="B239" s="200"/>
      <c r="C239" s="201"/>
      <c r="D239" s="202" t="s">
        <v>75</v>
      </c>
      <c r="E239" s="214" t="s">
        <v>3751</v>
      </c>
      <c r="F239" s="214" t="s">
        <v>3752</v>
      </c>
      <c r="G239" s="201"/>
      <c r="H239" s="201"/>
      <c r="I239" s="204"/>
      <c r="J239" s="215">
        <f>BK239</f>
        <v>0</v>
      </c>
      <c r="K239" s="201"/>
      <c r="L239" s="206"/>
      <c r="M239" s="207"/>
      <c r="N239" s="208"/>
      <c r="O239" s="208"/>
      <c r="P239" s="209">
        <f>SUM(P240:P241)</f>
        <v>0</v>
      </c>
      <c r="Q239" s="208"/>
      <c r="R239" s="209">
        <f>SUM(R240:R241)</f>
        <v>0</v>
      </c>
      <c r="S239" s="208"/>
      <c r="T239" s="210">
        <f>SUM(T240:T241)</f>
        <v>0</v>
      </c>
      <c r="U239" s="12"/>
      <c r="V239" s="12"/>
      <c r="W239" s="12"/>
      <c r="X239" s="12"/>
      <c r="Y239" s="12"/>
      <c r="Z239" s="12"/>
      <c r="AA239" s="12"/>
      <c r="AB239" s="12"/>
      <c r="AC239" s="12"/>
      <c r="AD239" s="12"/>
      <c r="AE239" s="12"/>
      <c r="AR239" s="211" t="s">
        <v>83</v>
      </c>
      <c r="AT239" s="212" t="s">
        <v>75</v>
      </c>
      <c r="AU239" s="212" t="s">
        <v>83</v>
      </c>
      <c r="AY239" s="211" t="s">
        <v>214</v>
      </c>
      <c r="BK239" s="213">
        <f>SUM(BK240:BK241)</f>
        <v>0</v>
      </c>
    </row>
    <row r="240" s="2" customFormat="1" ht="90" customHeight="1">
      <c r="A240" s="42"/>
      <c r="B240" s="43"/>
      <c r="C240" s="216" t="s">
        <v>76</v>
      </c>
      <c r="D240" s="216" t="s">
        <v>217</v>
      </c>
      <c r="E240" s="217" t="s">
        <v>3753</v>
      </c>
      <c r="F240" s="218" t="s">
        <v>3754</v>
      </c>
      <c r="G240" s="219" t="s">
        <v>670</v>
      </c>
      <c r="H240" s="220">
        <v>1</v>
      </c>
      <c r="I240" s="221"/>
      <c r="J240" s="222">
        <f>ROUND(I240*H240,2)</f>
        <v>0</v>
      </c>
      <c r="K240" s="218" t="s">
        <v>32</v>
      </c>
      <c r="L240" s="48"/>
      <c r="M240" s="223" t="s">
        <v>32</v>
      </c>
      <c r="N240" s="224" t="s">
        <v>47</v>
      </c>
      <c r="O240" s="88"/>
      <c r="P240" s="225">
        <f>O240*H240</f>
        <v>0</v>
      </c>
      <c r="Q240" s="225">
        <v>0</v>
      </c>
      <c r="R240" s="225">
        <f>Q240*H240</f>
        <v>0</v>
      </c>
      <c r="S240" s="225">
        <v>0</v>
      </c>
      <c r="T240" s="226">
        <f>S240*H240</f>
        <v>0</v>
      </c>
      <c r="U240" s="42"/>
      <c r="V240" s="42"/>
      <c r="W240" s="42"/>
      <c r="X240" s="42"/>
      <c r="Y240" s="42"/>
      <c r="Z240" s="42"/>
      <c r="AA240" s="42"/>
      <c r="AB240" s="42"/>
      <c r="AC240" s="42"/>
      <c r="AD240" s="42"/>
      <c r="AE240" s="42"/>
      <c r="AR240" s="227" t="s">
        <v>215</v>
      </c>
      <c r="AT240" s="227" t="s">
        <v>217</v>
      </c>
      <c r="AU240" s="227" t="s">
        <v>85</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215</v>
      </c>
      <c r="BM240" s="227" t="s">
        <v>465</v>
      </c>
    </row>
    <row r="241" s="2" customFormat="1" ht="21.75" customHeight="1">
      <c r="A241" s="42"/>
      <c r="B241" s="43"/>
      <c r="C241" s="216" t="s">
        <v>76</v>
      </c>
      <c r="D241" s="216" t="s">
        <v>217</v>
      </c>
      <c r="E241" s="217" t="s">
        <v>3755</v>
      </c>
      <c r="F241" s="218" t="s">
        <v>3756</v>
      </c>
      <c r="G241" s="219" t="s">
        <v>670</v>
      </c>
      <c r="H241" s="220">
        <v>1</v>
      </c>
      <c r="I241" s="221"/>
      <c r="J241" s="222">
        <f>ROUND(I241*H241,2)</f>
        <v>0</v>
      </c>
      <c r="K241" s="218" t="s">
        <v>32</v>
      </c>
      <c r="L241" s="48"/>
      <c r="M241" s="223" t="s">
        <v>32</v>
      </c>
      <c r="N241" s="224" t="s">
        <v>47</v>
      </c>
      <c r="O241" s="88"/>
      <c r="P241" s="225">
        <f>O241*H241</f>
        <v>0</v>
      </c>
      <c r="Q241" s="225">
        <v>0</v>
      </c>
      <c r="R241" s="225">
        <f>Q241*H241</f>
        <v>0</v>
      </c>
      <c r="S241" s="225">
        <v>0</v>
      </c>
      <c r="T241" s="226">
        <f>S241*H241</f>
        <v>0</v>
      </c>
      <c r="U241" s="42"/>
      <c r="V241" s="42"/>
      <c r="W241" s="42"/>
      <c r="X241" s="42"/>
      <c r="Y241" s="42"/>
      <c r="Z241" s="42"/>
      <c r="AA241" s="42"/>
      <c r="AB241" s="42"/>
      <c r="AC241" s="42"/>
      <c r="AD241" s="42"/>
      <c r="AE241" s="42"/>
      <c r="AR241" s="227" t="s">
        <v>215</v>
      </c>
      <c r="AT241" s="227" t="s">
        <v>217</v>
      </c>
      <c r="AU241" s="227" t="s">
        <v>85</v>
      </c>
      <c r="AY241" s="20" t="s">
        <v>214</v>
      </c>
      <c r="BE241" s="228">
        <f>IF(N241="základní",J241,0)</f>
        <v>0</v>
      </c>
      <c r="BF241" s="228">
        <f>IF(N241="snížená",J241,0)</f>
        <v>0</v>
      </c>
      <c r="BG241" s="228">
        <f>IF(N241="zákl. přenesená",J241,0)</f>
        <v>0</v>
      </c>
      <c r="BH241" s="228">
        <f>IF(N241="sníž. přenesená",J241,0)</f>
        <v>0</v>
      </c>
      <c r="BI241" s="228">
        <f>IF(N241="nulová",J241,0)</f>
        <v>0</v>
      </c>
      <c r="BJ241" s="20" t="s">
        <v>83</v>
      </c>
      <c r="BK241" s="228">
        <f>ROUND(I241*H241,2)</f>
        <v>0</v>
      </c>
      <c r="BL241" s="20" t="s">
        <v>215</v>
      </c>
      <c r="BM241" s="227" t="s">
        <v>477</v>
      </c>
    </row>
    <row r="242" s="12" customFormat="1" ht="22.8" customHeight="1">
      <c r="A242" s="12"/>
      <c r="B242" s="200"/>
      <c r="C242" s="201"/>
      <c r="D242" s="202" t="s">
        <v>75</v>
      </c>
      <c r="E242" s="214" t="s">
        <v>3757</v>
      </c>
      <c r="F242" s="214" t="s">
        <v>3758</v>
      </c>
      <c r="G242" s="201"/>
      <c r="H242" s="201"/>
      <c r="I242" s="204"/>
      <c r="J242" s="215">
        <f>BK242</f>
        <v>0</v>
      </c>
      <c r="K242" s="201"/>
      <c r="L242" s="206"/>
      <c r="M242" s="207"/>
      <c r="N242" s="208"/>
      <c r="O242" s="208"/>
      <c r="P242" s="209">
        <f>P243</f>
        <v>0</v>
      </c>
      <c r="Q242" s="208"/>
      <c r="R242" s="209">
        <f>R243</f>
        <v>0</v>
      </c>
      <c r="S242" s="208"/>
      <c r="T242" s="210">
        <f>T243</f>
        <v>0</v>
      </c>
      <c r="U242" s="12"/>
      <c r="V242" s="12"/>
      <c r="W242" s="12"/>
      <c r="X242" s="12"/>
      <c r="Y242" s="12"/>
      <c r="Z242" s="12"/>
      <c r="AA242" s="12"/>
      <c r="AB242" s="12"/>
      <c r="AC242" s="12"/>
      <c r="AD242" s="12"/>
      <c r="AE242" s="12"/>
      <c r="AR242" s="211" t="s">
        <v>83</v>
      </c>
      <c r="AT242" s="212" t="s">
        <v>75</v>
      </c>
      <c r="AU242" s="212" t="s">
        <v>83</v>
      </c>
      <c r="AY242" s="211" t="s">
        <v>214</v>
      </c>
      <c r="BK242" s="213">
        <f>BK243</f>
        <v>0</v>
      </c>
    </row>
    <row r="243" s="2" customFormat="1" ht="16.5" customHeight="1">
      <c r="A243" s="42"/>
      <c r="B243" s="43"/>
      <c r="C243" s="216" t="s">
        <v>76</v>
      </c>
      <c r="D243" s="216" t="s">
        <v>217</v>
      </c>
      <c r="E243" s="217" t="s">
        <v>3759</v>
      </c>
      <c r="F243" s="218" t="s">
        <v>3760</v>
      </c>
      <c r="G243" s="219" t="s">
        <v>670</v>
      </c>
      <c r="H243" s="220">
        <v>6</v>
      </c>
      <c r="I243" s="221"/>
      <c r="J243" s="222">
        <f>ROUND(I243*H243,2)</f>
        <v>0</v>
      </c>
      <c r="K243" s="218" t="s">
        <v>32</v>
      </c>
      <c r="L243" s="48"/>
      <c r="M243" s="223" t="s">
        <v>32</v>
      </c>
      <c r="N243" s="224" t="s">
        <v>47</v>
      </c>
      <c r="O243" s="88"/>
      <c r="P243" s="225">
        <f>O243*H243</f>
        <v>0</v>
      </c>
      <c r="Q243" s="225">
        <v>0</v>
      </c>
      <c r="R243" s="225">
        <f>Q243*H243</f>
        <v>0</v>
      </c>
      <c r="S243" s="225">
        <v>0</v>
      </c>
      <c r="T243" s="226">
        <f>S243*H243</f>
        <v>0</v>
      </c>
      <c r="U243" s="42"/>
      <c r="V243" s="42"/>
      <c r="W243" s="42"/>
      <c r="X243" s="42"/>
      <c r="Y243" s="42"/>
      <c r="Z243" s="42"/>
      <c r="AA243" s="42"/>
      <c r="AB243" s="42"/>
      <c r="AC243" s="42"/>
      <c r="AD243" s="42"/>
      <c r="AE243" s="42"/>
      <c r="AR243" s="227" t="s">
        <v>215</v>
      </c>
      <c r="AT243" s="227" t="s">
        <v>217</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215</v>
      </c>
      <c r="BM243" s="227" t="s">
        <v>492</v>
      </c>
    </row>
    <row r="244" s="12" customFormat="1" ht="22.8" customHeight="1">
      <c r="A244" s="12"/>
      <c r="B244" s="200"/>
      <c r="C244" s="201"/>
      <c r="D244" s="202" t="s">
        <v>75</v>
      </c>
      <c r="E244" s="214" t="s">
        <v>3761</v>
      </c>
      <c r="F244" s="214" t="s">
        <v>3762</v>
      </c>
      <c r="G244" s="201"/>
      <c r="H244" s="201"/>
      <c r="I244" s="204"/>
      <c r="J244" s="215">
        <f>BK244</f>
        <v>0</v>
      </c>
      <c r="K244" s="201"/>
      <c r="L244" s="206"/>
      <c r="M244" s="207"/>
      <c r="N244" s="208"/>
      <c r="O244" s="208"/>
      <c r="P244" s="209">
        <f>SUM(P245:P246)</f>
        <v>0</v>
      </c>
      <c r="Q244" s="208"/>
      <c r="R244" s="209">
        <f>SUM(R245:R246)</f>
        <v>0</v>
      </c>
      <c r="S244" s="208"/>
      <c r="T244" s="210">
        <f>SUM(T245:T246)</f>
        <v>0</v>
      </c>
      <c r="U244" s="12"/>
      <c r="V244" s="12"/>
      <c r="W244" s="12"/>
      <c r="X244" s="12"/>
      <c r="Y244" s="12"/>
      <c r="Z244" s="12"/>
      <c r="AA244" s="12"/>
      <c r="AB244" s="12"/>
      <c r="AC244" s="12"/>
      <c r="AD244" s="12"/>
      <c r="AE244" s="12"/>
      <c r="AR244" s="211" t="s">
        <v>83</v>
      </c>
      <c r="AT244" s="212" t="s">
        <v>75</v>
      </c>
      <c r="AU244" s="212" t="s">
        <v>83</v>
      </c>
      <c r="AY244" s="211" t="s">
        <v>214</v>
      </c>
      <c r="BK244" s="213">
        <f>SUM(BK245:BK246)</f>
        <v>0</v>
      </c>
    </row>
    <row r="245" s="2" customFormat="1" ht="24.15" customHeight="1">
      <c r="A245" s="42"/>
      <c r="B245" s="43"/>
      <c r="C245" s="216" t="s">
        <v>76</v>
      </c>
      <c r="D245" s="216" t="s">
        <v>217</v>
      </c>
      <c r="E245" s="217" t="s">
        <v>3763</v>
      </c>
      <c r="F245" s="218" t="s">
        <v>3764</v>
      </c>
      <c r="G245" s="219" t="s">
        <v>670</v>
      </c>
      <c r="H245" s="220">
        <v>1</v>
      </c>
      <c r="I245" s="221"/>
      <c r="J245" s="222">
        <f>ROUND(I245*H245,2)</f>
        <v>0</v>
      </c>
      <c r="K245" s="218" t="s">
        <v>32</v>
      </c>
      <c r="L245" s="48"/>
      <c r="M245" s="223" t="s">
        <v>32</v>
      </c>
      <c r="N245" s="224" t="s">
        <v>47</v>
      </c>
      <c r="O245" s="88"/>
      <c r="P245" s="225">
        <f>O245*H245</f>
        <v>0</v>
      </c>
      <c r="Q245" s="225">
        <v>0</v>
      </c>
      <c r="R245" s="225">
        <f>Q245*H245</f>
        <v>0</v>
      </c>
      <c r="S245" s="225">
        <v>0</v>
      </c>
      <c r="T245" s="226">
        <f>S245*H245</f>
        <v>0</v>
      </c>
      <c r="U245" s="42"/>
      <c r="V245" s="42"/>
      <c r="W245" s="42"/>
      <c r="X245" s="42"/>
      <c r="Y245" s="42"/>
      <c r="Z245" s="42"/>
      <c r="AA245" s="42"/>
      <c r="AB245" s="42"/>
      <c r="AC245" s="42"/>
      <c r="AD245" s="42"/>
      <c r="AE245" s="42"/>
      <c r="AR245" s="227" t="s">
        <v>215</v>
      </c>
      <c r="AT245" s="227" t="s">
        <v>217</v>
      </c>
      <c r="AU245" s="227" t="s">
        <v>85</v>
      </c>
      <c r="AY245" s="20" t="s">
        <v>214</v>
      </c>
      <c r="BE245" s="228">
        <f>IF(N245="základní",J245,0)</f>
        <v>0</v>
      </c>
      <c r="BF245" s="228">
        <f>IF(N245="snížená",J245,0)</f>
        <v>0</v>
      </c>
      <c r="BG245" s="228">
        <f>IF(N245="zákl. přenesená",J245,0)</f>
        <v>0</v>
      </c>
      <c r="BH245" s="228">
        <f>IF(N245="sníž. přenesená",J245,0)</f>
        <v>0</v>
      </c>
      <c r="BI245" s="228">
        <f>IF(N245="nulová",J245,0)</f>
        <v>0</v>
      </c>
      <c r="BJ245" s="20" t="s">
        <v>83</v>
      </c>
      <c r="BK245" s="228">
        <f>ROUND(I245*H245,2)</f>
        <v>0</v>
      </c>
      <c r="BL245" s="20" t="s">
        <v>215</v>
      </c>
      <c r="BM245" s="227" t="s">
        <v>504</v>
      </c>
    </row>
    <row r="246" s="2" customFormat="1" ht="24.15" customHeight="1">
      <c r="A246" s="42"/>
      <c r="B246" s="43"/>
      <c r="C246" s="216" t="s">
        <v>76</v>
      </c>
      <c r="D246" s="216" t="s">
        <v>217</v>
      </c>
      <c r="E246" s="217" t="s">
        <v>3763</v>
      </c>
      <c r="F246" s="218" t="s">
        <v>3764</v>
      </c>
      <c r="G246" s="219" t="s">
        <v>670</v>
      </c>
      <c r="H246" s="220">
        <v>1</v>
      </c>
      <c r="I246" s="221"/>
      <c r="J246" s="222">
        <f>ROUND(I246*H246,2)</f>
        <v>0</v>
      </c>
      <c r="K246" s="218" t="s">
        <v>32</v>
      </c>
      <c r="L246" s="48"/>
      <c r="M246" s="223" t="s">
        <v>32</v>
      </c>
      <c r="N246" s="224" t="s">
        <v>47</v>
      </c>
      <c r="O246" s="88"/>
      <c r="P246" s="225">
        <f>O246*H246</f>
        <v>0</v>
      </c>
      <c r="Q246" s="225">
        <v>0</v>
      </c>
      <c r="R246" s="225">
        <f>Q246*H246</f>
        <v>0</v>
      </c>
      <c r="S246" s="225">
        <v>0</v>
      </c>
      <c r="T246" s="226">
        <f>S246*H246</f>
        <v>0</v>
      </c>
      <c r="U246" s="42"/>
      <c r="V246" s="42"/>
      <c r="W246" s="42"/>
      <c r="X246" s="42"/>
      <c r="Y246" s="42"/>
      <c r="Z246" s="42"/>
      <c r="AA246" s="42"/>
      <c r="AB246" s="42"/>
      <c r="AC246" s="42"/>
      <c r="AD246" s="42"/>
      <c r="AE246" s="42"/>
      <c r="AR246" s="227" t="s">
        <v>215</v>
      </c>
      <c r="AT246" s="227" t="s">
        <v>217</v>
      </c>
      <c r="AU246" s="227" t="s">
        <v>85</v>
      </c>
      <c r="AY246" s="20" t="s">
        <v>214</v>
      </c>
      <c r="BE246" s="228">
        <f>IF(N246="základní",J246,0)</f>
        <v>0</v>
      </c>
      <c r="BF246" s="228">
        <f>IF(N246="snížená",J246,0)</f>
        <v>0</v>
      </c>
      <c r="BG246" s="228">
        <f>IF(N246="zákl. přenesená",J246,0)</f>
        <v>0</v>
      </c>
      <c r="BH246" s="228">
        <f>IF(N246="sníž. přenesená",J246,0)</f>
        <v>0</v>
      </c>
      <c r="BI246" s="228">
        <f>IF(N246="nulová",J246,0)</f>
        <v>0</v>
      </c>
      <c r="BJ246" s="20" t="s">
        <v>83</v>
      </c>
      <c r="BK246" s="228">
        <f>ROUND(I246*H246,2)</f>
        <v>0</v>
      </c>
      <c r="BL246" s="20" t="s">
        <v>215</v>
      </c>
      <c r="BM246" s="227" t="s">
        <v>515</v>
      </c>
    </row>
    <row r="247" s="12" customFormat="1" ht="22.8" customHeight="1">
      <c r="A247" s="12"/>
      <c r="B247" s="200"/>
      <c r="C247" s="201"/>
      <c r="D247" s="202" t="s">
        <v>75</v>
      </c>
      <c r="E247" s="214" t="s">
        <v>3765</v>
      </c>
      <c r="F247" s="214" t="s">
        <v>3766</v>
      </c>
      <c r="G247" s="201"/>
      <c r="H247" s="201"/>
      <c r="I247" s="204"/>
      <c r="J247" s="215">
        <f>BK247</f>
        <v>0</v>
      </c>
      <c r="K247" s="201"/>
      <c r="L247" s="206"/>
      <c r="M247" s="207"/>
      <c r="N247" s="208"/>
      <c r="O247" s="208"/>
      <c r="P247" s="209">
        <f>SUM(P248:P249)</f>
        <v>0</v>
      </c>
      <c r="Q247" s="208"/>
      <c r="R247" s="209">
        <f>SUM(R248:R249)</f>
        <v>0</v>
      </c>
      <c r="S247" s="208"/>
      <c r="T247" s="210">
        <f>SUM(T248:T249)</f>
        <v>0</v>
      </c>
      <c r="U247" s="12"/>
      <c r="V247" s="12"/>
      <c r="W247" s="12"/>
      <c r="X247" s="12"/>
      <c r="Y247" s="12"/>
      <c r="Z247" s="12"/>
      <c r="AA247" s="12"/>
      <c r="AB247" s="12"/>
      <c r="AC247" s="12"/>
      <c r="AD247" s="12"/>
      <c r="AE247" s="12"/>
      <c r="AR247" s="211" t="s">
        <v>83</v>
      </c>
      <c r="AT247" s="212" t="s">
        <v>75</v>
      </c>
      <c r="AU247" s="212" t="s">
        <v>83</v>
      </c>
      <c r="AY247" s="211" t="s">
        <v>214</v>
      </c>
      <c r="BK247" s="213">
        <f>SUM(BK248:BK249)</f>
        <v>0</v>
      </c>
    </row>
    <row r="248" s="2" customFormat="1" ht="16.5" customHeight="1">
      <c r="A248" s="42"/>
      <c r="B248" s="43"/>
      <c r="C248" s="216" t="s">
        <v>76</v>
      </c>
      <c r="D248" s="216" t="s">
        <v>217</v>
      </c>
      <c r="E248" s="217" t="s">
        <v>3767</v>
      </c>
      <c r="F248" s="218" t="s">
        <v>3768</v>
      </c>
      <c r="G248" s="219" t="s">
        <v>670</v>
      </c>
      <c r="H248" s="220">
        <v>1</v>
      </c>
      <c r="I248" s="221"/>
      <c r="J248" s="222">
        <f>ROUND(I248*H248,2)</f>
        <v>0</v>
      </c>
      <c r="K248" s="218" t="s">
        <v>32</v>
      </c>
      <c r="L248" s="48"/>
      <c r="M248" s="223" t="s">
        <v>32</v>
      </c>
      <c r="N248" s="224" t="s">
        <v>47</v>
      </c>
      <c r="O248" s="88"/>
      <c r="P248" s="225">
        <f>O248*H248</f>
        <v>0</v>
      </c>
      <c r="Q248" s="225">
        <v>0</v>
      </c>
      <c r="R248" s="225">
        <f>Q248*H248</f>
        <v>0</v>
      </c>
      <c r="S248" s="225">
        <v>0</v>
      </c>
      <c r="T248" s="226">
        <f>S248*H248</f>
        <v>0</v>
      </c>
      <c r="U248" s="42"/>
      <c r="V248" s="42"/>
      <c r="W248" s="42"/>
      <c r="X248" s="42"/>
      <c r="Y248" s="42"/>
      <c r="Z248" s="42"/>
      <c r="AA248" s="42"/>
      <c r="AB248" s="42"/>
      <c r="AC248" s="42"/>
      <c r="AD248" s="42"/>
      <c r="AE248" s="42"/>
      <c r="AR248" s="227" t="s">
        <v>215</v>
      </c>
      <c r="AT248" s="227" t="s">
        <v>217</v>
      </c>
      <c r="AU248" s="227" t="s">
        <v>85</v>
      </c>
      <c r="AY248" s="20" t="s">
        <v>214</v>
      </c>
      <c r="BE248" s="228">
        <f>IF(N248="základní",J248,0)</f>
        <v>0</v>
      </c>
      <c r="BF248" s="228">
        <f>IF(N248="snížená",J248,0)</f>
        <v>0</v>
      </c>
      <c r="BG248" s="228">
        <f>IF(N248="zákl. přenesená",J248,0)</f>
        <v>0</v>
      </c>
      <c r="BH248" s="228">
        <f>IF(N248="sníž. přenesená",J248,0)</f>
        <v>0</v>
      </c>
      <c r="BI248" s="228">
        <f>IF(N248="nulová",J248,0)</f>
        <v>0</v>
      </c>
      <c r="BJ248" s="20" t="s">
        <v>83</v>
      </c>
      <c r="BK248" s="228">
        <f>ROUND(I248*H248,2)</f>
        <v>0</v>
      </c>
      <c r="BL248" s="20" t="s">
        <v>215</v>
      </c>
      <c r="BM248" s="227" t="s">
        <v>529</v>
      </c>
    </row>
    <row r="249" s="2" customFormat="1" ht="16.5" customHeight="1">
      <c r="A249" s="42"/>
      <c r="B249" s="43"/>
      <c r="C249" s="216" t="s">
        <v>76</v>
      </c>
      <c r="D249" s="216" t="s">
        <v>217</v>
      </c>
      <c r="E249" s="217" t="s">
        <v>3769</v>
      </c>
      <c r="F249" s="218" t="s">
        <v>3770</v>
      </c>
      <c r="G249" s="219" t="s">
        <v>670</v>
      </c>
      <c r="H249" s="220">
        <v>3</v>
      </c>
      <c r="I249" s="221"/>
      <c r="J249" s="222">
        <f>ROUND(I249*H249,2)</f>
        <v>0</v>
      </c>
      <c r="K249" s="218" t="s">
        <v>32</v>
      </c>
      <c r="L249" s="48"/>
      <c r="M249" s="223" t="s">
        <v>32</v>
      </c>
      <c r="N249" s="224" t="s">
        <v>47</v>
      </c>
      <c r="O249" s="88"/>
      <c r="P249" s="225">
        <f>O249*H249</f>
        <v>0</v>
      </c>
      <c r="Q249" s="225">
        <v>0</v>
      </c>
      <c r="R249" s="225">
        <f>Q249*H249</f>
        <v>0</v>
      </c>
      <c r="S249" s="225">
        <v>0</v>
      </c>
      <c r="T249" s="226">
        <f>S249*H249</f>
        <v>0</v>
      </c>
      <c r="U249" s="42"/>
      <c r="V249" s="42"/>
      <c r="W249" s="42"/>
      <c r="X249" s="42"/>
      <c r="Y249" s="42"/>
      <c r="Z249" s="42"/>
      <c r="AA249" s="42"/>
      <c r="AB249" s="42"/>
      <c r="AC249" s="42"/>
      <c r="AD249" s="42"/>
      <c r="AE249" s="42"/>
      <c r="AR249" s="227" t="s">
        <v>215</v>
      </c>
      <c r="AT249" s="227" t="s">
        <v>217</v>
      </c>
      <c r="AU249" s="227" t="s">
        <v>85</v>
      </c>
      <c r="AY249" s="20" t="s">
        <v>214</v>
      </c>
      <c r="BE249" s="228">
        <f>IF(N249="základní",J249,0)</f>
        <v>0</v>
      </c>
      <c r="BF249" s="228">
        <f>IF(N249="snížená",J249,0)</f>
        <v>0</v>
      </c>
      <c r="BG249" s="228">
        <f>IF(N249="zákl. přenesená",J249,0)</f>
        <v>0</v>
      </c>
      <c r="BH249" s="228">
        <f>IF(N249="sníž. přenesená",J249,0)</f>
        <v>0</v>
      </c>
      <c r="BI249" s="228">
        <f>IF(N249="nulová",J249,0)</f>
        <v>0</v>
      </c>
      <c r="BJ249" s="20" t="s">
        <v>83</v>
      </c>
      <c r="BK249" s="228">
        <f>ROUND(I249*H249,2)</f>
        <v>0</v>
      </c>
      <c r="BL249" s="20" t="s">
        <v>215</v>
      </c>
      <c r="BM249" s="227" t="s">
        <v>540</v>
      </c>
    </row>
    <row r="250" s="12" customFormat="1" ht="22.8" customHeight="1">
      <c r="A250" s="12"/>
      <c r="B250" s="200"/>
      <c r="C250" s="201"/>
      <c r="D250" s="202" t="s">
        <v>75</v>
      </c>
      <c r="E250" s="214" t="s">
        <v>3569</v>
      </c>
      <c r="F250" s="214" t="s">
        <v>3719</v>
      </c>
      <c r="G250" s="201"/>
      <c r="H250" s="201"/>
      <c r="I250" s="204"/>
      <c r="J250" s="215">
        <f>BK250</f>
        <v>0</v>
      </c>
      <c r="K250" s="201"/>
      <c r="L250" s="206"/>
      <c r="M250" s="207"/>
      <c r="N250" s="208"/>
      <c r="O250" s="208"/>
      <c r="P250" s="209">
        <f>SUM(P251:P252)</f>
        <v>0</v>
      </c>
      <c r="Q250" s="208"/>
      <c r="R250" s="209">
        <f>SUM(R251:R252)</f>
        <v>0</v>
      </c>
      <c r="S250" s="208"/>
      <c r="T250" s="210">
        <f>SUM(T251:T252)</f>
        <v>0</v>
      </c>
      <c r="U250" s="12"/>
      <c r="V250" s="12"/>
      <c r="W250" s="12"/>
      <c r="X250" s="12"/>
      <c r="Y250" s="12"/>
      <c r="Z250" s="12"/>
      <c r="AA250" s="12"/>
      <c r="AB250" s="12"/>
      <c r="AC250" s="12"/>
      <c r="AD250" s="12"/>
      <c r="AE250" s="12"/>
      <c r="AR250" s="211" t="s">
        <v>83</v>
      </c>
      <c r="AT250" s="212" t="s">
        <v>75</v>
      </c>
      <c r="AU250" s="212" t="s">
        <v>83</v>
      </c>
      <c r="AY250" s="211" t="s">
        <v>214</v>
      </c>
      <c r="BK250" s="213">
        <f>SUM(BK251:BK252)</f>
        <v>0</v>
      </c>
    </row>
    <row r="251" s="2" customFormat="1" ht="16.5" customHeight="1">
      <c r="A251" s="42"/>
      <c r="B251" s="43"/>
      <c r="C251" s="216" t="s">
        <v>76</v>
      </c>
      <c r="D251" s="216" t="s">
        <v>217</v>
      </c>
      <c r="E251" s="217" t="s">
        <v>3771</v>
      </c>
      <c r="F251" s="218" t="s">
        <v>3772</v>
      </c>
      <c r="G251" s="219" t="s">
        <v>670</v>
      </c>
      <c r="H251" s="220">
        <v>5</v>
      </c>
      <c r="I251" s="221"/>
      <c r="J251" s="222">
        <f>ROUND(I251*H251,2)</f>
        <v>0</v>
      </c>
      <c r="K251" s="218" t="s">
        <v>32</v>
      </c>
      <c r="L251" s="48"/>
      <c r="M251" s="223" t="s">
        <v>32</v>
      </c>
      <c r="N251" s="224" t="s">
        <v>47</v>
      </c>
      <c r="O251" s="88"/>
      <c r="P251" s="225">
        <f>O251*H251</f>
        <v>0</v>
      </c>
      <c r="Q251" s="225">
        <v>0</v>
      </c>
      <c r="R251" s="225">
        <f>Q251*H251</f>
        <v>0</v>
      </c>
      <c r="S251" s="225">
        <v>0</v>
      </c>
      <c r="T251" s="226">
        <f>S251*H251</f>
        <v>0</v>
      </c>
      <c r="U251" s="42"/>
      <c r="V251" s="42"/>
      <c r="W251" s="42"/>
      <c r="X251" s="42"/>
      <c r="Y251" s="42"/>
      <c r="Z251" s="42"/>
      <c r="AA251" s="42"/>
      <c r="AB251" s="42"/>
      <c r="AC251" s="42"/>
      <c r="AD251" s="42"/>
      <c r="AE251" s="42"/>
      <c r="AR251" s="227" t="s">
        <v>215</v>
      </c>
      <c r="AT251" s="227" t="s">
        <v>217</v>
      </c>
      <c r="AU251" s="227" t="s">
        <v>85</v>
      </c>
      <c r="AY251" s="20" t="s">
        <v>214</v>
      </c>
      <c r="BE251" s="228">
        <f>IF(N251="základní",J251,0)</f>
        <v>0</v>
      </c>
      <c r="BF251" s="228">
        <f>IF(N251="snížená",J251,0)</f>
        <v>0</v>
      </c>
      <c r="BG251" s="228">
        <f>IF(N251="zákl. přenesená",J251,0)</f>
        <v>0</v>
      </c>
      <c r="BH251" s="228">
        <f>IF(N251="sníž. přenesená",J251,0)</f>
        <v>0</v>
      </c>
      <c r="BI251" s="228">
        <f>IF(N251="nulová",J251,0)</f>
        <v>0</v>
      </c>
      <c r="BJ251" s="20" t="s">
        <v>83</v>
      </c>
      <c r="BK251" s="228">
        <f>ROUND(I251*H251,2)</f>
        <v>0</v>
      </c>
      <c r="BL251" s="20" t="s">
        <v>215</v>
      </c>
      <c r="BM251" s="227" t="s">
        <v>554</v>
      </c>
    </row>
    <row r="252" s="2" customFormat="1" ht="16.5" customHeight="1">
      <c r="A252" s="42"/>
      <c r="B252" s="43"/>
      <c r="C252" s="216" t="s">
        <v>76</v>
      </c>
      <c r="D252" s="216" t="s">
        <v>217</v>
      </c>
      <c r="E252" s="217" t="s">
        <v>3773</v>
      </c>
      <c r="F252" s="218" t="s">
        <v>3774</v>
      </c>
      <c r="G252" s="219" t="s">
        <v>670</v>
      </c>
      <c r="H252" s="220">
        <v>6</v>
      </c>
      <c r="I252" s="221"/>
      <c r="J252" s="222">
        <f>ROUND(I252*H252,2)</f>
        <v>0</v>
      </c>
      <c r="K252" s="218" t="s">
        <v>32</v>
      </c>
      <c r="L252" s="48"/>
      <c r="M252" s="223" t="s">
        <v>32</v>
      </c>
      <c r="N252" s="224" t="s">
        <v>47</v>
      </c>
      <c r="O252" s="88"/>
      <c r="P252" s="225">
        <f>O252*H252</f>
        <v>0</v>
      </c>
      <c r="Q252" s="225">
        <v>0</v>
      </c>
      <c r="R252" s="225">
        <f>Q252*H252</f>
        <v>0</v>
      </c>
      <c r="S252" s="225">
        <v>0</v>
      </c>
      <c r="T252" s="226">
        <f>S252*H252</f>
        <v>0</v>
      </c>
      <c r="U252" s="42"/>
      <c r="V252" s="42"/>
      <c r="W252" s="42"/>
      <c r="X252" s="42"/>
      <c r="Y252" s="42"/>
      <c r="Z252" s="42"/>
      <c r="AA252" s="42"/>
      <c r="AB252" s="42"/>
      <c r="AC252" s="42"/>
      <c r="AD252" s="42"/>
      <c r="AE252" s="42"/>
      <c r="AR252" s="227" t="s">
        <v>215</v>
      </c>
      <c r="AT252" s="227" t="s">
        <v>217</v>
      </c>
      <c r="AU252" s="227" t="s">
        <v>85</v>
      </c>
      <c r="AY252" s="20" t="s">
        <v>214</v>
      </c>
      <c r="BE252" s="228">
        <f>IF(N252="základní",J252,0)</f>
        <v>0</v>
      </c>
      <c r="BF252" s="228">
        <f>IF(N252="snížená",J252,0)</f>
        <v>0</v>
      </c>
      <c r="BG252" s="228">
        <f>IF(N252="zákl. přenesená",J252,0)</f>
        <v>0</v>
      </c>
      <c r="BH252" s="228">
        <f>IF(N252="sníž. přenesená",J252,0)</f>
        <v>0</v>
      </c>
      <c r="BI252" s="228">
        <f>IF(N252="nulová",J252,0)</f>
        <v>0</v>
      </c>
      <c r="BJ252" s="20" t="s">
        <v>83</v>
      </c>
      <c r="BK252" s="228">
        <f>ROUND(I252*H252,2)</f>
        <v>0</v>
      </c>
      <c r="BL252" s="20" t="s">
        <v>215</v>
      </c>
      <c r="BM252" s="227" t="s">
        <v>565</v>
      </c>
    </row>
    <row r="253" s="12" customFormat="1" ht="22.8" customHeight="1">
      <c r="A253" s="12"/>
      <c r="B253" s="200"/>
      <c r="C253" s="201"/>
      <c r="D253" s="202" t="s">
        <v>75</v>
      </c>
      <c r="E253" s="214" t="s">
        <v>3522</v>
      </c>
      <c r="F253" s="214" t="s">
        <v>3714</v>
      </c>
      <c r="G253" s="201"/>
      <c r="H253" s="201"/>
      <c r="I253" s="204"/>
      <c r="J253" s="215">
        <f>BK253</f>
        <v>0</v>
      </c>
      <c r="K253" s="201"/>
      <c r="L253" s="206"/>
      <c r="M253" s="207"/>
      <c r="N253" s="208"/>
      <c r="O253" s="208"/>
      <c r="P253" s="209">
        <f>P254</f>
        <v>0</v>
      </c>
      <c r="Q253" s="208"/>
      <c r="R253" s="209">
        <f>R254</f>
        <v>0</v>
      </c>
      <c r="S253" s="208"/>
      <c r="T253" s="210">
        <f>T254</f>
        <v>0</v>
      </c>
      <c r="U253" s="12"/>
      <c r="V253" s="12"/>
      <c r="W253" s="12"/>
      <c r="X253" s="12"/>
      <c r="Y253" s="12"/>
      <c r="Z253" s="12"/>
      <c r="AA253" s="12"/>
      <c r="AB253" s="12"/>
      <c r="AC253" s="12"/>
      <c r="AD253" s="12"/>
      <c r="AE253" s="12"/>
      <c r="AR253" s="211" t="s">
        <v>83</v>
      </c>
      <c r="AT253" s="212" t="s">
        <v>75</v>
      </c>
      <c r="AU253" s="212" t="s">
        <v>83</v>
      </c>
      <c r="AY253" s="211" t="s">
        <v>214</v>
      </c>
      <c r="BK253" s="213">
        <f>BK254</f>
        <v>0</v>
      </c>
    </row>
    <row r="254" s="2" customFormat="1" ht="16.5" customHeight="1">
      <c r="A254" s="42"/>
      <c r="B254" s="43"/>
      <c r="C254" s="216" t="s">
        <v>76</v>
      </c>
      <c r="D254" s="216" t="s">
        <v>217</v>
      </c>
      <c r="E254" s="217" t="s">
        <v>3775</v>
      </c>
      <c r="F254" s="218" t="s">
        <v>3776</v>
      </c>
      <c r="G254" s="219" t="s">
        <v>670</v>
      </c>
      <c r="H254" s="220">
        <v>2</v>
      </c>
      <c r="I254" s="221"/>
      <c r="J254" s="222">
        <f>ROUND(I254*H254,2)</f>
        <v>0</v>
      </c>
      <c r="K254" s="218" t="s">
        <v>32</v>
      </c>
      <c r="L254" s="48"/>
      <c r="M254" s="223" t="s">
        <v>32</v>
      </c>
      <c r="N254" s="224" t="s">
        <v>47</v>
      </c>
      <c r="O254" s="88"/>
      <c r="P254" s="225">
        <f>O254*H254</f>
        <v>0</v>
      </c>
      <c r="Q254" s="225">
        <v>0</v>
      </c>
      <c r="R254" s="225">
        <f>Q254*H254</f>
        <v>0</v>
      </c>
      <c r="S254" s="225">
        <v>0</v>
      </c>
      <c r="T254" s="226">
        <f>S254*H254</f>
        <v>0</v>
      </c>
      <c r="U254" s="42"/>
      <c r="V254" s="42"/>
      <c r="W254" s="42"/>
      <c r="X254" s="42"/>
      <c r="Y254" s="42"/>
      <c r="Z254" s="42"/>
      <c r="AA254" s="42"/>
      <c r="AB254" s="42"/>
      <c r="AC254" s="42"/>
      <c r="AD254" s="42"/>
      <c r="AE254" s="42"/>
      <c r="AR254" s="227" t="s">
        <v>215</v>
      </c>
      <c r="AT254" s="227" t="s">
        <v>217</v>
      </c>
      <c r="AU254" s="227" t="s">
        <v>85</v>
      </c>
      <c r="AY254" s="20" t="s">
        <v>214</v>
      </c>
      <c r="BE254" s="228">
        <f>IF(N254="základní",J254,0)</f>
        <v>0</v>
      </c>
      <c r="BF254" s="228">
        <f>IF(N254="snížená",J254,0)</f>
        <v>0</v>
      </c>
      <c r="BG254" s="228">
        <f>IF(N254="zákl. přenesená",J254,0)</f>
        <v>0</v>
      </c>
      <c r="BH254" s="228">
        <f>IF(N254="sníž. přenesená",J254,0)</f>
        <v>0</v>
      </c>
      <c r="BI254" s="228">
        <f>IF(N254="nulová",J254,0)</f>
        <v>0</v>
      </c>
      <c r="BJ254" s="20" t="s">
        <v>83</v>
      </c>
      <c r="BK254" s="228">
        <f>ROUND(I254*H254,2)</f>
        <v>0</v>
      </c>
      <c r="BL254" s="20" t="s">
        <v>215</v>
      </c>
      <c r="BM254" s="227" t="s">
        <v>576</v>
      </c>
    </row>
    <row r="255" s="12" customFormat="1" ht="22.8" customHeight="1">
      <c r="A255" s="12"/>
      <c r="B255" s="200"/>
      <c r="C255" s="201"/>
      <c r="D255" s="202" t="s">
        <v>75</v>
      </c>
      <c r="E255" s="214" t="s">
        <v>3777</v>
      </c>
      <c r="F255" s="214" t="s">
        <v>3778</v>
      </c>
      <c r="G255" s="201"/>
      <c r="H255" s="201"/>
      <c r="I255" s="204"/>
      <c r="J255" s="215">
        <f>BK255</f>
        <v>0</v>
      </c>
      <c r="K255" s="201"/>
      <c r="L255" s="206"/>
      <c r="M255" s="207"/>
      <c r="N255" s="208"/>
      <c r="O255" s="208"/>
      <c r="P255" s="209">
        <f>P256</f>
        <v>0</v>
      </c>
      <c r="Q255" s="208"/>
      <c r="R255" s="209">
        <f>R256</f>
        <v>0</v>
      </c>
      <c r="S255" s="208"/>
      <c r="T255" s="210">
        <f>T256</f>
        <v>0</v>
      </c>
      <c r="U255" s="12"/>
      <c r="V255" s="12"/>
      <c r="W255" s="12"/>
      <c r="X255" s="12"/>
      <c r="Y255" s="12"/>
      <c r="Z255" s="12"/>
      <c r="AA255" s="12"/>
      <c r="AB255" s="12"/>
      <c r="AC255" s="12"/>
      <c r="AD255" s="12"/>
      <c r="AE255" s="12"/>
      <c r="AR255" s="211" t="s">
        <v>83</v>
      </c>
      <c r="AT255" s="212" t="s">
        <v>75</v>
      </c>
      <c r="AU255" s="212" t="s">
        <v>83</v>
      </c>
      <c r="AY255" s="211" t="s">
        <v>214</v>
      </c>
      <c r="BK255" s="213">
        <f>BK256</f>
        <v>0</v>
      </c>
    </row>
    <row r="256" s="2" customFormat="1" ht="24.15" customHeight="1">
      <c r="A256" s="42"/>
      <c r="B256" s="43"/>
      <c r="C256" s="216" t="s">
        <v>76</v>
      </c>
      <c r="D256" s="216" t="s">
        <v>217</v>
      </c>
      <c r="E256" s="217" t="s">
        <v>3779</v>
      </c>
      <c r="F256" s="218" t="s">
        <v>3780</v>
      </c>
      <c r="G256" s="219" t="s">
        <v>3732</v>
      </c>
      <c r="H256" s="220">
        <v>18</v>
      </c>
      <c r="I256" s="221"/>
      <c r="J256" s="222">
        <f>ROUND(I256*H256,2)</f>
        <v>0</v>
      </c>
      <c r="K256" s="218" t="s">
        <v>32</v>
      </c>
      <c r="L256" s="48"/>
      <c r="M256" s="223" t="s">
        <v>32</v>
      </c>
      <c r="N256" s="224" t="s">
        <v>47</v>
      </c>
      <c r="O256" s="88"/>
      <c r="P256" s="225">
        <f>O256*H256</f>
        <v>0</v>
      </c>
      <c r="Q256" s="225">
        <v>0</v>
      </c>
      <c r="R256" s="225">
        <f>Q256*H256</f>
        <v>0</v>
      </c>
      <c r="S256" s="225">
        <v>0</v>
      </c>
      <c r="T256" s="226">
        <f>S256*H256</f>
        <v>0</v>
      </c>
      <c r="U256" s="42"/>
      <c r="V256" s="42"/>
      <c r="W256" s="42"/>
      <c r="X256" s="42"/>
      <c r="Y256" s="42"/>
      <c r="Z256" s="42"/>
      <c r="AA256" s="42"/>
      <c r="AB256" s="42"/>
      <c r="AC256" s="42"/>
      <c r="AD256" s="42"/>
      <c r="AE256" s="42"/>
      <c r="AR256" s="227" t="s">
        <v>215</v>
      </c>
      <c r="AT256" s="227" t="s">
        <v>217</v>
      </c>
      <c r="AU256" s="227" t="s">
        <v>85</v>
      </c>
      <c r="AY256" s="20" t="s">
        <v>214</v>
      </c>
      <c r="BE256" s="228">
        <f>IF(N256="základní",J256,0)</f>
        <v>0</v>
      </c>
      <c r="BF256" s="228">
        <f>IF(N256="snížená",J256,0)</f>
        <v>0</v>
      </c>
      <c r="BG256" s="228">
        <f>IF(N256="zákl. přenesená",J256,0)</f>
        <v>0</v>
      </c>
      <c r="BH256" s="228">
        <f>IF(N256="sníž. přenesená",J256,0)</f>
        <v>0</v>
      </c>
      <c r="BI256" s="228">
        <f>IF(N256="nulová",J256,0)</f>
        <v>0</v>
      </c>
      <c r="BJ256" s="20" t="s">
        <v>83</v>
      </c>
      <c r="BK256" s="228">
        <f>ROUND(I256*H256,2)</f>
        <v>0</v>
      </c>
      <c r="BL256" s="20" t="s">
        <v>215</v>
      </c>
      <c r="BM256" s="227" t="s">
        <v>589</v>
      </c>
    </row>
    <row r="257" s="12" customFormat="1" ht="22.8" customHeight="1">
      <c r="A257" s="12"/>
      <c r="B257" s="200"/>
      <c r="C257" s="201"/>
      <c r="D257" s="202" t="s">
        <v>75</v>
      </c>
      <c r="E257" s="214" t="s">
        <v>3781</v>
      </c>
      <c r="F257" s="214" t="s">
        <v>3782</v>
      </c>
      <c r="G257" s="201"/>
      <c r="H257" s="201"/>
      <c r="I257" s="204"/>
      <c r="J257" s="215">
        <f>BK257</f>
        <v>0</v>
      </c>
      <c r="K257" s="201"/>
      <c r="L257" s="206"/>
      <c r="M257" s="207"/>
      <c r="N257" s="208"/>
      <c r="O257" s="208"/>
      <c r="P257" s="209">
        <f>P258</f>
        <v>0</v>
      </c>
      <c r="Q257" s="208"/>
      <c r="R257" s="209">
        <f>R258</f>
        <v>0</v>
      </c>
      <c r="S257" s="208"/>
      <c r="T257" s="210">
        <f>T258</f>
        <v>0</v>
      </c>
      <c r="U257" s="12"/>
      <c r="V257" s="12"/>
      <c r="W257" s="12"/>
      <c r="X257" s="12"/>
      <c r="Y257" s="12"/>
      <c r="Z257" s="12"/>
      <c r="AA257" s="12"/>
      <c r="AB257" s="12"/>
      <c r="AC257" s="12"/>
      <c r="AD257" s="12"/>
      <c r="AE257" s="12"/>
      <c r="AR257" s="211" t="s">
        <v>83</v>
      </c>
      <c r="AT257" s="212" t="s">
        <v>75</v>
      </c>
      <c r="AU257" s="212" t="s">
        <v>83</v>
      </c>
      <c r="AY257" s="211" t="s">
        <v>214</v>
      </c>
      <c r="BK257" s="213">
        <f>BK258</f>
        <v>0</v>
      </c>
    </row>
    <row r="258" s="2" customFormat="1" ht="66.75" customHeight="1">
      <c r="A258" s="42"/>
      <c r="B258" s="43"/>
      <c r="C258" s="216" t="s">
        <v>76</v>
      </c>
      <c r="D258" s="216" t="s">
        <v>217</v>
      </c>
      <c r="E258" s="217" t="s">
        <v>3783</v>
      </c>
      <c r="F258" s="218" t="s">
        <v>3784</v>
      </c>
      <c r="G258" s="219" t="s">
        <v>670</v>
      </c>
      <c r="H258" s="220">
        <v>12</v>
      </c>
      <c r="I258" s="221"/>
      <c r="J258" s="222">
        <f>ROUND(I258*H258,2)</f>
        <v>0</v>
      </c>
      <c r="K258" s="218" t="s">
        <v>32</v>
      </c>
      <c r="L258" s="48"/>
      <c r="M258" s="223" t="s">
        <v>32</v>
      </c>
      <c r="N258" s="224" t="s">
        <v>47</v>
      </c>
      <c r="O258" s="88"/>
      <c r="P258" s="225">
        <f>O258*H258</f>
        <v>0</v>
      </c>
      <c r="Q258" s="225">
        <v>0</v>
      </c>
      <c r="R258" s="225">
        <f>Q258*H258</f>
        <v>0</v>
      </c>
      <c r="S258" s="225">
        <v>0</v>
      </c>
      <c r="T258" s="226">
        <f>S258*H258</f>
        <v>0</v>
      </c>
      <c r="U258" s="42"/>
      <c r="V258" s="42"/>
      <c r="W258" s="42"/>
      <c r="X258" s="42"/>
      <c r="Y258" s="42"/>
      <c r="Z258" s="42"/>
      <c r="AA258" s="42"/>
      <c r="AB258" s="42"/>
      <c r="AC258" s="42"/>
      <c r="AD258" s="42"/>
      <c r="AE258" s="42"/>
      <c r="AR258" s="227" t="s">
        <v>215</v>
      </c>
      <c r="AT258" s="227" t="s">
        <v>217</v>
      </c>
      <c r="AU258" s="227" t="s">
        <v>85</v>
      </c>
      <c r="AY258" s="20" t="s">
        <v>214</v>
      </c>
      <c r="BE258" s="228">
        <f>IF(N258="základní",J258,0)</f>
        <v>0</v>
      </c>
      <c r="BF258" s="228">
        <f>IF(N258="snížená",J258,0)</f>
        <v>0</v>
      </c>
      <c r="BG258" s="228">
        <f>IF(N258="zákl. přenesená",J258,0)</f>
        <v>0</v>
      </c>
      <c r="BH258" s="228">
        <f>IF(N258="sníž. přenesená",J258,0)</f>
        <v>0</v>
      </c>
      <c r="BI258" s="228">
        <f>IF(N258="nulová",J258,0)</f>
        <v>0</v>
      </c>
      <c r="BJ258" s="20" t="s">
        <v>83</v>
      </c>
      <c r="BK258" s="228">
        <f>ROUND(I258*H258,2)</f>
        <v>0</v>
      </c>
      <c r="BL258" s="20" t="s">
        <v>215</v>
      </c>
      <c r="BM258" s="227" t="s">
        <v>599</v>
      </c>
    </row>
    <row r="259" s="12" customFormat="1" ht="22.8" customHeight="1">
      <c r="A259" s="12"/>
      <c r="B259" s="200"/>
      <c r="C259" s="201"/>
      <c r="D259" s="202" t="s">
        <v>75</v>
      </c>
      <c r="E259" s="214" t="s">
        <v>3612</v>
      </c>
      <c r="F259" s="214" t="s">
        <v>3729</v>
      </c>
      <c r="G259" s="201"/>
      <c r="H259" s="201"/>
      <c r="I259" s="204"/>
      <c r="J259" s="215">
        <f>BK259</f>
        <v>0</v>
      </c>
      <c r="K259" s="201"/>
      <c r="L259" s="206"/>
      <c r="M259" s="207"/>
      <c r="N259" s="208"/>
      <c r="O259" s="208"/>
      <c r="P259" s="209">
        <f>SUM(P260:P261)</f>
        <v>0</v>
      </c>
      <c r="Q259" s="208"/>
      <c r="R259" s="209">
        <f>SUM(R260:R261)</f>
        <v>0</v>
      </c>
      <c r="S259" s="208"/>
      <c r="T259" s="210">
        <f>SUM(T260:T261)</f>
        <v>0</v>
      </c>
      <c r="U259" s="12"/>
      <c r="V259" s="12"/>
      <c r="W259" s="12"/>
      <c r="X259" s="12"/>
      <c r="Y259" s="12"/>
      <c r="Z259" s="12"/>
      <c r="AA259" s="12"/>
      <c r="AB259" s="12"/>
      <c r="AC259" s="12"/>
      <c r="AD259" s="12"/>
      <c r="AE259" s="12"/>
      <c r="AR259" s="211" t="s">
        <v>83</v>
      </c>
      <c r="AT259" s="212" t="s">
        <v>75</v>
      </c>
      <c r="AU259" s="212" t="s">
        <v>83</v>
      </c>
      <c r="AY259" s="211" t="s">
        <v>214</v>
      </c>
      <c r="BK259" s="213">
        <f>SUM(BK260:BK261)</f>
        <v>0</v>
      </c>
    </row>
    <row r="260" s="2" customFormat="1" ht="16.5" customHeight="1">
      <c r="A260" s="42"/>
      <c r="B260" s="43"/>
      <c r="C260" s="216" t="s">
        <v>76</v>
      </c>
      <c r="D260" s="216" t="s">
        <v>217</v>
      </c>
      <c r="E260" s="217" t="s">
        <v>3785</v>
      </c>
      <c r="F260" s="218" t="s">
        <v>3731</v>
      </c>
      <c r="G260" s="219" t="s">
        <v>3732</v>
      </c>
      <c r="H260" s="220">
        <v>1</v>
      </c>
      <c r="I260" s="221"/>
      <c r="J260" s="222">
        <f>ROUND(I260*H260,2)</f>
        <v>0</v>
      </c>
      <c r="K260" s="218" t="s">
        <v>32</v>
      </c>
      <c r="L260" s="48"/>
      <c r="M260" s="223" t="s">
        <v>32</v>
      </c>
      <c r="N260" s="224" t="s">
        <v>47</v>
      </c>
      <c r="O260" s="88"/>
      <c r="P260" s="225">
        <f>O260*H260</f>
        <v>0</v>
      </c>
      <c r="Q260" s="225">
        <v>0</v>
      </c>
      <c r="R260" s="225">
        <f>Q260*H260</f>
        <v>0</v>
      </c>
      <c r="S260" s="225">
        <v>0</v>
      </c>
      <c r="T260" s="226">
        <f>S260*H260</f>
        <v>0</v>
      </c>
      <c r="U260" s="42"/>
      <c r="V260" s="42"/>
      <c r="W260" s="42"/>
      <c r="X260" s="42"/>
      <c r="Y260" s="42"/>
      <c r="Z260" s="42"/>
      <c r="AA260" s="42"/>
      <c r="AB260" s="42"/>
      <c r="AC260" s="42"/>
      <c r="AD260" s="42"/>
      <c r="AE260" s="42"/>
      <c r="AR260" s="227" t="s">
        <v>215</v>
      </c>
      <c r="AT260" s="227" t="s">
        <v>217</v>
      </c>
      <c r="AU260" s="227" t="s">
        <v>85</v>
      </c>
      <c r="AY260" s="20" t="s">
        <v>214</v>
      </c>
      <c r="BE260" s="228">
        <f>IF(N260="základní",J260,0)</f>
        <v>0</v>
      </c>
      <c r="BF260" s="228">
        <f>IF(N260="snížená",J260,0)</f>
        <v>0</v>
      </c>
      <c r="BG260" s="228">
        <f>IF(N260="zákl. přenesená",J260,0)</f>
        <v>0</v>
      </c>
      <c r="BH260" s="228">
        <f>IF(N260="sníž. přenesená",J260,0)</f>
        <v>0</v>
      </c>
      <c r="BI260" s="228">
        <f>IF(N260="nulová",J260,0)</f>
        <v>0</v>
      </c>
      <c r="BJ260" s="20" t="s">
        <v>83</v>
      </c>
      <c r="BK260" s="228">
        <f>ROUND(I260*H260,2)</f>
        <v>0</v>
      </c>
      <c r="BL260" s="20" t="s">
        <v>215</v>
      </c>
      <c r="BM260" s="227" t="s">
        <v>609</v>
      </c>
    </row>
    <row r="261" s="2" customFormat="1" ht="16.5" customHeight="1">
      <c r="A261" s="42"/>
      <c r="B261" s="43"/>
      <c r="C261" s="216" t="s">
        <v>76</v>
      </c>
      <c r="D261" s="216" t="s">
        <v>217</v>
      </c>
      <c r="E261" s="217" t="s">
        <v>3786</v>
      </c>
      <c r="F261" s="218" t="s">
        <v>3787</v>
      </c>
      <c r="G261" s="219" t="s">
        <v>3732</v>
      </c>
      <c r="H261" s="220">
        <v>18</v>
      </c>
      <c r="I261" s="221"/>
      <c r="J261" s="222">
        <f>ROUND(I261*H261,2)</f>
        <v>0</v>
      </c>
      <c r="K261" s="218" t="s">
        <v>32</v>
      </c>
      <c r="L261" s="48"/>
      <c r="M261" s="223" t="s">
        <v>32</v>
      </c>
      <c r="N261" s="224" t="s">
        <v>47</v>
      </c>
      <c r="O261" s="88"/>
      <c r="P261" s="225">
        <f>O261*H261</f>
        <v>0</v>
      </c>
      <c r="Q261" s="225">
        <v>0</v>
      </c>
      <c r="R261" s="225">
        <f>Q261*H261</f>
        <v>0</v>
      </c>
      <c r="S261" s="225">
        <v>0</v>
      </c>
      <c r="T261" s="226">
        <f>S261*H261</f>
        <v>0</v>
      </c>
      <c r="U261" s="42"/>
      <c r="V261" s="42"/>
      <c r="W261" s="42"/>
      <c r="X261" s="42"/>
      <c r="Y261" s="42"/>
      <c r="Z261" s="42"/>
      <c r="AA261" s="42"/>
      <c r="AB261" s="42"/>
      <c r="AC261" s="42"/>
      <c r="AD261" s="42"/>
      <c r="AE261" s="42"/>
      <c r="AR261" s="227" t="s">
        <v>215</v>
      </c>
      <c r="AT261" s="227" t="s">
        <v>217</v>
      </c>
      <c r="AU261" s="227" t="s">
        <v>85</v>
      </c>
      <c r="AY261" s="20" t="s">
        <v>214</v>
      </c>
      <c r="BE261" s="228">
        <f>IF(N261="základní",J261,0)</f>
        <v>0</v>
      </c>
      <c r="BF261" s="228">
        <f>IF(N261="snížená",J261,0)</f>
        <v>0</v>
      </c>
      <c r="BG261" s="228">
        <f>IF(N261="zákl. přenesená",J261,0)</f>
        <v>0</v>
      </c>
      <c r="BH261" s="228">
        <f>IF(N261="sníž. přenesená",J261,0)</f>
        <v>0</v>
      </c>
      <c r="BI261" s="228">
        <f>IF(N261="nulová",J261,0)</f>
        <v>0</v>
      </c>
      <c r="BJ261" s="20" t="s">
        <v>83</v>
      </c>
      <c r="BK261" s="228">
        <f>ROUND(I261*H261,2)</f>
        <v>0</v>
      </c>
      <c r="BL261" s="20" t="s">
        <v>215</v>
      </c>
      <c r="BM261" s="227" t="s">
        <v>619</v>
      </c>
    </row>
    <row r="262" s="12" customFormat="1" ht="22.8" customHeight="1">
      <c r="A262" s="12"/>
      <c r="B262" s="200"/>
      <c r="C262" s="201"/>
      <c r="D262" s="202" t="s">
        <v>75</v>
      </c>
      <c r="E262" s="214" t="s">
        <v>3733</v>
      </c>
      <c r="F262" s="214" t="s">
        <v>3734</v>
      </c>
      <c r="G262" s="201"/>
      <c r="H262" s="201"/>
      <c r="I262" s="204"/>
      <c r="J262" s="215">
        <f>BK262</f>
        <v>0</v>
      </c>
      <c r="K262" s="201"/>
      <c r="L262" s="206"/>
      <c r="M262" s="207"/>
      <c r="N262" s="208"/>
      <c r="O262" s="208"/>
      <c r="P262" s="209">
        <f>SUM(P263:P264)</f>
        <v>0</v>
      </c>
      <c r="Q262" s="208"/>
      <c r="R262" s="209">
        <f>SUM(R263:R264)</f>
        <v>0</v>
      </c>
      <c r="S262" s="208"/>
      <c r="T262" s="210">
        <f>SUM(T263:T264)</f>
        <v>0</v>
      </c>
      <c r="U262" s="12"/>
      <c r="V262" s="12"/>
      <c r="W262" s="12"/>
      <c r="X262" s="12"/>
      <c r="Y262" s="12"/>
      <c r="Z262" s="12"/>
      <c r="AA262" s="12"/>
      <c r="AB262" s="12"/>
      <c r="AC262" s="12"/>
      <c r="AD262" s="12"/>
      <c r="AE262" s="12"/>
      <c r="AR262" s="211" t="s">
        <v>83</v>
      </c>
      <c r="AT262" s="212" t="s">
        <v>75</v>
      </c>
      <c r="AU262" s="212" t="s">
        <v>83</v>
      </c>
      <c r="AY262" s="211" t="s">
        <v>214</v>
      </c>
      <c r="BK262" s="213">
        <f>SUM(BK263:BK264)</f>
        <v>0</v>
      </c>
    </row>
    <row r="263" s="2" customFormat="1" ht="16.5" customHeight="1">
      <c r="A263" s="42"/>
      <c r="B263" s="43"/>
      <c r="C263" s="216" t="s">
        <v>76</v>
      </c>
      <c r="D263" s="216" t="s">
        <v>217</v>
      </c>
      <c r="E263" s="217" t="s">
        <v>3788</v>
      </c>
      <c r="F263" s="218" t="s">
        <v>3789</v>
      </c>
      <c r="G263" s="219" t="s">
        <v>3732</v>
      </c>
      <c r="H263" s="220">
        <v>1.5</v>
      </c>
      <c r="I263" s="221"/>
      <c r="J263" s="222">
        <f>ROUND(I263*H263,2)</f>
        <v>0</v>
      </c>
      <c r="K263" s="218" t="s">
        <v>32</v>
      </c>
      <c r="L263" s="48"/>
      <c r="M263" s="223" t="s">
        <v>32</v>
      </c>
      <c r="N263" s="224" t="s">
        <v>47</v>
      </c>
      <c r="O263" s="88"/>
      <c r="P263" s="225">
        <f>O263*H263</f>
        <v>0</v>
      </c>
      <c r="Q263" s="225">
        <v>0</v>
      </c>
      <c r="R263" s="225">
        <f>Q263*H263</f>
        <v>0</v>
      </c>
      <c r="S263" s="225">
        <v>0</v>
      </c>
      <c r="T263" s="226">
        <f>S263*H263</f>
        <v>0</v>
      </c>
      <c r="U263" s="42"/>
      <c r="V263" s="42"/>
      <c r="W263" s="42"/>
      <c r="X263" s="42"/>
      <c r="Y263" s="42"/>
      <c r="Z263" s="42"/>
      <c r="AA263" s="42"/>
      <c r="AB263" s="42"/>
      <c r="AC263" s="42"/>
      <c r="AD263" s="42"/>
      <c r="AE263" s="42"/>
      <c r="AR263" s="227" t="s">
        <v>215</v>
      </c>
      <c r="AT263" s="227" t="s">
        <v>217</v>
      </c>
      <c r="AU263" s="227" t="s">
        <v>85</v>
      </c>
      <c r="AY263" s="20" t="s">
        <v>214</v>
      </c>
      <c r="BE263" s="228">
        <f>IF(N263="základní",J263,0)</f>
        <v>0</v>
      </c>
      <c r="BF263" s="228">
        <f>IF(N263="snížená",J263,0)</f>
        <v>0</v>
      </c>
      <c r="BG263" s="228">
        <f>IF(N263="zákl. přenesená",J263,0)</f>
        <v>0</v>
      </c>
      <c r="BH263" s="228">
        <f>IF(N263="sníž. přenesená",J263,0)</f>
        <v>0</v>
      </c>
      <c r="BI263" s="228">
        <f>IF(N263="nulová",J263,0)</f>
        <v>0</v>
      </c>
      <c r="BJ263" s="20" t="s">
        <v>83</v>
      </c>
      <c r="BK263" s="228">
        <f>ROUND(I263*H263,2)</f>
        <v>0</v>
      </c>
      <c r="BL263" s="20" t="s">
        <v>215</v>
      </c>
      <c r="BM263" s="227" t="s">
        <v>631</v>
      </c>
    </row>
    <row r="264" s="2" customFormat="1" ht="16.5" customHeight="1">
      <c r="A264" s="42"/>
      <c r="B264" s="43"/>
      <c r="C264" s="216" t="s">
        <v>76</v>
      </c>
      <c r="D264" s="216" t="s">
        <v>217</v>
      </c>
      <c r="E264" s="217" t="s">
        <v>3790</v>
      </c>
      <c r="F264" s="218" t="s">
        <v>3740</v>
      </c>
      <c r="G264" s="219" t="s">
        <v>3732</v>
      </c>
      <c r="H264" s="220">
        <v>51</v>
      </c>
      <c r="I264" s="221"/>
      <c r="J264" s="222">
        <f>ROUND(I264*H264,2)</f>
        <v>0</v>
      </c>
      <c r="K264" s="218" t="s">
        <v>32</v>
      </c>
      <c r="L264" s="48"/>
      <c r="M264" s="223" t="s">
        <v>32</v>
      </c>
      <c r="N264" s="224" t="s">
        <v>47</v>
      </c>
      <c r="O264" s="88"/>
      <c r="P264" s="225">
        <f>O264*H264</f>
        <v>0</v>
      </c>
      <c r="Q264" s="225">
        <v>0</v>
      </c>
      <c r="R264" s="225">
        <f>Q264*H264</f>
        <v>0</v>
      </c>
      <c r="S264" s="225">
        <v>0</v>
      </c>
      <c r="T264" s="226">
        <f>S264*H264</f>
        <v>0</v>
      </c>
      <c r="U264" s="42"/>
      <c r="V264" s="42"/>
      <c r="W264" s="42"/>
      <c r="X264" s="42"/>
      <c r="Y264" s="42"/>
      <c r="Z264" s="42"/>
      <c r="AA264" s="42"/>
      <c r="AB264" s="42"/>
      <c r="AC264" s="42"/>
      <c r="AD264" s="42"/>
      <c r="AE264" s="42"/>
      <c r="AR264" s="227" t="s">
        <v>215</v>
      </c>
      <c r="AT264" s="227" t="s">
        <v>217</v>
      </c>
      <c r="AU264" s="227" t="s">
        <v>85</v>
      </c>
      <c r="AY264" s="20" t="s">
        <v>214</v>
      </c>
      <c r="BE264" s="228">
        <f>IF(N264="základní",J264,0)</f>
        <v>0</v>
      </c>
      <c r="BF264" s="228">
        <f>IF(N264="snížená",J264,0)</f>
        <v>0</v>
      </c>
      <c r="BG264" s="228">
        <f>IF(N264="zákl. přenesená",J264,0)</f>
        <v>0</v>
      </c>
      <c r="BH264" s="228">
        <f>IF(N264="sníž. přenesená",J264,0)</f>
        <v>0</v>
      </c>
      <c r="BI264" s="228">
        <f>IF(N264="nulová",J264,0)</f>
        <v>0</v>
      </c>
      <c r="BJ264" s="20" t="s">
        <v>83</v>
      </c>
      <c r="BK264" s="228">
        <f>ROUND(I264*H264,2)</f>
        <v>0</v>
      </c>
      <c r="BL264" s="20" t="s">
        <v>215</v>
      </c>
      <c r="BM264" s="227" t="s">
        <v>641</v>
      </c>
    </row>
    <row r="265" s="12" customFormat="1" ht="22.8" customHeight="1">
      <c r="A265" s="12"/>
      <c r="B265" s="200"/>
      <c r="C265" s="201"/>
      <c r="D265" s="202" t="s">
        <v>75</v>
      </c>
      <c r="E265" s="214" t="s">
        <v>3743</v>
      </c>
      <c r="F265" s="214" t="s">
        <v>3744</v>
      </c>
      <c r="G265" s="201"/>
      <c r="H265" s="201"/>
      <c r="I265" s="204"/>
      <c r="J265" s="215">
        <f>BK265</f>
        <v>0</v>
      </c>
      <c r="K265" s="201"/>
      <c r="L265" s="206"/>
      <c r="M265" s="207"/>
      <c r="N265" s="208"/>
      <c r="O265" s="208"/>
      <c r="P265" s="209">
        <f>P266</f>
        <v>0</v>
      </c>
      <c r="Q265" s="208"/>
      <c r="R265" s="209">
        <f>R266</f>
        <v>0</v>
      </c>
      <c r="S265" s="208"/>
      <c r="T265" s="210">
        <f>T266</f>
        <v>0</v>
      </c>
      <c r="U265" s="12"/>
      <c r="V265" s="12"/>
      <c r="W265" s="12"/>
      <c r="X265" s="12"/>
      <c r="Y265" s="12"/>
      <c r="Z265" s="12"/>
      <c r="AA265" s="12"/>
      <c r="AB265" s="12"/>
      <c r="AC265" s="12"/>
      <c r="AD265" s="12"/>
      <c r="AE265" s="12"/>
      <c r="AR265" s="211" t="s">
        <v>83</v>
      </c>
      <c r="AT265" s="212" t="s">
        <v>75</v>
      </c>
      <c r="AU265" s="212" t="s">
        <v>83</v>
      </c>
      <c r="AY265" s="211" t="s">
        <v>214</v>
      </c>
      <c r="BK265" s="213">
        <f>BK266</f>
        <v>0</v>
      </c>
    </row>
    <row r="266" s="2" customFormat="1" ht="16.5" customHeight="1">
      <c r="A266" s="42"/>
      <c r="B266" s="43"/>
      <c r="C266" s="216" t="s">
        <v>76</v>
      </c>
      <c r="D266" s="216" t="s">
        <v>217</v>
      </c>
      <c r="E266" s="217" t="s">
        <v>3791</v>
      </c>
      <c r="F266" s="218" t="s">
        <v>3746</v>
      </c>
      <c r="G266" s="219" t="s">
        <v>3747</v>
      </c>
      <c r="H266" s="220">
        <v>1</v>
      </c>
      <c r="I266" s="221"/>
      <c r="J266" s="222">
        <f>ROUND(I266*H266,2)</f>
        <v>0</v>
      </c>
      <c r="K266" s="218" t="s">
        <v>32</v>
      </c>
      <c r="L266" s="48"/>
      <c r="M266" s="223" t="s">
        <v>32</v>
      </c>
      <c r="N266" s="224" t="s">
        <v>47</v>
      </c>
      <c r="O266" s="88"/>
      <c r="P266" s="225">
        <f>O266*H266</f>
        <v>0</v>
      </c>
      <c r="Q266" s="225">
        <v>0</v>
      </c>
      <c r="R266" s="225">
        <f>Q266*H266</f>
        <v>0</v>
      </c>
      <c r="S266" s="225">
        <v>0</v>
      </c>
      <c r="T266" s="226">
        <f>S266*H266</f>
        <v>0</v>
      </c>
      <c r="U266" s="42"/>
      <c r="V266" s="42"/>
      <c r="W266" s="42"/>
      <c r="X266" s="42"/>
      <c r="Y266" s="42"/>
      <c r="Z266" s="42"/>
      <c r="AA266" s="42"/>
      <c r="AB266" s="42"/>
      <c r="AC266" s="42"/>
      <c r="AD266" s="42"/>
      <c r="AE266" s="42"/>
      <c r="AR266" s="227" t="s">
        <v>215</v>
      </c>
      <c r="AT266" s="227" t="s">
        <v>217</v>
      </c>
      <c r="AU266" s="227" t="s">
        <v>85</v>
      </c>
      <c r="AY266" s="20" t="s">
        <v>214</v>
      </c>
      <c r="BE266" s="228">
        <f>IF(N266="základní",J266,0)</f>
        <v>0</v>
      </c>
      <c r="BF266" s="228">
        <f>IF(N266="snížená",J266,0)</f>
        <v>0</v>
      </c>
      <c r="BG266" s="228">
        <f>IF(N266="zákl. přenesená",J266,0)</f>
        <v>0</v>
      </c>
      <c r="BH266" s="228">
        <f>IF(N266="sníž. přenesená",J266,0)</f>
        <v>0</v>
      </c>
      <c r="BI266" s="228">
        <f>IF(N266="nulová",J266,0)</f>
        <v>0</v>
      </c>
      <c r="BJ266" s="20" t="s">
        <v>83</v>
      </c>
      <c r="BK266" s="228">
        <f>ROUND(I266*H266,2)</f>
        <v>0</v>
      </c>
      <c r="BL266" s="20" t="s">
        <v>215</v>
      </c>
      <c r="BM266" s="227" t="s">
        <v>653</v>
      </c>
    </row>
    <row r="267" s="12" customFormat="1" ht="22.8" customHeight="1">
      <c r="A267" s="12"/>
      <c r="B267" s="200"/>
      <c r="C267" s="201"/>
      <c r="D267" s="202" t="s">
        <v>75</v>
      </c>
      <c r="E267" s="214" t="s">
        <v>3792</v>
      </c>
      <c r="F267" s="214" t="s">
        <v>3793</v>
      </c>
      <c r="G267" s="201"/>
      <c r="H267" s="201"/>
      <c r="I267" s="204"/>
      <c r="J267" s="215">
        <f>BK267</f>
        <v>0</v>
      </c>
      <c r="K267" s="201"/>
      <c r="L267" s="206"/>
      <c r="M267" s="207"/>
      <c r="N267" s="208"/>
      <c r="O267" s="208"/>
      <c r="P267" s="209">
        <f>P268</f>
        <v>0</v>
      </c>
      <c r="Q267" s="208"/>
      <c r="R267" s="209">
        <f>R268</f>
        <v>0</v>
      </c>
      <c r="S267" s="208"/>
      <c r="T267" s="210">
        <f>T268</f>
        <v>0</v>
      </c>
      <c r="U267" s="12"/>
      <c r="V267" s="12"/>
      <c r="W267" s="12"/>
      <c r="X267" s="12"/>
      <c r="Y267" s="12"/>
      <c r="Z267" s="12"/>
      <c r="AA267" s="12"/>
      <c r="AB267" s="12"/>
      <c r="AC267" s="12"/>
      <c r="AD267" s="12"/>
      <c r="AE267" s="12"/>
      <c r="AR267" s="211" t="s">
        <v>83</v>
      </c>
      <c r="AT267" s="212" t="s">
        <v>75</v>
      </c>
      <c r="AU267" s="212" t="s">
        <v>83</v>
      </c>
      <c r="AY267" s="211" t="s">
        <v>214</v>
      </c>
      <c r="BK267" s="213">
        <f>BK268</f>
        <v>0</v>
      </c>
    </row>
    <row r="268" s="2" customFormat="1" ht="16.5" customHeight="1">
      <c r="A268" s="42"/>
      <c r="B268" s="43"/>
      <c r="C268" s="216" t="s">
        <v>76</v>
      </c>
      <c r="D268" s="216" t="s">
        <v>217</v>
      </c>
      <c r="E268" s="217" t="s">
        <v>3794</v>
      </c>
      <c r="F268" s="218" t="s">
        <v>3746</v>
      </c>
      <c r="G268" s="219" t="s">
        <v>3747</v>
      </c>
      <c r="H268" s="220">
        <v>1</v>
      </c>
      <c r="I268" s="221"/>
      <c r="J268" s="222">
        <f>ROUND(I268*H268,2)</f>
        <v>0</v>
      </c>
      <c r="K268" s="218" t="s">
        <v>32</v>
      </c>
      <c r="L268" s="48"/>
      <c r="M268" s="223" t="s">
        <v>32</v>
      </c>
      <c r="N268" s="224" t="s">
        <v>47</v>
      </c>
      <c r="O268" s="88"/>
      <c r="P268" s="225">
        <f>O268*H268</f>
        <v>0</v>
      </c>
      <c r="Q268" s="225">
        <v>0</v>
      </c>
      <c r="R268" s="225">
        <f>Q268*H268</f>
        <v>0</v>
      </c>
      <c r="S268" s="225">
        <v>0</v>
      </c>
      <c r="T268" s="226">
        <f>S268*H268</f>
        <v>0</v>
      </c>
      <c r="U268" s="42"/>
      <c r="V268" s="42"/>
      <c r="W268" s="42"/>
      <c r="X268" s="42"/>
      <c r="Y268" s="42"/>
      <c r="Z268" s="42"/>
      <c r="AA268" s="42"/>
      <c r="AB268" s="42"/>
      <c r="AC268" s="42"/>
      <c r="AD268" s="42"/>
      <c r="AE268" s="42"/>
      <c r="AR268" s="227" t="s">
        <v>215</v>
      </c>
      <c r="AT268" s="227" t="s">
        <v>217</v>
      </c>
      <c r="AU268" s="227" t="s">
        <v>85</v>
      </c>
      <c r="AY268" s="20" t="s">
        <v>214</v>
      </c>
      <c r="BE268" s="228">
        <f>IF(N268="základní",J268,0)</f>
        <v>0</v>
      </c>
      <c r="BF268" s="228">
        <f>IF(N268="snížená",J268,0)</f>
        <v>0</v>
      </c>
      <c r="BG268" s="228">
        <f>IF(N268="zákl. přenesená",J268,0)</f>
        <v>0</v>
      </c>
      <c r="BH268" s="228">
        <f>IF(N268="sníž. přenesená",J268,0)</f>
        <v>0</v>
      </c>
      <c r="BI268" s="228">
        <f>IF(N268="nulová",J268,0)</f>
        <v>0</v>
      </c>
      <c r="BJ268" s="20" t="s">
        <v>83</v>
      </c>
      <c r="BK268" s="228">
        <f>ROUND(I268*H268,2)</f>
        <v>0</v>
      </c>
      <c r="BL268" s="20" t="s">
        <v>215</v>
      </c>
      <c r="BM268" s="227" t="s">
        <v>667</v>
      </c>
    </row>
    <row r="269" s="12" customFormat="1" ht="22.8" customHeight="1">
      <c r="A269" s="12"/>
      <c r="B269" s="200"/>
      <c r="C269" s="201"/>
      <c r="D269" s="202" t="s">
        <v>75</v>
      </c>
      <c r="E269" s="214" t="s">
        <v>3795</v>
      </c>
      <c r="F269" s="214" t="s">
        <v>3796</v>
      </c>
      <c r="G269" s="201"/>
      <c r="H269" s="201"/>
      <c r="I269" s="204"/>
      <c r="J269" s="215">
        <f>BK269</f>
        <v>0</v>
      </c>
      <c r="K269" s="201"/>
      <c r="L269" s="206"/>
      <c r="M269" s="207"/>
      <c r="N269" s="208"/>
      <c r="O269" s="208"/>
      <c r="P269" s="209">
        <f>SUM(P270:P273)</f>
        <v>0</v>
      </c>
      <c r="Q269" s="208"/>
      <c r="R269" s="209">
        <f>SUM(R270:R273)</f>
        <v>0</v>
      </c>
      <c r="S269" s="208"/>
      <c r="T269" s="210">
        <f>SUM(T270:T273)</f>
        <v>0</v>
      </c>
      <c r="U269" s="12"/>
      <c r="V269" s="12"/>
      <c r="W269" s="12"/>
      <c r="X269" s="12"/>
      <c r="Y269" s="12"/>
      <c r="Z269" s="12"/>
      <c r="AA269" s="12"/>
      <c r="AB269" s="12"/>
      <c r="AC269" s="12"/>
      <c r="AD269" s="12"/>
      <c r="AE269" s="12"/>
      <c r="AR269" s="211" t="s">
        <v>83</v>
      </c>
      <c r="AT269" s="212" t="s">
        <v>75</v>
      </c>
      <c r="AU269" s="212" t="s">
        <v>83</v>
      </c>
      <c r="AY269" s="211" t="s">
        <v>214</v>
      </c>
      <c r="BK269" s="213">
        <f>SUM(BK270:BK273)</f>
        <v>0</v>
      </c>
    </row>
    <row r="270" s="2" customFormat="1" ht="90" customHeight="1">
      <c r="A270" s="42"/>
      <c r="B270" s="43"/>
      <c r="C270" s="216" t="s">
        <v>76</v>
      </c>
      <c r="D270" s="216" t="s">
        <v>217</v>
      </c>
      <c r="E270" s="217" t="s">
        <v>3797</v>
      </c>
      <c r="F270" s="218" t="s">
        <v>3798</v>
      </c>
      <c r="G270" s="219" t="s">
        <v>670</v>
      </c>
      <c r="H270" s="220">
        <v>1</v>
      </c>
      <c r="I270" s="221"/>
      <c r="J270" s="222">
        <f>ROUND(I270*H270,2)</f>
        <v>0</v>
      </c>
      <c r="K270" s="218" t="s">
        <v>32</v>
      </c>
      <c r="L270" s="48"/>
      <c r="M270" s="223" t="s">
        <v>32</v>
      </c>
      <c r="N270" s="224" t="s">
        <v>47</v>
      </c>
      <c r="O270" s="88"/>
      <c r="P270" s="225">
        <f>O270*H270</f>
        <v>0</v>
      </c>
      <c r="Q270" s="225">
        <v>0</v>
      </c>
      <c r="R270" s="225">
        <f>Q270*H270</f>
        <v>0</v>
      </c>
      <c r="S270" s="225">
        <v>0</v>
      </c>
      <c r="T270" s="226">
        <f>S270*H270</f>
        <v>0</v>
      </c>
      <c r="U270" s="42"/>
      <c r="V270" s="42"/>
      <c r="W270" s="42"/>
      <c r="X270" s="42"/>
      <c r="Y270" s="42"/>
      <c r="Z270" s="42"/>
      <c r="AA270" s="42"/>
      <c r="AB270" s="42"/>
      <c r="AC270" s="42"/>
      <c r="AD270" s="42"/>
      <c r="AE270" s="42"/>
      <c r="AR270" s="227" t="s">
        <v>215</v>
      </c>
      <c r="AT270" s="227" t="s">
        <v>217</v>
      </c>
      <c r="AU270" s="227" t="s">
        <v>85</v>
      </c>
      <c r="AY270" s="20" t="s">
        <v>214</v>
      </c>
      <c r="BE270" s="228">
        <f>IF(N270="základní",J270,0)</f>
        <v>0</v>
      </c>
      <c r="BF270" s="228">
        <f>IF(N270="snížená",J270,0)</f>
        <v>0</v>
      </c>
      <c r="BG270" s="228">
        <f>IF(N270="zákl. přenesená",J270,0)</f>
        <v>0</v>
      </c>
      <c r="BH270" s="228">
        <f>IF(N270="sníž. přenesená",J270,0)</f>
        <v>0</v>
      </c>
      <c r="BI270" s="228">
        <f>IF(N270="nulová",J270,0)</f>
        <v>0</v>
      </c>
      <c r="BJ270" s="20" t="s">
        <v>83</v>
      </c>
      <c r="BK270" s="228">
        <f>ROUND(I270*H270,2)</f>
        <v>0</v>
      </c>
      <c r="BL270" s="20" t="s">
        <v>215</v>
      </c>
      <c r="BM270" s="227" t="s">
        <v>678</v>
      </c>
    </row>
    <row r="271" s="2" customFormat="1" ht="24.15" customHeight="1">
      <c r="A271" s="42"/>
      <c r="B271" s="43"/>
      <c r="C271" s="216" t="s">
        <v>76</v>
      </c>
      <c r="D271" s="216" t="s">
        <v>217</v>
      </c>
      <c r="E271" s="217" t="s">
        <v>3799</v>
      </c>
      <c r="F271" s="218" t="s">
        <v>3800</v>
      </c>
      <c r="G271" s="219" t="s">
        <v>670</v>
      </c>
      <c r="H271" s="220">
        <v>2</v>
      </c>
      <c r="I271" s="221"/>
      <c r="J271" s="222">
        <f>ROUND(I271*H271,2)</f>
        <v>0</v>
      </c>
      <c r="K271" s="218" t="s">
        <v>32</v>
      </c>
      <c r="L271" s="48"/>
      <c r="M271" s="223" t="s">
        <v>32</v>
      </c>
      <c r="N271" s="224" t="s">
        <v>47</v>
      </c>
      <c r="O271" s="88"/>
      <c r="P271" s="225">
        <f>O271*H271</f>
        <v>0</v>
      </c>
      <c r="Q271" s="225">
        <v>0</v>
      </c>
      <c r="R271" s="225">
        <f>Q271*H271</f>
        <v>0</v>
      </c>
      <c r="S271" s="225">
        <v>0</v>
      </c>
      <c r="T271" s="226">
        <f>S271*H271</f>
        <v>0</v>
      </c>
      <c r="U271" s="42"/>
      <c r="V271" s="42"/>
      <c r="W271" s="42"/>
      <c r="X271" s="42"/>
      <c r="Y271" s="42"/>
      <c r="Z271" s="42"/>
      <c r="AA271" s="42"/>
      <c r="AB271" s="42"/>
      <c r="AC271" s="42"/>
      <c r="AD271" s="42"/>
      <c r="AE271" s="42"/>
      <c r="AR271" s="227" t="s">
        <v>215</v>
      </c>
      <c r="AT271" s="227" t="s">
        <v>217</v>
      </c>
      <c r="AU271" s="227" t="s">
        <v>85</v>
      </c>
      <c r="AY271" s="20" t="s">
        <v>214</v>
      </c>
      <c r="BE271" s="228">
        <f>IF(N271="základní",J271,0)</f>
        <v>0</v>
      </c>
      <c r="BF271" s="228">
        <f>IF(N271="snížená",J271,0)</f>
        <v>0</v>
      </c>
      <c r="BG271" s="228">
        <f>IF(N271="zákl. přenesená",J271,0)</f>
        <v>0</v>
      </c>
      <c r="BH271" s="228">
        <f>IF(N271="sníž. přenesená",J271,0)</f>
        <v>0</v>
      </c>
      <c r="BI271" s="228">
        <f>IF(N271="nulová",J271,0)</f>
        <v>0</v>
      </c>
      <c r="BJ271" s="20" t="s">
        <v>83</v>
      </c>
      <c r="BK271" s="228">
        <f>ROUND(I271*H271,2)</f>
        <v>0</v>
      </c>
      <c r="BL271" s="20" t="s">
        <v>215</v>
      </c>
      <c r="BM271" s="227" t="s">
        <v>690</v>
      </c>
    </row>
    <row r="272" s="2" customFormat="1" ht="24.15" customHeight="1">
      <c r="A272" s="42"/>
      <c r="B272" s="43"/>
      <c r="C272" s="216" t="s">
        <v>76</v>
      </c>
      <c r="D272" s="216" t="s">
        <v>217</v>
      </c>
      <c r="E272" s="217" t="s">
        <v>3801</v>
      </c>
      <c r="F272" s="218" t="s">
        <v>3802</v>
      </c>
      <c r="G272" s="219" t="s">
        <v>670</v>
      </c>
      <c r="H272" s="220">
        <v>2</v>
      </c>
      <c r="I272" s="221"/>
      <c r="J272" s="222">
        <f>ROUND(I272*H272,2)</f>
        <v>0</v>
      </c>
      <c r="K272" s="218" t="s">
        <v>32</v>
      </c>
      <c r="L272" s="48"/>
      <c r="M272" s="223" t="s">
        <v>32</v>
      </c>
      <c r="N272" s="224" t="s">
        <v>47</v>
      </c>
      <c r="O272" s="88"/>
      <c r="P272" s="225">
        <f>O272*H272</f>
        <v>0</v>
      </c>
      <c r="Q272" s="225">
        <v>0</v>
      </c>
      <c r="R272" s="225">
        <f>Q272*H272</f>
        <v>0</v>
      </c>
      <c r="S272" s="225">
        <v>0</v>
      </c>
      <c r="T272" s="226">
        <f>S272*H272</f>
        <v>0</v>
      </c>
      <c r="U272" s="42"/>
      <c r="V272" s="42"/>
      <c r="W272" s="42"/>
      <c r="X272" s="42"/>
      <c r="Y272" s="42"/>
      <c r="Z272" s="42"/>
      <c r="AA272" s="42"/>
      <c r="AB272" s="42"/>
      <c r="AC272" s="42"/>
      <c r="AD272" s="42"/>
      <c r="AE272" s="42"/>
      <c r="AR272" s="227" t="s">
        <v>215</v>
      </c>
      <c r="AT272" s="227" t="s">
        <v>217</v>
      </c>
      <c r="AU272" s="227" t="s">
        <v>85</v>
      </c>
      <c r="AY272" s="20" t="s">
        <v>214</v>
      </c>
      <c r="BE272" s="228">
        <f>IF(N272="základní",J272,0)</f>
        <v>0</v>
      </c>
      <c r="BF272" s="228">
        <f>IF(N272="snížená",J272,0)</f>
        <v>0</v>
      </c>
      <c r="BG272" s="228">
        <f>IF(N272="zákl. přenesená",J272,0)</f>
        <v>0</v>
      </c>
      <c r="BH272" s="228">
        <f>IF(N272="sníž. přenesená",J272,0)</f>
        <v>0</v>
      </c>
      <c r="BI272" s="228">
        <f>IF(N272="nulová",J272,0)</f>
        <v>0</v>
      </c>
      <c r="BJ272" s="20" t="s">
        <v>83</v>
      </c>
      <c r="BK272" s="228">
        <f>ROUND(I272*H272,2)</f>
        <v>0</v>
      </c>
      <c r="BL272" s="20" t="s">
        <v>215</v>
      </c>
      <c r="BM272" s="227" t="s">
        <v>702</v>
      </c>
    </row>
    <row r="273" s="2" customFormat="1" ht="24.15" customHeight="1">
      <c r="A273" s="42"/>
      <c r="B273" s="43"/>
      <c r="C273" s="216" t="s">
        <v>76</v>
      </c>
      <c r="D273" s="216" t="s">
        <v>217</v>
      </c>
      <c r="E273" s="217" t="s">
        <v>3803</v>
      </c>
      <c r="F273" s="218" t="s">
        <v>3804</v>
      </c>
      <c r="G273" s="219" t="s">
        <v>670</v>
      </c>
      <c r="H273" s="220">
        <v>1</v>
      </c>
      <c r="I273" s="221"/>
      <c r="J273" s="222">
        <f>ROUND(I273*H273,2)</f>
        <v>0</v>
      </c>
      <c r="K273" s="218" t="s">
        <v>32</v>
      </c>
      <c r="L273" s="48"/>
      <c r="M273" s="223" t="s">
        <v>32</v>
      </c>
      <c r="N273" s="224" t="s">
        <v>47</v>
      </c>
      <c r="O273" s="88"/>
      <c r="P273" s="225">
        <f>O273*H273</f>
        <v>0</v>
      </c>
      <c r="Q273" s="225">
        <v>0</v>
      </c>
      <c r="R273" s="225">
        <f>Q273*H273</f>
        <v>0</v>
      </c>
      <c r="S273" s="225">
        <v>0</v>
      </c>
      <c r="T273" s="226">
        <f>S273*H273</f>
        <v>0</v>
      </c>
      <c r="U273" s="42"/>
      <c r="V273" s="42"/>
      <c r="W273" s="42"/>
      <c r="X273" s="42"/>
      <c r="Y273" s="42"/>
      <c r="Z273" s="42"/>
      <c r="AA273" s="42"/>
      <c r="AB273" s="42"/>
      <c r="AC273" s="42"/>
      <c r="AD273" s="42"/>
      <c r="AE273" s="42"/>
      <c r="AR273" s="227" t="s">
        <v>215</v>
      </c>
      <c r="AT273" s="227" t="s">
        <v>217</v>
      </c>
      <c r="AU273" s="227" t="s">
        <v>85</v>
      </c>
      <c r="AY273" s="20" t="s">
        <v>214</v>
      </c>
      <c r="BE273" s="228">
        <f>IF(N273="základní",J273,0)</f>
        <v>0</v>
      </c>
      <c r="BF273" s="228">
        <f>IF(N273="snížená",J273,0)</f>
        <v>0</v>
      </c>
      <c r="BG273" s="228">
        <f>IF(N273="zákl. přenesená",J273,0)</f>
        <v>0</v>
      </c>
      <c r="BH273" s="228">
        <f>IF(N273="sníž. přenesená",J273,0)</f>
        <v>0</v>
      </c>
      <c r="BI273" s="228">
        <f>IF(N273="nulová",J273,0)</f>
        <v>0</v>
      </c>
      <c r="BJ273" s="20" t="s">
        <v>83</v>
      </c>
      <c r="BK273" s="228">
        <f>ROUND(I273*H273,2)</f>
        <v>0</v>
      </c>
      <c r="BL273" s="20" t="s">
        <v>215</v>
      </c>
      <c r="BM273" s="227" t="s">
        <v>712</v>
      </c>
    </row>
    <row r="274" s="12" customFormat="1" ht="22.8" customHeight="1">
      <c r="A274" s="12"/>
      <c r="B274" s="200"/>
      <c r="C274" s="201"/>
      <c r="D274" s="202" t="s">
        <v>75</v>
      </c>
      <c r="E274" s="214" t="s">
        <v>3607</v>
      </c>
      <c r="F274" s="214" t="s">
        <v>3726</v>
      </c>
      <c r="G274" s="201"/>
      <c r="H274" s="201"/>
      <c r="I274" s="204"/>
      <c r="J274" s="215">
        <f>BK274</f>
        <v>0</v>
      </c>
      <c r="K274" s="201"/>
      <c r="L274" s="206"/>
      <c r="M274" s="207"/>
      <c r="N274" s="208"/>
      <c r="O274" s="208"/>
      <c r="P274" s="209">
        <f>P275</f>
        <v>0</v>
      </c>
      <c r="Q274" s="208"/>
      <c r="R274" s="209">
        <f>R275</f>
        <v>0</v>
      </c>
      <c r="S274" s="208"/>
      <c r="T274" s="210">
        <f>T275</f>
        <v>0</v>
      </c>
      <c r="U274" s="12"/>
      <c r="V274" s="12"/>
      <c r="W274" s="12"/>
      <c r="X274" s="12"/>
      <c r="Y274" s="12"/>
      <c r="Z274" s="12"/>
      <c r="AA274" s="12"/>
      <c r="AB274" s="12"/>
      <c r="AC274" s="12"/>
      <c r="AD274" s="12"/>
      <c r="AE274" s="12"/>
      <c r="AR274" s="211" t="s">
        <v>83</v>
      </c>
      <c r="AT274" s="212" t="s">
        <v>75</v>
      </c>
      <c r="AU274" s="212" t="s">
        <v>83</v>
      </c>
      <c r="AY274" s="211" t="s">
        <v>214</v>
      </c>
      <c r="BK274" s="213">
        <f>BK275</f>
        <v>0</v>
      </c>
    </row>
    <row r="275" s="2" customFormat="1" ht="16.5" customHeight="1">
      <c r="A275" s="42"/>
      <c r="B275" s="43"/>
      <c r="C275" s="216" t="s">
        <v>76</v>
      </c>
      <c r="D275" s="216" t="s">
        <v>217</v>
      </c>
      <c r="E275" s="217" t="s">
        <v>3805</v>
      </c>
      <c r="F275" s="218" t="s">
        <v>3806</v>
      </c>
      <c r="G275" s="219" t="s">
        <v>670</v>
      </c>
      <c r="H275" s="220">
        <v>2</v>
      </c>
      <c r="I275" s="221"/>
      <c r="J275" s="222">
        <f>ROUND(I275*H275,2)</f>
        <v>0</v>
      </c>
      <c r="K275" s="218" t="s">
        <v>32</v>
      </c>
      <c r="L275" s="48"/>
      <c r="M275" s="223" t="s">
        <v>32</v>
      </c>
      <c r="N275" s="224" t="s">
        <v>47</v>
      </c>
      <c r="O275" s="88"/>
      <c r="P275" s="225">
        <f>O275*H275</f>
        <v>0</v>
      </c>
      <c r="Q275" s="225">
        <v>0</v>
      </c>
      <c r="R275" s="225">
        <f>Q275*H275</f>
        <v>0</v>
      </c>
      <c r="S275" s="225">
        <v>0</v>
      </c>
      <c r="T275" s="226">
        <f>S275*H275</f>
        <v>0</v>
      </c>
      <c r="U275" s="42"/>
      <c r="V275" s="42"/>
      <c r="W275" s="42"/>
      <c r="X275" s="42"/>
      <c r="Y275" s="42"/>
      <c r="Z275" s="42"/>
      <c r="AA275" s="42"/>
      <c r="AB275" s="42"/>
      <c r="AC275" s="42"/>
      <c r="AD275" s="42"/>
      <c r="AE275" s="42"/>
      <c r="AR275" s="227" t="s">
        <v>215</v>
      </c>
      <c r="AT275" s="227" t="s">
        <v>217</v>
      </c>
      <c r="AU275" s="227" t="s">
        <v>85</v>
      </c>
      <c r="AY275" s="20" t="s">
        <v>214</v>
      </c>
      <c r="BE275" s="228">
        <f>IF(N275="základní",J275,0)</f>
        <v>0</v>
      </c>
      <c r="BF275" s="228">
        <f>IF(N275="snížená",J275,0)</f>
        <v>0</v>
      </c>
      <c r="BG275" s="228">
        <f>IF(N275="zákl. přenesená",J275,0)</f>
        <v>0</v>
      </c>
      <c r="BH275" s="228">
        <f>IF(N275="sníž. přenesená",J275,0)</f>
        <v>0</v>
      </c>
      <c r="BI275" s="228">
        <f>IF(N275="nulová",J275,0)</f>
        <v>0</v>
      </c>
      <c r="BJ275" s="20" t="s">
        <v>83</v>
      </c>
      <c r="BK275" s="228">
        <f>ROUND(I275*H275,2)</f>
        <v>0</v>
      </c>
      <c r="BL275" s="20" t="s">
        <v>215</v>
      </c>
      <c r="BM275" s="227" t="s">
        <v>721</v>
      </c>
    </row>
    <row r="276" s="12" customFormat="1" ht="22.8" customHeight="1">
      <c r="A276" s="12"/>
      <c r="B276" s="200"/>
      <c r="C276" s="201"/>
      <c r="D276" s="202" t="s">
        <v>75</v>
      </c>
      <c r="E276" s="214" t="s">
        <v>3522</v>
      </c>
      <c r="F276" s="214" t="s">
        <v>3714</v>
      </c>
      <c r="G276" s="201"/>
      <c r="H276" s="201"/>
      <c r="I276" s="204"/>
      <c r="J276" s="215">
        <f>BK276</f>
        <v>0</v>
      </c>
      <c r="K276" s="201"/>
      <c r="L276" s="206"/>
      <c r="M276" s="207"/>
      <c r="N276" s="208"/>
      <c r="O276" s="208"/>
      <c r="P276" s="209">
        <f>SUM(P277:P279)</f>
        <v>0</v>
      </c>
      <c r="Q276" s="208"/>
      <c r="R276" s="209">
        <f>SUM(R277:R279)</f>
        <v>0</v>
      </c>
      <c r="S276" s="208"/>
      <c r="T276" s="210">
        <f>SUM(T277:T279)</f>
        <v>0</v>
      </c>
      <c r="U276" s="12"/>
      <c r="V276" s="12"/>
      <c r="W276" s="12"/>
      <c r="X276" s="12"/>
      <c r="Y276" s="12"/>
      <c r="Z276" s="12"/>
      <c r="AA276" s="12"/>
      <c r="AB276" s="12"/>
      <c r="AC276" s="12"/>
      <c r="AD276" s="12"/>
      <c r="AE276" s="12"/>
      <c r="AR276" s="211" t="s">
        <v>83</v>
      </c>
      <c r="AT276" s="212" t="s">
        <v>75</v>
      </c>
      <c r="AU276" s="212" t="s">
        <v>83</v>
      </c>
      <c r="AY276" s="211" t="s">
        <v>214</v>
      </c>
      <c r="BK276" s="213">
        <f>SUM(BK277:BK279)</f>
        <v>0</v>
      </c>
    </row>
    <row r="277" s="2" customFormat="1" ht="16.5" customHeight="1">
      <c r="A277" s="42"/>
      <c r="B277" s="43"/>
      <c r="C277" s="216" t="s">
        <v>76</v>
      </c>
      <c r="D277" s="216" t="s">
        <v>217</v>
      </c>
      <c r="E277" s="217" t="s">
        <v>3807</v>
      </c>
      <c r="F277" s="218" t="s">
        <v>3808</v>
      </c>
      <c r="G277" s="219" t="s">
        <v>670</v>
      </c>
      <c r="H277" s="220">
        <v>8</v>
      </c>
      <c r="I277" s="221"/>
      <c r="J277" s="222">
        <f>ROUND(I277*H277,2)</f>
        <v>0</v>
      </c>
      <c r="K277" s="218" t="s">
        <v>32</v>
      </c>
      <c r="L277" s="48"/>
      <c r="M277" s="223" t="s">
        <v>32</v>
      </c>
      <c r="N277" s="224" t="s">
        <v>47</v>
      </c>
      <c r="O277" s="88"/>
      <c r="P277" s="225">
        <f>O277*H277</f>
        <v>0</v>
      </c>
      <c r="Q277" s="225">
        <v>0</v>
      </c>
      <c r="R277" s="225">
        <f>Q277*H277</f>
        <v>0</v>
      </c>
      <c r="S277" s="225">
        <v>0</v>
      </c>
      <c r="T277" s="226">
        <f>S277*H277</f>
        <v>0</v>
      </c>
      <c r="U277" s="42"/>
      <c r="V277" s="42"/>
      <c r="W277" s="42"/>
      <c r="X277" s="42"/>
      <c r="Y277" s="42"/>
      <c r="Z277" s="42"/>
      <c r="AA277" s="42"/>
      <c r="AB277" s="42"/>
      <c r="AC277" s="42"/>
      <c r="AD277" s="42"/>
      <c r="AE277" s="42"/>
      <c r="AR277" s="227" t="s">
        <v>215</v>
      </c>
      <c r="AT277" s="227" t="s">
        <v>217</v>
      </c>
      <c r="AU277" s="227" t="s">
        <v>85</v>
      </c>
      <c r="AY277" s="20" t="s">
        <v>214</v>
      </c>
      <c r="BE277" s="228">
        <f>IF(N277="základní",J277,0)</f>
        <v>0</v>
      </c>
      <c r="BF277" s="228">
        <f>IF(N277="snížená",J277,0)</f>
        <v>0</v>
      </c>
      <c r="BG277" s="228">
        <f>IF(N277="zákl. přenesená",J277,0)</f>
        <v>0</v>
      </c>
      <c r="BH277" s="228">
        <f>IF(N277="sníž. přenesená",J277,0)</f>
        <v>0</v>
      </c>
      <c r="BI277" s="228">
        <f>IF(N277="nulová",J277,0)</f>
        <v>0</v>
      </c>
      <c r="BJ277" s="20" t="s">
        <v>83</v>
      </c>
      <c r="BK277" s="228">
        <f>ROUND(I277*H277,2)</f>
        <v>0</v>
      </c>
      <c r="BL277" s="20" t="s">
        <v>215</v>
      </c>
      <c r="BM277" s="227" t="s">
        <v>731</v>
      </c>
    </row>
    <row r="278" s="2" customFormat="1" ht="16.5" customHeight="1">
      <c r="A278" s="42"/>
      <c r="B278" s="43"/>
      <c r="C278" s="216" t="s">
        <v>76</v>
      </c>
      <c r="D278" s="216" t="s">
        <v>217</v>
      </c>
      <c r="E278" s="217" t="s">
        <v>3809</v>
      </c>
      <c r="F278" s="218" t="s">
        <v>3810</v>
      </c>
      <c r="G278" s="219" t="s">
        <v>670</v>
      </c>
      <c r="H278" s="220">
        <v>2</v>
      </c>
      <c r="I278" s="221"/>
      <c r="J278" s="222">
        <f>ROUND(I278*H278,2)</f>
        <v>0</v>
      </c>
      <c r="K278" s="218" t="s">
        <v>32</v>
      </c>
      <c r="L278" s="48"/>
      <c r="M278" s="223" t="s">
        <v>32</v>
      </c>
      <c r="N278" s="224" t="s">
        <v>47</v>
      </c>
      <c r="O278" s="88"/>
      <c r="P278" s="225">
        <f>O278*H278</f>
        <v>0</v>
      </c>
      <c r="Q278" s="225">
        <v>0</v>
      </c>
      <c r="R278" s="225">
        <f>Q278*H278</f>
        <v>0</v>
      </c>
      <c r="S278" s="225">
        <v>0</v>
      </c>
      <c r="T278" s="226">
        <f>S278*H278</f>
        <v>0</v>
      </c>
      <c r="U278" s="42"/>
      <c r="V278" s="42"/>
      <c r="W278" s="42"/>
      <c r="X278" s="42"/>
      <c r="Y278" s="42"/>
      <c r="Z278" s="42"/>
      <c r="AA278" s="42"/>
      <c r="AB278" s="42"/>
      <c r="AC278" s="42"/>
      <c r="AD278" s="42"/>
      <c r="AE278" s="42"/>
      <c r="AR278" s="227" t="s">
        <v>215</v>
      </c>
      <c r="AT278" s="227" t="s">
        <v>217</v>
      </c>
      <c r="AU278" s="227" t="s">
        <v>85</v>
      </c>
      <c r="AY278" s="20" t="s">
        <v>214</v>
      </c>
      <c r="BE278" s="228">
        <f>IF(N278="základní",J278,0)</f>
        <v>0</v>
      </c>
      <c r="BF278" s="228">
        <f>IF(N278="snížená",J278,0)</f>
        <v>0</v>
      </c>
      <c r="BG278" s="228">
        <f>IF(N278="zákl. přenesená",J278,0)</f>
        <v>0</v>
      </c>
      <c r="BH278" s="228">
        <f>IF(N278="sníž. přenesená",J278,0)</f>
        <v>0</v>
      </c>
      <c r="BI278" s="228">
        <f>IF(N278="nulová",J278,0)</f>
        <v>0</v>
      </c>
      <c r="BJ278" s="20" t="s">
        <v>83</v>
      </c>
      <c r="BK278" s="228">
        <f>ROUND(I278*H278,2)</f>
        <v>0</v>
      </c>
      <c r="BL278" s="20" t="s">
        <v>215</v>
      </c>
      <c r="BM278" s="227" t="s">
        <v>741</v>
      </c>
    </row>
    <row r="279" s="2" customFormat="1" ht="16.5" customHeight="1">
      <c r="A279" s="42"/>
      <c r="B279" s="43"/>
      <c r="C279" s="216" t="s">
        <v>76</v>
      </c>
      <c r="D279" s="216" t="s">
        <v>217</v>
      </c>
      <c r="E279" s="217" t="s">
        <v>3811</v>
      </c>
      <c r="F279" s="218" t="s">
        <v>3812</v>
      </c>
      <c r="G279" s="219" t="s">
        <v>670</v>
      </c>
      <c r="H279" s="220">
        <v>1</v>
      </c>
      <c r="I279" s="221"/>
      <c r="J279" s="222">
        <f>ROUND(I279*H279,2)</f>
        <v>0</v>
      </c>
      <c r="K279" s="218" t="s">
        <v>32</v>
      </c>
      <c r="L279" s="48"/>
      <c r="M279" s="223" t="s">
        <v>32</v>
      </c>
      <c r="N279" s="224" t="s">
        <v>47</v>
      </c>
      <c r="O279" s="88"/>
      <c r="P279" s="225">
        <f>O279*H279</f>
        <v>0</v>
      </c>
      <c r="Q279" s="225">
        <v>0</v>
      </c>
      <c r="R279" s="225">
        <f>Q279*H279</f>
        <v>0</v>
      </c>
      <c r="S279" s="225">
        <v>0</v>
      </c>
      <c r="T279" s="226">
        <f>S279*H279</f>
        <v>0</v>
      </c>
      <c r="U279" s="42"/>
      <c r="V279" s="42"/>
      <c r="W279" s="42"/>
      <c r="X279" s="42"/>
      <c r="Y279" s="42"/>
      <c r="Z279" s="42"/>
      <c r="AA279" s="42"/>
      <c r="AB279" s="42"/>
      <c r="AC279" s="42"/>
      <c r="AD279" s="42"/>
      <c r="AE279" s="42"/>
      <c r="AR279" s="227" t="s">
        <v>215</v>
      </c>
      <c r="AT279" s="227" t="s">
        <v>217</v>
      </c>
      <c r="AU279" s="227" t="s">
        <v>85</v>
      </c>
      <c r="AY279" s="20" t="s">
        <v>214</v>
      </c>
      <c r="BE279" s="228">
        <f>IF(N279="základní",J279,0)</f>
        <v>0</v>
      </c>
      <c r="BF279" s="228">
        <f>IF(N279="snížená",J279,0)</f>
        <v>0</v>
      </c>
      <c r="BG279" s="228">
        <f>IF(N279="zákl. přenesená",J279,0)</f>
        <v>0</v>
      </c>
      <c r="BH279" s="228">
        <f>IF(N279="sníž. přenesená",J279,0)</f>
        <v>0</v>
      </c>
      <c r="BI279" s="228">
        <f>IF(N279="nulová",J279,0)</f>
        <v>0</v>
      </c>
      <c r="BJ279" s="20" t="s">
        <v>83</v>
      </c>
      <c r="BK279" s="228">
        <f>ROUND(I279*H279,2)</f>
        <v>0</v>
      </c>
      <c r="BL279" s="20" t="s">
        <v>215</v>
      </c>
      <c r="BM279" s="227" t="s">
        <v>755</v>
      </c>
    </row>
    <row r="280" s="12" customFormat="1" ht="22.8" customHeight="1">
      <c r="A280" s="12"/>
      <c r="B280" s="200"/>
      <c r="C280" s="201"/>
      <c r="D280" s="202" t="s">
        <v>75</v>
      </c>
      <c r="E280" s="214" t="s">
        <v>3777</v>
      </c>
      <c r="F280" s="214" t="s">
        <v>3778</v>
      </c>
      <c r="G280" s="201"/>
      <c r="H280" s="201"/>
      <c r="I280" s="204"/>
      <c r="J280" s="215">
        <f>BK280</f>
        <v>0</v>
      </c>
      <c r="K280" s="201"/>
      <c r="L280" s="206"/>
      <c r="M280" s="207"/>
      <c r="N280" s="208"/>
      <c r="O280" s="208"/>
      <c r="P280" s="209">
        <f>SUM(P281:P282)</f>
        <v>0</v>
      </c>
      <c r="Q280" s="208"/>
      <c r="R280" s="209">
        <f>SUM(R281:R282)</f>
        <v>0</v>
      </c>
      <c r="S280" s="208"/>
      <c r="T280" s="210">
        <f>SUM(T281:T282)</f>
        <v>0</v>
      </c>
      <c r="U280" s="12"/>
      <c r="V280" s="12"/>
      <c r="W280" s="12"/>
      <c r="X280" s="12"/>
      <c r="Y280" s="12"/>
      <c r="Z280" s="12"/>
      <c r="AA280" s="12"/>
      <c r="AB280" s="12"/>
      <c r="AC280" s="12"/>
      <c r="AD280" s="12"/>
      <c r="AE280" s="12"/>
      <c r="AR280" s="211" t="s">
        <v>83</v>
      </c>
      <c r="AT280" s="212" t="s">
        <v>75</v>
      </c>
      <c r="AU280" s="212" t="s">
        <v>83</v>
      </c>
      <c r="AY280" s="211" t="s">
        <v>214</v>
      </c>
      <c r="BK280" s="213">
        <f>SUM(BK281:BK282)</f>
        <v>0</v>
      </c>
    </row>
    <row r="281" s="2" customFormat="1" ht="24.15" customHeight="1">
      <c r="A281" s="42"/>
      <c r="B281" s="43"/>
      <c r="C281" s="216" t="s">
        <v>76</v>
      </c>
      <c r="D281" s="216" t="s">
        <v>217</v>
      </c>
      <c r="E281" s="217" t="s">
        <v>3813</v>
      </c>
      <c r="F281" s="218" t="s">
        <v>3780</v>
      </c>
      <c r="G281" s="219" t="s">
        <v>3732</v>
      </c>
      <c r="H281" s="220">
        <v>10</v>
      </c>
      <c r="I281" s="221"/>
      <c r="J281" s="222">
        <f>ROUND(I281*H281,2)</f>
        <v>0</v>
      </c>
      <c r="K281" s="218" t="s">
        <v>32</v>
      </c>
      <c r="L281" s="48"/>
      <c r="M281" s="223" t="s">
        <v>32</v>
      </c>
      <c r="N281" s="224" t="s">
        <v>47</v>
      </c>
      <c r="O281" s="88"/>
      <c r="P281" s="225">
        <f>O281*H281</f>
        <v>0</v>
      </c>
      <c r="Q281" s="225">
        <v>0</v>
      </c>
      <c r="R281" s="225">
        <f>Q281*H281</f>
        <v>0</v>
      </c>
      <c r="S281" s="225">
        <v>0</v>
      </c>
      <c r="T281" s="226">
        <f>S281*H281</f>
        <v>0</v>
      </c>
      <c r="U281" s="42"/>
      <c r="V281" s="42"/>
      <c r="W281" s="42"/>
      <c r="X281" s="42"/>
      <c r="Y281" s="42"/>
      <c r="Z281" s="42"/>
      <c r="AA281" s="42"/>
      <c r="AB281" s="42"/>
      <c r="AC281" s="42"/>
      <c r="AD281" s="42"/>
      <c r="AE281" s="42"/>
      <c r="AR281" s="227" t="s">
        <v>215</v>
      </c>
      <c r="AT281" s="227" t="s">
        <v>217</v>
      </c>
      <c r="AU281" s="227" t="s">
        <v>85</v>
      </c>
      <c r="AY281" s="20" t="s">
        <v>214</v>
      </c>
      <c r="BE281" s="228">
        <f>IF(N281="základní",J281,0)</f>
        <v>0</v>
      </c>
      <c r="BF281" s="228">
        <f>IF(N281="snížená",J281,0)</f>
        <v>0</v>
      </c>
      <c r="BG281" s="228">
        <f>IF(N281="zákl. přenesená",J281,0)</f>
        <v>0</v>
      </c>
      <c r="BH281" s="228">
        <f>IF(N281="sníž. přenesená",J281,0)</f>
        <v>0</v>
      </c>
      <c r="BI281" s="228">
        <f>IF(N281="nulová",J281,0)</f>
        <v>0</v>
      </c>
      <c r="BJ281" s="20" t="s">
        <v>83</v>
      </c>
      <c r="BK281" s="228">
        <f>ROUND(I281*H281,2)</f>
        <v>0</v>
      </c>
      <c r="BL281" s="20" t="s">
        <v>215</v>
      </c>
      <c r="BM281" s="227" t="s">
        <v>766</v>
      </c>
    </row>
    <row r="282" s="2" customFormat="1" ht="24.15" customHeight="1">
      <c r="A282" s="42"/>
      <c r="B282" s="43"/>
      <c r="C282" s="216" t="s">
        <v>76</v>
      </c>
      <c r="D282" s="216" t="s">
        <v>217</v>
      </c>
      <c r="E282" s="217" t="s">
        <v>3813</v>
      </c>
      <c r="F282" s="218" t="s">
        <v>3780</v>
      </c>
      <c r="G282" s="219" t="s">
        <v>3732</v>
      </c>
      <c r="H282" s="220">
        <v>3</v>
      </c>
      <c r="I282" s="221"/>
      <c r="J282" s="222">
        <f>ROUND(I282*H282,2)</f>
        <v>0</v>
      </c>
      <c r="K282" s="218" t="s">
        <v>32</v>
      </c>
      <c r="L282" s="48"/>
      <c r="M282" s="223" t="s">
        <v>32</v>
      </c>
      <c r="N282" s="224" t="s">
        <v>47</v>
      </c>
      <c r="O282" s="88"/>
      <c r="P282" s="225">
        <f>O282*H282</f>
        <v>0</v>
      </c>
      <c r="Q282" s="225">
        <v>0</v>
      </c>
      <c r="R282" s="225">
        <f>Q282*H282</f>
        <v>0</v>
      </c>
      <c r="S282" s="225">
        <v>0</v>
      </c>
      <c r="T282" s="226">
        <f>S282*H282</f>
        <v>0</v>
      </c>
      <c r="U282" s="42"/>
      <c r="V282" s="42"/>
      <c r="W282" s="42"/>
      <c r="X282" s="42"/>
      <c r="Y282" s="42"/>
      <c r="Z282" s="42"/>
      <c r="AA282" s="42"/>
      <c r="AB282" s="42"/>
      <c r="AC282" s="42"/>
      <c r="AD282" s="42"/>
      <c r="AE282" s="42"/>
      <c r="AR282" s="227" t="s">
        <v>215</v>
      </c>
      <c r="AT282" s="227" t="s">
        <v>217</v>
      </c>
      <c r="AU282" s="227" t="s">
        <v>85</v>
      </c>
      <c r="AY282" s="20" t="s">
        <v>214</v>
      </c>
      <c r="BE282" s="228">
        <f>IF(N282="základní",J282,0)</f>
        <v>0</v>
      </c>
      <c r="BF282" s="228">
        <f>IF(N282="snížená",J282,0)</f>
        <v>0</v>
      </c>
      <c r="BG282" s="228">
        <f>IF(N282="zákl. přenesená",J282,0)</f>
        <v>0</v>
      </c>
      <c r="BH282" s="228">
        <f>IF(N282="sníž. přenesená",J282,0)</f>
        <v>0</v>
      </c>
      <c r="BI282" s="228">
        <f>IF(N282="nulová",J282,0)</f>
        <v>0</v>
      </c>
      <c r="BJ282" s="20" t="s">
        <v>83</v>
      </c>
      <c r="BK282" s="228">
        <f>ROUND(I282*H282,2)</f>
        <v>0</v>
      </c>
      <c r="BL282" s="20" t="s">
        <v>215</v>
      </c>
      <c r="BM282" s="227" t="s">
        <v>774</v>
      </c>
    </row>
    <row r="283" s="12" customFormat="1" ht="22.8" customHeight="1">
      <c r="A283" s="12"/>
      <c r="B283" s="200"/>
      <c r="C283" s="201"/>
      <c r="D283" s="202" t="s">
        <v>75</v>
      </c>
      <c r="E283" s="214" t="s">
        <v>3781</v>
      </c>
      <c r="F283" s="214" t="s">
        <v>3782</v>
      </c>
      <c r="G283" s="201"/>
      <c r="H283" s="201"/>
      <c r="I283" s="204"/>
      <c r="J283" s="215">
        <f>BK283</f>
        <v>0</v>
      </c>
      <c r="K283" s="201"/>
      <c r="L283" s="206"/>
      <c r="M283" s="207"/>
      <c r="N283" s="208"/>
      <c r="O283" s="208"/>
      <c r="P283" s="209">
        <f>SUM(P284:P285)</f>
        <v>0</v>
      </c>
      <c r="Q283" s="208"/>
      <c r="R283" s="209">
        <f>SUM(R284:R285)</f>
        <v>0</v>
      </c>
      <c r="S283" s="208"/>
      <c r="T283" s="210">
        <f>SUM(T284:T285)</f>
        <v>0</v>
      </c>
      <c r="U283" s="12"/>
      <c r="V283" s="12"/>
      <c r="W283" s="12"/>
      <c r="X283" s="12"/>
      <c r="Y283" s="12"/>
      <c r="Z283" s="12"/>
      <c r="AA283" s="12"/>
      <c r="AB283" s="12"/>
      <c r="AC283" s="12"/>
      <c r="AD283" s="12"/>
      <c r="AE283" s="12"/>
      <c r="AR283" s="211" t="s">
        <v>83</v>
      </c>
      <c r="AT283" s="212" t="s">
        <v>75</v>
      </c>
      <c r="AU283" s="212" t="s">
        <v>83</v>
      </c>
      <c r="AY283" s="211" t="s">
        <v>214</v>
      </c>
      <c r="BK283" s="213">
        <f>SUM(BK284:BK285)</f>
        <v>0</v>
      </c>
    </row>
    <row r="284" s="2" customFormat="1" ht="66.75" customHeight="1">
      <c r="A284" s="42"/>
      <c r="B284" s="43"/>
      <c r="C284" s="216" t="s">
        <v>76</v>
      </c>
      <c r="D284" s="216" t="s">
        <v>217</v>
      </c>
      <c r="E284" s="217" t="s">
        <v>3814</v>
      </c>
      <c r="F284" s="218" t="s">
        <v>3815</v>
      </c>
      <c r="G284" s="219" t="s">
        <v>670</v>
      </c>
      <c r="H284" s="220">
        <v>4</v>
      </c>
      <c r="I284" s="221"/>
      <c r="J284" s="222">
        <f>ROUND(I284*H284,2)</f>
        <v>0</v>
      </c>
      <c r="K284" s="218" t="s">
        <v>32</v>
      </c>
      <c r="L284" s="48"/>
      <c r="M284" s="223" t="s">
        <v>32</v>
      </c>
      <c r="N284" s="224" t="s">
        <v>47</v>
      </c>
      <c r="O284" s="88"/>
      <c r="P284" s="225">
        <f>O284*H284</f>
        <v>0</v>
      </c>
      <c r="Q284" s="225">
        <v>0</v>
      </c>
      <c r="R284" s="225">
        <f>Q284*H284</f>
        <v>0</v>
      </c>
      <c r="S284" s="225">
        <v>0</v>
      </c>
      <c r="T284" s="226">
        <f>S284*H284</f>
        <v>0</v>
      </c>
      <c r="U284" s="42"/>
      <c r="V284" s="42"/>
      <c r="W284" s="42"/>
      <c r="X284" s="42"/>
      <c r="Y284" s="42"/>
      <c r="Z284" s="42"/>
      <c r="AA284" s="42"/>
      <c r="AB284" s="42"/>
      <c r="AC284" s="42"/>
      <c r="AD284" s="42"/>
      <c r="AE284" s="42"/>
      <c r="AR284" s="227" t="s">
        <v>215</v>
      </c>
      <c r="AT284" s="227" t="s">
        <v>217</v>
      </c>
      <c r="AU284" s="227" t="s">
        <v>85</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215</v>
      </c>
      <c r="BM284" s="227" t="s">
        <v>786</v>
      </c>
    </row>
    <row r="285" s="2" customFormat="1" ht="66.75" customHeight="1">
      <c r="A285" s="42"/>
      <c r="B285" s="43"/>
      <c r="C285" s="216" t="s">
        <v>76</v>
      </c>
      <c r="D285" s="216" t="s">
        <v>217</v>
      </c>
      <c r="E285" s="217" t="s">
        <v>3783</v>
      </c>
      <c r="F285" s="218" t="s">
        <v>3784</v>
      </c>
      <c r="G285" s="219" t="s">
        <v>670</v>
      </c>
      <c r="H285" s="220">
        <v>4</v>
      </c>
      <c r="I285" s="221"/>
      <c r="J285" s="222">
        <f>ROUND(I285*H285,2)</f>
        <v>0</v>
      </c>
      <c r="K285" s="218" t="s">
        <v>32</v>
      </c>
      <c r="L285" s="48"/>
      <c r="M285" s="223" t="s">
        <v>32</v>
      </c>
      <c r="N285" s="224" t="s">
        <v>47</v>
      </c>
      <c r="O285" s="88"/>
      <c r="P285" s="225">
        <f>O285*H285</f>
        <v>0</v>
      </c>
      <c r="Q285" s="225">
        <v>0</v>
      </c>
      <c r="R285" s="225">
        <f>Q285*H285</f>
        <v>0</v>
      </c>
      <c r="S285" s="225">
        <v>0</v>
      </c>
      <c r="T285" s="226">
        <f>S285*H285</f>
        <v>0</v>
      </c>
      <c r="U285" s="42"/>
      <c r="V285" s="42"/>
      <c r="W285" s="42"/>
      <c r="X285" s="42"/>
      <c r="Y285" s="42"/>
      <c r="Z285" s="42"/>
      <c r="AA285" s="42"/>
      <c r="AB285" s="42"/>
      <c r="AC285" s="42"/>
      <c r="AD285" s="42"/>
      <c r="AE285" s="42"/>
      <c r="AR285" s="227" t="s">
        <v>215</v>
      </c>
      <c r="AT285" s="227" t="s">
        <v>217</v>
      </c>
      <c r="AU285" s="227" t="s">
        <v>85</v>
      </c>
      <c r="AY285" s="20" t="s">
        <v>214</v>
      </c>
      <c r="BE285" s="228">
        <f>IF(N285="základní",J285,0)</f>
        <v>0</v>
      </c>
      <c r="BF285" s="228">
        <f>IF(N285="snížená",J285,0)</f>
        <v>0</v>
      </c>
      <c r="BG285" s="228">
        <f>IF(N285="zákl. přenesená",J285,0)</f>
        <v>0</v>
      </c>
      <c r="BH285" s="228">
        <f>IF(N285="sníž. přenesená",J285,0)</f>
        <v>0</v>
      </c>
      <c r="BI285" s="228">
        <f>IF(N285="nulová",J285,0)</f>
        <v>0</v>
      </c>
      <c r="BJ285" s="20" t="s">
        <v>83</v>
      </c>
      <c r="BK285" s="228">
        <f>ROUND(I285*H285,2)</f>
        <v>0</v>
      </c>
      <c r="BL285" s="20" t="s">
        <v>215</v>
      </c>
      <c r="BM285" s="227" t="s">
        <v>798</v>
      </c>
    </row>
    <row r="286" s="12" customFormat="1" ht="22.8" customHeight="1">
      <c r="A286" s="12"/>
      <c r="B286" s="200"/>
      <c r="C286" s="201"/>
      <c r="D286" s="202" t="s">
        <v>75</v>
      </c>
      <c r="E286" s="214" t="s">
        <v>3816</v>
      </c>
      <c r="F286" s="214" t="s">
        <v>3817</v>
      </c>
      <c r="G286" s="201"/>
      <c r="H286" s="201"/>
      <c r="I286" s="204"/>
      <c r="J286" s="215">
        <f>BK286</f>
        <v>0</v>
      </c>
      <c r="K286" s="201"/>
      <c r="L286" s="206"/>
      <c r="M286" s="207"/>
      <c r="N286" s="208"/>
      <c r="O286" s="208"/>
      <c r="P286" s="209">
        <f>P287</f>
        <v>0</v>
      </c>
      <c r="Q286" s="208"/>
      <c r="R286" s="209">
        <f>R287</f>
        <v>0</v>
      </c>
      <c r="S286" s="208"/>
      <c r="T286" s="210">
        <f>T287</f>
        <v>0</v>
      </c>
      <c r="U286" s="12"/>
      <c r="V286" s="12"/>
      <c r="W286" s="12"/>
      <c r="X286" s="12"/>
      <c r="Y286" s="12"/>
      <c r="Z286" s="12"/>
      <c r="AA286" s="12"/>
      <c r="AB286" s="12"/>
      <c r="AC286" s="12"/>
      <c r="AD286" s="12"/>
      <c r="AE286" s="12"/>
      <c r="AR286" s="211" t="s">
        <v>83</v>
      </c>
      <c r="AT286" s="212" t="s">
        <v>75</v>
      </c>
      <c r="AU286" s="212" t="s">
        <v>83</v>
      </c>
      <c r="AY286" s="211" t="s">
        <v>214</v>
      </c>
      <c r="BK286" s="213">
        <f>BK287</f>
        <v>0</v>
      </c>
    </row>
    <row r="287" s="2" customFormat="1" ht="16.5" customHeight="1">
      <c r="A287" s="42"/>
      <c r="B287" s="43"/>
      <c r="C287" s="216" t="s">
        <v>76</v>
      </c>
      <c r="D287" s="216" t="s">
        <v>217</v>
      </c>
      <c r="E287" s="217" t="s">
        <v>3818</v>
      </c>
      <c r="F287" s="218" t="s">
        <v>3731</v>
      </c>
      <c r="G287" s="219" t="s">
        <v>3732</v>
      </c>
      <c r="H287" s="220">
        <v>1</v>
      </c>
      <c r="I287" s="221"/>
      <c r="J287" s="222">
        <f>ROUND(I287*H287,2)</f>
        <v>0</v>
      </c>
      <c r="K287" s="218" t="s">
        <v>32</v>
      </c>
      <c r="L287" s="48"/>
      <c r="M287" s="223" t="s">
        <v>32</v>
      </c>
      <c r="N287" s="224" t="s">
        <v>47</v>
      </c>
      <c r="O287" s="88"/>
      <c r="P287" s="225">
        <f>O287*H287</f>
        <v>0</v>
      </c>
      <c r="Q287" s="225">
        <v>0</v>
      </c>
      <c r="R287" s="225">
        <f>Q287*H287</f>
        <v>0</v>
      </c>
      <c r="S287" s="225">
        <v>0</v>
      </c>
      <c r="T287" s="226">
        <f>S287*H287</f>
        <v>0</v>
      </c>
      <c r="U287" s="42"/>
      <c r="V287" s="42"/>
      <c r="W287" s="42"/>
      <c r="X287" s="42"/>
      <c r="Y287" s="42"/>
      <c r="Z287" s="42"/>
      <c r="AA287" s="42"/>
      <c r="AB287" s="42"/>
      <c r="AC287" s="42"/>
      <c r="AD287" s="42"/>
      <c r="AE287" s="42"/>
      <c r="AR287" s="227" t="s">
        <v>215</v>
      </c>
      <c r="AT287" s="227" t="s">
        <v>217</v>
      </c>
      <c r="AU287" s="227" t="s">
        <v>85</v>
      </c>
      <c r="AY287" s="20" t="s">
        <v>214</v>
      </c>
      <c r="BE287" s="228">
        <f>IF(N287="základní",J287,0)</f>
        <v>0</v>
      </c>
      <c r="BF287" s="228">
        <f>IF(N287="snížená",J287,0)</f>
        <v>0</v>
      </c>
      <c r="BG287" s="228">
        <f>IF(N287="zákl. přenesená",J287,0)</f>
        <v>0</v>
      </c>
      <c r="BH287" s="228">
        <f>IF(N287="sníž. přenesená",J287,0)</f>
        <v>0</v>
      </c>
      <c r="BI287" s="228">
        <f>IF(N287="nulová",J287,0)</f>
        <v>0</v>
      </c>
      <c r="BJ287" s="20" t="s">
        <v>83</v>
      </c>
      <c r="BK287" s="228">
        <f>ROUND(I287*H287,2)</f>
        <v>0</v>
      </c>
      <c r="BL287" s="20" t="s">
        <v>215</v>
      </c>
      <c r="BM287" s="227" t="s">
        <v>810</v>
      </c>
    </row>
    <row r="288" s="12" customFormat="1" ht="22.8" customHeight="1">
      <c r="A288" s="12"/>
      <c r="B288" s="200"/>
      <c r="C288" s="201"/>
      <c r="D288" s="202" t="s">
        <v>75</v>
      </c>
      <c r="E288" s="214" t="s">
        <v>3733</v>
      </c>
      <c r="F288" s="214" t="s">
        <v>3734</v>
      </c>
      <c r="G288" s="201"/>
      <c r="H288" s="201"/>
      <c r="I288" s="204"/>
      <c r="J288" s="215">
        <f>BK288</f>
        <v>0</v>
      </c>
      <c r="K288" s="201"/>
      <c r="L288" s="206"/>
      <c r="M288" s="207"/>
      <c r="N288" s="208"/>
      <c r="O288" s="208"/>
      <c r="P288" s="209">
        <f>SUM(P289:P291)</f>
        <v>0</v>
      </c>
      <c r="Q288" s="208"/>
      <c r="R288" s="209">
        <f>SUM(R289:R291)</f>
        <v>0</v>
      </c>
      <c r="S288" s="208"/>
      <c r="T288" s="210">
        <f>SUM(T289:T291)</f>
        <v>0</v>
      </c>
      <c r="U288" s="12"/>
      <c r="V288" s="12"/>
      <c r="W288" s="12"/>
      <c r="X288" s="12"/>
      <c r="Y288" s="12"/>
      <c r="Z288" s="12"/>
      <c r="AA288" s="12"/>
      <c r="AB288" s="12"/>
      <c r="AC288" s="12"/>
      <c r="AD288" s="12"/>
      <c r="AE288" s="12"/>
      <c r="AR288" s="211" t="s">
        <v>83</v>
      </c>
      <c r="AT288" s="212" t="s">
        <v>75</v>
      </c>
      <c r="AU288" s="212" t="s">
        <v>83</v>
      </c>
      <c r="AY288" s="211" t="s">
        <v>214</v>
      </c>
      <c r="BK288" s="213">
        <f>SUM(BK289:BK291)</f>
        <v>0</v>
      </c>
    </row>
    <row r="289" s="2" customFormat="1" ht="16.5" customHeight="1">
      <c r="A289" s="42"/>
      <c r="B289" s="43"/>
      <c r="C289" s="216" t="s">
        <v>76</v>
      </c>
      <c r="D289" s="216" t="s">
        <v>217</v>
      </c>
      <c r="E289" s="217" t="s">
        <v>3819</v>
      </c>
      <c r="F289" s="218" t="s">
        <v>3820</v>
      </c>
      <c r="G289" s="219" t="s">
        <v>3732</v>
      </c>
      <c r="H289" s="220">
        <v>67</v>
      </c>
      <c r="I289" s="221"/>
      <c r="J289" s="222">
        <f>ROUND(I289*H289,2)</f>
        <v>0</v>
      </c>
      <c r="K289" s="218" t="s">
        <v>32</v>
      </c>
      <c r="L289" s="48"/>
      <c r="M289" s="223" t="s">
        <v>32</v>
      </c>
      <c r="N289" s="224" t="s">
        <v>47</v>
      </c>
      <c r="O289" s="88"/>
      <c r="P289" s="225">
        <f>O289*H289</f>
        <v>0</v>
      </c>
      <c r="Q289" s="225">
        <v>0</v>
      </c>
      <c r="R289" s="225">
        <f>Q289*H289</f>
        <v>0</v>
      </c>
      <c r="S289" s="225">
        <v>0</v>
      </c>
      <c r="T289" s="226">
        <f>S289*H289</f>
        <v>0</v>
      </c>
      <c r="U289" s="42"/>
      <c r="V289" s="42"/>
      <c r="W289" s="42"/>
      <c r="X289" s="42"/>
      <c r="Y289" s="42"/>
      <c r="Z289" s="42"/>
      <c r="AA289" s="42"/>
      <c r="AB289" s="42"/>
      <c r="AC289" s="42"/>
      <c r="AD289" s="42"/>
      <c r="AE289" s="42"/>
      <c r="AR289" s="227" t="s">
        <v>215</v>
      </c>
      <c r="AT289" s="227" t="s">
        <v>217</v>
      </c>
      <c r="AU289" s="227" t="s">
        <v>85</v>
      </c>
      <c r="AY289" s="20" t="s">
        <v>214</v>
      </c>
      <c r="BE289" s="228">
        <f>IF(N289="základní",J289,0)</f>
        <v>0</v>
      </c>
      <c r="BF289" s="228">
        <f>IF(N289="snížená",J289,0)</f>
        <v>0</v>
      </c>
      <c r="BG289" s="228">
        <f>IF(N289="zákl. přenesená",J289,0)</f>
        <v>0</v>
      </c>
      <c r="BH289" s="228">
        <f>IF(N289="sníž. přenesená",J289,0)</f>
        <v>0</v>
      </c>
      <c r="BI289" s="228">
        <f>IF(N289="nulová",J289,0)</f>
        <v>0</v>
      </c>
      <c r="BJ289" s="20" t="s">
        <v>83</v>
      </c>
      <c r="BK289" s="228">
        <f>ROUND(I289*H289,2)</f>
        <v>0</v>
      </c>
      <c r="BL289" s="20" t="s">
        <v>215</v>
      </c>
      <c r="BM289" s="227" t="s">
        <v>820</v>
      </c>
    </row>
    <row r="290" s="2" customFormat="1" ht="16.5" customHeight="1">
      <c r="A290" s="42"/>
      <c r="B290" s="43"/>
      <c r="C290" s="216" t="s">
        <v>76</v>
      </c>
      <c r="D290" s="216" t="s">
        <v>217</v>
      </c>
      <c r="E290" s="217" t="s">
        <v>3821</v>
      </c>
      <c r="F290" s="218" t="s">
        <v>3822</v>
      </c>
      <c r="G290" s="219" t="s">
        <v>3732</v>
      </c>
      <c r="H290" s="220">
        <v>5</v>
      </c>
      <c r="I290" s="221"/>
      <c r="J290" s="222">
        <f>ROUND(I290*H290,2)</f>
        <v>0</v>
      </c>
      <c r="K290" s="218" t="s">
        <v>32</v>
      </c>
      <c r="L290" s="48"/>
      <c r="M290" s="223" t="s">
        <v>32</v>
      </c>
      <c r="N290" s="224" t="s">
        <v>47</v>
      </c>
      <c r="O290" s="88"/>
      <c r="P290" s="225">
        <f>O290*H290</f>
        <v>0</v>
      </c>
      <c r="Q290" s="225">
        <v>0</v>
      </c>
      <c r="R290" s="225">
        <f>Q290*H290</f>
        <v>0</v>
      </c>
      <c r="S290" s="225">
        <v>0</v>
      </c>
      <c r="T290" s="226">
        <f>S290*H290</f>
        <v>0</v>
      </c>
      <c r="U290" s="42"/>
      <c r="V290" s="42"/>
      <c r="W290" s="42"/>
      <c r="X290" s="42"/>
      <c r="Y290" s="42"/>
      <c r="Z290" s="42"/>
      <c r="AA290" s="42"/>
      <c r="AB290" s="42"/>
      <c r="AC290" s="42"/>
      <c r="AD290" s="42"/>
      <c r="AE290" s="42"/>
      <c r="AR290" s="227" t="s">
        <v>215</v>
      </c>
      <c r="AT290" s="227" t="s">
        <v>217</v>
      </c>
      <c r="AU290" s="227" t="s">
        <v>85</v>
      </c>
      <c r="AY290" s="20" t="s">
        <v>214</v>
      </c>
      <c r="BE290" s="228">
        <f>IF(N290="základní",J290,0)</f>
        <v>0</v>
      </c>
      <c r="BF290" s="228">
        <f>IF(N290="snížená",J290,0)</f>
        <v>0</v>
      </c>
      <c r="BG290" s="228">
        <f>IF(N290="zákl. přenesená",J290,0)</f>
        <v>0</v>
      </c>
      <c r="BH290" s="228">
        <f>IF(N290="sníž. přenesená",J290,0)</f>
        <v>0</v>
      </c>
      <c r="BI290" s="228">
        <f>IF(N290="nulová",J290,0)</f>
        <v>0</v>
      </c>
      <c r="BJ290" s="20" t="s">
        <v>83</v>
      </c>
      <c r="BK290" s="228">
        <f>ROUND(I290*H290,2)</f>
        <v>0</v>
      </c>
      <c r="BL290" s="20" t="s">
        <v>215</v>
      </c>
      <c r="BM290" s="227" t="s">
        <v>830</v>
      </c>
    </row>
    <row r="291" s="2" customFormat="1" ht="16.5" customHeight="1">
      <c r="A291" s="42"/>
      <c r="B291" s="43"/>
      <c r="C291" s="216" t="s">
        <v>76</v>
      </c>
      <c r="D291" s="216" t="s">
        <v>217</v>
      </c>
      <c r="E291" s="217" t="s">
        <v>3823</v>
      </c>
      <c r="F291" s="218" t="s">
        <v>3824</v>
      </c>
      <c r="G291" s="219" t="s">
        <v>3732</v>
      </c>
      <c r="H291" s="220">
        <v>4</v>
      </c>
      <c r="I291" s="221"/>
      <c r="J291" s="222">
        <f>ROUND(I291*H291,2)</f>
        <v>0</v>
      </c>
      <c r="K291" s="218" t="s">
        <v>32</v>
      </c>
      <c r="L291" s="48"/>
      <c r="M291" s="223" t="s">
        <v>32</v>
      </c>
      <c r="N291" s="224" t="s">
        <v>47</v>
      </c>
      <c r="O291" s="88"/>
      <c r="P291" s="225">
        <f>O291*H291</f>
        <v>0</v>
      </c>
      <c r="Q291" s="225">
        <v>0</v>
      </c>
      <c r="R291" s="225">
        <f>Q291*H291</f>
        <v>0</v>
      </c>
      <c r="S291" s="225">
        <v>0</v>
      </c>
      <c r="T291" s="226">
        <f>S291*H291</f>
        <v>0</v>
      </c>
      <c r="U291" s="42"/>
      <c r="V291" s="42"/>
      <c r="W291" s="42"/>
      <c r="X291" s="42"/>
      <c r="Y291" s="42"/>
      <c r="Z291" s="42"/>
      <c r="AA291" s="42"/>
      <c r="AB291" s="42"/>
      <c r="AC291" s="42"/>
      <c r="AD291" s="42"/>
      <c r="AE291" s="42"/>
      <c r="AR291" s="227" t="s">
        <v>215</v>
      </c>
      <c r="AT291" s="227" t="s">
        <v>217</v>
      </c>
      <c r="AU291" s="227" t="s">
        <v>85</v>
      </c>
      <c r="AY291" s="20" t="s">
        <v>214</v>
      </c>
      <c r="BE291" s="228">
        <f>IF(N291="základní",J291,0)</f>
        <v>0</v>
      </c>
      <c r="BF291" s="228">
        <f>IF(N291="snížená",J291,0)</f>
        <v>0</v>
      </c>
      <c r="BG291" s="228">
        <f>IF(N291="zákl. přenesená",J291,0)</f>
        <v>0</v>
      </c>
      <c r="BH291" s="228">
        <f>IF(N291="sníž. přenesená",J291,0)</f>
        <v>0</v>
      </c>
      <c r="BI291" s="228">
        <f>IF(N291="nulová",J291,0)</f>
        <v>0</v>
      </c>
      <c r="BJ291" s="20" t="s">
        <v>83</v>
      </c>
      <c r="BK291" s="228">
        <f>ROUND(I291*H291,2)</f>
        <v>0</v>
      </c>
      <c r="BL291" s="20" t="s">
        <v>215</v>
      </c>
      <c r="BM291" s="227" t="s">
        <v>845</v>
      </c>
    </row>
    <row r="292" s="12" customFormat="1" ht="22.8" customHeight="1">
      <c r="A292" s="12"/>
      <c r="B292" s="200"/>
      <c r="C292" s="201"/>
      <c r="D292" s="202" t="s">
        <v>75</v>
      </c>
      <c r="E292" s="214" t="s">
        <v>3825</v>
      </c>
      <c r="F292" s="214" t="s">
        <v>3826</v>
      </c>
      <c r="G292" s="201"/>
      <c r="H292" s="201"/>
      <c r="I292" s="204"/>
      <c r="J292" s="215">
        <f>BK292</f>
        <v>0</v>
      </c>
      <c r="K292" s="201"/>
      <c r="L292" s="206"/>
      <c r="M292" s="207"/>
      <c r="N292" s="208"/>
      <c r="O292" s="208"/>
      <c r="P292" s="209">
        <f>SUM(P293:P294)</f>
        <v>0</v>
      </c>
      <c r="Q292" s="208"/>
      <c r="R292" s="209">
        <f>SUM(R293:R294)</f>
        <v>0</v>
      </c>
      <c r="S292" s="208"/>
      <c r="T292" s="210">
        <f>SUM(T293:T294)</f>
        <v>0</v>
      </c>
      <c r="U292" s="12"/>
      <c r="V292" s="12"/>
      <c r="W292" s="12"/>
      <c r="X292" s="12"/>
      <c r="Y292" s="12"/>
      <c r="Z292" s="12"/>
      <c r="AA292" s="12"/>
      <c r="AB292" s="12"/>
      <c r="AC292" s="12"/>
      <c r="AD292" s="12"/>
      <c r="AE292" s="12"/>
      <c r="AR292" s="211" t="s">
        <v>83</v>
      </c>
      <c r="AT292" s="212" t="s">
        <v>75</v>
      </c>
      <c r="AU292" s="212" t="s">
        <v>83</v>
      </c>
      <c r="AY292" s="211" t="s">
        <v>214</v>
      </c>
      <c r="BK292" s="213">
        <f>SUM(BK293:BK294)</f>
        <v>0</v>
      </c>
    </row>
    <row r="293" s="2" customFormat="1" ht="16.5" customHeight="1">
      <c r="A293" s="42"/>
      <c r="B293" s="43"/>
      <c r="C293" s="216" t="s">
        <v>76</v>
      </c>
      <c r="D293" s="216" t="s">
        <v>217</v>
      </c>
      <c r="E293" s="217" t="s">
        <v>3827</v>
      </c>
      <c r="F293" s="218" t="s">
        <v>3828</v>
      </c>
      <c r="G293" s="219" t="s">
        <v>3732</v>
      </c>
      <c r="H293" s="220">
        <v>6</v>
      </c>
      <c r="I293" s="221"/>
      <c r="J293" s="222">
        <f>ROUND(I293*H293,2)</f>
        <v>0</v>
      </c>
      <c r="K293" s="218" t="s">
        <v>32</v>
      </c>
      <c r="L293" s="48"/>
      <c r="M293" s="223" t="s">
        <v>32</v>
      </c>
      <c r="N293" s="224" t="s">
        <v>47</v>
      </c>
      <c r="O293" s="88"/>
      <c r="P293" s="225">
        <f>O293*H293</f>
        <v>0</v>
      </c>
      <c r="Q293" s="225">
        <v>0</v>
      </c>
      <c r="R293" s="225">
        <f>Q293*H293</f>
        <v>0</v>
      </c>
      <c r="S293" s="225">
        <v>0</v>
      </c>
      <c r="T293" s="226">
        <f>S293*H293</f>
        <v>0</v>
      </c>
      <c r="U293" s="42"/>
      <c r="V293" s="42"/>
      <c r="W293" s="42"/>
      <c r="X293" s="42"/>
      <c r="Y293" s="42"/>
      <c r="Z293" s="42"/>
      <c r="AA293" s="42"/>
      <c r="AB293" s="42"/>
      <c r="AC293" s="42"/>
      <c r="AD293" s="42"/>
      <c r="AE293" s="42"/>
      <c r="AR293" s="227" t="s">
        <v>215</v>
      </c>
      <c r="AT293" s="227" t="s">
        <v>217</v>
      </c>
      <c r="AU293" s="227" t="s">
        <v>85</v>
      </c>
      <c r="AY293" s="20" t="s">
        <v>214</v>
      </c>
      <c r="BE293" s="228">
        <f>IF(N293="základní",J293,0)</f>
        <v>0</v>
      </c>
      <c r="BF293" s="228">
        <f>IF(N293="snížená",J293,0)</f>
        <v>0</v>
      </c>
      <c r="BG293" s="228">
        <f>IF(N293="zákl. přenesená",J293,0)</f>
        <v>0</v>
      </c>
      <c r="BH293" s="228">
        <f>IF(N293="sníž. přenesená",J293,0)</f>
        <v>0</v>
      </c>
      <c r="BI293" s="228">
        <f>IF(N293="nulová",J293,0)</f>
        <v>0</v>
      </c>
      <c r="BJ293" s="20" t="s">
        <v>83</v>
      </c>
      <c r="BK293" s="228">
        <f>ROUND(I293*H293,2)</f>
        <v>0</v>
      </c>
      <c r="BL293" s="20" t="s">
        <v>215</v>
      </c>
      <c r="BM293" s="227" t="s">
        <v>3007</v>
      </c>
    </row>
    <row r="294" s="2" customFormat="1" ht="16.5" customHeight="1">
      <c r="A294" s="42"/>
      <c r="B294" s="43"/>
      <c r="C294" s="216" t="s">
        <v>76</v>
      </c>
      <c r="D294" s="216" t="s">
        <v>217</v>
      </c>
      <c r="E294" s="217" t="s">
        <v>3829</v>
      </c>
      <c r="F294" s="218" t="s">
        <v>3830</v>
      </c>
      <c r="G294" s="219" t="s">
        <v>3732</v>
      </c>
      <c r="H294" s="220">
        <v>6</v>
      </c>
      <c r="I294" s="221"/>
      <c r="J294" s="222">
        <f>ROUND(I294*H294,2)</f>
        <v>0</v>
      </c>
      <c r="K294" s="218" t="s">
        <v>32</v>
      </c>
      <c r="L294" s="48"/>
      <c r="M294" s="223" t="s">
        <v>32</v>
      </c>
      <c r="N294" s="224" t="s">
        <v>47</v>
      </c>
      <c r="O294" s="88"/>
      <c r="P294" s="225">
        <f>O294*H294</f>
        <v>0</v>
      </c>
      <c r="Q294" s="225">
        <v>0</v>
      </c>
      <c r="R294" s="225">
        <f>Q294*H294</f>
        <v>0</v>
      </c>
      <c r="S294" s="225">
        <v>0</v>
      </c>
      <c r="T294" s="226">
        <f>S294*H294</f>
        <v>0</v>
      </c>
      <c r="U294" s="42"/>
      <c r="V294" s="42"/>
      <c r="W294" s="42"/>
      <c r="X294" s="42"/>
      <c r="Y294" s="42"/>
      <c r="Z294" s="42"/>
      <c r="AA294" s="42"/>
      <c r="AB294" s="42"/>
      <c r="AC294" s="42"/>
      <c r="AD294" s="42"/>
      <c r="AE294" s="42"/>
      <c r="AR294" s="227" t="s">
        <v>215</v>
      </c>
      <c r="AT294" s="227" t="s">
        <v>217</v>
      </c>
      <c r="AU294" s="227" t="s">
        <v>85</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215</v>
      </c>
      <c r="BM294" s="227" t="s">
        <v>3011</v>
      </c>
    </row>
    <row r="295" s="12" customFormat="1" ht="22.8" customHeight="1">
      <c r="A295" s="12"/>
      <c r="B295" s="200"/>
      <c r="C295" s="201"/>
      <c r="D295" s="202" t="s">
        <v>75</v>
      </c>
      <c r="E295" s="214" t="s">
        <v>3831</v>
      </c>
      <c r="F295" s="214" t="s">
        <v>3832</v>
      </c>
      <c r="G295" s="201"/>
      <c r="H295" s="201"/>
      <c r="I295" s="204"/>
      <c r="J295" s="215">
        <f>BK295</f>
        <v>0</v>
      </c>
      <c r="K295" s="201"/>
      <c r="L295" s="206"/>
      <c r="M295" s="207"/>
      <c r="N295" s="208"/>
      <c r="O295" s="208"/>
      <c r="P295" s="209">
        <f>P296</f>
        <v>0</v>
      </c>
      <c r="Q295" s="208"/>
      <c r="R295" s="209">
        <f>R296</f>
        <v>0</v>
      </c>
      <c r="S295" s="208"/>
      <c r="T295" s="210">
        <f>T296</f>
        <v>0</v>
      </c>
      <c r="U295" s="12"/>
      <c r="V295" s="12"/>
      <c r="W295" s="12"/>
      <c r="X295" s="12"/>
      <c r="Y295" s="12"/>
      <c r="Z295" s="12"/>
      <c r="AA295" s="12"/>
      <c r="AB295" s="12"/>
      <c r="AC295" s="12"/>
      <c r="AD295" s="12"/>
      <c r="AE295" s="12"/>
      <c r="AR295" s="211" t="s">
        <v>83</v>
      </c>
      <c r="AT295" s="212" t="s">
        <v>75</v>
      </c>
      <c r="AU295" s="212" t="s">
        <v>83</v>
      </c>
      <c r="AY295" s="211" t="s">
        <v>214</v>
      </c>
      <c r="BK295" s="213">
        <f>BK296</f>
        <v>0</v>
      </c>
    </row>
    <row r="296" s="2" customFormat="1" ht="16.5" customHeight="1">
      <c r="A296" s="42"/>
      <c r="B296" s="43"/>
      <c r="C296" s="216" t="s">
        <v>76</v>
      </c>
      <c r="D296" s="216" t="s">
        <v>217</v>
      </c>
      <c r="E296" s="217" t="s">
        <v>3833</v>
      </c>
      <c r="F296" s="218" t="s">
        <v>3746</v>
      </c>
      <c r="G296" s="219" t="s">
        <v>3747</v>
      </c>
      <c r="H296" s="220">
        <v>1</v>
      </c>
      <c r="I296" s="221"/>
      <c r="J296" s="222">
        <f>ROUND(I296*H296,2)</f>
        <v>0</v>
      </c>
      <c r="K296" s="218" t="s">
        <v>32</v>
      </c>
      <c r="L296" s="48"/>
      <c r="M296" s="223" t="s">
        <v>32</v>
      </c>
      <c r="N296" s="224" t="s">
        <v>47</v>
      </c>
      <c r="O296" s="88"/>
      <c r="P296" s="225">
        <f>O296*H296</f>
        <v>0</v>
      </c>
      <c r="Q296" s="225">
        <v>0</v>
      </c>
      <c r="R296" s="225">
        <f>Q296*H296</f>
        <v>0</v>
      </c>
      <c r="S296" s="225">
        <v>0</v>
      </c>
      <c r="T296" s="226">
        <f>S296*H296</f>
        <v>0</v>
      </c>
      <c r="U296" s="42"/>
      <c r="V296" s="42"/>
      <c r="W296" s="42"/>
      <c r="X296" s="42"/>
      <c r="Y296" s="42"/>
      <c r="Z296" s="42"/>
      <c r="AA296" s="42"/>
      <c r="AB296" s="42"/>
      <c r="AC296" s="42"/>
      <c r="AD296" s="42"/>
      <c r="AE296" s="42"/>
      <c r="AR296" s="227" t="s">
        <v>215</v>
      </c>
      <c r="AT296" s="227" t="s">
        <v>217</v>
      </c>
      <c r="AU296" s="227" t="s">
        <v>85</v>
      </c>
      <c r="AY296" s="20" t="s">
        <v>214</v>
      </c>
      <c r="BE296" s="228">
        <f>IF(N296="základní",J296,0)</f>
        <v>0</v>
      </c>
      <c r="BF296" s="228">
        <f>IF(N296="snížená",J296,0)</f>
        <v>0</v>
      </c>
      <c r="BG296" s="228">
        <f>IF(N296="zákl. přenesená",J296,0)</f>
        <v>0</v>
      </c>
      <c r="BH296" s="228">
        <f>IF(N296="sníž. přenesená",J296,0)</f>
        <v>0</v>
      </c>
      <c r="BI296" s="228">
        <f>IF(N296="nulová",J296,0)</f>
        <v>0</v>
      </c>
      <c r="BJ296" s="20" t="s">
        <v>83</v>
      </c>
      <c r="BK296" s="228">
        <f>ROUND(I296*H296,2)</f>
        <v>0</v>
      </c>
      <c r="BL296" s="20" t="s">
        <v>215</v>
      </c>
      <c r="BM296" s="227" t="s">
        <v>3014</v>
      </c>
    </row>
    <row r="297" s="12" customFormat="1" ht="22.8" customHeight="1">
      <c r="A297" s="12"/>
      <c r="B297" s="200"/>
      <c r="C297" s="201"/>
      <c r="D297" s="202" t="s">
        <v>75</v>
      </c>
      <c r="E297" s="214" t="s">
        <v>3748</v>
      </c>
      <c r="F297" s="214" t="s">
        <v>3749</v>
      </c>
      <c r="G297" s="201"/>
      <c r="H297" s="201"/>
      <c r="I297" s="204"/>
      <c r="J297" s="215">
        <f>BK297</f>
        <v>0</v>
      </c>
      <c r="K297" s="201"/>
      <c r="L297" s="206"/>
      <c r="M297" s="207"/>
      <c r="N297" s="208"/>
      <c r="O297" s="208"/>
      <c r="P297" s="209">
        <f>P298</f>
        <v>0</v>
      </c>
      <c r="Q297" s="208"/>
      <c r="R297" s="209">
        <f>R298</f>
        <v>0</v>
      </c>
      <c r="S297" s="208"/>
      <c r="T297" s="210">
        <f>T298</f>
        <v>0</v>
      </c>
      <c r="U297" s="12"/>
      <c r="V297" s="12"/>
      <c r="W297" s="12"/>
      <c r="X297" s="12"/>
      <c r="Y297" s="12"/>
      <c r="Z297" s="12"/>
      <c r="AA297" s="12"/>
      <c r="AB297" s="12"/>
      <c r="AC297" s="12"/>
      <c r="AD297" s="12"/>
      <c r="AE297" s="12"/>
      <c r="AR297" s="211" t="s">
        <v>83</v>
      </c>
      <c r="AT297" s="212" t="s">
        <v>75</v>
      </c>
      <c r="AU297" s="212" t="s">
        <v>83</v>
      </c>
      <c r="AY297" s="211" t="s">
        <v>214</v>
      </c>
      <c r="BK297" s="213">
        <f>BK298</f>
        <v>0</v>
      </c>
    </row>
    <row r="298" s="2" customFormat="1" ht="16.5" customHeight="1">
      <c r="A298" s="42"/>
      <c r="B298" s="43"/>
      <c r="C298" s="216" t="s">
        <v>76</v>
      </c>
      <c r="D298" s="216" t="s">
        <v>217</v>
      </c>
      <c r="E298" s="217" t="s">
        <v>3834</v>
      </c>
      <c r="F298" s="218" t="s">
        <v>3746</v>
      </c>
      <c r="G298" s="219" t="s">
        <v>3747</v>
      </c>
      <c r="H298" s="220">
        <v>1</v>
      </c>
      <c r="I298" s="221"/>
      <c r="J298" s="222">
        <f>ROUND(I298*H298,2)</f>
        <v>0</v>
      </c>
      <c r="K298" s="218" t="s">
        <v>32</v>
      </c>
      <c r="L298" s="48"/>
      <c r="M298" s="223" t="s">
        <v>32</v>
      </c>
      <c r="N298" s="224" t="s">
        <v>47</v>
      </c>
      <c r="O298" s="88"/>
      <c r="P298" s="225">
        <f>O298*H298</f>
        <v>0</v>
      </c>
      <c r="Q298" s="225">
        <v>0</v>
      </c>
      <c r="R298" s="225">
        <f>Q298*H298</f>
        <v>0</v>
      </c>
      <c r="S298" s="225">
        <v>0</v>
      </c>
      <c r="T298" s="226">
        <f>S298*H298</f>
        <v>0</v>
      </c>
      <c r="U298" s="42"/>
      <c r="V298" s="42"/>
      <c r="W298" s="42"/>
      <c r="X298" s="42"/>
      <c r="Y298" s="42"/>
      <c r="Z298" s="42"/>
      <c r="AA298" s="42"/>
      <c r="AB298" s="42"/>
      <c r="AC298" s="42"/>
      <c r="AD298" s="42"/>
      <c r="AE298" s="42"/>
      <c r="AR298" s="227" t="s">
        <v>215</v>
      </c>
      <c r="AT298" s="227" t="s">
        <v>217</v>
      </c>
      <c r="AU298" s="227" t="s">
        <v>85</v>
      </c>
      <c r="AY298" s="20" t="s">
        <v>214</v>
      </c>
      <c r="BE298" s="228">
        <f>IF(N298="základní",J298,0)</f>
        <v>0</v>
      </c>
      <c r="BF298" s="228">
        <f>IF(N298="snížená",J298,0)</f>
        <v>0</v>
      </c>
      <c r="BG298" s="228">
        <f>IF(N298="zákl. přenesená",J298,0)</f>
        <v>0</v>
      </c>
      <c r="BH298" s="228">
        <f>IF(N298="sníž. přenesená",J298,0)</f>
        <v>0</v>
      </c>
      <c r="BI298" s="228">
        <f>IF(N298="nulová",J298,0)</f>
        <v>0</v>
      </c>
      <c r="BJ298" s="20" t="s">
        <v>83</v>
      </c>
      <c r="BK298" s="228">
        <f>ROUND(I298*H298,2)</f>
        <v>0</v>
      </c>
      <c r="BL298" s="20" t="s">
        <v>215</v>
      </c>
      <c r="BM298" s="227" t="s">
        <v>3016</v>
      </c>
    </row>
    <row r="299" s="12" customFormat="1" ht="22.8" customHeight="1">
      <c r="A299" s="12"/>
      <c r="B299" s="200"/>
      <c r="C299" s="201"/>
      <c r="D299" s="202" t="s">
        <v>75</v>
      </c>
      <c r="E299" s="214" t="s">
        <v>3835</v>
      </c>
      <c r="F299" s="214" t="s">
        <v>3836</v>
      </c>
      <c r="G299" s="201"/>
      <c r="H299" s="201"/>
      <c r="I299" s="204"/>
      <c r="J299" s="215">
        <f>BK299</f>
        <v>0</v>
      </c>
      <c r="K299" s="201"/>
      <c r="L299" s="206"/>
      <c r="M299" s="207"/>
      <c r="N299" s="208"/>
      <c r="O299" s="208"/>
      <c r="P299" s="209">
        <f>SUM(P300:P304)</f>
        <v>0</v>
      </c>
      <c r="Q299" s="208"/>
      <c r="R299" s="209">
        <f>SUM(R300:R304)</f>
        <v>0</v>
      </c>
      <c r="S299" s="208"/>
      <c r="T299" s="210">
        <f>SUM(T300:T304)</f>
        <v>0</v>
      </c>
      <c r="U299" s="12"/>
      <c r="V299" s="12"/>
      <c r="W299" s="12"/>
      <c r="X299" s="12"/>
      <c r="Y299" s="12"/>
      <c r="Z299" s="12"/>
      <c r="AA299" s="12"/>
      <c r="AB299" s="12"/>
      <c r="AC299" s="12"/>
      <c r="AD299" s="12"/>
      <c r="AE299" s="12"/>
      <c r="AR299" s="211" t="s">
        <v>83</v>
      </c>
      <c r="AT299" s="212" t="s">
        <v>75</v>
      </c>
      <c r="AU299" s="212" t="s">
        <v>83</v>
      </c>
      <c r="AY299" s="211" t="s">
        <v>214</v>
      </c>
      <c r="BK299" s="213">
        <f>SUM(BK300:BK304)</f>
        <v>0</v>
      </c>
    </row>
    <row r="300" s="2" customFormat="1" ht="90" customHeight="1">
      <c r="A300" s="42"/>
      <c r="B300" s="43"/>
      <c r="C300" s="216" t="s">
        <v>76</v>
      </c>
      <c r="D300" s="216" t="s">
        <v>217</v>
      </c>
      <c r="E300" s="217" t="s">
        <v>3837</v>
      </c>
      <c r="F300" s="218" t="s">
        <v>3838</v>
      </c>
      <c r="G300" s="219" t="s">
        <v>670</v>
      </c>
      <c r="H300" s="220">
        <v>1</v>
      </c>
      <c r="I300" s="221"/>
      <c r="J300" s="222">
        <f>ROUND(I300*H300,2)</f>
        <v>0</v>
      </c>
      <c r="K300" s="218" t="s">
        <v>32</v>
      </c>
      <c r="L300" s="48"/>
      <c r="M300" s="223" t="s">
        <v>32</v>
      </c>
      <c r="N300" s="224" t="s">
        <v>47</v>
      </c>
      <c r="O300" s="88"/>
      <c r="P300" s="225">
        <f>O300*H300</f>
        <v>0</v>
      </c>
      <c r="Q300" s="225">
        <v>0</v>
      </c>
      <c r="R300" s="225">
        <f>Q300*H300</f>
        <v>0</v>
      </c>
      <c r="S300" s="225">
        <v>0</v>
      </c>
      <c r="T300" s="226">
        <f>S300*H300</f>
        <v>0</v>
      </c>
      <c r="U300" s="42"/>
      <c r="V300" s="42"/>
      <c r="W300" s="42"/>
      <c r="X300" s="42"/>
      <c r="Y300" s="42"/>
      <c r="Z300" s="42"/>
      <c r="AA300" s="42"/>
      <c r="AB300" s="42"/>
      <c r="AC300" s="42"/>
      <c r="AD300" s="42"/>
      <c r="AE300" s="42"/>
      <c r="AR300" s="227" t="s">
        <v>215</v>
      </c>
      <c r="AT300" s="227" t="s">
        <v>217</v>
      </c>
      <c r="AU300" s="227" t="s">
        <v>85</v>
      </c>
      <c r="AY300" s="20" t="s">
        <v>214</v>
      </c>
      <c r="BE300" s="228">
        <f>IF(N300="základní",J300,0)</f>
        <v>0</v>
      </c>
      <c r="BF300" s="228">
        <f>IF(N300="snížená",J300,0)</f>
        <v>0</v>
      </c>
      <c r="BG300" s="228">
        <f>IF(N300="zákl. přenesená",J300,0)</f>
        <v>0</v>
      </c>
      <c r="BH300" s="228">
        <f>IF(N300="sníž. přenesená",J300,0)</f>
        <v>0</v>
      </c>
      <c r="BI300" s="228">
        <f>IF(N300="nulová",J300,0)</f>
        <v>0</v>
      </c>
      <c r="BJ300" s="20" t="s">
        <v>83</v>
      </c>
      <c r="BK300" s="228">
        <f>ROUND(I300*H300,2)</f>
        <v>0</v>
      </c>
      <c r="BL300" s="20" t="s">
        <v>215</v>
      </c>
      <c r="BM300" s="227" t="s">
        <v>3019</v>
      </c>
    </row>
    <row r="301" s="2" customFormat="1" ht="24.15" customHeight="1">
      <c r="A301" s="42"/>
      <c r="B301" s="43"/>
      <c r="C301" s="216" t="s">
        <v>76</v>
      </c>
      <c r="D301" s="216" t="s">
        <v>217</v>
      </c>
      <c r="E301" s="217" t="s">
        <v>3839</v>
      </c>
      <c r="F301" s="218" t="s">
        <v>3840</v>
      </c>
      <c r="G301" s="219" t="s">
        <v>670</v>
      </c>
      <c r="H301" s="220">
        <v>1</v>
      </c>
      <c r="I301" s="221"/>
      <c r="J301" s="222">
        <f>ROUND(I301*H301,2)</f>
        <v>0</v>
      </c>
      <c r="K301" s="218" t="s">
        <v>32</v>
      </c>
      <c r="L301" s="48"/>
      <c r="M301" s="223" t="s">
        <v>32</v>
      </c>
      <c r="N301" s="224" t="s">
        <v>47</v>
      </c>
      <c r="O301" s="88"/>
      <c r="P301" s="225">
        <f>O301*H301</f>
        <v>0</v>
      </c>
      <c r="Q301" s="225">
        <v>0</v>
      </c>
      <c r="R301" s="225">
        <f>Q301*H301</f>
        <v>0</v>
      </c>
      <c r="S301" s="225">
        <v>0</v>
      </c>
      <c r="T301" s="226">
        <f>S301*H301</f>
        <v>0</v>
      </c>
      <c r="U301" s="42"/>
      <c r="V301" s="42"/>
      <c r="W301" s="42"/>
      <c r="X301" s="42"/>
      <c r="Y301" s="42"/>
      <c r="Z301" s="42"/>
      <c r="AA301" s="42"/>
      <c r="AB301" s="42"/>
      <c r="AC301" s="42"/>
      <c r="AD301" s="42"/>
      <c r="AE301" s="42"/>
      <c r="AR301" s="227" t="s">
        <v>215</v>
      </c>
      <c r="AT301" s="227" t="s">
        <v>217</v>
      </c>
      <c r="AU301" s="227" t="s">
        <v>85</v>
      </c>
      <c r="AY301" s="20" t="s">
        <v>214</v>
      </c>
      <c r="BE301" s="228">
        <f>IF(N301="základní",J301,0)</f>
        <v>0</v>
      </c>
      <c r="BF301" s="228">
        <f>IF(N301="snížená",J301,0)</f>
        <v>0</v>
      </c>
      <c r="BG301" s="228">
        <f>IF(N301="zákl. přenesená",J301,0)</f>
        <v>0</v>
      </c>
      <c r="BH301" s="228">
        <f>IF(N301="sníž. přenesená",J301,0)</f>
        <v>0</v>
      </c>
      <c r="BI301" s="228">
        <f>IF(N301="nulová",J301,0)</f>
        <v>0</v>
      </c>
      <c r="BJ301" s="20" t="s">
        <v>83</v>
      </c>
      <c r="BK301" s="228">
        <f>ROUND(I301*H301,2)</f>
        <v>0</v>
      </c>
      <c r="BL301" s="20" t="s">
        <v>215</v>
      </c>
      <c r="BM301" s="227" t="s">
        <v>3024</v>
      </c>
    </row>
    <row r="302" s="2" customFormat="1" ht="24.15" customHeight="1">
      <c r="A302" s="42"/>
      <c r="B302" s="43"/>
      <c r="C302" s="216" t="s">
        <v>76</v>
      </c>
      <c r="D302" s="216" t="s">
        <v>217</v>
      </c>
      <c r="E302" s="217" t="s">
        <v>3841</v>
      </c>
      <c r="F302" s="218" t="s">
        <v>3842</v>
      </c>
      <c r="G302" s="219" t="s">
        <v>670</v>
      </c>
      <c r="H302" s="220">
        <v>1</v>
      </c>
      <c r="I302" s="221"/>
      <c r="J302" s="222">
        <f>ROUND(I302*H302,2)</f>
        <v>0</v>
      </c>
      <c r="K302" s="218" t="s">
        <v>32</v>
      </c>
      <c r="L302" s="48"/>
      <c r="M302" s="223" t="s">
        <v>32</v>
      </c>
      <c r="N302" s="224" t="s">
        <v>47</v>
      </c>
      <c r="O302" s="88"/>
      <c r="P302" s="225">
        <f>O302*H302</f>
        <v>0</v>
      </c>
      <c r="Q302" s="225">
        <v>0</v>
      </c>
      <c r="R302" s="225">
        <f>Q302*H302</f>
        <v>0</v>
      </c>
      <c r="S302" s="225">
        <v>0</v>
      </c>
      <c r="T302" s="226">
        <f>S302*H302</f>
        <v>0</v>
      </c>
      <c r="U302" s="42"/>
      <c r="V302" s="42"/>
      <c r="W302" s="42"/>
      <c r="X302" s="42"/>
      <c r="Y302" s="42"/>
      <c r="Z302" s="42"/>
      <c r="AA302" s="42"/>
      <c r="AB302" s="42"/>
      <c r="AC302" s="42"/>
      <c r="AD302" s="42"/>
      <c r="AE302" s="42"/>
      <c r="AR302" s="227" t="s">
        <v>215</v>
      </c>
      <c r="AT302" s="227" t="s">
        <v>217</v>
      </c>
      <c r="AU302" s="227" t="s">
        <v>85</v>
      </c>
      <c r="AY302" s="20" t="s">
        <v>214</v>
      </c>
      <c r="BE302" s="228">
        <f>IF(N302="základní",J302,0)</f>
        <v>0</v>
      </c>
      <c r="BF302" s="228">
        <f>IF(N302="snížená",J302,0)</f>
        <v>0</v>
      </c>
      <c r="BG302" s="228">
        <f>IF(N302="zákl. přenesená",J302,0)</f>
        <v>0</v>
      </c>
      <c r="BH302" s="228">
        <f>IF(N302="sníž. přenesená",J302,0)</f>
        <v>0</v>
      </c>
      <c r="BI302" s="228">
        <f>IF(N302="nulová",J302,0)</f>
        <v>0</v>
      </c>
      <c r="BJ302" s="20" t="s">
        <v>83</v>
      </c>
      <c r="BK302" s="228">
        <f>ROUND(I302*H302,2)</f>
        <v>0</v>
      </c>
      <c r="BL302" s="20" t="s">
        <v>215</v>
      </c>
      <c r="BM302" s="227" t="s">
        <v>3027</v>
      </c>
    </row>
    <row r="303" s="2" customFormat="1" ht="24.15" customHeight="1">
      <c r="A303" s="42"/>
      <c r="B303" s="43"/>
      <c r="C303" s="216" t="s">
        <v>76</v>
      </c>
      <c r="D303" s="216" t="s">
        <v>217</v>
      </c>
      <c r="E303" s="217" t="s">
        <v>3843</v>
      </c>
      <c r="F303" s="218" t="s">
        <v>3844</v>
      </c>
      <c r="G303" s="219" t="s">
        <v>670</v>
      </c>
      <c r="H303" s="220">
        <v>1</v>
      </c>
      <c r="I303" s="221"/>
      <c r="J303" s="222">
        <f>ROUND(I303*H303,2)</f>
        <v>0</v>
      </c>
      <c r="K303" s="218" t="s">
        <v>32</v>
      </c>
      <c r="L303" s="48"/>
      <c r="M303" s="223" t="s">
        <v>32</v>
      </c>
      <c r="N303" s="224" t="s">
        <v>47</v>
      </c>
      <c r="O303" s="88"/>
      <c r="P303" s="225">
        <f>O303*H303</f>
        <v>0</v>
      </c>
      <c r="Q303" s="225">
        <v>0</v>
      </c>
      <c r="R303" s="225">
        <f>Q303*H303</f>
        <v>0</v>
      </c>
      <c r="S303" s="225">
        <v>0</v>
      </c>
      <c r="T303" s="226">
        <f>S303*H303</f>
        <v>0</v>
      </c>
      <c r="U303" s="42"/>
      <c r="V303" s="42"/>
      <c r="W303" s="42"/>
      <c r="X303" s="42"/>
      <c r="Y303" s="42"/>
      <c r="Z303" s="42"/>
      <c r="AA303" s="42"/>
      <c r="AB303" s="42"/>
      <c r="AC303" s="42"/>
      <c r="AD303" s="42"/>
      <c r="AE303" s="42"/>
      <c r="AR303" s="227" t="s">
        <v>215</v>
      </c>
      <c r="AT303" s="227" t="s">
        <v>217</v>
      </c>
      <c r="AU303" s="227" t="s">
        <v>85</v>
      </c>
      <c r="AY303" s="20" t="s">
        <v>214</v>
      </c>
      <c r="BE303" s="228">
        <f>IF(N303="základní",J303,0)</f>
        <v>0</v>
      </c>
      <c r="BF303" s="228">
        <f>IF(N303="snížená",J303,0)</f>
        <v>0</v>
      </c>
      <c r="BG303" s="228">
        <f>IF(N303="zákl. přenesená",J303,0)</f>
        <v>0</v>
      </c>
      <c r="BH303" s="228">
        <f>IF(N303="sníž. přenesená",J303,0)</f>
        <v>0</v>
      </c>
      <c r="BI303" s="228">
        <f>IF(N303="nulová",J303,0)</f>
        <v>0</v>
      </c>
      <c r="BJ303" s="20" t="s">
        <v>83</v>
      </c>
      <c r="BK303" s="228">
        <f>ROUND(I303*H303,2)</f>
        <v>0</v>
      </c>
      <c r="BL303" s="20" t="s">
        <v>215</v>
      </c>
      <c r="BM303" s="227" t="s">
        <v>3032</v>
      </c>
    </row>
    <row r="304" s="2" customFormat="1" ht="24.15" customHeight="1">
      <c r="A304" s="42"/>
      <c r="B304" s="43"/>
      <c r="C304" s="216" t="s">
        <v>76</v>
      </c>
      <c r="D304" s="216" t="s">
        <v>217</v>
      </c>
      <c r="E304" s="217" t="s">
        <v>3845</v>
      </c>
      <c r="F304" s="218" t="s">
        <v>3804</v>
      </c>
      <c r="G304" s="219" t="s">
        <v>670</v>
      </c>
      <c r="H304" s="220">
        <v>1</v>
      </c>
      <c r="I304" s="221"/>
      <c r="J304" s="222">
        <f>ROUND(I304*H304,2)</f>
        <v>0</v>
      </c>
      <c r="K304" s="218" t="s">
        <v>32</v>
      </c>
      <c r="L304" s="48"/>
      <c r="M304" s="223" t="s">
        <v>32</v>
      </c>
      <c r="N304" s="224" t="s">
        <v>47</v>
      </c>
      <c r="O304" s="88"/>
      <c r="P304" s="225">
        <f>O304*H304</f>
        <v>0</v>
      </c>
      <c r="Q304" s="225">
        <v>0</v>
      </c>
      <c r="R304" s="225">
        <f>Q304*H304</f>
        <v>0</v>
      </c>
      <c r="S304" s="225">
        <v>0</v>
      </c>
      <c r="T304" s="226">
        <f>S304*H304</f>
        <v>0</v>
      </c>
      <c r="U304" s="42"/>
      <c r="V304" s="42"/>
      <c r="W304" s="42"/>
      <c r="X304" s="42"/>
      <c r="Y304" s="42"/>
      <c r="Z304" s="42"/>
      <c r="AA304" s="42"/>
      <c r="AB304" s="42"/>
      <c r="AC304" s="42"/>
      <c r="AD304" s="42"/>
      <c r="AE304" s="42"/>
      <c r="AR304" s="227" t="s">
        <v>215</v>
      </c>
      <c r="AT304" s="227" t="s">
        <v>217</v>
      </c>
      <c r="AU304" s="227" t="s">
        <v>85</v>
      </c>
      <c r="AY304" s="20" t="s">
        <v>214</v>
      </c>
      <c r="BE304" s="228">
        <f>IF(N304="základní",J304,0)</f>
        <v>0</v>
      </c>
      <c r="BF304" s="228">
        <f>IF(N304="snížená",J304,0)</f>
        <v>0</v>
      </c>
      <c r="BG304" s="228">
        <f>IF(N304="zákl. přenesená",J304,0)</f>
        <v>0</v>
      </c>
      <c r="BH304" s="228">
        <f>IF(N304="sníž. přenesená",J304,0)</f>
        <v>0</v>
      </c>
      <c r="BI304" s="228">
        <f>IF(N304="nulová",J304,0)</f>
        <v>0</v>
      </c>
      <c r="BJ304" s="20" t="s">
        <v>83</v>
      </c>
      <c r="BK304" s="228">
        <f>ROUND(I304*H304,2)</f>
        <v>0</v>
      </c>
      <c r="BL304" s="20" t="s">
        <v>215</v>
      </c>
      <c r="BM304" s="227" t="s">
        <v>3037</v>
      </c>
    </row>
    <row r="305" s="12" customFormat="1" ht="22.8" customHeight="1">
      <c r="A305" s="12"/>
      <c r="B305" s="200"/>
      <c r="C305" s="201"/>
      <c r="D305" s="202" t="s">
        <v>75</v>
      </c>
      <c r="E305" s="214" t="s">
        <v>3846</v>
      </c>
      <c r="F305" s="214" t="s">
        <v>3847</v>
      </c>
      <c r="G305" s="201"/>
      <c r="H305" s="201"/>
      <c r="I305" s="204"/>
      <c r="J305" s="215">
        <f>BK305</f>
        <v>0</v>
      </c>
      <c r="K305" s="201"/>
      <c r="L305" s="206"/>
      <c r="M305" s="207"/>
      <c r="N305" s="208"/>
      <c r="O305" s="208"/>
      <c r="P305" s="209">
        <f>P306</f>
        <v>0</v>
      </c>
      <c r="Q305" s="208"/>
      <c r="R305" s="209">
        <f>R306</f>
        <v>0</v>
      </c>
      <c r="S305" s="208"/>
      <c r="T305" s="210">
        <f>T306</f>
        <v>0</v>
      </c>
      <c r="U305" s="12"/>
      <c r="V305" s="12"/>
      <c r="W305" s="12"/>
      <c r="X305" s="12"/>
      <c r="Y305" s="12"/>
      <c r="Z305" s="12"/>
      <c r="AA305" s="12"/>
      <c r="AB305" s="12"/>
      <c r="AC305" s="12"/>
      <c r="AD305" s="12"/>
      <c r="AE305" s="12"/>
      <c r="AR305" s="211" t="s">
        <v>83</v>
      </c>
      <c r="AT305" s="212" t="s">
        <v>75</v>
      </c>
      <c r="AU305" s="212" t="s">
        <v>83</v>
      </c>
      <c r="AY305" s="211" t="s">
        <v>214</v>
      </c>
      <c r="BK305" s="213">
        <f>BK306</f>
        <v>0</v>
      </c>
    </row>
    <row r="306" s="2" customFormat="1" ht="24.15" customHeight="1">
      <c r="A306" s="42"/>
      <c r="B306" s="43"/>
      <c r="C306" s="216" t="s">
        <v>76</v>
      </c>
      <c r="D306" s="216" t="s">
        <v>217</v>
      </c>
      <c r="E306" s="217" t="s">
        <v>3848</v>
      </c>
      <c r="F306" s="218" t="s">
        <v>3849</v>
      </c>
      <c r="G306" s="219" t="s">
        <v>670</v>
      </c>
      <c r="H306" s="220">
        <v>2</v>
      </c>
      <c r="I306" s="221"/>
      <c r="J306" s="222">
        <f>ROUND(I306*H306,2)</f>
        <v>0</v>
      </c>
      <c r="K306" s="218" t="s">
        <v>32</v>
      </c>
      <c r="L306" s="48"/>
      <c r="M306" s="223" t="s">
        <v>32</v>
      </c>
      <c r="N306" s="224" t="s">
        <v>47</v>
      </c>
      <c r="O306" s="88"/>
      <c r="P306" s="225">
        <f>O306*H306</f>
        <v>0</v>
      </c>
      <c r="Q306" s="225">
        <v>0</v>
      </c>
      <c r="R306" s="225">
        <f>Q306*H306</f>
        <v>0</v>
      </c>
      <c r="S306" s="225">
        <v>0</v>
      </c>
      <c r="T306" s="226">
        <f>S306*H306</f>
        <v>0</v>
      </c>
      <c r="U306" s="42"/>
      <c r="V306" s="42"/>
      <c r="W306" s="42"/>
      <c r="X306" s="42"/>
      <c r="Y306" s="42"/>
      <c r="Z306" s="42"/>
      <c r="AA306" s="42"/>
      <c r="AB306" s="42"/>
      <c r="AC306" s="42"/>
      <c r="AD306" s="42"/>
      <c r="AE306" s="42"/>
      <c r="AR306" s="227" t="s">
        <v>215</v>
      </c>
      <c r="AT306" s="227" t="s">
        <v>217</v>
      </c>
      <c r="AU306" s="227" t="s">
        <v>85</v>
      </c>
      <c r="AY306" s="20" t="s">
        <v>214</v>
      </c>
      <c r="BE306" s="228">
        <f>IF(N306="základní",J306,0)</f>
        <v>0</v>
      </c>
      <c r="BF306" s="228">
        <f>IF(N306="snížená",J306,0)</f>
        <v>0</v>
      </c>
      <c r="BG306" s="228">
        <f>IF(N306="zákl. přenesená",J306,0)</f>
        <v>0</v>
      </c>
      <c r="BH306" s="228">
        <f>IF(N306="sníž. přenesená",J306,0)</f>
        <v>0</v>
      </c>
      <c r="BI306" s="228">
        <f>IF(N306="nulová",J306,0)</f>
        <v>0</v>
      </c>
      <c r="BJ306" s="20" t="s">
        <v>83</v>
      </c>
      <c r="BK306" s="228">
        <f>ROUND(I306*H306,2)</f>
        <v>0</v>
      </c>
      <c r="BL306" s="20" t="s">
        <v>215</v>
      </c>
      <c r="BM306" s="227" t="s">
        <v>3042</v>
      </c>
    </row>
    <row r="307" s="12" customFormat="1" ht="22.8" customHeight="1">
      <c r="A307" s="12"/>
      <c r="B307" s="200"/>
      <c r="C307" s="201"/>
      <c r="D307" s="202" t="s">
        <v>75</v>
      </c>
      <c r="E307" s="214" t="s">
        <v>3522</v>
      </c>
      <c r="F307" s="214" t="s">
        <v>3714</v>
      </c>
      <c r="G307" s="201"/>
      <c r="H307" s="201"/>
      <c r="I307" s="204"/>
      <c r="J307" s="215">
        <f>BK307</f>
        <v>0</v>
      </c>
      <c r="K307" s="201"/>
      <c r="L307" s="206"/>
      <c r="M307" s="207"/>
      <c r="N307" s="208"/>
      <c r="O307" s="208"/>
      <c r="P307" s="209">
        <f>SUM(P308:P309)</f>
        <v>0</v>
      </c>
      <c r="Q307" s="208"/>
      <c r="R307" s="209">
        <f>SUM(R308:R309)</f>
        <v>0</v>
      </c>
      <c r="S307" s="208"/>
      <c r="T307" s="210">
        <f>SUM(T308:T309)</f>
        <v>0</v>
      </c>
      <c r="U307" s="12"/>
      <c r="V307" s="12"/>
      <c r="W307" s="12"/>
      <c r="X307" s="12"/>
      <c r="Y307" s="12"/>
      <c r="Z307" s="12"/>
      <c r="AA307" s="12"/>
      <c r="AB307" s="12"/>
      <c r="AC307" s="12"/>
      <c r="AD307" s="12"/>
      <c r="AE307" s="12"/>
      <c r="AR307" s="211" t="s">
        <v>83</v>
      </c>
      <c r="AT307" s="212" t="s">
        <v>75</v>
      </c>
      <c r="AU307" s="212" t="s">
        <v>83</v>
      </c>
      <c r="AY307" s="211" t="s">
        <v>214</v>
      </c>
      <c r="BK307" s="213">
        <f>SUM(BK308:BK309)</f>
        <v>0</v>
      </c>
    </row>
    <row r="308" s="2" customFormat="1" ht="16.5" customHeight="1">
      <c r="A308" s="42"/>
      <c r="B308" s="43"/>
      <c r="C308" s="216" t="s">
        <v>76</v>
      </c>
      <c r="D308" s="216" t="s">
        <v>217</v>
      </c>
      <c r="E308" s="217" t="s">
        <v>3809</v>
      </c>
      <c r="F308" s="218" t="s">
        <v>3810</v>
      </c>
      <c r="G308" s="219" t="s">
        <v>670</v>
      </c>
      <c r="H308" s="220">
        <v>8</v>
      </c>
      <c r="I308" s="221"/>
      <c r="J308" s="222">
        <f>ROUND(I308*H308,2)</f>
        <v>0</v>
      </c>
      <c r="K308" s="218" t="s">
        <v>32</v>
      </c>
      <c r="L308" s="48"/>
      <c r="M308" s="223" t="s">
        <v>32</v>
      </c>
      <c r="N308" s="224" t="s">
        <v>47</v>
      </c>
      <c r="O308" s="88"/>
      <c r="P308" s="225">
        <f>O308*H308</f>
        <v>0</v>
      </c>
      <c r="Q308" s="225">
        <v>0</v>
      </c>
      <c r="R308" s="225">
        <f>Q308*H308</f>
        <v>0</v>
      </c>
      <c r="S308" s="225">
        <v>0</v>
      </c>
      <c r="T308" s="226">
        <f>S308*H308</f>
        <v>0</v>
      </c>
      <c r="U308" s="42"/>
      <c r="V308" s="42"/>
      <c r="W308" s="42"/>
      <c r="X308" s="42"/>
      <c r="Y308" s="42"/>
      <c r="Z308" s="42"/>
      <c r="AA308" s="42"/>
      <c r="AB308" s="42"/>
      <c r="AC308" s="42"/>
      <c r="AD308" s="42"/>
      <c r="AE308" s="42"/>
      <c r="AR308" s="227" t="s">
        <v>215</v>
      </c>
      <c r="AT308" s="227" t="s">
        <v>217</v>
      </c>
      <c r="AU308" s="227" t="s">
        <v>85</v>
      </c>
      <c r="AY308" s="20" t="s">
        <v>214</v>
      </c>
      <c r="BE308" s="228">
        <f>IF(N308="základní",J308,0)</f>
        <v>0</v>
      </c>
      <c r="BF308" s="228">
        <f>IF(N308="snížená",J308,0)</f>
        <v>0</v>
      </c>
      <c r="BG308" s="228">
        <f>IF(N308="zákl. přenesená",J308,0)</f>
        <v>0</v>
      </c>
      <c r="BH308" s="228">
        <f>IF(N308="sníž. přenesená",J308,0)</f>
        <v>0</v>
      </c>
      <c r="BI308" s="228">
        <f>IF(N308="nulová",J308,0)</f>
        <v>0</v>
      </c>
      <c r="BJ308" s="20" t="s">
        <v>83</v>
      </c>
      <c r="BK308" s="228">
        <f>ROUND(I308*H308,2)</f>
        <v>0</v>
      </c>
      <c r="BL308" s="20" t="s">
        <v>215</v>
      </c>
      <c r="BM308" s="227" t="s">
        <v>3046</v>
      </c>
    </row>
    <row r="309" s="2" customFormat="1" ht="16.5" customHeight="1">
      <c r="A309" s="42"/>
      <c r="B309" s="43"/>
      <c r="C309" s="216" t="s">
        <v>76</v>
      </c>
      <c r="D309" s="216" t="s">
        <v>217</v>
      </c>
      <c r="E309" s="217" t="s">
        <v>3811</v>
      </c>
      <c r="F309" s="218" t="s">
        <v>3812</v>
      </c>
      <c r="G309" s="219" t="s">
        <v>670</v>
      </c>
      <c r="H309" s="220">
        <v>4</v>
      </c>
      <c r="I309" s="221"/>
      <c r="J309" s="222">
        <f>ROUND(I309*H309,2)</f>
        <v>0</v>
      </c>
      <c r="K309" s="218" t="s">
        <v>32</v>
      </c>
      <c r="L309" s="48"/>
      <c r="M309" s="223" t="s">
        <v>32</v>
      </c>
      <c r="N309" s="224" t="s">
        <v>47</v>
      </c>
      <c r="O309" s="88"/>
      <c r="P309" s="225">
        <f>O309*H309</f>
        <v>0</v>
      </c>
      <c r="Q309" s="225">
        <v>0</v>
      </c>
      <c r="R309" s="225">
        <f>Q309*H309</f>
        <v>0</v>
      </c>
      <c r="S309" s="225">
        <v>0</v>
      </c>
      <c r="T309" s="226">
        <f>S309*H309</f>
        <v>0</v>
      </c>
      <c r="U309" s="42"/>
      <c r="V309" s="42"/>
      <c r="W309" s="42"/>
      <c r="X309" s="42"/>
      <c r="Y309" s="42"/>
      <c r="Z309" s="42"/>
      <c r="AA309" s="42"/>
      <c r="AB309" s="42"/>
      <c r="AC309" s="42"/>
      <c r="AD309" s="42"/>
      <c r="AE309" s="42"/>
      <c r="AR309" s="227" t="s">
        <v>215</v>
      </c>
      <c r="AT309" s="227" t="s">
        <v>217</v>
      </c>
      <c r="AU309" s="227" t="s">
        <v>85</v>
      </c>
      <c r="AY309" s="20" t="s">
        <v>214</v>
      </c>
      <c r="BE309" s="228">
        <f>IF(N309="základní",J309,0)</f>
        <v>0</v>
      </c>
      <c r="BF309" s="228">
        <f>IF(N309="snížená",J309,0)</f>
        <v>0</v>
      </c>
      <c r="BG309" s="228">
        <f>IF(N309="zákl. přenesená",J309,0)</f>
        <v>0</v>
      </c>
      <c r="BH309" s="228">
        <f>IF(N309="sníž. přenesená",J309,0)</f>
        <v>0</v>
      </c>
      <c r="BI309" s="228">
        <f>IF(N309="nulová",J309,0)</f>
        <v>0</v>
      </c>
      <c r="BJ309" s="20" t="s">
        <v>83</v>
      </c>
      <c r="BK309" s="228">
        <f>ROUND(I309*H309,2)</f>
        <v>0</v>
      </c>
      <c r="BL309" s="20" t="s">
        <v>215</v>
      </c>
      <c r="BM309" s="227" t="s">
        <v>3051</v>
      </c>
    </row>
    <row r="310" s="12" customFormat="1" ht="22.8" customHeight="1">
      <c r="A310" s="12"/>
      <c r="B310" s="200"/>
      <c r="C310" s="201"/>
      <c r="D310" s="202" t="s">
        <v>75</v>
      </c>
      <c r="E310" s="214" t="s">
        <v>3757</v>
      </c>
      <c r="F310" s="214" t="s">
        <v>3758</v>
      </c>
      <c r="G310" s="201"/>
      <c r="H310" s="201"/>
      <c r="I310" s="204"/>
      <c r="J310" s="215">
        <f>BK310</f>
        <v>0</v>
      </c>
      <c r="K310" s="201"/>
      <c r="L310" s="206"/>
      <c r="M310" s="207"/>
      <c r="N310" s="208"/>
      <c r="O310" s="208"/>
      <c r="P310" s="209">
        <f>P311</f>
        <v>0</v>
      </c>
      <c r="Q310" s="208"/>
      <c r="R310" s="209">
        <f>R311</f>
        <v>0</v>
      </c>
      <c r="S310" s="208"/>
      <c r="T310" s="210">
        <f>T311</f>
        <v>0</v>
      </c>
      <c r="U310" s="12"/>
      <c r="V310" s="12"/>
      <c r="W310" s="12"/>
      <c r="X310" s="12"/>
      <c r="Y310" s="12"/>
      <c r="Z310" s="12"/>
      <c r="AA310" s="12"/>
      <c r="AB310" s="12"/>
      <c r="AC310" s="12"/>
      <c r="AD310" s="12"/>
      <c r="AE310" s="12"/>
      <c r="AR310" s="211" t="s">
        <v>83</v>
      </c>
      <c r="AT310" s="212" t="s">
        <v>75</v>
      </c>
      <c r="AU310" s="212" t="s">
        <v>83</v>
      </c>
      <c r="AY310" s="211" t="s">
        <v>214</v>
      </c>
      <c r="BK310" s="213">
        <f>BK311</f>
        <v>0</v>
      </c>
    </row>
    <row r="311" s="2" customFormat="1" ht="16.5" customHeight="1">
      <c r="A311" s="42"/>
      <c r="B311" s="43"/>
      <c r="C311" s="216" t="s">
        <v>76</v>
      </c>
      <c r="D311" s="216" t="s">
        <v>217</v>
      </c>
      <c r="E311" s="217" t="s">
        <v>3850</v>
      </c>
      <c r="F311" s="218" t="s">
        <v>3851</v>
      </c>
      <c r="G311" s="219" t="s">
        <v>670</v>
      </c>
      <c r="H311" s="220">
        <v>3</v>
      </c>
      <c r="I311" s="221"/>
      <c r="J311" s="222">
        <f>ROUND(I311*H311,2)</f>
        <v>0</v>
      </c>
      <c r="K311" s="218" t="s">
        <v>32</v>
      </c>
      <c r="L311" s="48"/>
      <c r="M311" s="223" t="s">
        <v>32</v>
      </c>
      <c r="N311" s="224" t="s">
        <v>47</v>
      </c>
      <c r="O311" s="88"/>
      <c r="P311" s="225">
        <f>O311*H311</f>
        <v>0</v>
      </c>
      <c r="Q311" s="225">
        <v>0</v>
      </c>
      <c r="R311" s="225">
        <f>Q311*H311</f>
        <v>0</v>
      </c>
      <c r="S311" s="225">
        <v>0</v>
      </c>
      <c r="T311" s="226">
        <f>S311*H311</f>
        <v>0</v>
      </c>
      <c r="U311" s="42"/>
      <c r="V311" s="42"/>
      <c r="W311" s="42"/>
      <c r="X311" s="42"/>
      <c r="Y311" s="42"/>
      <c r="Z311" s="42"/>
      <c r="AA311" s="42"/>
      <c r="AB311" s="42"/>
      <c r="AC311" s="42"/>
      <c r="AD311" s="42"/>
      <c r="AE311" s="42"/>
      <c r="AR311" s="227" t="s">
        <v>215</v>
      </c>
      <c r="AT311" s="227" t="s">
        <v>217</v>
      </c>
      <c r="AU311" s="227" t="s">
        <v>85</v>
      </c>
      <c r="AY311" s="20" t="s">
        <v>214</v>
      </c>
      <c r="BE311" s="228">
        <f>IF(N311="základní",J311,0)</f>
        <v>0</v>
      </c>
      <c r="BF311" s="228">
        <f>IF(N311="snížená",J311,0)</f>
        <v>0</v>
      </c>
      <c r="BG311" s="228">
        <f>IF(N311="zákl. přenesená",J311,0)</f>
        <v>0</v>
      </c>
      <c r="BH311" s="228">
        <f>IF(N311="sníž. přenesená",J311,0)</f>
        <v>0</v>
      </c>
      <c r="BI311" s="228">
        <f>IF(N311="nulová",J311,0)</f>
        <v>0</v>
      </c>
      <c r="BJ311" s="20" t="s">
        <v>83</v>
      </c>
      <c r="BK311" s="228">
        <f>ROUND(I311*H311,2)</f>
        <v>0</v>
      </c>
      <c r="BL311" s="20" t="s">
        <v>215</v>
      </c>
      <c r="BM311" s="227" t="s">
        <v>3054</v>
      </c>
    </row>
    <row r="312" s="12" customFormat="1" ht="22.8" customHeight="1">
      <c r="A312" s="12"/>
      <c r="B312" s="200"/>
      <c r="C312" s="201"/>
      <c r="D312" s="202" t="s">
        <v>75</v>
      </c>
      <c r="E312" s="214" t="s">
        <v>3781</v>
      </c>
      <c r="F312" s="214" t="s">
        <v>3782</v>
      </c>
      <c r="G312" s="201"/>
      <c r="H312" s="201"/>
      <c r="I312" s="204"/>
      <c r="J312" s="215">
        <f>BK312</f>
        <v>0</v>
      </c>
      <c r="K312" s="201"/>
      <c r="L312" s="206"/>
      <c r="M312" s="207"/>
      <c r="N312" s="208"/>
      <c r="O312" s="208"/>
      <c r="P312" s="209">
        <f>SUM(P313:P314)</f>
        <v>0</v>
      </c>
      <c r="Q312" s="208"/>
      <c r="R312" s="209">
        <f>SUM(R313:R314)</f>
        <v>0</v>
      </c>
      <c r="S312" s="208"/>
      <c r="T312" s="210">
        <f>SUM(T313:T314)</f>
        <v>0</v>
      </c>
      <c r="U312" s="12"/>
      <c r="V312" s="12"/>
      <c r="W312" s="12"/>
      <c r="X312" s="12"/>
      <c r="Y312" s="12"/>
      <c r="Z312" s="12"/>
      <c r="AA312" s="12"/>
      <c r="AB312" s="12"/>
      <c r="AC312" s="12"/>
      <c r="AD312" s="12"/>
      <c r="AE312" s="12"/>
      <c r="AR312" s="211" t="s">
        <v>83</v>
      </c>
      <c r="AT312" s="212" t="s">
        <v>75</v>
      </c>
      <c r="AU312" s="212" t="s">
        <v>83</v>
      </c>
      <c r="AY312" s="211" t="s">
        <v>214</v>
      </c>
      <c r="BK312" s="213">
        <f>SUM(BK313:BK314)</f>
        <v>0</v>
      </c>
    </row>
    <row r="313" s="2" customFormat="1" ht="66.75" customHeight="1">
      <c r="A313" s="42"/>
      <c r="B313" s="43"/>
      <c r="C313" s="216" t="s">
        <v>76</v>
      </c>
      <c r="D313" s="216" t="s">
        <v>217</v>
      </c>
      <c r="E313" s="217" t="s">
        <v>3852</v>
      </c>
      <c r="F313" s="218" t="s">
        <v>3853</v>
      </c>
      <c r="G313" s="219" t="s">
        <v>670</v>
      </c>
      <c r="H313" s="220">
        <v>1</v>
      </c>
      <c r="I313" s="221"/>
      <c r="J313" s="222">
        <f>ROUND(I313*H313,2)</f>
        <v>0</v>
      </c>
      <c r="K313" s="218" t="s">
        <v>32</v>
      </c>
      <c r="L313" s="48"/>
      <c r="M313" s="223" t="s">
        <v>32</v>
      </c>
      <c r="N313" s="224" t="s">
        <v>47</v>
      </c>
      <c r="O313" s="88"/>
      <c r="P313" s="225">
        <f>O313*H313</f>
        <v>0</v>
      </c>
      <c r="Q313" s="225">
        <v>0</v>
      </c>
      <c r="R313" s="225">
        <f>Q313*H313</f>
        <v>0</v>
      </c>
      <c r="S313" s="225">
        <v>0</v>
      </c>
      <c r="T313" s="226">
        <f>S313*H313</f>
        <v>0</v>
      </c>
      <c r="U313" s="42"/>
      <c r="V313" s="42"/>
      <c r="W313" s="42"/>
      <c r="X313" s="42"/>
      <c r="Y313" s="42"/>
      <c r="Z313" s="42"/>
      <c r="AA313" s="42"/>
      <c r="AB313" s="42"/>
      <c r="AC313" s="42"/>
      <c r="AD313" s="42"/>
      <c r="AE313" s="42"/>
      <c r="AR313" s="227" t="s">
        <v>215</v>
      </c>
      <c r="AT313" s="227" t="s">
        <v>217</v>
      </c>
      <c r="AU313" s="227" t="s">
        <v>85</v>
      </c>
      <c r="AY313" s="20" t="s">
        <v>214</v>
      </c>
      <c r="BE313" s="228">
        <f>IF(N313="základní",J313,0)</f>
        <v>0</v>
      </c>
      <c r="BF313" s="228">
        <f>IF(N313="snížená",J313,0)</f>
        <v>0</v>
      </c>
      <c r="BG313" s="228">
        <f>IF(N313="zákl. přenesená",J313,0)</f>
        <v>0</v>
      </c>
      <c r="BH313" s="228">
        <f>IF(N313="sníž. přenesená",J313,0)</f>
        <v>0</v>
      </c>
      <c r="BI313" s="228">
        <f>IF(N313="nulová",J313,0)</f>
        <v>0</v>
      </c>
      <c r="BJ313" s="20" t="s">
        <v>83</v>
      </c>
      <c r="BK313" s="228">
        <f>ROUND(I313*H313,2)</f>
        <v>0</v>
      </c>
      <c r="BL313" s="20" t="s">
        <v>215</v>
      </c>
      <c r="BM313" s="227" t="s">
        <v>3057</v>
      </c>
    </row>
    <row r="314" s="2" customFormat="1" ht="66.75" customHeight="1">
      <c r="A314" s="42"/>
      <c r="B314" s="43"/>
      <c r="C314" s="216" t="s">
        <v>76</v>
      </c>
      <c r="D314" s="216" t="s">
        <v>217</v>
      </c>
      <c r="E314" s="217" t="s">
        <v>3854</v>
      </c>
      <c r="F314" s="218" t="s">
        <v>3855</v>
      </c>
      <c r="G314" s="219" t="s">
        <v>670</v>
      </c>
      <c r="H314" s="220">
        <v>1</v>
      </c>
      <c r="I314" s="221"/>
      <c r="J314" s="222">
        <f>ROUND(I314*H314,2)</f>
        <v>0</v>
      </c>
      <c r="K314" s="218" t="s">
        <v>32</v>
      </c>
      <c r="L314" s="48"/>
      <c r="M314" s="223" t="s">
        <v>32</v>
      </c>
      <c r="N314" s="224" t="s">
        <v>47</v>
      </c>
      <c r="O314" s="88"/>
      <c r="P314" s="225">
        <f>O314*H314</f>
        <v>0</v>
      </c>
      <c r="Q314" s="225">
        <v>0</v>
      </c>
      <c r="R314" s="225">
        <f>Q314*H314</f>
        <v>0</v>
      </c>
      <c r="S314" s="225">
        <v>0</v>
      </c>
      <c r="T314" s="226">
        <f>S314*H314</f>
        <v>0</v>
      </c>
      <c r="U314" s="42"/>
      <c r="V314" s="42"/>
      <c r="W314" s="42"/>
      <c r="X314" s="42"/>
      <c r="Y314" s="42"/>
      <c r="Z314" s="42"/>
      <c r="AA314" s="42"/>
      <c r="AB314" s="42"/>
      <c r="AC314" s="42"/>
      <c r="AD314" s="42"/>
      <c r="AE314" s="42"/>
      <c r="AR314" s="227" t="s">
        <v>215</v>
      </c>
      <c r="AT314" s="227" t="s">
        <v>217</v>
      </c>
      <c r="AU314" s="227" t="s">
        <v>85</v>
      </c>
      <c r="AY314" s="20" t="s">
        <v>214</v>
      </c>
      <c r="BE314" s="228">
        <f>IF(N314="základní",J314,0)</f>
        <v>0</v>
      </c>
      <c r="BF314" s="228">
        <f>IF(N314="snížená",J314,0)</f>
        <v>0</v>
      </c>
      <c r="BG314" s="228">
        <f>IF(N314="zákl. přenesená",J314,0)</f>
        <v>0</v>
      </c>
      <c r="BH314" s="228">
        <f>IF(N314="sníž. přenesená",J314,0)</f>
        <v>0</v>
      </c>
      <c r="BI314" s="228">
        <f>IF(N314="nulová",J314,0)</f>
        <v>0</v>
      </c>
      <c r="BJ314" s="20" t="s">
        <v>83</v>
      </c>
      <c r="BK314" s="228">
        <f>ROUND(I314*H314,2)</f>
        <v>0</v>
      </c>
      <c r="BL314" s="20" t="s">
        <v>215</v>
      </c>
      <c r="BM314" s="227" t="s">
        <v>3062</v>
      </c>
    </row>
    <row r="315" s="12" customFormat="1" ht="22.8" customHeight="1">
      <c r="A315" s="12"/>
      <c r="B315" s="200"/>
      <c r="C315" s="201"/>
      <c r="D315" s="202" t="s">
        <v>75</v>
      </c>
      <c r="E315" s="214" t="s">
        <v>3777</v>
      </c>
      <c r="F315" s="214" t="s">
        <v>3778</v>
      </c>
      <c r="G315" s="201"/>
      <c r="H315" s="201"/>
      <c r="I315" s="204"/>
      <c r="J315" s="215">
        <f>BK315</f>
        <v>0</v>
      </c>
      <c r="K315" s="201"/>
      <c r="L315" s="206"/>
      <c r="M315" s="207"/>
      <c r="N315" s="208"/>
      <c r="O315" s="208"/>
      <c r="P315" s="209">
        <f>SUM(P316:P318)</f>
        <v>0</v>
      </c>
      <c r="Q315" s="208"/>
      <c r="R315" s="209">
        <f>SUM(R316:R318)</f>
        <v>0</v>
      </c>
      <c r="S315" s="208"/>
      <c r="T315" s="210">
        <f>SUM(T316:T318)</f>
        <v>0</v>
      </c>
      <c r="U315" s="12"/>
      <c r="V315" s="12"/>
      <c r="W315" s="12"/>
      <c r="X315" s="12"/>
      <c r="Y315" s="12"/>
      <c r="Z315" s="12"/>
      <c r="AA315" s="12"/>
      <c r="AB315" s="12"/>
      <c r="AC315" s="12"/>
      <c r="AD315" s="12"/>
      <c r="AE315" s="12"/>
      <c r="AR315" s="211" t="s">
        <v>83</v>
      </c>
      <c r="AT315" s="212" t="s">
        <v>75</v>
      </c>
      <c r="AU315" s="212" t="s">
        <v>83</v>
      </c>
      <c r="AY315" s="211" t="s">
        <v>214</v>
      </c>
      <c r="BK315" s="213">
        <f>SUM(BK316:BK318)</f>
        <v>0</v>
      </c>
    </row>
    <row r="316" s="2" customFormat="1" ht="24.15" customHeight="1">
      <c r="A316" s="42"/>
      <c r="B316" s="43"/>
      <c r="C316" s="216" t="s">
        <v>76</v>
      </c>
      <c r="D316" s="216" t="s">
        <v>217</v>
      </c>
      <c r="E316" s="217" t="s">
        <v>3856</v>
      </c>
      <c r="F316" s="218" t="s">
        <v>3857</v>
      </c>
      <c r="G316" s="219" t="s">
        <v>3732</v>
      </c>
      <c r="H316" s="220">
        <v>3</v>
      </c>
      <c r="I316" s="221"/>
      <c r="J316" s="222">
        <f>ROUND(I316*H316,2)</f>
        <v>0</v>
      </c>
      <c r="K316" s="218" t="s">
        <v>32</v>
      </c>
      <c r="L316" s="48"/>
      <c r="M316" s="223" t="s">
        <v>32</v>
      </c>
      <c r="N316" s="224" t="s">
        <v>47</v>
      </c>
      <c r="O316" s="88"/>
      <c r="P316" s="225">
        <f>O316*H316</f>
        <v>0</v>
      </c>
      <c r="Q316" s="225">
        <v>0</v>
      </c>
      <c r="R316" s="225">
        <f>Q316*H316</f>
        <v>0</v>
      </c>
      <c r="S316" s="225">
        <v>0</v>
      </c>
      <c r="T316" s="226">
        <f>S316*H316</f>
        <v>0</v>
      </c>
      <c r="U316" s="42"/>
      <c r="V316" s="42"/>
      <c r="W316" s="42"/>
      <c r="X316" s="42"/>
      <c r="Y316" s="42"/>
      <c r="Z316" s="42"/>
      <c r="AA316" s="42"/>
      <c r="AB316" s="42"/>
      <c r="AC316" s="42"/>
      <c r="AD316" s="42"/>
      <c r="AE316" s="42"/>
      <c r="AR316" s="227" t="s">
        <v>215</v>
      </c>
      <c r="AT316" s="227" t="s">
        <v>217</v>
      </c>
      <c r="AU316" s="227" t="s">
        <v>85</v>
      </c>
      <c r="AY316" s="20" t="s">
        <v>214</v>
      </c>
      <c r="BE316" s="228">
        <f>IF(N316="základní",J316,0)</f>
        <v>0</v>
      </c>
      <c r="BF316" s="228">
        <f>IF(N316="snížená",J316,0)</f>
        <v>0</v>
      </c>
      <c r="BG316" s="228">
        <f>IF(N316="zákl. přenesená",J316,0)</f>
        <v>0</v>
      </c>
      <c r="BH316" s="228">
        <f>IF(N316="sníž. přenesená",J316,0)</f>
        <v>0</v>
      </c>
      <c r="BI316" s="228">
        <f>IF(N316="nulová",J316,0)</f>
        <v>0</v>
      </c>
      <c r="BJ316" s="20" t="s">
        <v>83</v>
      </c>
      <c r="BK316" s="228">
        <f>ROUND(I316*H316,2)</f>
        <v>0</v>
      </c>
      <c r="BL316" s="20" t="s">
        <v>215</v>
      </c>
      <c r="BM316" s="227" t="s">
        <v>3067</v>
      </c>
    </row>
    <row r="317" s="2" customFormat="1" ht="24.15" customHeight="1">
      <c r="A317" s="42"/>
      <c r="B317" s="43"/>
      <c r="C317" s="216" t="s">
        <v>76</v>
      </c>
      <c r="D317" s="216" t="s">
        <v>217</v>
      </c>
      <c r="E317" s="217" t="s">
        <v>3813</v>
      </c>
      <c r="F317" s="218" t="s">
        <v>3780</v>
      </c>
      <c r="G317" s="219" t="s">
        <v>3732</v>
      </c>
      <c r="H317" s="220">
        <v>12</v>
      </c>
      <c r="I317" s="221"/>
      <c r="J317" s="222">
        <f>ROUND(I317*H317,2)</f>
        <v>0</v>
      </c>
      <c r="K317" s="218" t="s">
        <v>32</v>
      </c>
      <c r="L317" s="48"/>
      <c r="M317" s="223" t="s">
        <v>32</v>
      </c>
      <c r="N317" s="224" t="s">
        <v>47</v>
      </c>
      <c r="O317" s="88"/>
      <c r="P317" s="225">
        <f>O317*H317</f>
        <v>0</v>
      </c>
      <c r="Q317" s="225">
        <v>0</v>
      </c>
      <c r="R317" s="225">
        <f>Q317*H317</f>
        <v>0</v>
      </c>
      <c r="S317" s="225">
        <v>0</v>
      </c>
      <c r="T317" s="226">
        <f>S317*H317</f>
        <v>0</v>
      </c>
      <c r="U317" s="42"/>
      <c r="V317" s="42"/>
      <c r="W317" s="42"/>
      <c r="X317" s="42"/>
      <c r="Y317" s="42"/>
      <c r="Z317" s="42"/>
      <c r="AA317" s="42"/>
      <c r="AB317" s="42"/>
      <c r="AC317" s="42"/>
      <c r="AD317" s="42"/>
      <c r="AE317" s="42"/>
      <c r="AR317" s="227" t="s">
        <v>215</v>
      </c>
      <c r="AT317" s="227" t="s">
        <v>217</v>
      </c>
      <c r="AU317" s="227" t="s">
        <v>85</v>
      </c>
      <c r="AY317" s="20" t="s">
        <v>214</v>
      </c>
      <c r="BE317" s="228">
        <f>IF(N317="základní",J317,0)</f>
        <v>0</v>
      </c>
      <c r="BF317" s="228">
        <f>IF(N317="snížená",J317,0)</f>
        <v>0</v>
      </c>
      <c r="BG317" s="228">
        <f>IF(N317="zákl. přenesená",J317,0)</f>
        <v>0</v>
      </c>
      <c r="BH317" s="228">
        <f>IF(N317="sníž. přenesená",J317,0)</f>
        <v>0</v>
      </c>
      <c r="BI317" s="228">
        <f>IF(N317="nulová",J317,0)</f>
        <v>0</v>
      </c>
      <c r="BJ317" s="20" t="s">
        <v>83</v>
      </c>
      <c r="BK317" s="228">
        <f>ROUND(I317*H317,2)</f>
        <v>0</v>
      </c>
      <c r="BL317" s="20" t="s">
        <v>215</v>
      </c>
      <c r="BM317" s="227" t="s">
        <v>3072</v>
      </c>
    </row>
    <row r="318" s="2" customFormat="1" ht="24.15" customHeight="1">
      <c r="A318" s="42"/>
      <c r="B318" s="43"/>
      <c r="C318" s="216" t="s">
        <v>76</v>
      </c>
      <c r="D318" s="216" t="s">
        <v>217</v>
      </c>
      <c r="E318" s="217" t="s">
        <v>3813</v>
      </c>
      <c r="F318" s="218" t="s">
        <v>3780</v>
      </c>
      <c r="G318" s="219" t="s">
        <v>3732</v>
      </c>
      <c r="H318" s="220">
        <v>3</v>
      </c>
      <c r="I318" s="221"/>
      <c r="J318" s="222">
        <f>ROUND(I318*H318,2)</f>
        <v>0</v>
      </c>
      <c r="K318" s="218" t="s">
        <v>32</v>
      </c>
      <c r="L318" s="48"/>
      <c r="M318" s="223" t="s">
        <v>32</v>
      </c>
      <c r="N318" s="224" t="s">
        <v>47</v>
      </c>
      <c r="O318" s="88"/>
      <c r="P318" s="225">
        <f>O318*H318</f>
        <v>0</v>
      </c>
      <c r="Q318" s="225">
        <v>0</v>
      </c>
      <c r="R318" s="225">
        <f>Q318*H318</f>
        <v>0</v>
      </c>
      <c r="S318" s="225">
        <v>0</v>
      </c>
      <c r="T318" s="226">
        <f>S318*H318</f>
        <v>0</v>
      </c>
      <c r="U318" s="42"/>
      <c r="V318" s="42"/>
      <c r="W318" s="42"/>
      <c r="X318" s="42"/>
      <c r="Y318" s="42"/>
      <c r="Z318" s="42"/>
      <c r="AA318" s="42"/>
      <c r="AB318" s="42"/>
      <c r="AC318" s="42"/>
      <c r="AD318" s="42"/>
      <c r="AE318" s="42"/>
      <c r="AR318" s="227" t="s">
        <v>215</v>
      </c>
      <c r="AT318" s="227" t="s">
        <v>217</v>
      </c>
      <c r="AU318" s="227" t="s">
        <v>85</v>
      </c>
      <c r="AY318" s="20" t="s">
        <v>214</v>
      </c>
      <c r="BE318" s="228">
        <f>IF(N318="základní",J318,0)</f>
        <v>0</v>
      </c>
      <c r="BF318" s="228">
        <f>IF(N318="snížená",J318,0)</f>
        <v>0</v>
      </c>
      <c r="BG318" s="228">
        <f>IF(N318="zákl. přenesená",J318,0)</f>
        <v>0</v>
      </c>
      <c r="BH318" s="228">
        <f>IF(N318="sníž. přenesená",J318,0)</f>
        <v>0</v>
      </c>
      <c r="BI318" s="228">
        <f>IF(N318="nulová",J318,0)</f>
        <v>0</v>
      </c>
      <c r="BJ318" s="20" t="s">
        <v>83</v>
      </c>
      <c r="BK318" s="228">
        <f>ROUND(I318*H318,2)</f>
        <v>0</v>
      </c>
      <c r="BL318" s="20" t="s">
        <v>215</v>
      </c>
      <c r="BM318" s="227" t="s">
        <v>3077</v>
      </c>
    </row>
    <row r="319" s="12" customFormat="1" ht="22.8" customHeight="1">
      <c r="A319" s="12"/>
      <c r="B319" s="200"/>
      <c r="C319" s="201"/>
      <c r="D319" s="202" t="s">
        <v>75</v>
      </c>
      <c r="E319" s="214" t="s">
        <v>3781</v>
      </c>
      <c r="F319" s="214" t="s">
        <v>3782</v>
      </c>
      <c r="G319" s="201"/>
      <c r="H319" s="201"/>
      <c r="I319" s="204"/>
      <c r="J319" s="215">
        <f>BK319</f>
        <v>0</v>
      </c>
      <c r="K319" s="201"/>
      <c r="L319" s="206"/>
      <c r="M319" s="207"/>
      <c r="N319" s="208"/>
      <c r="O319" s="208"/>
      <c r="P319" s="209">
        <f>SUM(P320:P321)</f>
        <v>0</v>
      </c>
      <c r="Q319" s="208"/>
      <c r="R319" s="209">
        <f>SUM(R320:R321)</f>
        <v>0</v>
      </c>
      <c r="S319" s="208"/>
      <c r="T319" s="210">
        <f>SUM(T320:T321)</f>
        <v>0</v>
      </c>
      <c r="U319" s="12"/>
      <c r="V319" s="12"/>
      <c r="W319" s="12"/>
      <c r="X319" s="12"/>
      <c r="Y319" s="12"/>
      <c r="Z319" s="12"/>
      <c r="AA319" s="12"/>
      <c r="AB319" s="12"/>
      <c r="AC319" s="12"/>
      <c r="AD319" s="12"/>
      <c r="AE319" s="12"/>
      <c r="AR319" s="211" t="s">
        <v>83</v>
      </c>
      <c r="AT319" s="212" t="s">
        <v>75</v>
      </c>
      <c r="AU319" s="212" t="s">
        <v>83</v>
      </c>
      <c r="AY319" s="211" t="s">
        <v>214</v>
      </c>
      <c r="BK319" s="213">
        <f>SUM(BK320:BK321)</f>
        <v>0</v>
      </c>
    </row>
    <row r="320" s="2" customFormat="1" ht="66.75" customHeight="1">
      <c r="A320" s="42"/>
      <c r="B320" s="43"/>
      <c r="C320" s="216" t="s">
        <v>76</v>
      </c>
      <c r="D320" s="216" t="s">
        <v>217</v>
      </c>
      <c r="E320" s="217" t="s">
        <v>3814</v>
      </c>
      <c r="F320" s="218" t="s">
        <v>3815</v>
      </c>
      <c r="G320" s="219" t="s">
        <v>670</v>
      </c>
      <c r="H320" s="220">
        <v>6</v>
      </c>
      <c r="I320" s="221"/>
      <c r="J320" s="222">
        <f>ROUND(I320*H320,2)</f>
        <v>0</v>
      </c>
      <c r="K320" s="218" t="s">
        <v>32</v>
      </c>
      <c r="L320" s="48"/>
      <c r="M320" s="223" t="s">
        <v>32</v>
      </c>
      <c r="N320" s="224" t="s">
        <v>47</v>
      </c>
      <c r="O320" s="88"/>
      <c r="P320" s="225">
        <f>O320*H320</f>
        <v>0</v>
      </c>
      <c r="Q320" s="225">
        <v>0</v>
      </c>
      <c r="R320" s="225">
        <f>Q320*H320</f>
        <v>0</v>
      </c>
      <c r="S320" s="225">
        <v>0</v>
      </c>
      <c r="T320" s="226">
        <f>S320*H320</f>
        <v>0</v>
      </c>
      <c r="U320" s="42"/>
      <c r="V320" s="42"/>
      <c r="W320" s="42"/>
      <c r="X320" s="42"/>
      <c r="Y320" s="42"/>
      <c r="Z320" s="42"/>
      <c r="AA320" s="42"/>
      <c r="AB320" s="42"/>
      <c r="AC320" s="42"/>
      <c r="AD320" s="42"/>
      <c r="AE320" s="42"/>
      <c r="AR320" s="227" t="s">
        <v>215</v>
      </c>
      <c r="AT320" s="227" t="s">
        <v>217</v>
      </c>
      <c r="AU320" s="227" t="s">
        <v>85</v>
      </c>
      <c r="AY320" s="20" t="s">
        <v>214</v>
      </c>
      <c r="BE320" s="228">
        <f>IF(N320="základní",J320,0)</f>
        <v>0</v>
      </c>
      <c r="BF320" s="228">
        <f>IF(N320="snížená",J320,0)</f>
        <v>0</v>
      </c>
      <c r="BG320" s="228">
        <f>IF(N320="zákl. přenesená",J320,0)</f>
        <v>0</v>
      </c>
      <c r="BH320" s="228">
        <f>IF(N320="sníž. přenesená",J320,0)</f>
        <v>0</v>
      </c>
      <c r="BI320" s="228">
        <f>IF(N320="nulová",J320,0)</f>
        <v>0</v>
      </c>
      <c r="BJ320" s="20" t="s">
        <v>83</v>
      </c>
      <c r="BK320" s="228">
        <f>ROUND(I320*H320,2)</f>
        <v>0</v>
      </c>
      <c r="BL320" s="20" t="s">
        <v>215</v>
      </c>
      <c r="BM320" s="227" t="s">
        <v>3081</v>
      </c>
    </row>
    <row r="321" s="2" customFormat="1" ht="66.75" customHeight="1">
      <c r="A321" s="42"/>
      <c r="B321" s="43"/>
      <c r="C321" s="216" t="s">
        <v>76</v>
      </c>
      <c r="D321" s="216" t="s">
        <v>217</v>
      </c>
      <c r="E321" s="217" t="s">
        <v>3858</v>
      </c>
      <c r="F321" s="218" t="s">
        <v>3859</v>
      </c>
      <c r="G321" s="219" t="s">
        <v>670</v>
      </c>
      <c r="H321" s="220">
        <v>6</v>
      </c>
      <c r="I321" s="221"/>
      <c r="J321" s="222">
        <f>ROUND(I321*H321,2)</f>
        <v>0</v>
      </c>
      <c r="K321" s="218" t="s">
        <v>32</v>
      </c>
      <c r="L321" s="48"/>
      <c r="M321" s="223" t="s">
        <v>32</v>
      </c>
      <c r="N321" s="224" t="s">
        <v>47</v>
      </c>
      <c r="O321" s="88"/>
      <c r="P321" s="225">
        <f>O321*H321</f>
        <v>0</v>
      </c>
      <c r="Q321" s="225">
        <v>0</v>
      </c>
      <c r="R321" s="225">
        <f>Q321*H321</f>
        <v>0</v>
      </c>
      <c r="S321" s="225">
        <v>0</v>
      </c>
      <c r="T321" s="226">
        <f>S321*H321</f>
        <v>0</v>
      </c>
      <c r="U321" s="42"/>
      <c r="V321" s="42"/>
      <c r="W321" s="42"/>
      <c r="X321" s="42"/>
      <c r="Y321" s="42"/>
      <c r="Z321" s="42"/>
      <c r="AA321" s="42"/>
      <c r="AB321" s="42"/>
      <c r="AC321" s="42"/>
      <c r="AD321" s="42"/>
      <c r="AE321" s="42"/>
      <c r="AR321" s="227" t="s">
        <v>215</v>
      </c>
      <c r="AT321" s="227" t="s">
        <v>217</v>
      </c>
      <c r="AU321" s="227" t="s">
        <v>85</v>
      </c>
      <c r="AY321" s="20" t="s">
        <v>214</v>
      </c>
      <c r="BE321" s="228">
        <f>IF(N321="základní",J321,0)</f>
        <v>0</v>
      </c>
      <c r="BF321" s="228">
        <f>IF(N321="snížená",J321,0)</f>
        <v>0</v>
      </c>
      <c r="BG321" s="228">
        <f>IF(N321="zákl. přenesená",J321,0)</f>
        <v>0</v>
      </c>
      <c r="BH321" s="228">
        <f>IF(N321="sníž. přenesená",J321,0)</f>
        <v>0</v>
      </c>
      <c r="BI321" s="228">
        <f>IF(N321="nulová",J321,0)</f>
        <v>0</v>
      </c>
      <c r="BJ321" s="20" t="s">
        <v>83</v>
      </c>
      <c r="BK321" s="228">
        <f>ROUND(I321*H321,2)</f>
        <v>0</v>
      </c>
      <c r="BL321" s="20" t="s">
        <v>215</v>
      </c>
      <c r="BM321" s="227" t="s">
        <v>3085</v>
      </c>
    </row>
    <row r="322" s="12" customFormat="1" ht="22.8" customHeight="1">
      <c r="A322" s="12"/>
      <c r="B322" s="200"/>
      <c r="C322" s="201"/>
      <c r="D322" s="202" t="s">
        <v>75</v>
      </c>
      <c r="E322" s="214" t="s">
        <v>3612</v>
      </c>
      <c r="F322" s="214" t="s">
        <v>3729</v>
      </c>
      <c r="G322" s="201"/>
      <c r="H322" s="201"/>
      <c r="I322" s="204"/>
      <c r="J322" s="215">
        <f>BK322</f>
        <v>0</v>
      </c>
      <c r="K322" s="201"/>
      <c r="L322" s="206"/>
      <c r="M322" s="207"/>
      <c r="N322" s="208"/>
      <c r="O322" s="208"/>
      <c r="P322" s="209">
        <f>SUM(P323:P324)</f>
        <v>0</v>
      </c>
      <c r="Q322" s="208"/>
      <c r="R322" s="209">
        <f>SUM(R323:R324)</f>
        <v>0</v>
      </c>
      <c r="S322" s="208"/>
      <c r="T322" s="210">
        <f>SUM(T323:T324)</f>
        <v>0</v>
      </c>
      <c r="U322" s="12"/>
      <c r="V322" s="12"/>
      <c r="W322" s="12"/>
      <c r="X322" s="12"/>
      <c r="Y322" s="12"/>
      <c r="Z322" s="12"/>
      <c r="AA322" s="12"/>
      <c r="AB322" s="12"/>
      <c r="AC322" s="12"/>
      <c r="AD322" s="12"/>
      <c r="AE322" s="12"/>
      <c r="AR322" s="211" t="s">
        <v>83</v>
      </c>
      <c r="AT322" s="212" t="s">
        <v>75</v>
      </c>
      <c r="AU322" s="212" t="s">
        <v>83</v>
      </c>
      <c r="AY322" s="211" t="s">
        <v>214</v>
      </c>
      <c r="BK322" s="213">
        <f>SUM(BK323:BK324)</f>
        <v>0</v>
      </c>
    </row>
    <row r="323" s="2" customFormat="1" ht="16.5" customHeight="1">
      <c r="A323" s="42"/>
      <c r="B323" s="43"/>
      <c r="C323" s="216" t="s">
        <v>76</v>
      </c>
      <c r="D323" s="216" t="s">
        <v>217</v>
      </c>
      <c r="E323" s="217" t="s">
        <v>3860</v>
      </c>
      <c r="F323" s="218" t="s">
        <v>3861</v>
      </c>
      <c r="G323" s="219" t="s">
        <v>3732</v>
      </c>
      <c r="H323" s="220">
        <v>2</v>
      </c>
      <c r="I323" s="221"/>
      <c r="J323" s="222">
        <f>ROUND(I323*H323,2)</f>
        <v>0</v>
      </c>
      <c r="K323" s="218" t="s">
        <v>32</v>
      </c>
      <c r="L323" s="48"/>
      <c r="M323" s="223" t="s">
        <v>32</v>
      </c>
      <c r="N323" s="224" t="s">
        <v>47</v>
      </c>
      <c r="O323" s="88"/>
      <c r="P323" s="225">
        <f>O323*H323</f>
        <v>0</v>
      </c>
      <c r="Q323" s="225">
        <v>0</v>
      </c>
      <c r="R323" s="225">
        <f>Q323*H323</f>
        <v>0</v>
      </c>
      <c r="S323" s="225">
        <v>0</v>
      </c>
      <c r="T323" s="226">
        <f>S323*H323</f>
        <v>0</v>
      </c>
      <c r="U323" s="42"/>
      <c r="V323" s="42"/>
      <c r="W323" s="42"/>
      <c r="X323" s="42"/>
      <c r="Y323" s="42"/>
      <c r="Z323" s="42"/>
      <c r="AA323" s="42"/>
      <c r="AB323" s="42"/>
      <c r="AC323" s="42"/>
      <c r="AD323" s="42"/>
      <c r="AE323" s="42"/>
      <c r="AR323" s="227" t="s">
        <v>215</v>
      </c>
      <c r="AT323" s="227" t="s">
        <v>217</v>
      </c>
      <c r="AU323" s="227" t="s">
        <v>85</v>
      </c>
      <c r="AY323" s="20" t="s">
        <v>214</v>
      </c>
      <c r="BE323" s="228">
        <f>IF(N323="základní",J323,0)</f>
        <v>0</v>
      </c>
      <c r="BF323" s="228">
        <f>IF(N323="snížená",J323,0)</f>
        <v>0</v>
      </c>
      <c r="BG323" s="228">
        <f>IF(N323="zákl. přenesená",J323,0)</f>
        <v>0</v>
      </c>
      <c r="BH323" s="228">
        <f>IF(N323="sníž. přenesená",J323,0)</f>
        <v>0</v>
      </c>
      <c r="BI323" s="228">
        <f>IF(N323="nulová",J323,0)</f>
        <v>0</v>
      </c>
      <c r="BJ323" s="20" t="s">
        <v>83</v>
      </c>
      <c r="BK323" s="228">
        <f>ROUND(I323*H323,2)</f>
        <v>0</v>
      </c>
      <c r="BL323" s="20" t="s">
        <v>215</v>
      </c>
      <c r="BM323" s="227" t="s">
        <v>3091</v>
      </c>
    </row>
    <row r="324" s="2" customFormat="1" ht="16.5" customHeight="1">
      <c r="A324" s="42"/>
      <c r="B324" s="43"/>
      <c r="C324" s="216" t="s">
        <v>76</v>
      </c>
      <c r="D324" s="216" t="s">
        <v>217</v>
      </c>
      <c r="E324" s="217" t="s">
        <v>3862</v>
      </c>
      <c r="F324" s="218" t="s">
        <v>3863</v>
      </c>
      <c r="G324" s="219" t="s">
        <v>3732</v>
      </c>
      <c r="H324" s="220">
        <v>2</v>
      </c>
      <c r="I324" s="221"/>
      <c r="J324" s="222">
        <f>ROUND(I324*H324,2)</f>
        <v>0</v>
      </c>
      <c r="K324" s="218" t="s">
        <v>32</v>
      </c>
      <c r="L324" s="48"/>
      <c r="M324" s="223" t="s">
        <v>32</v>
      </c>
      <c r="N324" s="224" t="s">
        <v>47</v>
      </c>
      <c r="O324" s="88"/>
      <c r="P324" s="225">
        <f>O324*H324</f>
        <v>0</v>
      </c>
      <c r="Q324" s="225">
        <v>0</v>
      </c>
      <c r="R324" s="225">
        <f>Q324*H324</f>
        <v>0</v>
      </c>
      <c r="S324" s="225">
        <v>0</v>
      </c>
      <c r="T324" s="226">
        <f>S324*H324</f>
        <v>0</v>
      </c>
      <c r="U324" s="42"/>
      <c r="V324" s="42"/>
      <c r="W324" s="42"/>
      <c r="X324" s="42"/>
      <c r="Y324" s="42"/>
      <c r="Z324" s="42"/>
      <c r="AA324" s="42"/>
      <c r="AB324" s="42"/>
      <c r="AC324" s="42"/>
      <c r="AD324" s="42"/>
      <c r="AE324" s="42"/>
      <c r="AR324" s="227" t="s">
        <v>215</v>
      </c>
      <c r="AT324" s="227" t="s">
        <v>217</v>
      </c>
      <c r="AU324" s="227" t="s">
        <v>85</v>
      </c>
      <c r="AY324" s="20" t="s">
        <v>214</v>
      </c>
      <c r="BE324" s="228">
        <f>IF(N324="základní",J324,0)</f>
        <v>0</v>
      </c>
      <c r="BF324" s="228">
        <f>IF(N324="snížená",J324,0)</f>
        <v>0</v>
      </c>
      <c r="BG324" s="228">
        <f>IF(N324="zákl. přenesená",J324,0)</f>
        <v>0</v>
      </c>
      <c r="BH324" s="228">
        <f>IF(N324="sníž. přenesená",J324,0)</f>
        <v>0</v>
      </c>
      <c r="BI324" s="228">
        <f>IF(N324="nulová",J324,0)</f>
        <v>0</v>
      </c>
      <c r="BJ324" s="20" t="s">
        <v>83</v>
      </c>
      <c r="BK324" s="228">
        <f>ROUND(I324*H324,2)</f>
        <v>0</v>
      </c>
      <c r="BL324" s="20" t="s">
        <v>215</v>
      </c>
      <c r="BM324" s="227" t="s">
        <v>3095</v>
      </c>
    </row>
    <row r="325" s="12" customFormat="1" ht="22.8" customHeight="1">
      <c r="A325" s="12"/>
      <c r="B325" s="200"/>
      <c r="C325" s="201"/>
      <c r="D325" s="202" t="s">
        <v>75</v>
      </c>
      <c r="E325" s="214" t="s">
        <v>3864</v>
      </c>
      <c r="F325" s="214" t="s">
        <v>3865</v>
      </c>
      <c r="G325" s="201"/>
      <c r="H325" s="201"/>
      <c r="I325" s="204"/>
      <c r="J325" s="215">
        <f>BK325</f>
        <v>0</v>
      </c>
      <c r="K325" s="201"/>
      <c r="L325" s="206"/>
      <c r="M325" s="207"/>
      <c r="N325" s="208"/>
      <c r="O325" s="208"/>
      <c r="P325" s="209">
        <f>SUM(P326:P328)</f>
        <v>0</v>
      </c>
      <c r="Q325" s="208"/>
      <c r="R325" s="209">
        <f>SUM(R326:R328)</f>
        <v>0</v>
      </c>
      <c r="S325" s="208"/>
      <c r="T325" s="210">
        <f>SUM(T326:T328)</f>
        <v>0</v>
      </c>
      <c r="U325" s="12"/>
      <c r="V325" s="12"/>
      <c r="W325" s="12"/>
      <c r="X325" s="12"/>
      <c r="Y325" s="12"/>
      <c r="Z325" s="12"/>
      <c r="AA325" s="12"/>
      <c r="AB325" s="12"/>
      <c r="AC325" s="12"/>
      <c r="AD325" s="12"/>
      <c r="AE325" s="12"/>
      <c r="AR325" s="211" t="s">
        <v>83</v>
      </c>
      <c r="AT325" s="212" t="s">
        <v>75</v>
      </c>
      <c r="AU325" s="212" t="s">
        <v>83</v>
      </c>
      <c r="AY325" s="211" t="s">
        <v>214</v>
      </c>
      <c r="BK325" s="213">
        <f>SUM(BK326:BK328)</f>
        <v>0</v>
      </c>
    </row>
    <row r="326" s="2" customFormat="1" ht="16.5" customHeight="1">
      <c r="A326" s="42"/>
      <c r="B326" s="43"/>
      <c r="C326" s="216" t="s">
        <v>76</v>
      </c>
      <c r="D326" s="216" t="s">
        <v>217</v>
      </c>
      <c r="E326" s="217" t="s">
        <v>3866</v>
      </c>
      <c r="F326" s="218" t="s">
        <v>3867</v>
      </c>
      <c r="G326" s="219" t="s">
        <v>3732</v>
      </c>
      <c r="H326" s="220">
        <v>10</v>
      </c>
      <c r="I326" s="221"/>
      <c r="J326" s="222">
        <f>ROUND(I326*H326,2)</f>
        <v>0</v>
      </c>
      <c r="K326" s="218" t="s">
        <v>32</v>
      </c>
      <c r="L326" s="48"/>
      <c r="M326" s="223" t="s">
        <v>32</v>
      </c>
      <c r="N326" s="224" t="s">
        <v>47</v>
      </c>
      <c r="O326" s="88"/>
      <c r="P326" s="225">
        <f>O326*H326</f>
        <v>0</v>
      </c>
      <c r="Q326" s="225">
        <v>0</v>
      </c>
      <c r="R326" s="225">
        <f>Q326*H326</f>
        <v>0</v>
      </c>
      <c r="S326" s="225">
        <v>0</v>
      </c>
      <c r="T326" s="226">
        <f>S326*H326</f>
        <v>0</v>
      </c>
      <c r="U326" s="42"/>
      <c r="V326" s="42"/>
      <c r="W326" s="42"/>
      <c r="X326" s="42"/>
      <c r="Y326" s="42"/>
      <c r="Z326" s="42"/>
      <c r="AA326" s="42"/>
      <c r="AB326" s="42"/>
      <c r="AC326" s="42"/>
      <c r="AD326" s="42"/>
      <c r="AE326" s="42"/>
      <c r="AR326" s="227" t="s">
        <v>215</v>
      </c>
      <c r="AT326" s="227" t="s">
        <v>217</v>
      </c>
      <c r="AU326" s="227" t="s">
        <v>85</v>
      </c>
      <c r="AY326" s="20" t="s">
        <v>214</v>
      </c>
      <c r="BE326" s="228">
        <f>IF(N326="základní",J326,0)</f>
        <v>0</v>
      </c>
      <c r="BF326" s="228">
        <f>IF(N326="snížená",J326,0)</f>
        <v>0</v>
      </c>
      <c r="BG326" s="228">
        <f>IF(N326="zákl. přenesená",J326,0)</f>
        <v>0</v>
      </c>
      <c r="BH326" s="228">
        <f>IF(N326="sníž. přenesená",J326,0)</f>
        <v>0</v>
      </c>
      <c r="BI326" s="228">
        <f>IF(N326="nulová",J326,0)</f>
        <v>0</v>
      </c>
      <c r="BJ326" s="20" t="s">
        <v>83</v>
      </c>
      <c r="BK326" s="228">
        <f>ROUND(I326*H326,2)</f>
        <v>0</v>
      </c>
      <c r="BL326" s="20" t="s">
        <v>215</v>
      </c>
      <c r="BM326" s="227" t="s">
        <v>3099</v>
      </c>
    </row>
    <row r="327" s="2" customFormat="1" ht="16.5" customHeight="1">
      <c r="A327" s="42"/>
      <c r="B327" s="43"/>
      <c r="C327" s="216" t="s">
        <v>76</v>
      </c>
      <c r="D327" s="216" t="s">
        <v>217</v>
      </c>
      <c r="E327" s="217" t="s">
        <v>3868</v>
      </c>
      <c r="F327" s="218" t="s">
        <v>3869</v>
      </c>
      <c r="G327" s="219" t="s">
        <v>3732</v>
      </c>
      <c r="H327" s="220">
        <v>2</v>
      </c>
      <c r="I327" s="221"/>
      <c r="J327" s="222">
        <f>ROUND(I327*H327,2)</f>
        <v>0</v>
      </c>
      <c r="K327" s="218" t="s">
        <v>32</v>
      </c>
      <c r="L327" s="48"/>
      <c r="M327" s="223" t="s">
        <v>32</v>
      </c>
      <c r="N327" s="224" t="s">
        <v>47</v>
      </c>
      <c r="O327" s="88"/>
      <c r="P327" s="225">
        <f>O327*H327</f>
        <v>0</v>
      </c>
      <c r="Q327" s="225">
        <v>0</v>
      </c>
      <c r="R327" s="225">
        <f>Q327*H327</f>
        <v>0</v>
      </c>
      <c r="S327" s="225">
        <v>0</v>
      </c>
      <c r="T327" s="226">
        <f>S327*H327</f>
        <v>0</v>
      </c>
      <c r="U327" s="42"/>
      <c r="V327" s="42"/>
      <c r="W327" s="42"/>
      <c r="X327" s="42"/>
      <c r="Y327" s="42"/>
      <c r="Z327" s="42"/>
      <c r="AA327" s="42"/>
      <c r="AB327" s="42"/>
      <c r="AC327" s="42"/>
      <c r="AD327" s="42"/>
      <c r="AE327" s="42"/>
      <c r="AR327" s="227" t="s">
        <v>215</v>
      </c>
      <c r="AT327" s="227" t="s">
        <v>217</v>
      </c>
      <c r="AU327" s="227" t="s">
        <v>85</v>
      </c>
      <c r="AY327" s="20" t="s">
        <v>214</v>
      </c>
      <c r="BE327" s="228">
        <f>IF(N327="základní",J327,0)</f>
        <v>0</v>
      </c>
      <c r="BF327" s="228">
        <f>IF(N327="snížená",J327,0)</f>
        <v>0</v>
      </c>
      <c r="BG327" s="228">
        <f>IF(N327="zákl. přenesená",J327,0)</f>
        <v>0</v>
      </c>
      <c r="BH327" s="228">
        <f>IF(N327="sníž. přenesená",J327,0)</f>
        <v>0</v>
      </c>
      <c r="BI327" s="228">
        <f>IF(N327="nulová",J327,0)</f>
        <v>0</v>
      </c>
      <c r="BJ327" s="20" t="s">
        <v>83</v>
      </c>
      <c r="BK327" s="228">
        <f>ROUND(I327*H327,2)</f>
        <v>0</v>
      </c>
      <c r="BL327" s="20" t="s">
        <v>215</v>
      </c>
      <c r="BM327" s="227" t="s">
        <v>3103</v>
      </c>
    </row>
    <row r="328" s="2" customFormat="1" ht="16.5" customHeight="1">
      <c r="A328" s="42"/>
      <c r="B328" s="43"/>
      <c r="C328" s="216" t="s">
        <v>76</v>
      </c>
      <c r="D328" s="216" t="s">
        <v>217</v>
      </c>
      <c r="E328" s="217" t="s">
        <v>3870</v>
      </c>
      <c r="F328" s="218" t="s">
        <v>3871</v>
      </c>
      <c r="G328" s="219" t="s">
        <v>3732</v>
      </c>
      <c r="H328" s="220">
        <v>10</v>
      </c>
      <c r="I328" s="221"/>
      <c r="J328" s="222">
        <f>ROUND(I328*H328,2)</f>
        <v>0</v>
      </c>
      <c r="K328" s="218" t="s">
        <v>32</v>
      </c>
      <c r="L328" s="48"/>
      <c r="M328" s="223" t="s">
        <v>32</v>
      </c>
      <c r="N328" s="224" t="s">
        <v>47</v>
      </c>
      <c r="O328" s="88"/>
      <c r="P328" s="225">
        <f>O328*H328</f>
        <v>0</v>
      </c>
      <c r="Q328" s="225">
        <v>0</v>
      </c>
      <c r="R328" s="225">
        <f>Q328*H328</f>
        <v>0</v>
      </c>
      <c r="S328" s="225">
        <v>0</v>
      </c>
      <c r="T328" s="226">
        <f>S328*H328</f>
        <v>0</v>
      </c>
      <c r="U328" s="42"/>
      <c r="V328" s="42"/>
      <c r="W328" s="42"/>
      <c r="X328" s="42"/>
      <c r="Y328" s="42"/>
      <c r="Z328" s="42"/>
      <c r="AA328" s="42"/>
      <c r="AB328" s="42"/>
      <c r="AC328" s="42"/>
      <c r="AD328" s="42"/>
      <c r="AE328" s="42"/>
      <c r="AR328" s="227" t="s">
        <v>215</v>
      </c>
      <c r="AT328" s="227" t="s">
        <v>217</v>
      </c>
      <c r="AU328" s="227" t="s">
        <v>85</v>
      </c>
      <c r="AY328" s="20" t="s">
        <v>214</v>
      </c>
      <c r="BE328" s="228">
        <f>IF(N328="základní",J328,0)</f>
        <v>0</v>
      </c>
      <c r="BF328" s="228">
        <f>IF(N328="snížená",J328,0)</f>
        <v>0</v>
      </c>
      <c r="BG328" s="228">
        <f>IF(N328="zákl. přenesená",J328,0)</f>
        <v>0</v>
      </c>
      <c r="BH328" s="228">
        <f>IF(N328="sníž. přenesená",J328,0)</f>
        <v>0</v>
      </c>
      <c r="BI328" s="228">
        <f>IF(N328="nulová",J328,0)</f>
        <v>0</v>
      </c>
      <c r="BJ328" s="20" t="s">
        <v>83</v>
      </c>
      <c r="BK328" s="228">
        <f>ROUND(I328*H328,2)</f>
        <v>0</v>
      </c>
      <c r="BL328" s="20" t="s">
        <v>215</v>
      </c>
      <c r="BM328" s="227" t="s">
        <v>3107</v>
      </c>
    </row>
    <row r="329" s="12" customFormat="1" ht="22.8" customHeight="1">
      <c r="A329" s="12"/>
      <c r="B329" s="200"/>
      <c r="C329" s="201"/>
      <c r="D329" s="202" t="s">
        <v>75</v>
      </c>
      <c r="E329" s="214" t="s">
        <v>3733</v>
      </c>
      <c r="F329" s="214" t="s">
        <v>3734</v>
      </c>
      <c r="G329" s="201"/>
      <c r="H329" s="201"/>
      <c r="I329" s="204"/>
      <c r="J329" s="215">
        <f>BK329</f>
        <v>0</v>
      </c>
      <c r="K329" s="201"/>
      <c r="L329" s="206"/>
      <c r="M329" s="207"/>
      <c r="N329" s="208"/>
      <c r="O329" s="208"/>
      <c r="P329" s="209">
        <f>SUM(P330:P332)</f>
        <v>0</v>
      </c>
      <c r="Q329" s="208"/>
      <c r="R329" s="209">
        <f>SUM(R330:R332)</f>
        <v>0</v>
      </c>
      <c r="S329" s="208"/>
      <c r="T329" s="210">
        <f>SUM(T330:T332)</f>
        <v>0</v>
      </c>
      <c r="U329" s="12"/>
      <c r="V329" s="12"/>
      <c r="W329" s="12"/>
      <c r="X329" s="12"/>
      <c r="Y329" s="12"/>
      <c r="Z329" s="12"/>
      <c r="AA329" s="12"/>
      <c r="AB329" s="12"/>
      <c r="AC329" s="12"/>
      <c r="AD329" s="12"/>
      <c r="AE329" s="12"/>
      <c r="AR329" s="211" t="s">
        <v>83</v>
      </c>
      <c r="AT329" s="212" t="s">
        <v>75</v>
      </c>
      <c r="AU329" s="212" t="s">
        <v>83</v>
      </c>
      <c r="AY329" s="211" t="s">
        <v>214</v>
      </c>
      <c r="BK329" s="213">
        <f>SUM(BK330:BK332)</f>
        <v>0</v>
      </c>
    </row>
    <row r="330" s="2" customFormat="1" ht="16.5" customHeight="1">
      <c r="A330" s="42"/>
      <c r="B330" s="43"/>
      <c r="C330" s="216" t="s">
        <v>76</v>
      </c>
      <c r="D330" s="216" t="s">
        <v>217</v>
      </c>
      <c r="E330" s="217" t="s">
        <v>3872</v>
      </c>
      <c r="F330" s="218" t="s">
        <v>3736</v>
      </c>
      <c r="G330" s="219" t="s">
        <v>3732</v>
      </c>
      <c r="H330" s="220">
        <v>17</v>
      </c>
      <c r="I330" s="221"/>
      <c r="J330" s="222">
        <f>ROUND(I330*H330,2)</f>
        <v>0</v>
      </c>
      <c r="K330" s="218" t="s">
        <v>32</v>
      </c>
      <c r="L330" s="48"/>
      <c r="M330" s="223" t="s">
        <v>32</v>
      </c>
      <c r="N330" s="224" t="s">
        <v>47</v>
      </c>
      <c r="O330" s="88"/>
      <c r="P330" s="225">
        <f>O330*H330</f>
        <v>0</v>
      </c>
      <c r="Q330" s="225">
        <v>0</v>
      </c>
      <c r="R330" s="225">
        <f>Q330*H330</f>
        <v>0</v>
      </c>
      <c r="S330" s="225">
        <v>0</v>
      </c>
      <c r="T330" s="226">
        <f>S330*H330</f>
        <v>0</v>
      </c>
      <c r="U330" s="42"/>
      <c r="V330" s="42"/>
      <c r="W330" s="42"/>
      <c r="X330" s="42"/>
      <c r="Y330" s="42"/>
      <c r="Z330" s="42"/>
      <c r="AA330" s="42"/>
      <c r="AB330" s="42"/>
      <c r="AC330" s="42"/>
      <c r="AD330" s="42"/>
      <c r="AE330" s="42"/>
      <c r="AR330" s="227" t="s">
        <v>215</v>
      </c>
      <c r="AT330" s="227" t="s">
        <v>217</v>
      </c>
      <c r="AU330" s="227" t="s">
        <v>85</v>
      </c>
      <c r="AY330" s="20" t="s">
        <v>214</v>
      </c>
      <c r="BE330" s="228">
        <f>IF(N330="základní",J330,0)</f>
        <v>0</v>
      </c>
      <c r="BF330" s="228">
        <f>IF(N330="snížená",J330,0)</f>
        <v>0</v>
      </c>
      <c r="BG330" s="228">
        <f>IF(N330="zákl. přenesená",J330,0)</f>
        <v>0</v>
      </c>
      <c r="BH330" s="228">
        <f>IF(N330="sníž. přenesená",J330,0)</f>
        <v>0</v>
      </c>
      <c r="BI330" s="228">
        <f>IF(N330="nulová",J330,0)</f>
        <v>0</v>
      </c>
      <c r="BJ330" s="20" t="s">
        <v>83</v>
      </c>
      <c r="BK330" s="228">
        <f>ROUND(I330*H330,2)</f>
        <v>0</v>
      </c>
      <c r="BL330" s="20" t="s">
        <v>215</v>
      </c>
      <c r="BM330" s="227" t="s">
        <v>3111</v>
      </c>
    </row>
    <row r="331" s="2" customFormat="1" ht="16.5" customHeight="1">
      <c r="A331" s="42"/>
      <c r="B331" s="43"/>
      <c r="C331" s="216" t="s">
        <v>76</v>
      </c>
      <c r="D331" s="216" t="s">
        <v>217</v>
      </c>
      <c r="E331" s="217" t="s">
        <v>3873</v>
      </c>
      <c r="F331" s="218" t="s">
        <v>3738</v>
      </c>
      <c r="G331" s="219" t="s">
        <v>3732</v>
      </c>
      <c r="H331" s="220">
        <v>29</v>
      </c>
      <c r="I331" s="221"/>
      <c r="J331" s="222">
        <f>ROUND(I331*H331,2)</f>
        <v>0</v>
      </c>
      <c r="K331" s="218" t="s">
        <v>32</v>
      </c>
      <c r="L331" s="48"/>
      <c r="M331" s="223" t="s">
        <v>32</v>
      </c>
      <c r="N331" s="224" t="s">
        <v>47</v>
      </c>
      <c r="O331" s="88"/>
      <c r="P331" s="225">
        <f>O331*H331</f>
        <v>0</v>
      </c>
      <c r="Q331" s="225">
        <v>0</v>
      </c>
      <c r="R331" s="225">
        <f>Q331*H331</f>
        <v>0</v>
      </c>
      <c r="S331" s="225">
        <v>0</v>
      </c>
      <c r="T331" s="226">
        <f>S331*H331</f>
        <v>0</v>
      </c>
      <c r="U331" s="42"/>
      <c r="V331" s="42"/>
      <c r="W331" s="42"/>
      <c r="X331" s="42"/>
      <c r="Y331" s="42"/>
      <c r="Z331" s="42"/>
      <c r="AA331" s="42"/>
      <c r="AB331" s="42"/>
      <c r="AC331" s="42"/>
      <c r="AD331" s="42"/>
      <c r="AE331" s="42"/>
      <c r="AR331" s="227" t="s">
        <v>215</v>
      </c>
      <c r="AT331" s="227" t="s">
        <v>217</v>
      </c>
      <c r="AU331" s="227" t="s">
        <v>85</v>
      </c>
      <c r="AY331" s="20" t="s">
        <v>214</v>
      </c>
      <c r="BE331" s="228">
        <f>IF(N331="základní",J331,0)</f>
        <v>0</v>
      </c>
      <c r="BF331" s="228">
        <f>IF(N331="snížená",J331,0)</f>
        <v>0</v>
      </c>
      <c r="BG331" s="228">
        <f>IF(N331="zákl. přenesená",J331,0)</f>
        <v>0</v>
      </c>
      <c r="BH331" s="228">
        <f>IF(N331="sníž. přenesená",J331,0)</f>
        <v>0</v>
      </c>
      <c r="BI331" s="228">
        <f>IF(N331="nulová",J331,0)</f>
        <v>0</v>
      </c>
      <c r="BJ331" s="20" t="s">
        <v>83</v>
      </c>
      <c r="BK331" s="228">
        <f>ROUND(I331*H331,2)</f>
        <v>0</v>
      </c>
      <c r="BL331" s="20" t="s">
        <v>215</v>
      </c>
      <c r="BM331" s="227" t="s">
        <v>3116</v>
      </c>
    </row>
    <row r="332" s="2" customFormat="1" ht="16.5" customHeight="1">
      <c r="A332" s="42"/>
      <c r="B332" s="43"/>
      <c r="C332" s="216" t="s">
        <v>76</v>
      </c>
      <c r="D332" s="216" t="s">
        <v>217</v>
      </c>
      <c r="E332" s="217" t="s">
        <v>3874</v>
      </c>
      <c r="F332" s="218" t="s">
        <v>3830</v>
      </c>
      <c r="G332" s="219" t="s">
        <v>3732</v>
      </c>
      <c r="H332" s="220">
        <v>48</v>
      </c>
      <c r="I332" s="221"/>
      <c r="J332" s="222">
        <f>ROUND(I332*H332,2)</f>
        <v>0</v>
      </c>
      <c r="K332" s="218" t="s">
        <v>32</v>
      </c>
      <c r="L332" s="48"/>
      <c r="M332" s="223" t="s">
        <v>32</v>
      </c>
      <c r="N332" s="224" t="s">
        <v>47</v>
      </c>
      <c r="O332" s="88"/>
      <c r="P332" s="225">
        <f>O332*H332</f>
        <v>0</v>
      </c>
      <c r="Q332" s="225">
        <v>0</v>
      </c>
      <c r="R332" s="225">
        <f>Q332*H332</f>
        <v>0</v>
      </c>
      <c r="S332" s="225">
        <v>0</v>
      </c>
      <c r="T332" s="226">
        <f>S332*H332</f>
        <v>0</v>
      </c>
      <c r="U332" s="42"/>
      <c r="V332" s="42"/>
      <c r="W332" s="42"/>
      <c r="X332" s="42"/>
      <c r="Y332" s="42"/>
      <c r="Z332" s="42"/>
      <c r="AA332" s="42"/>
      <c r="AB332" s="42"/>
      <c r="AC332" s="42"/>
      <c r="AD332" s="42"/>
      <c r="AE332" s="42"/>
      <c r="AR332" s="227" t="s">
        <v>215</v>
      </c>
      <c r="AT332" s="227" t="s">
        <v>217</v>
      </c>
      <c r="AU332" s="227" t="s">
        <v>85</v>
      </c>
      <c r="AY332" s="20" t="s">
        <v>214</v>
      </c>
      <c r="BE332" s="228">
        <f>IF(N332="základní",J332,0)</f>
        <v>0</v>
      </c>
      <c r="BF332" s="228">
        <f>IF(N332="snížená",J332,0)</f>
        <v>0</v>
      </c>
      <c r="BG332" s="228">
        <f>IF(N332="zákl. přenesená",J332,0)</f>
        <v>0</v>
      </c>
      <c r="BH332" s="228">
        <f>IF(N332="sníž. přenesená",J332,0)</f>
        <v>0</v>
      </c>
      <c r="BI332" s="228">
        <f>IF(N332="nulová",J332,0)</f>
        <v>0</v>
      </c>
      <c r="BJ332" s="20" t="s">
        <v>83</v>
      </c>
      <c r="BK332" s="228">
        <f>ROUND(I332*H332,2)</f>
        <v>0</v>
      </c>
      <c r="BL332" s="20" t="s">
        <v>215</v>
      </c>
      <c r="BM332" s="227" t="s">
        <v>3121</v>
      </c>
    </row>
    <row r="333" s="12" customFormat="1" ht="22.8" customHeight="1">
      <c r="A333" s="12"/>
      <c r="B333" s="200"/>
      <c r="C333" s="201"/>
      <c r="D333" s="202" t="s">
        <v>75</v>
      </c>
      <c r="E333" s="214" t="s">
        <v>3743</v>
      </c>
      <c r="F333" s="214" t="s">
        <v>3744</v>
      </c>
      <c r="G333" s="201"/>
      <c r="H333" s="201"/>
      <c r="I333" s="204"/>
      <c r="J333" s="215">
        <f>BK333</f>
        <v>0</v>
      </c>
      <c r="K333" s="201"/>
      <c r="L333" s="206"/>
      <c r="M333" s="207"/>
      <c r="N333" s="208"/>
      <c r="O333" s="208"/>
      <c r="P333" s="209">
        <f>P334</f>
        <v>0</v>
      </c>
      <c r="Q333" s="208"/>
      <c r="R333" s="209">
        <f>R334</f>
        <v>0</v>
      </c>
      <c r="S333" s="208"/>
      <c r="T333" s="210">
        <f>T334</f>
        <v>0</v>
      </c>
      <c r="U333" s="12"/>
      <c r="V333" s="12"/>
      <c r="W333" s="12"/>
      <c r="X333" s="12"/>
      <c r="Y333" s="12"/>
      <c r="Z333" s="12"/>
      <c r="AA333" s="12"/>
      <c r="AB333" s="12"/>
      <c r="AC333" s="12"/>
      <c r="AD333" s="12"/>
      <c r="AE333" s="12"/>
      <c r="AR333" s="211" t="s">
        <v>83</v>
      </c>
      <c r="AT333" s="212" t="s">
        <v>75</v>
      </c>
      <c r="AU333" s="212" t="s">
        <v>83</v>
      </c>
      <c r="AY333" s="211" t="s">
        <v>214</v>
      </c>
      <c r="BK333" s="213">
        <f>BK334</f>
        <v>0</v>
      </c>
    </row>
    <row r="334" s="2" customFormat="1" ht="16.5" customHeight="1">
      <c r="A334" s="42"/>
      <c r="B334" s="43"/>
      <c r="C334" s="216" t="s">
        <v>76</v>
      </c>
      <c r="D334" s="216" t="s">
        <v>217</v>
      </c>
      <c r="E334" s="217" t="s">
        <v>3875</v>
      </c>
      <c r="F334" s="218" t="s">
        <v>3746</v>
      </c>
      <c r="G334" s="219" t="s">
        <v>3747</v>
      </c>
      <c r="H334" s="220">
        <v>1</v>
      </c>
      <c r="I334" s="221"/>
      <c r="J334" s="222">
        <f>ROUND(I334*H334,2)</f>
        <v>0</v>
      </c>
      <c r="K334" s="218" t="s">
        <v>32</v>
      </c>
      <c r="L334" s="48"/>
      <c r="M334" s="223" t="s">
        <v>32</v>
      </c>
      <c r="N334" s="224" t="s">
        <v>47</v>
      </c>
      <c r="O334" s="88"/>
      <c r="P334" s="225">
        <f>O334*H334</f>
        <v>0</v>
      </c>
      <c r="Q334" s="225">
        <v>0</v>
      </c>
      <c r="R334" s="225">
        <f>Q334*H334</f>
        <v>0</v>
      </c>
      <c r="S334" s="225">
        <v>0</v>
      </c>
      <c r="T334" s="226">
        <f>S334*H334</f>
        <v>0</v>
      </c>
      <c r="U334" s="42"/>
      <c r="V334" s="42"/>
      <c r="W334" s="42"/>
      <c r="X334" s="42"/>
      <c r="Y334" s="42"/>
      <c r="Z334" s="42"/>
      <c r="AA334" s="42"/>
      <c r="AB334" s="42"/>
      <c r="AC334" s="42"/>
      <c r="AD334" s="42"/>
      <c r="AE334" s="42"/>
      <c r="AR334" s="227" t="s">
        <v>215</v>
      </c>
      <c r="AT334" s="227" t="s">
        <v>217</v>
      </c>
      <c r="AU334" s="227" t="s">
        <v>85</v>
      </c>
      <c r="AY334" s="20" t="s">
        <v>214</v>
      </c>
      <c r="BE334" s="228">
        <f>IF(N334="základní",J334,0)</f>
        <v>0</v>
      </c>
      <c r="BF334" s="228">
        <f>IF(N334="snížená",J334,0)</f>
        <v>0</v>
      </c>
      <c r="BG334" s="228">
        <f>IF(N334="zákl. přenesená",J334,0)</f>
        <v>0</v>
      </c>
      <c r="BH334" s="228">
        <f>IF(N334="sníž. přenesená",J334,0)</f>
        <v>0</v>
      </c>
      <c r="BI334" s="228">
        <f>IF(N334="nulová",J334,0)</f>
        <v>0</v>
      </c>
      <c r="BJ334" s="20" t="s">
        <v>83</v>
      </c>
      <c r="BK334" s="228">
        <f>ROUND(I334*H334,2)</f>
        <v>0</v>
      </c>
      <c r="BL334" s="20" t="s">
        <v>215</v>
      </c>
      <c r="BM334" s="227" t="s">
        <v>3124</v>
      </c>
    </row>
    <row r="335" s="12" customFormat="1" ht="22.8" customHeight="1">
      <c r="A335" s="12"/>
      <c r="B335" s="200"/>
      <c r="C335" s="201"/>
      <c r="D335" s="202" t="s">
        <v>75</v>
      </c>
      <c r="E335" s="214" t="s">
        <v>3748</v>
      </c>
      <c r="F335" s="214" t="s">
        <v>3749</v>
      </c>
      <c r="G335" s="201"/>
      <c r="H335" s="201"/>
      <c r="I335" s="204"/>
      <c r="J335" s="215">
        <f>BK335</f>
        <v>0</v>
      </c>
      <c r="K335" s="201"/>
      <c r="L335" s="206"/>
      <c r="M335" s="207"/>
      <c r="N335" s="208"/>
      <c r="O335" s="208"/>
      <c r="P335" s="209">
        <f>P336</f>
        <v>0</v>
      </c>
      <c r="Q335" s="208"/>
      <c r="R335" s="209">
        <f>R336</f>
        <v>0</v>
      </c>
      <c r="S335" s="208"/>
      <c r="T335" s="210">
        <f>T336</f>
        <v>0</v>
      </c>
      <c r="U335" s="12"/>
      <c r="V335" s="12"/>
      <c r="W335" s="12"/>
      <c r="X335" s="12"/>
      <c r="Y335" s="12"/>
      <c r="Z335" s="12"/>
      <c r="AA335" s="12"/>
      <c r="AB335" s="12"/>
      <c r="AC335" s="12"/>
      <c r="AD335" s="12"/>
      <c r="AE335" s="12"/>
      <c r="AR335" s="211" t="s">
        <v>83</v>
      </c>
      <c r="AT335" s="212" t="s">
        <v>75</v>
      </c>
      <c r="AU335" s="212" t="s">
        <v>83</v>
      </c>
      <c r="AY335" s="211" t="s">
        <v>214</v>
      </c>
      <c r="BK335" s="213">
        <f>BK336</f>
        <v>0</v>
      </c>
    </row>
    <row r="336" s="2" customFormat="1" ht="16.5" customHeight="1">
      <c r="A336" s="42"/>
      <c r="B336" s="43"/>
      <c r="C336" s="216" t="s">
        <v>76</v>
      </c>
      <c r="D336" s="216" t="s">
        <v>217</v>
      </c>
      <c r="E336" s="217" t="s">
        <v>3876</v>
      </c>
      <c r="F336" s="218" t="s">
        <v>3746</v>
      </c>
      <c r="G336" s="219" t="s">
        <v>3747</v>
      </c>
      <c r="H336" s="220">
        <v>1</v>
      </c>
      <c r="I336" s="221"/>
      <c r="J336" s="222">
        <f>ROUND(I336*H336,2)</f>
        <v>0</v>
      </c>
      <c r="K336" s="218" t="s">
        <v>32</v>
      </c>
      <c r="L336" s="48"/>
      <c r="M336" s="223" t="s">
        <v>32</v>
      </c>
      <c r="N336" s="224" t="s">
        <v>47</v>
      </c>
      <c r="O336" s="88"/>
      <c r="P336" s="225">
        <f>O336*H336</f>
        <v>0</v>
      </c>
      <c r="Q336" s="225">
        <v>0</v>
      </c>
      <c r="R336" s="225">
        <f>Q336*H336</f>
        <v>0</v>
      </c>
      <c r="S336" s="225">
        <v>0</v>
      </c>
      <c r="T336" s="226">
        <f>S336*H336</f>
        <v>0</v>
      </c>
      <c r="U336" s="42"/>
      <c r="V336" s="42"/>
      <c r="W336" s="42"/>
      <c r="X336" s="42"/>
      <c r="Y336" s="42"/>
      <c r="Z336" s="42"/>
      <c r="AA336" s="42"/>
      <c r="AB336" s="42"/>
      <c r="AC336" s="42"/>
      <c r="AD336" s="42"/>
      <c r="AE336" s="42"/>
      <c r="AR336" s="227" t="s">
        <v>215</v>
      </c>
      <c r="AT336" s="227" t="s">
        <v>217</v>
      </c>
      <c r="AU336" s="227" t="s">
        <v>85</v>
      </c>
      <c r="AY336" s="20" t="s">
        <v>214</v>
      </c>
      <c r="BE336" s="228">
        <f>IF(N336="základní",J336,0)</f>
        <v>0</v>
      </c>
      <c r="BF336" s="228">
        <f>IF(N336="snížená",J336,0)</f>
        <v>0</v>
      </c>
      <c r="BG336" s="228">
        <f>IF(N336="zákl. přenesená",J336,0)</f>
        <v>0</v>
      </c>
      <c r="BH336" s="228">
        <f>IF(N336="sníž. přenesená",J336,0)</f>
        <v>0</v>
      </c>
      <c r="BI336" s="228">
        <f>IF(N336="nulová",J336,0)</f>
        <v>0</v>
      </c>
      <c r="BJ336" s="20" t="s">
        <v>83</v>
      </c>
      <c r="BK336" s="228">
        <f>ROUND(I336*H336,2)</f>
        <v>0</v>
      </c>
      <c r="BL336" s="20" t="s">
        <v>215</v>
      </c>
      <c r="BM336" s="227" t="s">
        <v>3127</v>
      </c>
    </row>
    <row r="337" s="12" customFormat="1" ht="22.8" customHeight="1">
      <c r="A337" s="12"/>
      <c r="B337" s="200"/>
      <c r="C337" s="201"/>
      <c r="D337" s="202" t="s">
        <v>75</v>
      </c>
      <c r="E337" s="214" t="s">
        <v>3877</v>
      </c>
      <c r="F337" s="214" t="s">
        <v>3878</v>
      </c>
      <c r="G337" s="201"/>
      <c r="H337" s="201"/>
      <c r="I337" s="204"/>
      <c r="J337" s="215">
        <f>BK337</f>
        <v>0</v>
      </c>
      <c r="K337" s="201"/>
      <c r="L337" s="206"/>
      <c r="M337" s="207"/>
      <c r="N337" s="208"/>
      <c r="O337" s="208"/>
      <c r="P337" s="209">
        <f>SUM(P338:P342)</f>
        <v>0</v>
      </c>
      <c r="Q337" s="208"/>
      <c r="R337" s="209">
        <f>SUM(R338:R342)</f>
        <v>0</v>
      </c>
      <c r="S337" s="208"/>
      <c r="T337" s="210">
        <f>SUM(T338:T342)</f>
        <v>0</v>
      </c>
      <c r="U337" s="12"/>
      <c r="V337" s="12"/>
      <c r="W337" s="12"/>
      <c r="X337" s="12"/>
      <c r="Y337" s="12"/>
      <c r="Z337" s="12"/>
      <c r="AA337" s="12"/>
      <c r="AB337" s="12"/>
      <c r="AC337" s="12"/>
      <c r="AD337" s="12"/>
      <c r="AE337" s="12"/>
      <c r="AR337" s="211" t="s">
        <v>83</v>
      </c>
      <c r="AT337" s="212" t="s">
        <v>75</v>
      </c>
      <c r="AU337" s="212" t="s">
        <v>83</v>
      </c>
      <c r="AY337" s="211" t="s">
        <v>214</v>
      </c>
      <c r="BK337" s="213">
        <f>SUM(BK338:BK342)</f>
        <v>0</v>
      </c>
    </row>
    <row r="338" s="2" customFormat="1" ht="90" customHeight="1">
      <c r="A338" s="42"/>
      <c r="B338" s="43"/>
      <c r="C338" s="216" t="s">
        <v>76</v>
      </c>
      <c r="D338" s="216" t="s">
        <v>217</v>
      </c>
      <c r="E338" s="217" t="s">
        <v>3879</v>
      </c>
      <c r="F338" s="218" t="s">
        <v>3880</v>
      </c>
      <c r="G338" s="219" t="s">
        <v>670</v>
      </c>
      <c r="H338" s="220">
        <v>1</v>
      </c>
      <c r="I338" s="221"/>
      <c r="J338" s="222">
        <f>ROUND(I338*H338,2)</f>
        <v>0</v>
      </c>
      <c r="K338" s="218" t="s">
        <v>32</v>
      </c>
      <c r="L338" s="48"/>
      <c r="M338" s="223" t="s">
        <v>32</v>
      </c>
      <c r="N338" s="224" t="s">
        <v>47</v>
      </c>
      <c r="O338" s="88"/>
      <c r="P338" s="225">
        <f>O338*H338</f>
        <v>0</v>
      </c>
      <c r="Q338" s="225">
        <v>0</v>
      </c>
      <c r="R338" s="225">
        <f>Q338*H338</f>
        <v>0</v>
      </c>
      <c r="S338" s="225">
        <v>0</v>
      </c>
      <c r="T338" s="226">
        <f>S338*H338</f>
        <v>0</v>
      </c>
      <c r="U338" s="42"/>
      <c r="V338" s="42"/>
      <c r="W338" s="42"/>
      <c r="X338" s="42"/>
      <c r="Y338" s="42"/>
      <c r="Z338" s="42"/>
      <c r="AA338" s="42"/>
      <c r="AB338" s="42"/>
      <c r="AC338" s="42"/>
      <c r="AD338" s="42"/>
      <c r="AE338" s="42"/>
      <c r="AR338" s="227" t="s">
        <v>215</v>
      </c>
      <c r="AT338" s="227" t="s">
        <v>217</v>
      </c>
      <c r="AU338" s="227" t="s">
        <v>85</v>
      </c>
      <c r="AY338" s="20" t="s">
        <v>214</v>
      </c>
      <c r="BE338" s="228">
        <f>IF(N338="základní",J338,0)</f>
        <v>0</v>
      </c>
      <c r="BF338" s="228">
        <f>IF(N338="snížená",J338,0)</f>
        <v>0</v>
      </c>
      <c r="BG338" s="228">
        <f>IF(N338="zákl. přenesená",J338,0)</f>
        <v>0</v>
      </c>
      <c r="BH338" s="228">
        <f>IF(N338="sníž. přenesená",J338,0)</f>
        <v>0</v>
      </c>
      <c r="BI338" s="228">
        <f>IF(N338="nulová",J338,0)</f>
        <v>0</v>
      </c>
      <c r="BJ338" s="20" t="s">
        <v>83</v>
      </c>
      <c r="BK338" s="228">
        <f>ROUND(I338*H338,2)</f>
        <v>0</v>
      </c>
      <c r="BL338" s="20" t="s">
        <v>215</v>
      </c>
      <c r="BM338" s="227" t="s">
        <v>3130</v>
      </c>
    </row>
    <row r="339" s="2" customFormat="1" ht="24.15" customHeight="1">
      <c r="A339" s="42"/>
      <c r="B339" s="43"/>
      <c r="C339" s="216" t="s">
        <v>76</v>
      </c>
      <c r="D339" s="216" t="s">
        <v>217</v>
      </c>
      <c r="E339" s="217" t="s">
        <v>3881</v>
      </c>
      <c r="F339" s="218" t="s">
        <v>3882</v>
      </c>
      <c r="G339" s="219" t="s">
        <v>670</v>
      </c>
      <c r="H339" s="220">
        <v>2</v>
      </c>
      <c r="I339" s="221"/>
      <c r="J339" s="222">
        <f>ROUND(I339*H339,2)</f>
        <v>0</v>
      </c>
      <c r="K339" s="218" t="s">
        <v>32</v>
      </c>
      <c r="L339" s="48"/>
      <c r="M339" s="223" t="s">
        <v>32</v>
      </c>
      <c r="N339" s="224" t="s">
        <v>47</v>
      </c>
      <c r="O339" s="88"/>
      <c r="P339" s="225">
        <f>O339*H339</f>
        <v>0</v>
      </c>
      <c r="Q339" s="225">
        <v>0</v>
      </c>
      <c r="R339" s="225">
        <f>Q339*H339</f>
        <v>0</v>
      </c>
      <c r="S339" s="225">
        <v>0</v>
      </c>
      <c r="T339" s="226">
        <f>S339*H339</f>
        <v>0</v>
      </c>
      <c r="U339" s="42"/>
      <c r="V339" s="42"/>
      <c r="W339" s="42"/>
      <c r="X339" s="42"/>
      <c r="Y339" s="42"/>
      <c r="Z339" s="42"/>
      <c r="AA339" s="42"/>
      <c r="AB339" s="42"/>
      <c r="AC339" s="42"/>
      <c r="AD339" s="42"/>
      <c r="AE339" s="42"/>
      <c r="AR339" s="227" t="s">
        <v>215</v>
      </c>
      <c r="AT339" s="227" t="s">
        <v>217</v>
      </c>
      <c r="AU339" s="227" t="s">
        <v>85</v>
      </c>
      <c r="AY339" s="20" t="s">
        <v>214</v>
      </c>
      <c r="BE339" s="228">
        <f>IF(N339="základní",J339,0)</f>
        <v>0</v>
      </c>
      <c r="BF339" s="228">
        <f>IF(N339="snížená",J339,0)</f>
        <v>0</v>
      </c>
      <c r="BG339" s="228">
        <f>IF(N339="zákl. přenesená",J339,0)</f>
        <v>0</v>
      </c>
      <c r="BH339" s="228">
        <f>IF(N339="sníž. přenesená",J339,0)</f>
        <v>0</v>
      </c>
      <c r="BI339" s="228">
        <f>IF(N339="nulová",J339,0)</f>
        <v>0</v>
      </c>
      <c r="BJ339" s="20" t="s">
        <v>83</v>
      </c>
      <c r="BK339" s="228">
        <f>ROUND(I339*H339,2)</f>
        <v>0</v>
      </c>
      <c r="BL339" s="20" t="s">
        <v>215</v>
      </c>
      <c r="BM339" s="227" t="s">
        <v>3133</v>
      </c>
    </row>
    <row r="340" s="2" customFormat="1" ht="24.15" customHeight="1">
      <c r="A340" s="42"/>
      <c r="B340" s="43"/>
      <c r="C340" s="216" t="s">
        <v>76</v>
      </c>
      <c r="D340" s="216" t="s">
        <v>217</v>
      </c>
      <c r="E340" s="217" t="s">
        <v>3883</v>
      </c>
      <c r="F340" s="218" t="s">
        <v>3884</v>
      </c>
      <c r="G340" s="219" t="s">
        <v>670</v>
      </c>
      <c r="H340" s="220">
        <v>2</v>
      </c>
      <c r="I340" s="221"/>
      <c r="J340" s="222">
        <f>ROUND(I340*H340,2)</f>
        <v>0</v>
      </c>
      <c r="K340" s="218" t="s">
        <v>32</v>
      </c>
      <c r="L340" s="48"/>
      <c r="M340" s="223" t="s">
        <v>32</v>
      </c>
      <c r="N340" s="224" t="s">
        <v>47</v>
      </c>
      <c r="O340" s="88"/>
      <c r="P340" s="225">
        <f>O340*H340</f>
        <v>0</v>
      </c>
      <c r="Q340" s="225">
        <v>0</v>
      </c>
      <c r="R340" s="225">
        <f>Q340*H340</f>
        <v>0</v>
      </c>
      <c r="S340" s="225">
        <v>0</v>
      </c>
      <c r="T340" s="226">
        <f>S340*H340</f>
        <v>0</v>
      </c>
      <c r="U340" s="42"/>
      <c r="V340" s="42"/>
      <c r="W340" s="42"/>
      <c r="X340" s="42"/>
      <c r="Y340" s="42"/>
      <c r="Z340" s="42"/>
      <c r="AA340" s="42"/>
      <c r="AB340" s="42"/>
      <c r="AC340" s="42"/>
      <c r="AD340" s="42"/>
      <c r="AE340" s="42"/>
      <c r="AR340" s="227" t="s">
        <v>215</v>
      </c>
      <c r="AT340" s="227" t="s">
        <v>217</v>
      </c>
      <c r="AU340" s="227" t="s">
        <v>85</v>
      </c>
      <c r="AY340" s="20" t="s">
        <v>214</v>
      </c>
      <c r="BE340" s="228">
        <f>IF(N340="základní",J340,0)</f>
        <v>0</v>
      </c>
      <c r="BF340" s="228">
        <f>IF(N340="snížená",J340,0)</f>
        <v>0</v>
      </c>
      <c r="BG340" s="228">
        <f>IF(N340="zákl. přenesená",J340,0)</f>
        <v>0</v>
      </c>
      <c r="BH340" s="228">
        <f>IF(N340="sníž. přenesená",J340,0)</f>
        <v>0</v>
      </c>
      <c r="BI340" s="228">
        <f>IF(N340="nulová",J340,0)</f>
        <v>0</v>
      </c>
      <c r="BJ340" s="20" t="s">
        <v>83</v>
      </c>
      <c r="BK340" s="228">
        <f>ROUND(I340*H340,2)</f>
        <v>0</v>
      </c>
      <c r="BL340" s="20" t="s">
        <v>215</v>
      </c>
      <c r="BM340" s="227" t="s">
        <v>3137</v>
      </c>
    </row>
    <row r="341" s="2" customFormat="1" ht="24.15" customHeight="1">
      <c r="A341" s="42"/>
      <c r="B341" s="43"/>
      <c r="C341" s="216" t="s">
        <v>76</v>
      </c>
      <c r="D341" s="216" t="s">
        <v>217</v>
      </c>
      <c r="E341" s="217" t="s">
        <v>3885</v>
      </c>
      <c r="F341" s="218" t="s">
        <v>3886</v>
      </c>
      <c r="G341" s="219" t="s">
        <v>670</v>
      </c>
      <c r="H341" s="220">
        <v>2</v>
      </c>
      <c r="I341" s="221"/>
      <c r="J341" s="222">
        <f>ROUND(I341*H341,2)</f>
        <v>0</v>
      </c>
      <c r="K341" s="218" t="s">
        <v>32</v>
      </c>
      <c r="L341" s="48"/>
      <c r="M341" s="223" t="s">
        <v>32</v>
      </c>
      <c r="N341" s="224" t="s">
        <v>47</v>
      </c>
      <c r="O341" s="88"/>
      <c r="P341" s="225">
        <f>O341*H341</f>
        <v>0</v>
      </c>
      <c r="Q341" s="225">
        <v>0</v>
      </c>
      <c r="R341" s="225">
        <f>Q341*H341</f>
        <v>0</v>
      </c>
      <c r="S341" s="225">
        <v>0</v>
      </c>
      <c r="T341" s="226">
        <f>S341*H341</f>
        <v>0</v>
      </c>
      <c r="U341" s="42"/>
      <c r="V341" s="42"/>
      <c r="W341" s="42"/>
      <c r="X341" s="42"/>
      <c r="Y341" s="42"/>
      <c r="Z341" s="42"/>
      <c r="AA341" s="42"/>
      <c r="AB341" s="42"/>
      <c r="AC341" s="42"/>
      <c r="AD341" s="42"/>
      <c r="AE341" s="42"/>
      <c r="AR341" s="227" t="s">
        <v>215</v>
      </c>
      <c r="AT341" s="227" t="s">
        <v>217</v>
      </c>
      <c r="AU341" s="227" t="s">
        <v>85</v>
      </c>
      <c r="AY341" s="20" t="s">
        <v>214</v>
      </c>
      <c r="BE341" s="228">
        <f>IF(N341="základní",J341,0)</f>
        <v>0</v>
      </c>
      <c r="BF341" s="228">
        <f>IF(N341="snížená",J341,0)</f>
        <v>0</v>
      </c>
      <c r="BG341" s="228">
        <f>IF(N341="zákl. přenesená",J341,0)</f>
        <v>0</v>
      </c>
      <c r="BH341" s="228">
        <f>IF(N341="sníž. přenesená",J341,0)</f>
        <v>0</v>
      </c>
      <c r="BI341" s="228">
        <f>IF(N341="nulová",J341,0)</f>
        <v>0</v>
      </c>
      <c r="BJ341" s="20" t="s">
        <v>83</v>
      </c>
      <c r="BK341" s="228">
        <f>ROUND(I341*H341,2)</f>
        <v>0</v>
      </c>
      <c r="BL341" s="20" t="s">
        <v>215</v>
      </c>
      <c r="BM341" s="227" t="s">
        <v>3141</v>
      </c>
    </row>
    <row r="342" s="2" customFormat="1" ht="24.15" customHeight="1">
      <c r="A342" s="42"/>
      <c r="B342" s="43"/>
      <c r="C342" s="216" t="s">
        <v>76</v>
      </c>
      <c r="D342" s="216" t="s">
        <v>217</v>
      </c>
      <c r="E342" s="217" t="s">
        <v>3845</v>
      </c>
      <c r="F342" s="218" t="s">
        <v>3804</v>
      </c>
      <c r="G342" s="219" t="s">
        <v>670</v>
      </c>
      <c r="H342" s="220">
        <v>2</v>
      </c>
      <c r="I342" s="221"/>
      <c r="J342" s="222">
        <f>ROUND(I342*H342,2)</f>
        <v>0</v>
      </c>
      <c r="K342" s="218" t="s">
        <v>32</v>
      </c>
      <c r="L342" s="48"/>
      <c r="M342" s="223" t="s">
        <v>32</v>
      </c>
      <c r="N342" s="224" t="s">
        <v>47</v>
      </c>
      <c r="O342" s="88"/>
      <c r="P342" s="225">
        <f>O342*H342</f>
        <v>0</v>
      </c>
      <c r="Q342" s="225">
        <v>0</v>
      </c>
      <c r="R342" s="225">
        <f>Q342*H342</f>
        <v>0</v>
      </c>
      <c r="S342" s="225">
        <v>0</v>
      </c>
      <c r="T342" s="226">
        <f>S342*H342</f>
        <v>0</v>
      </c>
      <c r="U342" s="42"/>
      <c r="V342" s="42"/>
      <c r="W342" s="42"/>
      <c r="X342" s="42"/>
      <c r="Y342" s="42"/>
      <c r="Z342" s="42"/>
      <c r="AA342" s="42"/>
      <c r="AB342" s="42"/>
      <c r="AC342" s="42"/>
      <c r="AD342" s="42"/>
      <c r="AE342" s="42"/>
      <c r="AR342" s="227" t="s">
        <v>215</v>
      </c>
      <c r="AT342" s="227" t="s">
        <v>217</v>
      </c>
      <c r="AU342" s="227" t="s">
        <v>85</v>
      </c>
      <c r="AY342" s="20" t="s">
        <v>214</v>
      </c>
      <c r="BE342" s="228">
        <f>IF(N342="základní",J342,0)</f>
        <v>0</v>
      </c>
      <c r="BF342" s="228">
        <f>IF(N342="snížená",J342,0)</f>
        <v>0</v>
      </c>
      <c r="BG342" s="228">
        <f>IF(N342="zákl. přenesená",J342,0)</f>
        <v>0</v>
      </c>
      <c r="BH342" s="228">
        <f>IF(N342="sníž. přenesená",J342,0)</f>
        <v>0</v>
      </c>
      <c r="BI342" s="228">
        <f>IF(N342="nulová",J342,0)</f>
        <v>0</v>
      </c>
      <c r="BJ342" s="20" t="s">
        <v>83</v>
      </c>
      <c r="BK342" s="228">
        <f>ROUND(I342*H342,2)</f>
        <v>0</v>
      </c>
      <c r="BL342" s="20" t="s">
        <v>215</v>
      </c>
      <c r="BM342" s="227" t="s">
        <v>3146</v>
      </c>
    </row>
    <row r="343" s="12" customFormat="1" ht="22.8" customHeight="1">
      <c r="A343" s="12"/>
      <c r="B343" s="200"/>
      <c r="C343" s="201"/>
      <c r="D343" s="202" t="s">
        <v>75</v>
      </c>
      <c r="E343" s="214" t="s">
        <v>3846</v>
      </c>
      <c r="F343" s="214" t="s">
        <v>3847</v>
      </c>
      <c r="G343" s="201"/>
      <c r="H343" s="201"/>
      <c r="I343" s="204"/>
      <c r="J343" s="215">
        <f>BK343</f>
        <v>0</v>
      </c>
      <c r="K343" s="201"/>
      <c r="L343" s="206"/>
      <c r="M343" s="207"/>
      <c r="N343" s="208"/>
      <c r="O343" s="208"/>
      <c r="P343" s="209">
        <f>P344</f>
        <v>0</v>
      </c>
      <c r="Q343" s="208"/>
      <c r="R343" s="209">
        <f>R344</f>
        <v>0</v>
      </c>
      <c r="S343" s="208"/>
      <c r="T343" s="210">
        <f>T344</f>
        <v>0</v>
      </c>
      <c r="U343" s="12"/>
      <c r="V343" s="12"/>
      <c r="W343" s="12"/>
      <c r="X343" s="12"/>
      <c r="Y343" s="12"/>
      <c r="Z343" s="12"/>
      <c r="AA343" s="12"/>
      <c r="AB343" s="12"/>
      <c r="AC343" s="12"/>
      <c r="AD343" s="12"/>
      <c r="AE343" s="12"/>
      <c r="AR343" s="211" t="s">
        <v>83</v>
      </c>
      <c r="AT343" s="212" t="s">
        <v>75</v>
      </c>
      <c r="AU343" s="212" t="s">
        <v>83</v>
      </c>
      <c r="AY343" s="211" t="s">
        <v>214</v>
      </c>
      <c r="BK343" s="213">
        <f>BK344</f>
        <v>0</v>
      </c>
    </row>
    <row r="344" s="2" customFormat="1" ht="24.15" customHeight="1">
      <c r="A344" s="42"/>
      <c r="B344" s="43"/>
      <c r="C344" s="216" t="s">
        <v>76</v>
      </c>
      <c r="D344" s="216" t="s">
        <v>217</v>
      </c>
      <c r="E344" s="217" t="s">
        <v>3887</v>
      </c>
      <c r="F344" s="218" t="s">
        <v>3849</v>
      </c>
      <c r="G344" s="219" t="s">
        <v>670</v>
      </c>
      <c r="H344" s="220">
        <v>2</v>
      </c>
      <c r="I344" s="221"/>
      <c r="J344" s="222">
        <f>ROUND(I344*H344,2)</f>
        <v>0</v>
      </c>
      <c r="K344" s="218" t="s">
        <v>32</v>
      </c>
      <c r="L344" s="48"/>
      <c r="M344" s="223" t="s">
        <v>32</v>
      </c>
      <c r="N344" s="224" t="s">
        <v>47</v>
      </c>
      <c r="O344" s="88"/>
      <c r="P344" s="225">
        <f>O344*H344</f>
        <v>0</v>
      </c>
      <c r="Q344" s="225">
        <v>0</v>
      </c>
      <c r="R344" s="225">
        <f>Q344*H344</f>
        <v>0</v>
      </c>
      <c r="S344" s="225">
        <v>0</v>
      </c>
      <c r="T344" s="226">
        <f>S344*H344</f>
        <v>0</v>
      </c>
      <c r="U344" s="42"/>
      <c r="V344" s="42"/>
      <c r="W344" s="42"/>
      <c r="X344" s="42"/>
      <c r="Y344" s="42"/>
      <c r="Z344" s="42"/>
      <c r="AA344" s="42"/>
      <c r="AB344" s="42"/>
      <c r="AC344" s="42"/>
      <c r="AD344" s="42"/>
      <c r="AE344" s="42"/>
      <c r="AR344" s="227" t="s">
        <v>215</v>
      </c>
      <c r="AT344" s="227" t="s">
        <v>217</v>
      </c>
      <c r="AU344" s="227" t="s">
        <v>85</v>
      </c>
      <c r="AY344" s="20" t="s">
        <v>214</v>
      </c>
      <c r="BE344" s="228">
        <f>IF(N344="základní",J344,0)</f>
        <v>0</v>
      </c>
      <c r="BF344" s="228">
        <f>IF(N344="snížená",J344,0)</f>
        <v>0</v>
      </c>
      <c r="BG344" s="228">
        <f>IF(N344="zákl. přenesená",J344,0)</f>
        <v>0</v>
      </c>
      <c r="BH344" s="228">
        <f>IF(N344="sníž. přenesená",J344,0)</f>
        <v>0</v>
      </c>
      <c r="BI344" s="228">
        <f>IF(N344="nulová",J344,0)</f>
        <v>0</v>
      </c>
      <c r="BJ344" s="20" t="s">
        <v>83</v>
      </c>
      <c r="BK344" s="228">
        <f>ROUND(I344*H344,2)</f>
        <v>0</v>
      </c>
      <c r="BL344" s="20" t="s">
        <v>215</v>
      </c>
      <c r="BM344" s="227" t="s">
        <v>3150</v>
      </c>
    </row>
    <row r="345" s="12" customFormat="1" ht="22.8" customHeight="1">
      <c r="A345" s="12"/>
      <c r="B345" s="200"/>
      <c r="C345" s="201"/>
      <c r="D345" s="202" t="s">
        <v>75</v>
      </c>
      <c r="E345" s="214" t="s">
        <v>3522</v>
      </c>
      <c r="F345" s="214" t="s">
        <v>3714</v>
      </c>
      <c r="G345" s="201"/>
      <c r="H345" s="201"/>
      <c r="I345" s="204"/>
      <c r="J345" s="215">
        <f>BK345</f>
        <v>0</v>
      </c>
      <c r="K345" s="201"/>
      <c r="L345" s="206"/>
      <c r="M345" s="207"/>
      <c r="N345" s="208"/>
      <c r="O345" s="208"/>
      <c r="P345" s="209">
        <f>P346</f>
        <v>0</v>
      </c>
      <c r="Q345" s="208"/>
      <c r="R345" s="209">
        <f>R346</f>
        <v>0</v>
      </c>
      <c r="S345" s="208"/>
      <c r="T345" s="210">
        <f>T346</f>
        <v>0</v>
      </c>
      <c r="U345" s="12"/>
      <c r="V345" s="12"/>
      <c r="W345" s="12"/>
      <c r="X345" s="12"/>
      <c r="Y345" s="12"/>
      <c r="Z345" s="12"/>
      <c r="AA345" s="12"/>
      <c r="AB345" s="12"/>
      <c r="AC345" s="12"/>
      <c r="AD345" s="12"/>
      <c r="AE345" s="12"/>
      <c r="AR345" s="211" t="s">
        <v>83</v>
      </c>
      <c r="AT345" s="212" t="s">
        <v>75</v>
      </c>
      <c r="AU345" s="212" t="s">
        <v>83</v>
      </c>
      <c r="AY345" s="211" t="s">
        <v>214</v>
      </c>
      <c r="BK345" s="213">
        <f>BK346</f>
        <v>0</v>
      </c>
    </row>
    <row r="346" s="2" customFormat="1" ht="16.5" customHeight="1">
      <c r="A346" s="42"/>
      <c r="B346" s="43"/>
      <c r="C346" s="216" t="s">
        <v>76</v>
      </c>
      <c r="D346" s="216" t="s">
        <v>217</v>
      </c>
      <c r="E346" s="217" t="s">
        <v>3809</v>
      </c>
      <c r="F346" s="218" t="s">
        <v>3810</v>
      </c>
      <c r="G346" s="219" t="s">
        <v>670</v>
      </c>
      <c r="H346" s="220">
        <v>12</v>
      </c>
      <c r="I346" s="221"/>
      <c r="J346" s="222">
        <f>ROUND(I346*H346,2)</f>
        <v>0</v>
      </c>
      <c r="K346" s="218" t="s">
        <v>32</v>
      </c>
      <c r="L346" s="48"/>
      <c r="M346" s="223" t="s">
        <v>32</v>
      </c>
      <c r="N346" s="224" t="s">
        <v>47</v>
      </c>
      <c r="O346" s="88"/>
      <c r="P346" s="225">
        <f>O346*H346</f>
        <v>0</v>
      </c>
      <c r="Q346" s="225">
        <v>0</v>
      </c>
      <c r="R346" s="225">
        <f>Q346*H346</f>
        <v>0</v>
      </c>
      <c r="S346" s="225">
        <v>0</v>
      </c>
      <c r="T346" s="226">
        <f>S346*H346</f>
        <v>0</v>
      </c>
      <c r="U346" s="42"/>
      <c r="V346" s="42"/>
      <c r="W346" s="42"/>
      <c r="X346" s="42"/>
      <c r="Y346" s="42"/>
      <c r="Z346" s="42"/>
      <c r="AA346" s="42"/>
      <c r="AB346" s="42"/>
      <c r="AC346" s="42"/>
      <c r="AD346" s="42"/>
      <c r="AE346" s="42"/>
      <c r="AR346" s="227" t="s">
        <v>215</v>
      </c>
      <c r="AT346" s="227" t="s">
        <v>217</v>
      </c>
      <c r="AU346" s="227" t="s">
        <v>85</v>
      </c>
      <c r="AY346" s="20" t="s">
        <v>214</v>
      </c>
      <c r="BE346" s="228">
        <f>IF(N346="základní",J346,0)</f>
        <v>0</v>
      </c>
      <c r="BF346" s="228">
        <f>IF(N346="snížená",J346,0)</f>
        <v>0</v>
      </c>
      <c r="BG346" s="228">
        <f>IF(N346="zákl. přenesená",J346,0)</f>
        <v>0</v>
      </c>
      <c r="BH346" s="228">
        <f>IF(N346="sníž. přenesená",J346,0)</f>
        <v>0</v>
      </c>
      <c r="BI346" s="228">
        <f>IF(N346="nulová",J346,0)</f>
        <v>0</v>
      </c>
      <c r="BJ346" s="20" t="s">
        <v>83</v>
      </c>
      <c r="BK346" s="228">
        <f>ROUND(I346*H346,2)</f>
        <v>0</v>
      </c>
      <c r="BL346" s="20" t="s">
        <v>215</v>
      </c>
      <c r="BM346" s="227" t="s">
        <v>3155</v>
      </c>
    </row>
    <row r="347" s="12" customFormat="1" ht="22.8" customHeight="1">
      <c r="A347" s="12"/>
      <c r="B347" s="200"/>
      <c r="C347" s="201"/>
      <c r="D347" s="202" t="s">
        <v>75</v>
      </c>
      <c r="E347" s="214" t="s">
        <v>3757</v>
      </c>
      <c r="F347" s="214" t="s">
        <v>3758</v>
      </c>
      <c r="G347" s="201"/>
      <c r="H347" s="201"/>
      <c r="I347" s="204"/>
      <c r="J347" s="215">
        <f>BK347</f>
        <v>0</v>
      </c>
      <c r="K347" s="201"/>
      <c r="L347" s="206"/>
      <c r="M347" s="207"/>
      <c r="N347" s="208"/>
      <c r="O347" s="208"/>
      <c r="P347" s="209">
        <f>P348</f>
        <v>0</v>
      </c>
      <c r="Q347" s="208"/>
      <c r="R347" s="209">
        <f>R348</f>
        <v>0</v>
      </c>
      <c r="S347" s="208"/>
      <c r="T347" s="210">
        <f>T348</f>
        <v>0</v>
      </c>
      <c r="U347" s="12"/>
      <c r="V347" s="12"/>
      <c r="W347" s="12"/>
      <c r="X347" s="12"/>
      <c r="Y347" s="12"/>
      <c r="Z347" s="12"/>
      <c r="AA347" s="12"/>
      <c r="AB347" s="12"/>
      <c r="AC347" s="12"/>
      <c r="AD347" s="12"/>
      <c r="AE347" s="12"/>
      <c r="AR347" s="211" t="s">
        <v>83</v>
      </c>
      <c r="AT347" s="212" t="s">
        <v>75</v>
      </c>
      <c r="AU347" s="212" t="s">
        <v>83</v>
      </c>
      <c r="AY347" s="211" t="s">
        <v>214</v>
      </c>
      <c r="BK347" s="213">
        <f>BK348</f>
        <v>0</v>
      </c>
    </row>
    <row r="348" s="2" customFormat="1" ht="16.5" customHeight="1">
      <c r="A348" s="42"/>
      <c r="B348" s="43"/>
      <c r="C348" s="216" t="s">
        <v>76</v>
      </c>
      <c r="D348" s="216" t="s">
        <v>217</v>
      </c>
      <c r="E348" s="217" t="s">
        <v>3850</v>
      </c>
      <c r="F348" s="218" t="s">
        <v>3851</v>
      </c>
      <c r="G348" s="219" t="s">
        <v>670</v>
      </c>
      <c r="H348" s="220">
        <v>2</v>
      </c>
      <c r="I348" s="221"/>
      <c r="J348" s="222">
        <f>ROUND(I348*H348,2)</f>
        <v>0</v>
      </c>
      <c r="K348" s="218" t="s">
        <v>32</v>
      </c>
      <c r="L348" s="48"/>
      <c r="M348" s="223" t="s">
        <v>32</v>
      </c>
      <c r="N348" s="224" t="s">
        <v>47</v>
      </c>
      <c r="O348" s="88"/>
      <c r="P348" s="225">
        <f>O348*H348</f>
        <v>0</v>
      </c>
      <c r="Q348" s="225">
        <v>0</v>
      </c>
      <c r="R348" s="225">
        <f>Q348*H348</f>
        <v>0</v>
      </c>
      <c r="S348" s="225">
        <v>0</v>
      </c>
      <c r="T348" s="226">
        <f>S348*H348</f>
        <v>0</v>
      </c>
      <c r="U348" s="42"/>
      <c r="V348" s="42"/>
      <c r="W348" s="42"/>
      <c r="X348" s="42"/>
      <c r="Y348" s="42"/>
      <c r="Z348" s="42"/>
      <c r="AA348" s="42"/>
      <c r="AB348" s="42"/>
      <c r="AC348" s="42"/>
      <c r="AD348" s="42"/>
      <c r="AE348" s="42"/>
      <c r="AR348" s="227" t="s">
        <v>215</v>
      </c>
      <c r="AT348" s="227" t="s">
        <v>217</v>
      </c>
      <c r="AU348" s="227" t="s">
        <v>85</v>
      </c>
      <c r="AY348" s="20" t="s">
        <v>214</v>
      </c>
      <c r="BE348" s="228">
        <f>IF(N348="základní",J348,0)</f>
        <v>0</v>
      </c>
      <c r="BF348" s="228">
        <f>IF(N348="snížená",J348,0)</f>
        <v>0</v>
      </c>
      <c r="BG348" s="228">
        <f>IF(N348="zákl. přenesená",J348,0)</f>
        <v>0</v>
      </c>
      <c r="BH348" s="228">
        <f>IF(N348="sníž. přenesená",J348,0)</f>
        <v>0</v>
      </c>
      <c r="BI348" s="228">
        <f>IF(N348="nulová",J348,0)</f>
        <v>0</v>
      </c>
      <c r="BJ348" s="20" t="s">
        <v>83</v>
      </c>
      <c r="BK348" s="228">
        <f>ROUND(I348*H348,2)</f>
        <v>0</v>
      </c>
      <c r="BL348" s="20" t="s">
        <v>215</v>
      </c>
      <c r="BM348" s="227" t="s">
        <v>3158</v>
      </c>
    </row>
    <row r="349" s="12" customFormat="1" ht="22.8" customHeight="1">
      <c r="A349" s="12"/>
      <c r="B349" s="200"/>
      <c r="C349" s="201"/>
      <c r="D349" s="202" t="s">
        <v>75</v>
      </c>
      <c r="E349" s="214" t="s">
        <v>3777</v>
      </c>
      <c r="F349" s="214" t="s">
        <v>3778</v>
      </c>
      <c r="G349" s="201"/>
      <c r="H349" s="201"/>
      <c r="I349" s="204"/>
      <c r="J349" s="215">
        <f>BK349</f>
        <v>0</v>
      </c>
      <c r="K349" s="201"/>
      <c r="L349" s="206"/>
      <c r="M349" s="207"/>
      <c r="N349" s="208"/>
      <c r="O349" s="208"/>
      <c r="P349" s="209">
        <f>SUM(P350:P351)</f>
        <v>0</v>
      </c>
      <c r="Q349" s="208"/>
      <c r="R349" s="209">
        <f>SUM(R350:R351)</f>
        <v>0</v>
      </c>
      <c r="S349" s="208"/>
      <c r="T349" s="210">
        <f>SUM(T350:T351)</f>
        <v>0</v>
      </c>
      <c r="U349" s="12"/>
      <c r="V349" s="12"/>
      <c r="W349" s="12"/>
      <c r="X349" s="12"/>
      <c r="Y349" s="12"/>
      <c r="Z349" s="12"/>
      <c r="AA349" s="12"/>
      <c r="AB349" s="12"/>
      <c r="AC349" s="12"/>
      <c r="AD349" s="12"/>
      <c r="AE349" s="12"/>
      <c r="AR349" s="211" t="s">
        <v>83</v>
      </c>
      <c r="AT349" s="212" t="s">
        <v>75</v>
      </c>
      <c r="AU349" s="212" t="s">
        <v>83</v>
      </c>
      <c r="AY349" s="211" t="s">
        <v>214</v>
      </c>
      <c r="BK349" s="213">
        <f>SUM(BK350:BK351)</f>
        <v>0</v>
      </c>
    </row>
    <row r="350" s="2" customFormat="1" ht="24.15" customHeight="1">
      <c r="A350" s="42"/>
      <c r="B350" s="43"/>
      <c r="C350" s="216" t="s">
        <v>76</v>
      </c>
      <c r="D350" s="216" t="s">
        <v>217</v>
      </c>
      <c r="E350" s="217" t="s">
        <v>3813</v>
      </c>
      <c r="F350" s="218" t="s">
        <v>3780</v>
      </c>
      <c r="G350" s="219" t="s">
        <v>3732</v>
      </c>
      <c r="H350" s="220">
        <v>11</v>
      </c>
      <c r="I350" s="221"/>
      <c r="J350" s="222">
        <f>ROUND(I350*H350,2)</f>
        <v>0</v>
      </c>
      <c r="K350" s="218" t="s">
        <v>32</v>
      </c>
      <c r="L350" s="48"/>
      <c r="M350" s="223" t="s">
        <v>32</v>
      </c>
      <c r="N350" s="224" t="s">
        <v>47</v>
      </c>
      <c r="O350" s="88"/>
      <c r="P350" s="225">
        <f>O350*H350</f>
        <v>0</v>
      </c>
      <c r="Q350" s="225">
        <v>0</v>
      </c>
      <c r="R350" s="225">
        <f>Q350*H350</f>
        <v>0</v>
      </c>
      <c r="S350" s="225">
        <v>0</v>
      </c>
      <c r="T350" s="226">
        <f>S350*H350</f>
        <v>0</v>
      </c>
      <c r="U350" s="42"/>
      <c r="V350" s="42"/>
      <c r="W350" s="42"/>
      <c r="X350" s="42"/>
      <c r="Y350" s="42"/>
      <c r="Z350" s="42"/>
      <c r="AA350" s="42"/>
      <c r="AB350" s="42"/>
      <c r="AC350" s="42"/>
      <c r="AD350" s="42"/>
      <c r="AE350" s="42"/>
      <c r="AR350" s="227" t="s">
        <v>215</v>
      </c>
      <c r="AT350" s="227" t="s">
        <v>217</v>
      </c>
      <c r="AU350" s="227" t="s">
        <v>85</v>
      </c>
      <c r="AY350" s="20" t="s">
        <v>214</v>
      </c>
      <c r="BE350" s="228">
        <f>IF(N350="základní",J350,0)</f>
        <v>0</v>
      </c>
      <c r="BF350" s="228">
        <f>IF(N350="snížená",J350,0)</f>
        <v>0</v>
      </c>
      <c r="BG350" s="228">
        <f>IF(N350="zákl. přenesená",J350,0)</f>
        <v>0</v>
      </c>
      <c r="BH350" s="228">
        <f>IF(N350="sníž. přenesená",J350,0)</f>
        <v>0</v>
      </c>
      <c r="BI350" s="228">
        <f>IF(N350="nulová",J350,0)</f>
        <v>0</v>
      </c>
      <c r="BJ350" s="20" t="s">
        <v>83</v>
      </c>
      <c r="BK350" s="228">
        <f>ROUND(I350*H350,2)</f>
        <v>0</v>
      </c>
      <c r="BL350" s="20" t="s">
        <v>215</v>
      </c>
      <c r="BM350" s="227" t="s">
        <v>3161</v>
      </c>
    </row>
    <row r="351" s="2" customFormat="1" ht="24.15" customHeight="1">
      <c r="A351" s="42"/>
      <c r="B351" s="43"/>
      <c r="C351" s="216" t="s">
        <v>76</v>
      </c>
      <c r="D351" s="216" t="s">
        <v>217</v>
      </c>
      <c r="E351" s="217" t="s">
        <v>3813</v>
      </c>
      <c r="F351" s="218" t="s">
        <v>3780</v>
      </c>
      <c r="G351" s="219" t="s">
        <v>3732</v>
      </c>
      <c r="H351" s="220">
        <v>12</v>
      </c>
      <c r="I351" s="221"/>
      <c r="J351" s="222">
        <f>ROUND(I351*H351,2)</f>
        <v>0</v>
      </c>
      <c r="K351" s="218" t="s">
        <v>32</v>
      </c>
      <c r="L351" s="48"/>
      <c r="M351" s="223" t="s">
        <v>32</v>
      </c>
      <c r="N351" s="224" t="s">
        <v>47</v>
      </c>
      <c r="O351" s="88"/>
      <c r="P351" s="225">
        <f>O351*H351</f>
        <v>0</v>
      </c>
      <c r="Q351" s="225">
        <v>0</v>
      </c>
      <c r="R351" s="225">
        <f>Q351*H351</f>
        <v>0</v>
      </c>
      <c r="S351" s="225">
        <v>0</v>
      </c>
      <c r="T351" s="226">
        <f>S351*H351</f>
        <v>0</v>
      </c>
      <c r="U351" s="42"/>
      <c r="V351" s="42"/>
      <c r="W351" s="42"/>
      <c r="X351" s="42"/>
      <c r="Y351" s="42"/>
      <c r="Z351" s="42"/>
      <c r="AA351" s="42"/>
      <c r="AB351" s="42"/>
      <c r="AC351" s="42"/>
      <c r="AD351" s="42"/>
      <c r="AE351" s="42"/>
      <c r="AR351" s="227" t="s">
        <v>215</v>
      </c>
      <c r="AT351" s="227" t="s">
        <v>217</v>
      </c>
      <c r="AU351" s="227" t="s">
        <v>85</v>
      </c>
      <c r="AY351" s="20" t="s">
        <v>214</v>
      </c>
      <c r="BE351" s="228">
        <f>IF(N351="základní",J351,0)</f>
        <v>0</v>
      </c>
      <c r="BF351" s="228">
        <f>IF(N351="snížená",J351,0)</f>
        <v>0</v>
      </c>
      <c r="BG351" s="228">
        <f>IF(N351="zákl. přenesená",J351,0)</f>
        <v>0</v>
      </c>
      <c r="BH351" s="228">
        <f>IF(N351="sníž. přenesená",J351,0)</f>
        <v>0</v>
      </c>
      <c r="BI351" s="228">
        <f>IF(N351="nulová",J351,0)</f>
        <v>0</v>
      </c>
      <c r="BJ351" s="20" t="s">
        <v>83</v>
      </c>
      <c r="BK351" s="228">
        <f>ROUND(I351*H351,2)</f>
        <v>0</v>
      </c>
      <c r="BL351" s="20" t="s">
        <v>215</v>
      </c>
      <c r="BM351" s="227" t="s">
        <v>3164</v>
      </c>
    </row>
    <row r="352" s="12" customFormat="1" ht="22.8" customHeight="1">
      <c r="A352" s="12"/>
      <c r="B352" s="200"/>
      <c r="C352" s="201"/>
      <c r="D352" s="202" t="s">
        <v>75</v>
      </c>
      <c r="E352" s="214" t="s">
        <v>3781</v>
      </c>
      <c r="F352" s="214" t="s">
        <v>3782</v>
      </c>
      <c r="G352" s="201"/>
      <c r="H352" s="201"/>
      <c r="I352" s="204"/>
      <c r="J352" s="215">
        <f>BK352</f>
        <v>0</v>
      </c>
      <c r="K352" s="201"/>
      <c r="L352" s="206"/>
      <c r="M352" s="207"/>
      <c r="N352" s="208"/>
      <c r="O352" s="208"/>
      <c r="P352" s="209">
        <f>SUM(P353:P354)</f>
        <v>0</v>
      </c>
      <c r="Q352" s="208"/>
      <c r="R352" s="209">
        <f>SUM(R353:R354)</f>
        <v>0</v>
      </c>
      <c r="S352" s="208"/>
      <c r="T352" s="210">
        <f>SUM(T353:T354)</f>
        <v>0</v>
      </c>
      <c r="U352" s="12"/>
      <c r="V352" s="12"/>
      <c r="W352" s="12"/>
      <c r="X352" s="12"/>
      <c r="Y352" s="12"/>
      <c r="Z352" s="12"/>
      <c r="AA352" s="12"/>
      <c r="AB352" s="12"/>
      <c r="AC352" s="12"/>
      <c r="AD352" s="12"/>
      <c r="AE352" s="12"/>
      <c r="AR352" s="211" t="s">
        <v>83</v>
      </c>
      <c r="AT352" s="212" t="s">
        <v>75</v>
      </c>
      <c r="AU352" s="212" t="s">
        <v>83</v>
      </c>
      <c r="AY352" s="211" t="s">
        <v>214</v>
      </c>
      <c r="BK352" s="213">
        <f>SUM(BK353:BK354)</f>
        <v>0</v>
      </c>
    </row>
    <row r="353" s="2" customFormat="1" ht="66.75" customHeight="1">
      <c r="A353" s="42"/>
      <c r="B353" s="43"/>
      <c r="C353" s="216" t="s">
        <v>76</v>
      </c>
      <c r="D353" s="216" t="s">
        <v>217</v>
      </c>
      <c r="E353" s="217" t="s">
        <v>3814</v>
      </c>
      <c r="F353" s="218" t="s">
        <v>3815</v>
      </c>
      <c r="G353" s="219" t="s">
        <v>670</v>
      </c>
      <c r="H353" s="220">
        <v>9</v>
      </c>
      <c r="I353" s="221"/>
      <c r="J353" s="222">
        <f>ROUND(I353*H353,2)</f>
        <v>0</v>
      </c>
      <c r="K353" s="218" t="s">
        <v>32</v>
      </c>
      <c r="L353" s="48"/>
      <c r="M353" s="223" t="s">
        <v>32</v>
      </c>
      <c r="N353" s="224" t="s">
        <v>47</v>
      </c>
      <c r="O353" s="88"/>
      <c r="P353" s="225">
        <f>O353*H353</f>
        <v>0</v>
      </c>
      <c r="Q353" s="225">
        <v>0</v>
      </c>
      <c r="R353" s="225">
        <f>Q353*H353</f>
        <v>0</v>
      </c>
      <c r="S353" s="225">
        <v>0</v>
      </c>
      <c r="T353" s="226">
        <f>S353*H353</f>
        <v>0</v>
      </c>
      <c r="U353" s="42"/>
      <c r="V353" s="42"/>
      <c r="W353" s="42"/>
      <c r="X353" s="42"/>
      <c r="Y353" s="42"/>
      <c r="Z353" s="42"/>
      <c r="AA353" s="42"/>
      <c r="AB353" s="42"/>
      <c r="AC353" s="42"/>
      <c r="AD353" s="42"/>
      <c r="AE353" s="42"/>
      <c r="AR353" s="227" t="s">
        <v>215</v>
      </c>
      <c r="AT353" s="227" t="s">
        <v>217</v>
      </c>
      <c r="AU353" s="227" t="s">
        <v>85</v>
      </c>
      <c r="AY353" s="20" t="s">
        <v>214</v>
      </c>
      <c r="BE353" s="228">
        <f>IF(N353="základní",J353,0)</f>
        <v>0</v>
      </c>
      <c r="BF353" s="228">
        <f>IF(N353="snížená",J353,0)</f>
        <v>0</v>
      </c>
      <c r="BG353" s="228">
        <f>IF(N353="zákl. přenesená",J353,0)</f>
        <v>0</v>
      </c>
      <c r="BH353" s="228">
        <f>IF(N353="sníž. přenesená",J353,0)</f>
        <v>0</v>
      </c>
      <c r="BI353" s="228">
        <f>IF(N353="nulová",J353,0)</f>
        <v>0</v>
      </c>
      <c r="BJ353" s="20" t="s">
        <v>83</v>
      </c>
      <c r="BK353" s="228">
        <f>ROUND(I353*H353,2)</f>
        <v>0</v>
      </c>
      <c r="BL353" s="20" t="s">
        <v>215</v>
      </c>
      <c r="BM353" s="227" t="s">
        <v>3170</v>
      </c>
    </row>
    <row r="354" s="2" customFormat="1" ht="66.75" customHeight="1">
      <c r="A354" s="42"/>
      <c r="B354" s="43"/>
      <c r="C354" s="216" t="s">
        <v>76</v>
      </c>
      <c r="D354" s="216" t="s">
        <v>217</v>
      </c>
      <c r="E354" s="217" t="s">
        <v>3783</v>
      </c>
      <c r="F354" s="218" t="s">
        <v>3784</v>
      </c>
      <c r="G354" s="219" t="s">
        <v>670</v>
      </c>
      <c r="H354" s="220">
        <v>9</v>
      </c>
      <c r="I354" s="221"/>
      <c r="J354" s="222">
        <f>ROUND(I354*H354,2)</f>
        <v>0</v>
      </c>
      <c r="K354" s="218" t="s">
        <v>32</v>
      </c>
      <c r="L354" s="48"/>
      <c r="M354" s="223" t="s">
        <v>32</v>
      </c>
      <c r="N354" s="224" t="s">
        <v>47</v>
      </c>
      <c r="O354" s="88"/>
      <c r="P354" s="225">
        <f>O354*H354</f>
        <v>0</v>
      </c>
      <c r="Q354" s="225">
        <v>0</v>
      </c>
      <c r="R354" s="225">
        <f>Q354*H354</f>
        <v>0</v>
      </c>
      <c r="S354" s="225">
        <v>0</v>
      </c>
      <c r="T354" s="226">
        <f>S354*H354</f>
        <v>0</v>
      </c>
      <c r="U354" s="42"/>
      <c r="V354" s="42"/>
      <c r="W354" s="42"/>
      <c r="X354" s="42"/>
      <c r="Y354" s="42"/>
      <c r="Z354" s="42"/>
      <c r="AA354" s="42"/>
      <c r="AB354" s="42"/>
      <c r="AC354" s="42"/>
      <c r="AD354" s="42"/>
      <c r="AE354" s="42"/>
      <c r="AR354" s="227" t="s">
        <v>215</v>
      </c>
      <c r="AT354" s="227" t="s">
        <v>217</v>
      </c>
      <c r="AU354" s="227" t="s">
        <v>85</v>
      </c>
      <c r="AY354" s="20" t="s">
        <v>214</v>
      </c>
      <c r="BE354" s="228">
        <f>IF(N354="základní",J354,0)</f>
        <v>0</v>
      </c>
      <c r="BF354" s="228">
        <f>IF(N354="snížená",J354,0)</f>
        <v>0</v>
      </c>
      <c r="BG354" s="228">
        <f>IF(N354="zákl. přenesená",J354,0)</f>
        <v>0</v>
      </c>
      <c r="BH354" s="228">
        <f>IF(N354="sníž. přenesená",J354,0)</f>
        <v>0</v>
      </c>
      <c r="BI354" s="228">
        <f>IF(N354="nulová",J354,0)</f>
        <v>0</v>
      </c>
      <c r="BJ354" s="20" t="s">
        <v>83</v>
      </c>
      <c r="BK354" s="228">
        <f>ROUND(I354*H354,2)</f>
        <v>0</v>
      </c>
      <c r="BL354" s="20" t="s">
        <v>215</v>
      </c>
      <c r="BM354" s="227" t="s">
        <v>3174</v>
      </c>
    </row>
    <row r="355" s="12" customFormat="1" ht="22.8" customHeight="1">
      <c r="A355" s="12"/>
      <c r="B355" s="200"/>
      <c r="C355" s="201"/>
      <c r="D355" s="202" t="s">
        <v>75</v>
      </c>
      <c r="E355" s="214" t="s">
        <v>3888</v>
      </c>
      <c r="F355" s="214" t="s">
        <v>3889</v>
      </c>
      <c r="G355" s="201"/>
      <c r="H355" s="201"/>
      <c r="I355" s="204"/>
      <c r="J355" s="215">
        <f>BK355</f>
        <v>0</v>
      </c>
      <c r="K355" s="201"/>
      <c r="L355" s="206"/>
      <c r="M355" s="207"/>
      <c r="N355" s="208"/>
      <c r="O355" s="208"/>
      <c r="P355" s="209">
        <f>SUM(P356:P358)</f>
        <v>0</v>
      </c>
      <c r="Q355" s="208"/>
      <c r="R355" s="209">
        <f>SUM(R356:R358)</f>
        <v>0</v>
      </c>
      <c r="S355" s="208"/>
      <c r="T355" s="210">
        <f>SUM(T356:T358)</f>
        <v>0</v>
      </c>
      <c r="U355" s="12"/>
      <c r="V355" s="12"/>
      <c r="W355" s="12"/>
      <c r="X355" s="12"/>
      <c r="Y355" s="12"/>
      <c r="Z355" s="12"/>
      <c r="AA355" s="12"/>
      <c r="AB355" s="12"/>
      <c r="AC355" s="12"/>
      <c r="AD355" s="12"/>
      <c r="AE355" s="12"/>
      <c r="AR355" s="211" t="s">
        <v>83</v>
      </c>
      <c r="AT355" s="212" t="s">
        <v>75</v>
      </c>
      <c r="AU355" s="212" t="s">
        <v>83</v>
      </c>
      <c r="AY355" s="211" t="s">
        <v>214</v>
      </c>
      <c r="BK355" s="213">
        <f>SUM(BK356:BK358)</f>
        <v>0</v>
      </c>
    </row>
    <row r="356" s="2" customFormat="1" ht="16.5" customHeight="1">
      <c r="A356" s="42"/>
      <c r="B356" s="43"/>
      <c r="C356" s="216" t="s">
        <v>76</v>
      </c>
      <c r="D356" s="216" t="s">
        <v>217</v>
      </c>
      <c r="E356" s="217" t="s">
        <v>3890</v>
      </c>
      <c r="F356" s="218" t="s">
        <v>3891</v>
      </c>
      <c r="G356" s="219" t="s">
        <v>3732</v>
      </c>
      <c r="H356" s="220">
        <v>5</v>
      </c>
      <c r="I356" s="221"/>
      <c r="J356" s="222">
        <f>ROUND(I356*H356,2)</f>
        <v>0</v>
      </c>
      <c r="K356" s="218" t="s">
        <v>32</v>
      </c>
      <c r="L356" s="48"/>
      <c r="M356" s="223" t="s">
        <v>32</v>
      </c>
      <c r="N356" s="224" t="s">
        <v>47</v>
      </c>
      <c r="O356" s="88"/>
      <c r="P356" s="225">
        <f>O356*H356</f>
        <v>0</v>
      </c>
      <c r="Q356" s="225">
        <v>0</v>
      </c>
      <c r="R356" s="225">
        <f>Q356*H356</f>
        <v>0</v>
      </c>
      <c r="S356" s="225">
        <v>0</v>
      </c>
      <c r="T356" s="226">
        <f>S356*H356</f>
        <v>0</v>
      </c>
      <c r="U356" s="42"/>
      <c r="V356" s="42"/>
      <c r="W356" s="42"/>
      <c r="X356" s="42"/>
      <c r="Y356" s="42"/>
      <c r="Z356" s="42"/>
      <c r="AA356" s="42"/>
      <c r="AB356" s="42"/>
      <c r="AC356" s="42"/>
      <c r="AD356" s="42"/>
      <c r="AE356" s="42"/>
      <c r="AR356" s="227" t="s">
        <v>215</v>
      </c>
      <c r="AT356" s="227" t="s">
        <v>217</v>
      </c>
      <c r="AU356" s="227" t="s">
        <v>85</v>
      </c>
      <c r="AY356" s="20" t="s">
        <v>214</v>
      </c>
      <c r="BE356" s="228">
        <f>IF(N356="základní",J356,0)</f>
        <v>0</v>
      </c>
      <c r="BF356" s="228">
        <f>IF(N356="snížená",J356,0)</f>
        <v>0</v>
      </c>
      <c r="BG356" s="228">
        <f>IF(N356="zákl. přenesená",J356,0)</f>
        <v>0</v>
      </c>
      <c r="BH356" s="228">
        <f>IF(N356="sníž. přenesená",J356,0)</f>
        <v>0</v>
      </c>
      <c r="BI356" s="228">
        <f>IF(N356="nulová",J356,0)</f>
        <v>0</v>
      </c>
      <c r="BJ356" s="20" t="s">
        <v>83</v>
      </c>
      <c r="BK356" s="228">
        <f>ROUND(I356*H356,2)</f>
        <v>0</v>
      </c>
      <c r="BL356" s="20" t="s">
        <v>215</v>
      </c>
      <c r="BM356" s="227" t="s">
        <v>3178</v>
      </c>
    </row>
    <row r="357" s="2" customFormat="1" ht="16.5" customHeight="1">
      <c r="A357" s="42"/>
      <c r="B357" s="43"/>
      <c r="C357" s="216" t="s">
        <v>76</v>
      </c>
      <c r="D357" s="216" t="s">
        <v>217</v>
      </c>
      <c r="E357" s="217" t="s">
        <v>3892</v>
      </c>
      <c r="F357" s="218" t="s">
        <v>3893</v>
      </c>
      <c r="G357" s="219" t="s">
        <v>3732</v>
      </c>
      <c r="H357" s="220">
        <v>4</v>
      </c>
      <c r="I357" s="221"/>
      <c r="J357" s="222">
        <f>ROUND(I357*H357,2)</f>
        <v>0</v>
      </c>
      <c r="K357" s="218" t="s">
        <v>32</v>
      </c>
      <c r="L357" s="48"/>
      <c r="M357" s="223" t="s">
        <v>32</v>
      </c>
      <c r="N357" s="224" t="s">
        <v>47</v>
      </c>
      <c r="O357" s="88"/>
      <c r="P357" s="225">
        <f>O357*H357</f>
        <v>0</v>
      </c>
      <c r="Q357" s="225">
        <v>0</v>
      </c>
      <c r="R357" s="225">
        <f>Q357*H357</f>
        <v>0</v>
      </c>
      <c r="S357" s="225">
        <v>0</v>
      </c>
      <c r="T357" s="226">
        <f>S357*H357</f>
        <v>0</v>
      </c>
      <c r="U357" s="42"/>
      <c r="V357" s="42"/>
      <c r="W357" s="42"/>
      <c r="X357" s="42"/>
      <c r="Y357" s="42"/>
      <c r="Z357" s="42"/>
      <c r="AA357" s="42"/>
      <c r="AB357" s="42"/>
      <c r="AC357" s="42"/>
      <c r="AD357" s="42"/>
      <c r="AE357" s="42"/>
      <c r="AR357" s="227" t="s">
        <v>215</v>
      </c>
      <c r="AT357" s="227" t="s">
        <v>217</v>
      </c>
      <c r="AU357" s="227" t="s">
        <v>85</v>
      </c>
      <c r="AY357" s="20" t="s">
        <v>214</v>
      </c>
      <c r="BE357" s="228">
        <f>IF(N357="základní",J357,0)</f>
        <v>0</v>
      </c>
      <c r="BF357" s="228">
        <f>IF(N357="snížená",J357,0)</f>
        <v>0</v>
      </c>
      <c r="BG357" s="228">
        <f>IF(N357="zákl. přenesená",J357,0)</f>
        <v>0</v>
      </c>
      <c r="BH357" s="228">
        <f>IF(N357="sníž. přenesená",J357,0)</f>
        <v>0</v>
      </c>
      <c r="BI357" s="228">
        <f>IF(N357="nulová",J357,0)</f>
        <v>0</v>
      </c>
      <c r="BJ357" s="20" t="s">
        <v>83</v>
      </c>
      <c r="BK357" s="228">
        <f>ROUND(I357*H357,2)</f>
        <v>0</v>
      </c>
      <c r="BL357" s="20" t="s">
        <v>215</v>
      </c>
      <c r="BM357" s="227" t="s">
        <v>3181</v>
      </c>
    </row>
    <row r="358" s="2" customFormat="1" ht="16.5" customHeight="1">
      <c r="A358" s="42"/>
      <c r="B358" s="43"/>
      <c r="C358" s="216" t="s">
        <v>76</v>
      </c>
      <c r="D358" s="216" t="s">
        <v>217</v>
      </c>
      <c r="E358" s="217" t="s">
        <v>3894</v>
      </c>
      <c r="F358" s="218" t="s">
        <v>3895</v>
      </c>
      <c r="G358" s="219" t="s">
        <v>3732</v>
      </c>
      <c r="H358" s="220">
        <v>11</v>
      </c>
      <c r="I358" s="221"/>
      <c r="J358" s="222">
        <f>ROUND(I358*H358,2)</f>
        <v>0</v>
      </c>
      <c r="K358" s="218" t="s">
        <v>32</v>
      </c>
      <c r="L358" s="48"/>
      <c r="M358" s="223" t="s">
        <v>32</v>
      </c>
      <c r="N358" s="224" t="s">
        <v>47</v>
      </c>
      <c r="O358" s="88"/>
      <c r="P358" s="225">
        <f>O358*H358</f>
        <v>0</v>
      </c>
      <c r="Q358" s="225">
        <v>0</v>
      </c>
      <c r="R358" s="225">
        <f>Q358*H358</f>
        <v>0</v>
      </c>
      <c r="S358" s="225">
        <v>0</v>
      </c>
      <c r="T358" s="226">
        <f>S358*H358</f>
        <v>0</v>
      </c>
      <c r="U358" s="42"/>
      <c r="V358" s="42"/>
      <c r="W358" s="42"/>
      <c r="X358" s="42"/>
      <c r="Y358" s="42"/>
      <c r="Z358" s="42"/>
      <c r="AA358" s="42"/>
      <c r="AB358" s="42"/>
      <c r="AC358" s="42"/>
      <c r="AD358" s="42"/>
      <c r="AE358" s="42"/>
      <c r="AR358" s="227" t="s">
        <v>215</v>
      </c>
      <c r="AT358" s="227" t="s">
        <v>217</v>
      </c>
      <c r="AU358" s="227" t="s">
        <v>85</v>
      </c>
      <c r="AY358" s="20" t="s">
        <v>214</v>
      </c>
      <c r="BE358" s="228">
        <f>IF(N358="základní",J358,0)</f>
        <v>0</v>
      </c>
      <c r="BF358" s="228">
        <f>IF(N358="snížená",J358,0)</f>
        <v>0</v>
      </c>
      <c r="BG358" s="228">
        <f>IF(N358="zákl. přenesená",J358,0)</f>
        <v>0</v>
      </c>
      <c r="BH358" s="228">
        <f>IF(N358="sníž. přenesená",J358,0)</f>
        <v>0</v>
      </c>
      <c r="BI358" s="228">
        <f>IF(N358="nulová",J358,0)</f>
        <v>0</v>
      </c>
      <c r="BJ358" s="20" t="s">
        <v>83</v>
      </c>
      <c r="BK358" s="228">
        <f>ROUND(I358*H358,2)</f>
        <v>0</v>
      </c>
      <c r="BL358" s="20" t="s">
        <v>215</v>
      </c>
      <c r="BM358" s="227" t="s">
        <v>3184</v>
      </c>
    </row>
    <row r="359" s="12" customFormat="1" ht="22.8" customHeight="1">
      <c r="A359" s="12"/>
      <c r="B359" s="200"/>
      <c r="C359" s="201"/>
      <c r="D359" s="202" t="s">
        <v>75</v>
      </c>
      <c r="E359" s="214" t="s">
        <v>3733</v>
      </c>
      <c r="F359" s="214" t="s">
        <v>3734</v>
      </c>
      <c r="G359" s="201"/>
      <c r="H359" s="201"/>
      <c r="I359" s="204"/>
      <c r="J359" s="215">
        <f>BK359</f>
        <v>0</v>
      </c>
      <c r="K359" s="201"/>
      <c r="L359" s="206"/>
      <c r="M359" s="207"/>
      <c r="N359" s="208"/>
      <c r="O359" s="208"/>
      <c r="P359" s="209">
        <f>SUM(P360:P362)</f>
        <v>0</v>
      </c>
      <c r="Q359" s="208"/>
      <c r="R359" s="209">
        <f>SUM(R360:R362)</f>
        <v>0</v>
      </c>
      <c r="S359" s="208"/>
      <c r="T359" s="210">
        <f>SUM(T360:T362)</f>
        <v>0</v>
      </c>
      <c r="U359" s="12"/>
      <c r="V359" s="12"/>
      <c r="W359" s="12"/>
      <c r="X359" s="12"/>
      <c r="Y359" s="12"/>
      <c r="Z359" s="12"/>
      <c r="AA359" s="12"/>
      <c r="AB359" s="12"/>
      <c r="AC359" s="12"/>
      <c r="AD359" s="12"/>
      <c r="AE359" s="12"/>
      <c r="AR359" s="211" t="s">
        <v>83</v>
      </c>
      <c r="AT359" s="212" t="s">
        <v>75</v>
      </c>
      <c r="AU359" s="212" t="s">
        <v>83</v>
      </c>
      <c r="AY359" s="211" t="s">
        <v>214</v>
      </c>
      <c r="BK359" s="213">
        <f>SUM(BK360:BK362)</f>
        <v>0</v>
      </c>
    </row>
    <row r="360" s="2" customFormat="1" ht="16.5" customHeight="1">
      <c r="A360" s="42"/>
      <c r="B360" s="43"/>
      <c r="C360" s="216" t="s">
        <v>76</v>
      </c>
      <c r="D360" s="216" t="s">
        <v>217</v>
      </c>
      <c r="E360" s="217" t="s">
        <v>3896</v>
      </c>
      <c r="F360" s="218" t="s">
        <v>3820</v>
      </c>
      <c r="G360" s="219" t="s">
        <v>3732</v>
      </c>
      <c r="H360" s="220">
        <v>25</v>
      </c>
      <c r="I360" s="221"/>
      <c r="J360" s="222">
        <f>ROUND(I360*H360,2)</f>
        <v>0</v>
      </c>
      <c r="K360" s="218" t="s">
        <v>32</v>
      </c>
      <c r="L360" s="48"/>
      <c r="M360" s="223" t="s">
        <v>32</v>
      </c>
      <c r="N360" s="224" t="s">
        <v>47</v>
      </c>
      <c r="O360" s="88"/>
      <c r="P360" s="225">
        <f>O360*H360</f>
        <v>0</v>
      </c>
      <c r="Q360" s="225">
        <v>0</v>
      </c>
      <c r="R360" s="225">
        <f>Q360*H360</f>
        <v>0</v>
      </c>
      <c r="S360" s="225">
        <v>0</v>
      </c>
      <c r="T360" s="226">
        <f>S360*H360</f>
        <v>0</v>
      </c>
      <c r="U360" s="42"/>
      <c r="V360" s="42"/>
      <c r="W360" s="42"/>
      <c r="X360" s="42"/>
      <c r="Y360" s="42"/>
      <c r="Z360" s="42"/>
      <c r="AA360" s="42"/>
      <c r="AB360" s="42"/>
      <c r="AC360" s="42"/>
      <c r="AD360" s="42"/>
      <c r="AE360" s="42"/>
      <c r="AR360" s="227" t="s">
        <v>215</v>
      </c>
      <c r="AT360" s="227" t="s">
        <v>217</v>
      </c>
      <c r="AU360" s="227" t="s">
        <v>85</v>
      </c>
      <c r="AY360" s="20" t="s">
        <v>214</v>
      </c>
      <c r="BE360" s="228">
        <f>IF(N360="základní",J360,0)</f>
        <v>0</v>
      </c>
      <c r="BF360" s="228">
        <f>IF(N360="snížená",J360,0)</f>
        <v>0</v>
      </c>
      <c r="BG360" s="228">
        <f>IF(N360="zákl. přenesená",J360,0)</f>
        <v>0</v>
      </c>
      <c r="BH360" s="228">
        <f>IF(N360="sníž. přenesená",J360,0)</f>
        <v>0</v>
      </c>
      <c r="BI360" s="228">
        <f>IF(N360="nulová",J360,0)</f>
        <v>0</v>
      </c>
      <c r="BJ360" s="20" t="s">
        <v>83</v>
      </c>
      <c r="BK360" s="228">
        <f>ROUND(I360*H360,2)</f>
        <v>0</v>
      </c>
      <c r="BL360" s="20" t="s">
        <v>215</v>
      </c>
      <c r="BM360" s="227" t="s">
        <v>3188</v>
      </c>
    </row>
    <row r="361" s="2" customFormat="1" ht="16.5" customHeight="1">
      <c r="A361" s="42"/>
      <c r="B361" s="43"/>
      <c r="C361" s="216" t="s">
        <v>76</v>
      </c>
      <c r="D361" s="216" t="s">
        <v>217</v>
      </c>
      <c r="E361" s="217" t="s">
        <v>3897</v>
      </c>
      <c r="F361" s="218" t="s">
        <v>3898</v>
      </c>
      <c r="G361" s="219" t="s">
        <v>3732</v>
      </c>
      <c r="H361" s="220">
        <v>17</v>
      </c>
      <c r="I361" s="221"/>
      <c r="J361" s="222">
        <f>ROUND(I361*H361,2)</f>
        <v>0</v>
      </c>
      <c r="K361" s="218" t="s">
        <v>32</v>
      </c>
      <c r="L361" s="48"/>
      <c r="M361" s="223" t="s">
        <v>32</v>
      </c>
      <c r="N361" s="224" t="s">
        <v>47</v>
      </c>
      <c r="O361" s="88"/>
      <c r="P361" s="225">
        <f>O361*H361</f>
        <v>0</v>
      </c>
      <c r="Q361" s="225">
        <v>0</v>
      </c>
      <c r="R361" s="225">
        <f>Q361*H361</f>
        <v>0</v>
      </c>
      <c r="S361" s="225">
        <v>0</v>
      </c>
      <c r="T361" s="226">
        <f>S361*H361</f>
        <v>0</v>
      </c>
      <c r="U361" s="42"/>
      <c r="V361" s="42"/>
      <c r="W361" s="42"/>
      <c r="X361" s="42"/>
      <c r="Y361" s="42"/>
      <c r="Z361" s="42"/>
      <c r="AA361" s="42"/>
      <c r="AB361" s="42"/>
      <c r="AC361" s="42"/>
      <c r="AD361" s="42"/>
      <c r="AE361" s="42"/>
      <c r="AR361" s="227" t="s">
        <v>215</v>
      </c>
      <c r="AT361" s="227" t="s">
        <v>217</v>
      </c>
      <c r="AU361" s="227" t="s">
        <v>85</v>
      </c>
      <c r="AY361" s="20" t="s">
        <v>214</v>
      </c>
      <c r="BE361" s="228">
        <f>IF(N361="základní",J361,0)</f>
        <v>0</v>
      </c>
      <c r="BF361" s="228">
        <f>IF(N361="snížená",J361,0)</f>
        <v>0</v>
      </c>
      <c r="BG361" s="228">
        <f>IF(N361="zákl. přenesená",J361,0)</f>
        <v>0</v>
      </c>
      <c r="BH361" s="228">
        <f>IF(N361="sníž. přenesená",J361,0)</f>
        <v>0</v>
      </c>
      <c r="BI361" s="228">
        <f>IF(N361="nulová",J361,0)</f>
        <v>0</v>
      </c>
      <c r="BJ361" s="20" t="s">
        <v>83</v>
      </c>
      <c r="BK361" s="228">
        <f>ROUND(I361*H361,2)</f>
        <v>0</v>
      </c>
      <c r="BL361" s="20" t="s">
        <v>215</v>
      </c>
      <c r="BM361" s="227" t="s">
        <v>3192</v>
      </c>
    </row>
    <row r="362" s="2" customFormat="1" ht="16.5" customHeight="1">
      <c r="A362" s="42"/>
      <c r="B362" s="43"/>
      <c r="C362" s="216" t="s">
        <v>76</v>
      </c>
      <c r="D362" s="216" t="s">
        <v>217</v>
      </c>
      <c r="E362" s="217" t="s">
        <v>3874</v>
      </c>
      <c r="F362" s="218" t="s">
        <v>3830</v>
      </c>
      <c r="G362" s="219" t="s">
        <v>3732</v>
      </c>
      <c r="H362" s="220">
        <v>58</v>
      </c>
      <c r="I362" s="221"/>
      <c r="J362" s="222">
        <f>ROUND(I362*H362,2)</f>
        <v>0</v>
      </c>
      <c r="K362" s="218" t="s">
        <v>32</v>
      </c>
      <c r="L362" s="48"/>
      <c r="M362" s="223" t="s">
        <v>32</v>
      </c>
      <c r="N362" s="224" t="s">
        <v>47</v>
      </c>
      <c r="O362" s="88"/>
      <c r="P362" s="225">
        <f>O362*H362</f>
        <v>0</v>
      </c>
      <c r="Q362" s="225">
        <v>0</v>
      </c>
      <c r="R362" s="225">
        <f>Q362*H362</f>
        <v>0</v>
      </c>
      <c r="S362" s="225">
        <v>0</v>
      </c>
      <c r="T362" s="226">
        <f>S362*H362</f>
        <v>0</v>
      </c>
      <c r="U362" s="42"/>
      <c r="V362" s="42"/>
      <c r="W362" s="42"/>
      <c r="X362" s="42"/>
      <c r="Y362" s="42"/>
      <c r="Z362" s="42"/>
      <c r="AA362" s="42"/>
      <c r="AB362" s="42"/>
      <c r="AC362" s="42"/>
      <c r="AD362" s="42"/>
      <c r="AE362" s="42"/>
      <c r="AR362" s="227" t="s">
        <v>215</v>
      </c>
      <c r="AT362" s="227" t="s">
        <v>217</v>
      </c>
      <c r="AU362" s="227" t="s">
        <v>85</v>
      </c>
      <c r="AY362" s="20" t="s">
        <v>214</v>
      </c>
      <c r="BE362" s="228">
        <f>IF(N362="základní",J362,0)</f>
        <v>0</v>
      </c>
      <c r="BF362" s="228">
        <f>IF(N362="snížená",J362,0)</f>
        <v>0</v>
      </c>
      <c r="BG362" s="228">
        <f>IF(N362="zákl. přenesená",J362,0)</f>
        <v>0</v>
      </c>
      <c r="BH362" s="228">
        <f>IF(N362="sníž. přenesená",J362,0)</f>
        <v>0</v>
      </c>
      <c r="BI362" s="228">
        <f>IF(N362="nulová",J362,0)</f>
        <v>0</v>
      </c>
      <c r="BJ362" s="20" t="s">
        <v>83</v>
      </c>
      <c r="BK362" s="228">
        <f>ROUND(I362*H362,2)</f>
        <v>0</v>
      </c>
      <c r="BL362" s="20" t="s">
        <v>215</v>
      </c>
      <c r="BM362" s="227" t="s">
        <v>3195</v>
      </c>
    </row>
    <row r="363" s="12" customFormat="1" ht="22.8" customHeight="1">
      <c r="A363" s="12"/>
      <c r="B363" s="200"/>
      <c r="C363" s="201"/>
      <c r="D363" s="202" t="s">
        <v>75</v>
      </c>
      <c r="E363" s="214" t="s">
        <v>3888</v>
      </c>
      <c r="F363" s="214" t="s">
        <v>3889</v>
      </c>
      <c r="G363" s="201"/>
      <c r="H363" s="201"/>
      <c r="I363" s="204"/>
      <c r="J363" s="215">
        <f>BK363</f>
        <v>0</v>
      </c>
      <c r="K363" s="201"/>
      <c r="L363" s="206"/>
      <c r="M363" s="207"/>
      <c r="N363" s="208"/>
      <c r="O363" s="208"/>
      <c r="P363" s="209">
        <f>SUM(P364:P365)</f>
        <v>0</v>
      </c>
      <c r="Q363" s="208"/>
      <c r="R363" s="209">
        <f>SUM(R364:R365)</f>
        <v>0</v>
      </c>
      <c r="S363" s="208"/>
      <c r="T363" s="210">
        <f>SUM(T364:T365)</f>
        <v>0</v>
      </c>
      <c r="U363" s="12"/>
      <c r="V363" s="12"/>
      <c r="W363" s="12"/>
      <c r="X363" s="12"/>
      <c r="Y363" s="12"/>
      <c r="Z363" s="12"/>
      <c r="AA363" s="12"/>
      <c r="AB363" s="12"/>
      <c r="AC363" s="12"/>
      <c r="AD363" s="12"/>
      <c r="AE363" s="12"/>
      <c r="AR363" s="211" t="s">
        <v>83</v>
      </c>
      <c r="AT363" s="212" t="s">
        <v>75</v>
      </c>
      <c r="AU363" s="212" t="s">
        <v>83</v>
      </c>
      <c r="AY363" s="211" t="s">
        <v>214</v>
      </c>
      <c r="BK363" s="213">
        <f>SUM(BK364:BK365)</f>
        <v>0</v>
      </c>
    </row>
    <row r="364" s="2" customFormat="1" ht="16.5" customHeight="1">
      <c r="A364" s="42"/>
      <c r="B364" s="43"/>
      <c r="C364" s="216" t="s">
        <v>76</v>
      </c>
      <c r="D364" s="216" t="s">
        <v>217</v>
      </c>
      <c r="E364" s="217" t="s">
        <v>3899</v>
      </c>
      <c r="F364" s="218" t="s">
        <v>3867</v>
      </c>
      <c r="G364" s="219" t="s">
        <v>3732</v>
      </c>
      <c r="H364" s="220">
        <v>2</v>
      </c>
      <c r="I364" s="221"/>
      <c r="J364" s="222">
        <f>ROUND(I364*H364,2)</f>
        <v>0</v>
      </c>
      <c r="K364" s="218" t="s">
        <v>32</v>
      </c>
      <c r="L364" s="48"/>
      <c r="M364" s="223" t="s">
        <v>32</v>
      </c>
      <c r="N364" s="224" t="s">
        <v>47</v>
      </c>
      <c r="O364" s="88"/>
      <c r="P364" s="225">
        <f>O364*H364</f>
        <v>0</v>
      </c>
      <c r="Q364" s="225">
        <v>0</v>
      </c>
      <c r="R364" s="225">
        <f>Q364*H364</f>
        <v>0</v>
      </c>
      <c r="S364" s="225">
        <v>0</v>
      </c>
      <c r="T364" s="226">
        <f>S364*H364</f>
        <v>0</v>
      </c>
      <c r="U364" s="42"/>
      <c r="V364" s="42"/>
      <c r="W364" s="42"/>
      <c r="X364" s="42"/>
      <c r="Y364" s="42"/>
      <c r="Z364" s="42"/>
      <c r="AA364" s="42"/>
      <c r="AB364" s="42"/>
      <c r="AC364" s="42"/>
      <c r="AD364" s="42"/>
      <c r="AE364" s="42"/>
      <c r="AR364" s="227" t="s">
        <v>215</v>
      </c>
      <c r="AT364" s="227" t="s">
        <v>217</v>
      </c>
      <c r="AU364" s="227" t="s">
        <v>85</v>
      </c>
      <c r="AY364" s="20" t="s">
        <v>214</v>
      </c>
      <c r="BE364" s="228">
        <f>IF(N364="základní",J364,0)</f>
        <v>0</v>
      </c>
      <c r="BF364" s="228">
        <f>IF(N364="snížená",J364,0)</f>
        <v>0</v>
      </c>
      <c r="BG364" s="228">
        <f>IF(N364="zákl. přenesená",J364,0)</f>
        <v>0</v>
      </c>
      <c r="BH364" s="228">
        <f>IF(N364="sníž. přenesená",J364,0)</f>
        <v>0</v>
      </c>
      <c r="BI364" s="228">
        <f>IF(N364="nulová",J364,0)</f>
        <v>0</v>
      </c>
      <c r="BJ364" s="20" t="s">
        <v>83</v>
      </c>
      <c r="BK364" s="228">
        <f>ROUND(I364*H364,2)</f>
        <v>0</v>
      </c>
      <c r="BL364" s="20" t="s">
        <v>215</v>
      </c>
      <c r="BM364" s="227" t="s">
        <v>3200</v>
      </c>
    </row>
    <row r="365" s="2" customFormat="1" ht="16.5" customHeight="1">
      <c r="A365" s="42"/>
      <c r="B365" s="43"/>
      <c r="C365" s="216" t="s">
        <v>76</v>
      </c>
      <c r="D365" s="216" t="s">
        <v>217</v>
      </c>
      <c r="E365" s="217" t="s">
        <v>3900</v>
      </c>
      <c r="F365" s="218" t="s">
        <v>3871</v>
      </c>
      <c r="G365" s="219" t="s">
        <v>3732</v>
      </c>
      <c r="H365" s="220">
        <v>2</v>
      </c>
      <c r="I365" s="221"/>
      <c r="J365" s="222">
        <f>ROUND(I365*H365,2)</f>
        <v>0</v>
      </c>
      <c r="K365" s="218" t="s">
        <v>32</v>
      </c>
      <c r="L365" s="48"/>
      <c r="M365" s="223" t="s">
        <v>32</v>
      </c>
      <c r="N365" s="224" t="s">
        <v>47</v>
      </c>
      <c r="O365" s="88"/>
      <c r="P365" s="225">
        <f>O365*H365</f>
        <v>0</v>
      </c>
      <c r="Q365" s="225">
        <v>0</v>
      </c>
      <c r="R365" s="225">
        <f>Q365*H365</f>
        <v>0</v>
      </c>
      <c r="S365" s="225">
        <v>0</v>
      </c>
      <c r="T365" s="226">
        <f>S365*H365</f>
        <v>0</v>
      </c>
      <c r="U365" s="42"/>
      <c r="V365" s="42"/>
      <c r="W365" s="42"/>
      <c r="X365" s="42"/>
      <c r="Y365" s="42"/>
      <c r="Z365" s="42"/>
      <c r="AA365" s="42"/>
      <c r="AB365" s="42"/>
      <c r="AC365" s="42"/>
      <c r="AD365" s="42"/>
      <c r="AE365" s="42"/>
      <c r="AR365" s="227" t="s">
        <v>215</v>
      </c>
      <c r="AT365" s="227" t="s">
        <v>217</v>
      </c>
      <c r="AU365" s="227" t="s">
        <v>85</v>
      </c>
      <c r="AY365" s="20" t="s">
        <v>214</v>
      </c>
      <c r="BE365" s="228">
        <f>IF(N365="základní",J365,0)</f>
        <v>0</v>
      </c>
      <c r="BF365" s="228">
        <f>IF(N365="snížená",J365,0)</f>
        <v>0</v>
      </c>
      <c r="BG365" s="228">
        <f>IF(N365="zákl. přenesená",J365,0)</f>
        <v>0</v>
      </c>
      <c r="BH365" s="228">
        <f>IF(N365="sníž. přenesená",J365,0)</f>
        <v>0</v>
      </c>
      <c r="BI365" s="228">
        <f>IF(N365="nulová",J365,0)</f>
        <v>0</v>
      </c>
      <c r="BJ365" s="20" t="s">
        <v>83</v>
      </c>
      <c r="BK365" s="228">
        <f>ROUND(I365*H365,2)</f>
        <v>0</v>
      </c>
      <c r="BL365" s="20" t="s">
        <v>215</v>
      </c>
      <c r="BM365" s="227" t="s">
        <v>3204</v>
      </c>
    </row>
    <row r="366" s="12" customFormat="1" ht="22.8" customHeight="1">
      <c r="A366" s="12"/>
      <c r="B366" s="200"/>
      <c r="C366" s="201"/>
      <c r="D366" s="202" t="s">
        <v>75</v>
      </c>
      <c r="E366" s="214" t="s">
        <v>3743</v>
      </c>
      <c r="F366" s="214" t="s">
        <v>3744</v>
      </c>
      <c r="G366" s="201"/>
      <c r="H366" s="201"/>
      <c r="I366" s="204"/>
      <c r="J366" s="215">
        <f>BK366</f>
        <v>0</v>
      </c>
      <c r="K366" s="201"/>
      <c r="L366" s="206"/>
      <c r="M366" s="207"/>
      <c r="N366" s="208"/>
      <c r="O366" s="208"/>
      <c r="P366" s="209">
        <f>P367</f>
        <v>0</v>
      </c>
      <c r="Q366" s="208"/>
      <c r="R366" s="209">
        <f>R367</f>
        <v>0</v>
      </c>
      <c r="S366" s="208"/>
      <c r="T366" s="210">
        <f>T367</f>
        <v>0</v>
      </c>
      <c r="U366" s="12"/>
      <c r="V366" s="12"/>
      <c r="W366" s="12"/>
      <c r="X366" s="12"/>
      <c r="Y366" s="12"/>
      <c r="Z366" s="12"/>
      <c r="AA366" s="12"/>
      <c r="AB366" s="12"/>
      <c r="AC366" s="12"/>
      <c r="AD366" s="12"/>
      <c r="AE366" s="12"/>
      <c r="AR366" s="211" t="s">
        <v>83</v>
      </c>
      <c r="AT366" s="212" t="s">
        <v>75</v>
      </c>
      <c r="AU366" s="212" t="s">
        <v>83</v>
      </c>
      <c r="AY366" s="211" t="s">
        <v>214</v>
      </c>
      <c r="BK366" s="213">
        <f>BK367</f>
        <v>0</v>
      </c>
    </row>
    <row r="367" s="2" customFormat="1" ht="16.5" customHeight="1">
      <c r="A367" s="42"/>
      <c r="B367" s="43"/>
      <c r="C367" s="216" t="s">
        <v>76</v>
      </c>
      <c r="D367" s="216" t="s">
        <v>217</v>
      </c>
      <c r="E367" s="217" t="s">
        <v>3901</v>
      </c>
      <c r="F367" s="218" t="s">
        <v>3746</v>
      </c>
      <c r="G367" s="219" t="s">
        <v>3747</v>
      </c>
      <c r="H367" s="220">
        <v>1</v>
      </c>
      <c r="I367" s="221"/>
      <c r="J367" s="222">
        <f>ROUND(I367*H367,2)</f>
        <v>0</v>
      </c>
      <c r="K367" s="218" t="s">
        <v>32</v>
      </c>
      <c r="L367" s="48"/>
      <c r="M367" s="223" t="s">
        <v>32</v>
      </c>
      <c r="N367" s="224" t="s">
        <v>47</v>
      </c>
      <c r="O367" s="88"/>
      <c r="P367" s="225">
        <f>O367*H367</f>
        <v>0</v>
      </c>
      <c r="Q367" s="225">
        <v>0</v>
      </c>
      <c r="R367" s="225">
        <f>Q367*H367</f>
        <v>0</v>
      </c>
      <c r="S367" s="225">
        <v>0</v>
      </c>
      <c r="T367" s="226">
        <f>S367*H367</f>
        <v>0</v>
      </c>
      <c r="U367" s="42"/>
      <c r="V367" s="42"/>
      <c r="W367" s="42"/>
      <c r="X367" s="42"/>
      <c r="Y367" s="42"/>
      <c r="Z367" s="42"/>
      <c r="AA367" s="42"/>
      <c r="AB367" s="42"/>
      <c r="AC367" s="42"/>
      <c r="AD367" s="42"/>
      <c r="AE367" s="42"/>
      <c r="AR367" s="227" t="s">
        <v>215</v>
      </c>
      <c r="AT367" s="227" t="s">
        <v>217</v>
      </c>
      <c r="AU367" s="227" t="s">
        <v>85</v>
      </c>
      <c r="AY367" s="20" t="s">
        <v>214</v>
      </c>
      <c r="BE367" s="228">
        <f>IF(N367="základní",J367,0)</f>
        <v>0</v>
      </c>
      <c r="BF367" s="228">
        <f>IF(N367="snížená",J367,0)</f>
        <v>0</v>
      </c>
      <c r="BG367" s="228">
        <f>IF(N367="zákl. přenesená",J367,0)</f>
        <v>0</v>
      </c>
      <c r="BH367" s="228">
        <f>IF(N367="sníž. přenesená",J367,0)</f>
        <v>0</v>
      </c>
      <c r="BI367" s="228">
        <f>IF(N367="nulová",J367,0)</f>
        <v>0</v>
      </c>
      <c r="BJ367" s="20" t="s">
        <v>83</v>
      </c>
      <c r="BK367" s="228">
        <f>ROUND(I367*H367,2)</f>
        <v>0</v>
      </c>
      <c r="BL367" s="20" t="s">
        <v>215</v>
      </c>
      <c r="BM367" s="227" t="s">
        <v>3208</v>
      </c>
    </row>
    <row r="368" s="12" customFormat="1" ht="22.8" customHeight="1">
      <c r="A368" s="12"/>
      <c r="B368" s="200"/>
      <c r="C368" s="201"/>
      <c r="D368" s="202" t="s">
        <v>75</v>
      </c>
      <c r="E368" s="214" t="s">
        <v>3748</v>
      </c>
      <c r="F368" s="214" t="s">
        <v>3749</v>
      </c>
      <c r="G368" s="201"/>
      <c r="H368" s="201"/>
      <c r="I368" s="204"/>
      <c r="J368" s="215">
        <f>BK368</f>
        <v>0</v>
      </c>
      <c r="K368" s="201"/>
      <c r="L368" s="206"/>
      <c r="M368" s="207"/>
      <c r="N368" s="208"/>
      <c r="O368" s="208"/>
      <c r="P368" s="209">
        <f>P369</f>
        <v>0</v>
      </c>
      <c r="Q368" s="208"/>
      <c r="R368" s="209">
        <f>R369</f>
        <v>0</v>
      </c>
      <c r="S368" s="208"/>
      <c r="T368" s="210">
        <f>T369</f>
        <v>0</v>
      </c>
      <c r="U368" s="12"/>
      <c r="V368" s="12"/>
      <c r="W368" s="12"/>
      <c r="X368" s="12"/>
      <c r="Y368" s="12"/>
      <c r="Z368" s="12"/>
      <c r="AA368" s="12"/>
      <c r="AB368" s="12"/>
      <c r="AC368" s="12"/>
      <c r="AD368" s="12"/>
      <c r="AE368" s="12"/>
      <c r="AR368" s="211" t="s">
        <v>83</v>
      </c>
      <c r="AT368" s="212" t="s">
        <v>75</v>
      </c>
      <c r="AU368" s="212" t="s">
        <v>83</v>
      </c>
      <c r="AY368" s="211" t="s">
        <v>214</v>
      </c>
      <c r="BK368" s="213">
        <f>BK369</f>
        <v>0</v>
      </c>
    </row>
    <row r="369" s="2" customFormat="1" ht="16.5" customHeight="1">
      <c r="A369" s="42"/>
      <c r="B369" s="43"/>
      <c r="C369" s="216" t="s">
        <v>76</v>
      </c>
      <c r="D369" s="216" t="s">
        <v>217</v>
      </c>
      <c r="E369" s="217" t="s">
        <v>3902</v>
      </c>
      <c r="F369" s="218" t="s">
        <v>3746</v>
      </c>
      <c r="G369" s="219" t="s">
        <v>3747</v>
      </c>
      <c r="H369" s="220">
        <v>1</v>
      </c>
      <c r="I369" s="221"/>
      <c r="J369" s="222">
        <f>ROUND(I369*H369,2)</f>
        <v>0</v>
      </c>
      <c r="K369" s="218" t="s">
        <v>32</v>
      </c>
      <c r="L369" s="48"/>
      <c r="M369" s="223" t="s">
        <v>32</v>
      </c>
      <c r="N369" s="224" t="s">
        <v>47</v>
      </c>
      <c r="O369" s="88"/>
      <c r="P369" s="225">
        <f>O369*H369</f>
        <v>0</v>
      </c>
      <c r="Q369" s="225">
        <v>0</v>
      </c>
      <c r="R369" s="225">
        <f>Q369*H369</f>
        <v>0</v>
      </c>
      <c r="S369" s="225">
        <v>0</v>
      </c>
      <c r="T369" s="226">
        <f>S369*H369</f>
        <v>0</v>
      </c>
      <c r="U369" s="42"/>
      <c r="V369" s="42"/>
      <c r="W369" s="42"/>
      <c r="X369" s="42"/>
      <c r="Y369" s="42"/>
      <c r="Z369" s="42"/>
      <c r="AA369" s="42"/>
      <c r="AB369" s="42"/>
      <c r="AC369" s="42"/>
      <c r="AD369" s="42"/>
      <c r="AE369" s="42"/>
      <c r="AR369" s="227" t="s">
        <v>215</v>
      </c>
      <c r="AT369" s="227" t="s">
        <v>217</v>
      </c>
      <c r="AU369" s="227" t="s">
        <v>85</v>
      </c>
      <c r="AY369" s="20" t="s">
        <v>214</v>
      </c>
      <c r="BE369" s="228">
        <f>IF(N369="základní",J369,0)</f>
        <v>0</v>
      </c>
      <c r="BF369" s="228">
        <f>IF(N369="snížená",J369,0)</f>
        <v>0</v>
      </c>
      <c r="BG369" s="228">
        <f>IF(N369="zákl. přenesená",J369,0)</f>
        <v>0</v>
      </c>
      <c r="BH369" s="228">
        <f>IF(N369="sníž. přenesená",J369,0)</f>
        <v>0</v>
      </c>
      <c r="BI369" s="228">
        <f>IF(N369="nulová",J369,0)</f>
        <v>0</v>
      </c>
      <c r="BJ369" s="20" t="s">
        <v>83</v>
      </c>
      <c r="BK369" s="228">
        <f>ROUND(I369*H369,2)</f>
        <v>0</v>
      </c>
      <c r="BL369" s="20" t="s">
        <v>215</v>
      </c>
      <c r="BM369" s="227" t="s">
        <v>3212</v>
      </c>
    </row>
    <row r="370" s="12" customFormat="1" ht="22.8" customHeight="1">
      <c r="A370" s="12"/>
      <c r="B370" s="200"/>
      <c r="C370" s="201"/>
      <c r="D370" s="202" t="s">
        <v>75</v>
      </c>
      <c r="E370" s="214" t="s">
        <v>3903</v>
      </c>
      <c r="F370" s="214" t="s">
        <v>3904</v>
      </c>
      <c r="G370" s="201"/>
      <c r="H370" s="201"/>
      <c r="I370" s="204"/>
      <c r="J370" s="215">
        <f>BK370</f>
        <v>0</v>
      </c>
      <c r="K370" s="201"/>
      <c r="L370" s="206"/>
      <c r="M370" s="207"/>
      <c r="N370" s="208"/>
      <c r="O370" s="208"/>
      <c r="P370" s="209">
        <v>0</v>
      </c>
      <c r="Q370" s="208"/>
      <c r="R370" s="209">
        <v>0</v>
      </c>
      <c r="S370" s="208"/>
      <c r="T370" s="210">
        <v>0</v>
      </c>
      <c r="U370" s="12"/>
      <c r="V370" s="12"/>
      <c r="W370" s="12"/>
      <c r="X370" s="12"/>
      <c r="Y370" s="12"/>
      <c r="Z370" s="12"/>
      <c r="AA370" s="12"/>
      <c r="AB370" s="12"/>
      <c r="AC370" s="12"/>
      <c r="AD370" s="12"/>
      <c r="AE370" s="12"/>
      <c r="AR370" s="211" t="s">
        <v>83</v>
      </c>
      <c r="AT370" s="212" t="s">
        <v>75</v>
      </c>
      <c r="AU370" s="212" t="s">
        <v>83</v>
      </c>
      <c r="AY370" s="211" t="s">
        <v>214</v>
      </c>
      <c r="BK370" s="213">
        <v>0</v>
      </c>
    </row>
    <row r="371" s="12" customFormat="1" ht="22.8" customHeight="1">
      <c r="A371" s="12"/>
      <c r="B371" s="200"/>
      <c r="C371" s="201"/>
      <c r="D371" s="202" t="s">
        <v>75</v>
      </c>
      <c r="E371" s="214" t="s">
        <v>3905</v>
      </c>
      <c r="F371" s="214" t="s">
        <v>3906</v>
      </c>
      <c r="G371" s="201"/>
      <c r="H371" s="201"/>
      <c r="I371" s="204"/>
      <c r="J371" s="215">
        <f>BK371</f>
        <v>0</v>
      </c>
      <c r="K371" s="201"/>
      <c r="L371" s="206"/>
      <c r="M371" s="207"/>
      <c r="N371" s="208"/>
      <c r="O371" s="208"/>
      <c r="P371" s="209">
        <f>SUM(P372:P376)</f>
        <v>0</v>
      </c>
      <c r="Q371" s="208"/>
      <c r="R371" s="209">
        <f>SUM(R372:R376)</f>
        <v>0</v>
      </c>
      <c r="S371" s="208"/>
      <c r="T371" s="210">
        <f>SUM(T372:T376)</f>
        <v>0</v>
      </c>
      <c r="U371" s="12"/>
      <c r="V371" s="12"/>
      <c r="W371" s="12"/>
      <c r="X371" s="12"/>
      <c r="Y371" s="12"/>
      <c r="Z371" s="12"/>
      <c r="AA371" s="12"/>
      <c r="AB371" s="12"/>
      <c r="AC371" s="12"/>
      <c r="AD371" s="12"/>
      <c r="AE371" s="12"/>
      <c r="AR371" s="211" t="s">
        <v>83</v>
      </c>
      <c r="AT371" s="212" t="s">
        <v>75</v>
      </c>
      <c r="AU371" s="212" t="s">
        <v>83</v>
      </c>
      <c r="AY371" s="211" t="s">
        <v>214</v>
      </c>
      <c r="BK371" s="213">
        <f>SUM(BK372:BK376)</f>
        <v>0</v>
      </c>
    </row>
    <row r="372" s="2" customFormat="1" ht="90" customHeight="1">
      <c r="A372" s="42"/>
      <c r="B372" s="43"/>
      <c r="C372" s="216" t="s">
        <v>76</v>
      </c>
      <c r="D372" s="216" t="s">
        <v>217</v>
      </c>
      <c r="E372" s="217" t="s">
        <v>3907</v>
      </c>
      <c r="F372" s="218" t="s">
        <v>3908</v>
      </c>
      <c r="G372" s="219" t="s">
        <v>670</v>
      </c>
      <c r="H372" s="220">
        <v>1</v>
      </c>
      <c r="I372" s="221"/>
      <c r="J372" s="222">
        <f>ROUND(I372*H372,2)</f>
        <v>0</v>
      </c>
      <c r="K372" s="218" t="s">
        <v>32</v>
      </c>
      <c r="L372" s="48"/>
      <c r="M372" s="223" t="s">
        <v>32</v>
      </c>
      <c r="N372" s="224" t="s">
        <v>47</v>
      </c>
      <c r="O372" s="88"/>
      <c r="P372" s="225">
        <f>O372*H372</f>
        <v>0</v>
      </c>
      <c r="Q372" s="225">
        <v>0</v>
      </c>
      <c r="R372" s="225">
        <f>Q372*H372</f>
        <v>0</v>
      </c>
      <c r="S372" s="225">
        <v>0</v>
      </c>
      <c r="T372" s="226">
        <f>S372*H372</f>
        <v>0</v>
      </c>
      <c r="U372" s="42"/>
      <c r="V372" s="42"/>
      <c r="W372" s="42"/>
      <c r="X372" s="42"/>
      <c r="Y372" s="42"/>
      <c r="Z372" s="42"/>
      <c r="AA372" s="42"/>
      <c r="AB372" s="42"/>
      <c r="AC372" s="42"/>
      <c r="AD372" s="42"/>
      <c r="AE372" s="42"/>
      <c r="AR372" s="227" t="s">
        <v>215</v>
      </c>
      <c r="AT372" s="227" t="s">
        <v>217</v>
      </c>
      <c r="AU372" s="227" t="s">
        <v>85</v>
      </c>
      <c r="AY372" s="20" t="s">
        <v>214</v>
      </c>
      <c r="BE372" s="228">
        <f>IF(N372="základní",J372,0)</f>
        <v>0</v>
      </c>
      <c r="BF372" s="228">
        <f>IF(N372="snížená",J372,0)</f>
        <v>0</v>
      </c>
      <c r="BG372" s="228">
        <f>IF(N372="zákl. přenesená",J372,0)</f>
        <v>0</v>
      </c>
      <c r="BH372" s="228">
        <f>IF(N372="sníž. přenesená",J372,0)</f>
        <v>0</v>
      </c>
      <c r="BI372" s="228">
        <f>IF(N372="nulová",J372,0)</f>
        <v>0</v>
      </c>
      <c r="BJ372" s="20" t="s">
        <v>83</v>
      </c>
      <c r="BK372" s="228">
        <f>ROUND(I372*H372,2)</f>
        <v>0</v>
      </c>
      <c r="BL372" s="20" t="s">
        <v>215</v>
      </c>
      <c r="BM372" s="227" t="s">
        <v>3217</v>
      </c>
    </row>
    <row r="373" s="2" customFormat="1" ht="24.15" customHeight="1">
      <c r="A373" s="42"/>
      <c r="B373" s="43"/>
      <c r="C373" s="216" t="s">
        <v>76</v>
      </c>
      <c r="D373" s="216" t="s">
        <v>217</v>
      </c>
      <c r="E373" s="217" t="s">
        <v>3909</v>
      </c>
      <c r="F373" s="218" t="s">
        <v>3910</v>
      </c>
      <c r="G373" s="219" t="s">
        <v>670</v>
      </c>
      <c r="H373" s="220">
        <v>2</v>
      </c>
      <c r="I373" s="221"/>
      <c r="J373" s="222">
        <f>ROUND(I373*H373,2)</f>
        <v>0</v>
      </c>
      <c r="K373" s="218" t="s">
        <v>32</v>
      </c>
      <c r="L373" s="48"/>
      <c r="M373" s="223" t="s">
        <v>32</v>
      </c>
      <c r="N373" s="224" t="s">
        <v>47</v>
      </c>
      <c r="O373" s="88"/>
      <c r="P373" s="225">
        <f>O373*H373</f>
        <v>0</v>
      </c>
      <c r="Q373" s="225">
        <v>0</v>
      </c>
      <c r="R373" s="225">
        <f>Q373*H373</f>
        <v>0</v>
      </c>
      <c r="S373" s="225">
        <v>0</v>
      </c>
      <c r="T373" s="226">
        <f>S373*H373</f>
        <v>0</v>
      </c>
      <c r="U373" s="42"/>
      <c r="V373" s="42"/>
      <c r="W373" s="42"/>
      <c r="X373" s="42"/>
      <c r="Y373" s="42"/>
      <c r="Z373" s="42"/>
      <c r="AA373" s="42"/>
      <c r="AB373" s="42"/>
      <c r="AC373" s="42"/>
      <c r="AD373" s="42"/>
      <c r="AE373" s="42"/>
      <c r="AR373" s="227" t="s">
        <v>215</v>
      </c>
      <c r="AT373" s="227" t="s">
        <v>217</v>
      </c>
      <c r="AU373" s="227" t="s">
        <v>85</v>
      </c>
      <c r="AY373" s="20" t="s">
        <v>214</v>
      </c>
      <c r="BE373" s="228">
        <f>IF(N373="základní",J373,0)</f>
        <v>0</v>
      </c>
      <c r="BF373" s="228">
        <f>IF(N373="snížená",J373,0)</f>
        <v>0</v>
      </c>
      <c r="BG373" s="228">
        <f>IF(N373="zákl. přenesená",J373,0)</f>
        <v>0</v>
      </c>
      <c r="BH373" s="228">
        <f>IF(N373="sníž. přenesená",J373,0)</f>
        <v>0</v>
      </c>
      <c r="BI373" s="228">
        <f>IF(N373="nulová",J373,0)</f>
        <v>0</v>
      </c>
      <c r="BJ373" s="20" t="s">
        <v>83</v>
      </c>
      <c r="BK373" s="228">
        <f>ROUND(I373*H373,2)</f>
        <v>0</v>
      </c>
      <c r="BL373" s="20" t="s">
        <v>215</v>
      </c>
      <c r="BM373" s="227" t="s">
        <v>3221</v>
      </c>
    </row>
    <row r="374" s="2" customFormat="1" ht="24.15" customHeight="1">
      <c r="A374" s="42"/>
      <c r="B374" s="43"/>
      <c r="C374" s="216" t="s">
        <v>76</v>
      </c>
      <c r="D374" s="216" t="s">
        <v>217</v>
      </c>
      <c r="E374" s="217" t="s">
        <v>3911</v>
      </c>
      <c r="F374" s="218" t="s">
        <v>3912</v>
      </c>
      <c r="G374" s="219" t="s">
        <v>670</v>
      </c>
      <c r="H374" s="220">
        <v>2</v>
      </c>
      <c r="I374" s="221"/>
      <c r="J374" s="222">
        <f>ROUND(I374*H374,2)</f>
        <v>0</v>
      </c>
      <c r="K374" s="218" t="s">
        <v>32</v>
      </c>
      <c r="L374" s="48"/>
      <c r="M374" s="223" t="s">
        <v>32</v>
      </c>
      <c r="N374" s="224" t="s">
        <v>47</v>
      </c>
      <c r="O374" s="88"/>
      <c r="P374" s="225">
        <f>O374*H374</f>
        <v>0</v>
      </c>
      <c r="Q374" s="225">
        <v>0</v>
      </c>
      <c r="R374" s="225">
        <f>Q374*H374</f>
        <v>0</v>
      </c>
      <c r="S374" s="225">
        <v>0</v>
      </c>
      <c r="T374" s="226">
        <f>S374*H374</f>
        <v>0</v>
      </c>
      <c r="U374" s="42"/>
      <c r="V374" s="42"/>
      <c r="W374" s="42"/>
      <c r="X374" s="42"/>
      <c r="Y374" s="42"/>
      <c r="Z374" s="42"/>
      <c r="AA374" s="42"/>
      <c r="AB374" s="42"/>
      <c r="AC374" s="42"/>
      <c r="AD374" s="42"/>
      <c r="AE374" s="42"/>
      <c r="AR374" s="227" t="s">
        <v>215</v>
      </c>
      <c r="AT374" s="227" t="s">
        <v>217</v>
      </c>
      <c r="AU374" s="227" t="s">
        <v>85</v>
      </c>
      <c r="AY374" s="20" t="s">
        <v>214</v>
      </c>
      <c r="BE374" s="228">
        <f>IF(N374="základní",J374,0)</f>
        <v>0</v>
      </c>
      <c r="BF374" s="228">
        <f>IF(N374="snížená",J374,0)</f>
        <v>0</v>
      </c>
      <c r="BG374" s="228">
        <f>IF(N374="zákl. přenesená",J374,0)</f>
        <v>0</v>
      </c>
      <c r="BH374" s="228">
        <f>IF(N374="sníž. přenesená",J374,0)</f>
        <v>0</v>
      </c>
      <c r="BI374" s="228">
        <f>IF(N374="nulová",J374,0)</f>
        <v>0</v>
      </c>
      <c r="BJ374" s="20" t="s">
        <v>83</v>
      </c>
      <c r="BK374" s="228">
        <f>ROUND(I374*H374,2)</f>
        <v>0</v>
      </c>
      <c r="BL374" s="20" t="s">
        <v>215</v>
      </c>
      <c r="BM374" s="227" t="s">
        <v>3226</v>
      </c>
    </row>
    <row r="375" s="2" customFormat="1" ht="24.15" customHeight="1">
      <c r="A375" s="42"/>
      <c r="B375" s="43"/>
      <c r="C375" s="216" t="s">
        <v>76</v>
      </c>
      <c r="D375" s="216" t="s">
        <v>217</v>
      </c>
      <c r="E375" s="217" t="s">
        <v>3913</v>
      </c>
      <c r="F375" s="218" t="s">
        <v>3914</v>
      </c>
      <c r="G375" s="219" t="s">
        <v>670</v>
      </c>
      <c r="H375" s="220">
        <v>2</v>
      </c>
      <c r="I375" s="221"/>
      <c r="J375" s="222">
        <f>ROUND(I375*H375,2)</f>
        <v>0</v>
      </c>
      <c r="K375" s="218" t="s">
        <v>32</v>
      </c>
      <c r="L375" s="48"/>
      <c r="M375" s="223" t="s">
        <v>32</v>
      </c>
      <c r="N375" s="224" t="s">
        <v>47</v>
      </c>
      <c r="O375" s="88"/>
      <c r="P375" s="225">
        <f>O375*H375</f>
        <v>0</v>
      </c>
      <c r="Q375" s="225">
        <v>0</v>
      </c>
      <c r="R375" s="225">
        <f>Q375*H375</f>
        <v>0</v>
      </c>
      <c r="S375" s="225">
        <v>0</v>
      </c>
      <c r="T375" s="226">
        <f>S375*H375</f>
        <v>0</v>
      </c>
      <c r="U375" s="42"/>
      <c r="V375" s="42"/>
      <c r="W375" s="42"/>
      <c r="X375" s="42"/>
      <c r="Y375" s="42"/>
      <c r="Z375" s="42"/>
      <c r="AA375" s="42"/>
      <c r="AB375" s="42"/>
      <c r="AC375" s="42"/>
      <c r="AD375" s="42"/>
      <c r="AE375" s="42"/>
      <c r="AR375" s="227" t="s">
        <v>215</v>
      </c>
      <c r="AT375" s="227" t="s">
        <v>217</v>
      </c>
      <c r="AU375" s="227" t="s">
        <v>85</v>
      </c>
      <c r="AY375" s="20" t="s">
        <v>214</v>
      </c>
      <c r="BE375" s="228">
        <f>IF(N375="základní",J375,0)</f>
        <v>0</v>
      </c>
      <c r="BF375" s="228">
        <f>IF(N375="snížená",J375,0)</f>
        <v>0</v>
      </c>
      <c r="BG375" s="228">
        <f>IF(N375="zákl. přenesená",J375,0)</f>
        <v>0</v>
      </c>
      <c r="BH375" s="228">
        <f>IF(N375="sníž. přenesená",J375,0)</f>
        <v>0</v>
      </c>
      <c r="BI375" s="228">
        <f>IF(N375="nulová",J375,0)</f>
        <v>0</v>
      </c>
      <c r="BJ375" s="20" t="s">
        <v>83</v>
      </c>
      <c r="BK375" s="228">
        <f>ROUND(I375*H375,2)</f>
        <v>0</v>
      </c>
      <c r="BL375" s="20" t="s">
        <v>215</v>
      </c>
      <c r="BM375" s="227" t="s">
        <v>3230</v>
      </c>
    </row>
    <row r="376" s="2" customFormat="1" ht="24.15" customHeight="1">
      <c r="A376" s="42"/>
      <c r="B376" s="43"/>
      <c r="C376" s="216" t="s">
        <v>76</v>
      </c>
      <c r="D376" s="216" t="s">
        <v>217</v>
      </c>
      <c r="E376" s="217" t="s">
        <v>3845</v>
      </c>
      <c r="F376" s="218" t="s">
        <v>3804</v>
      </c>
      <c r="G376" s="219" t="s">
        <v>670</v>
      </c>
      <c r="H376" s="220">
        <v>1</v>
      </c>
      <c r="I376" s="221"/>
      <c r="J376" s="222">
        <f>ROUND(I376*H376,2)</f>
        <v>0</v>
      </c>
      <c r="K376" s="218" t="s">
        <v>32</v>
      </c>
      <c r="L376" s="48"/>
      <c r="M376" s="223" t="s">
        <v>32</v>
      </c>
      <c r="N376" s="224" t="s">
        <v>47</v>
      </c>
      <c r="O376" s="88"/>
      <c r="P376" s="225">
        <f>O376*H376</f>
        <v>0</v>
      </c>
      <c r="Q376" s="225">
        <v>0</v>
      </c>
      <c r="R376" s="225">
        <f>Q376*H376</f>
        <v>0</v>
      </c>
      <c r="S376" s="225">
        <v>0</v>
      </c>
      <c r="T376" s="226">
        <f>S376*H376</f>
        <v>0</v>
      </c>
      <c r="U376" s="42"/>
      <c r="V376" s="42"/>
      <c r="W376" s="42"/>
      <c r="X376" s="42"/>
      <c r="Y376" s="42"/>
      <c r="Z376" s="42"/>
      <c r="AA376" s="42"/>
      <c r="AB376" s="42"/>
      <c r="AC376" s="42"/>
      <c r="AD376" s="42"/>
      <c r="AE376" s="42"/>
      <c r="AR376" s="227" t="s">
        <v>215</v>
      </c>
      <c r="AT376" s="227" t="s">
        <v>217</v>
      </c>
      <c r="AU376" s="227" t="s">
        <v>85</v>
      </c>
      <c r="AY376" s="20" t="s">
        <v>214</v>
      </c>
      <c r="BE376" s="228">
        <f>IF(N376="základní",J376,0)</f>
        <v>0</v>
      </c>
      <c r="BF376" s="228">
        <f>IF(N376="snížená",J376,0)</f>
        <v>0</v>
      </c>
      <c r="BG376" s="228">
        <f>IF(N376="zákl. přenesená",J376,0)</f>
        <v>0</v>
      </c>
      <c r="BH376" s="228">
        <f>IF(N376="sníž. přenesená",J376,0)</f>
        <v>0</v>
      </c>
      <c r="BI376" s="228">
        <f>IF(N376="nulová",J376,0)</f>
        <v>0</v>
      </c>
      <c r="BJ376" s="20" t="s">
        <v>83</v>
      </c>
      <c r="BK376" s="228">
        <f>ROUND(I376*H376,2)</f>
        <v>0</v>
      </c>
      <c r="BL376" s="20" t="s">
        <v>215</v>
      </c>
      <c r="BM376" s="227" t="s">
        <v>3235</v>
      </c>
    </row>
    <row r="377" s="12" customFormat="1" ht="22.8" customHeight="1">
      <c r="A377" s="12"/>
      <c r="B377" s="200"/>
      <c r="C377" s="201"/>
      <c r="D377" s="202" t="s">
        <v>75</v>
      </c>
      <c r="E377" s="214" t="s">
        <v>3846</v>
      </c>
      <c r="F377" s="214" t="s">
        <v>3847</v>
      </c>
      <c r="G377" s="201"/>
      <c r="H377" s="201"/>
      <c r="I377" s="204"/>
      <c r="J377" s="215">
        <f>BK377</f>
        <v>0</v>
      </c>
      <c r="K377" s="201"/>
      <c r="L377" s="206"/>
      <c r="M377" s="207"/>
      <c r="N377" s="208"/>
      <c r="O377" s="208"/>
      <c r="P377" s="209">
        <f>P378</f>
        <v>0</v>
      </c>
      <c r="Q377" s="208"/>
      <c r="R377" s="209">
        <f>R378</f>
        <v>0</v>
      </c>
      <c r="S377" s="208"/>
      <c r="T377" s="210">
        <f>T378</f>
        <v>0</v>
      </c>
      <c r="U377" s="12"/>
      <c r="V377" s="12"/>
      <c r="W377" s="12"/>
      <c r="X377" s="12"/>
      <c r="Y377" s="12"/>
      <c r="Z377" s="12"/>
      <c r="AA377" s="12"/>
      <c r="AB377" s="12"/>
      <c r="AC377" s="12"/>
      <c r="AD377" s="12"/>
      <c r="AE377" s="12"/>
      <c r="AR377" s="211" t="s">
        <v>83</v>
      </c>
      <c r="AT377" s="212" t="s">
        <v>75</v>
      </c>
      <c r="AU377" s="212" t="s">
        <v>83</v>
      </c>
      <c r="AY377" s="211" t="s">
        <v>214</v>
      </c>
      <c r="BK377" s="213">
        <f>BK378</f>
        <v>0</v>
      </c>
    </row>
    <row r="378" s="2" customFormat="1" ht="24.15" customHeight="1">
      <c r="A378" s="42"/>
      <c r="B378" s="43"/>
      <c r="C378" s="216" t="s">
        <v>76</v>
      </c>
      <c r="D378" s="216" t="s">
        <v>217</v>
      </c>
      <c r="E378" s="217" t="s">
        <v>3887</v>
      </c>
      <c r="F378" s="218" t="s">
        <v>3849</v>
      </c>
      <c r="G378" s="219" t="s">
        <v>670</v>
      </c>
      <c r="H378" s="220">
        <v>2</v>
      </c>
      <c r="I378" s="221"/>
      <c r="J378" s="222">
        <f>ROUND(I378*H378,2)</f>
        <v>0</v>
      </c>
      <c r="K378" s="218" t="s">
        <v>32</v>
      </c>
      <c r="L378" s="48"/>
      <c r="M378" s="223" t="s">
        <v>32</v>
      </c>
      <c r="N378" s="224" t="s">
        <v>47</v>
      </c>
      <c r="O378" s="88"/>
      <c r="P378" s="225">
        <f>O378*H378</f>
        <v>0</v>
      </c>
      <c r="Q378" s="225">
        <v>0</v>
      </c>
      <c r="R378" s="225">
        <f>Q378*H378</f>
        <v>0</v>
      </c>
      <c r="S378" s="225">
        <v>0</v>
      </c>
      <c r="T378" s="226">
        <f>S378*H378</f>
        <v>0</v>
      </c>
      <c r="U378" s="42"/>
      <c r="V378" s="42"/>
      <c r="W378" s="42"/>
      <c r="X378" s="42"/>
      <c r="Y378" s="42"/>
      <c r="Z378" s="42"/>
      <c r="AA378" s="42"/>
      <c r="AB378" s="42"/>
      <c r="AC378" s="42"/>
      <c r="AD378" s="42"/>
      <c r="AE378" s="42"/>
      <c r="AR378" s="227" t="s">
        <v>215</v>
      </c>
      <c r="AT378" s="227" t="s">
        <v>217</v>
      </c>
      <c r="AU378" s="227" t="s">
        <v>85</v>
      </c>
      <c r="AY378" s="20" t="s">
        <v>214</v>
      </c>
      <c r="BE378" s="228">
        <f>IF(N378="základní",J378,0)</f>
        <v>0</v>
      </c>
      <c r="BF378" s="228">
        <f>IF(N378="snížená",J378,0)</f>
        <v>0</v>
      </c>
      <c r="BG378" s="228">
        <f>IF(N378="zákl. přenesená",J378,0)</f>
        <v>0</v>
      </c>
      <c r="BH378" s="228">
        <f>IF(N378="sníž. přenesená",J378,0)</f>
        <v>0</v>
      </c>
      <c r="BI378" s="228">
        <f>IF(N378="nulová",J378,0)</f>
        <v>0</v>
      </c>
      <c r="BJ378" s="20" t="s">
        <v>83</v>
      </c>
      <c r="BK378" s="228">
        <f>ROUND(I378*H378,2)</f>
        <v>0</v>
      </c>
      <c r="BL378" s="20" t="s">
        <v>215</v>
      </c>
      <c r="BM378" s="227" t="s">
        <v>3239</v>
      </c>
    </row>
    <row r="379" s="12" customFormat="1" ht="22.8" customHeight="1">
      <c r="A379" s="12"/>
      <c r="B379" s="200"/>
      <c r="C379" s="201"/>
      <c r="D379" s="202" t="s">
        <v>75</v>
      </c>
      <c r="E379" s="214" t="s">
        <v>3757</v>
      </c>
      <c r="F379" s="214" t="s">
        <v>3758</v>
      </c>
      <c r="G379" s="201"/>
      <c r="H379" s="201"/>
      <c r="I379" s="204"/>
      <c r="J379" s="215">
        <f>BK379</f>
        <v>0</v>
      </c>
      <c r="K379" s="201"/>
      <c r="L379" s="206"/>
      <c r="M379" s="207"/>
      <c r="N379" s="208"/>
      <c r="O379" s="208"/>
      <c r="P379" s="209">
        <f>P380</f>
        <v>0</v>
      </c>
      <c r="Q379" s="208"/>
      <c r="R379" s="209">
        <f>R380</f>
        <v>0</v>
      </c>
      <c r="S379" s="208"/>
      <c r="T379" s="210">
        <f>T380</f>
        <v>0</v>
      </c>
      <c r="U379" s="12"/>
      <c r="V379" s="12"/>
      <c r="W379" s="12"/>
      <c r="X379" s="12"/>
      <c r="Y379" s="12"/>
      <c r="Z379" s="12"/>
      <c r="AA379" s="12"/>
      <c r="AB379" s="12"/>
      <c r="AC379" s="12"/>
      <c r="AD379" s="12"/>
      <c r="AE379" s="12"/>
      <c r="AR379" s="211" t="s">
        <v>83</v>
      </c>
      <c r="AT379" s="212" t="s">
        <v>75</v>
      </c>
      <c r="AU379" s="212" t="s">
        <v>83</v>
      </c>
      <c r="AY379" s="211" t="s">
        <v>214</v>
      </c>
      <c r="BK379" s="213">
        <f>BK380</f>
        <v>0</v>
      </c>
    </row>
    <row r="380" s="2" customFormat="1" ht="16.5" customHeight="1">
      <c r="A380" s="42"/>
      <c r="B380" s="43"/>
      <c r="C380" s="216" t="s">
        <v>76</v>
      </c>
      <c r="D380" s="216" t="s">
        <v>217</v>
      </c>
      <c r="E380" s="217" t="s">
        <v>3915</v>
      </c>
      <c r="F380" s="218" t="s">
        <v>3916</v>
      </c>
      <c r="G380" s="219" t="s">
        <v>670</v>
      </c>
      <c r="H380" s="220">
        <v>4</v>
      </c>
      <c r="I380" s="221"/>
      <c r="J380" s="222">
        <f>ROUND(I380*H380,2)</f>
        <v>0</v>
      </c>
      <c r="K380" s="218" t="s">
        <v>32</v>
      </c>
      <c r="L380" s="48"/>
      <c r="M380" s="223" t="s">
        <v>32</v>
      </c>
      <c r="N380" s="224" t="s">
        <v>47</v>
      </c>
      <c r="O380" s="88"/>
      <c r="P380" s="225">
        <f>O380*H380</f>
        <v>0</v>
      </c>
      <c r="Q380" s="225">
        <v>0</v>
      </c>
      <c r="R380" s="225">
        <f>Q380*H380</f>
        <v>0</v>
      </c>
      <c r="S380" s="225">
        <v>0</v>
      </c>
      <c r="T380" s="226">
        <f>S380*H380</f>
        <v>0</v>
      </c>
      <c r="U380" s="42"/>
      <c r="V380" s="42"/>
      <c r="W380" s="42"/>
      <c r="X380" s="42"/>
      <c r="Y380" s="42"/>
      <c r="Z380" s="42"/>
      <c r="AA380" s="42"/>
      <c r="AB380" s="42"/>
      <c r="AC380" s="42"/>
      <c r="AD380" s="42"/>
      <c r="AE380" s="42"/>
      <c r="AR380" s="227" t="s">
        <v>215</v>
      </c>
      <c r="AT380" s="227" t="s">
        <v>217</v>
      </c>
      <c r="AU380" s="227" t="s">
        <v>85</v>
      </c>
      <c r="AY380" s="20" t="s">
        <v>214</v>
      </c>
      <c r="BE380" s="228">
        <f>IF(N380="základní",J380,0)</f>
        <v>0</v>
      </c>
      <c r="BF380" s="228">
        <f>IF(N380="snížená",J380,0)</f>
        <v>0</v>
      </c>
      <c r="BG380" s="228">
        <f>IF(N380="zákl. přenesená",J380,0)</f>
        <v>0</v>
      </c>
      <c r="BH380" s="228">
        <f>IF(N380="sníž. přenesená",J380,0)</f>
        <v>0</v>
      </c>
      <c r="BI380" s="228">
        <f>IF(N380="nulová",J380,0)</f>
        <v>0</v>
      </c>
      <c r="BJ380" s="20" t="s">
        <v>83</v>
      </c>
      <c r="BK380" s="228">
        <f>ROUND(I380*H380,2)</f>
        <v>0</v>
      </c>
      <c r="BL380" s="20" t="s">
        <v>215</v>
      </c>
      <c r="BM380" s="227" t="s">
        <v>3243</v>
      </c>
    </row>
    <row r="381" s="12" customFormat="1" ht="22.8" customHeight="1">
      <c r="A381" s="12"/>
      <c r="B381" s="200"/>
      <c r="C381" s="201"/>
      <c r="D381" s="202" t="s">
        <v>75</v>
      </c>
      <c r="E381" s="214" t="s">
        <v>3522</v>
      </c>
      <c r="F381" s="214" t="s">
        <v>3714</v>
      </c>
      <c r="G381" s="201"/>
      <c r="H381" s="201"/>
      <c r="I381" s="204"/>
      <c r="J381" s="215">
        <f>BK381</f>
        <v>0</v>
      </c>
      <c r="K381" s="201"/>
      <c r="L381" s="206"/>
      <c r="M381" s="207"/>
      <c r="N381" s="208"/>
      <c r="O381" s="208"/>
      <c r="P381" s="209">
        <f>SUM(P382:P385)</f>
        <v>0</v>
      </c>
      <c r="Q381" s="208"/>
      <c r="R381" s="209">
        <f>SUM(R382:R385)</f>
        <v>0</v>
      </c>
      <c r="S381" s="208"/>
      <c r="T381" s="210">
        <f>SUM(T382:T385)</f>
        <v>0</v>
      </c>
      <c r="U381" s="12"/>
      <c r="V381" s="12"/>
      <c r="W381" s="12"/>
      <c r="X381" s="12"/>
      <c r="Y381" s="12"/>
      <c r="Z381" s="12"/>
      <c r="AA381" s="12"/>
      <c r="AB381" s="12"/>
      <c r="AC381" s="12"/>
      <c r="AD381" s="12"/>
      <c r="AE381" s="12"/>
      <c r="AR381" s="211" t="s">
        <v>83</v>
      </c>
      <c r="AT381" s="212" t="s">
        <v>75</v>
      </c>
      <c r="AU381" s="212" t="s">
        <v>83</v>
      </c>
      <c r="AY381" s="211" t="s">
        <v>214</v>
      </c>
      <c r="BK381" s="213">
        <f>SUM(BK382:BK385)</f>
        <v>0</v>
      </c>
    </row>
    <row r="382" s="2" customFormat="1" ht="16.5" customHeight="1">
      <c r="A382" s="42"/>
      <c r="B382" s="43"/>
      <c r="C382" s="216" t="s">
        <v>76</v>
      </c>
      <c r="D382" s="216" t="s">
        <v>217</v>
      </c>
      <c r="E382" s="217" t="s">
        <v>3917</v>
      </c>
      <c r="F382" s="218" t="s">
        <v>3918</v>
      </c>
      <c r="G382" s="219" t="s">
        <v>670</v>
      </c>
      <c r="H382" s="220">
        <v>6</v>
      </c>
      <c r="I382" s="221"/>
      <c r="J382" s="222">
        <f>ROUND(I382*H382,2)</f>
        <v>0</v>
      </c>
      <c r="K382" s="218" t="s">
        <v>32</v>
      </c>
      <c r="L382" s="48"/>
      <c r="M382" s="223" t="s">
        <v>32</v>
      </c>
      <c r="N382" s="224" t="s">
        <v>47</v>
      </c>
      <c r="O382" s="88"/>
      <c r="P382" s="225">
        <f>O382*H382</f>
        <v>0</v>
      </c>
      <c r="Q382" s="225">
        <v>0</v>
      </c>
      <c r="R382" s="225">
        <f>Q382*H382</f>
        <v>0</v>
      </c>
      <c r="S382" s="225">
        <v>0</v>
      </c>
      <c r="T382" s="226">
        <f>S382*H382</f>
        <v>0</v>
      </c>
      <c r="U382" s="42"/>
      <c r="V382" s="42"/>
      <c r="W382" s="42"/>
      <c r="X382" s="42"/>
      <c r="Y382" s="42"/>
      <c r="Z382" s="42"/>
      <c r="AA382" s="42"/>
      <c r="AB382" s="42"/>
      <c r="AC382" s="42"/>
      <c r="AD382" s="42"/>
      <c r="AE382" s="42"/>
      <c r="AR382" s="227" t="s">
        <v>215</v>
      </c>
      <c r="AT382" s="227" t="s">
        <v>217</v>
      </c>
      <c r="AU382" s="227" t="s">
        <v>85</v>
      </c>
      <c r="AY382" s="20" t="s">
        <v>214</v>
      </c>
      <c r="BE382" s="228">
        <f>IF(N382="základní",J382,0)</f>
        <v>0</v>
      </c>
      <c r="BF382" s="228">
        <f>IF(N382="snížená",J382,0)</f>
        <v>0</v>
      </c>
      <c r="BG382" s="228">
        <f>IF(N382="zákl. přenesená",J382,0)</f>
        <v>0</v>
      </c>
      <c r="BH382" s="228">
        <f>IF(N382="sníž. přenesená",J382,0)</f>
        <v>0</v>
      </c>
      <c r="BI382" s="228">
        <f>IF(N382="nulová",J382,0)</f>
        <v>0</v>
      </c>
      <c r="BJ382" s="20" t="s">
        <v>83</v>
      </c>
      <c r="BK382" s="228">
        <f>ROUND(I382*H382,2)</f>
        <v>0</v>
      </c>
      <c r="BL382" s="20" t="s">
        <v>215</v>
      </c>
      <c r="BM382" s="227" t="s">
        <v>3247</v>
      </c>
    </row>
    <row r="383" s="2" customFormat="1" ht="16.5" customHeight="1">
      <c r="A383" s="42"/>
      <c r="B383" s="43"/>
      <c r="C383" s="216" t="s">
        <v>76</v>
      </c>
      <c r="D383" s="216" t="s">
        <v>217</v>
      </c>
      <c r="E383" s="217" t="s">
        <v>3919</v>
      </c>
      <c r="F383" s="218" t="s">
        <v>3776</v>
      </c>
      <c r="G383" s="219" t="s">
        <v>670</v>
      </c>
      <c r="H383" s="220">
        <v>3</v>
      </c>
      <c r="I383" s="221"/>
      <c r="J383" s="222">
        <f>ROUND(I383*H383,2)</f>
        <v>0</v>
      </c>
      <c r="K383" s="218" t="s">
        <v>32</v>
      </c>
      <c r="L383" s="48"/>
      <c r="M383" s="223" t="s">
        <v>32</v>
      </c>
      <c r="N383" s="224" t="s">
        <v>47</v>
      </c>
      <c r="O383" s="88"/>
      <c r="P383" s="225">
        <f>O383*H383</f>
        <v>0</v>
      </c>
      <c r="Q383" s="225">
        <v>0</v>
      </c>
      <c r="R383" s="225">
        <f>Q383*H383</f>
        <v>0</v>
      </c>
      <c r="S383" s="225">
        <v>0</v>
      </c>
      <c r="T383" s="226">
        <f>S383*H383</f>
        <v>0</v>
      </c>
      <c r="U383" s="42"/>
      <c r="V383" s="42"/>
      <c r="W383" s="42"/>
      <c r="X383" s="42"/>
      <c r="Y383" s="42"/>
      <c r="Z383" s="42"/>
      <c r="AA383" s="42"/>
      <c r="AB383" s="42"/>
      <c r="AC383" s="42"/>
      <c r="AD383" s="42"/>
      <c r="AE383" s="42"/>
      <c r="AR383" s="227" t="s">
        <v>215</v>
      </c>
      <c r="AT383" s="227" t="s">
        <v>217</v>
      </c>
      <c r="AU383" s="227" t="s">
        <v>85</v>
      </c>
      <c r="AY383" s="20" t="s">
        <v>214</v>
      </c>
      <c r="BE383" s="228">
        <f>IF(N383="základní",J383,0)</f>
        <v>0</v>
      </c>
      <c r="BF383" s="228">
        <f>IF(N383="snížená",J383,0)</f>
        <v>0</v>
      </c>
      <c r="BG383" s="228">
        <f>IF(N383="zákl. přenesená",J383,0)</f>
        <v>0</v>
      </c>
      <c r="BH383" s="228">
        <f>IF(N383="sníž. přenesená",J383,0)</f>
        <v>0</v>
      </c>
      <c r="BI383" s="228">
        <f>IF(N383="nulová",J383,0)</f>
        <v>0</v>
      </c>
      <c r="BJ383" s="20" t="s">
        <v>83</v>
      </c>
      <c r="BK383" s="228">
        <f>ROUND(I383*H383,2)</f>
        <v>0</v>
      </c>
      <c r="BL383" s="20" t="s">
        <v>215</v>
      </c>
      <c r="BM383" s="227" t="s">
        <v>1666</v>
      </c>
    </row>
    <row r="384" s="2" customFormat="1" ht="16.5" customHeight="1">
      <c r="A384" s="42"/>
      <c r="B384" s="43"/>
      <c r="C384" s="216" t="s">
        <v>76</v>
      </c>
      <c r="D384" s="216" t="s">
        <v>217</v>
      </c>
      <c r="E384" s="217" t="s">
        <v>3809</v>
      </c>
      <c r="F384" s="218" t="s">
        <v>3810</v>
      </c>
      <c r="G384" s="219" t="s">
        <v>670</v>
      </c>
      <c r="H384" s="220">
        <v>2</v>
      </c>
      <c r="I384" s="221"/>
      <c r="J384" s="222">
        <f>ROUND(I384*H384,2)</f>
        <v>0</v>
      </c>
      <c r="K384" s="218" t="s">
        <v>32</v>
      </c>
      <c r="L384" s="48"/>
      <c r="M384" s="223" t="s">
        <v>32</v>
      </c>
      <c r="N384" s="224" t="s">
        <v>47</v>
      </c>
      <c r="O384" s="88"/>
      <c r="P384" s="225">
        <f>O384*H384</f>
        <v>0</v>
      </c>
      <c r="Q384" s="225">
        <v>0</v>
      </c>
      <c r="R384" s="225">
        <f>Q384*H384</f>
        <v>0</v>
      </c>
      <c r="S384" s="225">
        <v>0</v>
      </c>
      <c r="T384" s="226">
        <f>S384*H384</f>
        <v>0</v>
      </c>
      <c r="U384" s="42"/>
      <c r="V384" s="42"/>
      <c r="W384" s="42"/>
      <c r="X384" s="42"/>
      <c r="Y384" s="42"/>
      <c r="Z384" s="42"/>
      <c r="AA384" s="42"/>
      <c r="AB384" s="42"/>
      <c r="AC384" s="42"/>
      <c r="AD384" s="42"/>
      <c r="AE384" s="42"/>
      <c r="AR384" s="227" t="s">
        <v>215</v>
      </c>
      <c r="AT384" s="227" t="s">
        <v>217</v>
      </c>
      <c r="AU384" s="227" t="s">
        <v>85</v>
      </c>
      <c r="AY384" s="20" t="s">
        <v>214</v>
      </c>
      <c r="BE384" s="228">
        <f>IF(N384="základní",J384,0)</f>
        <v>0</v>
      </c>
      <c r="BF384" s="228">
        <f>IF(N384="snížená",J384,0)</f>
        <v>0</v>
      </c>
      <c r="BG384" s="228">
        <f>IF(N384="zákl. přenesená",J384,0)</f>
        <v>0</v>
      </c>
      <c r="BH384" s="228">
        <f>IF(N384="sníž. přenesená",J384,0)</f>
        <v>0</v>
      </c>
      <c r="BI384" s="228">
        <f>IF(N384="nulová",J384,0)</f>
        <v>0</v>
      </c>
      <c r="BJ384" s="20" t="s">
        <v>83</v>
      </c>
      <c r="BK384" s="228">
        <f>ROUND(I384*H384,2)</f>
        <v>0</v>
      </c>
      <c r="BL384" s="20" t="s">
        <v>215</v>
      </c>
      <c r="BM384" s="227" t="s">
        <v>3255</v>
      </c>
    </row>
    <row r="385" s="2" customFormat="1" ht="16.5" customHeight="1">
      <c r="A385" s="42"/>
      <c r="B385" s="43"/>
      <c r="C385" s="216" t="s">
        <v>76</v>
      </c>
      <c r="D385" s="216" t="s">
        <v>217</v>
      </c>
      <c r="E385" s="217" t="s">
        <v>3920</v>
      </c>
      <c r="F385" s="218" t="s">
        <v>3921</v>
      </c>
      <c r="G385" s="219" t="s">
        <v>670</v>
      </c>
      <c r="H385" s="220">
        <v>1</v>
      </c>
      <c r="I385" s="221"/>
      <c r="J385" s="222">
        <f>ROUND(I385*H385,2)</f>
        <v>0</v>
      </c>
      <c r="K385" s="218" t="s">
        <v>32</v>
      </c>
      <c r="L385" s="48"/>
      <c r="M385" s="223" t="s">
        <v>32</v>
      </c>
      <c r="N385" s="224" t="s">
        <v>47</v>
      </c>
      <c r="O385" s="88"/>
      <c r="P385" s="225">
        <f>O385*H385</f>
        <v>0</v>
      </c>
      <c r="Q385" s="225">
        <v>0</v>
      </c>
      <c r="R385" s="225">
        <f>Q385*H385</f>
        <v>0</v>
      </c>
      <c r="S385" s="225">
        <v>0</v>
      </c>
      <c r="T385" s="226">
        <f>S385*H385</f>
        <v>0</v>
      </c>
      <c r="U385" s="42"/>
      <c r="V385" s="42"/>
      <c r="W385" s="42"/>
      <c r="X385" s="42"/>
      <c r="Y385" s="42"/>
      <c r="Z385" s="42"/>
      <c r="AA385" s="42"/>
      <c r="AB385" s="42"/>
      <c r="AC385" s="42"/>
      <c r="AD385" s="42"/>
      <c r="AE385" s="42"/>
      <c r="AR385" s="227" t="s">
        <v>215</v>
      </c>
      <c r="AT385" s="227" t="s">
        <v>217</v>
      </c>
      <c r="AU385" s="227" t="s">
        <v>85</v>
      </c>
      <c r="AY385" s="20" t="s">
        <v>214</v>
      </c>
      <c r="BE385" s="228">
        <f>IF(N385="základní",J385,0)</f>
        <v>0</v>
      </c>
      <c r="BF385" s="228">
        <f>IF(N385="snížená",J385,0)</f>
        <v>0</v>
      </c>
      <c r="BG385" s="228">
        <f>IF(N385="zákl. přenesená",J385,0)</f>
        <v>0</v>
      </c>
      <c r="BH385" s="228">
        <f>IF(N385="sníž. přenesená",J385,0)</f>
        <v>0</v>
      </c>
      <c r="BI385" s="228">
        <f>IF(N385="nulová",J385,0)</f>
        <v>0</v>
      </c>
      <c r="BJ385" s="20" t="s">
        <v>83</v>
      </c>
      <c r="BK385" s="228">
        <f>ROUND(I385*H385,2)</f>
        <v>0</v>
      </c>
      <c r="BL385" s="20" t="s">
        <v>215</v>
      </c>
      <c r="BM385" s="227" t="s">
        <v>3262</v>
      </c>
    </row>
    <row r="386" s="12" customFormat="1" ht="22.8" customHeight="1">
      <c r="A386" s="12"/>
      <c r="B386" s="200"/>
      <c r="C386" s="201"/>
      <c r="D386" s="202" t="s">
        <v>75</v>
      </c>
      <c r="E386" s="214" t="s">
        <v>3777</v>
      </c>
      <c r="F386" s="214" t="s">
        <v>3778</v>
      </c>
      <c r="G386" s="201"/>
      <c r="H386" s="201"/>
      <c r="I386" s="204"/>
      <c r="J386" s="215">
        <f>BK386</f>
        <v>0</v>
      </c>
      <c r="K386" s="201"/>
      <c r="L386" s="206"/>
      <c r="M386" s="207"/>
      <c r="N386" s="208"/>
      <c r="O386" s="208"/>
      <c r="P386" s="209">
        <f>SUM(P387:P388)</f>
        <v>0</v>
      </c>
      <c r="Q386" s="208"/>
      <c r="R386" s="209">
        <f>SUM(R387:R388)</f>
        <v>0</v>
      </c>
      <c r="S386" s="208"/>
      <c r="T386" s="210">
        <f>SUM(T387:T388)</f>
        <v>0</v>
      </c>
      <c r="U386" s="12"/>
      <c r="V386" s="12"/>
      <c r="W386" s="12"/>
      <c r="X386" s="12"/>
      <c r="Y386" s="12"/>
      <c r="Z386" s="12"/>
      <c r="AA386" s="12"/>
      <c r="AB386" s="12"/>
      <c r="AC386" s="12"/>
      <c r="AD386" s="12"/>
      <c r="AE386" s="12"/>
      <c r="AR386" s="211" t="s">
        <v>83</v>
      </c>
      <c r="AT386" s="212" t="s">
        <v>75</v>
      </c>
      <c r="AU386" s="212" t="s">
        <v>83</v>
      </c>
      <c r="AY386" s="211" t="s">
        <v>214</v>
      </c>
      <c r="BK386" s="213">
        <f>SUM(BK387:BK388)</f>
        <v>0</v>
      </c>
    </row>
    <row r="387" s="2" customFormat="1" ht="24.15" customHeight="1">
      <c r="A387" s="42"/>
      <c r="B387" s="43"/>
      <c r="C387" s="216" t="s">
        <v>76</v>
      </c>
      <c r="D387" s="216" t="s">
        <v>217</v>
      </c>
      <c r="E387" s="217" t="s">
        <v>3813</v>
      </c>
      <c r="F387" s="218" t="s">
        <v>3780</v>
      </c>
      <c r="G387" s="219" t="s">
        <v>3732</v>
      </c>
      <c r="H387" s="220">
        <v>18</v>
      </c>
      <c r="I387" s="221"/>
      <c r="J387" s="222">
        <f>ROUND(I387*H387,2)</f>
        <v>0</v>
      </c>
      <c r="K387" s="218" t="s">
        <v>32</v>
      </c>
      <c r="L387" s="48"/>
      <c r="M387" s="223" t="s">
        <v>32</v>
      </c>
      <c r="N387" s="224" t="s">
        <v>47</v>
      </c>
      <c r="O387" s="88"/>
      <c r="P387" s="225">
        <f>O387*H387</f>
        <v>0</v>
      </c>
      <c r="Q387" s="225">
        <v>0</v>
      </c>
      <c r="R387" s="225">
        <f>Q387*H387</f>
        <v>0</v>
      </c>
      <c r="S387" s="225">
        <v>0</v>
      </c>
      <c r="T387" s="226">
        <f>S387*H387</f>
        <v>0</v>
      </c>
      <c r="U387" s="42"/>
      <c r="V387" s="42"/>
      <c r="W387" s="42"/>
      <c r="X387" s="42"/>
      <c r="Y387" s="42"/>
      <c r="Z387" s="42"/>
      <c r="AA387" s="42"/>
      <c r="AB387" s="42"/>
      <c r="AC387" s="42"/>
      <c r="AD387" s="42"/>
      <c r="AE387" s="42"/>
      <c r="AR387" s="227" t="s">
        <v>215</v>
      </c>
      <c r="AT387" s="227" t="s">
        <v>217</v>
      </c>
      <c r="AU387" s="227" t="s">
        <v>85</v>
      </c>
      <c r="AY387" s="20" t="s">
        <v>214</v>
      </c>
      <c r="BE387" s="228">
        <f>IF(N387="základní",J387,0)</f>
        <v>0</v>
      </c>
      <c r="BF387" s="228">
        <f>IF(N387="snížená",J387,0)</f>
        <v>0</v>
      </c>
      <c r="BG387" s="228">
        <f>IF(N387="zákl. přenesená",J387,0)</f>
        <v>0</v>
      </c>
      <c r="BH387" s="228">
        <f>IF(N387="sníž. přenesená",J387,0)</f>
        <v>0</v>
      </c>
      <c r="BI387" s="228">
        <f>IF(N387="nulová",J387,0)</f>
        <v>0</v>
      </c>
      <c r="BJ387" s="20" t="s">
        <v>83</v>
      </c>
      <c r="BK387" s="228">
        <f>ROUND(I387*H387,2)</f>
        <v>0</v>
      </c>
      <c r="BL387" s="20" t="s">
        <v>215</v>
      </c>
      <c r="BM387" s="227" t="s">
        <v>3266</v>
      </c>
    </row>
    <row r="388" s="2" customFormat="1" ht="24.15" customHeight="1">
      <c r="A388" s="42"/>
      <c r="B388" s="43"/>
      <c r="C388" s="216" t="s">
        <v>76</v>
      </c>
      <c r="D388" s="216" t="s">
        <v>217</v>
      </c>
      <c r="E388" s="217" t="s">
        <v>3813</v>
      </c>
      <c r="F388" s="218" t="s">
        <v>3780</v>
      </c>
      <c r="G388" s="219" t="s">
        <v>3732</v>
      </c>
      <c r="H388" s="220">
        <v>10</v>
      </c>
      <c r="I388" s="221"/>
      <c r="J388" s="222">
        <f>ROUND(I388*H388,2)</f>
        <v>0</v>
      </c>
      <c r="K388" s="218" t="s">
        <v>32</v>
      </c>
      <c r="L388" s="48"/>
      <c r="M388" s="223" t="s">
        <v>32</v>
      </c>
      <c r="N388" s="224" t="s">
        <v>47</v>
      </c>
      <c r="O388" s="88"/>
      <c r="P388" s="225">
        <f>O388*H388</f>
        <v>0</v>
      </c>
      <c r="Q388" s="225">
        <v>0</v>
      </c>
      <c r="R388" s="225">
        <f>Q388*H388</f>
        <v>0</v>
      </c>
      <c r="S388" s="225">
        <v>0</v>
      </c>
      <c r="T388" s="226">
        <f>S388*H388</f>
        <v>0</v>
      </c>
      <c r="U388" s="42"/>
      <c r="V388" s="42"/>
      <c r="W388" s="42"/>
      <c r="X388" s="42"/>
      <c r="Y388" s="42"/>
      <c r="Z388" s="42"/>
      <c r="AA388" s="42"/>
      <c r="AB388" s="42"/>
      <c r="AC388" s="42"/>
      <c r="AD388" s="42"/>
      <c r="AE388" s="42"/>
      <c r="AR388" s="227" t="s">
        <v>215</v>
      </c>
      <c r="AT388" s="227" t="s">
        <v>217</v>
      </c>
      <c r="AU388" s="227" t="s">
        <v>85</v>
      </c>
      <c r="AY388" s="20" t="s">
        <v>214</v>
      </c>
      <c r="BE388" s="228">
        <f>IF(N388="základní",J388,0)</f>
        <v>0</v>
      </c>
      <c r="BF388" s="228">
        <f>IF(N388="snížená",J388,0)</f>
        <v>0</v>
      </c>
      <c r="BG388" s="228">
        <f>IF(N388="zákl. přenesená",J388,0)</f>
        <v>0</v>
      </c>
      <c r="BH388" s="228">
        <f>IF(N388="sníž. přenesená",J388,0)</f>
        <v>0</v>
      </c>
      <c r="BI388" s="228">
        <f>IF(N388="nulová",J388,0)</f>
        <v>0</v>
      </c>
      <c r="BJ388" s="20" t="s">
        <v>83</v>
      </c>
      <c r="BK388" s="228">
        <f>ROUND(I388*H388,2)</f>
        <v>0</v>
      </c>
      <c r="BL388" s="20" t="s">
        <v>215</v>
      </c>
      <c r="BM388" s="227" t="s">
        <v>3270</v>
      </c>
    </row>
    <row r="389" s="12" customFormat="1" ht="22.8" customHeight="1">
      <c r="A389" s="12"/>
      <c r="B389" s="200"/>
      <c r="C389" s="201"/>
      <c r="D389" s="202" t="s">
        <v>75</v>
      </c>
      <c r="E389" s="214" t="s">
        <v>3781</v>
      </c>
      <c r="F389" s="214" t="s">
        <v>3782</v>
      </c>
      <c r="G389" s="201"/>
      <c r="H389" s="201"/>
      <c r="I389" s="204"/>
      <c r="J389" s="215">
        <f>BK389</f>
        <v>0</v>
      </c>
      <c r="K389" s="201"/>
      <c r="L389" s="206"/>
      <c r="M389" s="207"/>
      <c r="N389" s="208"/>
      <c r="O389" s="208"/>
      <c r="P389" s="209">
        <f>SUM(P390:P391)</f>
        <v>0</v>
      </c>
      <c r="Q389" s="208"/>
      <c r="R389" s="209">
        <f>SUM(R390:R391)</f>
        <v>0</v>
      </c>
      <c r="S389" s="208"/>
      <c r="T389" s="210">
        <f>SUM(T390:T391)</f>
        <v>0</v>
      </c>
      <c r="U389" s="12"/>
      <c r="V389" s="12"/>
      <c r="W389" s="12"/>
      <c r="X389" s="12"/>
      <c r="Y389" s="12"/>
      <c r="Z389" s="12"/>
      <c r="AA389" s="12"/>
      <c r="AB389" s="12"/>
      <c r="AC389" s="12"/>
      <c r="AD389" s="12"/>
      <c r="AE389" s="12"/>
      <c r="AR389" s="211" t="s">
        <v>83</v>
      </c>
      <c r="AT389" s="212" t="s">
        <v>75</v>
      </c>
      <c r="AU389" s="212" t="s">
        <v>83</v>
      </c>
      <c r="AY389" s="211" t="s">
        <v>214</v>
      </c>
      <c r="BK389" s="213">
        <f>SUM(BK390:BK391)</f>
        <v>0</v>
      </c>
    </row>
    <row r="390" s="2" customFormat="1" ht="66.75" customHeight="1">
      <c r="A390" s="42"/>
      <c r="B390" s="43"/>
      <c r="C390" s="216" t="s">
        <v>76</v>
      </c>
      <c r="D390" s="216" t="s">
        <v>217</v>
      </c>
      <c r="E390" s="217" t="s">
        <v>3922</v>
      </c>
      <c r="F390" s="218" t="s">
        <v>3815</v>
      </c>
      <c r="G390" s="219" t="s">
        <v>670</v>
      </c>
      <c r="H390" s="220">
        <v>9</v>
      </c>
      <c r="I390" s="221"/>
      <c r="J390" s="222">
        <f>ROUND(I390*H390,2)</f>
        <v>0</v>
      </c>
      <c r="K390" s="218" t="s">
        <v>32</v>
      </c>
      <c r="L390" s="48"/>
      <c r="M390" s="223" t="s">
        <v>32</v>
      </c>
      <c r="N390" s="224" t="s">
        <v>47</v>
      </c>
      <c r="O390" s="88"/>
      <c r="P390" s="225">
        <f>O390*H390</f>
        <v>0</v>
      </c>
      <c r="Q390" s="225">
        <v>0</v>
      </c>
      <c r="R390" s="225">
        <f>Q390*H390</f>
        <v>0</v>
      </c>
      <c r="S390" s="225">
        <v>0</v>
      </c>
      <c r="T390" s="226">
        <f>S390*H390</f>
        <v>0</v>
      </c>
      <c r="U390" s="42"/>
      <c r="V390" s="42"/>
      <c r="W390" s="42"/>
      <c r="X390" s="42"/>
      <c r="Y390" s="42"/>
      <c r="Z390" s="42"/>
      <c r="AA390" s="42"/>
      <c r="AB390" s="42"/>
      <c r="AC390" s="42"/>
      <c r="AD390" s="42"/>
      <c r="AE390" s="42"/>
      <c r="AR390" s="227" t="s">
        <v>215</v>
      </c>
      <c r="AT390" s="227" t="s">
        <v>217</v>
      </c>
      <c r="AU390" s="227" t="s">
        <v>85</v>
      </c>
      <c r="AY390" s="20" t="s">
        <v>214</v>
      </c>
      <c r="BE390" s="228">
        <f>IF(N390="základní",J390,0)</f>
        <v>0</v>
      </c>
      <c r="BF390" s="228">
        <f>IF(N390="snížená",J390,0)</f>
        <v>0</v>
      </c>
      <c r="BG390" s="228">
        <f>IF(N390="zákl. přenesená",J390,0)</f>
        <v>0</v>
      </c>
      <c r="BH390" s="228">
        <f>IF(N390="sníž. přenesená",J390,0)</f>
        <v>0</v>
      </c>
      <c r="BI390" s="228">
        <f>IF(N390="nulová",J390,0)</f>
        <v>0</v>
      </c>
      <c r="BJ390" s="20" t="s">
        <v>83</v>
      </c>
      <c r="BK390" s="228">
        <f>ROUND(I390*H390,2)</f>
        <v>0</v>
      </c>
      <c r="BL390" s="20" t="s">
        <v>215</v>
      </c>
      <c r="BM390" s="227" t="s">
        <v>3274</v>
      </c>
    </row>
    <row r="391" s="2" customFormat="1" ht="66.75" customHeight="1">
      <c r="A391" s="42"/>
      <c r="B391" s="43"/>
      <c r="C391" s="216" t="s">
        <v>76</v>
      </c>
      <c r="D391" s="216" t="s">
        <v>217</v>
      </c>
      <c r="E391" s="217" t="s">
        <v>3923</v>
      </c>
      <c r="F391" s="218" t="s">
        <v>3784</v>
      </c>
      <c r="G391" s="219" t="s">
        <v>670</v>
      </c>
      <c r="H391" s="220">
        <v>9</v>
      </c>
      <c r="I391" s="221"/>
      <c r="J391" s="222">
        <f>ROUND(I391*H391,2)</f>
        <v>0</v>
      </c>
      <c r="K391" s="218" t="s">
        <v>32</v>
      </c>
      <c r="L391" s="48"/>
      <c r="M391" s="223" t="s">
        <v>32</v>
      </c>
      <c r="N391" s="224" t="s">
        <v>47</v>
      </c>
      <c r="O391" s="88"/>
      <c r="P391" s="225">
        <f>O391*H391</f>
        <v>0</v>
      </c>
      <c r="Q391" s="225">
        <v>0</v>
      </c>
      <c r="R391" s="225">
        <f>Q391*H391</f>
        <v>0</v>
      </c>
      <c r="S391" s="225">
        <v>0</v>
      </c>
      <c r="T391" s="226">
        <f>S391*H391</f>
        <v>0</v>
      </c>
      <c r="U391" s="42"/>
      <c r="V391" s="42"/>
      <c r="W391" s="42"/>
      <c r="X391" s="42"/>
      <c r="Y391" s="42"/>
      <c r="Z391" s="42"/>
      <c r="AA391" s="42"/>
      <c r="AB391" s="42"/>
      <c r="AC391" s="42"/>
      <c r="AD391" s="42"/>
      <c r="AE391" s="42"/>
      <c r="AR391" s="227" t="s">
        <v>215</v>
      </c>
      <c r="AT391" s="227" t="s">
        <v>217</v>
      </c>
      <c r="AU391" s="227" t="s">
        <v>85</v>
      </c>
      <c r="AY391" s="20" t="s">
        <v>214</v>
      </c>
      <c r="BE391" s="228">
        <f>IF(N391="základní",J391,0)</f>
        <v>0</v>
      </c>
      <c r="BF391" s="228">
        <f>IF(N391="snížená",J391,0)</f>
        <v>0</v>
      </c>
      <c r="BG391" s="228">
        <f>IF(N391="zákl. přenesená",J391,0)</f>
        <v>0</v>
      </c>
      <c r="BH391" s="228">
        <f>IF(N391="sníž. přenesená",J391,0)</f>
        <v>0</v>
      </c>
      <c r="BI391" s="228">
        <f>IF(N391="nulová",J391,0)</f>
        <v>0</v>
      </c>
      <c r="BJ391" s="20" t="s">
        <v>83</v>
      </c>
      <c r="BK391" s="228">
        <f>ROUND(I391*H391,2)</f>
        <v>0</v>
      </c>
      <c r="BL391" s="20" t="s">
        <v>215</v>
      </c>
      <c r="BM391" s="227" t="s">
        <v>3279</v>
      </c>
    </row>
    <row r="392" s="12" customFormat="1" ht="22.8" customHeight="1">
      <c r="A392" s="12"/>
      <c r="B392" s="200"/>
      <c r="C392" s="201"/>
      <c r="D392" s="202" t="s">
        <v>75</v>
      </c>
      <c r="E392" s="214" t="s">
        <v>3612</v>
      </c>
      <c r="F392" s="214" t="s">
        <v>3729</v>
      </c>
      <c r="G392" s="201"/>
      <c r="H392" s="201"/>
      <c r="I392" s="204"/>
      <c r="J392" s="215">
        <f>BK392</f>
        <v>0</v>
      </c>
      <c r="K392" s="201"/>
      <c r="L392" s="206"/>
      <c r="M392" s="207"/>
      <c r="N392" s="208"/>
      <c r="O392" s="208"/>
      <c r="P392" s="209">
        <f>SUM(P393:P394)</f>
        <v>0</v>
      </c>
      <c r="Q392" s="208"/>
      <c r="R392" s="209">
        <f>SUM(R393:R394)</f>
        <v>0</v>
      </c>
      <c r="S392" s="208"/>
      <c r="T392" s="210">
        <f>SUM(T393:T394)</f>
        <v>0</v>
      </c>
      <c r="U392" s="12"/>
      <c r="V392" s="12"/>
      <c r="W392" s="12"/>
      <c r="X392" s="12"/>
      <c r="Y392" s="12"/>
      <c r="Z392" s="12"/>
      <c r="AA392" s="12"/>
      <c r="AB392" s="12"/>
      <c r="AC392" s="12"/>
      <c r="AD392" s="12"/>
      <c r="AE392" s="12"/>
      <c r="AR392" s="211" t="s">
        <v>83</v>
      </c>
      <c r="AT392" s="212" t="s">
        <v>75</v>
      </c>
      <c r="AU392" s="212" t="s">
        <v>83</v>
      </c>
      <c r="AY392" s="211" t="s">
        <v>214</v>
      </c>
      <c r="BK392" s="213">
        <f>SUM(BK393:BK394)</f>
        <v>0</v>
      </c>
    </row>
    <row r="393" s="2" customFormat="1" ht="16.5" customHeight="1">
      <c r="A393" s="42"/>
      <c r="B393" s="43"/>
      <c r="C393" s="216" t="s">
        <v>76</v>
      </c>
      <c r="D393" s="216" t="s">
        <v>217</v>
      </c>
      <c r="E393" s="217" t="s">
        <v>3924</v>
      </c>
      <c r="F393" s="218" t="s">
        <v>3869</v>
      </c>
      <c r="G393" s="219" t="s">
        <v>3732</v>
      </c>
      <c r="H393" s="220">
        <v>3</v>
      </c>
      <c r="I393" s="221"/>
      <c r="J393" s="222">
        <f>ROUND(I393*H393,2)</f>
        <v>0</v>
      </c>
      <c r="K393" s="218" t="s">
        <v>32</v>
      </c>
      <c r="L393" s="48"/>
      <c r="M393" s="223" t="s">
        <v>32</v>
      </c>
      <c r="N393" s="224" t="s">
        <v>47</v>
      </c>
      <c r="O393" s="88"/>
      <c r="P393" s="225">
        <f>O393*H393</f>
        <v>0</v>
      </c>
      <c r="Q393" s="225">
        <v>0</v>
      </c>
      <c r="R393" s="225">
        <f>Q393*H393</f>
        <v>0</v>
      </c>
      <c r="S393" s="225">
        <v>0</v>
      </c>
      <c r="T393" s="226">
        <f>S393*H393</f>
        <v>0</v>
      </c>
      <c r="U393" s="42"/>
      <c r="V393" s="42"/>
      <c r="W393" s="42"/>
      <c r="X393" s="42"/>
      <c r="Y393" s="42"/>
      <c r="Z393" s="42"/>
      <c r="AA393" s="42"/>
      <c r="AB393" s="42"/>
      <c r="AC393" s="42"/>
      <c r="AD393" s="42"/>
      <c r="AE393" s="42"/>
      <c r="AR393" s="227" t="s">
        <v>215</v>
      </c>
      <c r="AT393" s="227" t="s">
        <v>217</v>
      </c>
      <c r="AU393" s="227" t="s">
        <v>85</v>
      </c>
      <c r="AY393" s="20" t="s">
        <v>214</v>
      </c>
      <c r="BE393" s="228">
        <f>IF(N393="základní",J393,0)</f>
        <v>0</v>
      </c>
      <c r="BF393" s="228">
        <f>IF(N393="snížená",J393,0)</f>
        <v>0</v>
      </c>
      <c r="BG393" s="228">
        <f>IF(N393="zákl. přenesená",J393,0)</f>
        <v>0</v>
      </c>
      <c r="BH393" s="228">
        <f>IF(N393="sníž. přenesená",J393,0)</f>
        <v>0</v>
      </c>
      <c r="BI393" s="228">
        <f>IF(N393="nulová",J393,0)</f>
        <v>0</v>
      </c>
      <c r="BJ393" s="20" t="s">
        <v>83</v>
      </c>
      <c r="BK393" s="228">
        <f>ROUND(I393*H393,2)</f>
        <v>0</v>
      </c>
      <c r="BL393" s="20" t="s">
        <v>215</v>
      </c>
      <c r="BM393" s="227" t="s">
        <v>3282</v>
      </c>
    </row>
    <row r="394" s="2" customFormat="1" ht="16.5" customHeight="1">
      <c r="A394" s="42"/>
      <c r="B394" s="43"/>
      <c r="C394" s="216" t="s">
        <v>76</v>
      </c>
      <c r="D394" s="216" t="s">
        <v>217</v>
      </c>
      <c r="E394" s="217" t="s">
        <v>3925</v>
      </c>
      <c r="F394" s="218" t="s">
        <v>3895</v>
      </c>
      <c r="G394" s="219" t="s">
        <v>3732</v>
      </c>
      <c r="H394" s="220">
        <v>3</v>
      </c>
      <c r="I394" s="221"/>
      <c r="J394" s="222">
        <f>ROUND(I394*H394,2)</f>
        <v>0</v>
      </c>
      <c r="K394" s="218" t="s">
        <v>32</v>
      </c>
      <c r="L394" s="48"/>
      <c r="M394" s="223" t="s">
        <v>32</v>
      </c>
      <c r="N394" s="224" t="s">
        <v>47</v>
      </c>
      <c r="O394" s="88"/>
      <c r="P394" s="225">
        <f>O394*H394</f>
        <v>0</v>
      </c>
      <c r="Q394" s="225">
        <v>0</v>
      </c>
      <c r="R394" s="225">
        <f>Q394*H394</f>
        <v>0</v>
      </c>
      <c r="S394" s="225">
        <v>0</v>
      </c>
      <c r="T394" s="226">
        <f>S394*H394</f>
        <v>0</v>
      </c>
      <c r="U394" s="42"/>
      <c r="V394" s="42"/>
      <c r="W394" s="42"/>
      <c r="X394" s="42"/>
      <c r="Y394" s="42"/>
      <c r="Z394" s="42"/>
      <c r="AA394" s="42"/>
      <c r="AB394" s="42"/>
      <c r="AC394" s="42"/>
      <c r="AD394" s="42"/>
      <c r="AE394" s="42"/>
      <c r="AR394" s="227" t="s">
        <v>215</v>
      </c>
      <c r="AT394" s="227" t="s">
        <v>217</v>
      </c>
      <c r="AU394" s="227" t="s">
        <v>85</v>
      </c>
      <c r="AY394" s="20" t="s">
        <v>214</v>
      </c>
      <c r="BE394" s="228">
        <f>IF(N394="základní",J394,0)</f>
        <v>0</v>
      </c>
      <c r="BF394" s="228">
        <f>IF(N394="snížená",J394,0)</f>
        <v>0</v>
      </c>
      <c r="BG394" s="228">
        <f>IF(N394="zákl. přenesená",J394,0)</f>
        <v>0</v>
      </c>
      <c r="BH394" s="228">
        <f>IF(N394="sníž. přenesená",J394,0)</f>
        <v>0</v>
      </c>
      <c r="BI394" s="228">
        <f>IF(N394="nulová",J394,0)</f>
        <v>0</v>
      </c>
      <c r="BJ394" s="20" t="s">
        <v>83</v>
      </c>
      <c r="BK394" s="228">
        <f>ROUND(I394*H394,2)</f>
        <v>0</v>
      </c>
      <c r="BL394" s="20" t="s">
        <v>215</v>
      </c>
      <c r="BM394" s="227" t="s">
        <v>3287</v>
      </c>
    </row>
    <row r="395" s="12" customFormat="1" ht="22.8" customHeight="1">
      <c r="A395" s="12"/>
      <c r="B395" s="200"/>
      <c r="C395" s="201"/>
      <c r="D395" s="202" t="s">
        <v>75</v>
      </c>
      <c r="E395" s="214" t="s">
        <v>3612</v>
      </c>
      <c r="F395" s="214" t="s">
        <v>3729</v>
      </c>
      <c r="G395" s="201"/>
      <c r="H395" s="201"/>
      <c r="I395" s="204"/>
      <c r="J395" s="215">
        <f>BK395</f>
        <v>0</v>
      </c>
      <c r="K395" s="201"/>
      <c r="L395" s="206"/>
      <c r="M395" s="207"/>
      <c r="N395" s="208"/>
      <c r="O395" s="208"/>
      <c r="P395" s="209">
        <f>SUM(P396:P397)</f>
        <v>0</v>
      </c>
      <c r="Q395" s="208"/>
      <c r="R395" s="209">
        <f>SUM(R396:R397)</f>
        <v>0</v>
      </c>
      <c r="S395" s="208"/>
      <c r="T395" s="210">
        <f>SUM(T396:T397)</f>
        <v>0</v>
      </c>
      <c r="U395" s="12"/>
      <c r="V395" s="12"/>
      <c r="W395" s="12"/>
      <c r="X395" s="12"/>
      <c r="Y395" s="12"/>
      <c r="Z395" s="12"/>
      <c r="AA395" s="12"/>
      <c r="AB395" s="12"/>
      <c r="AC395" s="12"/>
      <c r="AD395" s="12"/>
      <c r="AE395" s="12"/>
      <c r="AR395" s="211" t="s">
        <v>83</v>
      </c>
      <c r="AT395" s="212" t="s">
        <v>75</v>
      </c>
      <c r="AU395" s="212" t="s">
        <v>83</v>
      </c>
      <c r="AY395" s="211" t="s">
        <v>214</v>
      </c>
      <c r="BK395" s="213">
        <f>SUM(BK396:BK397)</f>
        <v>0</v>
      </c>
    </row>
    <row r="396" s="2" customFormat="1" ht="16.5" customHeight="1">
      <c r="A396" s="42"/>
      <c r="B396" s="43"/>
      <c r="C396" s="216" t="s">
        <v>76</v>
      </c>
      <c r="D396" s="216" t="s">
        <v>217</v>
      </c>
      <c r="E396" s="217" t="s">
        <v>3892</v>
      </c>
      <c r="F396" s="218" t="s">
        <v>3893</v>
      </c>
      <c r="G396" s="219" t="s">
        <v>3732</v>
      </c>
      <c r="H396" s="220">
        <v>6</v>
      </c>
      <c r="I396" s="221"/>
      <c r="J396" s="222">
        <f>ROUND(I396*H396,2)</f>
        <v>0</v>
      </c>
      <c r="K396" s="218" t="s">
        <v>32</v>
      </c>
      <c r="L396" s="48"/>
      <c r="M396" s="223" t="s">
        <v>32</v>
      </c>
      <c r="N396" s="224" t="s">
        <v>47</v>
      </c>
      <c r="O396" s="88"/>
      <c r="P396" s="225">
        <f>O396*H396</f>
        <v>0</v>
      </c>
      <c r="Q396" s="225">
        <v>0</v>
      </c>
      <c r="R396" s="225">
        <f>Q396*H396</f>
        <v>0</v>
      </c>
      <c r="S396" s="225">
        <v>0</v>
      </c>
      <c r="T396" s="226">
        <f>S396*H396</f>
        <v>0</v>
      </c>
      <c r="U396" s="42"/>
      <c r="V396" s="42"/>
      <c r="W396" s="42"/>
      <c r="X396" s="42"/>
      <c r="Y396" s="42"/>
      <c r="Z396" s="42"/>
      <c r="AA396" s="42"/>
      <c r="AB396" s="42"/>
      <c r="AC396" s="42"/>
      <c r="AD396" s="42"/>
      <c r="AE396" s="42"/>
      <c r="AR396" s="227" t="s">
        <v>215</v>
      </c>
      <c r="AT396" s="227" t="s">
        <v>217</v>
      </c>
      <c r="AU396" s="227" t="s">
        <v>85</v>
      </c>
      <c r="AY396" s="20" t="s">
        <v>214</v>
      </c>
      <c r="BE396" s="228">
        <f>IF(N396="základní",J396,0)</f>
        <v>0</v>
      </c>
      <c r="BF396" s="228">
        <f>IF(N396="snížená",J396,0)</f>
        <v>0</v>
      </c>
      <c r="BG396" s="228">
        <f>IF(N396="zákl. přenesená",J396,0)</f>
        <v>0</v>
      </c>
      <c r="BH396" s="228">
        <f>IF(N396="sníž. přenesená",J396,0)</f>
        <v>0</v>
      </c>
      <c r="BI396" s="228">
        <f>IF(N396="nulová",J396,0)</f>
        <v>0</v>
      </c>
      <c r="BJ396" s="20" t="s">
        <v>83</v>
      </c>
      <c r="BK396" s="228">
        <f>ROUND(I396*H396,2)</f>
        <v>0</v>
      </c>
      <c r="BL396" s="20" t="s">
        <v>215</v>
      </c>
      <c r="BM396" s="227" t="s">
        <v>3291</v>
      </c>
    </row>
    <row r="397" s="2" customFormat="1" ht="16.5" customHeight="1">
      <c r="A397" s="42"/>
      <c r="B397" s="43"/>
      <c r="C397" s="216" t="s">
        <v>76</v>
      </c>
      <c r="D397" s="216" t="s">
        <v>217</v>
      </c>
      <c r="E397" s="217" t="s">
        <v>3926</v>
      </c>
      <c r="F397" s="218" t="s">
        <v>3927</v>
      </c>
      <c r="G397" s="219" t="s">
        <v>3732</v>
      </c>
      <c r="H397" s="220">
        <v>8</v>
      </c>
      <c r="I397" s="221"/>
      <c r="J397" s="222">
        <f>ROUND(I397*H397,2)</f>
        <v>0</v>
      </c>
      <c r="K397" s="218" t="s">
        <v>32</v>
      </c>
      <c r="L397" s="48"/>
      <c r="M397" s="223" t="s">
        <v>32</v>
      </c>
      <c r="N397" s="224" t="s">
        <v>47</v>
      </c>
      <c r="O397" s="88"/>
      <c r="P397" s="225">
        <f>O397*H397</f>
        <v>0</v>
      </c>
      <c r="Q397" s="225">
        <v>0</v>
      </c>
      <c r="R397" s="225">
        <f>Q397*H397</f>
        <v>0</v>
      </c>
      <c r="S397" s="225">
        <v>0</v>
      </c>
      <c r="T397" s="226">
        <f>S397*H397</f>
        <v>0</v>
      </c>
      <c r="U397" s="42"/>
      <c r="V397" s="42"/>
      <c r="W397" s="42"/>
      <c r="X397" s="42"/>
      <c r="Y397" s="42"/>
      <c r="Z397" s="42"/>
      <c r="AA397" s="42"/>
      <c r="AB397" s="42"/>
      <c r="AC397" s="42"/>
      <c r="AD397" s="42"/>
      <c r="AE397" s="42"/>
      <c r="AR397" s="227" t="s">
        <v>215</v>
      </c>
      <c r="AT397" s="227" t="s">
        <v>217</v>
      </c>
      <c r="AU397" s="227" t="s">
        <v>85</v>
      </c>
      <c r="AY397" s="20" t="s">
        <v>214</v>
      </c>
      <c r="BE397" s="228">
        <f>IF(N397="základní",J397,0)</f>
        <v>0</v>
      </c>
      <c r="BF397" s="228">
        <f>IF(N397="snížená",J397,0)</f>
        <v>0</v>
      </c>
      <c r="BG397" s="228">
        <f>IF(N397="zákl. přenesená",J397,0)</f>
        <v>0</v>
      </c>
      <c r="BH397" s="228">
        <f>IF(N397="sníž. přenesená",J397,0)</f>
        <v>0</v>
      </c>
      <c r="BI397" s="228">
        <f>IF(N397="nulová",J397,0)</f>
        <v>0</v>
      </c>
      <c r="BJ397" s="20" t="s">
        <v>83</v>
      </c>
      <c r="BK397" s="228">
        <f>ROUND(I397*H397,2)</f>
        <v>0</v>
      </c>
      <c r="BL397" s="20" t="s">
        <v>215</v>
      </c>
      <c r="BM397" s="227" t="s">
        <v>3296</v>
      </c>
    </row>
    <row r="398" s="12" customFormat="1" ht="22.8" customHeight="1">
      <c r="A398" s="12"/>
      <c r="B398" s="200"/>
      <c r="C398" s="201"/>
      <c r="D398" s="202" t="s">
        <v>75</v>
      </c>
      <c r="E398" s="214" t="s">
        <v>3733</v>
      </c>
      <c r="F398" s="214" t="s">
        <v>3734</v>
      </c>
      <c r="G398" s="201"/>
      <c r="H398" s="201"/>
      <c r="I398" s="204"/>
      <c r="J398" s="215">
        <f>BK398</f>
        <v>0</v>
      </c>
      <c r="K398" s="201"/>
      <c r="L398" s="206"/>
      <c r="M398" s="207"/>
      <c r="N398" s="208"/>
      <c r="O398" s="208"/>
      <c r="P398" s="209">
        <f>SUM(P399:P401)</f>
        <v>0</v>
      </c>
      <c r="Q398" s="208"/>
      <c r="R398" s="209">
        <f>SUM(R399:R401)</f>
        <v>0</v>
      </c>
      <c r="S398" s="208"/>
      <c r="T398" s="210">
        <f>SUM(T399:T401)</f>
        <v>0</v>
      </c>
      <c r="U398" s="12"/>
      <c r="V398" s="12"/>
      <c r="W398" s="12"/>
      <c r="X398" s="12"/>
      <c r="Y398" s="12"/>
      <c r="Z398" s="12"/>
      <c r="AA398" s="12"/>
      <c r="AB398" s="12"/>
      <c r="AC398" s="12"/>
      <c r="AD398" s="12"/>
      <c r="AE398" s="12"/>
      <c r="AR398" s="211" t="s">
        <v>83</v>
      </c>
      <c r="AT398" s="212" t="s">
        <v>75</v>
      </c>
      <c r="AU398" s="212" t="s">
        <v>83</v>
      </c>
      <c r="AY398" s="211" t="s">
        <v>214</v>
      </c>
      <c r="BK398" s="213">
        <f>SUM(BK399:BK401)</f>
        <v>0</v>
      </c>
    </row>
    <row r="399" s="2" customFormat="1" ht="16.5" customHeight="1">
      <c r="A399" s="42"/>
      <c r="B399" s="43"/>
      <c r="C399" s="216" t="s">
        <v>76</v>
      </c>
      <c r="D399" s="216" t="s">
        <v>217</v>
      </c>
      <c r="E399" s="217" t="s">
        <v>3896</v>
      </c>
      <c r="F399" s="218" t="s">
        <v>3820</v>
      </c>
      <c r="G399" s="219" t="s">
        <v>3732</v>
      </c>
      <c r="H399" s="220">
        <v>18</v>
      </c>
      <c r="I399" s="221"/>
      <c r="J399" s="222">
        <f>ROUND(I399*H399,2)</f>
        <v>0</v>
      </c>
      <c r="K399" s="218" t="s">
        <v>32</v>
      </c>
      <c r="L399" s="48"/>
      <c r="M399" s="223" t="s">
        <v>32</v>
      </c>
      <c r="N399" s="224" t="s">
        <v>47</v>
      </c>
      <c r="O399" s="88"/>
      <c r="P399" s="225">
        <f>O399*H399</f>
        <v>0</v>
      </c>
      <c r="Q399" s="225">
        <v>0</v>
      </c>
      <c r="R399" s="225">
        <f>Q399*H399</f>
        <v>0</v>
      </c>
      <c r="S399" s="225">
        <v>0</v>
      </c>
      <c r="T399" s="226">
        <f>S399*H399</f>
        <v>0</v>
      </c>
      <c r="U399" s="42"/>
      <c r="V399" s="42"/>
      <c r="W399" s="42"/>
      <c r="X399" s="42"/>
      <c r="Y399" s="42"/>
      <c r="Z399" s="42"/>
      <c r="AA399" s="42"/>
      <c r="AB399" s="42"/>
      <c r="AC399" s="42"/>
      <c r="AD399" s="42"/>
      <c r="AE399" s="42"/>
      <c r="AR399" s="227" t="s">
        <v>215</v>
      </c>
      <c r="AT399" s="227" t="s">
        <v>217</v>
      </c>
      <c r="AU399" s="227" t="s">
        <v>85</v>
      </c>
      <c r="AY399" s="20" t="s">
        <v>214</v>
      </c>
      <c r="BE399" s="228">
        <f>IF(N399="základní",J399,0)</f>
        <v>0</v>
      </c>
      <c r="BF399" s="228">
        <f>IF(N399="snížená",J399,0)</f>
        <v>0</v>
      </c>
      <c r="BG399" s="228">
        <f>IF(N399="zákl. přenesená",J399,0)</f>
        <v>0</v>
      </c>
      <c r="BH399" s="228">
        <f>IF(N399="sníž. přenesená",J399,0)</f>
        <v>0</v>
      </c>
      <c r="BI399" s="228">
        <f>IF(N399="nulová",J399,0)</f>
        <v>0</v>
      </c>
      <c r="BJ399" s="20" t="s">
        <v>83</v>
      </c>
      <c r="BK399" s="228">
        <f>ROUND(I399*H399,2)</f>
        <v>0</v>
      </c>
      <c r="BL399" s="20" t="s">
        <v>215</v>
      </c>
      <c r="BM399" s="227" t="s">
        <v>3300</v>
      </c>
    </row>
    <row r="400" s="2" customFormat="1" ht="16.5" customHeight="1">
      <c r="A400" s="42"/>
      <c r="B400" s="43"/>
      <c r="C400" s="216" t="s">
        <v>76</v>
      </c>
      <c r="D400" s="216" t="s">
        <v>217</v>
      </c>
      <c r="E400" s="217" t="s">
        <v>3928</v>
      </c>
      <c r="F400" s="218" t="s">
        <v>3828</v>
      </c>
      <c r="G400" s="219" t="s">
        <v>3732</v>
      </c>
      <c r="H400" s="220">
        <v>16</v>
      </c>
      <c r="I400" s="221"/>
      <c r="J400" s="222">
        <f>ROUND(I400*H400,2)</f>
        <v>0</v>
      </c>
      <c r="K400" s="218" t="s">
        <v>32</v>
      </c>
      <c r="L400" s="48"/>
      <c r="M400" s="223" t="s">
        <v>32</v>
      </c>
      <c r="N400" s="224" t="s">
        <v>47</v>
      </c>
      <c r="O400" s="88"/>
      <c r="P400" s="225">
        <f>O400*H400</f>
        <v>0</v>
      </c>
      <c r="Q400" s="225">
        <v>0</v>
      </c>
      <c r="R400" s="225">
        <f>Q400*H400</f>
        <v>0</v>
      </c>
      <c r="S400" s="225">
        <v>0</v>
      </c>
      <c r="T400" s="226">
        <f>S400*H400</f>
        <v>0</v>
      </c>
      <c r="U400" s="42"/>
      <c r="V400" s="42"/>
      <c r="W400" s="42"/>
      <c r="X400" s="42"/>
      <c r="Y400" s="42"/>
      <c r="Z400" s="42"/>
      <c r="AA400" s="42"/>
      <c r="AB400" s="42"/>
      <c r="AC400" s="42"/>
      <c r="AD400" s="42"/>
      <c r="AE400" s="42"/>
      <c r="AR400" s="227" t="s">
        <v>215</v>
      </c>
      <c r="AT400" s="227" t="s">
        <v>217</v>
      </c>
      <c r="AU400" s="227" t="s">
        <v>85</v>
      </c>
      <c r="AY400" s="20" t="s">
        <v>214</v>
      </c>
      <c r="BE400" s="228">
        <f>IF(N400="základní",J400,0)</f>
        <v>0</v>
      </c>
      <c r="BF400" s="228">
        <f>IF(N400="snížená",J400,0)</f>
        <v>0</v>
      </c>
      <c r="BG400" s="228">
        <f>IF(N400="zákl. přenesená",J400,0)</f>
        <v>0</v>
      </c>
      <c r="BH400" s="228">
        <f>IF(N400="sníž. přenesená",J400,0)</f>
        <v>0</v>
      </c>
      <c r="BI400" s="228">
        <f>IF(N400="nulová",J400,0)</f>
        <v>0</v>
      </c>
      <c r="BJ400" s="20" t="s">
        <v>83</v>
      </c>
      <c r="BK400" s="228">
        <f>ROUND(I400*H400,2)</f>
        <v>0</v>
      </c>
      <c r="BL400" s="20" t="s">
        <v>215</v>
      </c>
      <c r="BM400" s="227" t="s">
        <v>3306</v>
      </c>
    </row>
    <row r="401" s="2" customFormat="1" ht="16.5" customHeight="1">
      <c r="A401" s="42"/>
      <c r="B401" s="43"/>
      <c r="C401" s="216" t="s">
        <v>76</v>
      </c>
      <c r="D401" s="216" t="s">
        <v>217</v>
      </c>
      <c r="E401" s="217" t="s">
        <v>3874</v>
      </c>
      <c r="F401" s="218" t="s">
        <v>3830</v>
      </c>
      <c r="G401" s="219" t="s">
        <v>3732</v>
      </c>
      <c r="H401" s="220">
        <v>84</v>
      </c>
      <c r="I401" s="221"/>
      <c r="J401" s="222">
        <f>ROUND(I401*H401,2)</f>
        <v>0</v>
      </c>
      <c r="K401" s="218" t="s">
        <v>32</v>
      </c>
      <c r="L401" s="48"/>
      <c r="M401" s="223" t="s">
        <v>32</v>
      </c>
      <c r="N401" s="224" t="s">
        <v>47</v>
      </c>
      <c r="O401" s="88"/>
      <c r="P401" s="225">
        <f>O401*H401</f>
        <v>0</v>
      </c>
      <c r="Q401" s="225">
        <v>0</v>
      </c>
      <c r="R401" s="225">
        <f>Q401*H401</f>
        <v>0</v>
      </c>
      <c r="S401" s="225">
        <v>0</v>
      </c>
      <c r="T401" s="226">
        <f>S401*H401</f>
        <v>0</v>
      </c>
      <c r="U401" s="42"/>
      <c r="V401" s="42"/>
      <c r="W401" s="42"/>
      <c r="X401" s="42"/>
      <c r="Y401" s="42"/>
      <c r="Z401" s="42"/>
      <c r="AA401" s="42"/>
      <c r="AB401" s="42"/>
      <c r="AC401" s="42"/>
      <c r="AD401" s="42"/>
      <c r="AE401" s="42"/>
      <c r="AR401" s="227" t="s">
        <v>215</v>
      </c>
      <c r="AT401" s="227" t="s">
        <v>217</v>
      </c>
      <c r="AU401" s="227" t="s">
        <v>85</v>
      </c>
      <c r="AY401" s="20" t="s">
        <v>214</v>
      </c>
      <c r="BE401" s="228">
        <f>IF(N401="základní",J401,0)</f>
        <v>0</v>
      </c>
      <c r="BF401" s="228">
        <f>IF(N401="snížená",J401,0)</f>
        <v>0</v>
      </c>
      <c r="BG401" s="228">
        <f>IF(N401="zákl. přenesená",J401,0)</f>
        <v>0</v>
      </c>
      <c r="BH401" s="228">
        <f>IF(N401="sníž. přenesená",J401,0)</f>
        <v>0</v>
      </c>
      <c r="BI401" s="228">
        <f>IF(N401="nulová",J401,0)</f>
        <v>0</v>
      </c>
      <c r="BJ401" s="20" t="s">
        <v>83</v>
      </c>
      <c r="BK401" s="228">
        <f>ROUND(I401*H401,2)</f>
        <v>0</v>
      </c>
      <c r="BL401" s="20" t="s">
        <v>215</v>
      </c>
      <c r="BM401" s="227" t="s">
        <v>3310</v>
      </c>
    </row>
    <row r="402" s="12" customFormat="1" ht="22.8" customHeight="1">
      <c r="A402" s="12"/>
      <c r="B402" s="200"/>
      <c r="C402" s="201"/>
      <c r="D402" s="202" t="s">
        <v>75</v>
      </c>
      <c r="E402" s="214" t="s">
        <v>3743</v>
      </c>
      <c r="F402" s="214" t="s">
        <v>3744</v>
      </c>
      <c r="G402" s="201"/>
      <c r="H402" s="201"/>
      <c r="I402" s="204"/>
      <c r="J402" s="215">
        <f>BK402</f>
        <v>0</v>
      </c>
      <c r="K402" s="201"/>
      <c r="L402" s="206"/>
      <c r="M402" s="207"/>
      <c r="N402" s="208"/>
      <c r="O402" s="208"/>
      <c r="P402" s="209">
        <f>P403</f>
        <v>0</v>
      </c>
      <c r="Q402" s="208"/>
      <c r="R402" s="209">
        <f>R403</f>
        <v>0</v>
      </c>
      <c r="S402" s="208"/>
      <c r="T402" s="210">
        <f>T403</f>
        <v>0</v>
      </c>
      <c r="U402" s="12"/>
      <c r="V402" s="12"/>
      <c r="W402" s="12"/>
      <c r="X402" s="12"/>
      <c r="Y402" s="12"/>
      <c r="Z402" s="12"/>
      <c r="AA402" s="12"/>
      <c r="AB402" s="12"/>
      <c r="AC402" s="12"/>
      <c r="AD402" s="12"/>
      <c r="AE402" s="12"/>
      <c r="AR402" s="211" t="s">
        <v>83</v>
      </c>
      <c r="AT402" s="212" t="s">
        <v>75</v>
      </c>
      <c r="AU402" s="212" t="s">
        <v>83</v>
      </c>
      <c r="AY402" s="211" t="s">
        <v>214</v>
      </c>
      <c r="BK402" s="213">
        <f>BK403</f>
        <v>0</v>
      </c>
    </row>
    <row r="403" s="2" customFormat="1" ht="16.5" customHeight="1">
      <c r="A403" s="42"/>
      <c r="B403" s="43"/>
      <c r="C403" s="216" t="s">
        <v>76</v>
      </c>
      <c r="D403" s="216" t="s">
        <v>217</v>
      </c>
      <c r="E403" s="217" t="s">
        <v>3929</v>
      </c>
      <c r="F403" s="218" t="s">
        <v>3746</v>
      </c>
      <c r="G403" s="219" t="s">
        <v>3747</v>
      </c>
      <c r="H403" s="220">
        <v>1</v>
      </c>
      <c r="I403" s="221"/>
      <c r="J403" s="222">
        <f>ROUND(I403*H403,2)</f>
        <v>0</v>
      </c>
      <c r="K403" s="218" t="s">
        <v>32</v>
      </c>
      <c r="L403" s="48"/>
      <c r="M403" s="223" t="s">
        <v>32</v>
      </c>
      <c r="N403" s="224" t="s">
        <v>47</v>
      </c>
      <c r="O403" s="88"/>
      <c r="P403" s="225">
        <f>O403*H403</f>
        <v>0</v>
      </c>
      <c r="Q403" s="225">
        <v>0</v>
      </c>
      <c r="R403" s="225">
        <f>Q403*H403</f>
        <v>0</v>
      </c>
      <c r="S403" s="225">
        <v>0</v>
      </c>
      <c r="T403" s="226">
        <f>S403*H403</f>
        <v>0</v>
      </c>
      <c r="U403" s="42"/>
      <c r="V403" s="42"/>
      <c r="W403" s="42"/>
      <c r="X403" s="42"/>
      <c r="Y403" s="42"/>
      <c r="Z403" s="42"/>
      <c r="AA403" s="42"/>
      <c r="AB403" s="42"/>
      <c r="AC403" s="42"/>
      <c r="AD403" s="42"/>
      <c r="AE403" s="42"/>
      <c r="AR403" s="227" t="s">
        <v>215</v>
      </c>
      <c r="AT403" s="227" t="s">
        <v>217</v>
      </c>
      <c r="AU403" s="227" t="s">
        <v>85</v>
      </c>
      <c r="AY403" s="20" t="s">
        <v>214</v>
      </c>
      <c r="BE403" s="228">
        <f>IF(N403="základní",J403,0)</f>
        <v>0</v>
      </c>
      <c r="BF403" s="228">
        <f>IF(N403="snížená",J403,0)</f>
        <v>0</v>
      </c>
      <c r="BG403" s="228">
        <f>IF(N403="zákl. přenesená",J403,0)</f>
        <v>0</v>
      </c>
      <c r="BH403" s="228">
        <f>IF(N403="sníž. přenesená",J403,0)</f>
        <v>0</v>
      </c>
      <c r="BI403" s="228">
        <f>IF(N403="nulová",J403,0)</f>
        <v>0</v>
      </c>
      <c r="BJ403" s="20" t="s">
        <v>83</v>
      </c>
      <c r="BK403" s="228">
        <f>ROUND(I403*H403,2)</f>
        <v>0</v>
      </c>
      <c r="BL403" s="20" t="s">
        <v>215</v>
      </c>
      <c r="BM403" s="227" t="s">
        <v>3316</v>
      </c>
    </row>
    <row r="404" s="12" customFormat="1" ht="22.8" customHeight="1">
      <c r="A404" s="12"/>
      <c r="B404" s="200"/>
      <c r="C404" s="201"/>
      <c r="D404" s="202" t="s">
        <v>75</v>
      </c>
      <c r="E404" s="214" t="s">
        <v>3748</v>
      </c>
      <c r="F404" s="214" t="s">
        <v>3749</v>
      </c>
      <c r="G404" s="201"/>
      <c r="H404" s="201"/>
      <c r="I404" s="204"/>
      <c r="J404" s="215">
        <f>BK404</f>
        <v>0</v>
      </c>
      <c r="K404" s="201"/>
      <c r="L404" s="206"/>
      <c r="M404" s="207"/>
      <c r="N404" s="208"/>
      <c r="O404" s="208"/>
      <c r="P404" s="209">
        <f>P405</f>
        <v>0</v>
      </c>
      <c r="Q404" s="208"/>
      <c r="R404" s="209">
        <f>R405</f>
        <v>0</v>
      </c>
      <c r="S404" s="208"/>
      <c r="T404" s="210">
        <f>T405</f>
        <v>0</v>
      </c>
      <c r="U404" s="12"/>
      <c r="V404" s="12"/>
      <c r="W404" s="12"/>
      <c r="X404" s="12"/>
      <c r="Y404" s="12"/>
      <c r="Z404" s="12"/>
      <c r="AA404" s="12"/>
      <c r="AB404" s="12"/>
      <c r="AC404" s="12"/>
      <c r="AD404" s="12"/>
      <c r="AE404" s="12"/>
      <c r="AR404" s="211" t="s">
        <v>83</v>
      </c>
      <c r="AT404" s="212" t="s">
        <v>75</v>
      </c>
      <c r="AU404" s="212" t="s">
        <v>83</v>
      </c>
      <c r="AY404" s="211" t="s">
        <v>214</v>
      </c>
      <c r="BK404" s="213">
        <f>BK405</f>
        <v>0</v>
      </c>
    </row>
    <row r="405" s="2" customFormat="1" ht="16.5" customHeight="1">
      <c r="A405" s="42"/>
      <c r="B405" s="43"/>
      <c r="C405" s="216" t="s">
        <v>76</v>
      </c>
      <c r="D405" s="216" t="s">
        <v>217</v>
      </c>
      <c r="E405" s="217" t="s">
        <v>3930</v>
      </c>
      <c r="F405" s="218" t="s">
        <v>3746</v>
      </c>
      <c r="G405" s="219" t="s">
        <v>3747</v>
      </c>
      <c r="H405" s="220">
        <v>1</v>
      </c>
      <c r="I405" s="221"/>
      <c r="J405" s="222">
        <f>ROUND(I405*H405,2)</f>
        <v>0</v>
      </c>
      <c r="K405" s="218" t="s">
        <v>32</v>
      </c>
      <c r="L405" s="48"/>
      <c r="M405" s="223" t="s">
        <v>32</v>
      </c>
      <c r="N405" s="224" t="s">
        <v>47</v>
      </c>
      <c r="O405" s="88"/>
      <c r="P405" s="225">
        <f>O405*H405</f>
        <v>0</v>
      </c>
      <c r="Q405" s="225">
        <v>0</v>
      </c>
      <c r="R405" s="225">
        <f>Q405*H405</f>
        <v>0</v>
      </c>
      <c r="S405" s="225">
        <v>0</v>
      </c>
      <c r="T405" s="226">
        <f>S405*H405</f>
        <v>0</v>
      </c>
      <c r="U405" s="42"/>
      <c r="V405" s="42"/>
      <c r="W405" s="42"/>
      <c r="X405" s="42"/>
      <c r="Y405" s="42"/>
      <c r="Z405" s="42"/>
      <c r="AA405" s="42"/>
      <c r="AB405" s="42"/>
      <c r="AC405" s="42"/>
      <c r="AD405" s="42"/>
      <c r="AE405" s="42"/>
      <c r="AR405" s="227" t="s">
        <v>215</v>
      </c>
      <c r="AT405" s="227" t="s">
        <v>217</v>
      </c>
      <c r="AU405" s="227" t="s">
        <v>85</v>
      </c>
      <c r="AY405" s="20" t="s">
        <v>214</v>
      </c>
      <c r="BE405" s="228">
        <f>IF(N405="základní",J405,0)</f>
        <v>0</v>
      </c>
      <c r="BF405" s="228">
        <f>IF(N405="snížená",J405,0)</f>
        <v>0</v>
      </c>
      <c r="BG405" s="228">
        <f>IF(N405="zákl. přenesená",J405,0)</f>
        <v>0</v>
      </c>
      <c r="BH405" s="228">
        <f>IF(N405="sníž. přenesená",J405,0)</f>
        <v>0</v>
      </c>
      <c r="BI405" s="228">
        <f>IF(N405="nulová",J405,0)</f>
        <v>0</v>
      </c>
      <c r="BJ405" s="20" t="s">
        <v>83</v>
      </c>
      <c r="BK405" s="228">
        <f>ROUND(I405*H405,2)</f>
        <v>0</v>
      </c>
      <c r="BL405" s="20" t="s">
        <v>215</v>
      </c>
      <c r="BM405" s="227" t="s">
        <v>3322</v>
      </c>
    </row>
    <row r="406" s="12" customFormat="1" ht="22.8" customHeight="1">
      <c r="A406" s="12"/>
      <c r="B406" s="200"/>
      <c r="C406" s="201"/>
      <c r="D406" s="202" t="s">
        <v>75</v>
      </c>
      <c r="E406" s="214" t="s">
        <v>3931</v>
      </c>
      <c r="F406" s="214" t="s">
        <v>3932</v>
      </c>
      <c r="G406" s="201"/>
      <c r="H406" s="201"/>
      <c r="I406" s="204"/>
      <c r="J406" s="215">
        <f>BK406</f>
        <v>0</v>
      </c>
      <c r="K406" s="201"/>
      <c r="L406" s="206"/>
      <c r="M406" s="207"/>
      <c r="N406" s="208"/>
      <c r="O406" s="208"/>
      <c r="P406" s="209">
        <f>SUM(P407:P412)</f>
        <v>0</v>
      </c>
      <c r="Q406" s="208"/>
      <c r="R406" s="209">
        <f>SUM(R407:R412)</f>
        <v>0</v>
      </c>
      <c r="S406" s="208"/>
      <c r="T406" s="210">
        <f>SUM(T407:T412)</f>
        <v>0</v>
      </c>
      <c r="U406" s="12"/>
      <c r="V406" s="12"/>
      <c r="W406" s="12"/>
      <c r="X406" s="12"/>
      <c r="Y406" s="12"/>
      <c r="Z406" s="12"/>
      <c r="AA406" s="12"/>
      <c r="AB406" s="12"/>
      <c r="AC406" s="12"/>
      <c r="AD406" s="12"/>
      <c r="AE406" s="12"/>
      <c r="AR406" s="211" t="s">
        <v>83</v>
      </c>
      <c r="AT406" s="212" t="s">
        <v>75</v>
      </c>
      <c r="AU406" s="212" t="s">
        <v>83</v>
      </c>
      <c r="AY406" s="211" t="s">
        <v>214</v>
      </c>
      <c r="BK406" s="213">
        <f>SUM(BK407:BK412)</f>
        <v>0</v>
      </c>
    </row>
    <row r="407" s="2" customFormat="1" ht="90" customHeight="1">
      <c r="A407" s="42"/>
      <c r="B407" s="43"/>
      <c r="C407" s="216" t="s">
        <v>76</v>
      </c>
      <c r="D407" s="216" t="s">
        <v>217</v>
      </c>
      <c r="E407" s="217" t="s">
        <v>3933</v>
      </c>
      <c r="F407" s="218" t="s">
        <v>3934</v>
      </c>
      <c r="G407" s="219" t="s">
        <v>670</v>
      </c>
      <c r="H407" s="220">
        <v>1</v>
      </c>
      <c r="I407" s="221"/>
      <c r="J407" s="222">
        <f>ROUND(I407*H407,2)</f>
        <v>0</v>
      </c>
      <c r="K407" s="218" t="s">
        <v>32</v>
      </c>
      <c r="L407" s="48"/>
      <c r="M407" s="223" t="s">
        <v>32</v>
      </c>
      <c r="N407" s="224" t="s">
        <v>47</v>
      </c>
      <c r="O407" s="88"/>
      <c r="P407" s="225">
        <f>O407*H407</f>
        <v>0</v>
      </c>
      <c r="Q407" s="225">
        <v>0</v>
      </c>
      <c r="R407" s="225">
        <f>Q407*H407</f>
        <v>0</v>
      </c>
      <c r="S407" s="225">
        <v>0</v>
      </c>
      <c r="T407" s="226">
        <f>S407*H407</f>
        <v>0</v>
      </c>
      <c r="U407" s="42"/>
      <c r="V407" s="42"/>
      <c r="W407" s="42"/>
      <c r="X407" s="42"/>
      <c r="Y407" s="42"/>
      <c r="Z407" s="42"/>
      <c r="AA407" s="42"/>
      <c r="AB407" s="42"/>
      <c r="AC407" s="42"/>
      <c r="AD407" s="42"/>
      <c r="AE407" s="42"/>
      <c r="AR407" s="227" t="s">
        <v>215</v>
      </c>
      <c r="AT407" s="227" t="s">
        <v>217</v>
      </c>
      <c r="AU407" s="227" t="s">
        <v>85</v>
      </c>
      <c r="AY407" s="20" t="s">
        <v>214</v>
      </c>
      <c r="BE407" s="228">
        <f>IF(N407="základní",J407,0)</f>
        <v>0</v>
      </c>
      <c r="BF407" s="228">
        <f>IF(N407="snížená",J407,0)</f>
        <v>0</v>
      </c>
      <c r="BG407" s="228">
        <f>IF(N407="zákl. přenesená",J407,0)</f>
        <v>0</v>
      </c>
      <c r="BH407" s="228">
        <f>IF(N407="sníž. přenesená",J407,0)</f>
        <v>0</v>
      </c>
      <c r="BI407" s="228">
        <f>IF(N407="nulová",J407,0)</f>
        <v>0</v>
      </c>
      <c r="BJ407" s="20" t="s">
        <v>83</v>
      </c>
      <c r="BK407" s="228">
        <f>ROUND(I407*H407,2)</f>
        <v>0</v>
      </c>
      <c r="BL407" s="20" t="s">
        <v>215</v>
      </c>
      <c r="BM407" s="227" t="s">
        <v>3381</v>
      </c>
    </row>
    <row r="408" s="2" customFormat="1" ht="24.15" customHeight="1">
      <c r="A408" s="42"/>
      <c r="B408" s="43"/>
      <c r="C408" s="216" t="s">
        <v>76</v>
      </c>
      <c r="D408" s="216" t="s">
        <v>217</v>
      </c>
      <c r="E408" s="217" t="s">
        <v>3935</v>
      </c>
      <c r="F408" s="218" t="s">
        <v>3936</v>
      </c>
      <c r="G408" s="219" t="s">
        <v>670</v>
      </c>
      <c r="H408" s="220">
        <v>2</v>
      </c>
      <c r="I408" s="221"/>
      <c r="J408" s="222">
        <f>ROUND(I408*H408,2)</f>
        <v>0</v>
      </c>
      <c r="K408" s="218" t="s">
        <v>32</v>
      </c>
      <c r="L408" s="48"/>
      <c r="M408" s="223" t="s">
        <v>32</v>
      </c>
      <c r="N408" s="224" t="s">
        <v>47</v>
      </c>
      <c r="O408" s="88"/>
      <c r="P408" s="225">
        <f>O408*H408</f>
        <v>0</v>
      </c>
      <c r="Q408" s="225">
        <v>0</v>
      </c>
      <c r="R408" s="225">
        <f>Q408*H408</f>
        <v>0</v>
      </c>
      <c r="S408" s="225">
        <v>0</v>
      </c>
      <c r="T408" s="226">
        <f>S408*H408</f>
        <v>0</v>
      </c>
      <c r="U408" s="42"/>
      <c r="V408" s="42"/>
      <c r="W408" s="42"/>
      <c r="X408" s="42"/>
      <c r="Y408" s="42"/>
      <c r="Z408" s="42"/>
      <c r="AA408" s="42"/>
      <c r="AB408" s="42"/>
      <c r="AC408" s="42"/>
      <c r="AD408" s="42"/>
      <c r="AE408" s="42"/>
      <c r="AR408" s="227" t="s">
        <v>215</v>
      </c>
      <c r="AT408" s="227" t="s">
        <v>217</v>
      </c>
      <c r="AU408" s="227" t="s">
        <v>85</v>
      </c>
      <c r="AY408" s="20" t="s">
        <v>214</v>
      </c>
      <c r="BE408" s="228">
        <f>IF(N408="základní",J408,0)</f>
        <v>0</v>
      </c>
      <c r="BF408" s="228">
        <f>IF(N408="snížená",J408,0)</f>
        <v>0</v>
      </c>
      <c r="BG408" s="228">
        <f>IF(N408="zákl. přenesená",J408,0)</f>
        <v>0</v>
      </c>
      <c r="BH408" s="228">
        <f>IF(N408="sníž. přenesená",J408,0)</f>
        <v>0</v>
      </c>
      <c r="BI408" s="228">
        <f>IF(N408="nulová",J408,0)</f>
        <v>0</v>
      </c>
      <c r="BJ408" s="20" t="s">
        <v>83</v>
      </c>
      <c r="BK408" s="228">
        <f>ROUND(I408*H408,2)</f>
        <v>0</v>
      </c>
      <c r="BL408" s="20" t="s">
        <v>215</v>
      </c>
      <c r="BM408" s="227" t="s">
        <v>3385</v>
      </c>
    </row>
    <row r="409" s="2" customFormat="1" ht="24.15" customHeight="1">
      <c r="A409" s="42"/>
      <c r="B409" s="43"/>
      <c r="C409" s="216" t="s">
        <v>76</v>
      </c>
      <c r="D409" s="216" t="s">
        <v>217</v>
      </c>
      <c r="E409" s="217" t="s">
        <v>3937</v>
      </c>
      <c r="F409" s="218" t="s">
        <v>3938</v>
      </c>
      <c r="G409" s="219" t="s">
        <v>670</v>
      </c>
      <c r="H409" s="220">
        <v>2</v>
      </c>
      <c r="I409" s="221"/>
      <c r="J409" s="222">
        <f>ROUND(I409*H409,2)</f>
        <v>0</v>
      </c>
      <c r="K409" s="218" t="s">
        <v>32</v>
      </c>
      <c r="L409" s="48"/>
      <c r="M409" s="223" t="s">
        <v>32</v>
      </c>
      <c r="N409" s="224" t="s">
        <v>47</v>
      </c>
      <c r="O409" s="88"/>
      <c r="P409" s="225">
        <f>O409*H409</f>
        <v>0</v>
      </c>
      <c r="Q409" s="225">
        <v>0</v>
      </c>
      <c r="R409" s="225">
        <f>Q409*H409</f>
        <v>0</v>
      </c>
      <c r="S409" s="225">
        <v>0</v>
      </c>
      <c r="T409" s="226">
        <f>S409*H409</f>
        <v>0</v>
      </c>
      <c r="U409" s="42"/>
      <c r="V409" s="42"/>
      <c r="W409" s="42"/>
      <c r="X409" s="42"/>
      <c r="Y409" s="42"/>
      <c r="Z409" s="42"/>
      <c r="AA409" s="42"/>
      <c r="AB409" s="42"/>
      <c r="AC409" s="42"/>
      <c r="AD409" s="42"/>
      <c r="AE409" s="42"/>
      <c r="AR409" s="227" t="s">
        <v>215</v>
      </c>
      <c r="AT409" s="227" t="s">
        <v>217</v>
      </c>
      <c r="AU409" s="227" t="s">
        <v>85</v>
      </c>
      <c r="AY409" s="20" t="s">
        <v>214</v>
      </c>
      <c r="BE409" s="228">
        <f>IF(N409="základní",J409,0)</f>
        <v>0</v>
      </c>
      <c r="BF409" s="228">
        <f>IF(N409="snížená",J409,0)</f>
        <v>0</v>
      </c>
      <c r="BG409" s="228">
        <f>IF(N409="zákl. přenesená",J409,0)</f>
        <v>0</v>
      </c>
      <c r="BH409" s="228">
        <f>IF(N409="sníž. přenesená",J409,0)</f>
        <v>0</v>
      </c>
      <c r="BI409" s="228">
        <f>IF(N409="nulová",J409,0)</f>
        <v>0</v>
      </c>
      <c r="BJ409" s="20" t="s">
        <v>83</v>
      </c>
      <c r="BK409" s="228">
        <f>ROUND(I409*H409,2)</f>
        <v>0</v>
      </c>
      <c r="BL409" s="20" t="s">
        <v>215</v>
      </c>
      <c r="BM409" s="227" t="s">
        <v>3386</v>
      </c>
    </row>
    <row r="410" s="2" customFormat="1" ht="24.15" customHeight="1">
      <c r="A410" s="42"/>
      <c r="B410" s="43"/>
      <c r="C410" s="216" t="s">
        <v>76</v>
      </c>
      <c r="D410" s="216" t="s">
        <v>217</v>
      </c>
      <c r="E410" s="217" t="s">
        <v>3939</v>
      </c>
      <c r="F410" s="218" t="s">
        <v>3940</v>
      </c>
      <c r="G410" s="219" t="s">
        <v>670</v>
      </c>
      <c r="H410" s="220">
        <v>2</v>
      </c>
      <c r="I410" s="221"/>
      <c r="J410" s="222">
        <f>ROUND(I410*H410,2)</f>
        <v>0</v>
      </c>
      <c r="K410" s="218" t="s">
        <v>32</v>
      </c>
      <c r="L410" s="48"/>
      <c r="M410" s="223" t="s">
        <v>32</v>
      </c>
      <c r="N410" s="224" t="s">
        <v>47</v>
      </c>
      <c r="O410" s="88"/>
      <c r="P410" s="225">
        <f>O410*H410</f>
        <v>0</v>
      </c>
      <c r="Q410" s="225">
        <v>0</v>
      </c>
      <c r="R410" s="225">
        <f>Q410*H410</f>
        <v>0</v>
      </c>
      <c r="S410" s="225">
        <v>0</v>
      </c>
      <c r="T410" s="226">
        <f>S410*H410</f>
        <v>0</v>
      </c>
      <c r="U410" s="42"/>
      <c r="V410" s="42"/>
      <c r="W410" s="42"/>
      <c r="X410" s="42"/>
      <c r="Y410" s="42"/>
      <c r="Z410" s="42"/>
      <c r="AA410" s="42"/>
      <c r="AB410" s="42"/>
      <c r="AC410" s="42"/>
      <c r="AD410" s="42"/>
      <c r="AE410" s="42"/>
      <c r="AR410" s="227" t="s">
        <v>215</v>
      </c>
      <c r="AT410" s="227" t="s">
        <v>217</v>
      </c>
      <c r="AU410" s="227" t="s">
        <v>85</v>
      </c>
      <c r="AY410" s="20" t="s">
        <v>214</v>
      </c>
      <c r="BE410" s="228">
        <f>IF(N410="základní",J410,0)</f>
        <v>0</v>
      </c>
      <c r="BF410" s="228">
        <f>IF(N410="snížená",J410,0)</f>
        <v>0</v>
      </c>
      <c r="BG410" s="228">
        <f>IF(N410="zákl. přenesená",J410,0)</f>
        <v>0</v>
      </c>
      <c r="BH410" s="228">
        <f>IF(N410="sníž. přenesená",J410,0)</f>
        <v>0</v>
      </c>
      <c r="BI410" s="228">
        <f>IF(N410="nulová",J410,0)</f>
        <v>0</v>
      </c>
      <c r="BJ410" s="20" t="s">
        <v>83</v>
      </c>
      <c r="BK410" s="228">
        <f>ROUND(I410*H410,2)</f>
        <v>0</v>
      </c>
      <c r="BL410" s="20" t="s">
        <v>215</v>
      </c>
      <c r="BM410" s="227" t="s">
        <v>3388</v>
      </c>
    </row>
    <row r="411" s="2" customFormat="1" ht="24.15" customHeight="1">
      <c r="A411" s="42"/>
      <c r="B411" s="43"/>
      <c r="C411" s="216" t="s">
        <v>76</v>
      </c>
      <c r="D411" s="216" t="s">
        <v>217</v>
      </c>
      <c r="E411" s="217" t="s">
        <v>3941</v>
      </c>
      <c r="F411" s="218" t="s">
        <v>3942</v>
      </c>
      <c r="G411" s="219" t="s">
        <v>670</v>
      </c>
      <c r="H411" s="220">
        <v>2</v>
      </c>
      <c r="I411" s="221"/>
      <c r="J411" s="222">
        <f>ROUND(I411*H411,2)</f>
        <v>0</v>
      </c>
      <c r="K411" s="218" t="s">
        <v>32</v>
      </c>
      <c r="L411" s="48"/>
      <c r="M411" s="223" t="s">
        <v>32</v>
      </c>
      <c r="N411" s="224" t="s">
        <v>47</v>
      </c>
      <c r="O411" s="88"/>
      <c r="P411" s="225">
        <f>O411*H411</f>
        <v>0</v>
      </c>
      <c r="Q411" s="225">
        <v>0</v>
      </c>
      <c r="R411" s="225">
        <f>Q411*H411</f>
        <v>0</v>
      </c>
      <c r="S411" s="225">
        <v>0</v>
      </c>
      <c r="T411" s="226">
        <f>S411*H411</f>
        <v>0</v>
      </c>
      <c r="U411" s="42"/>
      <c r="V411" s="42"/>
      <c r="W411" s="42"/>
      <c r="X411" s="42"/>
      <c r="Y411" s="42"/>
      <c r="Z411" s="42"/>
      <c r="AA411" s="42"/>
      <c r="AB411" s="42"/>
      <c r="AC411" s="42"/>
      <c r="AD411" s="42"/>
      <c r="AE411" s="42"/>
      <c r="AR411" s="227" t="s">
        <v>215</v>
      </c>
      <c r="AT411" s="227" t="s">
        <v>217</v>
      </c>
      <c r="AU411" s="227" t="s">
        <v>85</v>
      </c>
      <c r="AY411" s="20" t="s">
        <v>214</v>
      </c>
      <c r="BE411" s="228">
        <f>IF(N411="základní",J411,0)</f>
        <v>0</v>
      </c>
      <c r="BF411" s="228">
        <f>IF(N411="snížená",J411,0)</f>
        <v>0</v>
      </c>
      <c r="BG411" s="228">
        <f>IF(N411="zákl. přenesená",J411,0)</f>
        <v>0</v>
      </c>
      <c r="BH411" s="228">
        <f>IF(N411="sníž. přenesená",J411,0)</f>
        <v>0</v>
      </c>
      <c r="BI411" s="228">
        <f>IF(N411="nulová",J411,0)</f>
        <v>0</v>
      </c>
      <c r="BJ411" s="20" t="s">
        <v>83</v>
      </c>
      <c r="BK411" s="228">
        <f>ROUND(I411*H411,2)</f>
        <v>0</v>
      </c>
      <c r="BL411" s="20" t="s">
        <v>215</v>
      </c>
      <c r="BM411" s="227" t="s">
        <v>3392</v>
      </c>
    </row>
    <row r="412" s="2" customFormat="1" ht="24.15" customHeight="1">
      <c r="A412" s="42"/>
      <c r="B412" s="43"/>
      <c r="C412" s="216" t="s">
        <v>76</v>
      </c>
      <c r="D412" s="216" t="s">
        <v>217</v>
      </c>
      <c r="E412" s="217" t="s">
        <v>3845</v>
      </c>
      <c r="F412" s="218" t="s">
        <v>3804</v>
      </c>
      <c r="G412" s="219" t="s">
        <v>670</v>
      </c>
      <c r="H412" s="220">
        <v>1</v>
      </c>
      <c r="I412" s="221"/>
      <c r="J412" s="222">
        <f>ROUND(I412*H412,2)</f>
        <v>0</v>
      </c>
      <c r="K412" s="218" t="s">
        <v>32</v>
      </c>
      <c r="L412" s="48"/>
      <c r="M412" s="223" t="s">
        <v>32</v>
      </c>
      <c r="N412" s="224" t="s">
        <v>47</v>
      </c>
      <c r="O412" s="88"/>
      <c r="P412" s="225">
        <f>O412*H412</f>
        <v>0</v>
      </c>
      <c r="Q412" s="225">
        <v>0</v>
      </c>
      <c r="R412" s="225">
        <f>Q412*H412</f>
        <v>0</v>
      </c>
      <c r="S412" s="225">
        <v>0</v>
      </c>
      <c r="T412" s="226">
        <f>S412*H412</f>
        <v>0</v>
      </c>
      <c r="U412" s="42"/>
      <c r="V412" s="42"/>
      <c r="W412" s="42"/>
      <c r="X412" s="42"/>
      <c r="Y412" s="42"/>
      <c r="Z412" s="42"/>
      <c r="AA412" s="42"/>
      <c r="AB412" s="42"/>
      <c r="AC412" s="42"/>
      <c r="AD412" s="42"/>
      <c r="AE412" s="42"/>
      <c r="AR412" s="227" t="s">
        <v>215</v>
      </c>
      <c r="AT412" s="227" t="s">
        <v>217</v>
      </c>
      <c r="AU412" s="227" t="s">
        <v>85</v>
      </c>
      <c r="AY412" s="20" t="s">
        <v>214</v>
      </c>
      <c r="BE412" s="228">
        <f>IF(N412="základní",J412,0)</f>
        <v>0</v>
      </c>
      <c r="BF412" s="228">
        <f>IF(N412="snížená",J412,0)</f>
        <v>0</v>
      </c>
      <c r="BG412" s="228">
        <f>IF(N412="zákl. přenesená",J412,0)</f>
        <v>0</v>
      </c>
      <c r="BH412" s="228">
        <f>IF(N412="sníž. přenesená",J412,0)</f>
        <v>0</v>
      </c>
      <c r="BI412" s="228">
        <f>IF(N412="nulová",J412,0)</f>
        <v>0</v>
      </c>
      <c r="BJ412" s="20" t="s">
        <v>83</v>
      </c>
      <c r="BK412" s="228">
        <f>ROUND(I412*H412,2)</f>
        <v>0</v>
      </c>
      <c r="BL412" s="20" t="s">
        <v>215</v>
      </c>
      <c r="BM412" s="227" t="s">
        <v>3398</v>
      </c>
    </row>
    <row r="413" s="12" customFormat="1" ht="22.8" customHeight="1">
      <c r="A413" s="12"/>
      <c r="B413" s="200"/>
      <c r="C413" s="201"/>
      <c r="D413" s="202" t="s">
        <v>75</v>
      </c>
      <c r="E413" s="214" t="s">
        <v>3607</v>
      </c>
      <c r="F413" s="214" t="s">
        <v>3726</v>
      </c>
      <c r="G413" s="201"/>
      <c r="H413" s="201"/>
      <c r="I413" s="204"/>
      <c r="J413" s="215">
        <f>BK413</f>
        <v>0</v>
      </c>
      <c r="K413" s="201"/>
      <c r="L413" s="206"/>
      <c r="M413" s="207"/>
      <c r="N413" s="208"/>
      <c r="O413" s="208"/>
      <c r="P413" s="209">
        <f>P414</f>
        <v>0</v>
      </c>
      <c r="Q413" s="208"/>
      <c r="R413" s="209">
        <f>R414</f>
        <v>0</v>
      </c>
      <c r="S413" s="208"/>
      <c r="T413" s="210">
        <f>T414</f>
        <v>0</v>
      </c>
      <c r="U413" s="12"/>
      <c r="V413" s="12"/>
      <c r="W413" s="12"/>
      <c r="X413" s="12"/>
      <c r="Y413" s="12"/>
      <c r="Z413" s="12"/>
      <c r="AA413" s="12"/>
      <c r="AB413" s="12"/>
      <c r="AC413" s="12"/>
      <c r="AD413" s="12"/>
      <c r="AE413" s="12"/>
      <c r="AR413" s="211" t="s">
        <v>83</v>
      </c>
      <c r="AT413" s="212" t="s">
        <v>75</v>
      </c>
      <c r="AU413" s="212" t="s">
        <v>83</v>
      </c>
      <c r="AY413" s="211" t="s">
        <v>214</v>
      </c>
      <c r="BK413" s="213">
        <f>BK414</f>
        <v>0</v>
      </c>
    </row>
    <row r="414" s="2" customFormat="1" ht="16.5" customHeight="1">
      <c r="A414" s="42"/>
      <c r="B414" s="43"/>
      <c r="C414" s="216" t="s">
        <v>76</v>
      </c>
      <c r="D414" s="216" t="s">
        <v>217</v>
      </c>
      <c r="E414" s="217" t="s">
        <v>3943</v>
      </c>
      <c r="F414" s="218" t="s">
        <v>3806</v>
      </c>
      <c r="G414" s="219" t="s">
        <v>670</v>
      </c>
      <c r="H414" s="220">
        <v>2</v>
      </c>
      <c r="I414" s="221"/>
      <c r="J414" s="222">
        <f>ROUND(I414*H414,2)</f>
        <v>0</v>
      </c>
      <c r="K414" s="218" t="s">
        <v>32</v>
      </c>
      <c r="L414" s="48"/>
      <c r="M414" s="223" t="s">
        <v>32</v>
      </c>
      <c r="N414" s="224" t="s">
        <v>47</v>
      </c>
      <c r="O414" s="88"/>
      <c r="P414" s="225">
        <f>O414*H414</f>
        <v>0</v>
      </c>
      <c r="Q414" s="225">
        <v>0</v>
      </c>
      <c r="R414" s="225">
        <f>Q414*H414</f>
        <v>0</v>
      </c>
      <c r="S414" s="225">
        <v>0</v>
      </c>
      <c r="T414" s="226">
        <f>S414*H414</f>
        <v>0</v>
      </c>
      <c r="U414" s="42"/>
      <c r="V414" s="42"/>
      <c r="W414" s="42"/>
      <c r="X414" s="42"/>
      <c r="Y414" s="42"/>
      <c r="Z414" s="42"/>
      <c r="AA414" s="42"/>
      <c r="AB414" s="42"/>
      <c r="AC414" s="42"/>
      <c r="AD414" s="42"/>
      <c r="AE414" s="42"/>
      <c r="AR414" s="227" t="s">
        <v>215</v>
      </c>
      <c r="AT414" s="227" t="s">
        <v>217</v>
      </c>
      <c r="AU414" s="227" t="s">
        <v>85</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215</v>
      </c>
      <c r="BM414" s="227" t="s">
        <v>3400</v>
      </c>
    </row>
    <row r="415" s="12" customFormat="1" ht="22.8" customHeight="1">
      <c r="A415" s="12"/>
      <c r="B415" s="200"/>
      <c r="C415" s="201"/>
      <c r="D415" s="202" t="s">
        <v>75</v>
      </c>
      <c r="E415" s="214" t="s">
        <v>3944</v>
      </c>
      <c r="F415" s="214" t="s">
        <v>3945</v>
      </c>
      <c r="G415" s="201"/>
      <c r="H415" s="201"/>
      <c r="I415" s="204"/>
      <c r="J415" s="215">
        <f>BK415</f>
        <v>0</v>
      </c>
      <c r="K415" s="201"/>
      <c r="L415" s="206"/>
      <c r="M415" s="207"/>
      <c r="N415" s="208"/>
      <c r="O415" s="208"/>
      <c r="P415" s="209">
        <f>SUM(P416:P418)</f>
        <v>0</v>
      </c>
      <c r="Q415" s="208"/>
      <c r="R415" s="209">
        <f>SUM(R416:R418)</f>
        <v>0</v>
      </c>
      <c r="S415" s="208"/>
      <c r="T415" s="210">
        <f>SUM(T416:T418)</f>
        <v>0</v>
      </c>
      <c r="U415" s="12"/>
      <c r="V415" s="12"/>
      <c r="W415" s="12"/>
      <c r="X415" s="12"/>
      <c r="Y415" s="12"/>
      <c r="Z415" s="12"/>
      <c r="AA415" s="12"/>
      <c r="AB415" s="12"/>
      <c r="AC415" s="12"/>
      <c r="AD415" s="12"/>
      <c r="AE415" s="12"/>
      <c r="AR415" s="211" t="s">
        <v>83</v>
      </c>
      <c r="AT415" s="212" t="s">
        <v>75</v>
      </c>
      <c r="AU415" s="212" t="s">
        <v>83</v>
      </c>
      <c r="AY415" s="211" t="s">
        <v>214</v>
      </c>
      <c r="BK415" s="213">
        <f>SUM(BK416:BK418)</f>
        <v>0</v>
      </c>
    </row>
    <row r="416" s="2" customFormat="1" ht="16.5" customHeight="1">
      <c r="A416" s="42"/>
      <c r="B416" s="43"/>
      <c r="C416" s="216" t="s">
        <v>76</v>
      </c>
      <c r="D416" s="216" t="s">
        <v>217</v>
      </c>
      <c r="E416" s="217" t="s">
        <v>3946</v>
      </c>
      <c r="F416" s="218" t="s">
        <v>3808</v>
      </c>
      <c r="G416" s="219" t="s">
        <v>670</v>
      </c>
      <c r="H416" s="220">
        <v>7</v>
      </c>
      <c r="I416" s="221"/>
      <c r="J416" s="222">
        <f>ROUND(I416*H416,2)</f>
        <v>0</v>
      </c>
      <c r="K416" s="218" t="s">
        <v>32</v>
      </c>
      <c r="L416" s="48"/>
      <c r="M416" s="223" t="s">
        <v>32</v>
      </c>
      <c r="N416" s="224" t="s">
        <v>47</v>
      </c>
      <c r="O416" s="88"/>
      <c r="P416" s="225">
        <f>O416*H416</f>
        <v>0</v>
      </c>
      <c r="Q416" s="225">
        <v>0</v>
      </c>
      <c r="R416" s="225">
        <f>Q416*H416</f>
        <v>0</v>
      </c>
      <c r="S416" s="225">
        <v>0</v>
      </c>
      <c r="T416" s="226">
        <f>S416*H416</f>
        <v>0</v>
      </c>
      <c r="U416" s="42"/>
      <c r="V416" s="42"/>
      <c r="W416" s="42"/>
      <c r="X416" s="42"/>
      <c r="Y416" s="42"/>
      <c r="Z416" s="42"/>
      <c r="AA416" s="42"/>
      <c r="AB416" s="42"/>
      <c r="AC416" s="42"/>
      <c r="AD416" s="42"/>
      <c r="AE416" s="42"/>
      <c r="AR416" s="227" t="s">
        <v>215</v>
      </c>
      <c r="AT416" s="227" t="s">
        <v>217</v>
      </c>
      <c r="AU416" s="227" t="s">
        <v>85</v>
      </c>
      <c r="AY416" s="20" t="s">
        <v>214</v>
      </c>
      <c r="BE416" s="228">
        <f>IF(N416="základní",J416,0)</f>
        <v>0</v>
      </c>
      <c r="BF416" s="228">
        <f>IF(N416="snížená",J416,0)</f>
        <v>0</v>
      </c>
      <c r="BG416" s="228">
        <f>IF(N416="zákl. přenesená",J416,0)</f>
        <v>0</v>
      </c>
      <c r="BH416" s="228">
        <f>IF(N416="sníž. přenesená",J416,0)</f>
        <v>0</v>
      </c>
      <c r="BI416" s="228">
        <f>IF(N416="nulová",J416,0)</f>
        <v>0</v>
      </c>
      <c r="BJ416" s="20" t="s">
        <v>83</v>
      </c>
      <c r="BK416" s="228">
        <f>ROUND(I416*H416,2)</f>
        <v>0</v>
      </c>
      <c r="BL416" s="20" t="s">
        <v>215</v>
      </c>
      <c r="BM416" s="227" t="s">
        <v>3402</v>
      </c>
    </row>
    <row r="417" s="2" customFormat="1" ht="16.5" customHeight="1">
      <c r="A417" s="42"/>
      <c r="B417" s="43"/>
      <c r="C417" s="216" t="s">
        <v>76</v>
      </c>
      <c r="D417" s="216" t="s">
        <v>217</v>
      </c>
      <c r="E417" s="217" t="s">
        <v>3947</v>
      </c>
      <c r="F417" s="218" t="s">
        <v>3812</v>
      </c>
      <c r="G417" s="219" t="s">
        <v>670</v>
      </c>
      <c r="H417" s="220">
        <v>6</v>
      </c>
      <c r="I417" s="221"/>
      <c r="J417" s="222">
        <f>ROUND(I417*H417,2)</f>
        <v>0</v>
      </c>
      <c r="K417" s="218" t="s">
        <v>32</v>
      </c>
      <c r="L417" s="48"/>
      <c r="M417" s="223" t="s">
        <v>32</v>
      </c>
      <c r="N417" s="224" t="s">
        <v>47</v>
      </c>
      <c r="O417" s="88"/>
      <c r="P417" s="225">
        <f>O417*H417</f>
        <v>0</v>
      </c>
      <c r="Q417" s="225">
        <v>0</v>
      </c>
      <c r="R417" s="225">
        <f>Q417*H417</f>
        <v>0</v>
      </c>
      <c r="S417" s="225">
        <v>0</v>
      </c>
      <c r="T417" s="226">
        <f>S417*H417</f>
        <v>0</v>
      </c>
      <c r="U417" s="42"/>
      <c r="V417" s="42"/>
      <c r="W417" s="42"/>
      <c r="X417" s="42"/>
      <c r="Y417" s="42"/>
      <c r="Z417" s="42"/>
      <c r="AA417" s="42"/>
      <c r="AB417" s="42"/>
      <c r="AC417" s="42"/>
      <c r="AD417" s="42"/>
      <c r="AE417" s="42"/>
      <c r="AR417" s="227" t="s">
        <v>215</v>
      </c>
      <c r="AT417" s="227" t="s">
        <v>217</v>
      </c>
      <c r="AU417" s="227" t="s">
        <v>85</v>
      </c>
      <c r="AY417" s="20" t="s">
        <v>214</v>
      </c>
      <c r="BE417" s="228">
        <f>IF(N417="základní",J417,0)</f>
        <v>0</v>
      </c>
      <c r="BF417" s="228">
        <f>IF(N417="snížená",J417,0)</f>
        <v>0</v>
      </c>
      <c r="BG417" s="228">
        <f>IF(N417="zákl. přenesená",J417,0)</f>
        <v>0</v>
      </c>
      <c r="BH417" s="228">
        <f>IF(N417="sníž. přenesená",J417,0)</f>
        <v>0</v>
      </c>
      <c r="BI417" s="228">
        <f>IF(N417="nulová",J417,0)</f>
        <v>0</v>
      </c>
      <c r="BJ417" s="20" t="s">
        <v>83</v>
      </c>
      <c r="BK417" s="228">
        <f>ROUND(I417*H417,2)</f>
        <v>0</v>
      </c>
      <c r="BL417" s="20" t="s">
        <v>215</v>
      </c>
      <c r="BM417" s="227" t="s">
        <v>3403</v>
      </c>
    </row>
    <row r="418" s="2" customFormat="1" ht="16.5" customHeight="1">
      <c r="A418" s="42"/>
      <c r="B418" s="43"/>
      <c r="C418" s="216" t="s">
        <v>76</v>
      </c>
      <c r="D418" s="216" t="s">
        <v>217</v>
      </c>
      <c r="E418" s="217" t="s">
        <v>3948</v>
      </c>
      <c r="F418" s="218" t="s">
        <v>3949</v>
      </c>
      <c r="G418" s="219" t="s">
        <v>670</v>
      </c>
      <c r="H418" s="220">
        <v>3</v>
      </c>
      <c r="I418" s="221"/>
      <c r="J418" s="222">
        <f>ROUND(I418*H418,2)</f>
        <v>0</v>
      </c>
      <c r="K418" s="218" t="s">
        <v>32</v>
      </c>
      <c r="L418" s="48"/>
      <c r="M418" s="223" t="s">
        <v>32</v>
      </c>
      <c r="N418" s="224" t="s">
        <v>47</v>
      </c>
      <c r="O418" s="88"/>
      <c r="P418" s="225">
        <f>O418*H418</f>
        <v>0</v>
      </c>
      <c r="Q418" s="225">
        <v>0</v>
      </c>
      <c r="R418" s="225">
        <f>Q418*H418</f>
        <v>0</v>
      </c>
      <c r="S418" s="225">
        <v>0</v>
      </c>
      <c r="T418" s="226">
        <f>S418*H418</f>
        <v>0</v>
      </c>
      <c r="U418" s="42"/>
      <c r="V418" s="42"/>
      <c r="W418" s="42"/>
      <c r="X418" s="42"/>
      <c r="Y418" s="42"/>
      <c r="Z418" s="42"/>
      <c r="AA418" s="42"/>
      <c r="AB418" s="42"/>
      <c r="AC418" s="42"/>
      <c r="AD418" s="42"/>
      <c r="AE418" s="42"/>
      <c r="AR418" s="227" t="s">
        <v>215</v>
      </c>
      <c r="AT418" s="227" t="s">
        <v>217</v>
      </c>
      <c r="AU418" s="227" t="s">
        <v>85</v>
      </c>
      <c r="AY418" s="20" t="s">
        <v>214</v>
      </c>
      <c r="BE418" s="228">
        <f>IF(N418="základní",J418,0)</f>
        <v>0</v>
      </c>
      <c r="BF418" s="228">
        <f>IF(N418="snížená",J418,0)</f>
        <v>0</v>
      </c>
      <c r="BG418" s="228">
        <f>IF(N418="zákl. přenesená",J418,0)</f>
        <v>0</v>
      </c>
      <c r="BH418" s="228">
        <f>IF(N418="sníž. přenesená",J418,0)</f>
        <v>0</v>
      </c>
      <c r="BI418" s="228">
        <f>IF(N418="nulová",J418,0)</f>
        <v>0</v>
      </c>
      <c r="BJ418" s="20" t="s">
        <v>83</v>
      </c>
      <c r="BK418" s="228">
        <f>ROUND(I418*H418,2)</f>
        <v>0</v>
      </c>
      <c r="BL418" s="20" t="s">
        <v>215</v>
      </c>
      <c r="BM418" s="227" t="s">
        <v>3950</v>
      </c>
    </row>
    <row r="419" s="12" customFormat="1" ht="22.8" customHeight="1">
      <c r="A419" s="12"/>
      <c r="B419" s="200"/>
      <c r="C419" s="201"/>
      <c r="D419" s="202" t="s">
        <v>75</v>
      </c>
      <c r="E419" s="214" t="s">
        <v>3777</v>
      </c>
      <c r="F419" s="214" t="s">
        <v>3778</v>
      </c>
      <c r="G419" s="201"/>
      <c r="H419" s="201"/>
      <c r="I419" s="204"/>
      <c r="J419" s="215">
        <f>BK419</f>
        <v>0</v>
      </c>
      <c r="K419" s="201"/>
      <c r="L419" s="206"/>
      <c r="M419" s="207"/>
      <c r="N419" s="208"/>
      <c r="O419" s="208"/>
      <c r="P419" s="209">
        <f>SUM(P420:P421)</f>
        <v>0</v>
      </c>
      <c r="Q419" s="208"/>
      <c r="R419" s="209">
        <f>SUM(R420:R421)</f>
        <v>0</v>
      </c>
      <c r="S419" s="208"/>
      <c r="T419" s="210">
        <f>SUM(T420:T421)</f>
        <v>0</v>
      </c>
      <c r="U419" s="12"/>
      <c r="V419" s="12"/>
      <c r="W419" s="12"/>
      <c r="X419" s="12"/>
      <c r="Y419" s="12"/>
      <c r="Z419" s="12"/>
      <c r="AA419" s="12"/>
      <c r="AB419" s="12"/>
      <c r="AC419" s="12"/>
      <c r="AD419" s="12"/>
      <c r="AE419" s="12"/>
      <c r="AR419" s="211" t="s">
        <v>83</v>
      </c>
      <c r="AT419" s="212" t="s">
        <v>75</v>
      </c>
      <c r="AU419" s="212" t="s">
        <v>83</v>
      </c>
      <c r="AY419" s="211" t="s">
        <v>214</v>
      </c>
      <c r="BK419" s="213">
        <f>SUM(BK420:BK421)</f>
        <v>0</v>
      </c>
    </row>
    <row r="420" s="2" customFormat="1" ht="24.15" customHeight="1">
      <c r="A420" s="42"/>
      <c r="B420" s="43"/>
      <c r="C420" s="216" t="s">
        <v>76</v>
      </c>
      <c r="D420" s="216" t="s">
        <v>217</v>
      </c>
      <c r="E420" s="217" t="s">
        <v>3813</v>
      </c>
      <c r="F420" s="218" t="s">
        <v>3780</v>
      </c>
      <c r="G420" s="219" t="s">
        <v>3732</v>
      </c>
      <c r="H420" s="220">
        <v>17</v>
      </c>
      <c r="I420" s="221"/>
      <c r="J420" s="222">
        <f>ROUND(I420*H420,2)</f>
        <v>0</v>
      </c>
      <c r="K420" s="218" t="s">
        <v>32</v>
      </c>
      <c r="L420" s="48"/>
      <c r="M420" s="223" t="s">
        <v>32</v>
      </c>
      <c r="N420" s="224" t="s">
        <v>47</v>
      </c>
      <c r="O420" s="88"/>
      <c r="P420" s="225">
        <f>O420*H420</f>
        <v>0</v>
      </c>
      <c r="Q420" s="225">
        <v>0</v>
      </c>
      <c r="R420" s="225">
        <f>Q420*H420</f>
        <v>0</v>
      </c>
      <c r="S420" s="225">
        <v>0</v>
      </c>
      <c r="T420" s="226">
        <f>S420*H420</f>
        <v>0</v>
      </c>
      <c r="U420" s="42"/>
      <c r="V420" s="42"/>
      <c r="W420" s="42"/>
      <c r="X420" s="42"/>
      <c r="Y420" s="42"/>
      <c r="Z420" s="42"/>
      <c r="AA420" s="42"/>
      <c r="AB420" s="42"/>
      <c r="AC420" s="42"/>
      <c r="AD420" s="42"/>
      <c r="AE420" s="42"/>
      <c r="AR420" s="227" t="s">
        <v>215</v>
      </c>
      <c r="AT420" s="227" t="s">
        <v>217</v>
      </c>
      <c r="AU420" s="227" t="s">
        <v>85</v>
      </c>
      <c r="AY420" s="20" t="s">
        <v>214</v>
      </c>
      <c r="BE420" s="228">
        <f>IF(N420="základní",J420,0)</f>
        <v>0</v>
      </c>
      <c r="BF420" s="228">
        <f>IF(N420="snížená",J420,0)</f>
        <v>0</v>
      </c>
      <c r="BG420" s="228">
        <f>IF(N420="zákl. přenesená",J420,0)</f>
        <v>0</v>
      </c>
      <c r="BH420" s="228">
        <f>IF(N420="sníž. přenesená",J420,0)</f>
        <v>0</v>
      </c>
      <c r="BI420" s="228">
        <f>IF(N420="nulová",J420,0)</f>
        <v>0</v>
      </c>
      <c r="BJ420" s="20" t="s">
        <v>83</v>
      </c>
      <c r="BK420" s="228">
        <f>ROUND(I420*H420,2)</f>
        <v>0</v>
      </c>
      <c r="BL420" s="20" t="s">
        <v>215</v>
      </c>
      <c r="BM420" s="227" t="s">
        <v>3951</v>
      </c>
    </row>
    <row r="421" s="2" customFormat="1" ht="24.15" customHeight="1">
      <c r="A421" s="42"/>
      <c r="B421" s="43"/>
      <c r="C421" s="216" t="s">
        <v>76</v>
      </c>
      <c r="D421" s="216" t="s">
        <v>217</v>
      </c>
      <c r="E421" s="217" t="s">
        <v>3952</v>
      </c>
      <c r="F421" s="218" t="s">
        <v>3953</v>
      </c>
      <c r="G421" s="219" t="s">
        <v>3732</v>
      </c>
      <c r="H421" s="220">
        <v>6</v>
      </c>
      <c r="I421" s="221"/>
      <c r="J421" s="222">
        <f>ROUND(I421*H421,2)</f>
        <v>0</v>
      </c>
      <c r="K421" s="218" t="s">
        <v>32</v>
      </c>
      <c r="L421" s="48"/>
      <c r="M421" s="223" t="s">
        <v>32</v>
      </c>
      <c r="N421" s="224" t="s">
        <v>47</v>
      </c>
      <c r="O421" s="88"/>
      <c r="P421" s="225">
        <f>O421*H421</f>
        <v>0</v>
      </c>
      <c r="Q421" s="225">
        <v>0</v>
      </c>
      <c r="R421" s="225">
        <f>Q421*H421</f>
        <v>0</v>
      </c>
      <c r="S421" s="225">
        <v>0</v>
      </c>
      <c r="T421" s="226">
        <f>S421*H421</f>
        <v>0</v>
      </c>
      <c r="U421" s="42"/>
      <c r="V421" s="42"/>
      <c r="W421" s="42"/>
      <c r="X421" s="42"/>
      <c r="Y421" s="42"/>
      <c r="Z421" s="42"/>
      <c r="AA421" s="42"/>
      <c r="AB421" s="42"/>
      <c r="AC421" s="42"/>
      <c r="AD421" s="42"/>
      <c r="AE421" s="42"/>
      <c r="AR421" s="227" t="s">
        <v>215</v>
      </c>
      <c r="AT421" s="227" t="s">
        <v>217</v>
      </c>
      <c r="AU421" s="227" t="s">
        <v>85</v>
      </c>
      <c r="AY421" s="20" t="s">
        <v>214</v>
      </c>
      <c r="BE421" s="228">
        <f>IF(N421="základní",J421,0)</f>
        <v>0</v>
      </c>
      <c r="BF421" s="228">
        <f>IF(N421="snížená",J421,0)</f>
        <v>0</v>
      </c>
      <c r="BG421" s="228">
        <f>IF(N421="zákl. přenesená",J421,0)</f>
        <v>0</v>
      </c>
      <c r="BH421" s="228">
        <f>IF(N421="sníž. přenesená",J421,0)</f>
        <v>0</v>
      </c>
      <c r="BI421" s="228">
        <f>IF(N421="nulová",J421,0)</f>
        <v>0</v>
      </c>
      <c r="BJ421" s="20" t="s">
        <v>83</v>
      </c>
      <c r="BK421" s="228">
        <f>ROUND(I421*H421,2)</f>
        <v>0</v>
      </c>
      <c r="BL421" s="20" t="s">
        <v>215</v>
      </c>
      <c r="BM421" s="227" t="s">
        <v>3954</v>
      </c>
    </row>
    <row r="422" s="12" customFormat="1" ht="22.8" customHeight="1">
      <c r="A422" s="12"/>
      <c r="B422" s="200"/>
      <c r="C422" s="201"/>
      <c r="D422" s="202" t="s">
        <v>75</v>
      </c>
      <c r="E422" s="214" t="s">
        <v>3781</v>
      </c>
      <c r="F422" s="214" t="s">
        <v>3782</v>
      </c>
      <c r="G422" s="201"/>
      <c r="H422" s="201"/>
      <c r="I422" s="204"/>
      <c r="J422" s="215">
        <f>BK422</f>
        <v>0</v>
      </c>
      <c r="K422" s="201"/>
      <c r="L422" s="206"/>
      <c r="M422" s="207"/>
      <c r="N422" s="208"/>
      <c r="O422" s="208"/>
      <c r="P422" s="209">
        <f>SUM(P423:P426)</f>
        <v>0</v>
      </c>
      <c r="Q422" s="208"/>
      <c r="R422" s="209">
        <f>SUM(R423:R426)</f>
        <v>0</v>
      </c>
      <c r="S422" s="208"/>
      <c r="T422" s="210">
        <f>SUM(T423:T426)</f>
        <v>0</v>
      </c>
      <c r="U422" s="12"/>
      <c r="V422" s="12"/>
      <c r="W422" s="12"/>
      <c r="X422" s="12"/>
      <c r="Y422" s="12"/>
      <c r="Z422" s="12"/>
      <c r="AA422" s="12"/>
      <c r="AB422" s="12"/>
      <c r="AC422" s="12"/>
      <c r="AD422" s="12"/>
      <c r="AE422" s="12"/>
      <c r="AR422" s="211" t="s">
        <v>83</v>
      </c>
      <c r="AT422" s="212" t="s">
        <v>75</v>
      </c>
      <c r="AU422" s="212" t="s">
        <v>83</v>
      </c>
      <c r="AY422" s="211" t="s">
        <v>214</v>
      </c>
      <c r="BK422" s="213">
        <f>SUM(BK423:BK426)</f>
        <v>0</v>
      </c>
    </row>
    <row r="423" s="2" customFormat="1" ht="66.75" customHeight="1">
      <c r="A423" s="42"/>
      <c r="B423" s="43"/>
      <c r="C423" s="216" t="s">
        <v>76</v>
      </c>
      <c r="D423" s="216" t="s">
        <v>217</v>
      </c>
      <c r="E423" s="217" t="s">
        <v>3922</v>
      </c>
      <c r="F423" s="218" t="s">
        <v>3815</v>
      </c>
      <c r="G423" s="219" t="s">
        <v>670</v>
      </c>
      <c r="H423" s="220">
        <v>6</v>
      </c>
      <c r="I423" s="221"/>
      <c r="J423" s="222">
        <f>ROUND(I423*H423,2)</f>
        <v>0</v>
      </c>
      <c r="K423" s="218" t="s">
        <v>32</v>
      </c>
      <c r="L423" s="48"/>
      <c r="M423" s="223" t="s">
        <v>32</v>
      </c>
      <c r="N423" s="224" t="s">
        <v>47</v>
      </c>
      <c r="O423" s="88"/>
      <c r="P423" s="225">
        <f>O423*H423</f>
        <v>0</v>
      </c>
      <c r="Q423" s="225">
        <v>0</v>
      </c>
      <c r="R423" s="225">
        <f>Q423*H423</f>
        <v>0</v>
      </c>
      <c r="S423" s="225">
        <v>0</v>
      </c>
      <c r="T423" s="226">
        <f>S423*H423</f>
        <v>0</v>
      </c>
      <c r="U423" s="42"/>
      <c r="V423" s="42"/>
      <c r="W423" s="42"/>
      <c r="X423" s="42"/>
      <c r="Y423" s="42"/>
      <c r="Z423" s="42"/>
      <c r="AA423" s="42"/>
      <c r="AB423" s="42"/>
      <c r="AC423" s="42"/>
      <c r="AD423" s="42"/>
      <c r="AE423" s="42"/>
      <c r="AR423" s="227" t="s">
        <v>215</v>
      </c>
      <c r="AT423" s="227" t="s">
        <v>217</v>
      </c>
      <c r="AU423" s="227" t="s">
        <v>85</v>
      </c>
      <c r="AY423" s="20" t="s">
        <v>214</v>
      </c>
      <c r="BE423" s="228">
        <f>IF(N423="základní",J423,0)</f>
        <v>0</v>
      </c>
      <c r="BF423" s="228">
        <f>IF(N423="snížená",J423,0)</f>
        <v>0</v>
      </c>
      <c r="BG423" s="228">
        <f>IF(N423="zákl. přenesená",J423,0)</f>
        <v>0</v>
      </c>
      <c r="BH423" s="228">
        <f>IF(N423="sníž. přenesená",J423,0)</f>
        <v>0</v>
      </c>
      <c r="BI423" s="228">
        <f>IF(N423="nulová",J423,0)</f>
        <v>0</v>
      </c>
      <c r="BJ423" s="20" t="s">
        <v>83</v>
      </c>
      <c r="BK423" s="228">
        <f>ROUND(I423*H423,2)</f>
        <v>0</v>
      </c>
      <c r="BL423" s="20" t="s">
        <v>215</v>
      </c>
      <c r="BM423" s="227" t="s">
        <v>3955</v>
      </c>
    </row>
    <row r="424" s="2" customFormat="1" ht="66.75" customHeight="1">
      <c r="A424" s="42"/>
      <c r="B424" s="43"/>
      <c r="C424" s="216" t="s">
        <v>76</v>
      </c>
      <c r="D424" s="216" t="s">
        <v>217</v>
      </c>
      <c r="E424" s="217" t="s">
        <v>3956</v>
      </c>
      <c r="F424" s="218" t="s">
        <v>3957</v>
      </c>
      <c r="G424" s="219" t="s">
        <v>670</v>
      </c>
      <c r="H424" s="220">
        <v>1</v>
      </c>
      <c r="I424" s="221"/>
      <c r="J424" s="222">
        <f>ROUND(I424*H424,2)</f>
        <v>0</v>
      </c>
      <c r="K424" s="218" t="s">
        <v>32</v>
      </c>
      <c r="L424" s="48"/>
      <c r="M424" s="223" t="s">
        <v>32</v>
      </c>
      <c r="N424" s="224" t="s">
        <v>47</v>
      </c>
      <c r="O424" s="88"/>
      <c r="P424" s="225">
        <f>O424*H424</f>
        <v>0</v>
      </c>
      <c r="Q424" s="225">
        <v>0</v>
      </c>
      <c r="R424" s="225">
        <f>Q424*H424</f>
        <v>0</v>
      </c>
      <c r="S424" s="225">
        <v>0</v>
      </c>
      <c r="T424" s="226">
        <f>S424*H424</f>
        <v>0</v>
      </c>
      <c r="U424" s="42"/>
      <c r="V424" s="42"/>
      <c r="W424" s="42"/>
      <c r="X424" s="42"/>
      <c r="Y424" s="42"/>
      <c r="Z424" s="42"/>
      <c r="AA424" s="42"/>
      <c r="AB424" s="42"/>
      <c r="AC424" s="42"/>
      <c r="AD424" s="42"/>
      <c r="AE424" s="42"/>
      <c r="AR424" s="227" t="s">
        <v>215</v>
      </c>
      <c r="AT424" s="227" t="s">
        <v>217</v>
      </c>
      <c r="AU424" s="227" t="s">
        <v>85</v>
      </c>
      <c r="AY424" s="20" t="s">
        <v>214</v>
      </c>
      <c r="BE424" s="228">
        <f>IF(N424="základní",J424,0)</f>
        <v>0</v>
      </c>
      <c r="BF424" s="228">
        <f>IF(N424="snížená",J424,0)</f>
        <v>0</v>
      </c>
      <c r="BG424" s="228">
        <f>IF(N424="zákl. přenesená",J424,0)</f>
        <v>0</v>
      </c>
      <c r="BH424" s="228">
        <f>IF(N424="sníž. přenesená",J424,0)</f>
        <v>0</v>
      </c>
      <c r="BI424" s="228">
        <f>IF(N424="nulová",J424,0)</f>
        <v>0</v>
      </c>
      <c r="BJ424" s="20" t="s">
        <v>83</v>
      </c>
      <c r="BK424" s="228">
        <f>ROUND(I424*H424,2)</f>
        <v>0</v>
      </c>
      <c r="BL424" s="20" t="s">
        <v>215</v>
      </c>
      <c r="BM424" s="227" t="s">
        <v>3958</v>
      </c>
    </row>
    <row r="425" s="2" customFormat="1" ht="66.75" customHeight="1">
      <c r="A425" s="42"/>
      <c r="B425" s="43"/>
      <c r="C425" s="216" t="s">
        <v>76</v>
      </c>
      <c r="D425" s="216" t="s">
        <v>217</v>
      </c>
      <c r="E425" s="217" t="s">
        <v>3959</v>
      </c>
      <c r="F425" s="218" t="s">
        <v>3960</v>
      </c>
      <c r="G425" s="219" t="s">
        <v>670</v>
      </c>
      <c r="H425" s="220">
        <v>1</v>
      </c>
      <c r="I425" s="221"/>
      <c r="J425" s="222">
        <f>ROUND(I425*H425,2)</f>
        <v>0</v>
      </c>
      <c r="K425" s="218" t="s">
        <v>32</v>
      </c>
      <c r="L425" s="48"/>
      <c r="M425" s="223" t="s">
        <v>32</v>
      </c>
      <c r="N425" s="224" t="s">
        <v>47</v>
      </c>
      <c r="O425" s="88"/>
      <c r="P425" s="225">
        <f>O425*H425</f>
        <v>0</v>
      </c>
      <c r="Q425" s="225">
        <v>0</v>
      </c>
      <c r="R425" s="225">
        <f>Q425*H425</f>
        <v>0</v>
      </c>
      <c r="S425" s="225">
        <v>0</v>
      </c>
      <c r="T425" s="226">
        <f>S425*H425</f>
        <v>0</v>
      </c>
      <c r="U425" s="42"/>
      <c r="V425" s="42"/>
      <c r="W425" s="42"/>
      <c r="X425" s="42"/>
      <c r="Y425" s="42"/>
      <c r="Z425" s="42"/>
      <c r="AA425" s="42"/>
      <c r="AB425" s="42"/>
      <c r="AC425" s="42"/>
      <c r="AD425" s="42"/>
      <c r="AE425" s="42"/>
      <c r="AR425" s="227" t="s">
        <v>215</v>
      </c>
      <c r="AT425" s="227" t="s">
        <v>217</v>
      </c>
      <c r="AU425" s="227" t="s">
        <v>85</v>
      </c>
      <c r="AY425" s="20" t="s">
        <v>214</v>
      </c>
      <c r="BE425" s="228">
        <f>IF(N425="základní",J425,0)</f>
        <v>0</v>
      </c>
      <c r="BF425" s="228">
        <f>IF(N425="snížená",J425,0)</f>
        <v>0</v>
      </c>
      <c r="BG425" s="228">
        <f>IF(N425="zákl. přenesená",J425,0)</f>
        <v>0</v>
      </c>
      <c r="BH425" s="228">
        <f>IF(N425="sníž. přenesená",J425,0)</f>
        <v>0</v>
      </c>
      <c r="BI425" s="228">
        <f>IF(N425="nulová",J425,0)</f>
        <v>0</v>
      </c>
      <c r="BJ425" s="20" t="s">
        <v>83</v>
      </c>
      <c r="BK425" s="228">
        <f>ROUND(I425*H425,2)</f>
        <v>0</v>
      </c>
      <c r="BL425" s="20" t="s">
        <v>215</v>
      </c>
      <c r="BM425" s="227" t="s">
        <v>3961</v>
      </c>
    </row>
    <row r="426" s="2" customFormat="1" ht="66.75" customHeight="1">
      <c r="A426" s="42"/>
      <c r="B426" s="43"/>
      <c r="C426" s="216" t="s">
        <v>76</v>
      </c>
      <c r="D426" s="216" t="s">
        <v>217</v>
      </c>
      <c r="E426" s="217" t="s">
        <v>3923</v>
      </c>
      <c r="F426" s="218" t="s">
        <v>3784</v>
      </c>
      <c r="G426" s="219" t="s">
        <v>670</v>
      </c>
      <c r="H426" s="220">
        <v>6</v>
      </c>
      <c r="I426" s="221"/>
      <c r="J426" s="222">
        <f>ROUND(I426*H426,2)</f>
        <v>0</v>
      </c>
      <c r="K426" s="218" t="s">
        <v>32</v>
      </c>
      <c r="L426" s="48"/>
      <c r="M426" s="223" t="s">
        <v>32</v>
      </c>
      <c r="N426" s="224" t="s">
        <v>47</v>
      </c>
      <c r="O426" s="88"/>
      <c r="P426" s="225">
        <f>O426*H426</f>
        <v>0</v>
      </c>
      <c r="Q426" s="225">
        <v>0</v>
      </c>
      <c r="R426" s="225">
        <f>Q426*H426</f>
        <v>0</v>
      </c>
      <c r="S426" s="225">
        <v>0</v>
      </c>
      <c r="T426" s="226">
        <f>S426*H426</f>
        <v>0</v>
      </c>
      <c r="U426" s="42"/>
      <c r="V426" s="42"/>
      <c r="W426" s="42"/>
      <c r="X426" s="42"/>
      <c r="Y426" s="42"/>
      <c r="Z426" s="42"/>
      <c r="AA426" s="42"/>
      <c r="AB426" s="42"/>
      <c r="AC426" s="42"/>
      <c r="AD426" s="42"/>
      <c r="AE426" s="42"/>
      <c r="AR426" s="227" t="s">
        <v>215</v>
      </c>
      <c r="AT426" s="227" t="s">
        <v>217</v>
      </c>
      <c r="AU426" s="227" t="s">
        <v>85</v>
      </c>
      <c r="AY426" s="20" t="s">
        <v>214</v>
      </c>
      <c r="BE426" s="228">
        <f>IF(N426="základní",J426,0)</f>
        <v>0</v>
      </c>
      <c r="BF426" s="228">
        <f>IF(N426="snížená",J426,0)</f>
        <v>0</v>
      </c>
      <c r="BG426" s="228">
        <f>IF(N426="zákl. přenesená",J426,0)</f>
        <v>0</v>
      </c>
      <c r="BH426" s="228">
        <f>IF(N426="sníž. přenesená",J426,0)</f>
        <v>0</v>
      </c>
      <c r="BI426" s="228">
        <f>IF(N426="nulová",J426,0)</f>
        <v>0</v>
      </c>
      <c r="BJ426" s="20" t="s">
        <v>83</v>
      </c>
      <c r="BK426" s="228">
        <f>ROUND(I426*H426,2)</f>
        <v>0</v>
      </c>
      <c r="BL426" s="20" t="s">
        <v>215</v>
      </c>
      <c r="BM426" s="227" t="s">
        <v>3962</v>
      </c>
    </row>
    <row r="427" s="12" customFormat="1" ht="22.8" customHeight="1">
      <c r="A427" s="12"/>
      <c r="B427" s="200"/>
      <c r="C427" s="201"/>
      <c r="D427" s="202" t="s">
        <v>75</v>
      </c>
      <c r="E427" s="214" t="s">
        <v>3733</v>
      </c>
      <c r="F427" s="214" t="s">
        <v>3734</v>
      </c>
      <c r="G427" s="201"/>
      <c r="H427" s="201"/>
      <c r="I427" s="204"/>
      <c r="J427" s="215">
        <f>BK427</f>
        <v>0</v>
      </c>
      <c r="K427" s="201"/>
      <c r="L427" s="206"/>
      <c r="M427" s="207"/>
      <c r="N427" s="208"/>
      <c r="O427" s="208"/>
      <c r="P427" s="209">
        <f>SUM(P428:P430)</f>
        <v>0</v>
      </c>
      <c r="Q427" s="208"/>
      <c r="R427" s="209">
        <f>SUM(R428:R430)</f>
        <v>0</v>
      </c>
      <c r="S427" s="208"/>
      <c r="T427" s="210">
        <f>SUM(T428:T430)</f>
        <v>0</v>
      </c>
      <c r="U427" s="12"/>
      <c r="V427" s="12"/>
      <c r="W427" s="12"/>
      <c r="X427" s="12"/>
      <c r="Y427" s="12"/>
      <c r="Z427" s="12"/>
      <c r="AA427" s="12"/>
      <c r="AB427" s="12"/>
      <c r="AC427" s="12"/>
      <c r="AD427" s="12"/>
      <c r="AE427" s="12"/>
      <c r="AR427" s="211" t="s">
        <v>83</v>
      </c>
      <c r="AT427" s="212" t="s">
        <v>75</v>
      </c>
      <c r="AU427" s="212" t="s">
        <v>83</v>
      </c>
      <c r="AY427" s="211" t="s">
        <v>214</v>
      </c>
      <c r="BK427" s="213">
        <f>SUM(BK428:BK430)</f>
        <v>0</v>
      </c>
    </row>
    <row r="428" s="2" customFormat="1" ht="16.5" customHeight="1">
      <c r="A428" s="42"/>
      <c r="B428" s="43"/>
      <c r="C428" s="216" t="s">
        <v>76</v>
      </c>
      <c r="D428" s="216" t="s">
        <v>217</v>
      </c>
      <c r="E428" s="217" t="s">
        <v>3896</v>
      </c>
      <c r="F428" s="218" t="s">
        <v>3820</v>
      </c>
      <c r="G428" s="219" t="s">
        <v>3732</v>
      </c>
      <c r="H428" s="220">
        <v>51</v>
      </c>
      <c r="I428" s="221"/>
      <c r="J428" s="222">
        <f>ROUND(I428*H428,2)</f>
        <v>0</v>
      </c>
      <c r="K428" s="218" t="s">
        <v>32</v>
      </c>
      <c r="L428" s="48"/>
      <c r="M428" s="223" t="s">
        <v>32</v>
      </c>
      <c r="N428" s="224" t="s">
        <v>47</v>
      </c>
      <c r="O428" s="88"/>
      <c r="P428" s="225">
        <f>O428*H428</f>
        <v>0</v>
      </c>
      <c r="Q428" s="225">
        <v>0</v>
      </c>
      <c r="R428" s="225">
        <f>Q428*H428</f>
        <v>0</v>
      </c>
      <c r="S428" s="225">
        <v>0</v>
      </c>
      <c r="T428" s="226">
        <f>S428*H428</f>
        <v>0</v>
      </c>
      <c r="U428" s="42"/>
      <c r="V428" s="42"/>
      <c r="W428" s="42"/>
      <c r="X428" s="42"/>
      <c r="Y428" s="42"/>
      <c r="Z428" s="42"/>
      <c r="AA428" s="42"/>
      <c r="AB428" s="42"/>
      <c r="AC428" s="42"/>
      <c r="AD428" s="42"/>
      <c r="AE428" s="42"/>
      <c r="AR428" s="227" t="s">
        <v>215</v>
      </c>
      <c r="AT428" s="227" t="s">
        <v>217</v>
      </c>
      <c r="AU428" s="227" t="s">
        <v>85</v>
      </c>
      <c r="AY428" s="20" t="s">
        <v>214</v>
      </c>
      <c r="BE428" s="228">
        <f>IF(N428="základní",J428,0)</f>
        <v>0</v>
      </c>
      <c r="BF428" s="228">
        <f>IF(N428="snížená",J428,0)</f>
        <v>0</v>
      </c>
      <c r="BG428" s="228">
        <f>IF(N428="zákl. přenesená",J428,0)</f>
        <v>0</v>
      </c>
      <c r="BH428" s="228">
        <f>IF(N428="sníž. přenesená",J428,0)</f>
        <v>0</v>
      </c>
      <c r="BI428" s="228">
        <f>IF(N428="nulová",J428,0)</f>
        <v>0</v>
      </c>
      <c r="BJ428" s="20" t="s">
        <v>83</v>
      </c>
      <c r="BK428" s="228">
        <f>ROUND(I428*H428,2)</f>
        <v>0</v>
      </c>
      <c r="BL428" s="20" t="s">
        <v>215</v>
      </c>
      <c r="BM428" s="227" t="s">
        <v>3963</v>
      </c>
    </row>
    <row r="429" s="2" customFormat="1" ht="16.5" customHeight="1">
      <c r="A429" s="42"/>
      <c r="B429" s="43"/>
      <c r="C429" s="216" t="s">
        <v>76</v>
      </c>
      <c r="D429" s="216" t="s">
        <v>217</v>
      </c>
      <c r="E429" s="217" t="s">
        <v>3928</v>
      </c>
      <c r="F429" s="218" t="s">
        <v>3828</v>
      </c>
      <c r="G429" s="219" t="s">
        <v>3732</v>
      </c>
      <c r="H429" s="220">
        <v>27</v>
      </c>
      <c r="I429" s="221"/>
      <c r="J429" s="222">
        <f>ROUND(I429*H429,2)</f>
        <v>0</v>
      </c>
      <c r="K429" s="218" t="s">
        <v>32</v>
      </c>
      <c r="L429" s="48"/>
      <c r="M429" s="223" t="s">
        <v>32</v>
      </c>
      <c r="N429" s="224" t="s">
        <v>47</v>
      </c>
      <c r="O429" s="88"/>
      <c r="P429" s="225">
        <f>O429*H429</f>
        <v>0</v>
      </c>
      <c r="Q429" s="225">
        <v>0</v>
      </c>
      <c r="R429" s="225">
        <f>Q429*H429</f>
        <v>0</v>
      </c>
      <c r="S429" s="225">
        <v>0</v>
      </c>
      <c r="T429" s="226">
        <f>S429*H429</f>
        <v>0</v>
      </c>
      <c r="U429" s="42"/>
      <c r="V429" s="42"/>
      <c r="W429" s="42"/>
      <c r="X429" s="42"/>
      <c r="Y429" s="42"/>
      <c r="Z429" s="42"/>
      <c r="AA429" s="42"/>
      <c r="AB429" s="42"/>
      <c r="AC429" s="42"/>
      <c r="AD429" s="42"/>
      <c r="AE429" s="42"/>
      <c r="AR429" s="227" t="s">
        <v>215</v>
      </c>
      <c r="AT429" s="227" t="s">
        <v>217</v>
      </c>
      <c r="AU429" s="227" t="s">
        <v>85</v>
      </c>
      <c r="AY429" s="20" t="s">
        <v>214</v>
      </c>
      <c r="BE429" s="228">
        <f>IF(N429="základní",J429,0)</f>
        <v>0</v>
      </c>
      <c r="BF429" s="228">
        <f>IF(N429="snížená",J429,0)</f>
        <v>0</v>
      </c>
      <c r="BG429" s="228">
        <f>IF(N429="zákl. přenesená",J429,0)</f>
        <v>0</v>
      </c>
      <c r="BH429" s="228">
        <f>IF(N429="sníž. přenesená",J429,0)</f>
        <v>0</v>
      </c>
      <c r="BI429" s="228">
        <f>IF(N429="nulová",J429,0)</f>
        <v>0</v>
      </c>
      <c r="BJ429" s="20" t="s">
        <v>83</v>
      </c>
      <c r="BK429" s="228">
        <f>ROUND(I429*H429,2)</f>
        <v>0</v>
      </c>
      <c r="BL429" s="20" t="s">
        <v>215</v>
      </c>
      <c r="BM429" s="227" t="s">
        <v>3964</v>
      </c>
    </row>
    <row r="430" s="2" customFormat="1" ht="16.5" customHeight="1">
      <c r="A430" s="42"/>
      <c r="B430" s="43"/>
      <c r="C430" s="216" t="s">
        <v>76</v>
      </c>
      <c r="D430" s="216" t="s">
        <v>217</v>
      </c>
      <c r="E430" s="217" t="s">
        <v>3790</v>
      </c>
      <c r="F430" s="218" t="s">
        <v>3740</v>
      </c>
      <c r="G430" s="219" t="s">
        <v>3732</v>
      </c>
      <c r="H430" s="220">
        <v>20</v>
      </c>
      <c r="I430" s="221"/>
      <c r="J430" s="222">
        <f>ROUND(I430*H430,2)</f>
        <v>0</v>
      </c>
      <c r="K430" s="218" t="s">
        <v>32</v>
      </c>
      <c r="L430" s="48"/>
      <c r="M430" s="223" t="s">
        <v>32</v>
      </c>
      <c r="N430" s="224" t="s">
        <v>47</v>
      </c>
      <c r="O430" s="88"/>
      <c r="P430" s="225">
        <f>O430*H430</f>
        <v>0</v>
      </c>
      <c r="Q430" s="225">
        <v>0</v>
      </c>
      <c r="R430" s="225">
        <f>Q430*H430</f>
        <v>0</v>
      </c>
      <c r="S430" s="225">
        <v>0</v>
      </c>
      <c r="T430" s="226">
        <f>S430*H430</f>
        <v>0</v>
      </c>
      <c r="U430" s="42"/>
      <c r="V430" s="42"/>
      <c r="W430" s="42"/>
      <c r="X430" s="42"/>
      <c r="Y430" s="42"/>
      <c r="Z430" s="42"/>
      <c r="AA430" s="42"/>
      <c r="AB430" s="42"/>
      <c r="AC430" s="42"/>
      <c r="AD430" s="42"/>
      <c r="AE430" s="42"/>
      <c r="AR430" s="227" t="s">
        <v>215</v>
      </c>
      <c r="AT430" s="227" t="s">
        <v>217</v>
      </c>
      <c r="AU430" s="227" t="s">
        <v>85</v>
      </c>
      <c r="AY430" s="20" t="s">
        <v>214</v>
      </c>
      <c r="BE430" s="228">
        <f>IF(N430="základní",J430,0)</f>
        <v>0</v>
      </c>
      <c r="BF430" s="228">
        <f>IF(N430="snížená",J430,0)</f>
        <v>0</v>
      </c>
      <c r="BG430" s="228">
        <f>IF(N430="zákl. přenesená",J430,0)</f>
        <v>0</v>
      </c>
      <c r="BH430" s="228">
        <f>IF(N430="sníž. přenesená",J430,0)</f>
        <v>0</v>
      </c>
      <c r="BI430" s="228">
        <f>IF(N430="nulová",J430,0)</f>
        <v>0</v>
      </c>
      <c r="BJ430" s="20" t="s">
        <v>83</v>
      </c>
      <c r="BK430" s="228">
        <f>ROUND(I430*H430,2)</f>
        <v>0</v>
      </c>
      <c r="BL430" s="20" t="s">
        <v>215</v>
      </c>
      <c r="BM430" s="227" t="s">
        <v>3965</v>
      </c>
    </row>
    <row r="431" s="12" customFormat="1" ht="22.8" customHeight="1">
      <c r="A431" s="12"/>
      <c r="B431" s="200"/>
      <c r="C431" s="201"/>
      <c r="D431" s="202" t="s">
        <v>75</v>
      </c>
      <c r="E431" s="214" t="s">
        <v>3733</v>
      </c>
      <c r="F431" s="214" t="s">
        <v>3734</v>
      </c>
      <c r="G431" s="201"/>
      <c r="H431" s="201"/>
      <c r="I431" s="204"/>
      <c r="J431" s="215">
        <f>BK431</f>
        <v>0</v>
      </c>
      <c r="K431" s="201"/>
      <c r="L431" s="206"/>
      <c r="M431" s="207"/>
      <c r="N431" s="208"/>
      <c r="O431" s="208"/>
      <c r="P431" s="209">
        <f>P432</f>
        <v>0</v>
      </c>
      <c r="Q431" s="208"/>
      <c r="R431" s="209">
        <f>R432</f>
        <v>0</v>
      </c>
      <c r="S431" s="208"/>
      <c r="T431" s="210">
        <f>T432</f>
        <v>0</v>
      </c>
      <c r="U431" s="12"/>
      <c r="V431" s="12"/>
      <c r="W431" s="12"/>
      <c r="X431" s="12"/>
      <c r="Y431" s="12"/>
      <c r="Z431" s="12"/>
      <c r="AA431" s="12"/>
      <c r="AB431" s="12"/>
      <c r="AC431" s="12"/>
      <c r="AD431" s="12"/>
      <c r="AE431" s="12"/>
      <c r="AR431" s="211" t="s">
        <v>83</v>
      </c>
      <c r="AT431" s="212" t="s">
        <v>75</v>
      </c>
      <c r="AU431" s="212" t="s">
        <v>83</v>
      </c>
      <c r="AY431" s="211" t="s">
        <v>214</v>
      </c>
      <c r="BK431" s="213">
        <f>BK432</f>
        <v>0</v>
      </c>
    </row>
    <row r="432" s="2" customFormat="1" ht="16.5" customHeight="1">
      <c r="A432" s="42"/>
      <c r="B432" s="43"/>
      <c r="C432" s="216" t="s">
        <v>76</v>
      </c>
      <c r="D432" s="216" t="s">
        <v>217</v>
      </c>
      <c r="E432" s="217" t="s">
        <v>3829</v>
      </c>
      <c r="F432" s="218" t="s">
        <v>3830</v>
      </c>
      <c r="G432" s="219" t="s">
        <v>3732</v>
      </c>
      <c r="H432" s="220">
        <v>11</v>
      </c>
      <c r="I432" s="221"/>
      <c r="J432" s="222">
        <f>ROUND(I432*H432,2)</f>
        <v>0</v>
      </c>
      <c r="K432" s="218" t="s">
        <v>32</v>
      </c>
      <c r="L432" s="48"/>
      <c r="M432" s="223" t="s">
        <v>32</v>
      </c>
      <c r="N432" s="224" t="s">
        <v>47</v>
      </c>
      <c r="O432" s="88"/>
      <c r="P432" s="225">
        <f>O432*H432</f>
        <v>0</v>
      </c>
      <c r="Q432" s="225">
        <v>0</v>
      </c>
      <c r="R432" s="225">
        <f>Q432*H432</f>
        <v>0</v>
      </c>
      <c r="S432" s="225">
        <v>0</v>
      </c>
      <c r="T432" s="226">
        <f>S432*H432</f>
        <v>0</v>
      </c>
      <c r="U432" s="42"/>
      <c r="V432" s="42"/>
      <c r="W432" s="42"/>
      <c r="X432" s="42"/>
      <c r="Y432" s="42"/>
      <c r="Z432" s="42"/>
      <c r="AA432" s="42"/>
      <c r="AB432" s="42"/>
      <c r="AC432" s="42"/>
      <c r="AD432" s="42"/>
      <c r="AE432" s="42"/>
      <c r="AR432" s="227" t="s">
        <v>215</v>
      </c>
      <c r="AT432" s="227" t="s">
        <v>217</v>
      </c>
      <c r="AU432" s="227" t="s">
        <v>85</v>
      </c>
      <c r="AY432" s="20" t="s">
        <v>214</v>
      </c>
      <c r="BE432" s="228">
        <f>IF(N432="základní",J432,0)</f>
        <v>0</v>
      </c>
      <c r="BF432" s="228">
        <f>IF(N432="snížená",J432,0)</f>
        <v>0</v>
      </c>
      <c r="BG432" s="228">
        <f>IF(N432="zákl. přenesená",J432,0)</f>
        <v>0</v>
      </c>
      <c r="BH432" s="228">
        <f>IF(N432="sníž. přenesená",J432,0)</f>
        <v>0</v>
      </c>
      <c r="BI432" s="228">
        <f>IF(N432="nulová",J432,0)</f>
        <v>0</v>
      </c>
      <c r="BJ432" s="20" t="s">
        <v>83</v>
      </c>
      <c r="BK432" s="228">
        <f>ROUND(I432*H432,2)</f>
        <v>0</v>
      </c>
      <c r="BL432" s="20" t="s">
        <v>215</v>
      </c>
      <c r="BM432" s="227" t="s">
        <v>3966</v>
      </c>
    </row>
    <row r="433" s="12" customFormat="1" ht="22.8" customHeight="1">
      <c r="A433" s="12"/>
      <c r="B433" s="200"/>
      <c r="C433" s="201"/>
      <c r="D433" s="202" t="s">
        <v>75</v>
      </c>
      <c r="E433" s="214" t="s">
        <v>3743</v>
      </c>
      <c r="F433" s="214" t="s">
        <v>3744</v>
      </c>
      <c r="G433" s="201"/>
      <c r="H433" s="201"/>
      <c r="I433" s="204"/>
      <c r="J433" s="215">
        <f>BK433</f>
        <v>0</v>
      </c>
      <c r="K433" s="201"/>
      <c r="L433" s="206"/>
      <c r="M433" s="207"/>
      <c r="N433" s="208"/>
      <c r="O433" s="208"/>
      <c r="P433" s="209">
        <f>P434</f>
        <v>0</v>
      </c>
      <c r="Q433" s="208"/>
      <c r="R433" s="209">
        <f>R434</f>
        <v>0</v>
      </c>
      <c r="S433" s="208"/>
      <c r="T433" s="210">
        <f>T434</f>
        <v>0</v>
      </c>
      <c r="U433" s="12"/>
      <c r="V433" s="12"/>
      <c r="W433" s="12"/>
      <c r="X433" s="12"/>
      <c r="Y433" s="12"/>
      <c r="Z433" s="12"/>
      <c r="AA433" s="12"/>
      <c r="AB433" s="12"/>
      <c r="AC433" s="12"/>
      <c r="AD433" s="12"/>
      <c r="AE433" s="12"/>
      <c r="AR433" s="211" t="s">
        <v>83</v>
      </c>
      <c r="AT433" s="212" t="s">
        <v>75</v>
      </c>
      <c r="AU433" s="212" t="s">
        <v>83</v>
      </c>
      <c r="AY433" s="211" t="s">
        <v>214</v>
      </c>
      <c r="BK433" s="213">
        <f>BK434</f>
        <v>0</v>
      </c>
    </row>
    <row r="434" s="2" customFormat="1" ht="16.5" customHeight="1">
      <c r="A434" s="42"/>
      <c r="B434" s="43"/>
      <c r="C434" s="216" t="s">
        <v>76</v>
      </c>
      <c r="D434" s="216" t="s">
        <v>217</v>
      </c>
      <c r="E434" s="217" t="s">
        <v>3967</v>
      </c>
      <c r="F434" s="218" t="s">
        <v>3746</v>
      </c>
      <c r="G434" s="219" t="s">
        <v>3747</v>
      </c>
      <c r="H434" s="220">
        <v>1</v>
      </c>
      <c r="I434" s="221"/>
      <c r="J434" s="222">
        <f>ROUND(I434*H434,2)</f>
        <v>0</v>
      </c>
      <c r="K434" s="218" t="s">
        <v>32</v>
      </c>
      <c r="L434" s="48"/>
      <c r="M434" s="223" t="s">
        <v>32</v>
      </c>
      <c r="N434" s="224" t="s">
        <v>47</v>
      </c>
      <c r="O434" s="88"/>
      <c r="P434" s="225">
        <f>O434*H434</f>
        <v>0</v>
      </c>
      <c r="Q434" s="225">
        <v>0</v>
      </c>
      <c r="R434" s="225">
        <f>Q434*H434</f>
        <v>0</v>
      </c>
      <c r="S434" s="225">
        <v>0</v>
      </c>
      <c r="T434" s="226">
        <f>S434*H434</f>
        <v>0</v>
      </c>
      <c r="U434" s="42"/>
      <c r="V434" s="42"/>
      <c r="W434" s="42"/>
      <c r="X434" s="42"/>
      <c r="Y434" s="42"/>
      <c r="Z434" s="42"/>
      <c r="AA434" s="42"/>
      <c r="AB434" s="42"/>
      <c r="AC434" s="42"/>
      <c r="AD434" s="42"/>
      <c r="AE434" s="42"/>
      <c r="AR434" s="227" t="s">
        <v>215</v>
      </c>
      <c r="AT434" s="227" t="s">
        <v>217</v>
      </c>
      <c r="AU434" s="227" t="s">
        <v>85</v>
      </c>
      <c r="AY434" s="20" t="s">
        <v>214</v>
      </c>
      <c r="BE434" s="228">
        <f>IF(N434="základní",J434,0)</f>
        <v>0</v>
      </c>
      <c r="BF434" s="228">
        <f>IF(N434="snížená",J434,0)</f>
        <v>0</v>
      </c>
      <c r="BG434" s="228">
        <f>IF(N434="zákl. přenesená",J434,0)</f>
        <v>0</v>
      </c>
      <c r="BH434" s="228">
        <f>IF(N434="sníž. přenesená",J434,0)</f>
        <v>0</v>
      </c>
      <c r="BI434" s="228">
        <f>IF(N434="nulová",J434,0)</f>
        <v>0</v>
      </c>
      <c r="BJ434" s="20" t="s">
        <v>83</v>
      </c>
      <c r="BK434" s="228">
        <f>ROUND(I434*H434,2)</f>
        <v>0</v>
      </c>
      <c r="BL434" s="20" t="s">
        <v>215</v>
      </c>
      <c r="BM434" s="227" t="s">
        <v>3968</v>
      </c>
    </row>
    <row r="435" s="12" customFormat="1" ht="22.8" customHeight="1">
      <c r="A435" s="12"/>
      <c r="B435" s="200"/>
      <c r="C435" s="201"/>
      <c r="D435" s="202" t="s">
        <v>75</v>
      </c>
      <c r="E435" s="214" t="s">
        <v>3748</v>
      </c>
      <c r="F435" s="214" t="s">
        <v>3749</v>
      </c>
      <c r="G435" s="201"/>
      <c r="H435" s="201"/>
      <c r="I435" s="204"/>
      <c r="J435" s="215">
        <f>BK435</f>
        <v>0</v>
      </c>
      <c r="K435" s="201"/>
      <c r="L435" s="206"/>
      <c r="M435" s="207"/>
      <c r="N435" s="208"/>
      <c r="O435" s="208"/>
      <c r="P435" s="209">
        <f>P436</f>
        <v>0</v>
      </c>
      <c r="Q435" s="208"/>
      <c r="R435" s="209">
        <f>R436</f>
        <v>0</v>
      </c>
      <c r="S435" s="208"/>
      <c r="T435" s="210">
        <f>T436</f>
        <v>0</v>
      </c>
      <c r="U435" s="12"/>
      <c r="V435" s="12"/>
      <c r="W435" s="12"/>
      <c r="X435" s="12"/>
      <c r="Y435" s="12"/>
      <c r="Z435" s="12"/>
      <c r="AA435" s="12"/>
      <c r="AB435" s="12"/>
      <c r="AC435" s="12"/>
      <c r="AD435" s="12"/>
      <c r="AE435" s="12"/>
      <c r="AR435" s="211" t="s">
        <v>83</v>
      </c>
      <c r="AT435" s="212" t="s">
        <v>75</v>
      </c>
      <c r="AU435" s="212" t="s">
        <v>83</v>
      </c>
      <c r="AY435" s="211" t="s">
        <v>214</v>
      </c>
      <c r="BK435" s="213">
        <f>BK436</f>
        <v>0</v>
      </c>
    </row>
    <row r="436" s="2" customFormat="1" ht="16.5" customHeight="1">
      <c r="A436" s="42"/>
      <c r="B436" s="43"/>
      <c r="C436" s="216" t="s">
        <v>76</v>
      </c>
      <c r="D436" s="216" t="s">
        <v>217</v>
      </c>
      <c r="E436" s="217" t="s">
        <v>3969</v>
      </c>
      <c r="F436" s="218" t="s">
        <v>3746</v>
      </c>
      <c r="G436" s="219" t="s">
        <v>3747</v>
      </c>
      <c r="H436" s="220">
        <v>1</v>
      </c>
      <c r="I436" s="221"/>
      <c r="J436" s="222">
        <f>ROUND(I436*H436,2)</f>
        <v>0</v>
      </c>
      <c r="K436" s="218" t="s">
        <v>32</v>
      </c>
      <c r="L436" s="48"/>
      <c r="M436" s="223" t="s">
        <v>32</v>
      </c>
      <c r="N436" s="224" t="s">
        <v>47</v>
      </c>
      <c r="O436" s="88"/>
      <c r="P436" s="225">
        <f>O436*H436</f>
        <v>0</v>
      </c>
      <c r="Q436" s="225">
        <v>0</v>
      </c>
      <c r="R436" s="225">
        <f>Q436*H436</f>
        <v>0</v>
      </c>
      <c r="S436" s="225">
        <v>0</v>
      </c>
      <c r="T436" s="226">
        <f>S436*H436</f>
        <v>0</v>
      </c>
      <c r="U436" s="42"/>
      <c r="V436" s="42"/>
      <c r="W436" s="42"/>
      <c r="X436" s="42"/>
      <c r="Y436" s="42"/>
      <c r="Z436" s="42"/>
      <c r="AA436" s="42"/>
      <c r="AB436" s="42"/>
      <c r="AC436" s="42"/>
      <c r="AD436" s="42"/>
      <c r="AE436" s="42"/>
      <c r="AR436" s="227" t="s">
        <v>215</v>
      </c>
      <c r="AT436" s="227" t="s">
        <v>217</v>
      </c>
      <c r="AU436" s="227" t="s">
        <v>85</v>
      </c>
      <c r="AY436" s="20" t="s">
        <v>214</v>
      </c>
      <c r="BE436" s="228">
        <f>IF(N436="základní",J436,0)</f>
        <v>0</v>
      </c>
      <c r="BF436" s="228">
        <f>IF(N436="snížená",J436,0)</f>
        <v>0</v>
      </c>
      <c r="BG436" s="228">
        <f>IF(N436="zákl. přenesená",J436,0)</f>
        <v>0</v>
      </c>
      <c r="BH436" s="228">
        <f>IF(N436="sníž. přenesená",J436,0)</f>
        <v>0</v>
      </c>
      <c r="BI436" s="228">
        <f>IF(N436="nulová",J436,0)</f>
        <v>0</v>
      </c>
      <c r="BJ436" s="20" t="s">
        <v>83</v>
      </c>
      <c r="BK436" s="228">
        <f>ROUND(I436*H436,2)</f>
        <v>0</v>
      </c>
      <c r="BL436" s="20" t="s">
        <v>215</v>
      </c>
      <c r="BM436" s="227" t="s">
        <v>3970</v>
      </c>
    </row>
    <row r="437" s="12" customFormat="1" ht="22.8" customHeight="1">
      <c r="A437" s="12"/>
      <c r="B437" s="200"/>
      <c r="C437" s="201"/>
      <c r="D437" s="202" t="s">
        <v>75</v>
      </c>
      <c r="E437" s="214" t="s">
        <v>3971</v>
      </c>
      <c r="F437" s="214" t="s">
        <v>3972</v>
      </c>
      <c r="G437" s="201"/>
      <c r="H437" s="201"/>
      <c r="I437" s="204"/>
      <c r="J437" s="215">
        <f>BK437</f>
        <v>0</v>
      </c>
      <c r="K437" s="201"/>
      <c r="L437" s="206"/>
      <c r="M437" s="207"/>
      <c r="N437" s="208"/>
      <c r="O437" s="208"/>
      <c r="P437" s="209">
        <f>SUM(P438:P443)</f>
        <v>0</v>
      </c>
      <c r="Q437" s="208"/>
      <c r="R437" s="209">
        <f>SUM(R438:R443)</f>
        <v>0</v>
      </c>
      <c r="S437" s="208"/>
      <c r="T437" s="210">
        <f>SUM(T438:T443)</f>
        <v>0</v>
      </c>
      <c r="U437" s="12"/>
      <c r="V437" s="12"/>
      <c r="W437" s="12"/>
      <c r="X437" s="12"/>
      <c r="Y437" s="12"/>
      <c r="Z437" s="12"/>
      <c r="AA437" s="12"/>
      <c r="AB437" s="12"/>
      <c r="AC437" s="12"/>
      <c r="AD437" s="12"/>
      <c r="AE437" s="12"/>
      <c r="AR437" s="211" t="s">
        <v>83</v>
      </c>
      <c r="AT437" s="212" t="s">
        <v>75</v>
      </c>
      <c r="AU437" s="212" t="s">
        <v>83</v>
      </c>
      <c r="AY437" s="211" t="s">
        <v>214</v>
      </c>
      <c r="BK437" s="213">
        <f>SUM(BK438:BK443)</f>
        <v>0</v>
      </c>
    </row>
    <row r="438" s="2" customFormat="1" ht="90" customHeight="1">
      <c r="A438" s="42"/>
      <c r="B438" s="43"/>
      <c r="C438" s="216" t="s">
        <v>76</v>
      </c>
      <c r="D438" s="216" t="s">
        <v>217</v>
      </c>
      <c r="E438" s="217" t="s">
        <v>3973</v>
      </c>
      <c r="F438" s="218" t="s">
        <v>3974</v>
      </c>
      <c r="G438" s="219" t="s">
        <v>670</v>
      </c>
      <c r="H438" s="220">
        <v>1</v>
      </c>
      <c r="I438" s="221"/>
      <c r="J438" s="222">
        <f>ROUND(I438*H438,2)</f>
        <v>0</v>
      </c>
      <c r="K438" s="218" t="s">
        <v>32</v>
      </c>
      <c r="L438" s="48"/>
      <c r="M438" s="223" t="s">
        <v>32</v>
      </c>
      <c r="N438" s="224" t="s">
        <v>47</v>
      </c>
      <c r="O438" s="88"/>
      <c r="P438" s="225">
        <f>O438*H438</f>
        <v>0</v>
      </c>
      <c r="Q438" s="225">
        <v>0</v>
      </c>
      <c r="R438" s="225">
        <f>Q438*H438</f>
        <v>0</v>
      </c>
      <c r="S438" s="225">
        <v>0</v>
      </c>
      <c r="T438" s="226">
        <f>S438*H438</f>
        <v>0</v>
      </c>
      <c r="U438" s="42"/>
      <c r="V438" s="42"/>
      <c r="W438" s="42"/>
      <c r="X438" s="42"/>
      <c r="Y438" s="42"/>
      <c r="Z438" s="42"/>
      <c r="AA438" s="42"/>
      <c r="AB438" s="42"/>
      <c r="AC438" s="42"/>
      <c r="AD438" s="42"/>
      <c r="AE438" s="42"/>
      <c r="AR438" s="227" t="s">
        <v>215</v>
      </c>
      <c r="AT438" s="227" t="s">
        <v>217</v>
      </c>
      <c r="AU438" s="227" t="s">
        <v>85</v>
      </c>
      <c r="AY438" s="20" t="s">
        <v>214</v>
      </c>
      <c r="BE438" s="228">
        <f>IF(N438="základní",J438,0)</f>
        <v>0</v>
      </c>
      <c r="BF438" s="228">
        <f>IF(N438="snížená",J438,0)</f>
        <v>0</v>
      </c>
      <c r="BG438" s="228">
        <f>IF(N438="zákl. přenesená",J438,0)</f>
        <v>0</v>
      </c>
      <c r="BH438" s="228">
        <f>IF(N438="sníž. přenesená",J438,0)</f>
        <v>0</v>
      </c>
      <c r="BI438" s="228">
        <f>IF(N438="nulová",J438,0)</f>
        <v>0</v>
      </c>
      <c r="BJ438" s="20" t="s">
        <v>83</v>
      </c>
      <c r="BK438" s="228">
        <f>ROUND(I438*H438,2)</f>
        <v>0</v>
      </c>
      <c r="BL438" s="20" t="s">
        <v>215</v>
      </c>
      <c r="BM438" s="227" t="s">
        <v>3975</v>
      </c>
    </row>
    <row r="439" s="2" customFormat="1" ht="24.15" customHeight="1">
      <c r="A439" s="42"/>
      <c r="B439" s="43"/>
      <c r="C439" s="216" t="s">
        <v>76</v>
      </c>
      <c r="D439" s="216" t="s">
        <v>217</v>
      </c>
      <c r="E439" s="217" t="s">
        <v>3976</v>
      </c>
      <c r="F439" s="218" t="s">
        <v>3977</v>
      </c>
      <c r="G439" s="219" t="s">
        <v>670</v>
      </c>
      <c r="H439" s="220">
        <v>1</v>
      </c>
      <c r="I439" s="221"/>
      <c r="J439" s="222">
        <f>ROUND(I439*H439,2)</f>
        <v>0</v>
      </c>
      <c r="K439" s="218" t="s">
        <v>32</v>
      </c>
      <c r="L439" s="48"/>
      <c r="M439" s="223" t="s">
        <v>32</v>
      </c>
      <c r="N439" s="224" t="s">
        <v>47</v>
      </c>
      <c r="O439" s="88"/>
      <c r="P439" s="225">
        <f>O439*H439</f>
        <v>0</v>
      </c>
      <c r="Q439" s="225">
        <v>0</v>
      </c>
      <c r="R439" s="225">
        <f>Q439*H439</f>
        <v>0</v>
      </c>
      <c r="S439" s="225">
        <v>0</v>
      </c>
      <c r="T439" s="226">
        <f>S439*H439</f>
        <v>0</v>
      </c>
      <c r="U439" s="42"/>
      <c r="V439" s="42"/>
      <c r="W439" s="42"/>
      <c r="X439" s="42"/>
      <c r="Y439" s="42"/>
      <c r="Z439" s="42"/>
      <c r="AA439" s="42"/>
      <c r="AB439" s="42"/>
      <c r="AC439" s="42"/>
      <c r="AD439" s="42"/>
      <c r="AE439" s="42"/>
      <c r="AR439" s="227" t="s">
        <v>215</v>
      </c>
      <c r="AT439" s="227" t="s">
        <v>217</v>
      </c>
      <c r="AU439" s="227" t="s">
        <v>85</v>
      </c>
      <c r="AY439" s="20" t="s">
        <v>214</v>
      </c>
      <c r="BE439" s="228">
        <f>IF(N439="základní",J439,0)</f>
        <v>0</v>
      </c>
      <c r="BF439" s="228">
        <f>IF(N439="snížená",J439,0)</f>
        <v>0</v>
      </c>
      <c r="BG439" s="228">
        <f>IF(N439="zákl. přenesená",J439,0)</f>
        <v>0</v>
      </c>
      <c r="BH439" s="228">
        <f>IF(N439="sníž. přenesená",J439,0)</f>
        <v>0</v>
      </c>
      <c r="BI439" s="228">
        <f>IF(N439="nulová",J439,0)</f>
        <v>0</v>
      </c>
      <c r="BJ439" s="20" t="s">
        <v>83</v>
      </c>
      <c r="BK439" s="228">
        <f>ROUND(I439*H439,2)</f>
        <v>0</v>
      </c>
      <c r="BL439" s="20" t="s">
        <v>215</v>
      </c>
      <c r="BM439" s="227" t="s">
        <v>3978</v>
      </c>
    </row>
    <row r="440" s="2" customFormat="1" ht="24.15" customHeight="1">
      <c r="A440" s="42"/>
      <c r="B440" s="43"/>
      <c r="C440" s="216" t="s">
        <v>76</v>
      </c>
      <c r="D440" s="216" t="s">
        <v>217</v>
      </c>
      <c r="E440" s="217" t="s">
        <v>3979</v>
      </c>
      <c r="F440" s="218" t="s">
        <v>3980</v>
      </c>
      <c r="G440" s="219" t="s">
        <v>670</v>
      </c>
      <c r="H440" s="220">
        <v>1</v>
      </c>
      <c r="I440" s="221"/>
      <c r="J440" s="222">
        <f>ROUND(I440*H440,2)</f>
        <v>0</v>
      </c>
      <c r="K440" s="218" t="s">
        <v>32</v>
      </c>
      <c r="L440" s="48"/>
      <c r="M440" s="223" t="s">
        <v>32</v>
      </c>
      <c r="N440" s="224" t="s">
        <v>47</v>
      </c>
      <c r="O440" s="88"/>
      <c r="P440" s="225">
        <f>O440*H440</f>
        <v>0</v>
      </c>
      <c r="Q440" s="225">
        <v>0</v>
      </c>
      <c r="R440" s="225">
        <f>Q440*H440</f>
        <v>0</v>
      </c>
      <c r="S440" s="225">
        <v>0</v>
      </c>
      <c r="T440" s="226">
        <f>S440*H440</f>
        <v>0</v>
      </c>
      <c r="U440" s="42"/>
      <c r="V440" s="42"/>
      <c r="W440" s="42"/>
      <c r="X440" s="42"/>
      <c r="Y440" s="42"/>
      <c r="Z440" s="42"/>
      <c r="AA440" s="42"/>
      <c r="AB440" s="42"/>
      <c r="AC440" s="42"/>
      <c r="AD440" s="42"/>
      <c r="AE440" s="42"/>
      <c r="AR440" s="227" t="s">
        <v>215</v>
      </c>
      <c r="AT440" s="227" t="s">
        <v>217</v>
      </c>
      <c r="AU440" s="227" t="s">
        <v>85</v>
      </c>
      <c r="AY440" s="20" t="s">
        <v>214</v>
      </c>
      <c r="BE440" s="228">
        <f>IF(N440="základní",J440,0)</f>
        <v>0</v>
      </c>
      <c r="BF440" s="228">
        <f>IF(N440="snížená",J440,0)</f>
        <v>0</v>
      </c>
      <c r="BG440" s="228">
        <f>IF(N440="zákl. přenesená",J440,0)</f>
        <v>0</v>
      </c>
      <c r="BH440" s="228">
        <f>IF(N440="sníž. přenesená",J440,0)</f>
        <v>0</v>
      </c>
      <c r="BI440" s="228">
        <f>IF(N440="nulová",J440,0)</f>
        <v>0</v>
      </c>
      <c r="BJ440" s="20" t="s">
        <v>83</v>
      </c>
      <c r="BK440" s="228">
        <f>ROUND(I440*H440,2)</f>
        <v>0</v>
      </c>
      <c r="BL440" s="20" t="s">
        <v>215</v>
      </c>
      <c r="BM440" s="227" t="s">
        <v>3981</v>
      </c>
    </row>
    <row r="441" s="2" customFormat="1" ht="24.15" customHeight="1">
      <c r="A441" s="42"/>
      <c r="B441" s="43"/>
      <c r="C441" s="216" t="s">
        <v>76</v>
      </c>
      <c r="D441" s="216" t="s">
        <v>217</v>
      </c>
      <c r="E441" s="217" t="s">
        <v>3982</v>
      </c>
      <c r="F441" s="218" t="s">
        <v>3983</v>
      </c>
      <c r="G441" s="219" t="s">
        <v>670</v>
      </c>
      <c r="H441" s="220">
        <v>1</v>
      </c>
      <c r="I441" s="221"/>
      <c r="J441" s="222">
        <f>ROUND(I441*H441,2)</f>
        <v>0</v>
      </c>
      <c r="K441" s="218" t="s">
        <v>32</v>
      </c>
      <c r="L441" s="48"/>
      <c r="M441" s="223" t="s">
        <v>32</v>
      </c>
      <c r="N441" s="224" t="s">
        <v>47</v>
      </c>
      <c r="O441" s="88"/>
      <c r="P441" s="225">
        <f>O441*H441</f>
        <v>0</v>
      </c>
      <c r="Q441" s="225">
        <v>0</v>
      </c>
      <c r="R441" s="225">
        <f>Q441*H441</f>
        <v>0</v>
      </c>
      <c r="S441" s="225">
        <v>0</v>
      </c>
      <c r="T441" s="226">
        <f>S441*H441</f>
        <v>0</v>
      </c>
      <c r="U441" s="42"/>
      <c r="V441" s="42"/>
      <c r="W441" s="42"/>
      <c r="X441" s="42"/>
      <c r="Y441" s="42"/>
      <c r="Z441" s="42"/>
      <c r="AA441" s="42"/>
      <c r="AB441" s="42"/>
      <c r="AC441" s="42"/>
      <c r="AD441" s="42"/>
      <c r="AE441" s="42"/>
      <c r="AR441" s="227" t="s">
        <v>215</v>
      </c>
      <c r="AT441" s="227" t="s">
        <v>217</v>
      </c>
      <c r="AU441" s="227" t="s">
        <v>85</v>
      </c>
      <c r="AY441" s="20" t="s">
        <v>214</v>
      </c>
      <c r="BE441" s="228">
        <f>IF(N441="základní",J441,0)</f>
        <v>0</v>
      </c>
      <c r="BF441" s="228">
        <f>IF(N441="snížená",J441,0)</f>
        <v>0</v>
      </c>
      <c r="BG441" s="228">
        <f>IF(N441="zákl. přenesená",J441,0)</f>
        <v>0</v>
      </c>
      <c r="BH441" s="228">
        <f>IF(N441="sníž. přenesená",J441,0)</f>
        <v>0</v>
      </c>
      <c r="BI441" s="228">
        <f>IF(N441="nulová",J441,0)</f>
        <v>0</v>
      </c>
      <c r="BJ441" s="20" t="s">
        <v>83</v>
      </c>
      <c r="BK441" s="228">
        <f>ROUND(I441*H441,2)</f>
        <v>0</v>
      </c>
      <c r="BL441" s="20" t="s">
        <v>215</v>
      </c>
      <c r="BM441" s="227" t="s">
        <v>3984</v>
      </c>
    </row>
    <row r="442" s="2" customFormat="1" ht="24.15" customHeight="1">
      <c r="A442" s="42"/>
      <c r="B442" s="43"/>
      <c r="C442" s="216" t="s">
        <v>76</v>
      </c>
      <c r="D442" s="216" t="s">
        <v>217</v>
      </c>
      <c r="E442" s="217" t="s">
        <v>3985</v>
      </c>
      <c r="F442" s="218" t="s">
        <v>3986</v>
      </c>
      <c r="G442" s="219" t="s">
        <v>670</v>
      </c>
      <c r="H442" s="220">
        <v>1</v>
      </c>
      <c r="I442" s="221"/>
      <c r="J442" s="222">
        <f>ROUND(I442*H442,2)</f>
        <v>0</v>
      </c>
      <c r="K442" s="218" t="s">
        <v>32</v>
      </c>
      <c r="L442" s="48"/>
      <c r="M442" s="223" t="s">
        <v>32</v>
      </c>
      <c r="N442" s="224" t="s">
        <v>47</v>
      </c>
      <c r="O442" s="88"/>
      <c r="P442" s="225">
        <f>O442*H442</f>
        <v>0</v>
      </c>
      <c r="Q442" s="225">
        <v>0</v>
      </c>
      <c r="R442" s="225">
        <f>Q442*H442</f>
        <v>0</v>
      </c>
      <c r="S442" s="225">
        <v>0</v>
      </c>
      <c r="T442" s="226">
        <f>S442*H442</f>
        <v>0</v>
      </c>
      <c r="U442" s="42"/>
      <c r="V442" s="42"/>
      <c r="W442" s="42"/>
      <c r="X442" s="42"/>
      <c r="Y442" s="42"/>
      <c r="Z442" s="42"/>
      <c r="AA442" s="42"/>
      <c r="AB442" s="42"/>
      <c r="AC442" s="42"/>
      <c r="AD442" s="42"/>
      <c r="AE442" s="42"/>
      <c r="AR442" s="227" t="s">
        <v>215</v>
      </c>
      <c r="AT442" s="227" t="s">
        <v>217</v>
      </c>
      <c r="AU442" s="227" t="s">
        <v>85</v>
      </c>
      <c r="AY442" s="20" t="s">
        <v>214</v>
      </c>
      <c r="BE442" s="228">
        <f>IF(N442="základní",J442,0)</f>
        <v>0</v>
      </c>
      <c r="BF442" s="228">
        <f>IF(N442="snížená",J442,0)</f>
        <v>0</v>
      </c>
      <c r="BG442" s="228">
        <f>IF(N442="zákl. přenesená",J442,0)</f>
        <v>0</v>
      </c>
      <c r="BH442" s="228">
        <f>IF(N442="sníž. přenesená",J442,0)</f>
        <v>0</v>
      </c>
      <c r="BI442" s="228">
        <f>IF(N442="nulová",J442,0)</f>
        <v>0</v>
      </c>
      <c r="BJ442" s="20" t="s">
        <v>83</v>
      </c>
      <c r="BK442" s="228">
        <f>ROUND(I442*H442,2)</f>
        <v>0</v>
      </c>
      <c r="BL442" s="20" t="s">
        <v>215</v>
      </c>
      <c r="BM442" s="227" t="s">
        <v>3987</v>
      </c>
    </row>
    <row r="443" s="2" customFormat="1" ht="24.15" customHeight="1">
      <c r="A443" s="42"/>
      <c r="B443" s="43"/>
      <c r="C443" s="216" t="s">
        <v>76</v>
      </c>
      <c r="D443" s="216" t="s">
        <v>217</v>
      </c>
      <c r="E443" s="217" t="s">
        <v>3845</v>
      </c>
      <c r="F443" s="218" t="s">
        <v>3804</v>
      </c>
      <c r="G443" s="219" t="s">
        <v>670</v>
      </c>
      <c r="H443" s="220">
        <v>1</v>
      </c>
      <c r="I443" s="221"/>
      <c r="J443" s="222">
        <f>ROUND(I443*H443,2)</f>
        <v>0</v>
      </c>
      <c r="K443" s="218" t="s">
        <v>32</v>
      </c>
      <c r="L443" s="48"/>
      <c r="M443" s="223" t="s">
        <v>32</v>
      </c>
      <c r="N443" s="224" t="s">
        <v>47</v>
      </c>
      <c r="O443" s="88"/>
      <c r="P443" s="225">
        <f>O443*H443</f>
        <v>0</v>
      </c>
      <c r="Q443" s="225">
        <v>0</v>
      </c>
      <c r="R443" s="225">
        <f>Q443*H443</f>
        <v>0</v>
      </c>
      <c r="S443" s="225">
        <v>0</v>
      </c>
      <c r="T443" s="226">
        <f>S443*H443</f>
        <v>0</v>
      </c>
      <c r="U443" s="42"/>
      <c r="V443" s="42"/>
      <c r="W443" s="42"/>
      <c r="X443" s="42"/>
      <c r="Y443" s="42"/>
      <c r="Z443" s="42"/>
      <c r="AA443" s="42"/>
      <c r="AB443" s="42"/>
      <c r="AC443" s="42"/>
      <c r="AD443" s="42"/>
      <c r="AE443" s="42"/>
      <c r="AR443" s="227" t="s">
        <v>215</v>
      </c>
      <c r="AT443" s="227" t="s">
        <v>217</v>
      </c>
      <c r="AU443" s="227" t="s">
        <v>85</v>
      </c>
      <c r="AY443" s="20" t="s">
        <v>214</v>
      </c>
      <c r="BE443" s="228">
        <f>IF(N443="základní",J443,0)</f>
        <v>0</v>
      </c>
      <c r="BF443" s="228">
        <f>IF(N443="snížená",J443,0)</f>
        <v>0</v>
      </c>
      <c r="BG443" s="228">
        <f>IF(N443="zákl. přenesená",J443,0)</f>
        <v>0</v>
      </c>
      <c r="BH443" s="228">
        <f>IF(N443="sníž. přenesená",J443,0)</f>
        <v>0</v>
      </c>
      <c r="BI443" s="228">
        <f>IF(N443="nulová",J443,0)</f>
        <v>0</v>
      </c>
      <c r="BJ443" s="20" t="s">
        <v>83</v>
      </c>
      <c r="BK443" s="228">
        <f>ROUND(I443*H443,2)</f>
        <v>0</v>
      </c>
      <c r="BL443" s="20" t="s">
        <v>215</v>
      </c>
      <c r="BM443" s="227" t="s">
        <v>3988</v>
      </c>
    </row>
    <row r="444" s="12" customFormat="1" ht="22.8" customHeight="1">
      <c r="A444" s="12"/>
      <c r="B444" s="200"/>
      <c r="C444" s="201"/>
      <c r="D444" s="202" t="s">
        <v>75</v>
      </c>
      <c r="E444" s="214" t="s">
        <v>3846</v>
      </c>
      <c r="F444" s="214" t="s">
        <v>3847</v>
      </c>
      <c r="G444" s="201"/>
      <c r="H444" s="201"/>
      <c r="I444" s="204"/>
      <c r="J444" s="215">
        <f>BK444</f>
        <v>0</v>
      </c>
      <c r="K444" s="201"/>
      <c r="L444" s="206"/>
      <c r="M444" s="207"/>
      <c r="N444" s="208"/>
      <c r="O444" s="208"/>
      <c r="P444" s="209">
        <f>P445</f>
        <v>0</v>
      </c>
      <c r="Q444" s="208"/>
      <c r="R444" s="209">
        <f>R445</f>
        <v>0</v>
      </c>
      <c r="S444" s="208"/>
      <c r="T444" s="210">
        <f>T445</f>
        <v>0</v>
      </c>
      <c r="U444" s="12"/>
      <c r="V444" s="12"/>
      <c r="W444" s="12"/>
      <c r="X444" s="12"/>
      <c r="Y444" s="12"/>
      <c r="Z444" s="12"/>
      <c r="AA444" s="12"/>
      <c r="AB444" s="12"/>
      <c r="AC444" s="12"/>
      <c r="AD444" s="12"/>
      <c r="AE444" s="12"/>
      <c r="AR444" s="211" t="s">
        <v>83</v>
      </c>
      <c r="AT444" s="212" t="s">
        <v>75</v>
      </c>
      <c r="AU444" s="212" t="s">
        <v>83</v>
      </c>
      <c r="AY444" s="211" t="s">
        <v>214</v>
      </c>
      <c r="BK444" s="213">
        <f>BK445</f>
        <v>0</v>
      </c>
    </row>
    <row r="445" s="2" customFormat="1" ht="24.15" customHeight="1">
      <c r="A445" s="42"/>
      <c r="B445" s="43"/>
      <c r="C445" s="216" t="s">
        <v>76</v>
      </c>
      <c r="D445" s="216" t="s">
        <v>217</v>
      </c>
      <c r="E445" s="217" t="s">
        <v>3989</v>
      </c>
      <c r="F445" s="218" t="s">
        <v>3849</v>
      </c>
      <c r="G445" s="219" t="s">
        <v>670</v>
      </c>
      <c r="H445" s="220">
        <v>2</v>
      </c>
      <c r="I445" s="221"/>
      <c r="J445" s="222">
        <f>ROUND(I445*H445,2)</f>
        <v>0</v>
      </c>
      <c r="K445" s="218" t="s">
        <v>32</v>
      </c>
      <c r="L445" s="48"/>
      <c r="M445" s="223" t="s">
        <v>32</v>
      </c>
      <c r="N445" s="224" t="s">
        <v>47</v>
      </c>
      <c r="O445" s="88"/>
      <c r="P445" s="225">
        <f>O445*H445</f>
        <v>0</v>
      </c>
      <c r="Q445" s="225">
        <v>0</v>
      </c>
      <c r="R445" s="225">
        <f>Q445*H445</f>
        <v>0</v>
      </c>
      <c r="S445" s="225">
        <v>0</v>
      </c>
      <c r="T445" s="226">
        <f>S445*H445</f>
        <v>0</v>
      </c>
      <c r="U445" s="42"/>
      <c r="V445" s="42"/>
      <c r="W445" s="42"/>
      <c r="X445" s="42"/>
      <c r="Y445" s="42"/>
      <c r="Z445" s="42"/>
      <c r="AA445" s="42"/>
      <c r="AB445" s="42"/>
      <c r="AC445" s="42"/>
      <c r="AD445" s="42"/>
      <c r="AE445" s="42"/>
      <c r="AR445" s="227" t="s">
        <v>215</v>
      </c>
      <c r="AT445" s="227" t="s">
        <v>217</v>
      </c>
      <c r="AU445" s="227" t="s">
        <v>85</v>
      </c>
      <c r="AY445" s="20" t="s">
        <v>214</v>
      </c>
      <c r="BE445" s="228">
        <f>IF(N445="základní",J445,0)</f>
        <v>0</v>
      </c>
      <c r="BF445" s="228">
        <f>IF(N445="snížená",J445,0)</f>
        <v>0</v>
      </c>
      <c r="BG445" s="228">
        <f>IF(N445="zákl. přenesená",J445,0)</f>
        <v>0</v>
      </c>
      <c r="BH445" s="228">
        <f>IF(N445="sníž. přenesená",J445,0)</f>
        <v>0</v>
      </c>
      <c r="BI445" s="228">
        <f>IF(N445="nulová",J445,0)</f>
        <v>0</v>
      </c>
      <c r="BJ445" s="20" t="s">
        <v>83</v>
      </c>
      <c r="BK445" s="228">
        <f>ROUND(I445*H445,2)</f>
        <v>0</v>
      </c>
      <c r="BL445" s="20" t="s">
        <v>215</v>
      </c>
      <c r="BM445" s="227" t="s">
        <v>3990</v>
      </c>
    </row>
    <row r="446" s="12" customFormat="1" ht="22.8" customHeight="1">
      <c r="A446" s="12"/>
      <c r="B446" s="200"/>
      <c r="C446" s="201"/>
      <c r="D446" s="202" t="s">
        <v>75</v>
      </c>
      <c r="E446" s="214" t="s">
        <v>3522</v>
      </c>
      <c r="F446" s="214" t="s">
        <v>3714</v>
      </c>
      <c r="G446" s="201"/>
      <c r="H446" s="201"/>
      <c r="I446" s="204"/>
      <c r="J446" s="215">
        <f>BK446</f>
        <v>0</v>
      </c>
      <c r="K446" s="201"/>
      <c r="L446" s="206"/>
      <c r="M446" s="207"/>
      <c r="N446" s="208"/>
      <c r="O446" s="208"/>
      <c r="P446" s="209">
        <f>SUM(P447:P450)</f>
        <v>0</v>
      </c>
      <c r="Q446" s="208"/>
      <c r="R446" s="209">
        <f>SUM(R447:R450)</f>
        <v>0</v>
      </c>
      <c r="S446" s="208"/>
      <c r="T446" s="210">
        <f>SUM(T447:T450)</f>
        <v>0</v>
      </c>
      <c r="U446" s="12"/>
      <c r="V446" s="12"/>
      <c r="W446" s="12"/>
      <c r="X446" s="12"/>
      <c r="Y446" s="12"/>
      <c r="Z446" s="12"/>
      <c r="AA446" s="12"/>
      <c r="AB446" s="12"/>
      <c r="AC446" s="12"/>
      <c r="AD446" s="12"/>
      <c r="AE446" s="12"/>
      <c r="AR446" s="211" t="s">
        <v>83</v>
      </c>
      <c r="AT446" s="212" t="s">
        <v>75</v>
      </c>
      <c r="AU446" s="212" t="s">
        <v>83</v>
      </c>
      <c r="AY446" s="211" t="s">
        <v>214</v>
      </c>
      <c r="BK446" s="213">
        <f>SUM(BK447:BK450)</f>
        <v>0</v>
      </c>
    </row>
    <row r="447" s="2" customFormat="1" ht="16.5" customHeight="1">
      <c r="A447" s="42"/>
      <c r="B447" s="43"/>
      <c r="C447" s="216" t="s">
        <v>76</v>
      </c>
      <c r="D447" s="216" t="s">
        <v>217</v>
      </c>
      <c r="E447" s="217" t="s">
        <v>3991</v>
      </c>
      <c r="F447" s="218" t="s">
        <v>3992</v>
      </c>
      <c r="G447" s="219" t="s">
        <v>670</v>
      </c>
      <c r="H447" s="220">
        <v>3</v>
      </c>
      <c r="I447" s="221"/>
      <c r="J447" s="222">
        <f>ROUND(I447*H447,2)</f>
        <v>0</v>
      </c>
      <c r="K447" s="218" t="s">
        <v>32</v>
      </c>
      <c r="L447" s="48"/>
      <c r="M447" s="223" t="s">
        <v>32</v>
      </c>
      <c r="N447" s="224" t="s">
        <v>47</v>
      </c>
      <c r="O447" s="88"/>
      <c r="P447" s="225">
        <f>O447*H447</f>
        <v>0</v>
      </c>
      <c r="Q447" s="225">
        <v>0</v>
      </c>
      <c r="R447" s="225">
        <f>Q447*H447</f>
        <v>0</v>
      </c>
      <c r="S447" s="225">
        <v>0</v>
      </c>
      <c r="T447" s="226">
        <f>S447*H447</f>
        <v>0</v>
      </c>
      <c r="U447" s="42"/>
      <c r="V447" s="42"/>
      <c r="W447" s="42"/>
      <c r="X447" s="42"/>
      <c r="Y447" s="42"/>
      <c r="Z447" s="42"/>
      <c r="AA447" s="42"/>
      <c r="AB447" s="42"/>
      <c r="AC447" s="42"/>
      <c r="AD447" s="42"/>
      <c r="AE447" s="42"/>
      <c r="AR447" s="227" t="s">
        <v>215</v>
      </c>
      <c r="AT447" s="227" t="s">
        <v>217</v>
      </c>
      <c r="AU447" s="227" t="s">
        <v>85</v>
      </c>
      <c r="AY447" s="20" t="s">
        <v>214</v>
      </c>
      <c r="BE447" s="228">
        <f>IF(N447="základní",J447,0)</f>
        <v>0</v>
      </c>
      <c r="BF447" s="228">
        <f>IF(N447="snížená",J447,0)</f>
        <v>0</v>
      </c>
      <c r="BG447" s="228">
        <f>IF(N447="zákl. přenesená",J447,0)</f>
        <v>0</v>
      </c>
      <c r="BH447" s="228">
        <f>IF(N447="sníž. přenesená",J447,0)</f>
        <v>0</v>
      </c>
      <c r="BI447" s="228">
        <f>IF(N447="nulová",J447,0)</f>
        <v>0</v>
      </c>
      <c r="BJ447" s="20" t="s">
        <v>83</v>
      </c>
      <c r="BK447" s="228">
        <f>ROUND(I447*H447,2)</f>
        <v>0</v>
      </c>
      <c r="BL447" s="20" t="s">
        <v>215</v>
      </c>
      <c r="BM447" s="227" t="s">
        <v>3993</v>
      </c>
    </row>
    <row r="448" s="2" customFormat="1" ht="16.5" customHeight="1">
      <c r="A448" s="42"/>
      <c r="B448" s="43"/>
      <c r="C448" s="216" t="s">
        <v>76</v>
      </c>
      <c r="D448" s="216" t="s">
        <v>217</v>
      </c>
      <c r="E448" s="217" t="s">
        <v>3807</v>
      </c>
      <c r="F448" s="218" t="s">
        <v>3808</v>
      </c>
      <c r="G448" s="219" t="s">
        <v>670</v>
      </c>
      <c r="H448" s="220">
        <v>2</v>
      </c>
      <c r="I448" s="221"/>
      <c r="J448" s="222">
        <f>ROUND(I448*H448,2)</f>
        <v>0</v>
      </c>
      <c r="K448" s="218" t="s">
        <v>32</v>
      </c>
      <c r="L448" s="48"/>
      <c r="M448" s="223" t="s">
        <v>32</v>
      </c>
      <c r="N448" s="224" t="s">
        <v>47</v>
      </c>
      <c r="O448" s="88"/>
      <c r="P448" s="225">
        <f>O448*H448</f>
        <v>0</v>
      </c>
      <c r="Q448" s="225">
        <v>0</v>
      </c>
      <c r="R448" s="225">
        <f>Q448*H448</f>
        <v>0</v>
      </c>
      <c r="S448" s="225">
        <v>0</v>
      </c>
      <c r="T448" s="226">
        <f>S448*H448</f>
        <v>0</v>
      </c>
      <c r="U448" s="42"/>
      <c r="V448" s="42"/>
      <c r="W448" s="42"/>
      <c r="X448" s="42"/>
      <c r="Y448" s="42"/>
      <c r="Z448" s="42"/>
      <c r="AA448" s="42"/>
      <c r="AB448" s="42"/>
      <c r="AC448" s="42"/>
      <c r="AD448" s="42"/>
      <c r="AE448" s="42"/>
      <c r="AR448" s="227" t="s">
        <v>215</v>
      </c>
      <c r="AT448" s="227" t="s">
        <v>217</v>
      </c>
      <c r="AU448" s="227" t="s">
        <v>85</v>
      </c>
      <c r="AY448" s="20" t="s">
        <v>214</v>
      </c>
      <c r="BE448" s="228">
        <f>IF(N448="základní",J448,0)</f>
        <v>0</v>
      </c>
      <c r="BF448" s="228">
        <f>IF(N448="snížená",J448,0)</f>
        <v>0</v>
      </c>
      <c r="BG448" s="228">
        <f>IF(N448="zákl. přenesená",J448,0)</f>
        <v>0</v>
      </c>
      <c r="BH448" s="228">
        <f>IF(N448="sníž. přenesená",J448,0)</f>
        <v>0</v>
      </c>
      <c r="BI448" s="228">
        <f>IF(N448="nulová",J448,0)</f>
        <v>0</v>
      </c>
      <c r="BJ448" s="20" t="s">
        <v>83</v>
      </c>
      <c r="BK448" s="228">
        <f>ROUND(I448*H448,2)</f>
        <v>0</v>
      </c>
      <c r="BL448" s="20" t="s">
        <v>215</v>
      </c>
      <c r="BM448" s="227" t="s">
        <v>3994</v>
      </c>
    </row>
    <row r="449" s="2" customFormat="1" ht="16.5" customHeight="1">
      <c r="A449" s="42"/>
      <c r="B449" s="43"/>
      <c r="C449" s="216" t="s">
        <v>76</v>
      </c>
      <c r="D449" s="216" t="s">
        <v>217</v>
      </c>
      <c r="E449" s="217" t="s">
        <v>3809</v>
      </c>
      <c r="F449" s="218" t="s">
        <v>3810</v>
      </c>
      <c r="G449" s="219" t="s">
        <v>670</v>
      </c>
      <c r="H449" s="220">
        <v>6</v>
      </c>
      <c r="I449" s="221"/>
      <c r="J449" s="222">
        <f>ROUND(I449*H449,2)</f>
        <v>0</v>
      </c>
      <c r="K449" s="218" t="s">
        <v>32</v>
      </c>
      <c r="L449" s="48"/>
      <c r="M449" s="223" t="s">
        <v>32</v>
      </c>
      <c r="N449" s="224" t="s">
        <v>47</v>
      </c>
      <c r="O449" s="88"/>
      <c r="P449" s="225">
        <f>O449*H449</f>
        <v>0</v>
      </c>
      <c r="Q449" s="225">
        <v>0</v>
      </c>
      <c r="R449" s="225">
        <f>Q449*H449</f>
        <v>0</v>
      </c>
      <c r="S449" s="225">
        <v>0</v>
      </c>
      <c r="T449" s="226">
        <f>S449*H449</f>
        <v>0</v>
      </c>
      <c r="U449" s="42"/>
      <c r="V449" s="42"/>
      <c r="W449" s="42"/>
      <c r="X449" s="42"/>
      <c r="Y449" s="42"/>
      <c r="Z449" s="42"/>
      <c r="AA449" s="42"/>
      <c r="AB449" s="42"/>
      <c r="AC449" s="42"/>
      <c r="AD449" s="42"/>
      <c r="AE449" s="42"/>
      <c r="AR449" s="227" t="s">
        <v>215</v>
      </c>
      <c r="AT449" s="227" t="s">
        <v>217</v>
      </c>
      <c r="AU449" s="227" t="s">
        <v>85</v>
      </c>
      <c r="AY449" s="20" t="s">
        <v>214</v>
      </c>
      <c r="BE449" s="228">
        <f>IF(N449="základní",J449,0)</f>
        <v>0</v>
      </c>
      <c r="BF449" s="228">
        <f>IF(N449="snížená",J449,0)</f>
        <v>0</v>
      </c>
      <c r="BG449" s="228">
        <f>IF(N449="zákl. přenesená",J449,0)</f>
        <v>0</v>
      </c>
      <c r="BH449" s="228">
        <f>IF(N449="sníž. přenesená",J449,0)</f>
        <v>0</v>
      </c>
      <c r="BI449" s="228">
        <f>IF(N449="nulová",J449,0)</f>
        <v>0</v>
      </c>
      <c r="BJ449" s="20" t="s">
        <v>83</v>
      </c>
      <c r="BK449" s="228">
        <f>ROUND(I449*H449,2)</f>
        <v>0</v>
      </c>
      <c r="BL449" s="20" t="s">
        <v>215</v>
      </c>
      <c r="BM449" s="227" t="s">
        <v>3995</v>
      </c>
    </row>
    <row r="450" s="2" customFormat="1" ht="16.5" customHeight="1">
      <c r="A450" s="42"/>
      <c r="B450" s="43"/>
      <c r="C450" s="216" t="s">
        <v>76</v>
      </c>
      <c r="D450" s="216" t="s">
        <v>217</v>
      </c>
      <c r="E450" s="217" t="s">
        <v>3919</v>
      </c>
      <c r="F450" s="218" t="s">
        <v>3776</v>
      </c>
      <c r="G450" s="219" t="s">
        <v>670</v>
      </c>
      <c r="H450" s="220">
        <v>3</v>
      </c>
      <c r="I450" s="221"/>
      <c r="J450" s="222">
        <f>ROUND(I450*H450,2)</f>
        <v>0</v>
      </c>
      <c r="K450" s="218" t="s">
        <v>32</v>
      </c>
      <c r="L450" s="48"/>
      <c r="M450" s="223" t="s">
        <v>32</v>
      </c>
      <c r="N450" s="224" t="s">
        <v>47</v>
      </c>
      <c r="O450" s="88"/>
      <c r="P450" s="225">
        <f>O450*H450</f>
        <v>0</v>
      </c>
      <c r="Q450" s="225">
        <v>0</v>
      </c>
      <c r="R450" s="225">
        <f>Q450*H450</f>
        <v>0</v>
      </c>
      <c r="S450" s="225">
        <v>0</v>
      </c>
      <c r="T450" s="226">
        <f>S450*H450</f>
        <v>0</v>
      </c>
      <c r="U450" s="42"/>
      <c r="V450" s="42"/>
      <c r="W450" s="42"/>
      <c r="X450" s="42"/>
      <c r="Y450" s="42"/>
      <c r="Z450" s="42"/>
      <c r="AA450" s="42"/>
      <c r="AB450" s="42"/>
      <c r="AC450" s="42"/>
      <c r="AD450" s="42"/>
      <c r="AE450" s="42"/>
      <c r="AR450" s="227" t="s">
        <v>215</v>
      </c>
      <c r="AT450" s="227" t="s">
        <v>217</v>
      </c>
      <c r="AU450" s="227" t="s">
        <v>85</v>
      </c>
      <c r="AY450" s="20" t="s">
        <v>214</v>
      </c>
      <c r="BE450" s="228">
        <f>IF(N450="základní",J450,0)</f>
        <v>0</v>
      </c>
      <c r="BF450" s="228">
        <f>IF(N450="snížená",J450,0)</f>
        <v>0</v>
      </c>
      <c r="BG450" s="228">
        <f>IF(N450="zákl. přenesená",J450,0)</f>
        <v>0</v>
      </c>
      <c r="BH450" s="228">
        <f>IF(N450="sníž. přenesená",J450,0)</f>
        <v>0</v>
      </c>
      <c r="BI450" s="228">
        <f>IF(N450="nulová",J450,0)</f>
        <v>0</v>
      </c>
      <c r="BJ450" s="20" t="s">
        <v>83</v>
      </c>
      <c r="BK450" s="228">
        <f>ROUND(I450*H450,2)</f>
        <v>0</v>
      </c>
      <c r="BL450" s="20" t="s">
        <v>215</v>
      </c>
      <c r="BM450" s="227" t="s">
        <v>3996</v>
      </c>
    </row>
    <row r="451" s="12" customFormat="1" ht="22.8" customHeight="1">
      <c r="A451" s="12"/>
      <c r="B451" s="200"/>
      <c r="C451" s="201"/>
      <c r="D451" s="202" t="s">
        <v>75</v>
      </c>
      <c r="E451" s="214" t="s">
        <v>3757</v>
      </c>
      <c r="F451" s="214" t="s">
        <v>3758</v>
      </c>
      <c r="G451" s="201"/>
      <c r="H451" s="201"/>
      <c r="I451" s="204"/>
      <c r="J451" s="215">
        <f>BK451</f>
        <v>0</v>
      </c>
      <c r="K451" s="201"/>
      <c r="L451" s="206"/>
      <c r="M451" s="207"/>
      <c r="N451" s="208"/>
      <c r="O451" s="208"/>
      <c r="P451" s="209">
        <f>P452</f>
        <v>0</v>
      </c>
      <c r="Q451" s="208"/>
      <c r="R451" s="209">
        <f>R452</f>
        <v>0</v>
      </c>
      <c r="S451" s="208"/>
      <c r="T451" s="210">
        <f>T452</f>
        <v>0</v>
      </c>
      <c r="U451" s="12"/>
      <c r="V451" s="12"/>
      <c r="W451" s="12"/>
      <c r="X451" s="12"/>
      <c r="Y451" s="12"/>
      <c r="Z451" s="12"/>
      <c r="AA451" s="12"/>
      <c r="AB451" s="12"/>
      <c r="AC451" s="12"/>
      <c r="AD451" s="12"/>
      <c r="AE451" s="12"/>
      <c r="AR451" s="211" t="s">
        <v>83</v>
      </c>
      <c r="AT451" s="212" t="s">
        <v>75</v>
      </c>
      <c r="AU451" s="212" t="s">
        <v>83</v>
      </c>
      <c r="AY451" s="211" t="s">
        <v>214</v>
      </c>
      <c r="BK451" s="213">
        <f>BK452</f>
        <v>0</v>
      </c>
    </row>
    <row r="452" s="2" customFormat="1" ht="16.5" customHeight="1">
      <c r="A452" s="42"/>
      <c r="B452" s="43"/>
      <c r="C452" s="216" t="s">
        <v>76</v>
      </c>
      <c r="D452" s="216" t="s">
        <v>217</v>
      </c>
      <c r="E452" s="217" t="s">
        <v>3850</v>
      </c>
      <c r="F452" s="218" t="s">
        <v>3851</v>
      </c>
      <c r="G452" s="219" t="s">
        <v>670</v>
      </c>
      <c r="H452" s="220">
        <v>4</v>
      </c>
      <c r="I452" s="221"/>
      <c r="J452" s="222">
        <f>ROUND(I452*H452,2)</f>
        <v>0</v>
      </c>
      <c r="K452" s="218" t="s">
        <v>32</v>
      </c>
      <c r="L452" s="48"/>
      <c r="M452" s="223" t="s">
        <v>32</v>
      </c>
      <c r="N452" s="224" t="s">
        <v>47</v>
      </c>
      <c r="O452" s="88"/>
      <c r="P452" s="225">
        <f>O452*H452</f>
        <v>0</v>
      </c>
      <c r="Q452" s="225">
        <v>0</v>
      </c>
      <c r="R452" s="225">
        <f>Q452*H452</f>
        <v>0</v>
      </c>
      <c r="S452" s="225">
        <v>0</v>
      </c>
      <c r="T452" s="226">
        <f>S452*H452</f>
        <v>0</v>
      </c>
      <c r="U452" s="42"/>
      <c r="V452" s="42"/>
      <c r="W452" s="42"/>
      <c r="X452" s="42"/>
      <c r="Y452" s="42"/>
      <c r="Z452" s="42"/>
      <c r="AA452" s="42"/>
      <c r="AB452" s="42"/>
      <c r="AC452" s="42"/>
      <c r="AD452" s="42"/>
      <c r="AE452" s="42"/>
      <c r="AR452" s="227" t="s">
        <v>215</v>
      </c>
      <c r="AT452" s="227" t="s">
        <v>217</v>
      </c>
      <c r="AU452" s="227" t="s">
        <v>85</v>
      </c>
      <c r="AY452" s="20" t="s">
        <v>214</v>
      </c>
      <c r="BE452" s="228">
        <f>IF(N452="základní",J452,0)</f>
        <v>0</v>
      </c>
      <c r="BF452" s="228">
        <f>IF(N452="snížená",J452,0)</f>
        <v>0</v>
      </c>
      <c r="BG452" s="228">
        <f>IF(N452="zákl. přenesená",J452,0)</f>
        <v>0</v>
      </c>
      <c r="BH452" s="228">
        <f>IF(N452="sníž. přenesená",J452,0)</f>
        <v>0</v>
      </c>
      <c r="BI452" s="228">
        <f>IF(N452="nulová",J452,0)</f>
        <v>0</v>
      </c>
      <c r="BJ452" s="20" t="s">
        <v>83</v>
      </c>
      <c r="BK452" s="228">
        <f>ROUND(I452*H452,2)</f>
        <v>0</v>
      </c>
      <c r="BL452" s="20" t="s">
        <v>215</v>
      </c>
      <c r="BM452" s="227" t="s">
        <v>3997</v>
      </c>
    </row>
    <row r="453" s="12" customFormat="1" ht="22.8" customHeight="1">
      <c r="A453" s="12"/>
      <c r="B453" s="200"/>
      <c r="C453" s="201"/>
      <c r="D453" s="202" t="s">
        <v>75</v>
      </c>
      <c r="E453" s="214" t="s">
        <v>3781</v>
      </c>
      <c r="F453" s="214" t="s">
        <v>3782</v>
      </c>
      <c r="G453" s="201"/>
      <c r="H453" s="201"/>
      <c r="I453" s="204"/>
      <c r="J453" s="215">
        <f>BK453</f>
        <v>0</v>
      </c>
      <c r="K453" s="201"/>
      <c r="L453" s="206"/>
      <c r="M453" s="207"/>
      <c r="N453" s="208"/>
      <c r="O453" s="208"/>
      <c r="P453" s="209">
        <f>SUM(P454:P457)</f>
        <v>0</v>
      </c>
      <c r="Q453" s="208"/>
      <c r="R453" s="209">
        <f>SUM(R454:R457)</f>
        <v>0</v>
      </c>
      <c r="S453" s="208"/>
      <c r="T453" s="210">
        <f>SUM(T454:T457)</f>
        <v>0</v>
      </c>
      <c r="U453" s="12"/>
      <c r="V453" s="12"/>
      <c r="W453" s="12"/>
      <c r="X453" s="12"/>
      <c r="Y453" s="12"/>
      <c r="Z453" s="12"/>
      <c r="AA453" s="12"/>
      <c r="AB453" s="12"/>
      <c r="AC453" s="12"/>
      <c r="AD453" s="12"/>
      <c r="AE453" s="12"/>
      <c r="AR453" s="211" t="s">
        <v>83</v>
      </c>
      <c r="AT453" s="212" t="s">
        <v>75</v>
      </c>
      <c r="AU453" s="212" t="s">
        <v>83</v>
      </c>
      <c r="AY453" s="211" t="s">
        <v>214</v>
      </c>
      <c r="BK453" s="213">
        <f>SUM(BK454:BK457)</f>
        <v>0</v>
      </c>
    </row>
    <row r="454" s="2" customFormat="1" ht="66.75" customHeight="1">
      <c r="A454" s="42"/>
      <c r="B454" s="43"/>
      <c r="C454" s="216" t="s">
        <v>76</v>
      </c>
      <c r="D454" s="216" t="s">
        <v>217</v>
      </c>
      <c r="E454" s="217" t="s">
        <v>3922</v>
      </c>
      <c r="F454" s="218" t="s">
        <v>3815</v>
      </c>
      <c r="G454" s="219" t="s">
        <v>670</v>
      </c>
      <c r="H454" s="220">
        <v>9</v>
      </c>
      <c r="I454" s="221"/>
      <c r="J454" s="222">
        <f>ROUND(I454*H454,2)</f>
        <v>0</v>
      </c>
      <c r="K454" s="218" t="s">
        <v>32</v>
      </c>
      <c r="L454" s="48"/>
      <c r="M454" s="223" t="s">
        <v>32</v>
      </c>
      <c r="N454" s="224" t="s">
        <v>47</v>
      </c>
      <c r="O454" s="88"/>
      <c r="P454" s="225">
        <f>O454*H454</f>
        <v>0</v>
      </c>
      <c r="Q454" s="225">
        <v>0</v>
      </c>
      <c r="R454" s="225">
        <f>Q454*H454</f>
        <v>0</v>
      </c>
      <c r="S454" s="225">
        <v>0</v>
      </c>
      <c r="T454" s="226">
        <f>S454*H454</f>
        <v>0</v>
      </c>
      <c r="U454" s="42"/>
      <c r="V454" s="42"/>
      <c r="W454" s="42"/>
      <c r="X454" s="42"/>
      <c r="Y454" s="42"/>
      <c r="Z454" s="42"/>
      <c r="AA454" s="42"/>
      <c r="AB454" s="42"/>
      <c r="AC454" s="42"/>
      <c r="AD454" s="42"/>
      <c r="AE454" s="42"/>
      <c r="AR454" s="227" t="s">
        <v>215</v>
      </c>
      <c r="AT454" s="227" t="s">
        <v>217</v>
      </c>
      <c r="AU454" s="227" t="s">
        <v>85</v>
      </c>
      <c r="AY454" s="20" t="s">
        <v>214</v>
      </c>
      <c r="BE454" s="228">
        <f>IF(N454="základní",J454,0)</f>
        <v>0</v>
      </c>
      <c r="BF454" s="228">
        <f>IF(N454="snížená",J454,0)</f>
        <v>0</v>
      </c>
      <c r="BG454" s="228">
        <f>IF(N454="zákl. přenesená",J454,0)</f>
        <v>0</v>
      </c>
      <c r="BH454" s="228">
        <f>IF(N454="sníž. přenesená",J454,0)</f>
        <v>0</v>
      </c>
      <c r="BI454" s="228">
        <f>IF(N454="nulová",J454,0)</f>
        <v>0</v>
      </c>
      <c r="BJ454" s="20" t="s">
        <v>83</v>
      </c>
      <c r="BK454" s="228">
        <f>ROUND(I454*H454,2)</f>
        <v>0</v>
      </c>
      <c r="BL454" s="20" t="s">
        <v>215</v>
      </c>
      <c r="BM454" s="227" t="s">
        <v>3998</v>
      </c>
    </row>
    <row r="455" s="2" customFormat="1" ht="66.75" customHeight="1">
      <c r="A455" s="42"/>
      <c r="B455" s="43"/>
      <c r="C455" s="216" t="s">
        <v>76</v>
      </c>
      <c r="D455" s="216" t="s">
        <v>217</v>
      </c>
      <c r="E455" s="217" t="s">
        <v>3956</v>
      </c>
      <c r="F455" s="218" t="s">
        <v>3957</v>
      </c>
      <c r="G455" s="219" t="s">
        <v>670</v>
      </c>
      <c r="H455" s="220">
        <v>1</v>
      </c>
      <c r="I455" s="221"/>
      <c r="J455" s="222">
        <f>ROUND(I455*H455,2)</f>
        <v>0</v>
      </c>
      <c r="K455" s="218" t="s">
        <v>32</v>
      </c>
      <c r="L455" s="48"/>
      <c r="M455" s="223" t="s">
        <v>32</v>
      </c>
      <c r="N455" s="224" t="s">
        <v>47</v>
      </c>
      <c r="O455" s="88"/>
      <c r="P455" s="225">
        <f>O455*H455</f>
        <v>0</v>
      </c>
      <c r="Q455" s="225">
        <v>0</v>
      </c>
      <c r="R455" s="225">
        <f>Q455*H455</f>
        <v>0</v>
      </c>
      <c r="S455" s="225">
        <v>0</v>
      </c>
      <c r="T455" s="226">
        <f>S455*H455</f>
        <v>0</v>
      </c>
      <c r="U455" s="42"/>
      <c r="V455" s="42"/>
      <c r="W455" s="42"/>
      <c r="X455" s="42"/>
      <c r="Y455" s="42"/>
      <c r="Z455" s="42"/>
      <c r="AA455" s="42"/>
      <c r="AB455" s="42"/>
      <c r="AC455" s="42"/>
      <c r="AD455" s="42"/>
      <c r="AE455" s="42"/>
      <c r="AR455" s="227" t="s">
        <v>215</v>
      </c>
      <c r="AT455" s="227" t="s">
        <v>217</v>
      </c>
      <c r="AU455" s="227" t="s">
        <v>85</v>
      </c>
      <c r="AY455" s="20" t="s">
        <v>214</v>
      </c>
      <c r="BE455" s="228">
        <f>IF(N455="základní",J455,0)</f>
        <v>0</v>
      </c>
      <c r="BF455" s="228">
        <f>IF(N455="snížená",J455,0)</f>
        <v>0</v>
      </c>
      <c r="BG455" s="228">
        <f>IF(N455="zákl. přenesená",J455,0)</f>
        <v>0</v>
      </c>
      <c r="BH455" s="228">
        <f>IF(N455="sníž. přenesená",J455,0)</f>
        <v>0</v>
      </c>
      <c r="BI455" s="228">
        <f>IF(N455="nulová",J455,0)</f>
        <v>0</v>
      </c>
      <c r="BJ455" s="20" t="s">
        <v>83</v>
      </c>
      <c r="BK455" s="228">
        <f>ROUND(I455*H455,2)</f>
        <v>0</v>
      </c>
      <c r="BL455" s="20" t="s">
        <v>215</v>
      </c>
      <c r="BM455" s="227" t="s">
        <v>3999</v>
      </c>
    </row>
    <row r="456" s="2" customFormat="1" ht="66.75" customHeight="1">
      <c r="A456" s="42"/>
      <c r="B456" s="43"/>
      <c r="C456" s="216" t="s">
        <v>76</v>
      </c>
      <c r="D456" s="216" t="s">
        <v>217</v>
      </c>
      <c r="E456" s="217" t="s">
        <v>3959</v>
      </c>
      <c r="F456" s="218" t="s">
        <v>3960</v>
      </c>
      <c r="G456" s="219" t="s">
        <v>670</v>
      </c>
      <c r="H456" s="220">
        <v>1</v>
      </c>
      <c r="I456" s="221"/>
      <c r="J456" s="222">
        <f>ROUND(I456*H456,2)</f>
        <v>0</v>
      </c>
      <c r="K456" s="218" t="s">
        <v>32</v>
      </c>
      <c r="L456" s="48"/>
      <c r="M456" s="223" t="s">
        <v>32</v>
      </c>
      <c r="N456" s="224" t="s">
        <v>47</v>
      </c>
      <c r="O456" s="88"/>
      <c r="P456" s="225">
        <f>O456*H456</f>
        <v>0</v>
      </c>
      <c r="Q456" s="225">
        <v>0</v>
      </c>
      <c r="R456" s="225">
        <f>Q456*H456</f>
        <v>0</v>
      </c>
      <c r="S456" s="225">
        <v>0</v>
      </c>
      <c r="T456" s="226">
        <f>S456*H456</f>
        <v>0</v>
      </c>
      <c r="U456" s="42"/>
      <c r="V456" s="42"/>
      <c r="W456" s="42"/>
      <c r="X456" s="42"/>
      <c r="Y456" s="42"/>
      <c r="Z456" s="42"/>
      <c r="AA456" s="42"/>
      <c r="AB456" s="42"/>
      <c r="AC456" s="42"/>
      <c r="AD456" s="42"/>
      <c r="AE456" s="42"/>
      <c r="AR456" s="227" t="s">
        <v>215</v>
      </c>
      <c r="AT456" s="227" t="s">
        <v>217</v>
      </c>
      <c r="AU456" s="227" t="s">
        <v>85</v>
      </c>
      <c r="AY456" s="20" t="s">
        <v>214</v>
      </c>
      <c r="BE456" s="228">
        <f>IF(N456="základní",J456,0)</f>
        <v>0</v>
      </c>
      <c r="BF456" s="228">
        <f>IF(N456="snížená",J456,0)</f>
        <v>0</v>
      </c>
      <c r="BG456" s="228">
        <f>IF(N456="zákl. přenesená",J456,0)</f>
        <v>0</v>
      </c>
      <c r="BH456" s="228">
        <f>IF(N456="sníž. přenesená",J456,0)</f>
        <v>0</v>
      </c>
      <c r="BI456" s="228">
        <f>IF(N456="nulová",J456,0)</f>
        <v>0</v>
      </c>
      <c r="BJ456" s="20" t="s">
        <v>83</v>
      </c>
      <c r="BK456" s="228">
        <f>ROUND(I456*H456,2)</f>
        <v>0</v>
      </c>
      <c r="BL456" s="20" t="s">
        <v>215</v>
      </c>
      <c r="BM456" s="227" t="s">
        <v>4000</v>
      </c>
    </row>
    <row r="457" s="2" customFormat="1" ht="66.75" customHeight="1">
      <c r="A457" s="42"/>
      <c r="B457" s="43"/>
      <c r="C457" s="216" t="s">
        <v>76</v>
      </c>
      <c r="D457" s="216" t="s">
        <v>217</v>
      </c>
      <c r="E457" s="217" t="s">
        <v>3923</v>
      </c>
      <c r="F457" s="218" t="s">
        <v>3784</v>
      </c>
      <c r="G457" s="219" t="s">
        <v>670</v>
      </c>
      <c r="H457" s="220">
        <v>9</v>
      </c>
      <c r="I457" s="221"/>
      <c r="J457" s="222">
        <f>ROUND(I457*H457,2)</f>
        <v>0</v>
      </c>
      <c r="K457" s="218" t="s">
        <v>32</v>
      </c>
      <c r="L457" s="48"/>
      <c r="M457" s="223" t="s">
        <v>32</v>
      </c>
      <c r="N457" s="224" t="s">
        <v>47</v>
      </c>
      <c r="O457" s="88"/>
      <c r="P457" s="225">
        <f>O457*H457</f>
        <v>0</v>
      </c>
      <c r="Q457" s="225">
        <v>0</v>
      </c>
      <c r="R457" s="225">
        <f>Q457*H457</f>
        <v>0</v>
      </c>
      <c r="S457" s="225">
        <v>0</v>
      </c>
      <c r="T457" s="226">
        <f>S457*H457</f>
        <v>0</v>
      </c>
      <c r="U457" s="42"/>
      <c r="V457" s="42"/>
      <c r="W457" s="42"/>
      <c r="X457" s="42"/>
      <c r="Y457" s="42"/>
      <c r="Z457" s="42"/>
      <c r="AA457" s="42"/>
      <c r="AB457" s="42"/>
      <c r="AC457" s="42"/>
      <c r="AD457" s="42"/>
      <c r="AE457" s="42"/>
      <c r="AR457" s="227" t="s">
        <v>215</v>
      </c>
      <c r="AT457" s="227" t="s">
        <v>217</v>
      </c>
      <c r="AU457" s="227" t="s">
        <v>85</v>
      </c>
      <c r="AY457" s="20" t="s">
        <v>214</v>
      </c>
      <c r="BE457" s="228">
        <f>IF(N457="základní",J457,0)</f>
        <v>0</v>
      </c>
      <c r="BF457" s="228">
        <f>IF(N457="snížená",J457,0)</f>
        <v>0</v>
      </c>
      <c r="BG457" s="228">
        <f>IF(N457="zákl. přenesená",J457,0)</f>
        <v>0</v>
      </c>
      <c r="BH457" s="228">
        <f>IF(N457="sníž. přenesená",J457,0)</f>
        <v>0</v>
      </c>
      <c r="BI457" s="228">
        <f>IF(N457="nulová",J457,0)</f>
        <v>0</v>
      </c>
      <c r="BJ457" s="20" t="s">
        <v>83</v>
      </c>
      <c r="BK457" s="228">
        <f>ROUND(I457*H457,2)</f>
        <v>0</v>
      </c>
      <c r="BL457" s="20" t="s">
        <v>215</v>
      </c>
      <c r="BM457" s="227" t="s">
        <v>4001</v>
      </c>
    </row>
    <row r="458" s="12" customFormat="1" ht="22.8" customHeight="1">
      <c r="A458" s="12"/>
      <c r="B458" s="200"/>
      <c r="C458" s="201"/>
      <c r="D458" s="202" t="s">
        <v>75</v>
      </c>
      <c r="E458" s="214" t="s">
        <v>3777</v>
      </c>
      <c r="F458" s="214" t="s">
        <v>3778</v>
      </c>
      <c r="G458" s="201"/>
      <c r="H458" s="201"/>
      <c r="I458" s="204"/>
      <c r="J458" s="215">
        <f>BK458</f>
        <v>0</v>
      </c>
      <c r="K458" s="201"/>
      <c r="L458" s="206"/>
      <c r="M458" s="207"/>
      <c r="N458" s="208"/>
      <c r="O458" s="208"/>
      <c r="P458" s="209">
        <f>SUM(P459:P460)</f>
        <v>0</v>
      </c>
      <c r="Q458" s="208"/>
      <c r="R458" s="209">
        <f>SUM(R459:R460)</f>
        <v>0</v>
      </c>
      <c r="S458" s="208"/>
      <c r="T458" s="210">
        <f>SUM(T459:T460)</f>
        <v>0</v>
      </c>
      <c r="U458" s="12"/>
      <c r="V458" s="12"/>
      <c r="W458" s="12"/>
      <c r="X458" s="12"/>
      <c r="Y458" s="12"/>
      <c r="Z458" s="12"/>
      <c r="AA458" s="12"/>
      <c r="AB458" s="12"/>
      <c r="AC458" s="12"/>
      <c r="AD458" s="12"/>
      <c r="AE458" s="12"/>
      <c r="AR458" s="211" t="s">
        <v>83</v>
      </c>
      <c r="AT458" s="212" t="s">
        <v>75</v>
      </c>
      <c r="AU458" s="212" t="s">
        <v>83</v>
      </c>
      <c r="AY458" s="211" t="s">
        <v>214</v>
      </c>
      <c r="BK458" s="213">
        <f>SUM(BK459:BK460)</f>
        <v>0</v>
      </c>
    </row>
    <row r="459" s="2" customFormat="1" ht="24.15" customHeight="1">
      <c r="A459" s="42"/>
      <c r="B459" s="43"/>
      <c r="C459" s="216" t="s">
        <v>76</v>
      </c>
      <c r="D459" s="216" t="s">
        <v>217</v>
      </c>
      <c r="E459" s="217" t="s">
        <v>3813</v>
      </c>
      <c r="F459" s="218" t="s">
        <v>3780</v>
      </c>
      <c r="G459" s="219" t="s">
        <v>3732</v>
      </c>
      <c r="H459" s="220">
        <v>24</v>
      </c>
      <c r="I459" s="221"/>
      <c r="J459" s="222">
        <f>ROUND(I459*H459,2)</f>
        <v>0</v>
      </c>
      <c r="K459" s="218" t="s">
        <v>32</v>
      </c>
      <c r="L459" s="48"/>
      <c r="M459" s="223" t="s">
        <v>32</v>
      </c>
      <c r="N459" s="224" t="s">
        <v>47</v>
      </c>
      <c r="O459" s="88"/>
      <c r="P459" s="225">
        <f>O459*H459</f>
        <v>0</v>
      </c>
      <c r="Q459" s="225">
        <v>0</v>
      </c>
      <c r="R459" s="225">
        <f>Q459*H459</f>
        <v>0</v>
      </c>
      <c r="S459" s="225">
        <v>0</v>
      </c>
      <c r="T459" s="226">
        <f>S459*H459</f>
        <v>0</v>
      </c>
      <c r="U459" s="42"/>
      <c r="V459" s="42"/>
      <c r="W459" s="42"/>
      <c r="X459" s="42"/>
      <c r="Y459" s="42"/>
      <c r="Z459" s="42"/>
      <c r="AA459" s="42"/>
      <c r="AB459" s="42"/>
      <c r="AC459" s="42"/>
      <c r="AD459" s="42"/>
      <c r="AE459" s="42"/>
      <c r="AR459" s="227" t="s">
        <v>215</v>
      </c>
      <c r="AT459" s="227" t="s">
        <v>217</v>
      </c>
      <c r="AU459" s="227" t="s">
        <v>85</v>
      </c>
      <c r="AY459" s="20" t="s">
        <v>214</v>
      </c>
      <c r="BE459" s="228">
        <f>IF(N459="základní",J459,0)</f>
        <v>0</v>
      </c>
      <c r="BF459" s="228">
        <f>IF(N459="snížená",J459,0)</f>
        <v>0</v>
      </c>
      <c r="BG459" s="228">
        <f>IF(N459="zákl. přenesená",J459,0)</f>
        <v>0</v>
      </c>
      <c r="BH459" s="228">
        <f>IF(N459="sníž. přenesená",J459,0)</f>
        <v>0</v>
      </c>
      <c r="BI459" s="228">
        <f>IF(N459="nulová",J459,0)</f>
        <v>0</v>
      </c>
      <c r="BJ459" s="20" t="s">
        <v>83</v>
      </c>
      <c r="BK459" s="228">
        <f>ROUND(I459*H459,2)</f>
        <v>0</v>
      </c>
      <c r="BL459" s="20" t="s">
        <v>215</v>
      </c>
      <c r="BM459" s="227" t="s">
        <v>4002</v>
      </c>
    </row>
    <row r="460" s="2" customFormat="1" ht="24.15" customHeight="1">
      <c r="A460" s="42"/>
      <c r="B460" s="43"/>
      <c r="C460" s="216" t="s">
        <v>76</v>
      </c>
      <c r="D460" s="216" t="s">
        <v>217</v>
      </c>
      <c r="E460" s="217" t="s">
        <v>4003</v>
      </c>
      <c r="F460" s="218" t="s">
        <v>3953</v>
      </c>
      <c r="G460" s="219" t="s">
        <v>3732</v>
      </c>
      <c r="H460" s="220">
        <v>6</v>
      </c>
      <c r="I460" s="221"/>
      <c r="J460" s="222">
        <f>ROUND(I460*H460,2)</f>
        <v>0</v>
      </c>
      <c r="K460" s="218" t="s">
        <v>32</v>
      </c>
      <c r="L460" s="48"/>
      <c r="M460" s="223" t="s">
        <v>32</v>
      </c>
      <c r="N460" s="224" t="s">
        <v>47</v>
      </c>
      <c r="O460" s="88"/>
      <c r="P460" s="225">
        <f>O460*H460</f>
        <v>0</v>
      </c>
      <c r="Q460" s="225">
        <v>0</v>
      </c>
      <c r="R460" s="225">
        <f>Q460*H460</f>
        <v>0</v>
      </c>
      <c r="S460" s="225">
        <v>0</v>
      </c>
      <c r="T460" s="226">
        <f>S460*H460</f>
        <v>0</v>
      </c>
      <c r="U460" s="42"/>
      <c r="V460" s="42"/>
      <c r="W460" s="42"/>
      <c r="X460" s="42"/>
      <c r="Y460" s="42"/>
      <c r="Z460" s="42"/>
      <c r="AA460" s="42"/>
      <c r="AB460" s="42"/>
      <c r="AC460" s="42"/>
      <c r="AD460" s="42"/>
      <c r="AE460" s="42"/>
      <c r="AR460" s="227" t="s">
        <v>215</v>
      </c>
      <c r="AT460" s="227" t="s">
        <v>217</v>
      </c>
      <c r="AU460" s="227" t="s">
        <v>85</v>
      </c>
      <c r="AY460" s="20" t="s">
        <v>214</v>
      </c>
      <c r="BE460" s="228">
        <f>IF(N460="základní",J460,0)</f>
        <v>0</v>
      </c>
      <c r="BF460" s="228">
        <f>IF(N460="snížená",J460,0)</f>
        <v>0</v>
      </c>
      <c r="BG460" s="228">
        <f>IF(N460="zákl. přenesená",J460,0)</f>
        <v>0</v>
      </c>
      <c r="BH460" s="228">
        <f>IF(N460="sníž. přenesená",J460,0)</f>
        <v>0</v>
      </c>
      <c r="BI460" s="228">
        <f>IF(N460="nulová",J460,0)</f>
        <v>0</v>
      </c>
      <c r="BJ460" s="20" t="s">
        <v>83</v>
      </c>
      <c r="BK460" s="228">
        <f>ROUND(I460*H460,2)</f>
        <v>0</v>
      </c>
      <c r="BL460" s="20" t="s">
        <v>215</v>
      </c>
      <c r="BM460" s="227" t="s">
        <v>4004</v>
      </c>
    </row>
    <row r="461" s="12" customFormat="1" ht="22.8" customHeight="1">
      <c r="A461" s="12"/>
      <c r="B461" s="200"/>
      <c r="C461" s="201"/>
      <c r="D461" s="202" t="s">
        <v>75</v>
      </c>
      <c r="E461" s="214" t="s">
        <v>3888</v>
      </c>
      <c r="F461" s="214" t="s">
        <v>3889</v>
      </c>
      <c r="G461" s="201"/>
      <c r="H461" s="201"/>
      <c r="I461" s="204"/>
      <c r="J461" s="215">
        <f>BK461</f>
        <v>0</v>
      </c>
      <c r="K461" s="201"/>
      <c r="L461" s="206"/>
      <c r="M461" s="207"/>
      <c r="N461" s="208"/>
      <c r="O461" s="208"/>
      <c r="P461" s="209">
        <f>SUM(P462:P463)</f>
        <v>0</v>
      </c>
      <c r="Q461" s="208"/>
      <c r="R461" s="209">
        <f>SUM(R462:R463)</f>
        <v>0</v>
      </c>
      <c r="S461" s="208"/>
      <c r="T461" s="210">
        <f>SUM(T462:T463)</f>
        <v>0</v>
      </c>
      <c r="U461" s="12"/>
      <c r="V461" s="12"/>
      <c r="W461" s="12"/>
      <c r="X461" s="12"/>
      <c r="Y461" s="12"/>
      <c r="Z461" s="12"/>
      <c r="AA461" s="12"/>
      <c r="AB461" s="12"/>
      <c r="AC461" s="12"/>
      <c r="AD461" s="12"/>
      <c r="AE461" s="12"/>
      <c r="AR461" s="211" t="s">
        <v>83</v>
      </c>
      <c r="AT461" s="212" t="s">
        <v>75</v>
      </c>
      <c r="AU461" s="212" t="s">
        <v>83</v>
      </c>
      <c r="AY461" s="211" t="s">
        <v>214</v>
      </c>
      <c r="BK461" s="213">
        <f>SUM(BK462:BK463)</f>
        <v>0</v>
      </c>
    </row>
    <row r="462" s="2" customFormat="1" ht="16.5" customHeight="1">
      <c r="A462" s="42"/>
      <c r="B462" s="43"/>
      <c r="C462" s="216" t="s">
        <v>76</v>
      </c>
      <c r="D462" s="216" t="s">
        <v>217</v>
      </c>
      <c r="E462" s="217" t="s">
        <v>3924</v>
      </c>
      <c r="F462" s="218" t="s">
        <v>3869</v>
      </c>
      <c r="G462" s="219" t="s">
        <v>3732</v>
      </c>
      <c r="H462" s="220">
        <v>3</v>
      </c>
      <c r="I462" s="221"/>
      <c r="J462" s="222">
        <f>ROUND(I462*H462,2)</f>
        <v>0</v>
      </c>
      <c r="K462" s="218" t="s">
        <v>32</v>
      </c>
      <c r="L462" s="48"/>
      <c r="M462" s="223" t="s">
        <v>32</v>
      </c>
      <c r="N462" s="224" t="s">
        <v>47</v>
      </c>
      <c r="O462" s="88"/>
      <c r="P462" s="225">
        <f>O462*H462</f>
        <v>0</v>
      </c>
      <c r="Q462" s="225">
        <v>0</v>
      </c>
      <c r="R462" s="225">
        <f>Q462*H462</f>
        <v>0</v>
      </c>
      <c r="S462" s="225">
        <v>0</v>
      </c>
      <c r="T462" s="226">
        <f>S462*H462</f>
        <v>0</v>
      </c>
      <c r="U462" s="42"/>
      <c r="V462" s="42"/>
      <c r="W462" s="42"/>
      <c r="X462" s="42"/>
      <c r="Y462" s="42"/>
      <c r="Z462" s="42"/>
      <c r="AA462" s="42"/>
      <c r="AB462" s="42"/>
      <c r="AC462" s="42"/>
      <c r="AD462" s="42"/>
      <c r="AE462" s="42"/>
      <c r="AR462" s="227" t="s">
        <v>215</v>
      </c>
      <c r="AT462" s="227" t="s">
        <v>217</v>
      </c>
      <c r="AU462" s="227" t="s">
        <v>85</v>
      </c>
      <c r="AY462" s="20" t="s">
        <v>214</v>
      </c>
      <c r="BE462" s="228">
        <f>IF(N462="základní",J462,0)</f>
        <v>0</v>
      </c>
      <c r="BF462" s="228">
        <f>IF(N462="snížená",J462,0)</f>
        <v>0</v>
      </c>
      <c r="BG462" s="228">
        <f>IF(N462="zákl. přenesená",J462,0)</f>
        <v>0</v>
      </c>
      <c r="BH462" s="228">
        <f>IF(N462="sníž. přenesená",J462,0)</f>
        <v>0</v>
      </c>
      <c r="BI462" s="228">
        <f>IF(N462="nulová",J462,0)</f>
        <v>0</v>
      </c>
      <c r="BJ462" s="20" t="s">
        <v>83</v>
      </c>
      <c r="BK462" s="228">
        <f>ROUND(I462*H462,2)</f>
        <v>0</v>
      </c>
      <c r="BL462" s="20" t="s">
        <v>215</v>
      </c>
      <c r="BM462" s="227" t="s">
        <v>4005</v>
      </c>
    </row>
    <row r="463" s="2" customFormat="1" ht="16.5" customHeight="1">
      <c r="A463" s="42"/>
      <c r="B463" s="43"/>
      <c r="C463" s="216" t="s">
        <v>76</v>
      </c>
      <c r="D463" s="216" t="s">
        <v>217</v>
      </c>
      <c r="E463" s="217" t="s">
        <v>4006</v>
      </c>
      <c r="F463" s="218" t="s">
        <v>3895</v>
      </c>
      <c r="G463" s="219" t="s">
        <v>3732</v>
      </c>
      <c r="H463" s="220">
        <v>3</v>
      </c>
      <c r="I463" s="221"/>
      <c r="J463" s="222">
        <f>ROUND(I463*H463,2)</f>
        <v>0</v>
      </c>
      <c r="K463" s="218" t="s">
        <v>32</v>
      </c>
      <c r="L463" s="48"/>
      <c r="M463" s="223" t="s">
        <v>32</v>
      </c>
      <c r="N463" s="224" t="s">
        <v>47</v>
      </c>
      <c r="O463" s="88"/>
      <c r="P463" s="225">
        <f>O463*H463</f>
        <v>0</v>
      </c>
      <c r="Q463" s="225">
        <v>0</v>
      </c>
      <c r="R463" s="225">
        <f>Q463*H463</f>
        <v>0</v>
      </c>
      <c r="S463" s="225">
        <v>0</v>
      </c>
      <c r="T463" s="226">
        <f>S463*H463</f>
        <v>0</v>
      </c>
      <c r="U463" s="42"/>
      <c r="V463" s="42"/>
      <c r="W463" s="42"/>
      <c r="X463" s="42"/>
      <c r="Y463" s="42"/>
      <c r="Z463" s="42"/>
      <c r="AA463" s="42"/>
      <c r="AB463" s="42"/>
      <c r="AC463" s="42"/>
      <c r="AD463" s="42"/>
      <c r="AE463" s="42"/>
      <c r="AR463" s="227" t="s">
        <v>215</v>
      </c>
      <c r="AT463" s="227" t="s">
        <v>217</v>
      </c>
      <c r="AU463" s="227" t="s">
        <v>85</v>
      </c>
      <c r="AY463" s="20" t="s">
        <v>214</v>
      </c>
      <c r="BE463" s="228">
        <f>IF(N463="základní",J463,0)</f>
        <v>0</v>
      </c>
      <c r="BF463" s="228">
        <f>IF(N463="snížená",J463,0)</f>
        <v>0</v>
      </c>
      <c r="BG463" s="228">
        <f>IF(N463="zákl. přenesená",J463,0)</f>
        <v>0</v>
      </c>
      <c r="BH463" s="228">
        <f>IF(N463="sníž. přenesená",J463,0)</f>
        <v>0</v>
      </c>
      <c r="BI463" s="228">
        <f>IF(N463="nulová",J463,0)</f>
        <v>0</v>
      </c>
      <c r="BJ463" s="20" t="s">
        <v>83</v>
      </c>
      <c r="BK463" s="228">
        <f>ROUND(I463*H463,2)</f>
        <v>0</v>
      </c>
      <c r="BL463" s="20" t="s">
        <v>215</v>
      </c>
      <c r="BM463" s="227" t="s">
        <v>4007</v>
      </c>
    </row>
    <row r="464" s="12" customFormat="1" ht="22.8" customHeight="1">
      <c r="A464" s="12"/>
      <c r="B464" s="200"/>
      <c r="C464" s="201"/>
      <c r="D464" s="202" t="s">
        <v>75</v>
      </c>
      <c r="E464" s="214" t="s">
        <v>3612</v>
      </c>
      <c r="F464" s="214" t="s">
        <v>3729</v>
      </c>
      <c r="G464" s="201"/>
      <c r="H464" s="201"/>
      <c r="I464" s="204"/>
      <c r="J464" s="215">
        <f>BK464</f>
        <v>0</v>
      </c>
      <c r="K464" s="201"/>
      <c r="L464" s="206"/>
      <c r="M464" s="207"/>
      <c r="N464" s="208"/>
      <c r="O464" s="208"/>
      <c r="P464" s="209">
        <f>SUM(P465:P466)</f>
        <v>0</v>
      </c>
      <c r="Q464" s="208"/>
      <c r="R464" s="209">
        <f>SUM(R465:R466)</f>
        <v>0</v>
      </c>
      <c r="S464" s="208"/>
      <c r="T464" s="210">
        <f>SUM(T465:T466)</f>
        <v>0</v>
      </c>
      <c r="U464" s="12"/>
      <c r="V464" s="12"/>
      <c r="W464" s="12"/>
      <c r="X464" s="12"/>
      <c r="Y464" s="12"/>
      <c r="Z464" s="12"/>
      <c r="AA464" s="12"/>
      <c r="AB464" s="12"/>
      <c r="AC464" s="12"/>
      <c r="AD464" s="12"/>
      <c r="AE464" s="12"/>
      <c r="AR464" s="211" t="s">
        <v>83</v>
      </c>
      <c r="AT464" s="212" t="s">
        <v>75</v>
      </c>
      <c r="AU464" s="212" t="s">
        <v>83</v>
      </c>
      <c r="AY464" s="211" t="s">
        <v>214</v>
      </c>
      <c r="BK464" s="213">
        <f>SUM(BK465:BK466)</f>
        <v>0</v>
      </c>
    </row>
    <row r="465" s="2" customFormat="1" ht="16.5" customHeight="1">
      <c r="A465" s="42"/>
      <c r="B465" s="43"/>
      <c r="C465" s="216" t="s">
        <v>76</v>
      </c>
      <c r="D465" s="216" t="s">
        <v>217</v>
      </c>
      <c r="E465" s="217" t="s">
        <v>3892</v>
      </c>
      <c r="F465" s="218" t="s">
        <v>3893</v>
      </c>
      <c r="G465" s="219" t="s">
        <v>3732</v>
      </c>
      <c r="H465" s="220">
        <v>6</v>
      </c>
      <c r="I465" s="221"/>
      <c r="J465" s="222">
        <f>ROUND(I465*H465,2)</f>
        <v>0</v>
      </c>
      <c r="K465" s="218" t="s">
        <v>32</v>
      </c>
      <c r="L465" s="48"/>
      <c r="M465" s="223" t="s">
        <v>32</v>
      </c>
      <c r="N465" s="224" t="s">
        <v>47</v>
      </c>
      <c r="O465" s="88"/>
      <c r="P465" s="225">
        <f>O465*H465</f>
        <v>0</v>
      </c>
      <c r="Q465" s="225">
        <v>0</v>
      </c>
      <c r="R465" s="225">
        <f>Q465*H465</f>
        <v>0</v>
      </c>
      <c r="S465" s="225">
        <v>0</v>
      </c>
      <c r="T465" s="226">
        <f>S465*H465</f>
        <v>0</v>
      </c>
      <c r="U465" s="42"/>
      <c r="V465" s="42"/>
      <c r="W465" s="42"/>
      <c r="X465" s="42"/>
      <c r="Y465" s="42"/>
      <c r="Z465" s="42"/>
      <c r="AA465" s="42"/>
      <c r="AB465" s="42"/>
      <c r="AC465" s="42"/>
      <c r="AD465" s="42"/>
      <c r="AE465" s="42"/>
      <c r="AR465" s="227" t="s">
        <v>215</v>
      </c>
      <c r="AT465" s="227" t="s">
        <v>217</v>
      </c>
      <c r="AU465" s="227" t="s">
        <v>85</v>
      </c>
      <c r="AY465" s="20" t="s">
        <v>214</v>
      </c>
      <c r="BE465" s="228">
        <f>IF(N465="základní",J465,0)</f>
        <v>0</v>
      </c>
      <c r="BF465" s="228">
        <f>IF(N465="snížená",J465,0)</f>
        <v>0</v>
      </c>
      <c r="BG465" s="228">
        <f>IF(N465="zákl. přenesená",J465,0)</f>
        <v>0</v>
      </c>
      <c r="BH465" s="228">
        <f>IF(N465="sníž. přenesená",J465,0)</f>
        <v>0</v>
      </c>
      <c r="BI465" s="228">
        <f>IF(N465="nulová",J465,0)</f>
        <v>0</v>
      </c>
      <c r="BJ465" s="20" t="s">
        <v>83</v>
      </c>
      <c r="BK465" s="228">
        <f>ROUND(I465*H465,2)</f>
        <v>0</v>
      </c>
      <c r="BL465" s="20" t="s">
        <v>215</v>
      </c>
      <c r="BM465" s="227" t="s">
        <v>4008</v>
      </c>
    </row>
    <row r="466" s="2" customFormat="1" ht="16.5" customHeight="1">
      <c r="A466" s="42"/>
      <c r="B466" s="43"/>
      <c r="C466" s="216" t="s">
        <v>76</v>
      </c>
      <c r="D466" s="216" t="s">
        <v>217</v>
      </c>
      <c r="E466" s="217" t="s">
        <v>4009</v>
      </c>
      <c r="F466" s="218" t="s">
        <v>3927</v>
      </c>
      <c r="G466" s="219" t="s">
        <v>3732</v>
      </c>
      <c r="H466" s="220">
        <v>8</v>
      </c>
      <c r="I466" s="221"/>
      <c r="J466" s="222">
        <f>ROUND(I466*H466,2)</f>
        <v>0</v>
      </c>
      <c r="K466" s="218" t="s">
        <v>32</v>
      </c>
      <c r="L466" s="48"/>
      <c r="M466" s="223" t="s">
        <v>32</v>
      </c>
      <c r="N466" s="224" t="s">
        <v>47</v>
      </c>
      <c r="O466" s="88"/>
      <c r="P466" s="225">
        <f>O466*H466</f>
        <v>0</v>
      </c>
      <c r="Q466" s="225">
        <v>0</v>
      </c>
      <c r="R466" s="225">
        <f>Q466*H466</f>
        <v>0</v>
      </c>
      <c r="S466" s="225">
        <v>0</v>
      </c>
      <c r="T466" s="226">
        <f>S466*H466</f>
        <v>0</v>
      </c>
      <c r="U466" s="42"/>
      <c r="V466" s="42"/>
      <c r="W466" s="42"/>
      <c r="X466" s="42"/>
      <c r="Y466" s="42"/>
      <c r="Z466" s="42"/>
      <c r="AA466" s="42"/>
      <c r="AB466" s="42"/>
      <c r="AC466" s="42"/>
      <c r="AD466" s="42"/>
      <c r="AE466" s="42"/>
      <c r="AR466" s="227" t="s">
        <v>215</v>
      </c>
      <c r="AT466" s="227" t="s">
        <v>217</v>
      </c>
      <c r="AU466" s="227" t="s">
        <v>85</v>
      </c>
      <c r="AY466" s="20" t="s">
        <v>214</v>
      </c>
      <c r="BE466" s="228">
        <f>IF(N466="základní",J466,0)</f>
        <v>0</v>
      </c>
      <c r="BF466" s="228">
        <f>IF(N466="snížená",J466,0)</f>
        <v>0</v>
      </c>
      <c r="BG466" s="228">
        <f>IF(N466="zákl. přenesená",J466,0)</f>
        <v>0</v>
      </c>
      <c r="BH466" s="228">
        <f>IF(N466="sníž. přenesená",J466,0)</f>
        <v>0</v>
      </c>
      <c r="BI466" s="228">
        <f>IF(N466="nulová",J466,0)</f>
        <v>0</v>
      </c>
      <c r="BJ466" s="20" t="s">
        <v>83</v>
      </c>
      <c r="BK466" s="228">
        <f>ROUND(I466*H466,2)</f>
        <v>0</v>
      </c>
      <c r="BL466" s="20" t="s">
        <v>215</v>
      </c>
      <c r="BM466" s="227" t="s">
        <v>4010</v>
      </c>
    </row>
    <row r="467" s="12" customFormat="1" ht="22.8" customHeight="1">
      <c r="A467" s="12"/>
      <c r="B467" s="200"/>
      <c r="C467" s="201"/>
      <c r="D467" s="202" t="s">
        <v>75</v>
      </c>
      <c r="E467" s="214" t="s">
        <v>3733</v>
      </c>
      <c r="F467" s="214" t="s">
        <v>3734</v>
      </c>
      <c r="G467" s="201"/>
      <c r="H467" s="201"/>
      <c r="I467" s="204"/>
      <c r="J467" s="215">
        <f>BK467</f>
        <v>0</v>
      </c>
      <c r="K467" s="201"/>
      <c r="L467" s="206"/>
      <c r="M467" s="207"/>
      <c r="N467" s="208"/>
      <c r="O467" s="208"/>
      <c r="P467" s="209">
        <f>SUM(P468:P470)</f>
        <v>0</v>
      </c>
      <c r="Q467" s="208"/>
      <c r="R467" s="209">
        <f>SUM(R468:R470)</f>
        <v>0</v>
      </c>
      <c r="S467" s="208"/>
      <c r="T467" s="210">
        <f>SUM(T468:T470)</f>
        <v>0</v>
      </c>
      <c r="U467" s="12"/>
      <c r="V467" s="12"/>
      <c r="W467" s="12"/>
      <c r="X467" s="12"/>
      <c r="Y467" s="12"/>
      <c r="Z467" s="12"/>
      <c r="AA467" s="12"/>
      <c r="AB467" s="12"/>
      <c r="AC467" s="12"/>
      <c r="AD467" s="12"/>
      <c r="AE467" s="12"/>
      <c r="AR467" s="211" t="s">
        <v>83</v>
      </c>
      <c r="AT467" s="212" t="s">
        <v>75</v>
      </c>
      <c r="AU467" s="212" t="s">
        <v>83</v>
      </c>
      <c r="AY467" s="211" t="s">
        <v>214</v>
      </c>
      <c r="BK467" s="213">
        <f>SUM(BK468:BK470)</f>
        <v>0</v>
      </c>
    </row>
    <row r="468" s="2" customFormat="1" ht="16.5" customHeight="1">
      <c r="A468" s="42"/>
      <c r="B468" s="43"/>
      <c r="C468" s="216" t="s">
        <v>76</v>
      </c>
      <c r="D468" s="216" t="s">
        <v>217</v>
      </c>
      <c r="E468" s="217" t="s">
        <v>3896</v>
      </c>
      <c r="F468" s="218" t="s">
        <v>3820</v>
      </c>
      <c r="G468" s="219" t="s">
        <v>3732</v>
      </c>
      <c r="H468" s="220">
        <v>27</v>
      </c>
      <c r="I468" s="221"/>
      <c r="J468" s="222">
        <f>ROUND(I468*H468,2)</f>
        <v>0</v>
      </c>
      <c r="K468" s="218" t="s">
        <v>32</v>
      </c>
      <c r="L468" s="48"/>
      <c r="M468" s="223" t="s">
        <v>32</v>
      </c>
      <c r="N468" s="224" t="s">
        <v>47</v>
      </c>
      <c r="O468" s="88"/>
      <c r="P468" s="225">
        <f>O468*H468</f>
        <v>0</v>
      </c>
      <c r="Q468" s="225">
        <v>0</v>
      </c>
      <c r="R468" s="225">
        <f>Q468*H468</f>
        <v>0</v>
      </c>
      <c r="S468" s="225">
        <v>0</v>
      </c>
      <c r="T468" s="226">
        <f>S468*H468</f>
        <v>0</v>
      </c>
      <c r="U468" s="42"/>
      <c r="V468" s="42"/>
      <c r="W468" s="42"/>
      <c r="X468" s="42"/>
      <c r="Y468" s="42"/>
      <c r="Z468" s="42"/>
      <c r="AA468" s="42"/>
      <c r="AB468" s="42"/>
      <c r="AC468" s="42"/>
      <c r="AD468" s="42"/>
      <c r="AE468" s="42"/>
      <c r="AR468" s="227" t="s">
        <v>215</v>
      </c>
      <c r="AT468" s="227" t="s">
        <v>217</v>
      </c>
      <c r="AU468" s="227" t="s">
        <v>85</v>
      </c>
      <c r="AY468" s="20" t="s">
        <v>214</v>
      </c>
      <c r="BE468" s="228">
        <f>IF(N468="základní",J468,0)</f>
        <v>0</v>
      </c>
      <c r="BF468" s="228">
        <f>IF(N468="snížená",J468,0)</f>
        <v>0</v>
      </c>
      <c r="BG468" s="228">
        <f>IF(N468="zákl. přenesená",J468,0)</f>
        <v>0</v>
      </c>
      <c r="BH468" s="228">
        <f>IF(N468="sníž. přenesená",J468,0)</f>
        <v>0</v>
      </c>
      <c r="BI468" s="228">
        <f>IF(N468="nulová",J468,0)</f>
        <v>0</v>
      </c>
      <c r="BJ468" s="20" t="s">
        <v>83</v>
      </c>
      <c r="BK468" s="228">
        <f>ROUND(I468*H468,2)</f>
        <v>0</v>
      </c>
      <c r="BL468" s="20" t="s">
        <v>215</v>
      </c>
      <c r="BM468" s="227" t="s">
        <v>4011</v>
      </c>
    </row>
    <row r="469" s="2" customFormat="1" ht="16.5" customHeight="1">
      <c r="A469" s="42"/>
      <c r="B469" s="43"/>
      <c r="C469" s="216" t="s">
        <v>76</v>
      </c>
      <c r="D469" s="216" t="s">
        <v>217</v>
      </c>
      <c r="E469" s="217" t="s">
        <v>3928</v>
      </c>
      <c r="F469" s="218" t="s">
        <v>3828</v>
      </c>
      <c r="G469" s="219" t="s">
        <v>3732</v>
      </c>
      <c r="H469" s="220">
        <v>18</v>
      </c>
      <c r="I469" s="221"/>
      <c r="J469" s="222">
        <f>ROUND(I469*H469,2)</f>
        <v>0</v>
      </c>
      <c r="K469" s="218" t="s">
        <v>32</v>
      </c>
      <c r="L469" s="48"/>
      <c r="M469" s="223" t="s">
        <v>32</v>
      </c>
      <c r="N469" s="224" t="s">
        <v>47</v>
      </c>
      <c r="O469" s="88"/>
      <c r="P469" s="225">
        <f>O469*H469</f>
        <v>0</v>
      </c>
      <c r="Q469" s="225">
        <v>0</v>
      </c>
      <c r="R469" s="225">
        <f>Q469*H469</f>
        <v>0</v>
      </c>
      <c r="S469" s="225">
        <v>0</v>
      </c>
      <c r="T469" s="226">
        <f>S469*H469</f>
        <v>0</v>
      </c>
      <c r="U469" s="42"/>
      <c r="V469" s="42"/>
      <c r="W469" s="42"/>
      <c r="X469" s="42"/>
      <c r="Y469" s="42"/>
      <c r="Z469" s="42"/>
      <c r="AA469" s="42"/>
      <c r="AB469" s="42"/>
      <c r="AC469" s="42"/>
      <c r="AD469" s="42"/>
      <c r="AE469" s="42"/>
      <c r="AR469" s="227" t="s">
        <v>215</v>
      </c>
      <c r="AT469" s="227" t="s">
        <v>217</v>
      </c>
      <c r="AU469" s="227" t="s">
        <v>85</v>
      </c>
      <c r="AY469" s="20" t="s">
        <v>214</v>
      </c>
      <c r="BE469" s="228">
        <f>IF(N469="základní",J469,0)</f>
        <v>0</v>
      </c>
      <c r="BF469" s="228">
        <f>IF(N469="snížená",J469,0)</f>
        <v>0</v>
      </c>
      <c r="BG469" s="228">
        <f>IF(N469="zákl. přenesená",J469,0)</f>
        <v>0</v>
      </c>
      <c r="BH469" s="228">
        <f>IF(N469="sníž. přenesená",J469,0)</f>
        <v>0</v>
      </c>
      <c r="BI469" s="228">
        <f>IF(N469="nulová",J469,0)</f>
        <v>0</v>
      </c>
      <c r="BJ469" s="20" t="s">
        <v>83</v>
      </c>
      <c r="BK469" s="228">
        <f>ROUND(I469*H469,2)</f>
        <v>0</v>
      </c>
      <c r="BL469" s="20" t="s">
        <v>215</v>
      </c>
      <c r="BM469" s="227" t="s">
        <v>4012</v>
      </c>
    </row>
    <row r="470" s="2" customFormat="1" ht="16.5" customHeight="1">
      <c r="A470" s="42"/>
      <c r="B470" s="43"/>
      <c r="C470" s="216" t="s">
        <v>76</v>
      </c>
      <c r="D470" s="216" t="s">
        <v>217</v>
      </c>
      <c r="E470" s="217" t="s">
        <v>3874</v>
      </c>
      <c r="F470" s="218" t="s">
        <v>3830</v>
      </c>
      <c r="G470" s="219" t="s">
        <v>3732</v>
      </c>
      <c r="H470" s="220">
        <v>81</v>
      </c>
      <c r="I470" s="221"/>
      <c r="J470" s="222">
        <f>ROUND(I470*H470,2)</f>
        <v>0</v>
      </c>
      <c r="K470" s="218" t="s">
        <v>32</v>
      </c>
      <c r="L470" s="48"/>
      <c r="M470" s="223" t="s">
        <v>32</v>
      </c>
      <c r="N470" s="224" t="s">
        <v>47</v>
      </c>
      <c r="O470" s="88"/>
      <c r="P470" s="225">
        <f>O470*H470</f>
        <v>0</v>
      </c>
      <c r="Q470" s="225">
        <v>0</v>
      </c>
      <c r="R470" s="225">
        <f>Q470*H470</f>
        <v>0</v>
      </c>
      <c r="S470" s="225">
        <v>0</v>
      </c>
      <c r="T470" s="226">
        <f>S470*H470</f>
        <v>0</v>
      </c>
      <c r="U470" s="42"/>
      <c r="V470" s="42"/>
      <c r="W470" s="42"/>
      <c r="X470" s="42"/>
      <c r="Y470" s="42"/>
      <c r="Z470" s="42"/>
      <c r="AA470" s="42"/>
      <c r="AB470" s="42"/>
      <c r="AC470" s="42"/>
      <c r="AD470" s="42"/>
      <c r="AE470" s="42"/>
      <c r="AR470" s="227" t="s">
        <v>215</v>
      </c>
      <c r="AT470" s="227" t="s">
        <v>217</v>
      </c>
      <c r="AU470" s="227" t="s">
        <v>85</v>
      </c>
      <c r="AY470" s="20" t="s">
        <v>214</v>
      </c>
      <c r="BE470" s="228">
        <f>IF(N470="základní",J470,0)</f>
        <v>0</v>
      </c>
      <c r="BF470" s="228">
        <f>IF(N470="snížená",J470,0)</f>
        <v>0</v>
      </c>
      <c r="BG470" s="228">
        <f>IF(N470="zákl. přenesená",J470,0)</f>
        <v>0</v>
      </c>
      <c r="BH470" s="228">
        <f>IF(N470="sníž. přenesená",J470,0)</f>
        <v>0</v>
      </c>
      <c r="BI470" s="228">
        <f>IF(N470="nulová",J470,0)</f>
        <v>0</v>
      </c>
      <c r="BJ470" s="20" t="s">
        <v>83</v>
      </c>
      <c r="BK470" s="228">
        <f>ROUND(I470*H470,2)</f>
        <v>0</v>
      </c>
      <c r="BL470" s="20" t="s">
        <v>215</v>
      </c>
      <c r="BM470" s="227" t="s">
        <v>4013</v>
      </c>
    </row>
    <row r="471" s="12" customFormat="1" ht="22.8" customHeight="1">
      <c r="A471" s="12"/>
      <c r="B471" s="200"/>
      <c r="C471" s="201"/>
      <c r="D471" s="202" t="s">
        <v>75</v>
      </c>
      <c r="E471" s="214" t="s">
        <v>3743</v>
      </c>
      <c r="F471" s="214" t="s">
        <v>3744</v>
      </c>
      <c r="G471" s="201"/>
      <c r="H471" s="201"/>
      <c r="I471" s="204"/>
      <c r="J471" s="215">
        <f>BK471</f>
        <v>0</v>
      </c>
      <c r="K471" s="201"/>
      <c r="L471" s="206"/>
      <c r="M471" s="207"/>
      <c r="N471" s="208"/>
      <c r="O471" s="208"/>
      <c r="P471" s="209">
        <f>P472</f>
        <v>0</v>
      </c>
      <c r="Q471" s="208"/>
      <c r="R471" s="209">
        <f>R472</f>
        <v>0</v>
      </c>
      <c r="S471" s="208"/>
      <c r="T471" s="210">
        <f>T472</f>
        <v>0</v>
      </c>
      <c r="U471" s="12"/>
      <c r="V471" s="12"/>
      <c r="W471" s="12"/>
      <c r="X471" s="12"/>
      <c r="Y471" s="12"/>
      <c r="Z471" s="12"/>
      <c r="AA471" s="12"/>
      <c r="AB471" s="12"/>
      <c r="AC471" s="12"/>
      <c r="AD471" s="12"/>
      <c r="AE471" s="12"/>
      <c r="AR471" s="211" t="s">
        <v>83</v>
      </c>
      <c r="AT471" s="212" t="s">
        <v>75</v>
      </c>
      <c r="AU471" s="212" t="s">
        <v>83</v>
      </c>
      <c r="AY471" s="211" t="s">
        <v>214</v>
      </c>
      <c r="BK471" s="213">
        <f>BK472</f>
        <v>0</v>
      </c>
    </row>
    <row r="472" s="2" customFormat="1" ht="16.5" customHeight="1">
      <c r="A472" s="42"/>
      <c r="B472" s="43"/>
      <c r="C472" s="216" t="s">
        <v>76</v>
      </c>
      <c r="D472" s="216" t="s">
        <v>217</v>
      </c>
      <c r="E472" s="217" t="s">
        <v>4014</v>
      </c>
      <c r="F472" s="218" t="s">
        <v>3746</v>
      </c>
      <c r="G472" s="219" t="s">
        <v>3747</v>
      </c>
      <c r="H472" s="220">
        <v>1</v>
      </c>
      <c r="I472" s="221"/>
      <c r="J472" s="222">
        <f>ROUND(I472*H472,2)</f>
        <v>0</v>
      </c>
      <c r="K472" s="218" t="s">
        <v>32</v>
      </c>
      <c r="L472" s="48"/>
      <c r="M472" s="223" t="s">
        <v>32</v>
      </c>
      <c r="N472" s="224" t="s">
        <v>47</v>
      </c>
      <c r="O472" s="88"/>
      <c r="P472" s="225">
        <f>O472*H472</f>
        <v>0</v>
      </c>
      <c r="Q472" s="225">
        <v>0</v>
      </c>
      <c r="R472" s="225">
        <f>Q472*H472</f>
        <v>0</v>
      </c>
      <c r="S472" s="225">
        <v>0</v>
      </c>
      <c r="T472" s="226">
        <f>S472*H472</f>
        <v>0</v>
      </c>
      <c r="U472" s="42"/>
      <c r="V472" s="42"/>
      <c r="W472" s="42"/>
      <c r="X472" s="42"/>
      <c r="Y472" s="42"/>
      <c r="Z472" s="42"/>
      <c r="AA472" s="42"/>
      <c r="AB472" s="42"/>
      <c r="AC472" s="42"/>
      <c r="AD472" s="42"/>
      <c r="AE472" s="42"/>
      <c r="AR472" s="227" t="s">
        <v>215</v>
      </c>
      <c r="AT472" s="227" t="s">
        <v>217</v>
      </c>
      <c r="AU472" s="227" t="s">
        <v>85</v>
      </c>
      <c r="AY472" s="20" t="s">
        <v>214</v>
      </c>
      <c r="BE472" s="228">
        <f>IF(N472="základní",J472,0)</f>
        <v>0</v>
      </c>
      <c r="BF472" s="228">
        <f>IF(N472="snížená",J472,0)</f>
        <v>0</v>
      </c>
      <c r="BG472" s="228">
        <f>IF(N472="zákl. přenesená",J472,0)</f>
        <v>0</v>
      </c>
      <c r="BH472" s="228">
        <f>IF(N472="sníž. přenesená",J472,0)</f>
        <v>0</v>
      </c>
      <c r="BI472" s="228">
        <f>IF(N472="nulová",J472,0)</f>
        <v>0</v>
      </c>
      <c r="BJ472" s="20" t="s">
        <v>83</v>
      </c>
      <c r="BK472" s="228">
        <f>ROUND(I472*H472,2)</f>
        <v>0</v>
      </c>
      <c r="BL472" s="20" t="s">
        <v>215</v>
      </c>
      <c r="BM472" s="227" t="s">
        <v>4015</v>
      </c>
    </row>
    <row r="473" s="12" customFormat="1" ht="22.8" customHeight="1">
      <c r="A473" s="12"/>
      <c r="B473" s="200"/>
      <c r="C473" s="201"/>
      <c r="D473" s="202" t="s">
        <v>75</v>
      </c>
      <c r="E473" s="214" t="s">
        <v>3748</v>
      </c>
      <c r="F473" s="214" t="s">
        <v>3749</v>
      </c>
      <c r="G473" s="201"/>
      <c r="H473" s="201"/>
      <c r="I473" s="204"/>
      <c r="J473" s="215">
        <f>BK473</f>
        <v>0</v>
      </c>
      <c r="K473" s="201"/>
      <c r="L473" s="206"/>
      <c r="M473" s="207"/>
      <c r="N473" s="208"/>
      <c r="O473" s="208"/>
      <c r="P473" s="209">
        <f>P474</f>
        <v>0</v>
      </c>
      <c r="Q473" s="208"/>
      <c r="R473" s="209">
        <f>R474</f>
        <v>0</v>
      </c>
      <c r="S473" s="208"/>
      <c r="T473" s="210">
        <f>T474</f>
        <v>0</v>
      </c>
      <c r="U473" s="12"/>
      <c r="V473" s="12"/>
      <c r="W473" s="12"/>
      <c r="X473" s="12"/>
      <c r="Y473" s="12"/>
      <c r="Z473" s="12"/>
      <c r="AA473" s="12"/>
      <c r="AB473" s="12"/>
      <c r="AC473" s="12"/>
      <c r="AD473" s="12"/>
      <c r="AE473" s="12"/>
      <c r="AR473" s="211" t="s">
        <v>83</v>
      </c>
      <c r="AT473" s="212" t="s">
        <v>75</v>
      </c>
      <c r="AU473" s="212" t="s">
        <v>83</v>
      </c>
      <c r="AY473" s="211" t="s">
        <v>214</v>
      </c>
      <c r="BK473" s="213">
        <f>BK474</f>
        <v>0</v>
      </c>
    </row>
    <row r="474" s="2" customFormat="1" ht="16.5" customHeight="1">
      <c r="A474" s="42"/>
      <c r="B474" s="43"/>
      <c r="C474" s="216" t="s">
        <v>76</v>
      </c>
      <c r="D474" s="216" t="s">
        <v>217</v>
      </c>
      <c r="E474" s="217" t="s">
        <v>4016</v>
      </c>
      <c r="F474" s="218" t="s">
        <v>3746</v>
      </c>
      <c r="G474" s="219" t="s">
        <v>3747</v>
      </c>
      <c r="H474" s="220">
        <v>1</v>
      </c>
      <c r="I474" s="221"/>
      <c r="J474" s="222">
        <f>ROUND(I474*H474,2)</f>
        <v>0</v>
      </c>
      <c r="K474" s="218" t="s">
        <v>32</v>
      </c>
      <c r="L474" s="48"/>
      <c r="M474" s="223" t="s">
        <v>32</v>
      </c>
      <c r="N474" s="224" t="s">
        <v>47</v>
      </c>
      <c r="O474" s="88"/>
      <c r="P474" s="225">
        <f>O474*H474</f>
        <v>0</v>
      </c>
      <c r="Q474" s="225">
        <v>0</v>
      </c>
      <c r="R474" s="225">
        <f>Q474*H474</f>
        <v>0</v>
      </c>
      <c r="S474" s="225">
        <v>0</v>
      </c>
      <c r="T474" s="226">
        <f>S474*H474</f>
        <v>0</v>
      </c>
      <c r="U474" s="42"/>
      <c r="V474" s="42"/>
      <c r="W474" s="42"/>
      <c r="X474" s="42"/>
      <c r="Y474" s="42"/>
      <c r="Z474" s="42"/>
      <c r="AA474" s="42"/>
      <c r="AB474" s="42"/>
      <c r="AC474" s="42"/>
      <c r="AD474" s="42"/>
      <c r="AE474" s="42"/>
      <c r="AR474" s="227" t="s">
        <v>215</v>
      </c>
      <c r="AT474" s="227" t="s">
        <v>217</v>
      </c>
      <c r="AU474" s="227" t="s">
        <v>85</v>
      </c>
      <c r="AY474" s="20" t="s">
        <v>214</v>
      </c>
      <c r="BE474" s="228">
        <f>IF(N474="základní",J474,0)</f>
        <v>0</v>
      </c>
      <c r="BF474" s="228">
        <f>IF(N474="snížená",J474,0)</f>
        <v>0</v>
      </c>
      <c r="BG474" s="228">
        <f>IF(N474="zákl. přenesená",J474,0)</f>
        <v>0</v>
      </c>
      <c r="BH474" s="228">
        <f>IF(N474="sníž. přenesená",J474,0)</f>
        <v>0</v>
      </c>
      <c r="BI474" s="228">
        <f>IF(N474="nulová",J474,0)</f>
        <v>0</v>
      </c>
      <c r="BJ474" s="20" t="s">
        <v>83</v>
      </c>
      <c r="BK474" s="228">
        <f>ROUND(I474*H474,2)</f>
        <v>0</v>
      </c>
      <c r="BL474" s="20" t="s">
        <v>215</v>
      </c>
      <c r="BM474" s="227" t="s">
        <v>4017</v>
      </c>
    </row>
    <row r="475" s="12" customFormat="1" ht="22.8" customHeight="1">
      <c r="A475" s="12"/>
      <c r="B475" s="200"/>
      <c r="C475" s="201"/>
      <c r="D475" s="202" t="s">
        <v>75</v>
      </c>
      <c r="E475" s="214" t="s">
        <v>4018</v>
      </c>
      <c r="F475" s="214" t="s">
        <v>4019</v>
      </c>
      <c r="G475" s="201"/>
      <c r="H475" s="201"/>
      <c r="I475" s="204"/>
      <c r="J475" s="215">
        <f>BK475</f>
        <v>0</v>
      </c>
      <c r="K475" s="201"/>
      <c r="L475" s="206"/>
      <c r="M475" s="207"/>
      <c r="N475" s="208"/>
      <c r="O475" s="208"/>
      <c r="P475" s="209">
        <f>SUM(P476:P480)</f>
        <v>0</v>
      </c>
      <c r="Q475" s="208"/>
      <c r="R475" s="209">
        <f>SUM(R476:R480)</f>
        <v>0</v>
      </c>
      <c r="S475" s="208"/>
      <c r="T475" s="210">
        <f>SUM(T476:T480)</f>
        <v>0</v>
      </c>
      <c r="U475" s="12"/>
      <c r="V475" s="12"/>
      <c r="W475" s="12"/>
      <c r="X475" s="12"/>
      <c r="Y475" s="12"/>
      <c r="Z475" s="12"/>
      <c r="AA475" s="12"/>
      <c r="AB475" s="12"/>
      <c r="AC475" s="12"/>
      <c r="AD475" s="12"/>
      <c r="AE475" s="12"/>
      <c r="AR475" s="211" t="s">
        <v>83</v>
      </c>
      <c r="AT475" s="212" t="s">
        <v>75</v>
      </c>
      <c r="AU475" s="212" t="s">
        <v>83</v>
      </c>
      <c r="AY475" s="211" t="s">
        <v>214</v>
      </c>
      <c r="BK475" s="213">
        <f>SUM(BK476:BK480)</f>
        <v>0</v>
      </c>
    </row>
    <row r="476" s="2" customFormat="1" ht="90" customHeight="1">
      <c r="A476" s="42"/>
      <c r="B476" s="43"/>
      <c r="C476" s="216" t="s">
        <v>76</v>
      </c>
      <c r="D476" s="216" t="s">
        <v>217</v>
      </c>
      <c r="E476" s="217" t="s">
        <v>4020</v>
      </c>
      <c r="F476" s="218" t="s">
        <v>4021</v>
      </c>
      <c r="G476" s="219" t="s">
        <v>670</v>
      </c>
      <c r="H476" s="220">
        <v>1</v>
      </c>
      <c r="I476" s="221"/>
      <c r="J476" s="222">
        <f>ROUND(I476*H476,2)</f>
        <v>0</v>
      </c>
      <c r="K476" s="218" t="s">
        <v>32</v>
      </c>
      <c r="L476" s="48"/>
      <c r="M476" s="223" t="s">
        <v>32</v>
      </c>
      <c r="N476" s="224" t="s">
        <v>47</v>
      </c>
      <c r="O476" s="88"/>
      <c r="P476" s="225">
        <f>O476*H476</f>
        <v>0</v>
      </c>
      <c r="Q476" s="225">
        <v>0</v>
      </c>
      <c r="R476" s="225">
        <f>Q476*H476</f>
        <v>0</v>
      </c>
      <c r="S476" s="225">
        <v>0</v>
      </c>
      <c r="T476" s="226">
        <f>S476*H476</f>
        <v>0</v>
      </c>
      <c r="U476" s="42"/>
      <c r="V476" s="42"/>
      <c r="W476" s="42"/>
      <c r="X476" s="42"/>
      <c r="Y476" s="42"/>
      <c r="Z476" s="42"/>
      <c r="AA476" s="42"/>
      <c r="AB476" s="42"/>
      <c r="AC476" s="42"/>
      <c r="AD476" s="42"/>
      <c r="AE476" s="42"/>
      <c r="AR476" s="227" t="s">
        <v>215</v>
      </c>
      <c r="AT476" s="227" t="s">
        <v>217</v>
      </c>
      <c r="AU476" s="227" t="s">
        <v>85</v>
      </c>
      <c r="AY476" s="20" t="s">
        <v>214</v>
      </c>
      <c r="BE476" s="228">
        <f>IF(N476="základní",J476,0)</f>
        <v>0</v>
      </c>
      <c r="BF476" s="228">
        <f>IF(N476="snížená",J476,0)</f>
        <v>0</v>
      </c>
      <c r="BG476" s="228">
        <f>IF(N476="zákl. přenesená",J476,0)</f>
        <v>0</v>
      </c>
      <c r="BH476" s="228">
        <f>IF(N476="sníž. přenesená",J476,0)</f>
        <v>0</v>
      </c>
      <c r="BI476" s="228">
        <f>IF(N476="nulová",J476,0)</f>
        <v>0</v>
      </c>
      <c r="BJ476" s="20" t="s">
        <v>83</v>
      </c>
      <c r="BK476" s="228">
        <f>ROUND(I476*H476,2)</f>
        <v>0</v>
      </c>
      <c r="BL476" s="20" t="s">
        <v>215</v>
      </c>
      <c r="BM476" s="227" t="s">
        <v>4022</v>
      </c>
    </row>
    <row r="477" s="2" customFormat="1" ht="24.15" customHeight="1">
      <c r="A477" s="42"/>
      <c r="B477" s="43"/>
      <c r="C477" s="216" t="s">
        <v>76</v>
      </c>
      <c r="D477" s="216" t="s">
        <v>217</v>
      </c>
      <c r="E477" s="217" t="s">
        <v>4023</v>
      </c>
      <c r="F477" s="218" t="s">
        <v>4024</v>
      </c>
      <c r="G477" s="219" t="s">
        <v>670</v>
      </c>
      <c r="H477" s="220">
        <v>2</v>
      </c>
      <c r="I477" s="221"/>
      <c r="J477" s="222">
        <f>ROUND(I477*H477,2)</f>
        <v>0</v>
      </c>
      <c r="K477" s="218" t="s">
        <v>32</v>
      </c>
      <c r="L477" s="48"/>
      <c r="M477" s="223" t="s">
        <v>32</v>
      </c>
      <c r="N477" s="224" t="s">
        <v>47</v>
      </c>
      <c r="O477" s="88"/>
      <c r="P477" s="225">
        <f>O477*H477</f>
        <v>0</v>
      </c>
      <c r="Q477" s="225">
        <v>0</v>
      </c>
      <c r="R477" s="225">
        <f>Q477*H477</f>
        <v>0</v>
      </c>
      <c r="S477" s="225">
        <v>0</v>
      </c>
      <c r="T477" s="226">
        <f>S477*H477</f>
        <v>0</v>
      </c>
      <c r="U477" s="42"/>
      <c r="V477" s="42"/>
      <c r="W477" s="42"/>
      <c r="X477" s="42"/>
      <c r="Y477" s="42"/>
      <c r="Z477" s="42"/>
      <c r="AA477" s="42"/>
      <c r="AB477" s="42"/>
      <c r="AC477" s="42"/>
      <c r="AD477" s="42"/>
      <c r="AE477" s="42"/>
      <c r="AR477" s="227" t="s">
        <v>215</v>
      </c>
      <c r="AT477" s="227" t="s">
        <v>217</v>
      </c>
      <c r="AU477" s="227" t="s">
        <v>85</v>
      </c>
      <c r="AY477" s="20" t="s">
        <v>214</v>
      </c>
      <c r="BE477" s="228">
        <f>IF(N477="základní",J477,0)</f>
        <v>0</v>
      </c>
      <c r="BF477" s="228">
        <f>IF(N477="snížená",J477,0)</f>
        <v>0</v>
      </c>
      <c r="BG477" s="228">
        <f>IF(N477="zákl. přenesená",J477,0)</f>
        <v>0</v>
      </c>
      <c r="BH477" s="228">
        <f>IF(N477="sníž. přenesená",J477,0)</f>
        <v>0</v>
      </c>
      <c r="BI477" s="228">
        <f>IF(N477="nulová",J477,0)</f>
        <v>0</v>
      </c>
      <c r="BJ477" s="20" t="s">
        <v>83</v>
      </c>
      <c r="BK477" s="228">
        <f>ROUND(I477*H477,2)</f>
        <v>0</v>
      </c>
      <c r="BL477" s="20" t="s">
        <v>215</v>
      </c>
      <c r="BM477" s="227" t="s">
        <v>4025</v>
      </c>
    </row>
    <row r="478" s="2" customFormat="1" ht="24.15" customHeight="1">
      <c r="A478" s="42"/>
      <c r="B478" s="43"/>
      <c r="C478" s="216" t="s">
        <v>76</v>
      </c>
      <c r="D478" s="216" t="s">
        <v>217</v>
      </c>
      <c r="E478" s="217" t="s">
        <v>4026</v>
      </c>
      <c r="F478" s="218" t="s">
        <v>4027</v>
      </c>
      <c r="G478" s="219" t="s">
        <v>670</v>
      </c>
      <c r="H478" s="220">
        <v>2</v>
      </c>
      <c r="I478" s="221"/>
      <c r="J478" s="222">
        <f>ROUND(I478*H478,2)</f>
        <v>0</v>
      </c>
      <c r="K478" s="218" t="s">
        <v>32</v>
      </c>
      <c r="L478" s="48"/>
      <c r="M478" s="223" t="s">
        <v>32</v>
      </c>
      <c r="N478" s="224" t="s">
        <v>47</v>
      </c>
      <c r="O478" s="88"/>
      <c r="P478" s="225">
        <f>O478*H478</f>
        <v>0</v>
      </c>
      <c r="Q478" s="225">
        <v>0</v>
      </c>
      <c r="R478" s="225">
        <f>Q478*H478</f>
        <v>0</v>
      </c>
      <c r="S478" s="225">
        <v>0</v>
      </c>
      <c r="T478" s="226">
        <f>S478*H478</f>
        <v>0</v>
      </c>
      <c r="U478" s="42"/>
      <c r="V478" s="42"/>
      <c r="W478" s="42"/>
      <c r="X478" s="42"/>
      <c r="Y478" s="42"/>
      <c r="Z478" s="42"/>
      <c r="AA478" s="42"/>
      <c r="AB478" s="42"/>
      <c r="AC478" s="42"/>
      <c r="AD478" s="42"/>
      <c r="AE478" s="42"/>
      <c r="AR478" s="227" t="s">
        <v>215</v>
      </c>
      <c r="AT478" s="227" t="s">
        <v>217</v>
      </c>
      <c r="AU478" s="227" t="s">
        <v>85</v>
      </c>
      <c r="AY478" s="20" t="s">
        <v>214</v>
      </c>
      <c r="BE478" s="228">
        <f>IF(N478="základní",J478,0)</f>
        <v>0</v>
      </c>
      <c r="BF478" s="228">
        <f>IF(N478="snížená",J478,0)</f>
        <v>0</v>
      </c>
      <c r="BG478" s="228">
        <f>IF(N478="zákl. přenesená",J478,0)</f>
        <v>0</v>
      </c>
      <c r="BH478" s="228">
        <f>IF(N478="sníž. přenesená",J478,0)</f>
        <v>0</v>
      </c>
      <c r="BI478" s="228">
        <f>IF(N478="nulová",J478,0)</f>
        <v>0</v>
      </c>
      <c r="BJ478" s="20" t="s">
        <v>83</v>
      </c>
      <c r="BK478" s="228">
        <f>ROUND(I478*H478,2)</f>
        <v>0</v>
      </c>
      <c r="BL478" s="20" t="s">
        <v>215</v>
      </c>
      <c r="BM478" s="227" t="s">
        <v>4028</v>
      </c>
    </row>
    <row r="479" s="2" customFormat="1" ht="24.15" customHeight="1">
      <c r="A479" s="42"/>
      <c r="B479" s="43"/>
      <c r="C479" s="216" t="s">
        <v>76</v>
      </c>
      <c r="D479" s="216" t="s">
        <v>217</v>
      </c>
      <c r="E479" s="217" t="s">
        <v>4029</v>
      </c>
      <c r="F479" s="218" t="s">
        <v>4030</v>
      </c>
      <c r="G479" s="219" t="s">
        <v>670</v>
      </c>
      <c r="H479" s="220">
        <v>2</v>
      </c>
      <c r="I479" s="221"/>
      <c r="J479" s="222">
        <f>ROUND(I479*H479,2)</f>
        <v>0</v>
      </c>
      <c r="K479" s="218" t="s">
        <v>32</v>
      </c>
      <c r="L479" s="48"/>
      <c r="M479" s="223" t="s">
        <v>32</v>
      </c>
      <c r="N479" s="224" t="s">
        <v>47</v>
      </c>
      <c r="O479" s="88"/>
      <c r="P479" s="225">
        <f>O479*H479</f>
        <v>0</v>
      </c>
      <c r="Q479" s="225">
        <v>0</v>
      </c>
      <c r="R479" s="225">
        <f>Q479*H479</f>
        <v>0</v>
      </c>
      <c r="S479" s="225">
        <v>0</v>
      </c>
      <c r="T479" s="226">
        <f>S479*H479</f>
        <v>0</v>
      </c>
      <c r="U479" s="42"/>
      <c r="V479" s="42"/>
      <c r="W479" s="42"/>
      <c r="X479" s="42"/>
      <c r="Y479" s="42"/>
      <c r="Z479" s="42"/>
      <c r="AA479" s="42"/>
      <c r="AB479" s="42"/>
      <c r="AC479" s="42"/>
      <c r="AD479" s="42"/>
      <c r="AE479" s="42"/>
      <c r="AR479" s="227" t="s">
        <v>215</v>
      </c>
      <c r="AT479" s="227" t="s">
        <v>217</v>
      </c>
      <c r="AU479" s="227" t="s">
        <v>85</v>
      </c>
      <c r="AY479" s="20" t="s">
        <v>214</v>
      </c>
      <c r="BE479" s="228">
        <f>IF(N479="základní",J479,0)</f>
        <v>0</v>
      </c>
      <c r="BF479" s="228">
        <f>IF(N479="snížená",J479,0)</f>
        <v>0</v>
      </c>
      <c r="BG479" s="228">
        <f>IF(N479="zákl. přenesená",J479,0)</f>
        <v>0</v>
      </c>
      <c r="BH479" s="228">
        <f>IF(N479="sníž. přenesená",J479,0)</f>
        <v>0</v>
      </c>
      <c r="BI479" s="228">
        <f>IF(N479="nulová",J479,0)</f>
        <v>0</v>
      </c>
      <c r="BJ479" s="20" t="s">
        <v>83</v>
      </c>
      <c r="BK479" s="228">
        <f>ROUND(I479*H479,2)</f>
        <v>0</v>
      </c>
      <c r="BL479" s="20" t="s">
        <v>215</v>
      </c>
      <c r="BM479" s="227" t="s">
        <v>4031</v>
      </c>
    </row>
    <row r="480" s="2" customFormat="1" ht="24.15" customHeight="1">
      <c r="A480" s="42"/>
      <c r="B480" s="43"/>
      <c r="C480" s="216" t="s">
        <v>76</v>
      </c>
      <c r="D480" s="216" t="s">
        <v>217</v>
      </c>
      <c r="E480" s="217" t="s">
        <v>3845</v>
      </c>
      <c r="F480" s="218" t="s">
        <v>3804</v>
      </c>
      <c r="G480" s="219" t="s">
        <v>670</v>
      </c>
      <c r="H480" s="220">
        <v>2</v>
      </c>
      <c r="I480" s="221"/>
      <c r="J480" s="222">
        <f>ROUND(I480*H480,2)</f>
        <v>0</v>
      </c>
      <c r="K480" s="218" t="s">
        <v>32</v>
      </c>
      <c r="L480" s="48"/>
      <c r="M480" s="223" t="s">
        <v>32</v>
      </c>
      <c r="N480" s="224" t="s">
        <v>47</v>
      </c>
      <c r="O480" s="88"/>
      <c r="P480" s="225">
        <f>O480*H480</f>
        <v>0</v>
      </c>
      <c r="Q480" s="225">
        <v>0</v>
      </c>
      <c r="R480" s="225">
        <f>Q480*H480</f>
        <v>0</v>
      </c>
      <c r="S480" s="225">
        <v>0</v>
      </c>
      <c r="T480" s="226">
        <f>S480*H480</f>
        <v>0</v>
      </c>
      <c r="U480" s="42"/>
      <c r="V480" s="42"/>
      <c r="W480" s="42"/>
      <c r="X480" s="42"/>
      <c r="Y480" s="42"/>
      <c r="Z480" s="42"/>
      <c r="AA480" s="42"/>
      <c r="AB480" s="42"/>
      <c r="AC480" s="42"/>
      <c r="AD480" s="42"/>
      <c r="AE480" s="42"/>
      <c r="AR480" s="227" t="s">
        <v>215</v>
      </c>
      <c r="AT480" s="227" t="s">
        <v>217</v>
      </c>
      <c r="AU480" s="227" t="s">
        <v>85</v>
      </c>
      <c r="AY480" s="20" t="s">
        <v>214</v>
      </c>
      <c r="BE480" s="228">
        <f>IF(N480="základní",J480,0)</f>
        <v>0</v>
      </c>
      <c r="BF480" s="228">
        <f>IF(N480="snížená",J480,0)</f>
        <v>0</v>
      </c>
      <c r="BG480" s="228">
        <f>IF(N480="zákl. přenesená",J480,0)</f>
        <v>0</v>
      </c>
      <c r="BH480" s="228">
        <f>IF(N480="sníž. přenesená",J480,0)</f>
        <v>0</v>
      </c>
      <c r="BI480" s="228">
        <f>IF(N480="nulová",J480,0)</f>
        <v>0</v>
      </c>
      <c r="BJ480" s="20" t="s">
        <v>83</v>
      </c>
      <c r="BK480" s="228">
        <f>ROUND(I480*H480,2)</f>
        <v>0</v>
      </c>
      <c r="BL480" s="20" t="s">
        <v>215</v>
      </c>
      <c r="BM480" s="227" t="s">
        <v>4032</v>
      </c>
    </row>
    <row r="481" s="12" customFormat="1" ht="22.8" customHeight="1">
      <c r="A481" s="12"/>
      <c r="B481" s="200"/>
      <c r="C481" s="201"/>
      <c r="D481" s="202" t="s">
        <v>75</v>
      </c>
      <c r="E481" s="214" t="s">
        <v>3781</v>
      </c>
      <c r="F481" s="214" t="s">
        <v>3782</v>
      </c>
      <c r="G481" s="201"/>
      <c r="H481" s="201"/>
      <c r="I481" s="204"/>
      <c r="J481" s="215">
        <f>BK481</f>
        <v>0</v>
      </c>
      <c r="K481" s="201"/>
      <c r="L481" s="206"/>
      <c r="M481" s="207"/>
      <c r="N481" s="208"/>
      <c r="O481" s="208"/>
      <c r="P481" s="209">
        <f>SUM(P482:P483)</f>
        <v>0</v>
      </c>
      <c r="Q481" s="208"/>
      <c r="R481" s="209">
        <f>SUM(R482:R483)</f>
        <v>0</v>
      </c>
      <c r="S481" s="208"/>
      <c r="T481" s="210">
        <f>SUM(T482:T483)</f>
        <v>0</v>
      </c>
      <c r="U481" s="12"/>
      <c r="V481" s="12"/>
      <c r="W481" s="12"/>
      <c r="X481" s="12"/>
      <c r="Y481" s="12"/>
      <c r="Z481" s="12"/>
      <c r="AA481" s="12"/>
      <c r="AB481" s="12"/>
      <c r="AC481" s="12"/>
      <c r="AD481" s="12"/>
      <c r="AE481" s="12"/>
      <c r="AR481" s="211" t="s">
        <v>83</v>
      </c>
      <c r="AT481" s="212" t="s">
        <v>75</v>
      </c>
      <c r="AU481" s="212" t="s">
        <v>83</v>
      </c>
      <c r="AY481" s="211" t="s">
        <v>214</v>
      </c>
      <c r="BK481" s="213">
        <f>SUM(BK482:BK483)</f>
        <v>0</v>
      </c>
    </row>
    <row r="482" s="2" customFormat="1" ht="66.75" customHeight="1">
      <c r="A482" s="42"/>
      <c r="B482" s="43"/>
      <c r="C482" s="216" t="s">
        <v>76</v>
      </c>
      <c r="D482" s="216" t="s">
        <v>217</v>
      </c>
      <c r="E482" s="217" t="s">
        <v>3922</v>
      </c>
      <c r="F482" s="218" t="s">
        <v>3815</v>
      </c>
      <c r="G482" s="219" t="s">
        <v>670</v>
      </c>
      <c r="H482" s="220">
        <v>9</v>
      </c>
      <c r="I482" s="221"/>
      <c r="J482" s="222">
        <f>ROUND(I482*H482,2)</f>
        <v>0</v>
      </c>
      <c r="K482" s="218" t="s">
        <v>32</v>
      </c>
      <c r="L482" s="48"/>
      <c r="M482" s="223" t="s">
        <v>32</v>
      </c>
      <c r="N482" s="224" t="s">
        <v>47</v>
      </c>
      <c r="O482" s="88"/>
      <c r="P482" s="225">
        <f>O482*H482</f>
        <v>0</v>
      </c>
      <c r="Q482" s="225">
        <v>0</v>
      </c>
      <c r="R482" s="225">
        <f>Q482*H482</f>
        <v>0</v>
      </c>
      <c r="S482" s="225">
        <v>0</v>
      </c>
      <c r="T482" s="226">
        <f>S482*H482</f>
        <v>0</v>
      </c>
      <c r="U482" s="42"/>
      <c r="V482" s="42"/>
      <c r="W482" s="42"/>
      <c r="X482" s="42"/>
      <c r="Y482" s="42"/>
      <c r="Z482" s="42"/>
      <c r="AA482" s="42"/>
      <c r="AB482" s="42"/>
      <c r="AC482" s="42"/>
      <c r="AD482" s="42"/>
      <c r="AE482" s="42"/>
      <c r="AR482" s="227" t="s">
        <v>215</v>
      </c>
      <c r="AT482" s="227" t="s">
        <v>217</v>
      </c>
      <c r="AU482" s="227" t="s">
        <v>85</v>
      </c>
      <c r="AY482" s="20" t="s">
        <v>214</v>
      </c>
      <c r="BE482" s="228">
        <f>IF(N482="základní",J482,0)</f>
        <v>0</v>
      </c>
      <c r="BF482" s="228">
        <f>IF(N482="snížená",J482,0)</f>
        <v>0</v>
      </c>
      <c r="BG482" s="228">
        <f>IF(N482="zákl. přenesená",J482,0)</f>
        <v>0</v>
      </c>
      <c r="BH482" s="228">
        <f>IF(N482="sníž. přenesená",J482,0)</f>
        <v>0</v>
      </c>
      <c r="BI482" s="228">
        <f>IF(N482="nulová",J482,0)</f>
        <v>0</v>
      </c>
      <c r="BJ482" s="20" t="s">
        <v>83</v>
      </c>
      <c r="BK482" s="228">
        <f>ROUND(I482*H482,2)</f>
        <v>0</v>
      </c>
      <c r="BL482" s="20" t="s">
        <v>215</v>
      </c>
      <c r="BM482" s="227" t="s">
        <v>4033</v>
      </c>
    </row>
    <row r="483" s="2" customFormat="1" ht="66.75" customHeight="1">
      <c r="A483" s="42"/>
      <c r="B483" s="43"/>
      <c r="C483" s="216" t="s">
        <v>76</v>
      </c>
      <c r="D483" s="216" t="s">
        <v>217</v>
      </c>
      <c r="E483" s="217" t="s">
        <v>3923</v>
      </c>
      <c r="F483" s="218" t="s">
        <v>3784</v>
      </c>
      <c r="G483" s="219" t="s">
        <v>670</v>
      </c>
      <c r="H483" s="220">
        <v>9</v>
      </c>
      <c r="I483" s="221"/>
      <c r="J483" s="222">
        <f>ROUND(I483*H483,2)</f>
        <v>0</v>
      </c>
      <c r="K483" s="218" t="s">
        <v>32</v>
      </c>
      <c r="L483" s="48"/>
      <c r="M483" s="223" t="s">
        <v>32</v>
      </c>
      <c r="N483" s="224" t="s">
        <v>47</v>
      </c>
      <c r="O483" s="88"/>
      <c r="P483" s="225">
        <f>O483*H483</f>
        <v>0</v>
      </c>
      <c r="Q483" s="225">
        <v>0</v>
      </c>
      <c r="R483" s="225">
        <f>Q483*H483</f>
        <v>0</v>
      </c>
      <c r="S483" s="225">
        <v>0</v>
      </c>
      <c r="T483" s="226">
        <f>S483*H483</f>
        <v>0</v>
      </c>
      <c r="U483" s="42"/>
      <c r="V483" s="42"/>
      <c r="W483" s="42"/>
      <c r="X483" s="42"/>
      <c r="Y483" s="42"/>
      <c r="Z483" s="42"/>
      <c r="AA483" s="42"/>
      <c r="AB483" s="42"/>
      <c r="AC483" s="42"/>
      <c r="AD483" s="42"/>
      <c r="AE483" s="42"/>
      <c r="AR483" s="227" t="s">
        <v>215</v>
      </c>
      <c r="AT483" s="227" t="s">
        <v>217</v>
      </c>
      <c r="AU483" s="227" t="s">
        <v>85</v>
      </c>
      <c r="AY483" s="20" t="s">
        <v>214</v>
      </c>
      <c r="BE483" s="228">
        <f>IF(N483="základní",J483,0)</f>
        <v>0</v>
      </c>
      <c r="BF483" s="228">
        <f>IF(N483="snížená",J483,0)</f>
        <v>0</v>
      </c>
      <c r="BG483" s="228">
        <f>IF(N483="zákl. přenesená",J483,0)</f>
        <v>0</v>
      </c>
      <c r="BH483" s="228">
        <f>IF(N483="sníž. přenesená",J483,0)</f>
        <v>0</v>
      </c>
      <c r="BI483" s="228">
        <f>IF(N483="nulová",J483,0)</f>
        <v>0</v>
      </c>
      <c r="BJ483" s="20" t="s">
        <v>83</v>
      </c>
      <c r="BK483" s="228">
        <f>ROUND(I483*H483,2)</f>
        <v>0</v>
      </c>
      <c r="BL483" s="20" t="s">
        <v>215</v>
      </c>
      <c r="BM483" s="227" t="s">
        <v>4034</v>
      </c>
    </row>
    <row r="484" s="12" customFormat="1" ht="22.8" customHeight="1">
      <c r="A484" s="12"/>
      <c r="B484" s="200"/>
      <c r="C484" s="201"/>
      <c r="D484" s="202" t="s">
        <v>75</v>
      </c>
      <c r="E484" s="214" t="s">
        <v>3846</v>
      </c>
      <c r="F484" s="214" t="s">
        <v>3847</v>
      </c>
      <c r="G484" s="201"/>
      <c r="H484" s="201"/>
      <c r="I484" s="204"/>
      <c r="J484" s="215">
        <f>BK484</f>
        <v>0</v>
      </c>
      <c r="K484" s="201"/>
      <c r="L484" s="206"/>
      <c r="M484" s="207"/>
      <c r="N484" s="208"/>
      <c r="O484" s="208"/>
      <c r="P484" s="209">
        <f>P485</f>
        <v>0</v>
      </c>
      <c r="Q484" s="208"/>
      <c r="R484" s="209">
        <f>R485</f>
        <v>0</v>
      </c>
      <c r="S484" s="208"/>
      <c r="T484" s="210">
        <f>T485</f>
        <v>0</v>
      </c>
      <c r="U484" s="12"/>
      <c r="V484" s="12"/>
      <c r="W484" s="12"/>
      <c r="X484" s="12"/>
      <c r="Y484" s="12"/>
      <c r="Z484" s="12"/>
      <c r="AA484" s="12"/>
      <c r="AB484" s="12"/>
      <c r="AC484" s="12"/>
      <c r="AD484" s="12"/>
      <c r="AE484" s="12"/>
      <c r="AR484" s="211" t="s">
        <v>83</v>
      </c>
      <c r="AT484" s="212" t="s">
        <v>75</v>
      </c>
      <c r="AU484" s="212" t="s">
        <v>83</v>
      </c>
      <c r="AY484" s="211" t="s">
        <v>214</v>
      </c>
      <c r="BK484" s="213">
        <f>BK485</f>
        <v>0</v>
      </c>
    </row>
    <row r="485" s="2" customFormat="1" ht="24.15" customHeight="1">
      <c r="A485" s="42"/>
      <c r="B485" s="43"/>
      <c r="C485" s="216" t="s">
        <v>76</v>
      </c>
      <c r="D485" s="216" t="s">
        <v>217</v>
      </c>
      <c r="E485" s="217" t="s">
        <v>4035</v>
      </c>
      <c r="F485" s="218" t="s">
        <v>3849</v>
      </c>
      <c r="G485" s="219" t="s">
        <v>670</v>
      </c>
      <c r="H485" s="220">
        <v>2</v>
      </c>
      <c r="I485" s="221"/>
      <c r="J485" s="222">
        <f>ROUND(I485*H485,2)</f>
        <v>0</v>
      </c>
      <c r="K485" s="218" t="s">
        <v>32</v>
      </c>
      <c r="L485" s="48"/>
      <c r="M485" s="223" t="s">
        <v>32</v>
      </c>
      <c r="N485" s="224" t="s">
        <v>47</v>
      </c>
      <c r="O485" s="88"/>
      <c r="P485" s="225">
        <f>O485*H485</f>
        <v>0</v>
      </c>
      <c r="Q485" s="225">
        <v>0</v>
      </c>
      <c r="R485" s="225">
        <f>Q485*H485</f>
        <v>0</v>
      </c>
      <c r="S485" s="225">
        <v>0</v>
      </c>
      <c r="T485" s="226">
        <f>S485*H485</f>
        <v>0</v>
      </c>
      <c r="U485" s="42"/>
      <c r="V485" s="42"/>
      <c r="W485" s="42"/>
      <c r="X485" s="42"/>
      <c r="Y485" s="42"/>
      <c r="Z485" s="42"/>
      <c r="AA485" s="42"/>
      <c r="AB485" s="42"/>
      <c r="AC485" s="42"/>
      <c r="AD485" s="42"/>
      <c r="AE485" s="42"/>
      <c r="AR485" s="227" t="s">
        <v>215</v>
      </c>
      <c r="AT485" s="227" t="s">
        <v>217</v>
      </c>
      <c r="AU485" s="227" t="s">
        <v>85</v>
      </c>
      <c r="AY485" s="20" t="s">
        <v>214</v>
      </c>
      <c r="BE485" s="228">
        <f>IF(N485="základní",J485,0)</f>
        <v>0</v>
      </c>
      <c r="BF485" s="228">
        <f>IF(N485="snížená",J485,0)</f>
        <v>0</v>
      </c>
      <c r="BG485" s="228">
        <f>IF(N485="zákl. přenesená",J485,0)</f>
        <v>0</v>
      </c>
      <c r="BH485" s="228">
        <f>IF(N485="sníž. přenesená",J485,0)</f>
        <v>0</v>
      </c>
      <c r="BI485" s="228">
        <f>IF(N485="nulová",J485,0)</f>
        <v>0</v>
      </c>
      <c r="BJ485" s="20" t="s">
        <v>83</v>
      </c>
      <c r="BK485" s="228">
        <f>ROUND(I485*H485,2)</f>
        <v>0</v>
      </c>
      <c r="BL485" s="20" t="s">
        <v>215</v>
      </c>
      <c r="BM485" s="227" t="s">
        <v>4036</v>
      </c>
    </row>
    <row r="486" s="12" customFormat="1" ht="22.8" customHeight="1">
      <c r="A486" s="12"/>
      <c r="B486" s="200"/>
      <c r="C486" s="201"/>
      <c r="D486" s="202" t="s">
        <v>75</v>
      </c>
      <c r="E486" s="214" t="s">
        <v>3522</v>
      </c>
      <c r="F486" s="214" t="s">
        <v>3714</v>
      </c>
      <c r="G486" s="201"/>
      <c r="H486" s="201"/>
      <c r="I486" s="204"/>
      <c r="J486" s="215">
        <f>BK486</f>
        <v>0</v>
      </c>
      <c r="K486" s="201"/>
      <c r="L486" s="206"/>
      <c r="M486" s="207"/>
      <c r="N486" s="208"/>
      <c r="O486" s="208"/>
      <c r="P486" s="209">
        <f>SUM(P487:P488)</f>
        <v>0</v>
      </c>
      <c r="Q486" s="208"/>
      <c r="R486" s="209">
        <f>SUM(R487:R488)</f>
        <v>0</v>
      </c>
      <c r="S486" s="208"/>
      <c r="T486" s="210">
        <f>SUM(T487:T488)</f>
        <v>0</v>
      </c>
      <c r="U486" s="12"/>
      <c r="V486" s="12"/>
      <c r="W486" s="12"/>
      <c r="X486" s="12"/>
      <c r="Y486" s="12"/>
      <c r="Z486" s="12"/>
      <c r="AA486" s="12"/>
      <c r="AB486" s="12"/>
      <c r="AC486" s="12"/>
      <c r="AD486" s="12"/>
      <c r="AE486" s="12"/>
      <c r="AR486" s="211" t="s">
        <v>83</v>
      </c>
      <c r="AT486" s="212" t="s">
        <v>75</v>
      </c>
      <c r="AU486" s="212" t="s">
        <v>83</v>
      </c>
      <c r="AY486" s="211" t="s">
        <v>214</v>
      </c>
      <c r="BK486" s="213">
        <f>SUM(BK487:BK488)</f>
        <v>0</v>
      </c>
    </row>
    <row r="487" s="2" customFormat="1" ht="16.5" customHeight="1">
      <c r="A487" s="42"/>
      <c r="B487" s="43"/>
      <c r="C487" s="216" t="s">
        <v>76</v>
      </c>
      <c r="D487" s="216" t="s">
        <v>217</v>
      </c>
      <c r="E487" s="217" t="s">
        <v>4037</v>
      </c>
      <c r="F487" s="218" t="s">
        <v>3810</v>
      </c>
      <c r="G487" s="219" t="s">
        <v>670</v>
      </c>
      <c r="H487" s="220">
        <v>11</v>
      </c>
      <c r="I487" s="221"/>
      <c r="J487" s="222">
        <f>ROUND(I487*H487,2)</f>
        <v>0</v>
      </c>
      <c r="K487" s="218" t="s">
        <v>32</v>
      </c>
      <c r="L487" s="48"/>
      <c r="M487" s="223" t="s">
        <v>32</v>
      </c>
      <c r="N487" s="224" t="s">
        <v>47</v>
      </c>
      <c r="O487" s="88"/>
      <c r="P487" s="225">
        <f>O487*H487</f>
        <v>0</v>
      </c>
      <c r="Q487" s="225">
        <v>0</v>
      </c>
      <c r="R487" s="225">
        <f>Q487*H487</f>
        <v>0</v>
      </c>
      <c r="S487" s="225">
        <v>0</v>
      </c>
      <c r="T487" s="226">
        <f>S487*H487</f>
        <v>0</v>
      </c>
      <c r="U487" s="42"/>
      <c r="V487" s="42"/>
      <c r="W487" s="42"/>
      <c r="X487" s="42"/>
      <c r="Y487" s="42"/>
      <c r="Z487" s="42"/>
      <c r="AA487" s="42"/>
      <c r="AB487" s="42"/>
      <c r="AC487" s="42"/>
      <c r="AD487" s="42"/>
      <c r="AE487" s="42"/>
      <c r="AR487" s="227" t="s">
        <v>215</v>
      </c>
      <c r="AT487" s="227" t="s">
        <v>217</v>
      </c>
      <c r="AU487" s="227" t="s">
        <v>85</v>
      </c>
      <c r="AY487" s="20" t="s">
        <v>214</v>
      </c>
      <c r="BE487" s="228">
        <f>IF(N487="základní",J487,0)</f>
        <v>0</v>
      </c>
      <c r="BF487" s="228">
        <f>IF(N487="snížená",J487,0)</f>
        <v>0</v>
      </c>
      <c r="BG487" s="228">
        <f>IF(N487="zákl. přenesená",J487,0)</f>
        <v>0</v>
      </c>
      <c r="BH487" s="228">
        <f>IF(N487="sníž. přenesená",J487,0)</f>
        <v>0</v>
      </c>
      <c r="BI487" s="228">
        <f>IF(N487="nulová",J487,0)</f>
        <v>0</v>
      </c>
      <c r="BJ487" s="20" t="s">
        <v>83</v>
      </c>
      <c r="BK487" s="228">
        <f>ROUND(I487*H487,2)</f>
        <v>0</v>
      </c>
      <c r="BL487" s="20" t="s">
        <v>215</v>
      </c>
      <c r="BM487" s="227" t="s">
        <v>4038</v>
      </c>
    </row>
    <row r="488" s="2" customFormat="1" ht="16.5" customHeight="1">
      <c r="A488" s="42"/>
      <c r="B488" s="43"/>
      <c r="C488" s="216" t="s">
        <v>76</v>
      </c>
      <c r="D488" s="216" t="s">
        <v>217</v>
      </c>
      <c r="E488" s="217" t="s">
        <v>4037</v>
      </c>
      <c r="F488" s="218" t="s">
        <v>3810</v>
      </c>
      <c r="G488" s="219" t="s">
        <v>670</v>
      </c>
      <c r="H488" s="220">
        <v>1</v>
      </c>
      <c r="I488" s="221"/>
      <c r="J488" s="222">
        <f>ROUND(I488*H488,2)</f>
        <v>0</v>
      </c>
      <c r="K488" s="218" t="s">
        <v>32</v>
      </c>
      <c r="L488" s="48"/>
      <c r="M488" s="223" t="s">
        <v>32</v>
      </c>
      <c r="N488" s="224" t="s">
        <v>47</v>
      </c>
      <c r="O488" s="88"/>
      <c r="P488" s="225">
        <f>O488*H488</f>
        <v>0</v>
      </c>
      <c r="Q488" s="225">
        <v>0</v>
      </c>
      <c r="R488" s="225">
        <f>Q488*H488</f>
        <v>0</v>
      </c>
      <c r="S488" s="225">
        <v>0</v>
      </c>
      <c r="T488" s="226">
        <f>S488*H488</f>
        <v>0</v>
      </c>
      <c r="U488" s="42"/>
      <c r="V488" s="42"/>
      <c r="W488" s="42"/>
      <c r="X488" s="42"/>
      <c r="Y488" s="42"/>
      <c r="Z488" s="42"/>
      <c r="AA488" s="42"/>
      <c r="AB488" s="42"/>
      <c r="AC488" s="42"/>
      <c r="AD488" s="42"/>
      <c r="AE488" s="42"/>
      <c r="AR488" s="227" t="s">
        <v>215</v>
      </c>
      <c r="AT488" s="227" t="s">
        <v>217</v>
      </c>
      <c r="AU488" s="227" t="s">
        <v>85</v>
      </c>
      <c r="AY488" s="20" t="s">
        <v>214</v>
      </c>
      <c r="BE488" s="228">
        <f>IF(N488="základní",J488,0)</f>
        <v>0</v>
      </c>
      <c r="BF488" s="228">
        <f>IF(N488="snížená",J488,0)</f>
        <v>0</v>
      </c>
      <c r="BG488" s="228">
        <f>IF(N488="zákl. přenesená",J488,0)</f>
        <v>0</v>
      </c>
      <c r="BH488" s="228">
        <f>IF(N488="sníž. přenesená",J488,0)</f>
        <v>0</v>
      </c>
      <c r="BI488" s="228">
        <f>IF(N488="nulová",J488,0)</f>
        <v>0</v>
      </c>
      <c r="BJ488" s="20" t="s">
        <v>83</v>
      </c>
      <c r="BK488" s="228">
        <f>ROUND(I488*H488,2)</f>
        <v>0</v>
      </c>
      <c r="BL488" s="20" t="s">
        <v>215</v>
      </c>
      <c r="BM488" s="227" t="s">
        <v>4039</v>
      </c>
    </row>
    <row r="489" s="12" customFormat="1" ht="22.8" customHeight="1">
      <c r="A489" s="12"/>
      <c r="B489" s="200"/>
      <c r="C489" s="201"/>
      <c r="D489" s="202" t="s">
        <v>75</v>
      </c>
      <c r="E489" s="214" t="s">
        <v>3757</v>
      </c>
      <c r="F489" s="214" t="s">
        <v>3758</v>
      </c>
      <c r="G489" s="201"/>
      <c r="H489" s="201"/>
      <c r="I489" s="204"/>
      <c r="J489" s="215">
        <f>BK489</f>
        <v>0</v>
      </c>
      <c r="K489" s="201"/>
      <c r="L489" s="206"/>
      <c r="M489" s="207"/>
      <c r="N489" s="208"/>
      <c r="O489" s="208"/>
      <c r="P489" s="209">
        <f>P490</f>
        <v>0</v>
      </c>
      <c r="Q489" s="208"/>
      <c r="R489" s="209">
        <f>R490</f>
        <v>0</v>
      </c>
      <c r="S489" s="208"/>
      <c r="T489" s="210">
        <f>T490</f>
        <v>0</v>
      </c>
      <c r="U489" s="12"/>
      <c r="V489" s="12"/>
      <c r="W489" s="12"/>
      <c r="X489" s="12"/>
      <c r="Y489" s="12"/>
      <c r="Z489" s="12"/>
      <c r="AA489" s="12"/>
      <c r="AB489" s="12"/>
      <c r="AC489" s="12"/>
      <c r="AD489" s="12"/>
      <c r="AE489" s="12"/>
      <c r="AR489" s="211" t="s">
        <v>83</v>
      </c>
      <c r="AT489" s="212" t="s">
        <v>75</v>
      </c>
      <c r="AU489" s="212" t="s">
        <v>83</v>
      </c>
      <c r="AY489" s="211" t="s">
        <v>214</v>
      </c>
      <c r="BK489" s="213">
        <f>BK490</f>
        <v>0</v>
      </c>
    </row>
    <row r="490" s="2" customFormat="1" ht="16.5" customHeight="1">
      <c r="A490" s="42"/>
      <c r="B490" s="43"/>
      <c r="C490" s="216" t="s">
        <v>76</v>
      </c>
      <c r="D490" s="216" t="s">
        <v>217</v>
      </c>
      <c r="E490" s="217" t="s">
        <v>3850</v>
      </c>
      <c r="F490" s="218" t="s">
        <v>3851</v>
      </c>
      <c r="G490" s="219" t="s">
        <v>670</v>
      </c>
      <c r="H490" s="220">
        <v>2</v>
      </c>
      <c r="I490" s="221"/>
      <c r="J490" s="222">
        <f>ROUND(I490*H490,2)</f>
        <v>0</v>
      </c>
      <c r="K490" s="218" t="s">
        <v>32</v>
      </c>
      <c r="L490" s="48"/>
      <c r="M490" s="223" t="s">
        <v>32</v>
      </c>
      <c r="N490" s="224" t="s">
        <v>47</v>
      </c>
      <c r="O490" s="88"/>
      <c r="P490" s="225">
        <f>O490*H490</f>
        <v>0</v>
      </c>
      <c r="Q490" s="225">
        <v>0</v>
      </c>
      <c r="R490" s="225">
        <f>Q490*H490</f>
        <v>0</v>
      </c>
      <c r="S490" s="225">
        <v>0</v>
      </c>
      <c r="T490" s="226">
        <f>S490*H490</f>
        <v>0</v>
      </c>
      <c r="U490" s="42"/>
      <c r="V490" s="42"/>
      <c r="W490" s="42"/>
      <c r="X490" s="42"/>
      <c r="Y490" s="42"/>
      <c r="Z490" s="42"/>
      <c r="AA490" s="42"/>
      <c r="AB490" s="42"/>
      <c r="AC490" s="42"/>
      <c r="AD490" s="42"/>
      <c r="AE490" s="42"/>
      <c r="AR490" s="227" t="s">
        <v>215</v>
      </c>
      <c r="AT490" s="227" t="s">
        <v>217</v>
      </c>
      <c r="AU490" s="227" t="s">
        <v>85</v>
      </c>
      <c r="AY490" s="20" t="s">
        <v>214</v>
      </c>
      <c r="BE490" s="228">
        <f>IF(N490="základní",J490,0)</f>
        <v>0</v>
      </c>
      <c r="BF490" s="228">
        <f>IF(N490="snížená",J490,0)</f>
        <v>0</v>
      </c>
      <c r="BG490" s="228">
        <f>IF(N490="zákl. přenesená",J490,0)</f>
        <v>0</v>
      </c>
      <c r="BH490" s="228">
        <f>IF(N490="sníž. přenesená",J490,0)</f>
        <v>0</v>
      </c>
      <c r="BI490" s="228">
        <f>IF(N490="nulová",J490,0)</f>
        <v>0</v>
      </c>
      <c r="BJ490" s="20" t="s">
        <v>83</v>
      </c>
      <c r="BK490" s="228">
        <f>ROUND(I490*H490,2)</f>
        <v>0</v>
      </c>
      <c r="BL490" s="20" t="s">
        <v>215</v>
      </c>
      <c r="BM490" s="227" t="s">
        <v>4040</v>
      </c>
    </row>
    <row r="491" s="12" customFormat="1" ht="22.8" customHeight="1">
      <c r="A491" s="12"/>
      <c r="B491" s="200"/>
      <c r="C491" s="201"/>
      <c r="D491" s="202" t="s">
        <v>75</v>
      </c>
      <c r="E491" s="214" t="s">
        <v>4041</v>
      </c>
      <c r="F491" s="214" t="s">
        <v>4042</v>
      </c>
      <c r="G491" s="201"/>
      <c r="H491" s="201"/>
      <c r="I491" s="204"/>
      <c r="J491" s="215">
        <f>BK491</f>
        <v>0</v>
      </c>
      <c r="K491" s="201"/>
      <c r="L491" s="206"/>
      <c r="M491" s="207"/>
      <c r="N491" s="208"/>
      <c r="O491" s="208"/>
      <c r="P491" s="209">
        <f>P492</f>
        <v>0</v>
      </c>
      <c r="Q491" s="208"/>
      <c r="R491" s="209">
        <f>R492</f>
        <v>0</v>
      </c>
      <c r="S491" s="208"/>
      <c r="T491" s="210">
        <f>T492</f>
        <v>0</v>
      </c>
      <c r="U491" s="12"/>
      <c r="V491" s="12"/>
      <c r="W491" s="12"/>
      <c r="X491" s="12"/>
      <c r="Y491" s="12"/>
      <c r="Z491" s="12"/>
      <c r="AA491" s="12"/>
      <c r="AB491" s="12"/>
      <c r="AC491" s="12"/>
      <c r="AD491" s="12"/>
      <c r="AE491" s="12"/>
      <c r="AR491" s="211" t="s">
        <v>83</v>
      </c>
      <c r="AT491" s="212" t="s">
        <v>75</v>
      </c>
      <c r="AU491" s="212" t="s">
        <v>83</v>
      </c>
      <c r="AY491" s="211" t="s">
        <v>214</v>
      </c>
      <c r="BK491" s="213">
        <f>BK492</f>
        <v>0</v>
      </c>
    </row>
    <row r="492" s="2" customFormat="1" ht="24.15" customHeight="1">
      <c r="A492" s="42"/>
      <c r="B492" s="43"/>
      <c r="C492" s="216" t="s">
        <v>76</v>
      </c>
      <c r="D492" s="216" t="s">
        <v>217</v>
      </c>
      <c r="E492" s="217" t="s">
        <v>3813</v>
      </c>
      <c r="F492" s="218" t="s">
        <v>3780</v>
      </c>
      <c r="G492" s="219" t="s">
        <v>3732</v>
      </c>
      <c r="H492" s="220">
        <v>24</v>
      </c>
      <c r="I492" s="221"/>
      <c r="J492" s="222">
        <f>ROUND(I492*H492,2)</f>
        <v>0</v>
      </c>
      <c r="K492" s="218" t="s">
        <v>32</v>
      </c>
      <c r="L492" s="48"/>
      <c r="M492" s="223" t="s">
        <v>32</v>
      </c>
      <c r="N492" s="224" t="s">
        <v>47</v>
      </c>
      <c r="O492" s="88"/>
      <c r="P492" s="225">
        <f>O492*H492</f>
        <v>0</v>
      </c>
      <c r="Q492" s="225">
        <v>0</v>
      </c>
      <c r="R492" s="225">
        <f>Q492*H492</f>
        <v>0</v>
      </c>
      <c r="S492" s="225">
        <v>0</v>
      </c>
      <c r="T492" s="226">
        <f>S492*H492</f>
        <v>0</v>
      </c>
      <c r="U492" s="42"/>
      <c r="V492" s="42"/>
      <c r="W492" s="42"/>
      <c r="X492" s="42"/>
      <c r="Y492" s="42"/>
      <c r="Z492" s="42"/>
      <c r="AA492" s="42"/>
      <c r="AB492" s="42"/>
      <c r="AC492" s="42"/>
      <c r="AD492" s="42"/>
      <c r="AE492" s="42"/>
      <c r="AR492" s="227" t="s">
        <v>215</v>
      </c>
      <c r="AT492" s="227" t="s">
        <v>217</v>
      </c>
      <c r="AU492" s="227" t="s">
        <v>85</v>
      </c>
      <c r="AY492" s="20" t="s">
        <v>214</v>
      </c>
      <c r="BE492" s="228">
        <f>IF(N492="základní",J492,0)</f>
        <v>0</v>
      </c>
      <c r="BF492" s="228">
        <f>IF(N492="snížená",J492,0)</f>
        <v>0</v>
      </c>
      <c r="BG492" s="228">
        <f>IF(N492="zákl. přenesená",J492,0)</f>
        <v>0</v>
      </c>
      <c r="BH492" s="228">
        <f>IF(N492="sníž. přenesená",J492,0)</f>
        <v>0</v>
      </c>
      <c r="BI492" s="228">
        <f>IF(N492="nulová",J492,0)</f>
        <v>0</v>
      </c>
      <c r="BJ492" s="20" t="s">
        <v>83</v>
      </c>
      <c r="BK492" s="228">
        <f>ROUND(I492*H492,2)</f>
        <v>0</v>
      </c>
      <c r="BL492" s="20" t="s">
        <v>215</v>
      </c>
      <c r="BM492" s="227" t="s">
        <v>4043</v>
      </c>
    </row>
    <row r="493" s="12" customFormat="1" ht="22.8" customHeight="1">
      <c r="A493" s="12"/>
      <c r="B493" s="200"/>
      <c r="C493" s="201"/>
      <c r="D493" s="202" t="s">
        <v>75</v>
      </c>
      <c r="E493" s="214" t="s">
        <v>4044</v>
      </c>
      <c r="F493" s="214" t="s">
        <v>4045</v>
      </c>
      <c r="G493" s="201"/>
      <c r="H493" s="201"/>
      <c r="I493" s="204"/>
      <c r="J493" s="215">
        <f>BK493</f>
        <v>0</v>
      </c>
      <c r="K493" s="201"/>
      <c r="L493" s="206"/>
      <c r="M493" s="207"/>
      <c r="N493" s="208"/>
      <c r="O493" s="208"/>
      <c r="P493" s="209">
        <f>SUM(P494:P495)</f>
        <v>0</v>
      </c>
      <c r="Q493" s="208"/>
      <c r="R493" s="209">
        <f>SUM(R494:R495)</f>
        <v>0</v>
      </c>
      <c r="S493" s="208"/>
      <c r="T493" s="210">
        <f>SUM(T494:T495)</f>
        <v>0</v>
      </c>
      <c r="U493" s="12"/>
      <c r="V493" s="12"/>
      <c r="W493" s="12"/>
      <c r="X493" s="12"/>
      <c r="Y493" s="12"/>
      <c r="Z493" s="12"/>
      <c r="AA493" s="12"/>
      <c r="AB493" s="12"/>
      <c r="AC493" s="12"/>
      <c r="AD493" s="12"/>
      <c r="AE493" s="12"/>
      <c r="AR493" s="211" t="s">
        <v>83</v>
      </c>
      <c r="AT493" s="212" t="s">
        <v>75</v>
      </c>
      <c r="AU493" s="212" t="s">
        <v>83</v>
      </c>
      <c r="AY493" s="211" t="s">
        <v>214</v>
      </c>
      <c r="BK493" s="213">
        <f>SUM(BK494:BK495)</f>
        <v>0</v>
      </c>
    </row>
    <row r="494" s="2" customFormat="1" ht="16.5" customHeight="1">
      <c r="A494" s="42"/>
      <c r="B494" s="43"/>
      <c r="C494" s="216" t="s">
        <v>76</v>
      </c>
      <c r="D494" s="216" t="s">
        <v>217</v>
      </c>
      <c r="E494" s="217" t="s">
        <v>4046</v>
      </c>
      <c r="F494" s="218" t="s">
        <v>3867</v>
      </c>
      <c r="G494" s="219" t="s">
        <v>3732</v>
      </c>
      <c r="H494" s="220">
        <v>2</v>
      </c>
      <c r="I494" s="221"/>
      <c r="J494" s="222">
        <f>ROUND(I494*H494,2)</f>
        <v>0</v>
      </c>
      <c r="K494" s="218" t="s">
        <v>32</v>
      </c>
      <c r="L494" s="48"/>
      <c r="M494" s="223" t="s">
        <v>32</v>
      </c>
      <c r="N494" s="224" t="s">
        <v>47</v>
      </c>
      <c r="O494" s="88"/>
      <c r="P494" s="225">
        <f>O494*H494</f>
        <v>0</v>
      </c>
      <c r="Q494" s="225">
        <v>0</v>
      </c>
      <c r="R494" s="225">
        <f>Q494*H494</f>
        <v>0</v>
      </c>
      <c r="S494" s="225">
        <v>0</v>
      </c>
      <c r="T494" s="226">
        <f>S494*H494</f>
        <v>0</v>
      </c>
      <c r="U494" s="42"/>
      <c r="V494" s="42"/>
      <c r="W494" s="42"/>
      <c r="X494" s="42"/>
      <c r="Y494" s="42"/>
      <c r="Z494" s="42"/>
      <c r="AA494" s="42"/>
      <c r="AB494" s="42"/>
      <c r="AC494" s="42"/>
      <c r="AD494" s="42"/>
      <c r="AE494" s="42"/>
      <c r="AR494" s="227" t="s">
        <v>215</v>
      </c>
      <c r="AT494" s="227" t="s">
        <v>217</v>
      </c>
      <c r="AU494" s="227" t="s">
        <v>85</v>
      </c>
      <c r="AY494" s="20" t="s">
        <v>214</v>
      </c>
      <c r="BE494" s="228">
        <f>IF(N494="základní",J494,0)</f>
        <v>0</v>
      </c>
      <c r="BF494" s="228">
        <f>IF(N494="snížená",J494,0)</f>
        <v>0</v>
      </c>
      <c r="BG494" s="228">
        <f>IF(N494="zákl. přenesená",J494,0)</f>
        <v>0</v>
      </c>
      <c r="BH494" s="228">
        <f>IF(N494="sníž. přenesená",J494,0)</f>
        <v>0</v>
      </c>
      <c r="BI494" s="228">
        <f>IF(N494="nulová",J494,0)</f>
        <v>0</v>
      </c>
      <c r="BJ494" s="20" t="s">
        <v>83</v>
      </c>
      <c r="BK494" s="228">
        <f>ROUND(I494*H494,2)</f>
        <v>0</v>
      </c>
      <c r="BL494" s="20" t="s">
        <v>215</v>
      </c>
      <c r="BM494" s="227" t="s">
        <v>4047</v>
      </c>
    </row>
    <row r="495" s="2" customFormat="1" ht="16.5" customHeight="1">
      <c r="A495" s="42"/>
      <c r="B495" s="43"/>
      <c r="C495" s="216" t="s">
        <v>76</v>
      </c>
      <c r="D495" s="216" t="s">
        <v>217</v>
      </c>
      <c r="E495" s="217" t="s">
        <v>4048</v>
      </c>
      <c r="F495" s="218" t="s">
        <v>4049</v>
      </c>
      <c r="G495" s="219" t="s">
        <v>3732</v>
      </c>
      <c r="H495" s="220">
        <v>3</v>
      </c>
      <c r="I495" s="221"/>
      <c r="J495" s="222">
        <f>ROUND(I495*H495,2)</f>
        <v>0</v>
      </c>
      <c r="K495" s="218" t="s">
        <v>32</v>
      </c>
      <c r="L495" s="48"/>
      <c r="M495" s="223" t="s">
        <v>32</v>
      </c>
      <c r="N495" s="224" t="s">
        <v>47</v>
      </c>
      <c r="O495" s="88"/>
      <c r="P495" s="225">
        <f>O495*H495</f>
        <v>0</v>
      </c>
      <c r="Q495" s="225">
        <v>0</v>
      </c>
      <c r="R495" s="225">
        <f>Q495*H495</f>
        <v>0</v>
      </c>
      <c r="S495" s="225">
        <v>0</v>
      </c>
      <c r="T495" s="226">
        <f>S495*H495</f>
        <v>0</v>
      </c>
      <c r="U495" s="42"/>
      <c r="V495" s="42"/>
      <c r="W495" s="42"/>
      <c r="X495" s="42"/>
      <c r="Y495" s="42"/>
      <c r="Z495" s="42"/>
      <c r="AA495" s="42"/>
      <c r="AB495" s="42"/>
      <c r="AC495" s="42"/>
      <c r="AD495" s="42"/>
      <c r="AE495" s="42"/>
      <c r="AR495" s="227" t="s">
        <v>215</v>
      </c>
      <c r="AT495" s="227" t="s">
        <v>217</v>
      </c>
      <c r="AU495" s="227" t="s">
        <v>85</v>
      </c>
      <c r="AY495" s="20" t="s">
        <v>214</v>
      </c>
      <c r="BE495" s="228">
        <f>IF(N495="základní",J495,0)</f>
        <v>0</v>
      </c>
      <c r="BF495" s="228">
        <f>IF(N495="snížená",J495,0)</f>
        <v>0</v>
      </c>
      <c r="BG495" s="228">
        <f>IF(N495="zákl. přenesená",J495,0)</f>
        <v>0</v>
      </c>
      <c r="BH495" s="228">
        <f>IF(N495="sníž. přenesená",J495,0)</f>
        <v>0</v>
      </c>
      <c r="BI495" s="228">
        <f>IF(N495="nulová",J495,0)</f>
        <v>0</v>
      </c>
      <c r="BJ495" s="20" t="s">
        <v>83</v>
      </c>
      <c r="BK495" s="228">
        <f>ROUND(I495*H495,2)</f>
        <v>0</v>
      </c>
      <c r="BL495" s="20" t="s">
        <v>215</v>
      </c>
      <c r="BM495" s="227" t="s">
        <v>4050</v>
      </c>
    </row>
    <row r="496" s="12" customFormat="1" ht="22.8" customHeight="1">
      <c r="A496" s="12"/>
      <c r="B496" s="200"/>
      <c r="C496" s="201"/>
      <c r="D496" s="202" t="s">
        <v>75</v>
      </c>
      <c r="E496" s="214" t="s">
        <v>3888</v>
      </c>
      <c r="F496" s="214" t="s">
        <v>3889</v>
      </c>
      <c r="G496" s="201"/>
      <c r="H496" s="201"/>
      <c r="I496" s="204"/>
      <c r="J496" s="215">
        <f>BK496</f>
        <v>0</v>
      </c>
      <c r="K496" s="201"/>
      <c r="L496" s="206"/>
      <c r="M496" s="207"/>
      <c r="N496" s="208"/>
      <c r="O496" s="208"/>
      <c r="P496" s="209">
        <f>SUM(P497:P499)</f>
        <v>0</v>
      </c>
      <c r="Q496" s="208"/>
      <c r="R496" s="209">
        <f>SUM(R497:R499)</f>
        <v>0</v>
      </c>
      <c r="S496" s="208"/>
      <c r="T496" s="210">
        <f>SUM(T497:T499)</f>
        <v>0</v>
      </c>
      <c r="U496" s="12"/>
      <c r="V496" s="12"/>
      <c r="W496" s="12"/>
      <c r="X496" s="12"/>
      <c r="Y496" s="12"/>
      <c r="Z496" s="12"/>
      <c r="AA496" s="12"/>
      <c r="AB496" s="12"/>
      <c r="AC496" s="12"/>
      <c r="AD496" s="12"/>
      <c r="AE496" s="12"/>
      <c r="AR496" s="211" t="s">
        <v>83</v>
      </c>
      <c r="AT496" s="212" t="s">
        <v>75</v>
      </c>
      <c r="AU496" s="212" t="s">
        <v>83</v>
      </c>
      <c r="AY496" s="211" t="s">
        <v>214</v>
      </c>
      <c r="BK496" s="213">
        <f>SUM(BK497:BK499)</f>
        <v>0</v>
      </c>
    </row>
    <row r="497" s="2" customFormat="1" ht="16.5" customHeight="1">
      <c r="A497" s="42"/>
      <c r="B497" s="43"/>
      <c r="C497" s="216" t="s">
        <v>76</v>
      </c>
      <c r="D497" s="216" t="s">
        <v>217</v>
      </c>
      <c r="E497" s="217" t="s">
        <v>4051</v>
      </c>
      <c r="F497" s="218" t="s">
        <v>3891</v>
      </c>
      <c r="G497" s="219" t="s">
        <v>3732</v>
      </c>
      <c r="H497" s="220">
        <v>5</v>
      </c>
      <c r="I497" s="221"/>
      <c r="J497" s="222">
        <f>ROUND(I497*H497,2)</f>
        <v>0</v>
      </c>
      <c r="K497" s="218" t="s">
        <v>32</v>
      </c>
      <c r="L497" s="48"/>
      <c r="M497" s="223" t="s">
        <v>32</v>
      </c>
      <c r="N497" s="224" t="s">
        <v>47</v>
      </c>
      <c r="O497" s="88"/>
      <c r="P497" s="225">
        <f>O497*H497</f>
        <v>0</v>
      </c>
      <c r="Q497" s="225">
        <v>0</v>
      </c>
      <c r="R497" s="225">
        <f>Q497*H497</f>
        <v>0</v>
      </c>
      <c r="S497" s="225">
        <v>0</v>
      </c>
      <c r="T497" s="226">
        <f>S497*H497</f>
        <v>0</v>
      </c>
      <c r="U497" s="42"/>
      <c r="V497" s="42"/>
      <c r="W497" s="42"/>
      <c r="X497" s="42"/>
      <c r="Y497" s="42"/>
      <c r="Z497" s="42"/>
      <c r="AA497" s="42"/>
      <c r="AB497" s="42"/>
      <c r="AC497" s="42"/>
      <c r="AD497" s="42"/>
      <c r="AE497" s="42"/>
      <c r="AR497" s="227" t="s">
        <v>215</v>
      </c>
      <c r="AT497" s="227" t="s">
        <v>217</v>
      </c>
      <c r="AU497" s="227" t="s">
        <v>85</v>
      </c>
      <c r="AY497" s="20" t="s">
        <v>214</v>
      </c>
      <c r="BE497" s="228">
        <f>IF(N497="základní",J497,0)</f>
        <v>0</v>
      </c>
      <c r="BF497" s="228">
        <f>IF(N497="snížená",J497,0)</f>
        <v>0</v>
      </c>
      <c r="BG497" s="228">
        <f>IF(N497="zákl. přenesená",J497,0)</f>
        <v>0</v>
      </c>
      <c r="BH497" s="228">
        <f>IF(N497="sníž. přenesená",J497,0)</f>
        <v>0</v>
      </c>
      <c r="BI497" s="228">
        <f>IF(N497="nulová",J497,0)</f>
        <v>0</v>
      </c>
      <c r="BJ497" s="20" t="s">
        <v>83</v>
      </c>
      <c r="BK497" s="228">
        <f>ROUND(I497*H497,2)</f>
        <v>0</v>
      </c>
      <c r="BL497" s="20" t="s">
        <v>215</v>
      </c>
      <c r="BM497" s="227" t="s">
        <v>4052</v>
      </c>
    </row>
    <row r="498" s="2" customFormat="1" ht="16.5" customHeight="1">
      <c r="A498" s="42"/>
      <c r="B498" s="43"/>
      <c r="C498" s="216" t="s">
        <v>76</v>
      </c>
      <c r="D498" s="216" t="s">
        <v>217</v>
      </c>
      <c r="E498" s="217" t="s">
        <v>3892</v>
      </c>
      <c r="F498" s="218" t="s">
        <v>3893</v>
      </c>
      <c r="G498" s="219" t="s">
        <v>3732</v>
      </c>
      <c r="H498" s="220">
        <v>4</v>
      </c>
      <c r="I498" s="221"/>
      <c r="J498" s="222">
        <f>ROUND(I498*H498,2)</f>
        <v>0</v>
      </c>
      <c r="K498" s="218" t="s">
        <v>32</v>
      </c>
      <c r="L498" s="48"/>
      <c r="M498" s="223" t="s">
        <v>32</v>
      </c>
      <c r="N498" s="224" t="s">
        <v>47</v>
      </c>
      <c r="O498" s="88"/>
      <c r="P498" s="225">
        <f>O498*H498</f>
        <v>0</v>
      </c>
      <c r="Q498" s="225">
        <v>0</v>
      </c>
      <c r="R498" s="225">
        <f>Q498*H498</f>
        <v>0</v>
      </c>
      <c r="S498" s="225">
        <v>0</v>
      </c>
      <c r="T498" s="226">
        <f>S498*H498</f>
        <v>0</v>
      </c>
      <c r="U498" s="42"/>
      <c r="V498" s="42"/>
      <c r="W498" s="42"/>
      <c r="X498" s="42"/>
      <c r="Y498" s="42"/>
      <c r="Z498" s="42"/>
      <c r="AA498" s="42"/>
      <c r="AB498" s="42"/>
      <c r="AC498" s="42"/>
      <c r="AD498" s="42"/>
      <c r="AE498" s="42"/>
      <c r="AR498" s="227" t="s">
        <v>215</v>
      </c>
      <c r="AT498" s="227" t="s">
        <v>217</v>
      </c>
      <c r="AU498" s="227" t="s">
        <v>85</v>
      </c>
      <c r="AY498" s="20" t="s">
        <v>214</v>
      </c>
      <c r="BE498" s="228">
        <f>IF(N498="základní",J498,0)</f>
        <v>0</v>
      </c>
      <c r="BF498" s="228">
        <f>IF(N498="snížená",J498,0)</f>
        <v>0</v>
      </c>
      <c r="BG498" s="228">
        <f>IF(N498="zákl. přenesená",J498,0)</f>
        <v>0</v>
      </c>
      <c r="BH498" s="228">
        <f>IF(N498="sníž. přenesená",J498,0)</f>
        <v>0</v>
      </c>
      <c r="BI498" s="228">
        <f>IF(N498="nulová",J498,0)</f>
        <v>0</v>
      </c>
      <c r="BJ498" s="20" t="s">
        <v>83</v>
      </c>
      <c r="BK498" s="228">
        <f>ROUND(I498*H498,2)</f>
        <v>0</v>
      </c>
      <c r="BL498" s="20" t="s">
        <v>215</v>
      </c>
      <c r="BM498" s="227" t="s">
        <v>4053</v>
      </c>
    </row>
    <row r="499" s="2" customFormat="1" ht="16.5" customHeight="1">
      <c r="A499" s="42"/>
      <c r="B499" s="43"/>
      <c r="C499" s="216" t="s">
        <v>76</v>
      </c>
      <c r="D499" s="216" t="s">
        <v>217</v>
      </c>
      <c r="E499" s="217" t="s">
        <v>4054</v>
      </c>
      <c r="F499" s="218" t="s">
        <v>3871</v>
      </c>
      <c r="G499" s="219" t="s">
        <v>3732</v>
      </c>
      <c r="H499" s="220">
        <v>8</v>
      </c>
      <c r="I499" s="221"/>
      <c r="J499" s="222">
        <f>ROUND(I499*H499,2)</f>
        <v>0</v>
      </c>
      <c r="K499" s="218" t="s">
        <v>32</v>
      </c>
      <c r="L499" s="48"/>
      <c r="M499" s="223" t="s">
        <v>32</v>
      </c>
      <c r="N499" s="224" t="s">
        <v>47</v>
      </c>
      <c r="O499" s="88"/>
      <c r="P499" s="225">
        <f>O499*H499</f>
        <v>0</v>
      </c>
      <c r="Q499" s="225">
        <v>0</v>
      </c>
      <c r="R499" s="225">
        <f>Q499*H499</f>
        <v>0</v>
      </c>
      <c r="S499" s="225">
        <v>0</v>
      </c>
      <c r="T499" s="226">
        <f>S499*H499</f>
        <v>0</v>
      </c>
      <c r="U499" s="42"/>
      <c r="V499" s="42"/>
      <c r="W499" s="42"/>
      <c r="X499" s="42"/>
      <c r="Y499" s="42"/>
      <c r="Z499" s="42"/>
      <c r="AA499" s="42"/>
      <c r="AB499" s="42"/>
      <c r="AC499" s="42"/>
      <c r="AD499" s="42"/>
      <c r="AE499" s="42"/>
      <c r="AR499" s="227" t="s">
        <v>215</v>
      </c>
      <c r="AT499" s="227" t="s">
        <v>217</v>
      </c>
      <c r="AU499" s="227" t="s">
        <v>85</v>
      </c>
      <c r="AY499" s="20" t="s">
        <v>214</v>
      </c>
      <c r="BE499" s="228">
        <f>IF(N499="základní",J499,0)</f>
        <v>0</v>
      </c>
      <c r="BF499" s="228">
        <f>IF(N499="snížená",J499,0)</f>
        <v>0</v>
      </c>
      <c r="BG499" s="228">
        <f>IF(N499="zákl. přenesená",J499,0)</f>
        <v>0</v>
      </c>
      <c r="BH499" s="228">
        <f>IF(N499="sníž. přenesená",J499,0)</f>
        <v>0</v>
      </c>
      <c r="BI499" s="228">
        <f>IF(N499="nulová",J499,0)</f>
        <v>0</v>
      </c>
      <c r="BJ499" s="20" t="s">
        <v>83</v>
      </c>
      <c r="BK499" s="228">
        <f>ROUND(I499*H499,2)</f>
        <v>0</v>
      </c>
      <c r="BL499" s="20" t="s">
        <v>215</v>
      </c>
      <c r="BM499" s="227" t="s">
        <v>4055</v>
      </c>
    </row>
    <row r="500" s="12" customFormat="1" ht="22.8" customHeight="1">
      <c r="A500" s="12"/>
      <c r="B500" s="200"/>
      <c r="C500" s="201"/>
      <c r="D500" s="202" t="s">
        <v>75</v>
      </c>
      <c r="E500" s="214" t="s">
        <v>3825</v>
      </c>
      <c r="F500" s="214" t="s">
        <v>3826</v>
      </c>
      <c r="G500" s="201"/>
      <c r="H500" s="201"/>
      <c r="I500" s="204"/>
      <c r="J500" s="215">
        <f>BK500</f>
        <v>0</v>
      </c>
      <c r="K500" s="201"/>
      <c r="L500" s="206"/>
      <c r="M500" s="207"/>
      <c r="N500" s="208"/>
      <c r="O500" s="208"/>
      <c r="P500" s="209">
        <f>SUM(P501:P503)</f>
        <v>0</v>
      </c>
      <c r="Q500" s="208"/>
      <c r="R500" s="209">
        <f>SUM(R501:R503)</f>
        <v>0</v>
      </c>
      <c r="S500" s="208"/>
      <c r="T500" s="210">
        <f>SUM(T501:T503)</f>
        <v>0</v>
      </c>
      <c r="U500" s="12"/>
      <c r="V500" s="12"/>
      <c r="W500" s="12"/>
      <c r="X500" s="12"/>
      <c r="Y500" s="12"/>
      <c r="Z500" s="12"/>
      <c r="AA500" s="12"/>
      <c r="AB500" s="12"/>
      <c r="AC500" s="12"/>
      <c r="AD500" s="12"/>
      <c r="AE500" s="12"/>
      <c r="AR500" s="211" t="s">
        <v>83</v>
      </c>
      <c r="AT500" s="212" t="s">
        <v>75</v>
      </c>
      <c r="AU500" s="212" t="s">
        <v>83</v>
      </c>
      <c r="AY500" s="211" t="s">
        <v>214</v>
      </c>
      <c r="BK500" s="213">
        <f>SUM(BK501:BK503)</f>
        <v>0</v>
      </c>
    </row>
    <row r="501" s="2" customFormat="1" ht="16.5" customHeight="1">
      <c r="A501" s="42"/>
      <c r="B501" s="43"/>
      <c r="C501" s="216" t="s">
        <v>76</v>
      </c>
      <c r="D501" s="216" t="s">
        <v>217</v>
      </c>
      <c r="E501" s="217" t="s">
        <v>3896</v>
      </c>
      <c r="F501" s="218" t="s">
        <v>3820</v>
      </c>
      <c r="G501" s="219" t="s">
        <v>3732</v>
      </c>
      <c r="H501" s="220">
        <v>22</v>
      </c>
      <c r="I501" s="221"/>
      <c r="J501" s="222">
        <f>ROUND(I501*H501,2)</f>
        <v>0</v>
      </c>
      <c r="K501" s="218" t="s">
        <v>32</v>
      </c>
      <c r="L501" s="48"/>
      <c r="M501" s="223" t="s">
        <v>32</v>
      </c>
      <c r="N501" s="224" t="s">
        <v>47</v>
      </c>
      <c r="O501" s="88"/>
      <c r="P501" s="225">
        <f>O501*H501</f>
        <v>0</v>
      </c>
      <c r="Q501" s="225">
        <v>0</v>
      </c>
      <c r="R501" s="225">
        <f>Q501*H501</f>
        <v>0</v>
      </c>
      <c r="S501" s="225">
        <v>0</v>
      </c>
      <c r="T501" s="226">
        <f>S501*H501</f>
        <v>0</v>
      </c>
      <c r="U501" s="42"/>
      <c r="V501" s="42"/>
      <c r="W501" s="42"/>
      <c r="X501" s="42"/>
      <c r="Y501" s="42"/>
      <c r="Z501" s="42"/>
      <c r="AA501" s="42"/>
      <c r="AB501" s="42"/>
      <c r="AC501" s="42"/>
      <c r="AD501" s="42"/>
      <c r="AE501" s="42"/>
      <c r="AR501" s="227" t="s">
        <v>215</v>
      </c>
      <c r="AT501" s="227" t="s">
        <v>217</v>
      </c>
      <c r="AU501" s="227" t="s">
        <v>85</v>
      </c>
      <c r="AY501" s="20" t="s">
        <v>214</v>
      </c>
      <c r="BE501" s="228">
        <f>IF(N501="základní",J501,0)</f>
        <v>0</v>
      </c>
      <c r="BF501" s="228">
        <f>IF(N501="snížená",J501,0)</f>
        <v>0</v>
      </c>
      <c r="BG501" s="228">
        <f>IF(N501="zákl. přenesená",J501,0)</f>
        <v>0</v>
      </c>
      <c r="BH501" s="228">
        <f>IF(N501="sníž. přenesená",J501,0)</f>
        <v>0</v>
      </c>
      <c r="BI501" s="228">
        <f>IF(N501="nulová",J501,0)</f>
        <v>0</v>
      </c>
      <c r="BJ501" s="20" t="s">
        <v>83</v>
      </c>
      <c r="BK501" s="228">
        <f>ROUND(I501*H501,2)</f>
        <v>0</v>
      </c>
      <c r="BL501" s="20" t="s">
        <v>215</v>
      </c>
      <c r="BM501" s="227" t="s">
        <v>4056</v>
      </c>
    </row>
    <row r="502" s="2" customFormat="1" ht="16.5" customHeight="1">
      <c r="A502" s="42"/>
      <c r="B502" s="43"/>
      <c r="C502" s="216" t="s">
        <v>76</v>
      </c>
      <c r="D502" s="216" t="s">
        <v>217</v>
      </c>
      <c r="E502" s="217" t="s">
        <v>3873</v>
      </c>
      <c r="F502" s="218" t="s">
        <v>3738</v>
      </c>
      <c r="G502" s="219" t="s">
        <v>3732</v>
      </c>
      <c r="H502" s="220">
        <v>18</v>
      </c>
      <c r="I502" s="221"/>
      <c r="J502" s="222">
        <f>ROUND(I502*H502,2)</f>
        <v>0</v>
      </c>
      <c r="K502" s="218" t="s">
        <v>32</v>
      </c>
      <c r="L502" s="48"/>
      <c r="M502" s="223" t="s">
        <v>32</v>
      </c>
      <c r="N502" s="224" t="s">
        <v>47</v>
      </c>
      <c r="O502" s="88"/>
      <c r="P502" s="225">
        <f>O502*H502</f>
        <v>0</v>
      </c>
      <c r="Q502" s="225">
        <v>0</v>
      </c>
      <c r="R502" s="225">
        <f>Q502*H502</f>
        <v>0</v>
      </c>
      <c r="S502" s="225">
        <v>0</v>
      </c>
      <c r="T502" s="226">
        <f>S502*H502</f>
        <v>0</v>
      </c>
      <c r="U502" s="42"/>
      <c r="V502" s="42"/>
      <c r="W502" s="42"/>
      <c r="X502" s="42"/>
      <c r="Y502" s="42"/>
      <c r="Z502" s="42"/>
      <c r="AA502" s="42"/>
      <c r="AB502" s="42"/>
      <c r="AC502" s="42"/>
      <c r="AD502" s="42"/>
      <c r="AE502" s="42"/>
      <c r="AR502" s="227" t="s">
        <v>215</v>
      </c>
      <c r="AT502" s="227" t="s">
        <v>217</v>
      </c>
      <c r="AU502" s="227" t="s">
        <v>85</v>
      </c>
      <c r="AY502" s="20" t="s">
        <v>214</v>
      </c>
      <c r="BE502" s="228">
        <f>IF(N502="základní",J502,0)</f>
        <v>0</v>
      </c>
      <c r="BF502" s="228">
        <f>IF(N502="snížená",J502,0)</f>
        <v>0</v>
      </c>
      <c r="BG502" s="228">
        <f>IF(N502="zákl. přenesená",J502,0)</f>
        <v>0</v>
      </c>
      <c r="BH502" s="228">
        <f>IF(N502="sníž. přenesená",J502,0)</f>
        <v>0</v>
      </c>
      <c r="BI502" s="228">
        <f>IF(N502="nulová",J502,0)</f>
        <v>0</v>
      </c>
      <c r="BJ502" s="20" t="s">
        <v>83</v>
      </c>
      <c r="BK502" s="228">
        <f>ROUND(I502*H502,2)</f>
        <v>0</v>
      </c>
      <c r="BL502" s="20" t="s">
        <v>215</v>
      </c>
      <c r="BM502" s="227" t="s">
        <v>4057</v>
      </c>
    </row>
    <row r="503" s="2" customFormat="1" ht="16.5" customHeight="1">
      <c r="A503" s="42"/>
      <c r="B503" s="43"/>
      <c r="C503" s="216" t="s">
        <v>76</v>
      </c>
      <c r="D503" s="216" t="s">
        <v>217</v>
      </c>
      <c r="E503" s="217" t="s">
        <v>3874</v>
      </c>
      <c r="F503" s="218" t="s">
        <v>3830</v>
      </c>
      <c r="G503" s="219" t="s">
        <v>3732</v>
      </c>
      <c r="H503" s="220">
        <v>60</v>
      </c>
      <c r="I503" s="221"/>
      <c r="J503" s="222">
        <f>ROUND(I503*H503,2)</f>
        <v>0</v>
      </c>
      <c r="K503" s="218" t="s">
        <v>32</v>
      </c>
      <c r="L503" s="48"/>
      <c r="M503" s="223" t="s">
        <v>32</v>
      </c>
      <c r="N503" s="224" t="s">
        <v>47</v>
      </c>
      <c r="O503" s="88"/>
      <c r="P503" s="225">
        <f>O503*H503</f>
        <v>0</v>
      </c>
      <c r="Q503" s="225">
        <v>0</v>
      </c>
      <c r="R503" s="225">
        <f>Q503*H503</f>
        <v>0</v>
      </c>
      <c r="S503" s="225">
        <v>0</v>
      </c>
      <c r="T503" s="226">
        <f>S503*H503</f>
        <v>0</v>
      </c>
      <c r="U503" s="42"/>
      <c r="V503" s="42"/>
      <c r="W503" s="42"/>
      <c r="X503" s="42"/>
      <c r="Y503" s="42"/>
      <c r="Z503" s="42"/>
      <c r="AA503" s="42"/>
      <c r="AB503" s="42"/>
      <c r="AC503" s="42"/>
      <c r="AD503" s="42"/>
      <c r="AE503" s="42"/>
      <c r="AR503" s="227" t="s">
        <v>215</v>
      </c>
      <c r="AT503" s="227" t="s">
        <v>217</v>
      </c>
      <c r="AU503" s="227" t="s">
        <v>85</v>
      </c>
      <c r="AY503" s="20" t="s">
        <v>214</v>
      </c>
      <c r="BE503" s="228">
        <f>IF(N503="základní",J503,0)</f>
        <v>0</v>
      </c>
      <c r="BF503" s="228">
        <f>IF(N503="snížená",J503,0)</f>
        <v>0</v>
      </c>
      <c r="BG503" s="228">
        <f>IF(N503="zákl. přenesená",J503,0)</f>
        <v>0</v>
      </c>
      <c r="BH503" s="228">
        <f>IF(N503="sníž. přenesená",J503,0)</f>
        <v>0</v>
      </c>
      <c r="BI503" s="228">
        <f>IF(N503="nulová",J503,0)</f>
        <v>0</v>
      </c>
      <c r="BJ503" s="20" t="s">
        <v>83</v>
      </c>
      <c r="BK503" s="228">
        <f>ROUND(I503*H503,2)</f>
        <v>0</v>
      </c>
      <c r="BL503" s="20" t="s">
        <v>215</v>
      </c>
      <c r="BM503" s="227" t="s">
        <v>4058</v>
      </c>
    </row>
    <row r="504" s="12" customFormat="1" ht="22.8" customHeight="1">
      <c r="A504" s="12"/>
      <c r="B504" s="200"/>
      <c r="C504" s="201"/>
      <c r="D504" s="202" t="s">
        <v>75</v>
      </c>
      <c r="E504" s="214" t="s">
        <v>3743</v>
      </c>
      <c r="F504" s="214" t="s">
        <v>3744</v>
      </c>
      <c r="G504" s="201"/>
      <c r="H504" s="201"/>
      <c r="I504" s="204"/>
      <c r="J504" s="215">
        <f>BK504</f>
        <v>0</v>
      </c>
      <c r="K504" s="201"/>
      <c r="L504" s="206"/>
      <c r="M504" s="207"/>
      <c r="N504" s="208"/>
      <c r="O504" s="208"/>
      <c r="P504" s="209">
        <f>P505</f>
        <v>0</v>
      </c>
      <c r="Q504" s="208"/>
      <c r="R504" s="209">
        <f>R505</f>
        <v>0</v>
      </c>
      <c r="S504" s="208"/>
      <c r="T504" s="210">
        <f>T505</f>
        <v>0</v>
      </c>
      <c r="U504" s="12"/>
      <c r="V504" s="12"/>
      <c r="W504" s="12"/>
      <c r="X504" s="12"/>
      <c r="Y504" s="12"/>
      <c r="Z504" s="12"/>
      <c r="AA504" s="12"/>
      <c r="AB504" s="12"/>
      <c r="AC504" s="12"/>
      <c r="AD504" s="12"/>
      <c r="AE504" s="12"/>
      <c r="AR504" s="211" t="s">
        <v>83</v>
      </c>
      <c r="AT504" s="212" t="s">
        <v>75</v>
      </c>
      <c r="AU504" s="212" t="s">
        <v>83</v>
      </c>
      <c r="AY504" s="211" t="s">
        <v>214</v>
      </c>
      <c r="BK504" s="213">
        <f>BK505</f>
        <v>0</v>
      </c>
    </row>
    <row r="505" s="2" customFormat="1" ht="16.5" customHeight="1">
      <c r="A505" s="42"/>
      <c r="B505" s="43"/>
      <c r="C505" s="216" t="s">
        <v>76</v>
      </c>
      <c r="D505" s="216" t="s">
        <v>217</v>
      </c>
      <c r="E505" s="217" t="s">
        <v>4059</v>
      </c>
      <c r="F505" s="218" t="s">
        <v>3746</v>
      </c>
      <c r="G505" s="219" t="s">
        <v>3747</v>
      </c>
      <c r="H505" s="220">
        <v>1</v>
      </c>
      <c r="I505" s="221"/>
      <c r="J505" s="222">
        <f>ROUND(I505*H505,2)</f>
        <v>0</v>
      </c>
      <c r="K505" s="218" t="s">
        <v>32</v>
      </c>
      <c r="L505" s="48"/>
      <c r="M505" s="223" t="s">
        <v>32</v>
      </c>
      <c r="N505" s="224" t="s">
        <v>47</v>
      </c>
      <c r="O505" s="88"/>
      <c r="P505" s="225">
        <f>O505*H505</f>
        <v>0</v>
      </c>
      <c r="Q505" s="225">
        <v>0</v>
      </c>
      <c r="R505" s="225">
        <f>Q505*H505</f>
        <v>0</v>
      </c>
      <c r="S505" s="225">
        <v>0</v>
      </c>
      <c r="T505" s="226">
        <f>S505*H505</f>
        <v>0</v>
      </c>
      <c r="U505" s="42"/>
      <c r="V505" s="42"/>
      <c r="W505" s="42"/>
      <c r="X505" s="42"/>
      <c r="Y505" s="42"/>
      <c r="Z505" s="42"/>
      <c r="AA505" s="42"/>
      <c r="AB505" s="42"/>
      <c r="AC505" s="42"/>
      <c r="AD505" s="42"/>
      <c r="AE505" s="42"/>
      <c r="AR505" s="227" t="s">
        <v>215</v>
      </c>
      <c r="AT505" s="227" t="s">
        <v>217</v>
      </c>
      <c r="AU505" s="227" t="s">
        <v>85</v>
      </c>
      <c r="AY505" s="20" t="s">
        <v>214</v>
      </c>
      <c r="BE505" s="228">
        <f>IF(N505="základní",J505,0)</f>
        <v>0</v>
      </c>
      <c r="BF505" s="228">
        <f>IF(N505="snížená",J505,0)</f>
        <v>0</v>
      </c>
      <c r="BG505" s="228">
        <f>IF(N505="zákl. přenesená",J505,0)</f>
        <v>0</v>
      </c>
      <c r="BH505" s="228">
        <f>IF(N505="sníž. přenesená",J505,0)</f>
        <v>0</v>
      </c>
      <c r="BI505" s="228">
        <f>IF(N505="nulová",J505,0)</f>
        <v>0</v>
      </c>
      <c r="BJ505" s="20" t="s">
        <v>83</v>
      </c>
      <c r="BK505" s="228">
        <f>ROUND(I505*H505,2)</f>
        <v>0</v>
      </c>
      <c r="BL505" s="20" t="s">
        <v>215</v>
      </c>
      <c r="BM505" s="227" t="s">
        <v>4060</v>
      </c>
    </row>
    <row r="506" s="12" customFormat="1" ht="22.8" customHeight="1">
      <c r="A506" s="12"/>
      <c r="B506" s="200"/>
      <c r="C506" s="201"/>
      <c r="D506" s="202" t="s">
        <v>75</v>
      </c>
      <c r="E506" s="214" t="s">
        <v>3748</v>
      </c>
      <c r="F506" s="214" t="s">
        <v>3749</v>
      </c>
      <c r="G506" s="201"/>
      <c r="H506" s="201"/>
      <c r="I506" s="204"/>
      <c r="J506" s="215">
        <f>BK506</f>
        <v>0</v>
      </c>
      <c r="K506" s="201"/>
      <c r="L506" s="206"/>
      <c r="M506" s="207"/>
      <c r="N506" s="208"/>
      <c r="O506" s="208"/>
      <c r="P506" s="209">
        <f>P507</f>
        <v>0</v>
      </c>
      <c r="Q506" s="208"/>
      <c r="R506" s="209">
        <f>R507</f>
        <v>0</v>
      </c>
      <c r="S506" s="208"/>
      <c r="T506" s="210">
        <f>T507</f>
        <v>0</v>
      </c>
      <c r="U506" s="12"/>
      <c r="V506" s="12"/>
      <c r="W506" s="12"/>
      <c r="X506" s="12"/>
      <c r="Y506" s="12"/>
      <c r="Z506" s="12"/>
      <c r="AA506" s="12"/>
      <c r="AB506" s="12"/>
      <c r="AC506" s="12"/>
      <c r="AD506" s="12"/>
      <c r="AE506" s="12"/>
      <c r="AR506" s="211" t="s">
        <v>83</v>
      </c>
      <c r="AT506" s="212" t="s">
        <v>75</v>
      </c>
      <c r="AU506" s="212" t="s">
        <v>83</v>
      </c>
      <c r="AY506" s="211" t="s">
        <v>214</v>
      </c>
      <c r="BK506" s="213">
        <f>BK507</f>
        <v>0</v>
      </c>
    </row>
    <row r="507" s="2" customFormat="1" ht="16.5" customHeight="1">
      <c r="A507" s="42"/>
      <c r="B507" s="43"/>
      <c r="C507" s="216" t="s">
        <v>76</v>
      </c>
      <c r="D507" s="216" t="s">
        <v>217</v>
      </c>
      <c r="E507" s="217" t="s">
        <v>4061</v>
      </c>
      <c r="F507" s="218" t="s">
        <v>3746</v>
      </c>
      <c r="G507" s="219" t="s">
        <v>3747</v>
      </c>
      <c r="H507" s="220">
        <v>1</v>
      </c>
      <c r="I507" s="221"/>
      <c r="J507" s="222">
        <f>ROUND(I507*H507,2)</f>
        <v>0</v>
      </c>
      <c r="K507" s="218" t="s">
        <v>32</v>
      </c>
      <c r="L507" s="48"/>
      <c r="M507" s="223" t="s">
        <v>32</v>
      </c>
      <c r="N507" s="224" t="s">
        <v>47</v>
      </c>
      <c r="O507" s="88"/>
      <c r="P507" s="225">
        <f>O507*H507</f>
        <v>0</v>
      </c>
      <c r="Q507" s="225">
        <v>0</v>
      </c>
      <c r="R507" s="225">
        <f>Q507*H507</f>
        <v>0</v>
      </c>
      <c r="S507" s="225">
        <v>0</v>
      </c>
      <c r="T507" s="226">
        <f>S507*H507</f>
        <v>0</v>
      </c>
      <c r="U507" s="42"/>
      <c r="V507" s="42"/>
      <c r="W507" s="42"/>
      <c r="X507" s="42"/>
      <c r="Y507" s="42"/>
      <c r="Z507" s="42"/>
      <c r="AA507" s="42"/>
      <c r="AB507" s="42"/>
      <c r="AC507" s="42"/>
      <c r="AD507" s="42"/>
      <c r="AE507" s="42"/>
      <c r="AR507" s="227" t="s">
        <v>215</v>
      </c>
      <c r="AT507" s="227" t="s">
        <v>217</v>
      </c>
      <c r="AU507" s="227" t="s">
        <v>85</v>
      </c>
      <c r="AY507" s="20" t="s">
        <v>214</v>
      </c>
      <c r="BE507" s="228">
        <f>IF(N507="základní",J507,0)</f>
        <v>0</v>
      </c>
      <c r="BF507" s="228">
        <f>IF(N507="snížená",J507,0)</f>
        <v>0</v>
      </c>
      <c r="BG507" s="228">
        <f>IF(N507="zákl. přenesená",J507,0)</f>
        <v>0</v>
      </c>
      <c r="BH507" s="228">
        <f>IF(N507="sníž. přenesená",J507,0)</f>
        <v>0</v>
      </c>
      <c r="BI507" s="228">
        <f>IF(N507="nulová",J507,0)</f>
        <v>0</v>
      </c>
      <c r="BJ507" s="20" t="s">
        <v>83</v>
      </c>
      <c r="BK507" s="228">
        <f>ROUND(I507*H507,2)</f>
        <v>0</v>
      </c>
      <c r="BL507" s="20" t="s">
        <v>215</v>
      </c>
      <c r="BM507" s="227" t="s">
        <v>4062</v>
      </c>
    </row>
    <row r="508" s="12" customFormat="1" ht="22.8" customHeight="1">
      <c r="A508" s="12"/>
      <c r="B508" s="200"/>
      <c r="C508" s="201"/>
      <c r="D508" s="202" t="s">
        <v>75</v>
      </c>
      <c r="E508" s="214" t="s">
        <v>4063</v>
      </c>
      <c r="F508" s="214" t="s">
        <v>4064</v>
      </c>
      <c r="G508" s="201"/>
      <c r="H508" s="201"/>
      <c r="I508" s="204"/>
      <c r="J508" s="215">
        <f>BK508</f>
        <v>0</v>
      </c>
      <c r="K508" s="201"/>
      <c r="L508" s="206"/>
      <c r="M508" s="207"/>
      <c r="N508" s="208"/>
      <c r="O508" s="208"/>
      <c r="P508" s="209">
        <f>SUM(P509:P510)</f>
        <v>0</v>
      </c>
      <c r="Q508" s="208"/>
      <c r="R508" s="209">
        <f>SUM(R509:R510)</f>
        <v>0</v>
      </c>
      <c r="S508" s="208"/>
      <c r="T508" s="210">
        <f>SUM(T509:T510)</f>
        <v>0</v>
      </c>
      <c r="U508" s="12"/>
      <c r="V508" s="12"/>
      <c r="W508" s="12"/>
      <c r="X508" s="12"/>
      <c r="Y508" s="12"/>
      <c r="Z508" s="12"/>
      <c r="AA508" s="12"/>
      <c r="AB508" s="12"/>
      <c r="AC508" s="12"/>
      <c r="AD508" s="12"/>
      <c r="AE508" s="12"/>
      <c r="AR508" s="211" t="s">
        <v>83</v>
      </c>
      <c r="AT508" s="212" t="s">
        <v>75</v>
      </c>
      <c r="AU508" s="212" t="s">
        <v>83</v>
      </c>
      <c r="AY508" s="211" t="s">
        <v>214</v>
      </c>
      <c r="BK508" s="213">
        <f>SUM(BK509:BK510)</f>
        <v>0</v>
      </c>
    </row>
    <row r="509" s="2" customFormat="1" ht="90" customHeight="1">
      <c r="A509" s="42"/>
      <c r="B509" s="43"/>
      <c r="C509" s="216" t="s">
        <v>76</v>
      </c>
      <c r="D509" s="216" t="s">
        <v>217</v>
      </c>
      <c r="E509" s="217" t="s">
        <v>4065</v>
      </c>
      <c r="F509" s="218" t="s">
        <v>4066</v>
      </c>
      <c r="G509" s="219" t="s">
        <v>670</v>
      </c>
      <c r="H509" s="220">
        <v>1</v>
      </c>
      <c r="I509" s="221"/>
      <c r="J509" s="222">
        <f>ROUND(I509*H509,2)</f>
        <v>0</v>
      </c>
      <c r="K509" s="218" t="s">
        <v>32</v>
      </c>
      <c r="L509" s="48"/>
      <c r="M509" s="223" t="s">
        <v>32</v>
      </c>
      <c r="N509" s="224" t="s">
        <v>47</v>
      </c>
      <c r="O509" s="88"/>
      <c r="P509" s="225">
        <f>O509*H509</f>
        <v>0</v>
      </c>
      <c r="Q509" s="225">
        <v>0</v>
      </c>
      <c r="R509" s="225">
        <f>Q509*H509</f>
        <v>0</v>
      </c>
      <c r="S509" s="225">
        <v>0</v>
      </c>
      <c r="T509" s="226">
        <f>S509*H509</f>
        <v>0</v>
      </c>
      <c r="U509" s="42"/>
      <c r="V509" s="42"/>
      <c r="W509" s="42"/>
      <c r="X509" s="42"/>
      <c r="Y509" s="42"/>
      <c r="Z509" s="42"/>
      <c r="AA509" s="42"/>
      <c r="AB509" s="42"/>
      <c r="AC509" s="42"/>
      <c r="AD509" s="42"/>
      <c r="AE509" s="42"/>
      <c r="AR509" s="227" t="s">
        <v>215</v>
      </c>
      <c r="AT509" s="227" t="s">
        <v>217</v>
      </c>
      <c r="AU509" s="227" t="s">
        <v>85</v>
      </c>
      <c r="AY509" s="20" t="s">
        <v>214</v>
      </c>
      <c r="BE509" s="228">
        <f>IF(N509="základní",J509,0)</f>
        <v>0</v>
      </c>
      <c r="BF509" s="228">
        <f>IF(N509="snížená",J509,0)</f>
        <v>0</v>
      </c>
      <c r="BG509" s="228">
        <f>IF(N509="zákl. přenesená",J509,0)</f>
        <v>0</v>
      </c>
      <c r="BH509" s="228">
        <f>IF(N509="sníž. přenesená",J509,0)</f>
        <v>0</v>
      </c>
      <c r="BI509" s="228">
        <f>IF(N509="nulová",J509,0)</f>
        <v>0</v>
      </c>
      <c r="BJ509" s="20" t="s">
        <v>83</v>
      </c>
      <c r="BK509" s="228">
        <f>ROUND(I509*H509,2)</f>
        <v>0</v>
      </c>
      <c r="BL509" s="20" t="s">
        <v>215</v>
      </c>
      <c r="BM509" s="227" t="s">
        <v>4067</v>
      </c>
    </row>
    <row r="510" s="2" customFormat="1" ht="24.15" customHeight="1">
      <c r="A510" s="42"/>
      <c r="B510" s="43"/>
      <c r="C510" s="216" t="s">
        <v>76</v>
      </c>
      <c r="D510" s="216" t="s">
        <v>217</v>
      </c>
      <c r="E510" s="217" t="s">
        <v>3845</v>
      </c>
      <c r="F510" s="218" t="s">
        <v>3804</v>
      </c>
      <c r="G510" s="219" t="s">
        <v>670</v>
      </c>
      <c r="H510" s="220">
        <v>1</v>
      </c>
      <c r="I510" s="221"/>
      <c r="J510" s="222">
        <f>ROUND(I510*H510,2)</f>
        <v>0</v>
      </c>
      <c r="K510" s="218" t="s">
        <v>32</v>
      </c>
      <c r="L510" s="48"/>
      <c r="M510" s="223" t="s">
        <v>32</v>
      </c>
      <c r="N510" s="224" t="s">
        <v>47</v>
      </c>
      <c r="O510" s="88"/>
      <c r="P510" s="225">
        <f>O510*H510</f>
        <v>0</v>
      </c>
      <c r="Q510" s="225">
        <v>0</v>
      </c>
      <c r="R510" s="225">
        <f>Q510*H510</f>
        <v>0</v>
      </c>
      <c r="S510" s="225">
        <v>0</v>
      </c>
      <c r="T510" s="226">
        <f>S510*H510</f>
        <v>0</v>
      </c>
      <c r="U510" s="42"/>
      <c r="V510" s="42"/>
      <c r="W510" s="42"/>
      <c r="X510" s="42"/>
      <c r="Y510" s="42"/>
      <c r="Z510" s="42"/>
      <c r="AA510" s="42"/>
      <c r="AB510" s="42"/>
      <c r="AC510" s="42"/>
      <c r="AD510" s="42"/>
      <c r="AE510" s="42"/>
      <c r="AR510" s="227" t="s">
        <v>215</v>
      </c>
      <c r="AT510" s="227" t="s">
        <v>217</v>
      </c>
      <c r="AU510" s="227" t="s">
        <v>85</v>
      </c>
      <c r="AY510" s="20" t="s">
        <v>214</v>
      </c>
      <c r="BE510" s="228">
        <f>IF(N510="základní",J510,0)</f>
        <v>0</v>
      </c>
      <c r="BF510" s="228">
        <f>IF(N510="snížená",J510,0)</f>
        <v>0</v>
      </c>
      <c r="BG510" s="228">
        <f>IF(N510="zákl. přenesená",J510,0)</f>
        <v>0</v>
      </c>
      <c r="BH510" s="228">
        <f>IF(N510="sníž. přenesená",J510,0)</f>
        <v>0</v>
      </c>
      <c r="BI510" s="228">
        <f>IF(N510="nulová",J510,0)</f>
        <v>0</v>
      </c>
      <c r="BJ510" s="20" t="s">
        <v>83</v>
      </c>
      <c r="BK510" s="228">
        <f>ROUND(I510*H510,2)</f>
        <v>0</v>
      </c>
      <c r="BL510" s="20" t="s">
        <v>215</v>
      </c>
      <c r="BM510" s="227" t="s">
        <v>4068</v>
      </c>
    </row>
    <row r="511" s="12" customFormat="1" ht="22.8" customHeight="1">
      <c r="A511" s="12"/>
      <c r="B511" s="200"/>
      <c r="C511" s="201"/>
      <c r="D511" s="202" t="s">
        <v>75</v>
      </c>
      <c r="E511" s="214" t="s">
        <v>3522</v>
      </c>
      <c r="F511" s="214" t="s">
        <v>3714</v>
      </c>
      <c r="G511" s="201"/>
      <c r="H511" s="201"/>
      <c r="I511" s="204"/>
      <c r="J511" s="215">
        <f>BK511</f>
        <v>0</v>
      </c>
      <c r="K511" s="201"/>
      <c r="L511" s="206"/>
      <c r="M511" s="207"/>
      <c r="N511" s="208"/>
      <c r="O511" s="208"/>
      <c r="P511" s="209">
        <f>P512</f>
        <v>0</v>
      </c>
      <c r="Q511" s="208"/>
      <c r="R511" s="209">
        <f>R512</f>
        <v>0</v>
      </c>
      <c r="S511" s="208"/>
      <c r="T511" s="210">
        <f>T512</f>
        <v>0</v>
      </c>
      <c r="U511" s="12"/>
      <c r="V511" s="12"/>
      <c r="W511" s="12"/>
      <c r="X511" s="12"/>
      <c r="Y511" s="12"/>
      <c r="Z511" s="12"/>
      <c r="AA511" s="12"/>
      <c r="AB511" s="12"/>
      <c r="AC511" s="12"/>
      <c r="AD511" s="12"/>
      <c r="AE511" s="12"/>
      <c r="AR511" s="211" t="s">
        <v>83</v>
      </c>
      <c r="AT511" s="212" t="s">
        <v>75</v>
      </c>
      <c r="AU511" s="212" t="s">
        <v>83</v>
      </c>
      <c r="AY511" s="211" t="s">
        <v>214</v>
      </c>
      <c r="BK511" s="213">
        <f>BK512</f>
        <v>0</v>
      </c>
    </row>
    <row r="512" s="2" customFormat="1" ht="16.5" customHeight="1">
      <c r="A512" s="42"/>
      <c r="B512" s="43"/>
      <c r="C512" s="216" t="s">
        <v>76</v>
      </c>
      <c r="D512" s="216" t="s">
        <v>217</v>
      </c>
      <c r="E512" s="217" t="s">
        <v>4037</v>
      </c>
      <c r="F512" s="218" t="s">
        <v>3810</v>
      </c>
      <c r="G512" s="219" t="s">
        <v>670</v>
      </c>
      <c r="H512" s="220">
        <v>8</v>
      </c>
      <c r="I512" s="221"/>
      <c r="J512" s="222">
        <f>ROUND(I512*H512,2)</f>
        <v>0</v>
      </c>
      <c r="K512" s="218" t="s">
        <v>32</v>
      </c>
      <c r="L512" s="48"/>
      <c r="M512" s="223" t="s">
        <v>32</v>
      </c>
      <c r="N512" s="224" t="s">
        <v>47</v>
      </c>
      <c r="O512" s="88"/>
      <c r="P512" s="225">
        <f>O512*H512</f>
        <v>0</v>
      </c>
      <c r="Q512" s="225">
        <v>0</v>
      </c>
      <c r="R512" s="225">
        <f>Q512*H512</f>
        <v>0</v>
      </c>
      <c r="S512" s="225">
        <v>0</v>
      </c>
      <c r="T512" s="226">
        <f>S512*H512</f>
        <v>0</v>
      </c>
      <c r="U512" s="42"/>
      <c r="V512" s="42"/>
      <c r="W512" s="42"/>
      <c r="X512" s="42"/>
      <c r="Y512" s="42"/>
      <c r="Z512" s="42"/>
      <c r="AA512" s="42"/>
      <c r="AB512" s="42"/>
      <c r="AC512" s="42"/>
      <c r="AD512" s="42"/>
      <c r="AE512" s="42"/>
      <c r="AR512" s="227" t="s">
        <v>215</v>
      </c>
      <c r="AT512" s="227" t="s">
        <v>217</v>
      </c>
      <c r="AU512" s="227" t="s">
        <v>85</v>
      </c>
      <c r="AY512" s="20" t="s">
        <v>214</v>
      </c>
      <c r="BE512" s="228">
        <f>IF(N512="základní",J512,0)</f>
        <v>0</v>
      </c>
      <c r="BF512" s="228">
        <f>IF(N512="snížená",J512,0)</f>
        <v>0</v>
      </c>
      <c r="BG512" s="228">
        <f>IF(N512="zákl. přenesená",J512,0)</f>
        <v>0</v>
      </c>
      <c r="BH512" s="228">
        <f>IF(N512="sníž. přenesená",J512,0)</f>
        <v>0</v>
      </c>
      <c r="BI512" s="228">
        <f>IF(N512="nulová",J512,0)</f>
        <v>0</v>
      </c>
      <c r="BJ512" s="20" t="s">
        <v>83</v>
      </c>
      <c r="BK512" s="228">
        <f>ROUND(I512*H512,2)</f>
        <v>0</v>
      </c>
      <c r="BL512" s="20" t="s">
        <v>215</v>
      </c>
      <c r="BM512" s="227" t="s">
        <v>4069</v>
      </c>
    </row>
    <row r="513" s="12" customFormat="1" ht="22.8" customHeight="1">
      <c r="A513" s="12"/>
      <c r="B513" s="200"/>
      <c r="C513" s="201"/>
      <c r="D513" s="202" t="s">
        <v>75</v>
      </c>
      <c r="E513" s="214" t="s">
        <v>4070</v>
      </c>
      <c r="F513" s="214" t="s">
        <v>4071</v>
      </c>
      <c r="G513" s="201"/>
      <c r="H513" s="201"/>
      <c r="I513" s="204"/>
      <c r="J513" s="215">
        <f>BK513</f>
        <v>0</v>
      </c>
      <c r="K513" s="201"/>
      <c r="L513" s="206"/>
      <c r="M513" s="207"/>
      <c r="N513" s="208"/>
      <c r="O513" s="208"/>
      <c r="P513" s="209">
        <f>P514</f>
        <v>0</v>
      </c>
      <c r="Q513" s="208"/>
      <c r="R513" s="209">
        <f>R514</f>
        <v>0</v>
      </c>
      <c r="S513" s="208"/>
      <c r="T513" s="210">
        <f>T514</f>
        <v>0</v>
      </c>
      <c r="U513" s="12"/>
      <c r="V513" s="12"/>
      <c r="W513" s="12"/>
      <c r="X513" s="12"/>
      <c r="Y513" s="12"/>
      <c r="Z513" s="12"/>
      <c r="AA513" s="12"/>
      <c r="AB513" s="12"/>
      <c r="AC513" s="12"/>
      <c r="AD513" s="12"/>
      <c r="AE513" s="12"/>
      <c r="AR513" s="211" t="s">
        <v>83</v>
      </c>
      <c r="AT513" s="212" t="s">
        <v>75</v>
      </c>
      <c r="AU513" s="212" t="s">
        <v>83</v>
      </c>
      <c r="AY513" s="211" t="s">
        <v>214</v>
      </c>
      <c r="BK513" s="213">
        <f>BK514</f>
        <v>0</v>
      </c>
    </row>
    <row r="514" s="2" customFormat="1" ht="33" customHeight="1">
      <c r="A514" s="42"/>
      <c r="B514" s="43"/>
      <c r="C514" s="216" t="s">
        <v>76</v>
      </c>
      <c r="D514" s="216" t="s">
        <v>217</v>
      </c>
      <c r="E514" s="217" t="s">
        <v>4072</v>
      </c>
      <c r="F514" s="218" t="s">
        <v>4073</v>
      </c>
      <c r="G514" s="219" t="s">
        <v>670</v>
      </c>
      <c r="H514" s="220">
        <v>5</v>
      </c>
      <c r="I514" s="221"/>
      <c r="J514" s="222">
        <f>ROUND(I514*H514,2)</f>
        <v>0</v>
      </c>
      <c r="K514" s="218" t="s">
        <v>32</v>
      </c>
      <c r="L514" s="48"/>
      <c r="M514" s="223" t="s">
        <v>32</v>
      </c>
      <c r="N514" s="224" t="s">
        <v>47</v>
      </c>
      <c r="O514" s="88"/>
      <c r="P514" s="225">
        <f>O514*H514</f>
        <v>0</v>
      </c>
      <c r="Q514" s="225">
        <v>0</v>
      </c>
      <c r="R514" s="225">
        <f>Q514*H514</f>
        <v>0</v>
      </c>
      <c r="S514" s="225">
        <v>0</v>
      </c>
      <c r="T514" s="226">
        <f>S514*H514</f>
        <v>0</v>
      </c>
      <c r="U514" s="42"/>
      <c r="V514" s="42"/>
      <c r="W514" s="42"/>
      <c r="X514" s="42"/>
      <c r="Y514" s="42"/>
      <c r="Z514" s="42"/>
      <c r="AA514" s="42"/>
      <c r="AB514" s="42"/>
      <c r="AC514" s="42"/>
      <c r="AD514" s="42"/>
      <c r="AE514" s="42"/>
      <c r="AR514" s="227" t="s">
        <v>215</v>
      </c>
      <c r="AT514" s="227" t="s">
        <v>217</v>
      </c>
      <c r="AU514" s="227" t="s">
        <v>85</v>
      </c>
      <c r="AY514" s="20" t="s">
        <v>214</v>
      </c>
      <c r="BE514" s="228">
        <f>IF(N514="základní",J514,0)</f>
        <v>0</v>
      </c>
      <c r="BF514" s="228">
        <f>IF(N514="snížená",J514,0)</f>
        <v>0</v>
      </c>
      <c r="BG514" s="228">
        <f>IF(N514="zákl. přenesená",J514,0)</f>
        <v>0</v>
      </c>
      <c r="BH514" s="228">
        <f>IF(N514="sníž. přenesená",J514,0)</f>
        <v>0</v>
      </c>
      <c r="BI514" s="228">
        <f>IF(N514="nulová",J514,0)</f>
        <v>0</v>
      </c>
      <c r="BJ514" s="20" t="s">
        <v>83</v>
      </c>
      <c r="BK514" s="228">
        <f>ROUND(I514*H514,2)</f>
        <v>0</v>
      </c>
      <c r="BL514" s="20" t="s">
        <v>215</v>
      </c>
      <c r="BM514" s="227" t="s">
        <v>4074</v>
      </c>
    </row>
    <row r="515" s="12" customFormat="1" ht="22.8" customHeight="1">
      <c r="A515" s="12"/>
      <c r="B515" s="200"/>
      <c r="C515" s="201"/>
      <c r="D515" s="202" t="s">
        <v>75</v>
      </c>
      <c r="E515" s="214" t="s">
        <v>4075</v>
      </c>
      <c r="F515" s="214" t="s">
        <v>4076</v>
      </c>
      <c r="G515" s="201"/>
      <c r="H515" s="201"/>
      <c r="I515" s="204"/>
      <c r="J515" s="215">
        <f>BK515</f>
        <v>0</v>
      </c>
      <c r="K515" s="201"/>
      <c r="L515" s="206"/>
      <c r="M515" s="207"/>
      <c r="N515" s="208"/>
      <c r="O515" s="208"/>
      <c r="P515" s="209">
        <f>P516</f>
        <v>0</v>
      </c>
      <c r="Q515" s="208"/>
      <c r="R515" s="209">
        <f>R516</f>
        <v>0</v>
      </c>
      <c r="S515" s="208"/>
      <c r="T515" s="210">
        <f>T516</f>
        <v>0</v>
      </c>
      <c r="U515" s="12"/>
      <c r="V515" s="12"/>
      <c r="W515" s="12"/>
      <c r="X515" s="12"/>
      <c r="Y515" s="12"/>
      <c r="Z515" s="12"/>
      <c r="AA515" s="12"/>
      <c r="AB515" s="12"/>
      <c r="AC515" s="12"/>
      <c r="AD515" s="12"/>
      <c r="AE515" s="12"/>
      <c r="AR515" s="211" t="s">
        <v>83</v>
      </c>
      <c r="AT515" s="212" t="s">
        <v>75</v>
      </c>
      <c r="AU515" s="212" t="s">
        <v>83</v>
      </c>
      <c r="AY515" s="211" t="s">
        <v>214</v>
      </c>
      <c r="BK515" s="213">
        <f>BK516</f>
        <v>0</v>
      </c>
    </row>
    <row r="516" s="2" customFormat="1" ht="16.5" customHeight="1">
      <c r="A516" s="42"/>
      <c r="B516" s="43"/>
      <c r="C516" s="216" t="s">
        <v>76</v>
      </c>
      <c r="D516" s="216" t="s">
        <v>217</v>
      </c>
      <c r="E516" s="217" t="s">
        <v>4077</v>
      </c>
      <c r="F516" s="218" t="s">
        <v>4078</v>
      </c>
      <c r="G516" s="219" t="s">
        <v>670</v>
      </c>
      <c r="H516" s="220">
        <v>1</v>
      </c>
      <c r="I516" s="221"/>
      <c r="J516" s="222">
        <f>ROUND(I516*H516,2)</f>
        <v>0</v>
      </c>
      <c r="K516" s="218" t="s">
        <v>32</v>
      </c>
      <c r="L516" s="48"/>
      <c r="M516" s="223" t="s">
        <v>32</v>
      </c>
      <c r="N516" s="224" t="s">
        <v>47</v>
      </c>
      <c r="O516" s="88"/>
      <c r="P516" s="225">
        <f>O516*H516</f>
        <v>0</v>
      </c>
      <c r="Q516" s="225">
        <v>0</v>
      </c>
      <c r="R516" s="225">
        <f>Q516*H516</f>
        <v>0</v>
      </c>
      <c r="S516" s="225">
        <v>0</v>
      </c>
      <c r="T516" s="226">
        <f>S516*H516</f>
        <v>0</v>
      </c>
      <c r="U516" s="42"/>
      <c r="V516" s="42"/>
      <c r="W516" s="42"/>
      <c r="X516" s="42"/>
      <c r="Y516" s="42"/>
      <c r="Z516" s="42"/>
      <c r="AA516" s="42"/>
      <c r="AB516" s="42"/>
      <c r="AC516" s="42"/>
      <c r="AD516" s="42"/>
      <c r="AE516" s="42"/>
      <c r="AR516" s="227" t="s">
        <v>215</v>
      </c>
      <c r="AT516" s="227" t="s">
        <v>217</v>
      </c>
      <c r="AU516" s="227" t="s">
        <v>85</v>
      </c>
      <c r="AY516" s="20" t="s">
        <v>214</v>
      </c>
      <c r="BE516" s="228">
        <f>IF(N516="základní",J516,0)</f>
        <v>0</v>
      </c>
      <c r="BF516" s="228">
        <f>IF(N516="snížená",J516,0)</f>
        <v>0</v>
      </c>
      <c r="BG516" s="228">
        <f>IF(N516="zákl. přenesená",J516,0)</f>
        <v>0</v>
      </c>
      <c r="BH516" s="228">
        <f>IF(N516="sníž. přenesená",J516,0)</f>
        <v>0</v>
      </c>
      <c r="BI516" s="228">
        <f>IF(N516="nulová",J516,0)</f>
        <v>0</v>
      </c>
      <c r="BJ516" s="20" t="s">
        <v>83</v>
      </c>
      <c r="BK516" s="228">
        <f>ROUND(I516*H516,2)</f>
        <v>0</v>
      </c>
      <c r="BL516" s="20" t="s">
        <v>215</v>
      </c>
      <c r="BM516" s="227" t="s">
        <v>4079</v>
      </c>
    </row>
    <row r="517" s="12" customFormat="1" ht="22.8" customHeight="1">
      <c r="A517" s="12"/>
      <c r="B517" s="200"/>
      <c r="C517" s="201"/>
      <c r="D517" s="202" t="s">
        <v>75</v>
      </c>
      <c r="E517" s="214" t="s">
        <v>3607</v>
      </c>
      <c r="F517" s="214" t="s">
        <v>3726</v>
      </c>
      <c r="G517" s="201"/>
      <c r="H517" s="201"/>
      <c r="I517" s="204"/>
      <c r="J517" s="215">
        <f>BK517</f>
        <v>0</v>
      </c>
      <c r="K517" s="201"/>
      <c r="L517" s="206"/>
      <c r="M517" s="207"/>
      <c r="N517" s="208"/>
      <c r="O517" s="208"/>
      <c r="P517" s="209">
        <f>P518</f>
        <v>0</v>
      </c>
      <c r="Q517" s="208"/>
      <c r="R517" s="209">
        <f>R518</f>
        <v>0</v>
      </c>
      <c r="S517" s="208"/>
      <c r="T517" s="210">
        <f>T518</f>
        <v>0</v>
      </c>
      <c r="U517" s="12"/>
      <c r="V517" s="12"/>
      <c r="W517" s="12"/>
      <c r="X517" s="12"/>
      <c r="Y517" s="12"/>
      <c r="Z517" s="12"/>
      <c r="AA517" s="12"/>
      <c r="AB517" s="12"/>
      <c r="AC517" s="12"/>
      <c r="AD517" s="12"/>
      <c r="AE517" s="12"/>
      <c r="AR517" s="211" t="s">
        <v>83</v>
      </c>
      <c r="AT517" s="212" t="s">
        <v>75</v>
      </c>
      <c r="AU517" s="212" t="s">
        <v>83</v>
      </c>
      <c r="AY517" s="211" t="s">
        <v>214</v>
      </c>
      <c r="BK517" s="213">
        <f>BK518</f>
        <v>0</v>
      </c>
    </row>
    <row r="518" s="2" customFormat="1" ht="16.5" customHeight="1">
      <c r="A518" s="42"/>
      <c r="B518" s="43"/>
      <c r="C518" s="216" t="s">
        <v>76</v>
      </c>
      <c r="D518" s="216" t="s">
        <v>217</v>
      </c>
      <c r="E518" s="217" t="s">
        <v>4080</v>
      </c>
      <c r="F518" s="218" t="s">
        <v>4081</v>
      </c>
      <c r="G518" s="219" t="s">
        <v>670</v>
      </c>
      <c r="H518" s="220">
        <v>2</v>
      </c>
      <c r="I518" s="221"/>
      <c r="J518" s="222">
        <f>ROUND(I518*H518,2)</f>
        <v>0</v>
      </c>
      <c r="K518" s="218" t="s">
        <v>32</v>
      </c>
      <c r="L518" s="48"/>
      <c r="M518" s="223" t="s">
        <v>32</v>
      </c>
      <c r="N518" s="224" t="s">
        <v>47</v>
      </c>
      <c r="O518" s="88"/>
      <c r="P518" s="225">
        <f>O518*H518</f>
        <v>0</v>
      </c>
      <c r="Q518" s="225">
        <v>0</v>
      </c>
      <c r="R518" s="225">
        <f>Q518*H518</f>
        <v>0</v>
      </c>
      <c r="S518" s="225">
        <v>0</v>
      </c>
      <c r="T518" s="226">
        <f>S518*H518</f>
        <v>0</v>
      </c>
      <c r="U518" s="42"/>
      <c r="V518" s="42"/>
      <c r="W518" s="42"/>
      <c r="X518" s="42"/>
      <c r="Y518" s="42"/>
      <c r="Z518" s="42"/>
      <c r="AA518" s="42"/>
      <c r="AB518" s="42"/>
      <c r="AC518" s="42"/>
      <c r="AD518" s="42"/>
      <c r="AE518" s="42"/>
      <c r="AR518" s="227" t="s">
        <v>215</v>
      </c>
      <c r="AT518" s="227" t="s">
        <v>217</v>
      </c>
      <c r="AU518" s="227" t="s">
        <v>85</v>
      </c>
      <c r="AY518" s="20" t="s">
        <v>214</v>
      </c>
      <c r="BE518" s="228">
        <f>IF(N518="základní",J518,0)</f>
        <v>0</v>
      </c>
      <c r="BF518" s="228">
        <f>IF(N518="snížená",J518,0)</f>
        <v>0</v>
      </c>
      <c r="BG518" s="228">
        <f>IF(N518="zákl. přenesená",J518,0)</f>
        <v>0</v>
      </c>
      <c r="BH518" s="228">
        <f>IF(N518="sníž. přenesená",J518,0)</f>
        <v>0</v>
      </c>
      <c r="BI518" s="228">
        <f>IF(N518="nulová",J518,0)</f>
        <v>0</v>
      </c>
      <c r="BJ518" s="20" t="s">
        <v>83</v>
      </c>
      <c r="BK518" s="228">
        <f>ROUND(I518*H518,2)</f>
        <v>0</v>
      </c>
      <c r="BL518" s="20" t="s">
        <v>215</v>
      </c>
      <c r="BM518" s="227" t="s">
        <v>4082</v>
      </c>
    </row>
    <row r="519" s="12" customFormat="1" ht="22.8" customHeight="1">
      <c r="A519" s="12"/>
      <c r="B519" s="200"/>
      <c r="C519" s="201"/>
      <c r="D519" s="202" t="s">
        <v>75</v>
      </c>
      <c r="E519" s="214" t="s">
        <v>4044</v>
      </c>
      <c r="F519" s="214" t="s">
        <v>4045</v>
      </c>
      <c r="G519" s="201"/>
      <c r="H519" s="201"/>
      <c r="I519" s="204"/>
      <c r="J519" s="215">
        <f>BK519</f>
        <v>0</v>
      </c>
      <c r="K519" s="201"/>
      <c r="L519" s="206"/>
      <c r="M519" s="207"/>
      <c r="N519" s="208"/>
      <c r="O519" s="208"/>
      <c r="P519" s="209">
        <f>P520</f>
        <v>0</v>
      </c>
      <c r="Q519" s="208"/>
      <c r="R519" s="209">
        <f>R520</f>
        <v>0</v>
      </c>
      <c r="S519" s="208"/>
      <c r="T519" s="210">
        <f>T520</f>
        <v>0</v>
      </c>
      <c r="U519" s="12"/>
      <c r="V519" s="12"/>
      <c r="W519" s="12"/>
      <c r="X519" s="12"/>
      <c r="Y519" s="12"/>
      <c r="Z519" s="12"/>
      <c r="AA519" s="12"/>
      <c r="AB519" s="12"/>
      <c r="AC519" s="12"/>
      <c r="AD519" s="12"/>
      <c r="AE519" s="12"/>
      <c r="AR519" s="211" t="s">
        <v>83</v>
      </c>
      <c r="AT519" s="212" t="s">
        <v>75</v>
      </c>
      <c r="AU519" s="212" t="s">
        <v>83</v>
      </c>
      <c r="AY519" s="211" t="s">
        <v>214</v>
      </c>
      <c r="BK519" s="213">
        <f>BK520</f>
        <v>0</v>
      </c>
    </row>
    <row r="520" s="2" customFormat="1" ht="16.5" customHeight="1">
      <c r="A520" s="42"/>
      <c r="B520" s="43"/>
      <c r="C520" s="216" t="s">
        <v>76</v>
      </c>
      <c r="D520" s="216" t="s">
        <v>217</v>
      </c>
      <c r="E520" s="217" t="s">
        <v>3818</v>
      </c>
      <c r="F520" s="218" t="s">
        <v>3731</v>
      </c>
      <c r="G520" s="219" t="s">
        <v>3732</v>
      </c>
      <c r="H520" s="220">
        <v>1</v>
      </c>
      <c r="I520" s="221"/>
      <c r="J520" s="222">
        <f>ROUND(I520*H520,2)</f>
        <v>0</v>
      </c>
      <c r="K520" s="218" t="s">
        <v>32</v>
      </c>
      <c r="L520" s="48"/>
      <c r="M520" s="223" t="s">
        <v>32</v>
      </c>
      <c r="N520" s="224" t="s">
        <v>47</v>
      </c>
      <c r="O520" s="88"/>
      <c r="P520" s="225">
        <f>O520*H520</f>
        <v>0</v>
      </c>
      <c r="Q520" s="225">
        <v>0</v>
      </c>
      <c r="R520" s="225">
        <f>Q520*H520</f>
        <v>0</v>
      </c>
      <c r="S520" s="225">
        <v>0</v>
      </c>
      <c r="T520" s="226">
        <f>S520*H520</f>
        <v>0</v>
      </c>
      <c r="U520" s="42"/>
      <c r="V520" s="42"/>
      <c r="W520" s="42"/>
      <c r="X520" s="42"/>
      <c r="Y520" s="42"/>
      <c r="Z520" s="42"/>
      <c r="AA520" s="42"/>
      <c r="AB520" s="42"/>
      <c r="AC520" s="42"/>
      <c r="AD520" s="42"/>
      <c r="AE520" s="42"/>
      <c r="AR520" s="227" t="s">
        <v>215</v>
      </c>
      <c r="AT520" s="227" t="s">
        <v>217</v>
      </c>
      <c r="AU520" s="227" t="s">
        <v>85</v>
      </c>
      <c r="AY520" s="20" t="s">
        <v>214</v>
      </c>
      <c r="BE520" s="228">
        <f>IF(N520="základní",J520,0)</f>
        <v>0</v>
      </c>
      <c r="BF520" s="228">
        <f>IF(N520="snížená",J520,0)</f>
        <v>0</v>
      </c>
      <c r="BG520" s="228">
        <f>IF(N520="zákl. přenesená",J520,0)</f>
        <v>0</v>
      </c>
      <c r="BH520" s="228">
        <f>IF(N520="sníž. přenesená",J520,0)</f>
        <v>0</v>
      </c>
      <c r="BI520" s="228">
        <f>IF(N520="nulová",J520,0)</f>
        <v>0</v>
      </c>
      <c r="BJ520" s="20" t="s">
        <v>83</v>
      </c>
      <c r="BK520" s="228">
        <f>ROUND(I520*H520,2)</f>
        <v>0</v>
      </c>
      <c r="BL520" s="20" t="s">
        <v>215</v>
      </c>
      <c r="BM520" s="227" t="s">
        <v>4083</v>
      </c>
    </row>
    <row r="521" s="12" customFormat="1" ht="22.8" customHeight="1">
      <c r="A521" s="12"/>
      <c r="B521" s="200"/>
      <c r="C521" s="201"/>
      <c r="D521" s="202" t="s">
        <v>75</v>
      </c>
      <c r="E521" s="214" t="s">
        <v>3733</v>
      </c>
      <c r="F521" s="214" t="s">
        <v>3734</v>
      </c>
      <c r="G521" s="201"/>
      <c r="H521" s="201"/>
      <c r="I521" s="204"/>
      <c r="J521" s="215">
        <f>BK521</f>
        <v>0</v>
      </c>
      <c r="K521" s="201"/>
      <c r="L521" s="206"/>
      <c r="M521" s="207"/>
      <c r="N521" s="208"/>
      <c r="O521" s="208"/>
      <c r="P521" s="209">
        <f>SUM(P522:P523)</f>
        <v>0</v>
      </c>
      <c r="Q521" s="208"/>
      <c r="R521" s="209">
        <f>SUM(R522:R523)</f>
        <v>0</v>
      </c>
      <c r="S521" s="208"/>
      <c r="T521" s="210">
        <f>SUM(T522:T523)</f>
        <v>0</v>
      </c>
      <c r="U521" s="12"/>
      <c r="V521" s="12"/>
      <c r="W521" s="12"/>
      <c r="X521" s="12"/>
      <c r="Y521" s="12"/>
      <c r="Z521" s="12"/>
      <c r="AA521" s="12"/>
      <c r="AB521" s="12"/>
      <c r="AC521" s="12"/>
      <c r="AD521" s="12"/>
      <c r="AE521" s="12"/>
      <c r="AR521" s="211" t="s">
        <v>83</v>
      </c>
      <c r="AT521" s="212" t="s">
        <v>75</v>
      </c>
      <c r="AU521" s="212" t="s">
        <v>83</v>
      </c>
      <c r="AY521" s="211" t="s">
        <v>214</v>
      </c>
      <c r="BK521" s="213">
        <f>SUM(BK522:BK523)</f>
        <v>0</v>
      </c>
    </row>
    <row r="522" s="2" customFormat="1" ht="16.5" customHeight="1">
      <c r="A522" s="42"/>
      <c r="B522" s="43"/>
      <c r="C522" s="216" t="s">
        <v>76</v>
      </c>
      <c r="D522" s="216" t="s">
        <v>217</v>
      </c>
      <c r="E522" s="217" t="s">
        <v>4084</v>
      </c>
      <c r="F522" s="218" t="s">
        <v>4085</v>
      </c>
      <c r="G522" s="219" t="s">
        <v>3732</v>
      </c>
      <c r="H522" s="220">
        <v>3</v>
      </c>
      <c r="I522" s="221"/>
      <c r="J522" s="222">
        <f>ROUND(I522*H522,2)</f>
        <v>0</v>
      </c>
      <c r="K522" s="218" t="s">
        <v>32</v>
      </c>
      <c r="L522" s="48"/>
      <c r="M522" s="223" t="s">
        <v>32</v>
      </c>
      <c r="N522" s="224" t="s">
        <v>47</v>
      </c>
      <c r="O522" s="88"/>
      <c r="P522" s="225">
        <f>O522*H522</f>
        <v>0</v>
      </c>
      <c r="Q522" s="225">
        <v>0</v>
      </c>
      <c r="R522" s="225">
        <f>Q522*H522</f>
        <v>0</v>
      </c>
      <c r="S522" s="225">
        <v>0</v>
      </c>
      <c r="T522" s="226">
        <f>S522*H522</f>
        <v>0</v>
      </c>
      <c r="U522" s="42"/>
      <c r="V522" s="42"/>
      <c r="W522" s="42"/>
      <c r="X522" s="42"/>
      <c r="Y522" s="42"/>
      <c r="Z522" s="42"/>
      <c r="AA522" s="42"/>
      <c r="AB522" s="42"/>
      <c r="AC522" s="42"/>
      <c r="AD522" s="42"/>
      <c r="AE522" s="42"/>
      <c r="AR522" s="227" t="s">
        <v>215</v>
      </c>
      <c r="AT522" s="227" t="s">
        <v>217</v>
      </c>
      <c r="AU522" s="227" t="s">
        <v>85</v>
      </c>
      <c r="AY522" s="20" t="s">
        <v>214</v>
      </c>
      <c r="BE522" s="228">
        <f>IF(N522="základní",J522,0)</f>
        <v>0</v>
      </c>
      <c r="BF522" s="228">
        <f>IF(N522="snížená",J522,0)</f>
        <v>0</v>
      </c>
      <c r="BG522" s="228">
        <f>IF(N522="zákl. přenesená",J522,0)</f>
        <v>0</v>
      </c>
      <c r="BH522" s="228">
        <f>IF(N522="sníž. přenesená",J522,0)</f>
        <v>0</v>
      </c>
      <c r="BI522" s="228">
        <f>IF(N522="nulová",J522,0)</f>
        <v>0</v>
      </c>
      <c r="BJ522" s="20" t="s">
        <v>83</v>
      </c>
      <c r="BK522" s="228">
        <f>ROUND(I522*H522,2)</f>
        <v>0</v>
      </c>
      <c r="BL522" s="20" t="s">
        <v>215</v>
      </c>
      <c r="BM522" s="227" t="s">
        <v>4086</v>
      </c>
    </row>
    <row r="523" s="2" customFormat="1" ht="16.5" customHeight="1">
      <c r="A523" s="42"/>
      <c r="B523" s="43"/>
      <c r="C523" s="216" t="s">
        <v>76</v>
      </c>
      <c r="D523" s="216" t="s">
        <v>217</v>
      </c>
      <c r="E523" s="217" t="s">
        <v>3874</v>
      </c>
      <c r="F523" s="218" t="s">
        <v>3830</v>
      </c>
      <c r="G523" s="219" t="s">
        <v>3732</v>
      </c>
      <c r="H523" s="220">
        <v>15</v>
      </c>
      <c r="I523" s="221"/>
      <c r="J523" s="222">
        <f>ROUND(I523*H523,2)</f>
        <v>0</v>
      </c>
      <c r="K523" s="218" t="s">
        <v>32</v>
      </c>
      <c r="L523" s="48"/>
      <c r="M523" s="223" t="s">
        <v>32</v>
      </c>
      <c r="N523" s="224" t="s">
        <v>47</v>
      </c>
      <c r="O523" s="88"/>
      <c r="P523" s="225">
        <f>O523*H523</f>
        <v>0</v>
      </c>
      <c r="Q523" s="225">
        <v>0</v>
      </c>
      <c r="R523" s="225">
        <f>Q523*H523</f>
        <v>0</v>
      </c>
      <c r="S523" s="225">
        <v>0</v>
      </c>
      <c r="T523" s="226">
        <f>S523*H523</f>
        <v>0</v>
      </c>
      <c r="U523" s="42"/>
      <c r="V523" s="42"/>
      <c r="W523" s="42"/>
      <c r="X523" s="42"/>
      <c r="Y523" s="42"/>
      <c r="Z523" s="42"/>
      <c r="AA523" s="42"/>
      <c r="AB523" s="42"/>
      <c r="AC523" s="42"/>
      <c r="AD523" s="42"/>
      <c r="AE523" s="42"/>
      <c r="AR523" s="227" t="s">
        <v>215</v>
      </c>
      <c r="AT523" s="227" t="s">
        <v>217</v>
      </c>
      <c r="AU523" s="227" t="s">
        <v>85</v>
      </c>
      <c r="AY523" s="20" t="s">
        <v>214</v>
      </c>
      <c r="BE523" s="228">
        <f>IF(N523="základní",J523,0)</f>
        <v>0</v>
      </c>
      <c r="BF523" s="228">
        <f>IF(N523="snížená",J523,0)</f>
        <v>0</v>
      </c>
      <c r="BG523" s="228">
        <f>IF(N523="zákl. přenesená",J523,0)</f>
        <v>0</v>
      </c>
      <c r="BH523" s="228">
        <f>IF(N523="sníž. přenesená",J523,0)</f>
        <v>0</v>
      </c>
      <c r="BI523" s="228">
        <f>IF(N523="nulová",J523,0)</f>
        <v>0</v>
      </c>
      <c r="BJ523" s="20" t="s">
        <v>83</v>
      </c>
      <c r="BK523" s="228">
        <f>ROUND(I523*H523,2)</f>
        <v>0</v>
      </c>
      <c r="BL523" s="20" t="s">
        <v>215</v>
      </c>
      <c r="BM523" s="227" t="s">
        <v>4087</v>
      </c>
    </row>
    <row r="524" s="12" customFormat="1" ht="22.8" customHeight="1">
      <c r="A524" s="12"/>
      <c r="B524" s="200"/>
      <c r="C524" s="201"/>
      <c r="D524" s="202" t="s">
        <v>75</v>
      </c>
      <c r="E524" s="214" t="s">
        <v>3825</v>
      </c>
      <c r="F524" s="214" t="s">
        <v>3826</v>
      </c>
      <c r="G524" s="201"/>
      <c r="H524" s="201"/>
      <c r="I524" s="204"/>
      <c r="J524" s="215">
        <f>BK524</f>
        <v>0</v>
      </c>
      <c r="K524" s="201"/>
      <c r="L524" s="206"/>
      <c r="M524" s="207"/>
      <c r="N524" s="208"/>
      <c r="O524" s="208"/>
      <c r="P524" s="209">
        <f>SUM(P525:P526)</f>
        <v>0</v>
      </c>
      <c r="Q524" s="208"/>
      <c r="R524" s="209">
        <f>SUM(R525:R526)</f>
        <v>0</v>
      </c>
      <c r="S524" s="208"/>
      <c r="T524" s="210">
        <f>SUM(T525:T526)</f>
        <v>0</v>
      </c>
      <c r="U524" s="12"/>
      <c r="V524" s="12"/>
      <c r="W524" s="12"/>
      <c r="X524" s="12"/>
      <c r="Y524" s="12"/>
      <c r="Z524" s="12"/>
      <c r="AA524" s="12"/>
      <c r="AB524" s="12"/>
      <c r="AC524" s="12"/>
      <c r="AD524" s="12"/>
      <c r="AE524" s="12"/>
      <c r="AR524" s="211" t="s">
        <v>83</v>
      </c>
      <c r="AT524" s="212" t="s">
        <v>75</v>
      </c>
      <c r="AU524" s="212" t="s">
        <v>83</v>
      </c>
      <c r="AY524" s="211" t="s">
        <v>214</v>
      </c>
      <c r="BK524" s="213">
        <f>SUM(BK525:BK526)</f>
        <v>0</v>
      </c>
    </row>
    <row r="525" s="2" customFormat="1" ht="16.5" customHeight="1">
      <c r="A525" s="42"/>
      <c r="B525" s="43"/>
      <c r="C525" s="216" t="s">
        <v>76</v>
      </c>
      <c r="D525" s="216" t="s">
        <v>217</v>
      </c>
      <c r="E525" s="217" t="s">
        <v>3829</v>
      </c>
      <c r="F525" s="218" t="s">
        <v>3830</v>
      </c>
      <c r="G525" s="219" t="s">
        <v>3732</v>
      </c>
      <c r="H525" s="220">
        <v>7</v>
      </c>
      <c r="I525" s="221"/>
      <c r="J525" s="222">
        <f>ROUND(I525*H525,2)</f>
        <v>0</v>
      </c>
      <c r="K525" s="218" t="s">
        <v>32</v>
      </c>
      <c r="L525" s="48"/>
      <c r="M525" s="223" t="s">
        <v>32</v>
      </c>
      <c r="N525" s="224" t="s">
        <v>47</v>
      </c>
      <c r="O525" s="88"/>
      <c r="P525" s="225">
        <f>O525*H525</f>
        <v>0</v>
      </c>
      <c r="Q525" s="225">
        <v>0</v>
      </c>
      <c r="R525" s="225">
        <f>Q525*H525</f>
        <v>0</v>
      </c>
      <c r="S525" s="225">
        <v>0</v>
      </c>
      <c r="T525" s="226">
        <f>S525*H525</f>
        <v>0</v>
      </c>
      <c r="U525" s="42"/>
      <c r="V525" s="42"/>
      <c r="W525" s="42"/>
      <c r="X525" s="42"/>
      <c r="Y525" s="42"/>
      <c r="Z525" s="42"/>
      <c r="AA525" s="42"/>
      <c r="AB525" s="42"/>
      <c r="AC525" s="42"/>
      <c r="AD525" s="42"/>
      <c r="AE525" s="42"/>
      <c r="AR525" s="227" t="s">
        <v>215</v>
      </c>
      <c r="AT525" s="227" t="s">
        <v>217</v>
      </c>
      <c r="AU525" s="227" t="s">
        <v>85</v>
      </c>
      <c r="AY525" s="20" t="s">
        <v>214</v>
      </c>
      <c r="BE525" s="228">
        <f>IF(N525="základní",J525,0)</f>
        <v>0</v>
      </c>
      <c r="BF525" s="228">
        <f>IF(N525="snížená",J525,0)</f>
        <v>0</v>
      </c>
      <c r="BG525" s="228">
        <f>IF(N525="zákl. přenesená",J525,0)</f>
        <v>0</v>
      </c>
      <c r="BH525" s="228">
        <f>IF(N525="sníž. přenesená",J525,0)</f>
        <v>0</v>
      </c>
      <c r="BI525" s="228">
        <f>IF(N525="nulová",J525,0)</f>
        <v>0</v>
      </c>
      <c r="BJ525" s="20" t="s">
        <v>83</v>
      </c>
      <c r="BK525" s="228">
        <f>ROUND(I525*H525,2)</f>
        <v>0</v>
      </c>
      <c r="BL525" s="20" t="s">
        <v>215</v>
      </c>
      <c r="BM525" s="227" t="s">
        <v>4088</v>
      </c>
    </row>
    <row r="526" s="2" customFormat="1" ht="16.5" customHeight="1">
      <c r="A526" s="42"/>
      <c r="B526" s="43"/>
      <c r="C526" s="216" t="s">
        <v>76</v>
      </c>
      <c r="D526" s="216" t="s">
        <v>217</v>
      </c>
      <c r="E526" s="217" t="s">
        <v>3829</v>
      </c>
      <c r="F526" s="218" t="s">
        <v>3830</v>
      </c>
      <c r="G526" s="219" t="s">
        <v>3732</v>
      </c>
      <c r="H526" s="220">
        <v>12</v>
      </c>
      <c r="I526" s="221"/>
      <c r="J526" s="222">
        <f>ROUND(I526*H526,2)</f>
        <v>0</v>
      </c>
      <c r="K526" s="218" t="s">
        <v>32</v>
      </c>
      <c r="L526" s="48"/>
      <c r="M526" s="223" t="s">
        <v>32</v>
      </c>
      <c r="N526" s="224" t="s">
        <v>47</v>
      </c>
      <c r="O526" s="88"/>
      <c r="P526" s="225">
        <f>O526*H526</f>
        <v>0</v>
      </c>
      <c r="Q526" s="225">
        <v>0</v>
      </c>
      <c r="R526" s="225">
        <f>Q526*H526</f>
        <v>0</v>
      </c>
      <c r="S526" s="225">
        <v>0</v>
      </c>
      <c r="T526" s="226">
        <f>S526*H526</f>
        <v>0</v>
      </c>
      <c r="U526" s="42"/>
      <c r="V526" s="42"/>
      <c r="W526" s="42"/>
      <c r="X526" s="42"/>
      <c r="Y526" s="42"/>
      <c r="Z526" s="42"/>
      <c r="AA526" s="42"/>
      <c r="AB526" s="42"/>
      <c r="AC526" s="42"/>
      <c r="AD526" s="42"/>
      <c r="AE526" s="42"/>
      <c r="AR526" s="227" t="s">
        <v>215</v>
      </c>
      <c r="AT526" s="227" t="s">
        <v>217</v>
      </c>
      <c r="AU526" s="227" t="s">
        <v>85</v>
      </c>
      <c r="AY526" s="20" t="s">
        <v>214</v>
      </c>
      <c r="BE526" s="228">
        <f>IF(N526="základní",J526,0)</f>
        <v>0</v>
      </c>
      <c r="BF526" s="228">
        <f>IF(N526="snížená",J526,0)</f>
        <v>0</v>
      </c>
      <c r="BG526" s="228">
        <f>IF(N526="zákl. přenesená",J526,0)</f>
        <v>0</v>
      </c>
      <c r="BH526" s="228">
        <f>IF(N526="sníž. přenesená",J526,0)</f>
        <v>0</v>
      </c>
      <c r="BI526" s="228">
        <f>IF(N526="nulová",J526,0)</f>
        <v>0</v>
      </c>
      <c r="BJ526" s="20" t="s">
        <v>83</v>
      </c>
      <c r="BK526" s="228">
        <f>ROUND(I526*H526,2)</f>
        <v>0</v>
      </c>
      <c r="BL526" s="20" t="s">
        <v>215</v>
      </c>
      <c r="BM526" s="227" t="s">
        <v>4089</v>
      </c>
    </row>
    <row r="527" s="12" customFormat="1" ht="22.8" customHeight="1">
      <c r="A527" s="12"/>
      <c r="B527" s="200"/>
      <c r="C527" s="201"/>
      <c r="D527" s="202" t="s">
        <v>75</v>
      </c>
      <c r="E527" s="214" t="s">
        <v>3743</v>
      </c>
      <c r="F527" s="214" t="s">
        <v>3744</v>
      </c>
      <c r="G527" s="201"/>
      <c r="H527" s="201"/>
      <c r="I527" s="204"/>
      <c r="J527" s="215">
        <f>BK527</f>
        <v>0</v>
      </c>
      <c r="K527" s="201"/>
      <c r="L527" s="206"/>
      <c r="M527" s="207"/>
      <c r="N527" s="208"/>
      <c r="O527" s="208"/>
      <c r="P527" s="209">
        <f>P528</f>
        <v>0</v>
      </c>
      <c r="Q527" s="208"/>
      <c r="R527" s="209">
        <f>R528</f>
        <v>0</v>
      </c>
      <c r="S527" s="208"/>
      <c r="T527" s="210">
        <f>T528</f>
        <v>0</v>
      </c>
      <c r="U527" s="12"/>
      <c r="V527" s="12"/>
      <c r="W527" s="12"/>
      <c r="X527" s="12"/>
      <c r="Y527" s="12"/>
      <c r="Z527" s="12"/>
      <c r="AA527" s="12"/>
      <c r="AB527" s="12"/>
      <c r="AC527" s="12"/>
      <c r="AD527" s="12"/>
      <c r="AE527" s="12"/>
      <c r="AR527" s="211" t="s">
        <v>83</v>
      </c>
      <c r="AT527" s="212" t="s">
        <v>75</v>
      </c>
      <c r="AU527" s="212" t="s">
        <v>83</v>
      </c>
      <c r="AY527" s="211" t="s">
        <v>214</v>
      </c>
      <c r="BK527" s="213">
        <f>BK528</f>
        <v>0</v>
      </c>
    </row>
    <row r="528" s="2" customFormat="1" ht="16.5" customHeight="1">
      <c r="A528" s="42"/>
      <c r="B528" s="43"/>
      <c r="C528" s="216" t="s">
        <v>76</v>
      </c>
      <c r="D528" s="216" t="s">
        <v>217</v>
      </c>
      <c r="E528" s="217" t="s">
        <v>4090</v>
      </c>
      <c r="F528" s="218" t="s">
        <v>3746</v>
      </c>
      <c r="G528" s="219" t="s">
        <v>3747</v>
      </c>
      <c r="H528" s="220">
        <v>1</v>
      </c>
      <c r="I528" s="221"/>
      <c r="J528" s="222">
        <f>ROUND(I528*H528,2)</f>
        <v>0</v>
      </c>
      <c r="K528" s="218" t="s">
        <v>32</v>
      </c>
      <c r="L528" s="48"/>
      <c r="M528" s="223" t="s">
        <v>32</v>
      </c>
      <c r="N528" s="224" t="s">
        <v>47</v>
      </c>
      <c r="O528" s="88"/>
      <c r="P528" s="225">
        <f>O528*H528</f>
        <v>0</v>
      </c>
      <c r="Q528" s="225">
        <v>0</v>
      </c>
      <c r="R528" s="225">
        <f>Q528*H528</f>
        <v>0</v>
      </c>
      <c r="S528" s="225">
        <v>0</v>
      </c>
      <c r="T528" s="226">
        <f>S528*H528</f>
        <v>0</v>
      </c>
      <c r="U528" s="42"/>
      <c r="V528" s="42"/>
      <c r="W528" s="42"/>
      <c r="X528" s="42"/>
      <c r="Y528" s="42"/>
      <c r="Z528" s="42"/>
      <c r="AA528" s="42"/>
      <c r="AB528" s="42"/>
      <c r="AC528" s="42"/>
      <c r="AD528" s="42"/>
      <c r="AE528" s="42"/>
      <c r="AR528" s="227" t="s">
        <v>215</v>
      </c>
      <c r="AT528" s="227" t="s">
        <v>217</v>
      </c>
      <c r="AU528" s="227" t="s">
        <v>85</v>
      </c>
      <c r="AY528" s="20" t="s">
        <v>214</v>
      </c>
      <c r="BE528" s="228">
        <f>IF(N528="základní",J528,0)</f>
        <v>0</v>
      </c>
      <c r="BF528" s="228">
        <f>IF(N528="snížená",J528,0)</f>
        <v>0</v>
      </c>
      <c r="BG528" s="228">
        <f>IF(N528="zákl. přenesená",J528,0)</f>
        <v>0</v>
      </c>
      <c r="BH528" s="228">
        <f>IF(N528="sníž. přenesená",J528,0)</f>
        <v>0</v>
      </c>
      <c r="BI528" s="228">
        <f>IF(N528="nulová",J528,0)</f>
        <v>0</v>
      </c>
      <c r="BJ528" s="20" t="s">
        <v>83</v>
      </c>
      <c r="BK528" s="228">
        <f>ROUND(I528*H528,2)</f>
        <v>0</v>
      </c>
      <c r="BL528" s="20" t="s">
        <v>215</v>
      </c>
      <c r="BM528" s="227" t="s">
        <v>4091</v>
      </c>
    </row>
    <row r="529" s="12" customFormat="1" ht="22.8" customHeight="1">
      <c r="A529" s="12"/>
      <c r="B529" s="200"/>
      <c r="C529" s="201"/>
      <c r="D529" s="202" t="s">
        <v>75</v>
      </c>
      <c r="E529" s="214" t="s">
        <v>3748</v>
      </c>
      <c r="F529" s="214" t="s">
        <v>3749</v>
      </c>
      <c r="G529" s="201"/>
      <c r="H529" s="201"/>
      <c r="I529" s="204"/>
      <c r="J529" s="215">
        <f>BK529</f>
        <v>0</v>
      </c>
      <c r="K529" s="201"/>
      <c r="L529" s="206"/>
      <c r="M529" s="207"/>
      <c r="N529" s="208"/>
      <c r="O529" s="208"/>
      <c r="P529" s="209">
        <f>P530</f>
        <v>0</v>
      </c>
      <c r="Q529" s="208"/>
      <c r="R529" s="209">
        <f>R530</f>
        <v>0</v>
      </c>
      <c r="S529" s="208"/>
      <c r="T529" s="210">
        <f>T530</f>
        <v>0</v>
      </c>
      <c r="U529" s="12"/>
      <c r="V529" s="12"/>
      <c r="W529" s="12"/>
      <c r="X529" s="12"/>
      <c r="Y529" s="12"/>
      <c r="Z529" s="12"/>
      <c r="AA529" s="12"/>
      <c r="AB529" s="12"/>
      <c r="AC529" s="12"/>
      <c r="AD529" s="12"/>
      <c r="AE529" s="12"/>
      <c r="AR529" s="211" t="s">
        <v>83</v>
      </c>
      <c r="AT529" s="212" t="s">
        <v>75</v>
      </c>
      <c r="AU529" s="212" t="s">
        <v>83</v>
      </c>
      <c r="AY529" s="211" t="s">
        <v>214</v>
      </c>
      <c r="BK529" s="213">
        <f>BK530</f>
        <v>0</v>
      </c>
    </row>
    <row r="530" s="2" customFormat="1" ht="16.5" customHeight="1">
      <c r="A530" s="42"/>
      <c r="B530" s="43"/>
      <c r="C530" s="216" t="s">
        <v>76</v>
      </c>
      <c r="D530" s="216" t="s">
        <v>217</v>
      </c>
      <c r="E530" s="217" t="s">
        <v>4092</v>
      </c>
      <c r="F530" s="218" t="s">
        <v>3746</v>
      </c>
      <c r="G530" s="219" t="s">
        <v>3747</v>
      </c>
      <c r="H530" s="220">
        <v>1</v>
      </c>
      <c r="I530" s="221"/>
      <c r="J530" s="222">
        <f>ROUND(I530*H530,2)</f>
        <v>0</v>
      </c>
      <c r="K530" s="218" t="s">
        <v>32</v>
      </c>
      <c r="L530" s="48"/>
      <c r="M530" s="223" t="s">
        <v>32</v>
      </c>
      <c r="N530" s="224" t="s">
        <v>47</v>
      </c>
      <c r="O530" s="88"/>
      <c r="P530" s="225">
        <f>O530*H530</f>
        <v>0</v>
      </c>
      <c r="Q530" s="225">
        <v>0</v>
      </c>
      <c r="R530" s="225">
        <f>Q530*H530</f>
        <v>0</v>
      </c>
      <c r="S530" s="225">
        <v>0</v>
      </c>
      <c r="T530" s="226">
        <f>S530*H530</f>
        <v>0</v>
      </c>
      <c r="U530" s="42"/>
      <c r="V530" s="42"/>
      <c r="W530" s="42"/>
      <c r="X530" s="42"/>
      <c r="Y530" s="42"/>
      <c r="Z530" s="42"/>
      <c r="AA530" s="42"/>
      <c r="AB530" s="42"/>
      <c r="AC530" s="42"/>
      <c r="AD530" s="42"/>
      <c r="AE530" s="42"/>
      <c r="AR530" s="227" t="s">
        <v>215</v>
      </c>
      <c r="AT530" s="227" t="s">
        <v>217</v>
      </c>
      <c r="AU530" s="227" t="s">
        <v>85</v>
      </c>
      <c r="AY530" s="20" t="s">
        <v>214</v>
      </c>
      <c r="BE530" s="228">
        <f>IF(N530="základní",J530,0)</f>
        <v>0</v>
      </c>
      <c r="BF530" s="228">
        <f>IF(N530="snížená",J530,0)</f>
        <v>0</v>
      </c>
      <c r="BG530" s="228">
        <f>IF(N530="zákl. přenesená",J530,0)</f>
        <v>0</v>
      </c>
      <c r="BH530" s="228">
        <f>IF(N530="sníž. přenesená",J530,0)</f>
        <v>0</v>
      </c>
      <c r="BI530" s="228">
        <f>IF(N530="nulová",J530,0)</f>
        <v>0</v>
      </c>
      <c r="BJ530" s="20" t="s">
        <v>83</v>
      </c>
      <c r="BK530" s="228">
        <f>ROUND(I530*H530,2)</f>
        <v>0</v>
      </c>
      <c r="BL530" s="20" t="s">
        <v>215</v>
      </c>
      <c r="BM530" s="227" t="s">
        <v>4093</v>
      </c>
    </row>
    <row r="531" s="12" customFormat="1" ht="22.8" customHeight="1">
      <c r="A531" s="12"/>
      <c r="B531" s="200"/>
      <c r="C531" s="201"/>
      <c r="D531" s="202" t="s">
        <v>75</v>
      </c>
      <c r="E531" s="214" t="s">
        <v>4094</v>
      </c>
      <c r="F531" s="214" t="s">
        <v>4095</v>
      </c>
      <c r="G531" s="201"/>
      <c r="H531" s="201"/>
      <c r="I531" s="204"/>
      <c r="J531" s="215">
        <f>BK531</f>
        <v>0</v>
      </c>
      <c r="K531" s="201"/>
      <c r="L531" s="206"/>
      <c r="M531" s="207"/>
      <c r="N531" s="208"/>
      <c r="O531" s="208"/>
      <c r="P531" s="209">
        <f>SUM(P532:P534)</f>
        <v>0</v>
      </c>
      <c r="Q531" s="208"/>
      <c r="R531" s="209">
        <f>SUM(R532:R534)</f>
        <v>0</v>
      </c>
      <c r="S531" s="208"/>
      <c r="T531" s="210">
        <f>SUM(T532:T534)</f>
        <v>0</v>
      </c>
      <c r="U531" s="12"/>
      <c r="V531" s="12"/>
      <c r="W531" s="12"/>
      <c r="X531" s="12"/>
      <c r="Y531" s="12"/>
      <c r="Z531" s="12"/>
      <c r="AA531" s="12"/>
      <c r="AB531" s="12"/>
      <c r="AC531" s="12"/>
      <c r="AD531" s="12"/>
      <c r="AE531" s="12"/>
      <c r="AR531" s="211" t="s">
        <v>83</v>
      </c>
      <c r="AT531" s="212" t="s">
        <v>75</v>
      </c>
      <c r="AU531" s="212" t="s">
        <v>83</v>
      </c>
      <c r="AY531" s="211" t="s">
        <v>214</v>
      </c>
      <c r="BK531" s="213">
        <f>SUM(BK532:BK534)</f>
        <v>0</v>
      </c>
    </row>
    <row r="532" s="2" customFormat="1" ht="90" customHeight="1">
      <c r="A532" s="42"/>
      <c r="B532" s="43"/>
      <c r="C532" s="216" t="s">
        <v>76</v>
      </c>
      <c r="D532" s="216" t="s">
        <v>217</v>
      </c>
      <c r="E532" s="217" t="s">
        <v>4096</v>
      </c>
      <c r="F532" s="218" t="s">
        <v>4097</v>
      </c>
      <c r="G532" s="219" t="s">
        <v>670</v>
      </c>
      <c r="H532" s="220">
        <v>2</v>
      </c>
      <c r="I532" s="221"/>
      <c r="J532" s="222">
        <f>ROUND(I532*H532,2)</f>
        <v>0</v>
      </c>
      <c r="K532" s="218" t="s">
        <v>32</v>
      </c>
      <c r="L532" s="48"/>
      <c r="M532" s="223" t="s">
        <v>32</v>
      </c>
      <c r="N532" s="224" t="s">
        <v>47</v>
      </c>
      <c r="O532" s="88"/>
      <c r="P532" s="225">
        <f>O532*H532</f>
        <v>0</v>
      </c>
      <c r="Q532" s="225">
        <v>0</v>
      </c>
      <c r="R532" s="225">
        <f>Q532*H532</f>
        <v>0</v>
      </c>
      <c r="S532" s="225">
        <v>0</v>
      </c>
      <c r="T532" s="226">
        <f>S532*H532</f>
        <v>0</v>
      </c>
      <c r="U532" s="42"/>
      <c r="V532" s="42"/>
      <c r="W532" s="42"/>
      <c r="X532" s="42"/>
      <c r="Y532" s="42"/>
      <c r="Z532" s="42"/>
      <c r="AA532" s="42"/>
      <c r="AB532" s="42"/>
      <c r="AC532" s="42"/>
      <c r="AD532" s="42"/>
      <c r="AE532" s="42"/>
      <c r="AR532" s="227" t="s">
        <v>215</v>
      </c>
      <c r="AT532" s="227" t="s">
        <v>217</v>
      </c>
      <c r="AU532" s="227" t="s">
        <v>85</v>
      </c>
      <c r="AY532" s="20" t="s">
        <v>214</v>
      </c>
      <c r="BE532" s="228">
        <f>IF(N532="základní",J532,0)</f>
        <v>0</v>
      </c>
      <c r="BF532" s="228">
        <f>IF(N532="snížená",J532,0)</f>
        <v>0</v>
      </c>
      <c r="BG532" s="228">
        <f>IF(N532="zákl. přenesená",J532,0)</f>
        <v>0</v>
      </c>
      <c r="BH532" s="228">
        <f>IF(N532="sníž. přenesená",J532,0)</f>
        <v>0</v>
      </c>
      <c r="BI532" s="228">
        <f>IF(N532="nulová",J532,0)</f>
        <v>0</v>
      </c>
      <c r="BJ532" s="20" t="s">
        <v>83</v>
      </c>
      <c r="BK532" s="228">
        <f>ROUND(I532*H532,2)</f>
        <v>0</v>
      </c>
      <c r="BL532" s="20" t="s">
        <v>215</v>
      </c>
      <c r="BM532" s="227" t="s">
        <v>4098</v>
      </c>
    </row>
    <row r="533" s="2" customFormat="1" ht="90" customHeight="1">
      <c r="A533" s="42"/>
      <c r="B533" s="43"/>
      <c r="C533" s="216" t="s">
        <v>76</v>
      </c>
      <c r="D533" s="216" t="s">
        <v>217</v>
      </c>
      <c r="E533" s="217" t="s">
        <v>4099</v>
      </c>
      <c r="F533" s="218" t="s">
        <v>4100</v>
      </c>
      <c r="G533" s="219" t="s">
        <v>670</v>
      </c>
      <c r="H533" s="220">
        <v>1</v>
      </c>
      <c r="I533" s="221"/>
      <c r="J533" s="222">
        <f>ROUND(I533*H533,2)</f>
        <v>0</v>
      </c>
      <c r="K533" s="218" t="s">
        <v>32</v>
      </c>
      <c r="L533" s="48"/>
      <c r="M533" s="223" t="s">
        <v>32</v>
      </c>
      <c r="N533" s="224" t="s">
        <v>47</v>
      </c>
      <c r="O533" s="88"/>
      <c r="P533" s="225">
        <f>O533*H533</f>
        <v>0</v>
      </c>
      <c r="Q533" s="225">
        <v>0</v>
      </c>
      <c r="R533" s="225">
        <f>Q533*H533</f>
        <v>0</v>
      </c>
      <c r="S533" s="225">
        <v>0</v>
      </c>
      <c r="T533" s="226">
        <f>S533*H533</f>
        <v>0</v>
      </c>
      <c r="U533" s="42"/>
      <c r="V533" s="42"/>
      <c r="W533" s="42"/>
      <c r="X533" s="42"/>
      <c r="Y533" s="42"/>
      <c r="Z533" s="42"/>
      <c r="AA533" s="42"/>
      <c r="AB533" s="42"/>
      <c r="AC533" s="42"/>
      <c r="AD533" s="42"/>
      <c r="AE533" s="42"/>
      <c r="AR533" s="227" t="s">
        <v>215</v>
      </c>
      <c r="AT533" s="227" t="s">
        <v>217</v>
      </c>
      <c r="AU533" s="227" t="s">
        <v>85</v>
      </c>
      <c r="AY533" s="20" t="s">
        <v>214</v>
      </c>
      <c r="BE533" s="228">
        <f>IF(N533="základní",J533,0)</f>
        <v>0</v>
      </c>
      <c r="BF533" s="228">
        <f>IF(N533="snížená",J533,0)</f>
        <v>0</v>
      </c>
      <c r="BG533" s="228">
        <f>IF(N533="zákl. přenesená",J533,0)</f>
        <v>0</v>
      </c>
      <c r="BH533" s="228">
        <f>IF(N533="sníž. přenesená",J533,0)</f>
        <v>0</v>
      </c>
      <c r="BI533" s="228">
        <f>IF(N533="nulová",J533,0)</f>
        <v>0</v>
      </c>
      <c r="BJ533" s="20" t="s">
        <v>83</v>
      </c>
      <c r="BK533" s="228">
        <f>ROUND(I533*H533,2)</f>
        <v>0</v>
      </c>
      <c r="BL533" s="20" t="s">
        <v>215</v>
      </c>
      <c r="BM533" s="227" t="s">
        <v>4101</v>
      </c>
    </row>
    <row r="534" s="2" customFormat="1" ht="24.15" customHeight="1">
      <c r="A534" s="42"/>
      <c r="B534" s="43"/>
      <c r="C534" s="216" t="s">
        <v>76</v>
      </c>
      <c r="D534" s="216" t="s">
        <v>217</v>
      </c>
      <c r="E534" s="217" t="s">
        <v>3845</v>
      </c>
      <c r="F534" s="218" t="s">
        <v>3804</v>
      </c>
      <c r="G534" s="219" t="s">
        <v>670</v>
      </c>
      <c r="H534" s="220">
        <v>1</v>
      </c>
      <c r="I534" s="221"/>
      <c r="J534" s="222">
        <f>ROUND(I534*H534,2)</f>
        <v>0</v>
      </c>
      <c r="K534" s="218" t="s">
        <v>32</v>
      </c>
      <c r="L534" s="48"/>
      <c r="M534" s="223" t="s">
        <v>32</v>
      </c>
      <c r="N534" s="224" t="s">
        <v>47</v>
      </c>
      <c r="O534" s="88"/>
      <c r="P534" s="225">
        <f>O534*H534</f>
        <v>0</v>
      </c>
      <c r="Q534" s="225">
        <v>0</v>
      </c>
      <c r="R534" s="225">
        <f>Q534*H534</f>
        <v>0</v>
      </c>
      <c r="S534" s="225">
        <v>0</v>
      </c>
      <c r="T534" s="226">
        <f>S534*H534</f>
        <v>0</v>
      </c>
      <c r="U534" s="42"/>
      <c r="V534" s="42"/>
      <c r="W534" s="42"/>
      <c r="X534" s="42"/>
      <c r="Y534" s="42"/>
      <c r="Z534" s="42"/>
      <c r="AA534" s="42"/>
      <c r="AB534" s="42"/>
      <c r="AC534" s="42"/>
      <c r="AD534" s="42"/>
      <c r="AE534" s="42"/>
      <c r="AR534" s="227" t="s">
        <v>215</v>
      </c>
      <c r="AT534" s="227" t="s">
        <v>217</v>
      </c>
      <c r="AU534" s="227" t="s">
        <v>85</v>
      </c>
      <c r="AY534" s="20" t="s">
        <v>214</v>
      </c>
      <c r="BE534" s="228">
        <f>IF(N534="základní",J534,0)</f>
        <v>0</v>
      </c>
      <c r="BF534" s="228">
        <f>IF(N534="snížená",J534,0)</f>
        <v>0</v>
      </c>
      <c r="BG534" s="228">
        <f>IF(N534="zákl. přenesená",J534,0)</f>
        <v>0</v>
      </c>
      <c r="BH534" s="228">
        <f>IF(N534="sníž. přenesená",J534,0)</f>
        <v>0</v>
      </c>
      <c r="BI534" s="228">
        <f>IF(N534="nulová",J534,0)</f>
        <v>0</v>
      </c>
      <c r="BJ534" s="20" t="s">
        <v>83</v>
      </c>
      <c r="BK534" s="228">
        <f>ROUND(I534*H534,2)</f>
        <v>0</v>
      </c>
      <c r="BL534" s="20" t="s">
        <v>215</v>
      </c>
      <c r="BM534" s="227" t="s">
        <v>4102</v>
      </c>
    </row>
    <row r="535" s="12" customFormat="1" ht="22.8" customHeight="1">
      <c r="A535" s="12"/>
      <c r="B535" s="200"/>
      <c r="C535" s="201"/>
      <c r="D535" s="202" t="s">
        <v>75</v>
      </c>
      <c r="E535" s="214" t="s">
        <v>4103</v>
      </c>
      <c r="F535" s="214" t="s">
        <v>4104</v>
      </c>
      <c r="G535" s="201"/>
      <c r="H535" s="201"/>
      <c r="I535" s="204"/>
      <c r="J535" s="215">
        <f>BK535</f>
        <v>0</v>
      </c>
      <c r="K535" s="201"/>
      <c r="L535" s="206"/>
      <c r="M535" s="207"/>
      <c r="N535" s="208"/>
      <c r="O535" s="208"/>
      <c r="P535" s="209">
        <f>P536</f>
        <v>0</v>
      </c>
      <c r="Q535" s="208"/>
      <c r="R535" s="209">
        <f>R536</f>
        <v>0</v>
      </c>
      <c r="S535" s="208"/>
      <c r="T535" s="210">
        <f>T536</f>
        <v>0</v>
      </c>
      <c r="U535" s="12"/>
      <c r="V535" s="12"/>
      <c r="W535" s="12"/>
      <c r="X535" s="12"/>
      <c r="Y535" s="12"/>
      <c r="Z535" s="12"/>
      <c r="AA535" s="12"/>
      <c r="AB535" s="12"/>
      <c r="AC535" s="12"/>
      <c r="AD535" s="12"/>
      <c r="AE535" s="12"/>
      <c r="AR535" s="211" t="s">
        <v>83</v>
      </c>
      <c r="AT535" s="212" t="s">
        <v>75</v>
      </c>
      <c r="AU535" s="212" t="s">
        <v>83</v>
      </c>
      <c r="AY535" s="211" t="s">
        <v>214</v>
      </c>
      <c r="BK535" s="213">
        <f>BK536</f>
        <v>0</v>
      </c>
    </row>
    <row r="536" s="2" customFormat="1" ht="16.5" customHeight="1">
      <c r="A536" s="42"/>
      <c r="B536" s="43"/>
      <c r="C536" s="216" t="s">
        <v>76</v>
      </c>
      <c r="D536" s="216" t="s">
        <v>217</v>
      </c>
      <c r="E536" s="217" t="s">
        <v>4105</v>
      </c>
      <c r="F536" s="218" t="s">
        <v>4106</v>
      </c>
      <c r="G536" s="219" t="s">
        <v>670</v>
      </c>
      <c r="H536" s="220">
        <v>1</v>
      </c>
      <c r="I536" s="221"/>
      <c r="J536" s="222">
        <f>ROUND(I536*H536,2)</f>
        <v>0</v>
      </c>
      <c r="K536" s="218" t="s">
        <v>32</v>
      </c>
      <c r="L536" s="48"/>
      <c r="M536" s="223" t="s">
        <v>32</v>
      </c>
      <c r="N536" s="224" t="s">
        <v>47</v>
      </c>
      <c r="O536" s="88"/>
      <c r="P536" s="225">
        <f>O536*H536</f>
        <v>0</v>
      </c>
      <c r="Q536" s="225">
        <v>0</v>
      </c>
      <c r="R536" s="225">
        <f>Q536*H536</f>
        <v>0</v>
      </c>
      <c r="S536" s="225">
        <v>0</v>
      </c>
      <c r="T536" s="226">
        <f>S536*H536</f>
        <v>0</v>
      </c>
      <c r="U536" s="42"/>
      <c r="V536" s="42"/>
      <c r="W536" s="42"/>
      <c r="X536" s="42"/>
      <c r="Y536" s="42"/>
      <c r="Z536" s="42"/>
      <c r="AA536" s="42"/>
      <c r="AB536" s="42"/>
      <c r="AC536" s="42"/>
      <c r="AD536" s="42"/>
      <c r="AE536" s="42"/>
      <c r="AR536" s="227" t="s">
        <v>215</v>
      </c>
      <c r="AT536" s="227" t="s">
        <v>217</v>
      </c>
      <c r="AU536" s="227" t="s">
        <v>85</v>
      </c>
      <c r="AY536" s="20" t="s">
        <v>214</v>
      </c>
      <c r="BE536" s="228">
        <f>IF(N536="základní",J536,0)</f>
        <v>0</v>
      </c>
      <c r="BF536" s="228">
        <f>IF(N536="snížená",J536,0)</f>
        <v>0</v>
      </c>
      <c r="BG536" s="228">
        <f>IF(N536="zákl. přenesená",J536,0)</f>
        <v>0</v>
      </c>
      <c r="BH536" s="228">
        <f>IF(N536="sníž. přenesená",J536,0)</f>
        <v>0</v>
      </c>
      <c r="BI536" s="228">
        <f>IF(N536="nulová",J536,0)</f>
        <v>0</v>
      </c>
      <c r="BJ536" s="20" t="s">
        <v>83</v>
      </c>
      <c r="BK536" s="228">
        <f>ROUND(I536*H536,2)</f>
        <v>0</v>
      </c>
      <c r="BL536" s="20" t="s">
        <v>215</v>
      </c>
      <c r="BM536" s="227" t="s">
        <v>4107</v>
      </c>
    </row>
    <row r="537" s="12" customFormat="1" ht="22.8" customHeight="1">
      <c r="A537" s="12"/>
      <c r="B537" s="200"/>
      <c r="C537" s="201"/>
      <c r="D537" s="202" t="s">
        <v>75</v>
      </c>
      <c r="E537" s="214" t="s">
        <v>3569</v>
      </c>
      <c r="F537" s="214" t="s">
        <v>3719</v>
      </c>
      <c r="G537" s="201"/>
      <c r="H537" s="201"/>
      <c r="I537" s="204"/>
      <c r="J537" s="215">
        <f>BK537</f>
        <v>0</v>
      </c>
      <c r="K537" s="201"/>
      <c r="L537" s="206"/>
      <c r="M537" s="207"/>
      <c r="N537" s="208"/>
      <c r="O537" s="208"/>
      <c r="P537" s="209">
        <f>SUM(P538:P543)</f>
        <v>0</v>
      </c>
      <c r="Q537" s="208"/>
      <c r="R537" s="209">
        <f>SUM(R538:R543)</f>
        <v>0</v>
      </c>
      <c r="S537" s="208"/>
      <c r="T537" s="210">
        <f>SUM(T538:T543)</f>
        <v>0</v>
      </c>
      <c r="U537" s="12"/>
      <c r="V537" s="12"/>
      <c r="W537" s="12"/>
      <c r="X537" s="12"/>
      <c r="Y537" s="12"/>
      <c r="Z537" s="12"/>
      <c r="AA537" s="12"/>
      <c r="AB537" s="12"/>
      <c r="AC537" s="12"/>
      <c r="AD537" s="12"/>
      <c r="AE537" s="12"/>
      <c r="AR537" s="211" t="s">
        <v>83</v>
      </c>
      <c r="AT537" s="212" t="s">
        <v>75</v>
      </c>
      <c r="AU537" s="212" t="s">
        <v>83</v>
      </c>
      <c r="AY537" s="211" t="s">
        <v>214</v>
      </c>
      <c r="BK537" s="213">
        <f>SUM(BK538:BK543)</f>
        <v>0</v>
      </c>
    </row>
    <row r="538" s="2" customFormat="1" ht="16.5" customHeight="1">
      <c r="A538" s="42"/>
      <c r="B538" s="43"/>
      <c r="C538" s="216" t="s">
        <v>76</v>
      </c>
      <c r="D538" s="216" t="s">
        <v>217</v>
      </c>
      <c r="E538" s="217" t="s">
        <v>4108</v>
      </c>
      <c r="F538" s="218" t="s">
        <v>4109</v>
      </c>
      <c r="G538" s="219" t="s">
        <v>670</v>
      </c>
      <c r="H538" s="220">
        <v>4</v>
      </c>
      <c r="I538" s="221"/>
      <c r="J538" s="222">
        <f>ROUND(I538*H538,2)</f>
        <v>0</v>
      </c>
      <c r="K538" s="218" t="s">
        <v>32</v>
      </c>
      <c r="L538" s="48"/>
      <c r="M538" s="223" t="s">
        <v>32</v>
      </c>
      <c r="N538" s="224" t="s">
        <v>47</v>
      </c>
      <c r="O538" s="88"/>
      <c r="P538" s="225">
        <f>O538*H538</f>
        <v>0</v>
      </c>
      <c r="Q538" s="225">
        <v>0</v>
      </c>
      <c r="R538" s="225">
        <f>Q538*H538</f>
        <v>0</v>
      </c>
      <c r="S538" s="225">
        <v>0</v>
      </c>
      <c r="T538" s="226">
        <f>S538*H538</f>
        <v>0</v>
      </c>
      <c r="U538" s="42"/>
      <c r="V538" s="42"/>
      <c r="W538" s="42"/>
      <c r="X538" s="42"/>
      <c r="Y538" s="42"/>
      <c r="Z538" s="42"/>
      <c r="AA538" s="42"/>
      <c r="AB538" s="42"/>
      <c r="AC538" s="42"/>
      <c r="AD538" s="42"/>
      <c r="AE538" s="42"/>
      <c r="AR538" s="227" t="s">
        <v>215</v>
      </c>
      <c r="AT538" s="227" t="s">
        <v>217</v>
      </c>
      <c r="AU538" s="227" t="s">
        <v>85</v>
      </c>
      <c r="AY538" s="20" t="s">
        <v>214</v>
      </c>
      <c r="BE538" s="228">
        <f>IF(N538="základní",J538,0)</f>
        <v>0</v>
      </c>
      <c r="BF538" s="228">
        <f>IF(N538="snížená",J538,0)</f>
        <v>0</v>
      </c>
      <c r="BG538" s="228">
        <f>IF(N538="zákl. přenesená",J538,0)</f>
        <v>0</v>
      </c>
      <c r="BH538" s="228">
        <f>IF(N538="sníž. přenesená",J538,0)</f>
        <v>0</v>
      </c>
      <c r="BI538" s="228">
        <f>IF(N538="nulová",J538,0)</f>
        <v>0</v>
      </c>
      <c r="BJ538" s="20" t="s">
        <v>83</v>
      </c>
      <c r="BK538" s="228">
        <f>ROUND(I538*H538,2)</f>
        <v>0</v>
      </c>
      <c r="BL538" s="20" t="s">
        <v>215</v>
      </c>
      <c r="BM538" s="227" t="s">
        <v>4110</v>
      </c>
    </row>
    <row r="539" s="2" customFormat="1" ht="16.5" customHeight="1">
      <c r="A539" s="42"/>
      <c r="B539" s="43"/>
      <c r="C539" s="216" t="s">
        <v>76</v>
      </c>
      <c r="D539" s="216" t="s">
        <v>217</v>
      </c>
      <c r="E539" s="217" t="s">
        <v>4111</v>
      </c>
      <c r="F539" s="218" t="s">
        <v>4112</v>
      </c>
      <c r="G539" s="219" t="s">
        <v>670</v>
      </c>
      <c r="H539" s="220">
        <v>3</v>
      </c>
      <c r="I539" s="221"/>
      <c r="J539" s="222">
        <f>ROUND(I539*H539,2)</f>
        <v>0</v>
      </c>
      <c r="K539" s="218" t="s">
        <v>32</v>
      </c>
      <c r="L539" s="48"/>
      <c r="M539" s="223" t="s">
        <v>32</v>
      </c>
      <c r="N539" s="224" t="s">
        <v>47</v>
      </c>
      <c r="O539" s="88"/>
      <c r="P539" s="225">
        <f>O539*H539</f>
        <v>0</v>
      </c>
      <c r="Q539" s="225">
        <v>0</v>
      </c>
      <c r="R539" s="225">
        <f>Q539*H539</f>
        <v>0</v>
      </c>
      <c r="S539" s="225">
        <v>0</v>
      </c>
      <c r="T539" s="226">
        <f>S539*H539</f>
        <v>0</v>
      </c>
      <c r="U539" s="42"/>
      <c r="V539" s="42"/>
      <c r="W539" s="42"/>
      <c r="X539" s="42"/>
      <c r="Y539" s="42"/>
      <c r="Z539" s="42"/>
      <c r="AA539" s="42"/>
      <c r="AB539" s="42"/>
      <c r="AC539" s="42"/>
      <c r="AD539" s="42"/>
      <c r="AE539" s="42"/>
      <c r="AR539" s="227" t="s">
        <v>215</v>
      </c>
      <c r="AT539" s="227" t="s">
        <v>217</v>
      </c>
      <c r="AU539" s="227" t="s">
        <v>85</v>
      </c>
      <c r="AY539" s="20" t="s">
        <v>214</v>
      </c>
      <c r="BE539" s="228">
        <f>IF(N539="základní",J539,0)</f>
        <v>0</v>
      </c>
      <c r="BF539" s="228">
        <f>IF(N539="snížená",J539,0)</f>
        <v>0</v>
      </c>
      <c r="BG539" s="228">
        <f>IF(N539="zákl. přenesená",J539,0)</f>
        <v>0</v>
      </c>
      <c r="BH539" s="228">
        <f>IF(N539="sníž. přenesená",J539,0)</f>
        <v>0</v>
      </c>
      <c r="BI539" s="228">
        <f>IF(N539="nulová",J539,0)</f>
        <v>0</v>
      </c>
      <c r="BJ539" s="20" t="s">
        <v>83</v>
      </c>
      <c r="BK539" s="228">
        <f>ROUND(I539*H539,2)</f>
        <v>0</v>
      </c>
      <c r="BL539" s="20" t="s">
        <v>215</v>
      </c>
      <c r="BM539" s="227" t="s">
        <v>4113</v>
      </c>
    </row>
    <row r="540" s="2" customFormat="1" ht="16.5" customHeight="1">
      <c r="A540" s="42"/>
      <c r="B540" s="43"/>
      <c r="C540" s="216" t="s">
        <v>76</v>
      </c>
      <c r="D540" s="216" t="s">
        <v>217</v>
      </c>
      <c r="E540" s="217" t="s">
        <v>4114</v>
      </c>
      <c r="F540" s="218" t="s">
        <v>4115</v>
      </c>
      <c r="G540" s="219" t="s">
        <v>670</v>
      </c>
      <c r="H540" s="220">
        <v>3</v>
      </c>
      <c r="I540" s="221"/>
      <c r="J540" s="222">
        <f>ROUND(I540*H540,2)</f>
        <v>0</v>
      </c>
      <c r="K540" s="218" t="s">
        <v>32</v>
      </c>
      <c r="L540" s="48"/>
      <c r="M540" s="223" t="s">
        <v>32</v>
      </c>
      <c r="N540" s="224" t="s">
        <v>47</v>
      </c>
      <c r="O540" s="88"/>
      <c r="P540" s="225">
        <f>O540*H540</f>
        <v>0</v>
      </c>
      <c r="Q540" s="225">
        <v>0</v>
      </c>
      <c r="R540" s="225">
        <f>Q540*H540</f>
        <v>0</v>
      </c>
      <c r="S540" s="225">
        <v>0</v>
      </c>
      <c r="T540" s="226">
        <f>S540*H540</f>
        <v>0</v>
      </c>
      <c r="U540" s="42"/>
      <c r="V540" s="42"/>
      <c r="W540" s="42"/>
      <c r="X540" s="42"/>
      <c r="Y540" s="42"/>
      <c r="Z540" s="42"/>
      <c r="AA540" s="42"/>
      <c r="AB540" s="42"/>
      <c r="AC540" s="42"/>
      <c r="AD540" s="42"/>
      <c r="AE540" s="42"/>
      <c r="AR540" s="227" t="s">
        <v>215</v>
      </c>
      <c r="AT540" s="227" t="s">
        <v>217</v>
      </c>
      <c r="AU540" s="227" t="s">
        <v>85</v>
      </c>
      <c r="AY540" s="20" t="s">
        <v>214</v>
      </c>
      <c r="BE540" s="228">
        <f>IF(N540="základní",J540,0)</f>
        <v>0</v>
      </c>
      <c r="BF540" s="228">
        <f>IF(N540="snížená",J540,0)</f>
        <v>0</v>
      </c>
      <c r="BG540" s="228">
        <f>IF(N540="zákl. přenesená",J540,0)</f>
        <v>0</v>
      </c>
      <c r="BH540" s="228">
        <f>IF(N540="sníž. přenesená",J540,0)</f>
        <v>0</v>
      </c>
      <c r="BI540" s="228">
        <f>IF(N540="nulová",J540,0)</f>
        <v>0</v>
      </c>
      <c r="BJ540" s="20" t="s">
        <v>83</v>
      </c>
      <c r="BK540" s="228">
        <f>ROUND(I540*H540,2)</f>
        <v>0</v>
      </c>
      <c r="BL540" s="20" t="s">
        <v>215</v>
      </c>
      <c r="BM540" s="227" t="s">
        <v>4116</v>
      </c>
    </row>
    <row r="541" s="2" customFormat="1" ht="16.5" customHeight="1">
      <c r="A541" s="42"/>
      <c r="B541" s="43"/>
      <c r="C541" s="216" t="s">
        <v>76</v>
      </c>
      <c r="D541" s="216" t="s">
        <v>217</v>
      </c>
      <c r="E541" s="217" t="s">
        <v>4117</v>
      </c>
      <c r="F541" s="218" t="s">
        <v>4118</v>
      </c>
      <c r="G541" s="219" t="s">
        <v>670</v>
      </c>
      <c r="H541" s="220">
        <v>4</v>
      </c>
      <c r="I541" s="221"/>
      <c r="J541" s="222">
        <f>ROUND(I541*H541,2)</f>
        <v>0</v>
      </c>
      <c r="K541" s="218" t="s">
        <v>32</v>
      </c>
      <c r="L541" s="48"/>
      <c r="M541" s="223" t="s">
        <v>32</v>
      </c>
      <c r="N541" s="224" t="s">
        <v>47</v>
      </c>
      <c r="O541" s="88"/>
      <c r="P541" s="225">
        <f>O541*H541</f>
        <v>0</v>
      </c>
      <c r="Q541" s="225">
        <v>0</v>
      </c>
      <c r="R541" s="225">
        <f>Q541*H541</f>
        <v>0</v>
      </c>
      <c r="S541" s="225">
        <v>0</v>
      </c>
      <c r="T541" s="226">
        <f>S541*H541</f>
        <v>0</v>
      </c>
      <c r="U541" s="42"/>
      <c r="V541" s="42"/>
      <c r="W541" s="42"/>
      <c r="X541" s="42"/>
      <c r="Y541" s="42"/>
      <c r="Z541" s="42"/>
      <c r="AA541" s="42"/>
      <c r="AB541" s="42"/>
      <c r="AC541" s="42"/>
      <c r="AD541" s="42"/>
      <c r="AE541" s="42"/>
      <c r="AR541" s="227" t="s">
        <v>215</v>
      </c>
      <c r="AT541" s="227" t="s">
        <v>217</v>
      </c>
      <c r="AU541" s="227" t="s">
        <v>85</v>
      </c>
      <c r="AY541" s="20" t="s">
        <v>214</v>
      </c>
      <c r="BE541" s="228">
        <f>IF(N541="základní",J541,0)</f>
        <v>0</v>
      </c>
      <c r="BF541" s="228">
        <f>IF(N541="snížená",J541,0)</f>
        <v>0</v>
      </c>
      <c r="BG541" s="228">
        <f>IF(N541="zákl. přenesená",J541,0)</f>
        <v>0</v>
      </c>
      <c r="BH541" s="228">
        <f>IF(N541="sníž. přenesená",J541,0)</f>
        <v>0</v>
      </c>
      <c r="BI541" s="228">
        <f>IF(N541="nulová",J541,0)</f>
        <v>0</v>
      </c>
      <c r="BJ541" s="20" t="s">
        <v>83</v>
      </c>
      <c r="BK541" s="228">
        <f>ROUND(I541*H541,2)</f>
        <v>0</v>
      </c>
      <c r="BL541" s="20" t="s">
        <v>215</v>
      </c>
      <c r="BM541" s="227" t="s">
        <v>4119</v>
      </c>
    </row>
    <row r="542" s="2" customFormat="1" ht="16.5" customHeight="1">
      <c r="A542" s="42"/>
      <c r="B542" s="43"/>
      <c r="C542" s="216" t="s">
        <v>76</v>
      </c>
      <c r="D542" s="216" t="s">
        <v>217</v>
      </c>
      <c r="E542" s="217" t="s">
        <v>4111</v>
      </c>
      <c r="F542" s="218" t="s">
        <v>4112</v>
      </c>
      <c r="G542" s="219" t="s">
        <v>670</v>
      </c>
      <c r="H542" s="220">
        <v>3</v>
      </c>
      <c r="I542" s="221"/>
      <c r="J542" s="222">
        <f>ROUND(I542*H542,2)</f>
        <v>0</v>
      </c>
      <c r="K542" s="218" t="s">
        <v>32</v>
      </c>
      <c r="L542" s="48"/>
      <c r="M542" s="223" t="s">
        <v>32</v>
      </c>
      <c r="N542" s="224" t="s">
        <v>47</v>
      </c>
      <c r="O542" s="88"/>
      <c r="P542" s="225">
        <f>O542*H542</f>
        <v>0</v>
      </c>
      <c r="Q542" s="225">
        <v>0</v>
      </c>
      <c r="R542" s="225">
        <f>Q542*H542</f>
        <v>0</v>
      </c>
      <c r="S542" s="225">
        <v>0</v>
      </c>
      <c r="T542" s="226">
        <f>S542*H542</f>
        <v>0</v>
      </c>
      <c r="U542" s="42"/>
      <c r="V542" s="42"/>
      <c r="W542" s="42"/>
      <c r="X542" s="42"/>
      <c r="Y542" s="42"/>
      <c r="Z542" s="42"/>
      <c r="AA542" s="42"/>
      <c r="AB542" s="42"/>
      <c r="AC542" s="42"/>
      <c r="AD542" s="42"/>
      <c r="AE542" s="42"/>
      <c r="AR542" s="227" t="s">
        <v>215</v>
      </c>
      <c r="AT542" s="227" t="s">
        <v>217</v>
      </c>
      <c r="AU542" s="227" t="s">
        <v>85</v>
      </c>
      <c r="AY542" s="20" t="s">
        <v>214</v>
      </c>
      <c r="BE542" s="228">
        <f>IF(N542="základní",J542,0)</f>
        <v>0</v>
      </c>
      <c r="BF542" s="228">
        <f>IF(N542="snížená",J542,0)</f>
        <v>0</v>
      </c>
      <c r="BG542" s="228">
        <f>IF(N542="zákl. přenesená",J542,0)</f>
        <v>0</v>
      </c>
      <c r="BH542" s="228">
        <f>IF(N542="sníž. přenesená",J542,0)</f>
        <v>0</v>
      </c>
      <c r="BI542" s="228">
        <f>IF(N542="nulová",J542,0)</f>
        <v>0</v>
      </c>
      <c r="BJ542" s="20" t="s">
        <v>83</v>
      </c>
      <c r="BK542" s="228">
        <f>ROUND(I542*H542,2)</f>
        <v>0</v>
      </c>
      <c r="BL542" s="20" t="s">
        <v>215</v>
      </c>
      <c r="BM542" s="227" t="s">
        <v>4120</v>
      </c>
    </row>
    <row r="543" s="2" customFormat="1" ht="16.5" customHeight="1">
      <c r="A543" s="42"/>
      <c r="B543" s="43"/>
      <c r="C543" s="216" t="s">
        <v>76</v>
      </c>
      <c r="D543" s="216" t="s">
        <v>217</v>
      </c>
      <c r="E543" s="217" t="s">
        <v>4121</v>
      </c>
      <c r="F543" s="218" t="s">
        <v>4122</v>
      </c>
      <c r="G543" s="219" t="s">
        <v>670</v>
      </c>
      <c r="H543" s="220">
        <v>4</v>
      </c>
      <c r="I543" s="221"/>
      <c r="J543" s="222">
        <f>ROUND(I543*H543,2)</f>
        <v>0</v>
      </c>
      <c r="K543" s="218" t="s">
        <v>32</v>
      </c>
      <c r="L543" s="48"/>
      <c r="M543" s="223" t="s">
        <v>32</v>
      </c>
      <c r="N543" s="224" t="s">
        <v>47</v>
      </c>
      <c r="O543" s="88"/>
      <c r="P543" s="225">
        <f>O543*H543</f>
        <v>0</v>
      </c>
      <c r="Q543" s="225">
        <v>0</v>
      </c>
      <c r="R543" s="225">
        <f>Q543*H543</f>
        <v>0</v>
      </c>
      <c r="S543" s="225">
        <v>0</v>
      </c>
      <c r="T543" s="226">
        <f>S543*H543</f>
        <v>0</v>
      </c>
      <c r="U543" s="42"/>
      <c r="V543" s="42"/>
      <c r="W543" s="42"/>
      <c r="X543" s="42"/>
      <c r="Y543" s="42"/>
      <c r="Z543" s="42"/>
      <c r="AA543" s="42"/>
      <c r="AB543" s="42"/>
      <c r="AC543" s="42"/>
      <c r="AD543" s="42"/>
      <c r="AE543" s="42"/>
      <c r="AR543" s="227" t="s">
        <v>215</v>
      </c>
      <c r="AT543" s="227" t="s">
        <v>217</v>
      </c>
      <c r="AU543" s="227" t="s">
        <v>85</v>
      </c>
      <c r="AY543" s="20" t="s">
        <v>214</v>
      </c>
      <c r="BE543" s="228">
        <f>IF(N543="základní",J543,0)</f>
        <v>0</v>
      </c>
      <c r="BF543" s="228">
        <f>IF(N543="snížená",J543,0)</f>
        <v>0</v>
      </c>
      <c r="BG543" s="228">
        <f>IF(N543="zákl. přenesená",J543,0)</f>
        <v>0</v>
      </c>
      <c r="BH543" s="228">
        <f>IF(N543="sníž. přenesená",J543,0)</f>
        <v>0</v>
      </c>
      <c r="BI543" s="228">
        <f>IF(N543="nulová",J543,0)</f>
        <v>0</v>
      </c>
      <c r="BJ543" s="20" t="s">
        <v>83</v>
      </c>
      <c r="BK543" s="228">
        <f>ROUND(I543*H543,2)</f>
        <v>0</v>
      </c>
      <c r="BL543" s="20" t="s">
        <v>215</v>
      </c>
      <c r="BM543" s="227" t="s">
        <v>4123</v>
      </c>
    </row>
    <row r="544" s="12" customFormat="1" ht="22.8" customHeight="1">
      <c r="A544" s="12"/>
      <c r="B544" s="200"/>
      <c r="C544" s="201"/>
      <c r="D544" s="202" t="s">
        <v>75</v>
      </c>
      <c r="E544" s="214" t="s">
        <v>3757</v>
      </c>
      <c r="F544" s="214" t="s">
        <v>3758</v>
      </c>
      <c r="G544" s="201"/>
      <c r="H544" s="201"/>
      <c r="I544" s="204"/>
      <c r="J544" s="215">
        <f>BK544</f>
        <v>0</v>
      </c>
      <c r="K544" s="201"/>
      <c r="L544" s="206"/>
      <c r="M544" s="207"/>
      <c r="N544" s="208"/>
      <c r="O544" s="208"/>
      <c r="P544" s="209">
        <f>SUM(P545:P546)</f>
        <v>0</v>
      </c>
      <c r="Q544" s="208"/>
      <c r="R544" s="209">
        <f>SUM(R545:R546)</f>
        <v>0</v>
      </c>
      <c r="S544" s="208"/>
      <c r="T544" s="210">
        <f>SUM(T545:T546)</f>
        <v>0</v>
      </c>
      <c r="U544" s="12"/>
      <c r="V544" s="12"/>
      <c r="W544" s="12"/>
      <c r="X544" s="12"/>
      <c r="Y544" s="12"/>
      <c r="Z544" s="12"/>
      <c r="AA544" s="12"/>
      <c r="AB544" s="12"/>
      <c r="AC544" s="12"/>
      <c r="AD544" s="12"/>
      <c r="AE544" s="12"/>
      <c r="AR544" s="211" t="s">
        <v>83</v>
      </c>
      <c r="AT544" s="212" t="s">
        <v>75</v>
      </c>
      <c r="AU544" s="212" t="s">
        <v>83</v>
      </c>
      <c r="AY544" s="211" t="s">
        <v>214</v>
      </c>
      <c r="BK544" s="213">
        <f>SUM(BK545:BK546)</f>
        <v>0</v>
      </c>
    </row>
    <row r="545" s="2" customFormat="1" ht="16.5" customHeight="1">
      <c r="A545" s="42"/>
      <c r="B545" s="43"/>
      <c r="C545" s="216" t="s">
        <v>76</v>
      </c>
      <c r="D545" s="216" t="s">
        <v>217</v>
      </c>
      <c r="E545" s="217" t="s">
        <v>4124</v>
      </c>
      <c r="F545" s="218" t="s">
        <v>4125</v>
      </c>
      <c r="G545" s="219" t="s">
        <v>670</v>
      </c>
      <c r="H545" s="220">
        <v>4</v>
      </c>
      <c r="I545" s="221"/>
      <c r="J545" s="222">
        <f>ROUND(I545*H545,2)</f>
        <v>0</v>
      </c>
      <c r="K545" s="218" t="s">
        <v>32</v>
      </c>
      <c r="L545" s="48"/>
      <c r="M545" s="223" t="s">
        <v>32</v>
      </c>
      <c r="N545" s="224" t="s">
        <v>47</v>
      </c>
      <c r="O545" s="88"/>
      <c r="P545" s="225">
        <f>O545*H545</f>
        <v>0</v>
      </c>
      <c r="Q545" s="225">
        <v>0</v>
      </c>
      <c r="R545" s="225">
        <f>Q545*H545</f>
        <v>0</v>
      </c>
      <c r="S545" s="225">
        <v>0</v>
      </c>
      <c r="T545" s="226">
        <f>S545*H545</f>
        <v>0</v>
      </c>
      <c r="U545" s="42"/>
      <c r="V545" s="42"/>
      <c r="W545" s="42"/>
      <c r="X545" s="42"/>
      <c r="Y545" s="42"/>
      <c r="Z545" s="42"/>
      <c r="AA545" s="42"/>
      <c r="AB545" s="42"/>
      <c r="AC545" s="42"/>
      <c r="AD545" s="42"/>
      <c r="AE545" s="42"/>
      <c r="AR545" s="227" t="s">
        <v>215</v>
      </c>
      <c r="AT545" s="227" t="s">
        <v>217</v>
      </c>
      <c r="AU545" s="227" t="s">
        <v>85</v>
      </c>
      <c r="AY545" s="20" t="s">
        <v>214</v>
      </c>
      <c r="BE545" s="228">
        <f>IF(N545="základní",J545,0)</f>
        <v>0</v>
      </c>
      <c r="BF545" s="228">
        <f>IF(N545="snížená",J545,0)</f>
        <v>0</v>
      </c>
      <c r="BG545" s="228">
        <f>IF(N545="zákl. přenesená",J545,0)</f>
        <v>0</v>
      </c>
      <c r="BH545" s="228">
        <f>IF(N545="sníž. přenesená",J545,0)</f>
        <v>0</v>
      </c>
      <c r="BI545" s="228">
        <f>IF(N545="nulová",J545,0)</f>
        <v>0</v>
      </c>
      <c r="BJ545" s="20" t="s">
        <v>83</v>
      </c>
      <c r="BK545" s="228">
        <f>ROUND(I545*H545,2)</f>
        <v>0</v>
      </c>
      <c r="BL545" s="20" t="s">
        <v>215</v>
      </c>
      <c r="BM545" s="227" t="s">
        <v>4126</v>
      </c>
    </row>
    <row r="546" s="2" customFormat="1" ht="16.5" customHeight="1">
      <c r="A546" s="42"/>
      <c r="B546" s="43"/>
      <c r="C546" s="216" t="s">
        <v>76</v>
      </c>
      <c r="D546" s="216" t="s">
        <v>217</v>
      </c>
      <c r="E546" s="217" t="s">
        <v>3850</v>
      </c>
      <c r="F546" s="218" t="s">
        <v>3851</v>
      </c>
      <c r="G546" s="219" t="s">
        <v>670</v>
      </c>
      <c r="H546" s="220">
        <v>2</v>
      </c>
      <c r="I546" s="221"/>
      <c r="J546" s="222">
        <f>ROUND(I546*H546,2)</f>
        <v>0</v>
      </c>
      <c r="K546" s="218" t="s">
        <v>32</v>
      </c>
      <c r="L546" s="48"/>
      <c r="M546" s="223" t="s">
        <v>32</v>
      </c>
      <c r="N546" s="224" t="s">
        <v>47</v>
      </c>
      <c r="O546" s="88"/>
      <c r="P546" s="225">
        <f>O546*H546</f>
        <v>0</v>
      </c>
      <c r="Q546" s="225">
        <v>0</v>
      </c>
      <c r="R546" s="225">
        <f>Q546*H546</f>
        <v>0</v>
      </c>
      <c r="S546" s="225">
        <v>0</v>
      </c>
      <c r="T546" s="226">
        <f>S546*H546</f>
        <v>0</v>
      </c>
      <c r="U546" s="42"/>
      <c r="V546" s="42"/>
      <c r="W546" s="42"/>
      <c r="X546" s="42"/>
      <c r="Y546" s="42"/>
      <c r="Z546" s="42"/>
      <c r="AA546" s="42"/>
      <c r="AB546" s="42"/>
      <c r="AC546" s="42"/>
      <c r="AD546" s="42"/>
      <c r="AE546" s="42"/>
      <c r="AR546" s="227" t="s">
        <v>215</v>
      </c>
      <c r="AT546" s="227" t="s">
        <v>217</v>
      </c>
      <c r="AU546" s="227" t="s">
        <v>85</v>
      </c>
      <c r="AY546" s="20" t="s">
        <v>214</v>
      </c>
      <c r="BE546" s="228">
        <f>IF(N546="základní",J546,0)</f>
        <v>0</v>
      </c>
      <c r="BF546" s="228">
        <f>IF(N546="snížená",J546,0)</f>
        <v>0</v>
      </c>
      <c r="BG546" s="228">
        <f>IF(N546="zákl. přenesená",J546,0)</f>
        <v>0</v>
      </c>
      <c r="BH546" s="228">
        <f>IF(N546="sníž. přenesená",J546,0)</f>
        <v>0</v>
      </c>
      <c r="BI546" s="228">
        <f>IF(N546="nulová",J546,0)</f>
        <v>0</v>
      </c>
      <c r="BJ546" s="20" t="s">
        <v>83</v>
      </c>
      <c r="BK546" s="228">
        <f>ROUND(I546*H546,2)</f>
        <v>0</v>
      </c>
      <c r="BL546" s="20" t="s">
        <v>215</v>
      </c>
      <c r="BM546" s="227" t="s">
        <v>4127</v>
      </c>
    </row>
    <row r="547" s="12" customFormat="1" ht="22.8" customHeight="1">
      <c r="A547" s="12"/>
      <c r="B547" s="200"/>
      <c r="C547" s="201"/>
      <c r="D547" s="202" t="s">
        <v>75</v>
      </c>
      <c r="E547" s="214" t="s">
        <v>4128</v>
      </c>
      <c r="F547" s="214" t="s">
        <v>4129</v>
      </c>
      <c r="G547" s="201"/>
      <c r="H547" s="201"/>
      <c r="I547" s="204"/>
      <c r="J547" s="215">
        <f>BK547</f>
        <v>0</v>
      </c>
      <c r="K547" s="201"/>
      <c r="L547" s="206"/>
      <c r="M547" s="207"/>
      <c r="N547" s="208"/>
      <c r="O547" s="208"/>
      <c r="P547" s="209">
        <f>P548</f>
        <v>0</v>
      </c>
      <c r="Q547" s="208"/>
      <c r="R547" s="209">
        <f>R548</f>
        <v>0</v>
      </c>
      <c r="S547" s="208"/>
      <c r="T547" s="210">
        <f>T548</f>
        <v>0</v>
      </c>
      <c r="U547" s="12"/>
      <c r="V547" s="12"/>
      <c r="W547" s="12"/>
      <c r="X547" s="12"/>
      <c r="Y547" s="12"/>
      <c r="Z547" s="12"/>
      <c r="AA547" s="12"/>
      <c r="AB547" s="12"/>
      <c r="AC547" s="12"/>
      <c r="AD547" s="12"/>
      <c r="AE547" s="12"/>
      <c r="AR547" s="211" t="s">
        <v>83</v>
      </c>
      <c r="AT547" s="212" t="s">
        <v>75</v>
      </c>
      <c r="AU547" s="212" t="s">
        <v>83</v>
      </c>
      <c r="AY547" s="211" t="s">
        <v>214</v>
      </c>
      <c r="BK547" s="213">
        <f>BK548</f>
        <v>0</v>
      </c>
    </row>
    <row r="548" s="2" customFormat="1" ht="16.5" customHeight="1">
      <c r="A548" s="42"/>
      <c r="B548" s="43"/>
      <c r="C548" s="216" t="s">
        <v>76</v>
      </c>
      <c r="D548" s="216" t="s">
        <v>217</v>
      </c>
      <c r="E548" s="217" t="s">
        <v>4130</v>
      </c>
      <c r="F548" s="218" t="s">
        <v>4131</v>
      </c>
      <c r="G548" s="219" t="s">
        <v>670</v>
      </c>
      <c r="H548" s="220">
        <v>1</v>
      </c>
      <c r="I548" s="221"/>
      <c r="J548" s="222">
        <f>ROUND(I548*H548,2)</f>
        <v>0</v>
      </c>
      <c r="K548" s="218" t="s">
        <v>32</v>
      </c>
      <c r="L548" s="48"/>
      <c r="M548" s="223" t="s">
        <v>32</v>
      </c>
      <c r="N548" s="224" t="s">
        <v>47</v>
      </c>
      <c r="O548" s="88"/>
      <c r="P548" s="225">
        <f>O548*H548</f>
        <v>0</v>
      </c>
      <c r="Q548" s="225">
        <v>0</v>
      </c>
      <c r="R548" s="225">
        <f>Q548*H548</f>
        <v>0</v>
      </c>
      <c r="S548" s="225">
        <v>0</v>
      </c>
      <c r="T548" s="226">
        <f>S548*H548</f>
        <v>0</v>
      </c>
      <c r="U548" s="42"/>
      <c r="V548" s="42"/>
      <c r="W548" s="42"/>
      <c r="X548" s="42"/>
      <c r="Y548" s="42"/>
      <c r="Z548" s="42"/>
      <c r="AA548" s="42"/>
      <c r="AB548" s="42"/>
      <c r="AC548" s="42"/>
      <c r="AD548" s="42"/>
      <c r="AE548" s="42"/>
      <c r="AR548" s="227" t="s">
        <v>215</v>
      </c>
      <c r="AT548" s="227" t="s">
        <v>217</v>
      </c>
      <c r="AU548" s="227" t="s">
        <v>85</v>
      </c>
      <c r="AY548" s="20" t="s">
        <v>214</v>
      </c>
      <c r="BE548" s="228">
        <f>IF(N548="základní",J548,0)</f>
        <v>0</v>
      </c>
      <c r="BF548" s="228">
        <f>IF(N548="snížená",J548,0)</f>
        <v>0</v>
      </c>
      <c r="BG548" s="228">
        <f>IF(N548="zákl. přenesená",J548,0)</f>
        <v>0</v>
      </c>
      <c r="BH548" s="228">
        <f>IF(N548="sníž. přenesená",J548,0)</f>
        <v>0</v>
      </c>
      <c r="BI548" s="228">
        <f>IF(N548="nulová",J548,0)</f>
        <v>0</v>
      </c>
      <c r="BJ548" s="20" t="s">
        <v>83</v>
      </c>
      <c r="BK548" s="228">
        <f>ROUND(I548*H548,2)</f>
        <v>0</v>
      </c>
      <c r="BL548" s="20" t="s">
        <v>215</v>
      </c>
      <c r="BM548" s="227" t="s">
        <v>4132</v>
      </c>
    </row>
    <row r="549" s="12" customFormat="1" ht="22.8" customHeight="1">
      <c r="A549" s="12"/>
      <c r="B549" s="200"/>
      <c r="C549" s="201"/>
      <c r="D549" s="202" t="s">
        <v>75</v>
      </c>
      <c r="E549" s="214" t="s">
        <v>3846</v>
      </c>
      <c r="F549" s="214" t="s">
        <v>3847</v>
      </c>
      <c r="G549" s="201"/>
      <c r="H549" s="201"/>
      <c r="I549" s="204"/>
      <c r="J549" s="215">
        <f>BK549</f>
        <v>0</v>
      </c>
      <c r="K549" s="201"/>
      <c r="L549" s="206"/>
      <c r="M549" s="207"/>
      <c r="N549" s="208"/>
      <c r="O549" s="208"/>
      <c r="P549" s="209">
        <f>P550</f>
        <v>0</v>
      </c>
      <c r="Q549" s="208"/>
      <c r="R549" s="209">
        <f>R550</f>
        <v>0</v>
      </c>
      <c r="S549" s="208"/>
      <c r="T549" s="210">
        <f>T550</f>
        <v>0</v>
      </c>
      <c r="U549" s="12"/>
      <c r="V549" s="12"/>
      <c r="W549" s="12"/>
      <c r="X549" s="12"/>
      <c r="Y549" s="12"/>
      <c r="Z549" s="12"/>
      <c r="AA549" s="12"/>
      <c r="AB549" s="12"/>
      <c r="AC549" s="12"/>
      <c r="AD549" s="12"/>
      <c r="AE549" s="12"/>
      <c r="AR549" s="211" t="s">
        <v>83</v>
      </c>
      <c r="AT549" s="212" t="s">
        <v>75</v>
      </c>
      <c r="AU549" s="212" t="s">
        <v>83</v>
      </c>
      <c r="AY549" s="211" t="s">
        <v>214</v>
      </c>
      <c r="BK549" s="213">
        <f>BK550</f>
        <v>0</v>
      </c>
    </row>
    <row r="550" s="2" customFormat="1" ht="24.15" customHeight="1">
      <c r="A550" s="42"/>
      <c r="B550" s="43"/>
      <c r="C550" s="216" t="s">
        <v>76</v>
      </c>
      <c r="D550" s="216" t="s">
        <v>217</v>
      </c>
      <c r="E550" s="217" t="s">
        <v>4133</v>
      </c>
      <c r="F550" s="218" t="s">
        <v>3849</v>
      </c>
      <c r="G550" s="219" t="s">
        <v>670</v>
      </c>
      <c r="H550" s="220">
        <v>2</v>
      </c>
      <c r="I550" s="221"/>
      <c r="J550" s="222">
        <f>ROUND(I550*H550,2)</f>
        <v>0</v>
      </c>
      <c r="K550" s="218" t="s">
        <v>32</v>
      </c>
      <c r="L550" s="48"/>
      <c r="M550" s="223" t="s">
        <v>32</v>
      </c>
      <c r="N550" s="224" t="s">
        <v>47</v>
      </c>
      <c r="O550" s="88"/>
      <c r="P550" s="225">
        <f>O550*H550</f>
        <v>0</v>
      </c>
      <c r="Q550" s="225">
        <v>0</v>
      </c>
      <c r="R550" s="225">
        <f>Q550*H550</f>
        <v>0</v>
      </c>
      <c r="S550" s="225">
        <v>0</v>
      </c>
      <c r="T550" s="226">
        <f>S550*H550</f>
        <v>0</v>
      </c>
      <c r="U550" s="42"/>
      <c r="V550" s="42"/>
      <c r="W550" s="42"/>
      <c r="X550" s="42"/>
      <c r="Y550" s="42"/>
      <c r="Z550" s="42"/>
      <c r="AA550" s="42"/>
      <c r="AB550" s="42"/>
      <c r="AC550" s="42"/>
      <c r="AD550" s="42"/>
      <c r="AE550" s="42"/>
      <c r="AR550" s="227" t="s">
        <v>215</v>
      </c>
      <c r="AT550" s="227" t="s">
        <v>217</v>
      </c>
      <c r="AU550" s="227" t="s">
        <v>85</v>
      </c>
      <c r="AY550" s="20" t="s">
        <v>214</v>
      </c>
      <c r="BE550" s="228">
        <f>IF(N550="základní",J550,0)</f>
        <v>0</v>
      </c>
      <c r="BF550" s="228">
        <f>IF(N550="snížená",J550,0)</f>
        <v>0</v>
      </c>
      <c r="BG550" s="228">
        <f>IF(N550="zákl. přenesená",J550,0)</f>
        <v>0</v>
      </c>
      <c r="BH550" s="228">
        <f>IF(N550="sníž. přenesená",J550,0)</f>
        <v>0</v>
      </c>
      <c r="BI550" s="228">
        <f>IF(N550="nulová",J550,0)</f>
        <v>0</v>
      </c>
      <c r="BJ550" s="20" t="s">
        <v>83</v>
      </c>
      <c r="BK550" s="228">
        <f>ROUND(I550*H550,2)</f>
        <v>0</v>
      </c>
      <c r="BL550" s="20" t="s">
        <v>215</v>
      </c>
      <c r="BM550" s="227" t="s">
        <v>4134</v>
      </c>
    </row>
    <row r="551" s="12" customFormat="1" ht="22.8" customHeight="1">
      <c r="A551" s="12"/>
      <c r="B551" s="200"/>
      <c r="C551" s="201"/>
      <c r="D551" s="202" t="s">
        <v>75</v>
      </c>
      <c r="E551" s="214" t="s">
        <v>3522</v>
      </c>
      <c r="F551" s="214" t="s">
        <v>3714</v>
      </c>
      <c r="G551" s="201"/>
      <c r="H551" s="201"/>
      <c r="I551" s="204"/>
      <c r="J551" s="215">
        <f>BK551</f>
        <v>0</v>
      </c>
      <c r="K551" s="201"/>
      <c r="L551" s="206"/>
      <c r="M551" s="207"/>
      <c r="N551" s="208"/>
      <c r="O551" s="208"/>
      <c r="P551" s="209">
        <f>SUM(P552:P553)</f>
        <v>0</v>
      </c>
      <c r="Q551" s="208"/>
      <c r="R551" s="209">
        <f>SUM(R552:R553)</f>
        <v>0</v>
      </c>
      <c r="S551" s="208"/>
      <c r="T551" s="210">
        <f>SUM(T552:T553)</f>
        <v>0</v>
      </c>
      <c r="U551" s="12"/>
      <c r="V551" s="12"/>
      <c r="W551" s="12"/>
      <c r="X551" s="12"/>
      <c r="Y551" s="12"/>
      <c r="Z551" s="12"/>
      <c r="AA551" s="12"/>
      <c r="AB551" s="12"/>
      <c r="AC551" s="12"/>
      <c r="AD551" s="12"/>
      <c r="AE551" s="12"/>
      <c r="AR551" s="211" t="s">
        <v>83</v>
      </c>
      <c r="AT551" s="212" t="s">
        <v>75</v>
      </c>
      <c r="AU551" s="212" t="s">
        <v>83</v>
      </c>
      <c r="AY551" s="211" t="s">
        <v>214</v>
      </c>
      <c r="BK551" s="213">
        <f>SUM(BK552:BK553)</f>
        <v>0</v>
      </c>
    </row>
    <row r="552" s="2" customFormat="1" ht="16.5" customHeight="1">
      <c r="A552" s="42"/>
      <c r="B552" s="43"/>
      <c r="C552" s="216" t="s">
        <v>76</v>
      </c>
      <c r="D552" s="216" t="s">
        <v>217</v>
      </c>
      <c r="E552" s="217" t="s">
        <v>3809</v>
      </c>
      <c r="F552" s="218" t="s">
        <v>3810</v>
      </c>
      <c r="G552" s="219" t="s">
        <v>670</v>
      </c>
      <c r="H552" s="220">
        <v>5</v>
      </c>
      <c r="I552" s="221"/>
      <c r="J552" s="222">
        <f>ROUND(I552*H552,2)</f>
        <v>0</v>
      </c>
      <c r="K552" s="218" t="s">
        <v>32</v>
      </c>
      <c r="L552" s="48"/>
      <c r="M552" s="223" t="s">
        <v>32</v>
      </c>
      <c r="N552" s="224" t="s">
        <v>47</v>
      </c>
      <c r="O552" s="88"/>
      <c r="P552" s="225">
        <f>O552*H552</f>
        <v>0</v>
      </c>
      <c r="Q552" s="225">
        <v>0</v>
      </c>
      <c r="R552" s="225">
        <f>Q552*H552</f>
        <v>0</v>
      </c>
      <c r="S552" s="225">
        <v>0</v>
      </c>
      <c r="T552" s="226">
        <f>S552*H552</f>
        <v>0</v>
      </c>
      <c r="U552" s="42"/>
      <c r="V552" s="42"/>
      <c r="W552" s="42"/>
      <c r="X552" s="42"/>
      <c r="Y552" s="42"/>
      <c r="Z552" s="42"/>
      <c r="AA552" s="42"/>
      <c r="AB552" s="42"/>
      <c r="AC552" s="42"/>
      <c r="AD552" s="42"/>
      <c r="AE552" s="42"/>
      <c r="AR552" s="227" t="s">
        <v>215</v>
      </c>
      <c r="AT552" s="227" t="s">
        <v>217</v>
      </c>
      <c r="AU552" s="227" t="s">
        <v>85</v>
      </c>
      <c r="AY552" s="20" t="s">
        <v>214</v>
      </c>
      <c r="BE552" s="228">
        <f>IF(N552="základní",J552,0)</f>
        <v>0</v>
      </c>
      <c r="BF552" s="228">
        <f>IF(N552="snížená",J552,0)</f>
        <v>0</v>
      </c>
      <c r="BG552" s="228">
        <f>IF(N552="zákl. přenesená",J552,0)</f>
        <v>0</v>
      </c>
      <c r="BH552" s="228">
        <f>IF(N552="sníž. přenesená",J552,0)</f>
        <v>0</v>
      </c>
      <c r="BI552" s="228">
        <f>IF(N552="nulová",J552,0)</f>
        <v>0</v>
      </c>
      <c r="BJ552" s="20" t="s">
        <v>83</v>
      </c>
      <c r="BK552" s="228">
        <f>ROUND(I552*H552,2)</f>
        <v>0</v>
      </c>
      <c r="BL552" s="20" t="s">
        <v>215</v>
      </c>
      <c r="BM552" s="227" t="s">
        <v>4135</v>
      </c>
    </row>
    <row r="553" s="2" customFormat="1" ht="16.5" customHeight="1">
      <c r="A553" s="42"/>
      <c r="B553" s="43"/>
      <c r="C553" s="216" t="s">
        <v>76</v>
      </c>
      <c r="D553" s="216" t="s">
        <v>217</v>
      </c>
      <c r="E553" s="217" t="s">
        <v>3809</v>
      </c>
      <c r="F553" s="218" t="s">
        <v>3810</v>
      </c>
      <c r="G553" s="219" t="s">
        <v>670</v>
      </c>
      <c r="H553" s="220">
        <v>3</v>
      </c>
      <c r="I553" s="221"/>
      <c r="J553" s="222">
        <f>ROUND(I553*H553,2)</f>
        <v>0</v>
      </c>
      <c r="K553" s="218" t="s">
        <v>32</v>
      </c>
      <c r="L553" s="48"/>
      <c r="M553" s="223" t="s">
        <v>32</v>
      </c>
      <c r="N553" s="224" t="s">
        <v>47</v>
      </c>
      <c r="O553" s="88"/>
      <c r="P553" s="225">
        <f>O553*H553</f>
        <v>0</v>
      </c>
      <c r="Q553" s="225">
        <v>0</v>
      </c>
      <c r="R553" s="225">
        <f>Q553*H553</f>
        <v>0</v>
      </c>
      <c r="S553" s="225">
        <v>0</v>
      </c>
      <c r="T553" s="226">
        <f>S553*H553</f>
        <v>0</v>
      </c>
      <c r="U553" s="42"/>
      <c r="V553" s="42"/>
      <c r="W553" s="42"/>
      <c r="X553" s="42"/>
      <c r="Y553" s="42"/>
      <c r="Z553" s="42"/>
      <c r="AA553" s="42"/>
      <c r="AB553" s="42"/>
      <c r="AC553" s="42"/>
      <c r="AD553" s="42"/>
      <c r="AE553" s="42"/>
      <c r="AR553" s="227" t="s">
        <v>215</v>
      </c>
      <c r="AT553" s="227" t="s">
        <v>217</v>
      </c>
      <c r="AU553" s="227" t="s">
        <v>85</v>
      </c>
      <c r="AY553" s="20" t="s">
        <v>214</v>
      </c>
      <c r="BE553" s="228">
        <f>IF(N553="základní",J553,0)</f>
        <v>0</v>
      </c>
      <c r="BF553" s="228">
        <f>IF(N553="snížená",J553,0)</f>
        <v>0</v>
      </c>
      <c r="BG553" s="228">
        <f>IF(N553="zákl. přenesená",J553,0)</f>
        <v>0</v>
      </c>
      <c r="BH553" s="228">
        <f>IF(N553="sníž. přenesená",J553,0)</f>
        <v>0</v>
      </c>
      <c r="BI553" s="228">
        <f>IF(N553="nulová",J553,0)</f>
        <v>0</v>
      </c>
      <c r="BJ553" s="20" t="s">
        <v>83</v>
      </c>
      <c r="BK553" s="228">
        <f>ROUND(I553*H553,2)</f>
        <v>0</v>
      </c>
      <c r="BL553" s="20" t="s">
        <v>215</v>
      </c>
      <c r="BM553" s="227" t="s">
        <v>4136</v>
      </c>
    </row>
    <row r="554" s="12" customFormat="1" ht="22.8" customHeight="1">
      <c r="A554" s="12"/>
      <c r="B554" s="200"/>
      <c r="C554" s="201"/>
      <c r="D554" s="202" t="s">
        <v>75</v>
      </c>
      <c r="E554" s="214" t="s">
        <v>4103</v>
      </c>
      <c r="F554" s="214" t="s">
        <v>4104</v>
      </c>
      <c r="G554" s="201"/>
      <c r="H554" s="201"/>
      <c r="I554" s="204"/>
      <c r="J554" s="215">
        <f>BK554</f>
        <v>0</v>
      </c>
      <c r="K554" s="201"/>
      <c r="L554" s="206"/>
      <c r="M554" s="207"/>
      <c r="N554" s="208"/>
      <c r="O554" s="208"/>
      <c r="P554" s="209">
        <f>P555</f>
        <v>0</v>
      </c>
      <c r="Q554" s="208"/>
      <c r="R554" s="209">
        <f>R555</f>
        <v>0</v>
      </c>
      <c r="S554" s="208"/>
      <c r="T554" s="210">
        <f>T555</f>
        <v>0</v>
      </c>
      <c r="U554" s="12"/>
      <c r="V554" s="12"/>
      <c r="W554" s="12"/>
      <c r="X554" s="12"/>
      <c r="Y554" s="12"/>
      <c r="Z554" s="12"/>
      <c r="AA554" s="12"/>
      <c r="AB554" s="12"/>
      <c r="AC554" s="12"/>
      <c r="AD554" s="12"/>
      <c r="AE554" s="12"/>
      <c r="AR554" s="211" t="s">
        <v>83</v>
      </c>
      <c r="AT554" s="212" t="s">
        <v>75</v>
      </c>
      <c r="AU554" s="212" t="s">
        <v>83</v>
      </c>
      <c r="AY554" s="211" t="s">
        <v>214</v>
      </c>
      <c r="BK554" s="213">
        <f>BK555</f>
        <v>0</v>
      </c>
    </row>
    <row r="555" s="2" customFormat="1" ht="16.5" customHeight="1">
      <c r="A555" s="42"/>
      <c r="B555" s="43"/>
      <c r="C555" s="216" t="s">
        <v>76</v>
      </c>
      <c r="D555" s="216" t="s">
        <v>217</v>
      </c>
      <c r="E555" s="217" t="s">
        <v>4105</v>
      </c>
      <c r="F555" s="218" t="s">
        <v>4106</v>
      </c>
      <c r="G555" s="219" t="s">
        <v>670</v>
      </c>
      <c r="H555" s="220">
        <v>1</v>
      </c>
      <c r="I555" s="221"/>
      <c r="J555" s="222">
        <f>ROUND(I555*H555,2)</f>
        <v>0</v>
      </c>
      <c r="K555" s="218" t="s">
        <v>32</v>
      </c>
      <c r="L555" s="48"/>
      <c r="M555" s="223" t="s">
        <v>32</v>
      </c>
      <c r="N555" s="224" t="s">
        <v>47</v>
      </c>
      <c r="O555" s="88"/>
      <c r="P555" s="225">
        <f>O555*H555</f>
        <v>0</v>
      </c>
      <c r="Q555" s="225">
        <v>0</v>
      </c>
      <c r="R555" s="225">
        <f>Q555*H555</f>
        <v>0</v>
      </c>
      <c r="S555" s="225">
        <v>0</v>
      </c>
      <c r="T555" s="226">
        <f>S555*H555</f>
        <v>0</v>
      </c>
      <c r="U555" s="42"/>
      <c r="V555" s="42"/>
      <c r="W555" s="42"/>
      <c r="X555" s="42"/>
      <c r="Y555" s="42"/>
      <c r="Z555" s="42"/>
      <c r="AA555" s="42"/>
      <c r="AB555" s="42"/>
      <c r="AC555" s="42"/>
      <c r="AD555" s="42"/>
      <c r="AE555" s="42"/>
      <c r="AR555" s="227" t="s">
        <v>215</v>
      </c>
      <c r="AT555" s="227" t="s">
        <v>217</v>
      </c>
      <c r="AU555" s="227" t="s">
        <v>85</v>
      </c>
      <c r="AY555" s="20" t="s">
        <v>214</v>
      </c>
      <c r="BE555" s="228">
        <f>IF(N555="základní",J555,0)</f>
        <v>0</v>
      </c>
      <c r="BF555" s="228">
        <f>IF(N555="snížená",J555,0)</f>
        <v>0</v>
      </c>
      <c r="BG555" s="228">
        <f>IF(N555="zákl. přenesená",J555,0)</f>
        <v>0</v>
      </c>
      <c r="BH555" s="228">
        <f>IF(N555="sníž. přenesená",J555,0)</f>
        <v>0</v>
      </c>
      <c r="BI555" s="228">
        <f>IF(N555="nulová",J555,0)</f>
        <v>0</v>
      </c>
      <c r="BJ555" s="20" t="s">
        <v>83</v>
      </c>
      <c r="BK555" s="228">
        <f>ROUND(I555*H555,2)</f>
        <v>0</v>
      </c>
      <c r="BL555" s="20" t="s">
        <v>215</v>
      </c>
      <c r="BM555" s="227" t="s">
        <v>4137</v>
      </c>
    </row>
    <row r="556" s="12" customFormat="1" ht="22.8" customHeight="1">
      <c r="A556" s="12"/>
      <c r="B556" s="200"/>
      <c r="C556" s="201"/>
      <c r="D556" s="202" t="s">
        <v>75</v>
      </c>
      <c r="E556" s="214" t="s">
        <v>3612</v>
      </c>
      <c r="F556" s="214" t="s">
        <v>3729</v>
      </c>
      <c r="G556" s="201"/>
      <c r="H556" s="201"/>
      <c r="I556" s="204"/>
      <c r="J556" s="215">
        <f>BK556</f>
        <v>0</v>
      </c>
      <c r="K556" s="201"/>
      <c r="L556" s="206"/>
      <c r="M556" s="207"/>
      <c r="N556" s="208"/>
      <c r="O556" s="208"/>
      <c r="P556" s="209">
        <f>SUM(P557:P560)</f>
        <v>0</v>
      </c>
      <c r="Q556" s="208"/>
      <c r="R556" s="209">
        <f>SUM(R557:R560)</f>
        <v>0</v>
      </c>
      <c r="S556" s="208"/>
      <c r="T556" s="210">
        <f>SUM(T557:T560)</f>
        <v>0</v>
      </c>
      <c r="U556" s="12"/>
      <c r="V556" s="12"/>
      <c r="W556" s="12"/>
      <c r="X556" s="12"/>
      <c r="Y556" s="12"/>
      <c r="Z556" s="12"/>
      <c r="AA556" s="12"/>
      <c r="AB556" s="12"/>
      <c r="AC556" s="12"/>
      <c r="AD556" s="12"/>
      <c r="AE556" s="12"/>
      <c r="AR556" s="211" t="s">
        <v>83</v>
      </c>
      <c r="AT556" s="212" t="s">
        <v>75</v>
      </c>
      <c r="AU556" s="212" t="s">
        <v>83</v>
      </c>
      <c r="AY556" s="211" t="s">
        <v>214</v>
      </c>
      <c r="BK556" s="213">
        <f>SUM(BK557:BK560)</f>
        <v>0</v>
      </c>
    </row>
    <row r="557" s="2" customFormat="1" ht="16.5" customHeight="1">
      <c r="A557" s="42"/>
      <c r="B557" s="43"/>
      <c r="C557" s="216" t="s">
        <v>76</v>
      </c>
      <c r="D557" s="216" t="s">
        <v>217</v>
      </c>
      <c r="E557" s="217" t="s">
        <v>4138</v>
      </c>
      <c r="F557" s="218" t="s">
        <v>4139</v>
      </c>
      <c r="G557" s="219" t="s">
        <v>3732</v>
      </c>
      <c r="H557" s="220">
        <v>1</v>
      </c>
      <c r="I557" s="221"/>
      <c r="J557" s="222">
        <f>ROUND(I557*H557,2)</f>
        <v>0</v>
      </c>
      <c r="K557" s="218" t="s">
        <v>32</v>
      </c>
      <c r="L557" s="48"/>
      <c r="M557" s="223" t="s">
        <v>32</v>
      </c>
      <c r="N557" s="224" t="s">
        <v>47</v>
      </c>
      <c r="O557" s="88"/>
      <c r="P557" s="225">
        <f>O557*H557</f>
        <v>0</v>
      </c>
      <c r="Q557" s="225">
        <v>0</v>
      </c>
      <c r="R557" s="225">
        <f>Q557*H557</f>
        <v>0</v>
      </c>
      <c r="S557" s="225">
        <v>0</v>
      </c>
      <c r="T557" s="226">
        <f>S557*H557</f>
        <v>0</v>
      </c>
      <c r="U557" s="42"/>
      <c r="V557" s="42"/>
      <c r="W557" s="42"/>
      <c r="X557" s="42"/>
      <c r="Y557" s="42"/>
      <c r="Z557" s="42"/>
      <c r="AA557" s="42"/>
      <c r="AB557" s="42"/>
      <c r="AC557" s="42"/>
      <c r="AD557" s="42"/>
      <c r="AE557" s="42"/>
      <c r="AR557" s="227" t="s">
        <v>215</v>
      </c>
      <c r="AT557" s="227" t="s">
        <v>217</v>
      </c>
      <c r="AU557" s="227" t="s">
        <v>85</v>
      </c>
      <c r="AY557" s="20" t="s">
        <v>214</v>
      </c>
      <c r="BE557" s="228">
        <f>IF(N557="základní",J557,0)</f>
        <v>0</v>
      </c>
      <c r="BF557" s="228">
        <f>IF(N557="snížená",J557,0)</f>
        <v>0</v>
      </c>
      <c r="BG557" s="228">
        <f>IF(N557="zákl. přenesená",J557,0)</f>
        <v>0</v>
      </c>
      <c r="BH557" s="228">
        <f>IF(N557="sníž. přenesená",J557,0)</f>
        <v>0</v>
      </c>
      <c r="BI557" s="228">
        <f>IF(N557="nulová",J557,0)</f>
        <v>0</v>
      </c>
      <c r="BJ557" s="20" t="s">
        <v>83</v>
      </c>
      <c r="BK557" s="228">
        <f>ROUND(I557*H557,2)</f>
        <v>0</v>
      </c>
      <c r="BL557" s="20" t="s">
        <v>215</v>
      </c>
      <c r="BM557" s="227" t="s">
        <v>4140</v>
      </c>
    </row>
    <row r="558" s="2" customFormat="1" ht="16.5" customHeight="1">
      <c r="A558" s="42"/>
      <c r="B558" s="43"/>
      <c r="C558" s="216" t="s">
        <v>76</v>
      </c>
      <c r="D558" s="216" t="s">
        <v>217</v>
      </c>
      <c r="E558" s="217" t="s">
        <v>4141</v>
      </c>
      <c r="F558" s="218" t="s">
        <v>4142</v>
      </c>
      <c r="G558" s="219" t="s">
        <v>3732</v>
      </c>
      <c r="H558" s="220">
        <v>10</v>
      </c>
      <c r="I558" s="221"/>
      <c r="J558" s="222">
        <f>ROUND(I558*H558,2)</f>
        <v>0</v>
      </c>
      <c r="K558" s="218" t="s">
        <v>32</v>
      </c>
      <c r="L558" s="48"/>
      <c r="M558" s="223" t="s">
        <v>32</v>
      </c>
      <c r="N558" s="224" t="s">
        <v>47</v>
      </c>
      <c r="O558" s="88"/>
      <c r="P558" s="225">
        <f>O558*H558</f>
        <v>0</v>
      </c>
      <c r="Q558" s="225">
        <v>0</v>
      </c>
      <c r="R558" s="225">
        <f>Q558*H558</f>
        <v>0</v>
      </c>
      <c r="S558" s="225">
        <v>0</v>
      </c>
      <c r="T558" s="226">
        <f>S558*H558</f>
        <v>0</v>
      </c>
      <c r="U558" s="42"/>
      <c r="V558" s="42"/>
      <c r="W558" s="42"/>
      <c r="X558" s="42"/>
      <c r="Y558" s="42"/>
      <c r="Z558" s="42"/>
      <c r="AA558" s="42"/>
      <c r="AB558" s="42"/>
      <c r="AC558" s="42"/>
      <c r="AD558" s="42"/>
      <c r="AE558" s="42"/>
      <c r="AR558" s="227" t="s">
        <v>215</v>
      </c>
      <c r="AT558" s="227" t="s">
        <v>217</v>
      </c>
      <c r="AU558" s="227" t="s">
        <v>85</v>
      </c>
      <c r="AY558" s="20" t="s">
        <v>214</v>
      </c>
      <c r="BE558" s="228">
        <f>IF(N558="základní",J558,0)</f>
        <v>0</v>
      </c>
      <c r="BF558" s="228">
        <f>IF(N558="snížená",J558,0)</f>
        <v>0</v>
      </c>
      <c r="BG558" s="228">
        <f>IF(N558="zákl. přenesená",J558,0)</f>
        <v>0</v>
      </c>
      <c r="BH558" s="228">
        <f>IF(N558="sníž. přenesená",J558,0)</f>
        <v>0</v>
      </c>
      <c r="BI558" s="228">
        <f>IF(N558="nulová",J558,0)</f>
        <v>0</v>
      </c>
      <c r="BJ558" s="20" t="s">
        <v>83</v>
      </c>
      <c r="BK558" s="228">
        <f>ROUND(I558*H558,2)</f>
        <v>0</v>
      </c>
      <c r="BL558" s="20" t="s">
        <v>215</v>
      </c>
      <c r="BM558" s="227" t="s">
        <v>4143</v>
      </c>
    </row>
    <row r="559" s="2" customFormat="1" ht="16.5" customHeight="1">
      <c r="A559" s="42"/>
      <c r="B559" s="43"/>
      <c r="C559" s="216" t="s">
        <v>76</v>
      </c>
      <c r="D559" s="216" t="s">
        <v>217</v>
      </c>
      <c r="E559" s="217" t="s">
        <v>4144</v>
      </c>
      <c r="F559" s="218" t="s">
        <v>4145</v>
      </c>
      <c r="G559" s="219" t="s">
        <v>3732</v>
      </c>
      <c r="H559" s="220">
        <v>6</v>
      </c>
      <c r="I559" s="221"/>
      <c r="J559" s="222">
        <f>ROUND(I559*H559,2)</f>
        <v>0</v>
      </c>
      <c r="K559" s="218" t="s">
        <v>32</v>
      </c>
      <c r="L559" s="48"/>
      <c r="M559" s="223" t="s">
        <v>32</v>
      </c>
      <c r="N559" s="224" t="s">
        <v>47</v>
      </c>
      <c r="O559" s="88"/>
      <c r="P559" s="225">
        <f>O559*H559</f>
        <v>0</v>
      </c>
      <c r="Q559" s="225">
        <v>0</v>
      </c>
      <c r="R559" s="225">
        <f>Q559*H559</f>
        <v>0</v>
      </c>
      <c r="S559" s="225">
        <v>0</v>
      </c>
      <c r="T559" s="226">
        <f>S559*H559</f>
        <v>0</v>
      </c>
      <c r="U559" s="42"/>
      <c r="V559" s="42"/>
      <c r="W559" s="42"/>
      <c r="X559" s="42"/>
      <c r="Y559" s="42"/>
      <c r="Z559" s="42"/>
      <c r="AA559" s="42"/>
      <c r="AB559" s="42"/>
      <c r="AC559" s="42"/>
      <c r="AD559" s="42"/>
      <c r="AE559" s="42"/>
      <c r="AR559" s="227" t="s">
        <v>215</v>
      </c>
      <c r="AT559" s="227" t="s">
        <v>217</v>
      </c>
      <c r="AU559" s="227" t="s">
        <v>85</v>
      </c>
      <c r="AY559" s="20" t="s">
        <v>214</v>
      </c>
      <c r="BE559" s="228">
        <f>IF(N559="základní",J559,0)</f>
        <v>0</v>
      </c>
      <c r="BF559" s="228">
        <f>IF(N559="snížená",J559,0)</f>
        <v>0</v>
      </c>
      <c r="BG559" s="228">
        <f>IF(N559="zákl. přenesená",J559,0)</f>
        <v>0</v>
      </c>
      <c r="BH559" s="228">
        <f>IF(N559="sníž. přenesená",J559,0)</f>
        <v>0</v>
      </c>
      <c r="BI559" s="228">
        <f>IF(N559="nulová",J559,0)</f>
        <v>0</v>
      </c>
      <c r="BJ559" s="20" t="s">
        <v>83</v>
      </c>
      <c r="BK559" s="228">
        <f>ROUND(I559*H559,2)</f>
        <v>0</v>
      </c>
      <c r="BL559" s="20" t="s">
        <v>215</v>
      </c>
      <c r="BM559" s="227" t="s">
        <v>4146</v>
      </c>
    </row>
    <row r="560" s="2" customFormat="1" ht="16.5" customHeight="1">
      <c r="A560" s="42"/>
      <c r="B560" s="43"/>
      <c r="C560" s="216" t="s">
        <v>76</v>
      </c>
      <c r="D560" s="216" t="s">
        <v>217</v>
      </c>
      <c r="E560" s="217" t="s">
        <v>3870</v>
      </c>
      <c r="F560" s="218" t="s">
        <v>3871</v>
      </c>
      <c r="G560" s="219" t="s">
        <v>3732</v>
      </c>
      <c r="H560" s="220">
        <v>8</v>
      </c>
      <c r="I560" s="221"/>
      <c r="J560" s="222">
        <f>ROUND(I560*H560,2)</f>
        <v>0</v>
      </c>
      <c r="K560" s="218" t="s">
        <v>32</v>
      </c>
      <c r="L560" s="48"/>
      <c r="M560" s="223" t="s">
        <v>32</v>
      </c>
      <c r="N560" s="224" t="s">
        <v>47</v>
      </c>
      <c r="O560" s="88"/>
      <c r="P560" s="225">
        <f>O560*H560</f>
        <v>0</v>
      </c>
      <c r="Q560" s="225">
        <v>0</v>
      </c>
      <c r="R560" s="225">
        <f>Q560*H560</f>
        <v>0</v>
      </c>
      <c r="S560" s="225">
        <v>0</v>
      </c>
      <c r="T560" s="226">
        <f>S560*H560</f>
        <v>0</v>
      </c>
      <c r="U560" s="42"/>
      <c r="V560" s="42"/>
      <c r="W560" s="42"/>
      <c r="X560" s="42"/>
      <c r="Y560" s="42"/>
      <c r="Z560" s="42"/>
      <c r="AA560" s="42"/>
      <c r="AB560" s="42"/>
      <c r="AC560" s="42"/>
      <c r="AD560" s="42"/>
      <c r="AE560" s="42"/>
      <c r="AR560" s="227" t="s">
        <v>215</v>
      </c>
      <c r="AT560" s="227" t="s">
        <v>217</v>
      </c>
      <c r="AU560" s="227" t="s">
        <v>85</v>
      </c>
      <c r="AY560" s="20" t="s">
        <v>214</v>
      </c>
      <c r="BE560" s="228">
        <f>IF(N560="základní",J560,0)</f>
        <v>0</v>
      </c>
      <c r="BF560" s="228">
        <f>IF(N560="snížená",J560,0)</f>
        <v>0</v>
      </c>
      <c r="BG560" s="228">
        <f>IF(N560="zákl. přenesená",J560,0)</f>
        <v>0</v>
      </c>
      <c r="BH560" s="228">
        <f>IF(N560="sníž. přenesená",J560,0)</f>
        <v>0</v>
      </c>
      <c r="BI560" s="228">
        <f>IF(N560="nulová",J560,0)</f>
        <v>0</v>
      </c>
      <c r="BJ560" s="20" t="s">
        <v>83</v>
      </c>
      <c r="BK560" s="228">
        <f>ROUND(I560*H560,2)</f>
        <v>0</v>
      </c>
      <c r="BL560" s="20" t="s">
        <v>215</v>
      </c>
      <c r="BM560" s="227" t="s">
        <v>4147</v>
      </c>
    </row>
    <row r="561" s="12" customFormat="1" ht="22.8" customHeight="1">
      <c r="A561" s="12"/>
      <c r="B561" s="200"/>
      <c r="C561" s="201"/>
      <c r="D561" s="202" t="s">
        <v>75</v>
      </c>
      <c r="E561" s="214" t="s">
        <v>3733</v>
      </c>
      <c r="F561" s="214" t="s">
        <v>3734</v>
      </c>
      <c r="G561" s="201"/>
      <c r="H561" s="201"/>
      <c r="I561" s="204"/>
      <c r="J561" s="215">
        <f>BK561</f>
        <v>0</v>
      </c>
      <c r="K561" s="201"/>
      <c r="L561" s="206"/>
      <c r="M561" s="207"/>
      <c r="N561" s="208"/>
      <c r="O561" s="208"/>
      <c r="P561" s="209">
        <f>SUM(P562:P564)</f>
        <v>0</v>
      </c>
      <c r="Q561" s="208"/>
      <c r="R561" s="209">
        <f>SUM(R562:R564)</f>
        <v>0</v>
      </c>
      <c r="S561" s="208"/>
      <c r="T561" s="210">
        <f>SUM(T562:T564)</f>
        <v>0</v>
      </c>
      <c r="U561" s="12"/>
      <c r="V561" s="12"/>
      <c r="W561" s="12"/>
      <c r="X561" s="12"/>
      <c r="Y561" s="12"/>
      <c r="Z561" s="12"/>
      <c r="AA561" s="12"/>
      <c r="AB561" s="12"/>
      <c r="AC561" s="12"/>
      <c r="AD561" s="12"/>
      <c r="AE561" s="12"/>
      <c r="AR561" s="211" t="s">
        <v>83</v>
      </c>
      <c r="AT561" s="212" t="s">
        <v>75</v>
      </c>
      <c r="AU561" s="212" t="s">
        <v>83</v>
      </c>
      <c r="AY561" s="211" t="s">
        <v>214</v>
      </c>
      <c r="BK561" s="213">
        <f>SUM(BK562:BK564)</f>
        <v>0</v>
      </c>
    </row>
    <row r="562" s="2" customFormat="1" ht="16.5" customHeight="1">
      <c r="A562" s="42"/>
      <c r="B562" s="43"/>
      <c r="C562" s="216" t="s">
        <v>76</v>
      </c>
      <c r="D562" s="216" t="s">
        <v>217</v>
      </c>
      <c r="E562" s="217" t="s">
        <v>4148</v>
      </c>
      <c r="F562" s="218" t="s">
        <v>4149</v>
      </c>
      <c r="G562" s="219" t="s">
        <v>3732</v>
      </c>
      <c r="H562" s="220">
        <v>24</v>
      </c>
      <c r="I562" s="221"/>
      <c r="J562" s="222">
        <f>ROUND(I562*H562,2)</f>
        <v>0</v>
      </c>
      <c r="K562" s="218" t="s">
        <v>32</v>
      </c>
      <c r="L562" s="48"/>
      <c r="M562" s="223" t="s">
        <v>32</v>
      </c>
      <c r="N562" s="224" t="s">
        <v>47</v>
      </c>
      <c r="O562" s="88"/>
      <c r="P562" s="225">
        <f>O562*H562</f>
        <v>0</v>
      </c>
      <c r="Q562" s="225">
        <v>0</v>
      </c>
      <c r="R562" s="225">
        <f>Q562*H562</f>
        <v>0</v>
      </c>
      <c r="S562" s="225">
        <v>0</v>
      </c>
      <c r="T562" s="226">
        <f>S562*H562</f>
        <v>0</v>
      </c>
      <c r="U562" s="42"/>
      <c r="V562" s="42"/>
      <c r="W562" s="42"/>
      <c r="X562" s="42"/>
      <c r="Y562" s="42"/>
      <c r="Z562" s="42"/>
      <c r="AA562" s="42"/>
      <c r="AB562" s="42"/>
      <c r="AC562" s="42"/>
      <c r="AD562" s="42"/>
      <c r="AE562" s="42"/>
      <c r="AR562" s="227" t="s">
        <v>215</v>
      </c>
      <c r="AT562" s="227" t="s">
        <v>217</v>
      </c>
      <c r="AU562" s="227" t="s">
        <v>85</v>
      </c>
      <c r="AY562" s="20" t="s">
        <v>214</v>
      </c>
      <c r="BE562" s="228">
        <f>IF(N562="základní",J562,0)</f>
        <v>0</v>
      </c>
      <c r="BF562" s="228">
        <f>IF(N562="snížená",J562,0)</f>
        <v>0</v>
      </c>
      <c r="BG562" s="228">
        <f>IF(N562="zákl. přenesená",J562,0)</f>
        <v>0</v>
      </c>
      <c r="BH562" s="228">
        <f>IF(N562="sníž. přenesená",J562,0)</f>
        <v>0</v>
      </c>
      <c r="BI562" s="228">
        <f>IF(N562="nulová",J562,0)</f>
        <v>0</v>
      </c>
      <c r="BJ562" s="20" t="s">
        <v>83</v>
      </c>
      <c r="BK562" s="228">
        <f>ROUND(I562*H562,2)</f>
        <v>0</v>
      </c>
      <c r="BL562" s="20" t="s">
        <v>215</v>
      </c>
      <c r="BM562" s="227" t="s">
        <v>4150</v>
      </c>
    </row>
    <row r="563" s="2" customFormat="1" ht="16.5" customHeight="1">
      <c r="A563" s="42"/>
      <c r="B563" s="43"/>
      <c r="C563" s="216" t="s">
        <v>76</v>
      </c>
      <c r="D563" s="216" t="s">
        <v>217</v>
      </c>
      <c r="E563" s="217" t="s">
        <v>3873</v>
      </c>
      <c r="F563" s="218" t="s">
        <v>3738</v>
      </c>
      <c r="G563" s="219" t="s">
        <v>3732</v>
      </c>
      <c r="H563" s="220">
        <v>51</v>
      </c>
      <c r="I563" s="221"/>
      <c r="J563" s="222">
        <f>ROUND(I563*H563,2)</f>
        <v>0</v>
      </c>
      <c r="K563" s="218" t="s">
        <v>32</v>
      </c>
      <c r="L563" s="48"/>
      <c r="M563" s="223" t="s">
        <v>32</v>
      </c>
      <c r="N563" s="224" t="s">
        <v>47</v>
      </c>
      <c r="O563" s="88"/>
      <c r="P563" s="225">
        <f>O563*H563</f>
        <v>0</v>
      </c>
      <c r="Q563" s="225">
        <v>0</v>
      </c>
      <c r="R563" s="225">
        <f>Q563*H563</f>
        <v>0</v>
      </c>
      <c r="S563" s="225">
        <v>0</v>
      </c>
      <c r="T563" s="226">
        <f>S563*H563</f>
        <v>0</v>
      </c>
      <c r="U563" s="42"/>
      <c r="V563" s="42"/>
      <c r="W563" s="42"/>
      <c r="X563" s="42"/>
      <c r="Y563" s="42"/>
      <c r="Z563" s="42"/>
      <c r="AA563" s="42"/>
      <c r="AB563" s="42"/>
      <c r="AC563" s="42"/>
      <c r="AD563" s="42"/>
      <c r="AE563" s="42"/>
      <c r="AR563" s="227" t="s">
        <v>215</v>
      </c>
      <c r="AT563" s="227" t="s">
        <v>217</v>
      </c>
      <c r="AU563" s="227" t="s">
        <v>85</v>
      </c>
      <c r="AY563" s="20" t="s">
        <v>214</v>
      </c>
      <c r="BE563" s="228">
        <f>IF(N563="základní",J563,0)</f>
        <v>0</v>
      </c>
      <c r="BF563" s="228">
        <f>IF(N563="snížená",J563,0)</f>
        <v>0</v>
      </c>
      <c r="BG563" s="228">
        <f>IF(N563="zákl. přenesená",J563,0)</f>
        <v>0</v>
      </c>
      <c r="BH563" s="228">
        <f>IF(N563="sníž. přenesená",J563,0)</f>
        <v>0</v>
      </c>
      <c r="BI563" s="228">
        <f>IF(N563="nulová",J563,0)</f>
        <v>0</v>
      </c>
      <c r="BJ563" s="20" t="s">
        <v>83</v>
      </c>
      <c r="BK563" s="228">
        <f>ROUND(I563*H563,2)</f>
        <v>0</v>
      </c>
      <c r="BL563" s="20" t="s">
        <v>215</v>
      </c>
      <c r="BM563" s="227" t="s">
        <v>4151</v>
      </c>
    </row>
    <row r="564" s="2" customFormat="1" ht="16.5" customHeight="1">
      <c r="A564" s="42"/>
      <c r="B564" s="43"/>
      <c r="C564" s="216" t="s">
        <v>76</v>
      </c>
      <c r="D564" s="216" t="s">
        <v>217</v>
      </c>
      <c r="E564" s="217" t="s">
        <v>3790</v>
      </c>
      <c r="F564" s="218" t="s">
        <v>3740</v>
      </c>
      <c r="G564" s="219" t="s">
        <v>3732</v>
      </c>
      <c r="H564" s="220">
        <v>63</v>
      </c>
      <c r="I564" s="221"/>
      <c r="J564" s="222">
        <f>ROUND(I564*H564,2)</f>
        <v>0</v>
      </c>
      <c r="K564" s="218" t="s">
        <v>32</v>
      </c>
      <c r="L564" s="48"/>
      <c r="M564" s="223" t="s">
        <v>32</v>
      </c>
      <c r="N564" s="224" t="s">
        <v>47</v>
      </c>
      <c r="O564" s="88"/>
      <c r="P564" s="225">
        <f>O564*H564</f>
        <v>0</v>
      </c>
      <c r="Q564" s="225">
        <v>0</v>
      </c>
      <c r="R564" s="225">
        <f>Q564*H564</f>
        <v>0</v>
      </c>
      <c r="S564" s="225">
        <v>0</v>
      </c>
      <c r="T564" s="226">
        <f>S564*H564</f>
        <v>0</v>
      </c>
      <c r="U564" s="42"/>
      <c r="V564" s="42"/>
      <c r="W564" s="42"/>
      <c r="X564" s="42"/>
      <c r="Y564" s="42"/>
      <c r="Z564" s="42"/>
      <c r="AA564" s="42"/>
      <c r="AB564" s="42"/>
      <c r="AC564" s="42"/>
      <c r="AD564" s="42"/>
      <c r="AE564" s="42"/>
      <c r="AR564" s="227" t="s">
        <v>215</v>
      </c>
      <c r="AT564" s="227" t="s">
        <v>217</v>
      </c>
      <c r="AU564" s="227" t="s">
        <v>85</v>
      </c>
      <c r="AY564" s="20" t="s">
        <v>214</v>
      </c>
      <c r="BE564" s="228">
        <f>IF(N564="základní",J564,0)</f>
        <v>0</v>
      </c>
      <c r="BF564" s="228">
        <f>IF(N564="snížená",J564,0)</f>
        <v>0</v>
      </c>
      <c r="BG564" s="228">
        <f>IF(N564="zákl. přenesená",J564,0)</f>
        <v>0</v>
      </c>
      <c r="BH564" s="228">
        <f>IF(N564="sníž. přenesená",J564,0)</f>
        <v>0</v>
      </c>
      <c r="BI564" s="228">
        <f>IF(N564="nulová",J564,0)</f>
        <v>0</v>
      </c>
      <c r="BJ564" s="20" t="s">
        <v>83</v>
      </c>
      <c r="BK564" s="228">
        <f>ROUND(I564*H564,2)</f>
        <v>0</v>
      </c>
      <c r="BL564" s="20" t="s">
        <v>215</v>
      </c>
      <c r="BM564" s="227" t="s">
        <v>4152</v>
      </c>
    </row>
    <row r="565" s="12" customFormat="1" ht="22.8" customHeight="1">
      <c r="A565" s="12"/>
      <c r="B565" s="200"/>
      <c r="C565" s="201"/>
      <c r="D565" s="202" t="s">
        <v>75</v>
      </c>
      <c r="E565" s="214" t="s">
        <v>3743</v>
      </c>
      <c r="F565" s="214" t="s">
        <v>3744</v>
      </c>
      <c r="G565" s="201"/>
      <c r="H565" s="201"/>
      <c r="I565" s="204"/>
      <c r="J565" s="215">
        <f>BK565</f>
        <v>0</v>
      </c>
      <c r="K565" s="201"/>
      <c r="L565" s="206"/>
      <c r="M565" s="207"/>
      <c r="N565" s="208"/>
      <c r="O565" s="208"/>
      <c r="P565" s="209">
        <f>P566</f>
        <v>0</v>
      </c>
      <c r="Q565" s="208"/>
      <c r="R565" s="209">
        <f>R566</f>
        <v>0</v>
      </c>
      <c r="S565" s="208"/>
      <c r="T565" s="210">
        <f>T566</f>
        <v>0</v>
      </c>
      <c r="U565" s="12"/>
      <c r="V565" s="12"/>
      <c r="W565" s="12"/>
      <c r="X565" s="12"/>
      <c r="Y565" s="12"/>
      <c r="Z565" s="12"/>
      <c r="AA565" s="12"/>
      <c r="AB565" s="12"/>
      <c r="AC565" s="12"/>
      <c r="AD565" s="12"/>
      <c r="AE565" s="12"/>
      <c r="AR565" s="211" t="s">
        <v>83</v>
      </c>
      <c r="AT565" s="212" t="s">
        <v>75</v>
      </c>
      <c r="AU565" s="212" t="s">
        <v>83</v>
      </c>
      <c r="AY565" s="211" t="s">
        <v>214</v>
      </c>
      <c r="BK565" s="213">
        <f>BK566</f>
        <v>0</v>
      </c>
    </row>
    <row r="566" s="2" customFormat="1" ht="16.5" customHeight="1">
      <c r="A566" s="42"/>
      <c r="B566" s="43"/>
      <c r="C566" s="216" t="s">
        <v>76</v>
      </c>
      <c r="D566" s="216" t="s">
        <v>217</v>
      </c>
      <c r="E566" s="217" t="s">
        <v>4153</v>
      </c>
      <c r="F566" s="218" t="s">
        <v>3746</v>
      </c>
      <c r="G566" s="219" t="s">
        <v>3747</v>
      </c>
      <c r="H566" s="220">
        <v>1</v>
      </c>
      <c r="I566" s="221"/>
      <c r="J566" s="222">
        <f>ROUND(I566*H566,2)</f>
        <v>0</v>
      </c>
      <c r="K566" s="218" t="s">
        <v>32</v>
      </c>
      <c r="L566" s="48"/>
      <c r="M566" s="223" t="s">
        <v>32</v>
      </c>
      <c r="N566" s="224" t="s">
        <v>47</v>
      </c>
      <c r="O566" s="88"/>
      <c r="P566" s="225">
        <f>O566*H566</f>
        <v>0</v>
      </c>
      <c r="Q566" s="225">
        <v>0</v>
      </c>
      <c r="R566" s="225">
        <f>Q566*H566</f>
        <v>0</v>
      </c>
      <c r="S566" s="225">
        <v>0</v>
      </c>
      <c r="T566" s="226">
        <f>S566*H566</f>
        <v>0</v>
      </c>
      <c r="U566" s="42"/>
      <c r="V566" s="42"/>
      <c r="W566" s="42"/>
      <c r="X566" s="42"/>
      <c r="Y566" s="42"/>
      <c r="Z566" s="42"/>
      <c r="AA566" s="42"/>
      <c r="AB566" s="42"/>
      <c r="AC566" s="42"/>
      <c r="AD566" s="42"/>
      <c r="AE566" s="42"/>
      <c r="AR566" s="227" t="s">
        <v>215</v>
      </c>
      <c r="AT566" s="227" t="s">
        <v>217</v>
      </c>
      <c r="AU566" s="227" t="s">
        <v>85</v>
      </c>
      <c r="AY566" s="20" t="s">
        <v>214</v>
      </c>
      <c r="BE566" s="228">
        <f>IF(N566="základní",J566,0)</f>
        <v>0</v>
      </c>
      <c r="BF566" s="228">
        <f>IF(N566="snížená",J566,0)</f>
        <v>0</v>
      </c>
      <c r="BG566" s="228">
        <f>IF(N566="zákl. přenesená",J566,0)</f>
        <v>0</v>
      </c>
      <c r="BH566" s="228">
        <f>IF(N566="sníž. přenesená",J566,0)</f>
        <v>0</v>
      </c>
      <c r="BI566" s="228">
        <f>IF(N566="nulová",J566,0)</f>
        <v>0</v>
      </c>
      <c r="BJ566" s="20" t="s">
        <v>83</v>
      </c>
      <c r="BK566" s="228">
        <f>ROUND(I566*H566,2)</f>
        <v>0</v>
      </c>
      <c r="BL566" s="20" t="s">
        <v>215</v>
      </c>
      <c r="BM566" s="227" t="s">
        <v>4154</v>
      </c>
    </row>
    <row r="567" s="12" customFormat="1" ht="22.8" customHeight="1">
      <c r="A567" s="12"/>
      <c r="B567" s="200"/>
      <c r="C567" s="201"/>
      <c r="D567" s="202" t="s">
        <v>75</v>
      </c>
      <c r="E567" s="214" t="s">
        <v>3748</v>
      </c>
      <c r="F567" s="214" t="s">
        <v>3749</v>
      </c>
      <c r="G567" s="201"/>
      <c r="H567" s="201"/>
      <c r="I567" s="204"/>
      <c r="J567" s="215">
        <f>BK567</f>
        <v>0</v>
      </c>
      <c r="K567" s="201"/>
      <c r="L567" s="206"/>
      <c r="M567" s="207"/>
      <c r="N567" s="208"/>
      <c r="O567" s="208"/>
      <c r="P567" s="209">
        <f>P568</f>
        <v>0</v>
      </c>
      <c r="Q567" s="208"/>
      <c r="R567" s="209">
        <f>R568</f>
        <v>0</v>
      </c>
      <c r="S567" s="208"/>
      <c r="T567" s="210">
        <f>T568</f>
        <v>0</v>
      </c>
      <c r="U567" s="12"/>
      <c r="V567" s="12"/>
      <c r="W567" s="12"/>
      <c r="X567" s="12"/>
      <c r="Y567" s="12"/>
      <c r="Z567" s="12"/>
      <c r="AA567" s="12"/>
      <c r="AB567" s="12"/>
      <c r="AC567" s="12"/>
      <c r="AD567" s="12"/>
      <c r="AE567" s="12"/>
      <c r="AR567" s="211" t="s">
        <v>83</v>
      </c>
      <c r="AT567" s="212" t="s">
        <v>75</v>
      </c>
      <c r="AU567" s="212" t="s">
        <v>83</v>
      </c>
      <c r="AY567" s="211" t="s">
        <v>214</v>
      </c>
      <c r="BK567" s="213">
        <f>BK568</f>
        <v>0</v>
      </c>
    </row>
    <row r="568" s="2" customFormat="1" ht="16.5" customHeight="1">
      <c r="A568" s="42"/>
      <c r="B568" s="43"/>
      <c r="C568" s="216" t="s">
        <v>76</v>
      </c>
      <c r="D568" s="216" t="s">
        <v>217</v>
      </c>
      <c r="E568" s="217" t="s">
        <v>4155</v>
      </c>
      <c r="F568" s="218" t="s">
        <v>3746</v>
      </c>
      <c r="G568" s="219" t="s">
        <v>3747</v>
      </c>
      <c r="H568" s="220">
        <v>1</v>
      </c>
      <c r="I568" s="221"/>
      <c r="J568" s="222">
        <f>ROUND(I568*H568,2)</f>
        <v>0</v>
      </c>
      <c r="K568" s="218" t="s">
        <v>32</v>
      </c>
      <c r="L568" s="48"/>
      <c r="M568" s="223" t="s">
        <v>32</v>
      </c>
      <c r="N568" s="224" t="s">
        <v>47</v>
      </c>
      <c r="O568" s="88"/>
      <c r="P568" s="225">
        <f>O568*H568</f>
        <v>0</v>
      </c>
      <c r="Q568" s="225">
        <v>0</v>
      </c>
      <c r="R568" s="225">
        <f>Q568*H568</f>
        <v>0</v>
      </c>
      <c r="S568" s="225">
        <v>0</v>
      </c>
      <c r="T568" s="226">
        <f>S568*H568</f>
        <v>0</v>
      </c>
      <c r="U568" s="42"/>
      <c r="V568" s="42"/>
      <c r="W568" s="42"/>
      <c r="X568" s="42"/>
      <c r="Y568" s="42"/>
      <c r="Z568" s="42"/>
      <c r="AA568" s="42"/>
      <c r="AB568" s="42"/>
      <c r="AC568" s="42"/>
      <c r="AD568" s="42"/>
      <c r="AE568" s="42"/>
      <c r="AR568" s="227" t="s">
        <v>215</v>
      </c>
      <c r="AT568" s="227" t="s">
        <v>217</v>
      </c>
      <c r="AU568" s="227" t="s">
        <v>85</v>
      </c>
      <c r="AY568" s="20" t="s">
        <v>214</v>
      </c>
      <c r="BE568" s="228">
        <f>IF(N568="základní",J568,0)</f>
        <v>0</v>
      </c>
      <c r="BF568" s="228">
        <f>IF(N568="snížená",J568,0)</f>
        <v>0</v>
      </c>
      <c r="BG568" s="228">
        <f>IF(N568="zákl. přenesená",J568,0)</f>
        <v>0</v>
      </c>
      <c r="BH568" s="228">
        <f>IF(N568="sníž. přenesená",J568,0)</f>
        <v>0</v>
      </c>
      <c r="BI568" s="228">
        <f>IF(N568="nulová",J568,0)</f>
        <v>0</v>
      </c>
      <c r="BJ568" s="20" t="s">
        <v>83</v>
      </c>
      <c r="BK568" s="228">
        <f>ROUND(I568*H568,2)</f>
        <v>0</v>
      </c>
      <c r="BL568" s="20" t="s">
        <v>215</v>
      </c>
      <c r="BM568" s="227" t="s">
        <v>4156</v>
      </c>
    </row>
    <row r="569" s="12" customFormat="1" ht="22.8" customHeight="1">
      <c r="A569" s="12"/>
      <c r="B569" s="200"/>
      <c r="C569" s="201"/>
      <c r="D569" s="202" t="s">
        <v>75</v>
      </c>
      <c r="E569" s="214" t="s">
        <v>4157</v>
      </c>
      <c r="F569" s="214" t="s">
        <v>4158</v>
      </c>
      <c r="G569" s="201"/>
      <c r="H569" s="201"/>
      <c r="I569" s="204"/>
      <c r="J569" s="215">
        <f>BK569</f>
        <v>0</v>
      </c>
      <c r="K569" s="201"/>
      <c r="L569" s="206"/>
      <c r="M569" s="207"/>
      <c r="N569" s="208"/>
      <c r="O569" s="208"/>
      <c r="P569" s="209">
        <f>SUM(P570:P573)</f>
        <v>0</v>
      </c>
      <c r="Q569" s="208"/>
      <c r="R569" s="209">
        <f>SUM(R570:R573)</f>
        <v>0</v>
      </c>
      <c r="S569" s="208"/>
      <c r="T569" s="210">
        <f>SUM(T570:T573)</f>
        <v>0</v>
      </c>
      <c r="U569" s="12"/>
      <c r="V569" s="12"/>
      <c r="W569" s="12"/>
      <c r="X569" s="12"/>
      <c r="Y569" s="12"/>
      <c r="Z569" s="12"/>
      <c r="AA569" s="12"/>
      <c r="AB569" s="12"/>
      <c r="AC569" s="12"/>
      <c r="AD569" s="12"/>
      <c r="AE569" s="12"/>
      <c r="AR569" s="211" t="s">
        <v>83</v>
      </c>
      <c r="AT569" s="212" t="s">
        <v>75</v>
      </c>
      <c r="AU569" s="212" t="s">
        <v>83</v>
      </c>
      <c r="AY569" s="211" t="s">
        <v>214</v>
      </c>
      <c r="BK569" s="213">
        <f>SUM(BK570:BK573)</f>
        <v>0</v>
      </c>
    </row>
    <row r="570" s="2" customFormat="1" ht="66.75" customHeight="1">
      <c r="A570" s="42"/>
      <c r="B570" s="43"/>
      <c r="C570" s="216" t="s">
        <v>76</v>
      </c>
      <c r="D570" s="216" t="s">
        <v>217</v>
      </c>
      <c r="E570" s="217" t="s">
        <v>4159</v>
      </c>
      <c r="F570" s="218" t="s">
        <v>4160</v>
      </c>
      <c r="G570" s="219" t="s">
        <v>670</v>
      </c>
      <c r="H570" s="220">
        <v>4</v>
      </c>
      <c r="I570" s="221"/>
      <c r="J570" s="222">
        <f>ROUND(I570*H570,2)</f>
        <v>0</v>
      </c>
      <c r="K570" s="218" t="s">
        <v>32</v>
      </c>
      <c r="L570" s="48"/>
      <c r="M570" s="223" t="s">
        <v>32</v>
      </c>
      <c r="N570" s="224" t="s">
        <v>47</v>
      </c>
      <c r="O570" s="88"/>
      <c r="P570" s="225">
        <f>O570*H570</f>
        <v>0</v>
      </c>
      <c r="Q570" s="225">
        <v>0</v>
      </c>
      <c r="R570" s="225">
        <f>Q570*H570</f>
        <v>0</v>
      </c>
      <c r="S570" s="225">
        <v>0</v>
      </c>
      <c r="T570" s="226">
        <f>S570*H570</f>
        <v>0</v>
      </c>
      <c r="U570" s="42"/>
      <c r="V570" s="42"/>
      <c r="W570" s="42"/>
      <c r="X570" s="42"/>
      <c r="Y570" s="42"/>
      <c r="Z570" s="42"/>
      <c r="AA570" s="42"/>
      <c r="AB570" s="42"/>
      <c r="AC570" s="42"/>
      <c r="AD570" s="42"/>
      <c r="AE570" s="42"/>
      <c r="AR570" s="227" t="s">
        <v>215</v>
      </c>
      <c r="AT570" s="227" t="s">
        <v>217</v>
      </c>
      <c r="AU570" s="227" t="s">
        <v>85</v>
      </c>
      <c r="AY570" s="20" t="s">
        <v>214</v>
      </c>
      <c r="BE570" s="228">
        <f>IF(N570="základní",J570,0)</f>
        <v>0</v>
      </c>
      <c r="BF570" s="228">
        <f>IF(N570="snížená",J570,0)</f>
        <v>0</v>
      </c>
      <c r="BG570" s="228">
        <f>IF(N570="zákl. přenesená",J570,0)</f>
        <v>0</v>
      </c>
      <c r="BH570" s="228">
        <f>IF(N570="sníž. přenesená",J570,0)</f>
        <v>0</v>
      </c>
      <c r="BI570" s="228">
        <f>IF(N570="nulová",J570,0)</f>
        <v>0</v>
      </c>
      <c r="BJ570" s="20" t="s">
        <v>83</v>
      </c>
      <c r="BK570" s="228">
        <f>ROUND(I570*H570,2)</f>
        <v>0</v>
      </c>
      <c r="BL570" s="20" t="s">
        <v>215</v>
      </c>
      <c r="BM570" s="227" t="s">
        <v>4161</v>
      </c>
    </row>
    <row r="571" s="2" customFormat="1" ht="16.5" customHeight="1">
      <c r="A571" s="42"/>
      <c r="B571" s="43"/>
      <c r="C571" s="216" t="s">
        <v>76</v>
      </c>
      <c r="D571" s="216" t="s">
        <v>217</v>
      </c>
      <c r="E571" s="217" t="s">
        <v>4162</v>
      </c>
      <c r="F571" s="218" t="s">
        <v>4163</v>
      </c>
      <c r="G571" s="219" t="s">
        <v>670</v>
      </c>
      <c r="H571" s="220">
        <v>4</v>
      </c>
      <c r="I571" s="221"/>
      <c r="J571" s="222">
        <f>ROUND(I571*H571,2)</f>
        <v>0</v>
      </c>
      <c r="K571" s="218" t="s">
        <v>32</v>
      </c>
      <c r="L571" s="48"/>
      <c r="M571" s="223" t="s">
        <v>32</v>
      </c>
      <c r="N571" s="224" t="s">
        <v>47</v>
      </c>
      <c r="O571" s="88"/>
      <c r="P571" s="225">
        <f>O571*H571</f>
        <v>0</v>
      </c>
      <c r="Q571" s="225">
        <v>0</v>
      </c>
      <c r="R571" s="225">
        <f>Q571*H571</f>
        <v>0</v>
      </c>
      <c r="S571" s="225">
        <v>0</v>
      </c>
      <c r="T571" s="226">
        <f>S571*H571</f>
        <v>0</v>
      </c>
      <c r="U571" s="42"/>
      <c r="V571" s="42"/>
      <c r="W571" s="42"/>
      <c r="X571" s="42"/>
      <c r="Y571" s="42"/>
      <c r="Z571" s="42"/>
      <c r="AA571" s="42"/>
      <c r="AB571" s="42"/>
      <c r="AC571" s="42"/>
      <c r="AD571" s="42"/>
      <c r="AE571" s="42"/>
      <c r="AR571" s="227" t="s">
        <v>215</v>
      </c>
      <c r="AT571" s="227" t="s">
        <v>217</v>
      </c>
      <c r="AU571" s="227" t="s">
        <v>85</v>
      </c>
      <c r="AY571" s="20" t="s">
        <v>214</v>
      </c>
      <c r="BE571" s="228">
        <f>IF(N571="základní",J571,0)</f>
        <v>0</v>
      </c>
      <c r="BF571" s="228">
        <f>IF(N571="snížená",J571,0)</f>
        <v>0</v>
      </c>
      <c r="BG571" s="228">
        <f>IF(N571="zákl. přenesená",J571,0)</f>
        <v>0</v>
      </c>
      <c r="BH571" s="228">
        <f>IF(N571="sníž. přenesená",J571,0)</f>
        <v>0</v>
      </c>
      <c r="BI571" s="228">
        <f>IF(N571="nulová",J571,0)</f>
        <v>0</v>
      </c>
      <c r="BJ571" s="20" t="s">
        <v>83</v>
      </c>
      <c r="BK571" s="228">
        <f>ROUND(I571*H571,2)</f>
        <v>0</v>
      </c>
      <c r="BL571" s="20" t="s">
        <v>215</v>
      </c>
      <c r="BM571" s="227" t="s">
        <v>4164</v>
      </c>
    </row>
    <row r="572" s="2" customFormat="1" ht="37.8" customHeight="1">
      <c r="A572" s="42"/>
      <c r="B572" s="43"/>
      <c r="C572" s="216" t="s">
        <v>76</v>
      </c>
      <c r="D572" s="216" t="s">
        <v>217</v>
      </c>
      <c r="E572" s="217" t="s">
        <v>4165</v>
      </c>
      <c r="F572" s="218" t="s">
        <v>4166</v>
      </c>
      <c r="G572" s="219" t="s">
        <v>280</v>
      </c>
      <c r="H572" s="220">
        <v>130</v>
      </c>
      <c r="I572" s="221"/>
      <c r="J572" s="222">
        <f>ROUND(I572*H572,2)</f>
        <v>0</v>
      </c>
      <c r="K572" s="218" t="s">
        <v>32</v>
      </c>
      <c r="L572" s="48"/>
      <c r="M572" s="223" t="s">
        <v>32</v>
      </c>
      <c r="N572" s="224" t="s">
        <v>47</v>
      </c>
      <c r="O572" s="88"/>
      <c r="P572" s="225">
        <f>O572*H572</f>
        <v>0</v>
      </c>
      <c r="Q572" s="225">
        <v>0</v>
      </c>
      <c r="R572" s="225">
        <f>Q572*H572</f>
        <v>0</v>
      </c>
      <c r="S572" s="225">
        <v>0</v>
      </c>
      <c r="T572" s="226">
        <f>S572*H572</f>
        <v>0</v>
      </c>
      <c r="U572" s="42"/>
      <c r="V572" s="42"/>
      <c r="W572" s="42"/>
      <c r="X572" s="42"/>
      <c r="Y572" s="42"/>
      <c r="Z572" s="42"/>
      <c r="AA572" s="42"/>
      <c r="AB572" s="42"/>
      <c r="AC572" s="42"/>
      <c r="AD572" s="42"/>
      <c r="AE572" s="42"/>
      <c r="AR572" s="227" t="s">
        <v>215</v>
      </c>
      <c r="AT572" s="227" t="s">
        <v>217</v>
      </c>
      <c r="AU572" s="227" t="s">
        <v>85</v>
      </c>
      <c r="AY572" s="20" t="s">
        <v>214</v>
      </c>
      <c r="BE572" s="228">
        <f>IF(N572="základní",J572,0)</f>
        <v>0</v>
      </c>
      <c r="BF572" s="228">
        <f>IF(N572="snížená",J572,0)</f>
        <v>0</v>
      </c>
      <c r="BG572" s="228">
        <f>IF(N572="zákl. přenesená",J572,0)</f>
        <v>0</v>
      </c>
      <c r="BH572" s="228">
        <f>IF(N572="sníž. přenesená",J572,0)</f>
        <v>0</v>
      </c>
      <c r="BI572" s="228">
        <f>IF(N572="nulová",J572,0)</f>
        <v>0</v>
      </c>
      <c r="BJ572" s="20" t="s">
        <v>83</v>
      </c>
      <c r="BK572" s="228">
        <f>ROUND(I572*H572,2)</f>
        <v>0</v>
      </c>
      <c r="BL572" s="20" t="s">
        <v>215</v>
      </c>
      <c r="BM572" s="227" t="s">
        <v>4167</v>
      </c>
    </row>
    <row r="573" s="2" customFormat="1" ht="16.5" customHeight="1">
      <c r="A573" s="42"/>
      <c r="B573" s="43"/>
      <c r="C573" s="216" t="s">
        <v>76</v>
      </c>
      <c r="D573" s="216" t="s">
        <v>217</v>
      </c>
      <c r="E573" s="217" t="s">
        <v>4168</v>
      </c>
      <c r="F573" s="218" t="s">
        <v>4169</v>
      </c>
      <c r="G573" s="219" t="s">
        <v>1218</v>
      </c>
      <c r="H573" s="220">
        <v>4.5999999999999996</v>
      </c>
      <c r="I573" s="221"/>
      <c r="J573" s="222">
        <f>ROUND(I573*H573,2)</f>
        <v>0</v>
      </c>
      <c r="K573" s="218" t="s">
        <v>32</v>
      </c>
      <c r="L573" s="48"/>
      <c r="M573" s="223" t="s">
        <v>32</v>
      </c>
      <c r="N573" s="224" t="s">
        <v>47</v>
      </c>
      <c r="O573" s="88"/>
      <c r="P573" s="225">
        <f>O573*H573</f>
        <v>0</v>
      </c>
      <c r="Q573" s="225">
        <v>0</v>
      </c>
      <c r="R573" s="225">
        <f>Q573*H573</f>
        <v>0</v>
      </c>
      <c r="S573" s="225">
        <v>0</v>
      </c>
      <c r="T573" s="226">
        <f>S573*H573</f>
        <v>0</v>
      </c>
      <c r="U573" s="42"/>
      <c r="V573" s="42"/>
      <c r="W573" s="42"/>
      <c r="X573" s="42"/>
      <c r="Y573" s="42"/>
      <c r="Z573" s="42"/>
      <c r="AA573" s="42"/>
      <c r="AB573" s="42"/>
      <c r="AC573" s="42"/>
      <c r="AD573" s="42"/>
      <c r="AE573" s="42"/>
      <c r="AR573" s="227" t="s">
        <v>215</v>
      </c>
      <c r="AT573" s="227" t="s">
        <v>217</v>
      </c>
      <c r="AU573" s="227" t="s">
        <v>85</v>
      </c>
      <c r="AY573" s="20" t="s">
        <v>214</v>
      </c>
      <c r="BE573" s="228">
        <f>IF(N573="základní",J573,0)</f>
        <v>0</v>
      </c>
      <c r="BF573" s="228">
        <f>IF(N573="snížená",J573,0)</f>
        <v>0</v>
      </c>
      <c r="BG573" s="228">
        <f>IF(N573="zákl. přenesená",J573,0)</f>
        <v>0</v>
      </c>
      <c r="BH573" s="228">
        <f>IF(N573="sníž. přenesená",J573,0)</f>
        <v>0</v>
      </c>
      <c r="BI573" s="228">
        <f>IF(N573="nulová",J573,0)</f>
        <v>0</v>
      </c>
      <c r="BJ573" s="20" t="s">
        <v>83</v>
      </c>
      <c r="BK573" s="228">
        <f>ROUND(I573*H573,2)</f>
        <v>0</v>
      </c>
      <c r="BL573" s="20" t="s">
        <v>215</v>
      </c>
      <c r="BM573" s="227" t="s">
        <v>4170</v>
      </c>
    </row>
    <row r="574" s="12" customFormat="1" ht="22.8" customHeight="1">
      <c r="A574" s="12"/>
      <c r="B574" s="200"/>
      <c r="C574" s="201"/>
      <c r="D574" s="202" t="s">
        <v>75</v>
      </c>
      <c r="E574" s="214" t="s">
        <v>3743</v>
      </c>
      <c r="F574" s="214" t="s">
        <v>3744</v>
      </c>
      <c r="G574" s="201"/>
      <c r="H574" s="201"/>
      <c r="I574" s="204"/>
      <c r="J574" s="215">
        <f>BK574</f>
        <v>0</v>
      </c>
      <c r="K574" s="201"/>
      <c r="L574" s="206"/>
      <c r="M574" s="207"/>
      <c r="N574" s="208"/>
      <c r="O574" s="208"/>
      <c r="P574" s="209">
        <f>P575</f>
        <v>0</v>
      </c>
      <c r="Q574" s="208"/>
      <c r="R574" s="209">
        <f>R575</f>
        <v>0</v>
      </c>
      <c r="S574" s="208"/>
      <c r="T574" s="210">
        <f>T575</f>
        <v>0</v>
      </c>
      <c r="U574" s="12"/>
      <c r="V574" s="12"/>
      <c r="W574" s="12"/>
      <c r="X574" s="12"/>
      <c r="Y574" s="12"/>
      <c r="Z574" s="12"/>
      <c r="AA574" s="12"/>
      <c r="AB574" s="12"/>
      <c r="AC574" s="12"/>
      <c r="AD574" s="12"/>
      <c r="AE574" s="12"/>
      <c r="AR574" s="211" t="s">
        <v>83</v>
      </c>
      <c r="AT574" s="212" t="s">
        <v>75</v>
      </c>
      <c r="AU574" s="212" t="s">
        <v>83</v>
      </c>
      <c r="AY574" s="211" t="s">
        <v>214</v>
      </c>
      <c r="BK574" s="213">
        <f>BK575</f>
        <v>0</v>
      </c>
    </row>
    <row r="575" s="2" customFormat="1" ht="16.5" customHeight="1">
      <c r="A575" s="42"/>
      <c r="B575" s="43"/>
      <c r="C575" s="216" t="s">
        <v>76</v>
      </c>
      <c r="D575" s="216" t="s">
        <v>217</v>
      </c>
      <c r="E575" s="217" t="s">
        <v>4171</v>
      </c>
      <c r="F575" s="218" t="s">
        <v>3746</v>
      </c>
      <c r="G575" s="219" t="s">
        <v>3747</v>
      </c>
      <c r="H575" s="220">
        <v>1</v>
      </c>
      <c r="I575" s="221"/>
      <c r="J575" s="222">
        <f>ROUND(I575*H575,2)</f>
        <v>0</v>
      </c>
      <c r="K575" s="218" t="s">
        <v>32</v>
      </c>
      <c r="L575" s="48"/>
      <c r="M575" s="223" t="s">
        <v>32</v>
      </c>
      <c r="N575" s="224" t="s">
        <v>47</v>
      </c>
      <c r="O575" s="88"/>
      <c r="P575" s="225">
        <f>O575*H575</f>
        <v>0</v>
      </c>
      <c r="Q575" s="225">
        <v>0</v>
      </c>
      <c r="R575" s="225">
        <f>Q575*H575</f>
        <v>0</v>
      </c>
      <c r="S575" s="225">
        <v>0</v>
      </c>
      <c r="T575" s="226">
        <f>S575*H575</f>
        <v>0</v>
      </c>
      <c r="U575" s="42"/>
      <c r="V575" s="42"/>
      <c r="W575" s="42"/>
      <c r="X575" s="42"/>
      <c r="Y575" s="42"/>
      <c r="Z575" s="42"/>
      <c r="AA575" s="42"/>
      <c r="AB575" s="42"/>
      <c r="AC575" s="42"/>
      <c r="AD575" s="42"/>
      <c r="AE575" s="42"/>
      <c r="AR575" s="227" t="s">
        <v>215</v>
      </c>
      <c r="AT575" s="227" t="s">
        <v>217</v>
      </c>
      <c r="AU575" s="227" t="s">
        <v>85</v>
      </c>
      <c r="AY575" s="20" t="s">
        <v>214</v>
      </c>
      <c r="BE575" s="228">
        <f>IF(N575="základní",J575,0)</f>
        <v>0</v>
      </c>
      <c r="BF575" s="228">
        <f>IF(N575="snížená",J575,0)</f>
        <v>0</v>
      </c>
      <c r="BG575" s="228">
        <f>IF(N575="zákl. přenesená",J575,0)</f>
        <v>0</v>
      </c>
      <c r="BH575" s="228">
        <f>IF(N575="sníž. přenesená",J575,0)</f>
        <v>0</v>
      </c>
      <c r="BI575" s="228">
        <f>IF(N575="nulová",J575,0)</f>
        <v>0</v>
      </c>
      <c r="BJ575" s="20" t="s">
        <v>83</v>
      </c>
      <c r="BK575" s="228">
        <f>ROUND(I575*H575,2)</f>
        <v>0</v>
      </c>
      <c r="BL575" s="20" t="s">
        <v>215</v>
      </c>
      <c r="BM575" s="227" t="s">
        <v>4172</v>
      </c>
    </row>
    <row r="576" s="12" customFormat="1" ht="22.8" customHeight="1">
      <c r="A576" s="12"/>
      <c r="B576" s="200"/>
      <c r="C576" s="201"/>
      <c r="D576" s="202" t="s">
        <v>75</v>
      </c>
      <c r="E576" s="214" t="s">
        <v>4173</v>
      </c>
      <c r="F576" s="214" t="s">
        <v>4174</v>
      </c>
      <c r="G576" s="201"/>
      <c r="H576" s="201"/>
      <c r="I576" s="204"/>
      <c r="J576" s="215">
        <f>BK576</f>
        <v>0</v>
      </c>
      <c r="K576" s="201"/>
      <c r="L576" s="206"/>
      <c r="M576" s="207"/>
      <c r="N576" s="208"/>
      <c r="O576" s="208"/>
      <c r="P576" s="209">
        <f>SUM(P577:P581)</f>
        <v>0</v>
      </c>
      <c r="Q576" s="208"/>
      <c r="R576" s="209">
        <f>SUM(R577:R581)</f>
        <v>0</v>
      </c>
      <c r="S576" s="208"/>
      <c r="T576" s="210">
        <f>SUM(T577:T581)</f>
        <v>0</v>
      </c>
      <c r="U576" s="12"/>
      <c r="V576" s="12"/>
      <c r="W576" s="12"/>
      <c r="X576" s="12"/>
      <c r="Y576" s="12"/>
      <c r="Z576" s="12"/>
      <c r="AA576" s="12"/>
      <c r="AB576" s="12"/>
      <c r="AC576" s="12"/>
      <c r="AD576" s="12"/>
      <c r="AE576" s="12"/>
      <c r="AR576" s="211" t="s">
        <v>83</v>
      </c>
      <c r="AT576" s="212" t="s">
        <v>75</v>
      </c>
      <c r="AU576" s="212" t="s">
        <v>83</v>
      </c>
      <c r="AY576" s="211" t="s">
        <v>214</v>
      </c>
      <c r="BK576" s="213">
        <f>SUM(BK577:BK581)</f>
        <v>0</v>
      </c>
    </row>
    <row r="577" s="2" customFormat="1" ht="62.7" customHeight="1">
      <c r="A577" s="42"/>
      <c r="B577" s="43"/>
      <c r="C577" s="216" t="s">
        <v>76</v>
      </c>
      <c r="D577" s="216" t="s">
        <v>217</v>
      </c>
      <c r="E577" s="217" t="s">
        <v>4175</v>
      </c>
      <c r="F577" s="218" t="s">
        <v>4176</v>
      </c>
      <c r="G577" s="219" t="s">
        <v>670</v>
      </c>
      <c r="H577" s="220">
        <v>1</v>
      </c>
      <c r="I577" s="221"/>
      <c r="J577" s="222">
        <f>ROUND(I577*H577,2)</f>
        <v>0</v>
      </c>
      <c r="K577" s="218" t="s">
        <v>32</v>
      </c>
      <c r="L577" s="48"/>
      <c r="M577" s="223" t="s">
        <v>32</v>
      </c>
      <c r="N577" s="224" t="s">
        <v>47</v>
      </c>
      <c r="O577" s="88"/>
      <c r="P577" s="225">
        <f>O577*H577</f>
        <v>0</v>
      </c>
      <c r="Q577" s="225">
        <v>0</v>
      </c>
      <c r="R577" s="225">
        <f>Q577*H577</f>
        <v>0</v>
      </c>
      <c r="S577" s="225">
        <v>0</v>
      </c>
      <c r="T577" s="226">
        <f>S577*H577</f>
        <v>0</v>
      </c>
      <c r="U577" s="42"/>
      <c r="V577" s="42"/>
      <c r="W577" s="42"/>
      <c r="X577" s="42"/>
      <c r="Y577" s="42"/>
      <c r="Z577" s="42"/>
      <c r="AA577" s="42"/>
      <c r="AB577" s="42"/>
      <c r="AC577" s="42"/>
      <c r="AD577" s="42"/>
      <c r="AE577" s="42"/>
      <c r="AR577" s="227" t="s">
        <v>215</v>
      </c>
      <c r="AT577" s="227" t="s">
        <v>217</v>
      </c>
      <c r="AU577" s="227" t="s">
        <v>85</v>
      </c>
      <c r="AY577" s="20" t="s">
        <v>214</v>
      </c>
      <c r="BE577" s="228">
        <f>IF(N577="základní",J577,0)</f>
        <v>0</v>
      </c>
      <c r="BF577" s="228">
        <f>IF(N577="snížená",J577,0)</f>
        <v>0</v>
      </c>
      <c r="BG577" s="228">
        <f>IF(N577="zákl. přenesená",J577,0)</f>
        <v>0</v>
      </c>
      <c r="BH577" s="228">
        <f>IF(N577="sníž. přenesená",J577,0)</f>
        <v>0</v>
      </c>
      <c r="BI577" s="228">
        <f>IF(N577="nulová",J577,0)</f>
        <v>0</v>
      </c>
      <c r="BJ577" s="20" t="s">
        <v>83</v>
      </c>
      <c r="BK577" s="228">
        <f>ROUND(I577*H577,2)</f>
        <v>0</v>
      </c>
      <c r="BL577" s="20" t="s">
        <v>215</v>
      </c>
      <c r="BM577" s="227" t="s">
        <v>4177</v>
      </c>
    </row>
    <row r="578" s="2" customFormat="1" ht="16.5" customHeight="1">
      <c r="A578" s="42"/>
      <c r="B578" s="43"/>
      <c r="C578" s="216" t="s">
        <v>76</v>
      </c>
      <c r="D578" s="216" t="s">
        <v>217</v>
      </c>
      <c r="E578" s="217" t="s">
        <v>4162</v>
      </c>
      <c r="F578" s="218" t="s">
        <v>4163</v>
      </c>
      <c r="G578" s="219" t="s">
        <v>670</v>
      </c>
      <c r="H578" s="220">
        <v>1</v>
      </c>
      <c r="I578" s="221"/>
      <c r="J578" s="222">
        <f>ROUND(I578*H578,2)</f>
        <v>0</v>
      </c>
      <c r="K578" s="218" t="s">
        <v>32</v>
      </c>
      <c r="L578" s="48"/>
      <c r="M578" s="223" t="s">
        <v>32</v>
      </c>
      <c r="N578" s="224" t="s">
        <v>47</v>
      </c>
      <c r="O578" s="88"/>
      <c r="P578" s="225">
        <f>O578*H578</f>
        <v>0</v>
      </c>
      <c r="Q578" s="225">
        <v>0</v>
      </c>
      <c r="R578" s="225">
        <f>Q578*H578</f>
        <v>0</v>
      </c>
      <c r="S578" s="225">
        <v>0</v>
      </c>
      <c r="T578" s="226">
        <f>S578*H578</f>
        <v>0</v>
      </c>
      <c r="U578" s="42"/>
      <c r="V578" s="42"/>
      <c r="W578" s="42"/>
      <c r="X578" s="42"/>
      <c r="Y578" s="42"/>
      <c r="Z578" s="42"/>
      <c r="AA578" s="42"/>
      <c r="AB578" s="42"/>
      <c r="AC578" s="42"/>
      <c r="AD578" s="42"/>
      <c r="AE578" s="42"/>
      <c r="AR578" s="227" t="s">
        <v>215</v>
      </c>
      <c r="AT578" s="227" t="s">
        <v>217</v>
      </c>
      <c r="AU578" s="227" t="s">
        <v>85</v>
      </c>
      <c r="AY578" s="20" t="s">
        <v>214</v>
      </c>
      <c r="BE578" s="228">
        <f>IF(N578="základní",J578,0)</f>
        <v>0</v>
      </c>
      <c r="BF578" s="228">
        <f>IF(N578="snížená",J578,0)</f>
        <v>0</v>
      </c>
      <c r="BG578" s="228">
        <f>IF(N578="zákl. přenesená",J578,0)</f>
        <v>0</v>
      </c>
      <c r="BH578" s="228">
        <f>IF(N578="sníž. přenesená",J578,0)</f>
        <v>0</v>
      </c>
      <c r="BI578" s="228">
        <f>IF(N578="nulová",J578,0)</f>
        <v>0</v>
      </c>
      <c r="BJ578" s="20" t="s">
        <v>83</v>
      </c>
      <c r="BK578" s="228">
        <f>ROUND(I578*H578,2)</f>
        <v>0</v>
      </c>
      <c r="BL578" s="20" t="s">
        <v>215</v>
      </c>
      <c r="BM578" s="227" t="s">
        <v>4178</v>
      </c>
    </row>
    <row r="579" s="2" customFormat="1" ht="21.75" customHeight="1">
      <c r="A579" s="42"/>
      <c r="B579" s="43"/>
      <c r="C579" s="216" t="s">
        <v>76</v>
      </c>
      <c r="D579" s="216" t="s">
        <v>217</v>
      </c>
      <c r="E579" s="217" t="s">
        <v>4179</v>
      </c>
      <c r="F579" s="218" t="s">
        <v>4180</v>
      </c>
      <c r="G579" s="219" t="s">
        <v>670</v>
      </c>
      <c r="H579" s="220">
        <v>1</v>
      </c>
      <c r="I579" s="221"/>
      <c r="J579" s="222">
        <f>ROUND(I579*H579,2)</f>
        <v>0</v>
      </c>
      <c r="K579" s="218" t="s">
        <v>32</v>
      </c>
      <c r="L579" s="48"/>
      <c r="M579" s="223" t="s">
        <v>32</v>
      </c>
      <c r="N579" s="224" t="s">
        <v>47</v>
      </c>
      <c r="O579" s="88"/>
      <c r="P579" s="225">
        <f>O579*H579</f>
        <v>0</v>
      </c>
      <c r="Q579" s="225">
        <v>0</v>
      </c>
      <c r="R579" s="225">
        <f>Q579*H579</f>
        <v>0</v>
      </c>
      <c r="S579" s="225">
        <v>0</v>
      </c>
      <c r="T579" s="226">
        <f>S579*H579</f>
        <v>0</v>
      </c>
      <c r="U579" s="42"/>
      <c r="V579" s="42"/>
      <c r="W579" s="42"/>
      <c r="X579" s="42"/>
      <c r="Y579" s="42"/>
      <c r="Z579" s="42"/>
      <c r="AA579" s="42"/>
      <c r="AB579" s="42"/>
      <c r="AC579" s="42"/>
      <c r="AD579" s="42"/>
      <c r="AE579" s="42"/>
      <c r="AR579" s="227" t="s">
        <v>215</v>
      </c>
      <c r="AT579" s="227" t="s">
        <v>217</v>
      </c>
      <c r="AU579" s="227" t="s">
        <v>85</v>
      </c>
      <c r="AY579" s="20" t="s">
        <v>214</v>
      </c>
      <c r="BE579" s="228">
        <f>IF(N579="základní",J579,0)</f>
        <v>0</v>
      </c>
      <c r="BF579" s="228">
        <f>IF(N579="snížená",J579,0)</f>
        <v>0</v>
      </c>
      <c r="BG579" s="228">
        <f>IF(N579="zákl. přenesená",J579,0)</f>
        <v>0</v>
      </c>
      <c r="BH579" s="228">
        <f>IF(N579="sníž. přenesená",J579,0)</f>
        <v>0</v>
      </c>
      <c r="BI579" s="228">
        <f>IF(N579="nulová",J579,0)</f>
        <v>0</v>
      </c>
      <c r="BJ579" s="20" t="s">
        <v>83</v>
      </c>
      <c r="BK579" s="228">
        <f>ROUND(I579*H579,2)</f>
        <v>0</v>
      </c>
      <c r="BL579" s="20" t="s">
        <v>215</v>
      </c>
      <c r="BM579" s="227" t="s">
        <v>4181</v>
      </c>
    </row>
    <row r="580" s="2" customFormat="1" ht="37.8" customHeight="1">
      <c r="A580" s="42"/>
      <c r="B580" s="43"/>
      <c r="C580" s="216" t="s">
        <v>76</v>
      </c>
      <c r="D580" s="216" t="s">
        <v>217</v>
      </c>
      <c r="E580" s="217" t="s">
        <v>4182</v>
      </c>
      <c r="F580" s="218" t="s">
        <v>4183</v>
      </c>
      <c r="G580" s="219" t="s">
        <v>280</v>
      </c>
      <c r="H580" s="220">
        <v>15</v>
      </c>
      <c r="I580" s="221"/>
      <c r="J580" s="222">
        <f>ROUND(I580*H580,2)</f>
        <v>0</v>
      </c>
      <c r="K580" s="218" t="s">
        <v>32</v>
      </c>
      <c r="L580" s="48"/>
      <c r="M580" s="223" t="s">
        <v>32</v>
      </c>
      <c r="N580" s="224" t="s">
        <v>47</v>
      </c>
      <c r="O580" s="88"/>
      <c r="P580" s="225">
        <f>O580*H580</f>
        <v>0</v>
      </c>
      <c r="Q580" s="225">
        <v>0</v>
      </c>
      <c r="R580" s="225">
        <f>Q580*H580</f>
        <v>0</v>
      </c>
      <c r="S580" s="225">
        <v>0</v>
      </c>
      <c r="T580" s="226">
        <f>S580*H580</f>
        <v>0</v>
      </c>
      <c r="U580" s="42"/>
      <c r="V580" s="42"/>
      <c r="W580" s="42"/>
      <c r="X580" s="42"/>
      <c r="Y580" s="42"/>
      <c r="Z580" s="42"/>
      <c r="AA580" s="42"/>
      <c r="AB580" s="42"/>
      <c r="AC580" s="42"/>
      <c r="AD580" s="42"/>
      <c r="AE580" s="42"/>
      <c r="AR580" s="227" t="s">
        <v>215</v>
      </c>
      <c r="AT580" s="227" t="s">
        <v>217</v>
      </c>
      <c r="AU580" s="227" t="s">
        <v>85</v>
      </c>
      <c r="AY580" s="20" t="s">
        <v>214</v>
      </c>
      <c r="BE580" s="228">
        <f>IF(N580="základní",J580,0)</f>
        <v>0</v>
      </c>
      <c r="BF580" s="228">
        <f>IF(N580="snížená",J580,0)</f>
        <v>0</v>
      </c>
      <c r="BG580" s="228">
        <f>IF(N580="zákl. přenesená",J580,0)</f>
        <v>0</v>
      </c>
      <c r="BH580" s="228">
        <f>IF(N580="sníž. přenesená",J580,0)</f>
        <v>0</v>
      </c>
      <c r="BI580" s="228">
        <f>IF(N580="nulová",J580,0)</f>
        <v>0</v>
      </c>
      <c r="BJ580" s="20" t="s">
        <v>83</v>
      </c>
      <c r="BK580" s="228">
        <f>ROUND(I580*H580,2)</f>
        <v>0</v>
      </c>
      <c r="BL580" s="20" t="s">
        <v>215</v>
      </c>
      <c r="BM580" s="227" t="s">
        <v>4184</v>
      </c>
    </row>
    <row r="581" s="2" customFormat="1" ht="16.5" customHeight="1">
      <c r="A581" s="42"/>
      <c r="B581" s="43"/>
      <c r="C581" s="216" t="s">
        <v>76</v>
      </c>
      <c r="D581" s="216" t="s">
        <v>217</v>
      </c>
      <c r="E581" s="217" t="s">
        <v>4185</v>
      </c>
      <c r="F581" s="218" t="s">
        <v>4186</v>
      </c>
      <c r="G581" s="219" t="s">
        <v>1218</v>
      </c>
      <c r="H581" s="220">
        <v>0.59999999999999998</v>
      </c>
      <c r="I581" s="221"/>
      <c r="J581" s="222">
        <f>ROUND(I581*H581,2)</f>
        <v>0</v>
      </c>
      <c r="K581" s="218" t="s">
        <v>32</v>
      </c>
      <c r="L581" s="48"/>
      <c r="M581" s="223" t="s">
        <v>32</v>
      </c>
      <c r="N581" s="224" t="s">
        <v>47</v>
      </c>
      <c r="O581" s="88"/>
      <c r="P581" s="225">
        <f>O581*H581</f>
        <v>0</v>
      </c>
      <c r="Q581" s="225">
        <v>0</v>
      </c>
      <c r="R581" s="225">
        <f>Q581*H581</f>
        <v>0</v>
      </c>
      <c r="S581" s="225">
        <v>0</v>
      </c>
      <c r="T581" s="226">
        <f>S581*H581</f>
        <v>0</v>
      </c>
      <c r="U581" s="42"/>
      <c r="V581" s="42"/>
      <c r="W581" s="42"/>
      <c r="X581" s="42"/>
      <c r="Y581" s="42"/>
      <c r="Z581" s="42"/>
      <c r="AA581" s="42"/>
      <c r="AB581" s="42"/>
      <c r="AC581" s="42"/>
      <c r="AD581" s="42"/>
      <c r="AE581" s="42"/>
      <c r="AR581" s="227" t="s">
        <v>215</v>
      </c>
      <c r="AT581" s="227" t="s">
        <v>217</v>
      </c>
      <c r="AU581" s="227" t="s">
        <v>85</v>
      </c>
      <c r="AY581" s="20" t="s">
        <v>214</v>
      </c>
      <c r="BE581" s="228">
        <f>IF(N581="základní",J581,0)</f>
        <v>0</v>
      </c>
      <c r="BF581" s="228">
        <f>IF(N581="snížená",J581,0)</f>
        <v>0</v>
      </c>
      <c r="BG581" s="228">
        <f>IF(N581="zákl. přenesená",J581,0)</f>
        <v>0</v>
      </c>
      <c r="BH581" s="228">
        <f>IF(N581="sníž. přenesená",J581,0)</f>
        <v>0</v>
      </c>
      <c r="BI581" s="228">
        <f>IF(N581="nulová",J581,0)</f>
        <v>0</v>
      </c>
      <c r="BJ581" s="20" t="s">
        <v>83</v>
      </c>
      <c r="BK581" s="228">
        <f>ROUND(I581*H581,2)</f>
        <v>0</v>
      </c>
      <c r="BL581" s="20" t="s">
        <v>215</v>
      </c>
      <c r="BM581" s="227" t="s">
        <v>4187</v>
      </c>
    </row>
    <row r="582" s="12" customFormat="1" ht="22.8" customHeight="1">
      <c r="A582" s="12"/>
      <c r="B582" s="200"/>
      <c r="C582" s="201"/>
      <c r="D582" s="202" t="s">
        <v>75</v>
      </c>
      <c r="E582" s="214" t="s">
        <v>3743</v>
      </c>
      <c r="F582" s="214" t="s">
        <v>3744</v>
      </c>
      <c r="G582" s="201"/>
      <c r="H582" s="201"/>
      <c r="I582" s="204"/>
      <c r="J582" s="215">
        <f>BK582</f>
        <v>0</v>
      </c>
      <c r="K582" s="201"/>
      <c r="L582" s="206"/>
      <c r="M582" s="207"/>
      <c r="N582" s="208"/>
      <c r="O582" s="208"/>
      <c r="P582" s="209">
        <f>P583</f>
        <v>0</v>
      </c>
      <c r="Q582" s="208"/>
      <c r="R582" s="209">
        <f>R583</f>
        <v>0</v>
      </c>
      <c r="S582" s="208"/>
      <c r="T582" s="210">
        <f>T583</f>
        <v>0</v>
      </c>
      <c r="U582" s="12"/>
      <c r="V582" s="12"/>
      <c r="W582" s="12"/>
      <c r="X582" s="12"/>
      <c r="Y582" s="12"/>
      <c r="Z582" s="12"/>
      <c r="AA582" s="12"/>
      <c r="AB582" s="12"/>
      <c r="AC582" s="12"/>
      <c r="AD582" s="12"/>
      <c r="AE582" s="12"/>
      <c r="AR582" s="211" t="s">
        <v>83</v>
      </c>
      <c r="AT582" s="212" t="s">
        <v>75</v>
      </c>
      <c r="AU582" s="212" t="s">
        <v>83</v>
      </c>
      <c r="AY582" s="211" t="s">
        <v>214</v>
      </c>
      <c r="BK582" s="213">
        <f>BK583</f>
        <v>0</v>
      </c>
    </row>
    <row r="583" s="2" customFormat="1" ht="16.5" customHeight="1">
      <c r="A583" s="42"/>
      <c r="B583" s="43"/>
      <c r="C583" s="216" t="s">
        <v>76</v>
      </c>
      <c r="D583" s="216" t="s">
        <v>217</v>
      </c>
      <c r="E583" s="217" t="s">
        <v>4188</v>
      </c>
      <c r="F583" s="218" t="s">
        <v>3746</v>
      </c>
      <c r="G583" s="219" t="s">
        <v>3747</v>
      </c>
      <c r="H583" s="220">
        <v>1</v>
      </c>
      <c r="I583" s="221"/>
      <c r="J583" s="222">
        <f>ROUND(I583*H583,2)</f>
        <v>0</v>
      </c>
      <c r="K583" s="218" t="s">
        <v>32</v>
      </c>
      <c r="L583" s="48"/>
      <c r="M583" s="223" t="s">
        <v>32</v>
      </c>
      <c r="N583" s="224" t="s">
        <v>47</v>
      </c>
      <c r="O583" s="88"/>
      <c r="P583" s="225">
        <f>O583*H583</f>
        <v>0</v>
      </c>
      <c r="Q583" s="225">
        <v>0</v>
      </c>
      <c r="R583" s="225">
        <f>Q583*H583</f>
        <v>0</v>
      </c>
      <c r="S583" s="225">
        <v>0</v>
      </c>
      <c r="T583" s="226">
        <f>S583*H583</f>
        <v>0</v>
      </c>
      <c r="U583" s="42"/>
      <c r="V583" s="42"/>
      <c r="W583" s="42"/>
      <c r="X583" s="42"/>
      <c r="Y583" s="42"/>
      <c r="Z583" s="42"/>
      <c r="AA583" s="42"/>
      <c r="AB583" s="42"/>
      <c r="AC583" s="42"/>
      <c r="AD583" s="42"/>
      <c r="AE583" s="42"/>
      <c r="AR583" s="227" t="s">
        <v>215</v>
      </c>
      <c r="AT583" s="227" t="s">
        <v>217</v>
      </c>
      <c r="AU583" s="227" t="s">
        <v>85</v>
      </c>
      <c r="AY583" s="20" t="s">
        <v>214</v>
      </c>
      <c r="BE583" s="228">
        <f>IF(N583="základní",J583,0)</f>
        <v>0</v>
      </c>
      <c r="BF583" s="228">
        <f>IF(N583="snížená",J583,0)</f>
        <v>0</v>
      </c>
      <c r="BG583" s="228">
        <f>IF(N583="zákl. přenesená",J583,0)</f>
        <v>0</v>
      </c>
      <c r="BH583" s="228">
        <f>IF(N583="sníž. přenesená",J583,0)</f>
        <v>0</v>
      </c>
      <c r="BI583" s="228">
        <f>IF(N583="nulová",J583,0)</f>
        <v>0</v>
      </c>
      <c r="BJ583" s="20" t="s">
        <v>83</v>
      </c>
      <c r="BK583" s="228">
        <f>ROUND(I583*H583,2)</f>
        <v>0</v>
      </c>
      <c r="BL583" s="20" t="s">
        <v>215</v>
      </c>
      <c r="BM583" s="227" t="s">
        <v>4189</v>
      </c>
    </row>
    <row r="584" s="12" customFormat="1" ht="22.8" customHeight="1">
      <c r="A584" s="12"/>
      <c r="B584" s="200"/>
      <c r="C584" s="201"/>
      <c r="D584" s="202" t="s">
        <v>75</v>
      </c>
      <c r="E584" s="214" t="s">
        <v>4190</v>
      </c>
      <c r="F584" s="214" t="s">
        <v>4191</v>
      </c>
      <c r="G584" s="201"/>
      <c r="H584" s="201"/>
      <c r="I584" s="204"/>
      <c r="J584" s="215">
        <f>BK584</f>
        <v>0</v>
      </c>
      <c r="K584" s="201"/>
      <c r="L584" s="206"/>
      <c r="M584" s="207"/>
      <c r="N584" s="208"/>
      <c r="O584" s="208"/>
      <c r="P584" s="209">
        <f>SUM(P585:P588)</f>
        <v>0</v>
      </c>
      <c r="Q584" s="208"/>
      <c r="R584" s="209">
        <f>SUM(R585:R588)</f>
        <v>0</v>
      </c>
      <c r="S584" s="208"/>
      <c r="T584" s="210">
        <f>SUM(T585:T588)</f>
        <v>0</v>
      </c>
      <c r="U584" s="12"/>
      <c r="V584" s="12"/>
      <c r="W584" s="12"/>
      <c r="X584" s="12"/>
      <c r="Y584" s="12"/>
      <c r="Z584" s="12"/>
      <c r="AA584" s="12"/>
      <c r="AB584" s="12"/>
      <c r="AC584" s="12"/>
      <c r="AD584" s="12"/>
      <c r="AE584" s="12"/>
      <c r="AR584" s="211" t="s">
        <v>83</v>
      </c>
      <c r="AT584" s="212" t="s">
        <v>75</v>
      </c>
      <c r="AU584" s="212" t="s">
        <v>83</v>
      </c>
      <c r="AY584" s="211" t="s">
        <v>214</v>
      </c>
      <c r="BK584" s="213">
        <f>SUM(BK585:BK588)</f>
        <v>0</v>
      </c>
    </row>
    <row r="585" s="2" customFormat="1" ht="24.15" customHeight="1">
      <c r="A585" s="42"/>
      <c r="B585" s="43"/>
      <c r="C585" s="216" t="s">
        <v>76</v>
      </c>
      <c r="D585" s="216" t="s">
        <v>217</v>
      </c>
      <c r="E585" s="217" t="s">
        <v>4192</v>
      </c>
      <c r="F585" s="218" t="s">
        <v>4193</v>
      </c>
      <c r="G585" s="219" t="s">
        <v>670</v>
      </c>
      <c r="H585" s="220">
        <v>2</v>
      </c>
      <c r="I585" s="221"/>
      <c r="J585" s="222">
        <f>ROUND(I585*H585,2)</f>
        <v>0</v>
      </c>
      <c r="K585" s="218" t="s">
        <v>32</v>
      </c>
      <c r="L585" s="48"/>
      <c r="M585" s="223" t="s">
        <v>32</v>
      </c>
      <c r="N585" s="224" t="s">
        <v>47</v>
      </c>
      <c r="O585" s="88"/>
      <c r="P585" s="225">
        <f>O585*H585</f>
        <v>0</v>
      </c>
      <c r="Q585" s="225">
        <v>0</v>
      </c>
      <c r="R585" s="225">
        <f>Q585*H585</f>
        <v>0</v>
      </c>
      <c r="S585" s="225">
        <v>0</v>
      </c>
      <c r="T585" s="226">
        <f>S585*H585</f>
        <v>0</v>
      </c>
      <c r="U585" s="42"/>
      <c r="V585" s="42"/>
      <c r="W585" s="42"/>
      <c r="X585" s="42"/>
      <c r="Y585" s="42"/>
      <c r="Z585" s="42"/>
      <c r="AA585" s="42"/>
      <c r="AB585" s="42"/>
      <c r="AC585" s="42"/>
      <c r="AD585" s="42"/>
      <c r="AE585" s="42"/>
      <c r="AR585" s="227" t="s">
        <v>215</v>
      </c>
      <c r="AT585" s="227" t="s">
        <v>217</v>
      </c>
      <c r="AU585" s="227" t="s">
        <v>85</v>
      </c>
      <c r="AY585" s="20" t="s">
        <v>214</v>
      </c>
      <c r="BE585" s="228">
        <f>IF(N585="základní",J585,0)</f>
        <v>0</v>
      </c>
      <c r="BF585" s="228">
        <f>IF(N585="snížená",J585,0)</f>
        <v>0</v>
      </c>
      <c r="BG585" s="228">
        <f>IF(N585="zákl. přenesená",J585,0)</f>
        <v>0</v>
      </c>
      <c r="BH585" s="228">
        <f>IF(N585="sníž. přenesená",J585,0)</f>
        <v>0</v>
      </c>
      <c r="BI585" s="228">
        <f>IF(N585="nulová",J585,0)</f>
        <v>0</v>
      </c>
      <c r="BJ585" s="20" t="s">
        <v>83</v>
      </c>
      <c r="BK585" s="228">
        <f>ROUND(I585*H585,2)</f>
        <v>0</v>
      </c>
      <c r="BL585" s="20" t="s">
        <v>215</v>
      </c>
      <c r="BM585" s="227" t="s">
        <v>4194</v>
      </c>
    </row>
    <row r="586" s="2" customFormat="1" ht="24.15" customHeight="1">
      <c r="A586" s="42"/>
      <c r="B586" s="43"/>
      <c r="C586" s="216" t="s">
        <v>76</v>
      </c>
      <c r="D586" s="216" t="s">
        <v>217</v>
      </c>
      <c r="E586" s="217" t="s">
        <v>4195</v>
      </c>
      <c r="F586" s="218" t="s">
        <v>4196</v>
      </c>
      <c r="G586" s="219" t="s">
        <v>670</v>
      </c>
      <c r="H586" s="220">
        <v>3</v>
      </c>
      <c r="I586" s="221"/>
      <c r="J586" s="222">
        <f>ROUND(I586*H586,2)</f>
        <v>0</v>
      </c>
      <c r="K586" s="218" t="s">
        <v>32</v>
      </c>
      <c r="L586" s="48"/>
      <c r="M586" s="223" t="s">
        <v>32</v>
      </c>
      <c r="N586" s="224" t="s">
        <v>47</v>
      </c>
      <c r="O586" s="88"/>
      <c r="P586" s="225">
        <f>O586*H586</f>
        <v>0</v>
      </c>
      <c r="Q586" s="225">
        <v>0</v>
      </c>
      <c r="R586" s="225">
        <f>Q586*H586</f>
        <v>0</v>
      </c>
      <c r="S586" s="225">
        <v>0</v>
      </c>
      <c r="T586" s="226">
        <f>S586*H586</f>
        <v>0</v>
      </c>
      <c r="U586" s="42"/>
      <c r="V586" s="42"/>
      <c r="W586" s="42"/>
      <c r="X586" s="42"/>
      <c r="Y586" s="42"/>
      <c r="Z586" s="42"/>
      <c r="AA586" s="42"/>
      <c r="AB586" s="42"/>
      <c r="AC586" s="42"/>
      <c r="AD586" s="42"/>
      <c r="AE586" s="42"/>
      <c r="AR586" s="227" t="s">
        <v>215</v>
      </c>
      <c r="AT586" s="227" t="s">
        <v>217</v>
      </c>
      <c r="AU586" s="227" t="s">
        <v>85</v>
      </c>
      <c r="AY586" s="20" t="s">
        <v>214</v>
      </c>
      <c r="BE586" s="228">
        <f>IF(N586="základní",J586,0)</f>
        <v>0</v>
      </c>
      <c r="BF586" s="228">
        <f>IF(N586="snížená",J586,0)</f>
        <v>0</v>
      </c>
      <c r="BG586" s="228">
        <f>IF(N586="zákl. přenesená",J586,0)</f>
        <v>0</v>
      </c>
      <c r="BH586" s="228">
        <f>IF(N586="sníž. přenesená",J586,0)</f>
        <v>0</v>
      </c>
      <c r="BI586" s="228">
        <f>IF(N586="nulová",J586,0)</f>
        <v>0</v>
      </c>
      <c r="BJ586" s="20" t="s">
        <v>83</v>
      </c>
      <c r="BK586" s="228">
        <f>ROUND(I586*H586,2)</f>
        <v>0</v>
      </c>
      <c r="BL586" s="20" t="s">
        <v>215</v>
      </c>
      <c r="BM586" s="227" t="s">
        <v>4197</v>
      </c>
    </row>
    <row r="587" s="2" customFormat="1" ht="24.15" customHeight="1">
      <c r="A587" s="42"/>
      <c r="B587" s="43"/>
      <c r="C587" s="216" t="s">
        <v>76</v>
      </c>
      <c r="D587" s="216" t="s">
        <v>217</v>
      </c>
      <c r="E587" s="217" t="s">
        <v>4198</v>
      </c>
      <c r="F587" s="218" t="s">
        <v>4199</v>
      </c>
      <c r="G587" s="219" t="s">
        <v>280</v>
      </c>
      <c r="H587" s="220">
        <v>88</v>
      </c>
      <c r="I587" s="221"/>
      <c r="J587" s="222">
        <f>ROUND(I587*H587,2)</f>
        <v>0</v>
      </c>
      <c r="K587" s="218" t="s">
        <v>32</v>
      </c>
      <c r="L587" s="48"/>
      <c r="M587" s="223" t="s">
        <v>32</v>
      </c>
      <c r="N587" s="224" t="s">
        <v>47</v>
      </c>
      <c r="O587" s="88"/>
      <c r="P587" s="225">
        <f>O587*H587</f>
        <v>0</v>
      </c>
      <c r="Q587" s="225">
        <v>0</v>
      </c>
      <c r="R587" s="225">
        <f>Q587*H587</f>
        <v>0</v>
      </c>
      <c r="S587" s="225">
        <v>0</v>
      </c>
      <c r="T587" s="226">
        <f>S587*H587</f>
        <v>0</v>
      </c>
      <c r="U587" s="42"/>
      <c r="V587" s="42"/>
      <c r="W587" s="42"/>
      <c r="X587" s="42"/>
      <c r="Y587" s="42"/>
      <c r="Z587" s="42"/>
      <c r="AA587" s="42"/>
      <c r="AB587" s="42"/>
      <c r="AC587" s="42"/>
      <c r="AD587" s="42"/>
      <c r="AE587" s="42"/>
      <c r="AR587" s="227" t="s">
        <v>215</v>
      </c>
      <c r="AT587" s="227" t="s">
        <v>217</v>
      </c>
      <c r="AU587" s="227" t="s">
        <v>85</v>
      </c>
      <c r="AY587" s="20" t="s">
        <v>214</v>
      </c>
      <c r="BE587" s="228">
        <f>IF(N587="základní",J587,0)</f>
        <v>0</v>
      </c>
      <c r="BF587" s="228">
        <f>IF(N587="snížená",J587,0)</f>
        <v>0</v>
      </c>
      <c r="BG587" s="228">
        <f>IF(N587="zákl. přenesená",J587,0)</f>
        <v>0</v>
      </c>
      <c r="BH587" s="228">
        <f>IF(N587="sníž. přenesená",J587,0)</f>
        <v>0</v>
      </c>
      <c r="BI587" s="228">
        <f>IF(N587="nulová",J587,0)</f>
        <v>0</v>
      </c>
      <c r="BJ587" s="20" t="s">
        <v>83</v>
      </c>
      <c r="BK587" s="228">
        <f>ROUND(I587*H587,2)</f>
        <v>0</v>
      </c>
      <c r="BL587" s="20" t="s">
        <v>215</v>
      </c>
      <c r="BM587" s="227" t="s">
        <v>4200</v>
      </c>
    </row>
    <row r="588" s="2" customFormat="1" ht="16.5" customHeight="1">
      <c r="A588" s="42"/>
      <c r="B588" s="43"/>
      <c r="C588" s="216" t="s">
        <v>76</v>
      </c>
      <c r="D588" s="216" t="s">
        <v>217</v>
      </c>
      <c r="E588" s="217" t="s">
        <v>4201</v>
      </c>
      <c r="F588" s="218" t="s">
        <v>4202</v>
      </c>
      <c r="G588" s="219" t="s">
        <v>280</v>
      </c>
      <c r="H588" s="220">
        <v>4</v>
      </c>
      <c r="I588" s="221"/>
      <c r="J588" s="222">
        <f>ROUND(I588*H588,2)</f>
        <v>0</v>
      </c>
      <c r="K588" s="218" t="s">
        <v>32</v>
      </c>
      <c r="L588" s="48"/>
      <c r="M588" s="223" t="s">
        <v>32</v>
      </c>
      <c r="N588" s="224" t="s">
        <v>47</v>
      </c>
      <c r="O588" s="88"/>
      <c r="P588" s="225">
        <f>O588*H588</f>
        <v>0</v>
      </c>
      <c r="Q588" s="225">
        <v>0</v>
      </c>
      <c r="R588" s="225">
        <f>Q588*H588</f>
        <v>0</v>
      </c>
      <c r="S588" s="225">
        <v>0</v>
      </c>
      <c r="T588" s="226">
        <f>S588*H588</f>
        <v>0</v>
      </c>
      <c r="U588" s="42"/>
      <c r="V588" s="42"/>
      <c r="W588" s="42"/>
      <c r="X588" s="42"/>
      <c r="Y588" s="42"/>
      <c r="Z588" s="42"/>
      <c r="AA588" s="42"/>
      <c r="AB588" s="42"/>
      <c r="AC588" s="42"/>
      <c r="AD588" s="42"/>
      <c r="AE588" s="42"/>
      <c r="AR588" s="227" t="s">
        <v>215</v>
      </c>
      <c r="AT588" s="227" t="s">
        <v>217</v>
      </c>
      <c r="AU588" s="227" t="s">
        <v>85</v>
      </c>
      <c r="AY588" s="20" t="s">
        <v>214</v>
      </c>
      <c r="BE588" s="228">
        <f>IF(N588="základní",J588,0)</f>
        <v>0</v>
      </c>
      <c r="BF588" s="228">
        <f>IF(N588="snížená",J588,0)</f>
        <v>0</v>
      </c>
      <c r="BG588" s="228">
        <f>IF(N588="zákl. přenesená",J588,0)</f>
        <v>0</v>
      </c>
      <c r="BH588" s="228">
        <f>IF(N588="sníž. přenesená",J588,0)</f>
        <v>0</v>
      </c>
      <c r="BI588" s="228">
        <f>IF(N588="nulová",J588,0)</f>
        <v>0</v>
      </c>
      <c r="BJ588" s="20" t="s">
        <v>83</v>
      </c>
      <c r="BK588" s="228">
        <f>ROUND(I588*H588,2)</f>
        <v>0</v>
      </c>
      <c r="BL588" s="20" t="s">
        <v>215</v>
      </c>
      <c r="BM588" s="227" t="s">
        <v>4203</v>
      </c>
    </row>
    <row r="589" s="12" customFormat="1" ht="25.92" customHeight="1">
      <c r="A589" s="12"/>
      <c r="B589" s="200"/>
      <c r="C589" s="201"/>
      <c r="D589" s="202" t="s">
        <v>75</v>
      </c>
      <c r="E589" s="203" t="s">
        <v>4204</v>
      </c>
      <c r="F589" s="203" t="s">
        <v>485</v>
      </c>
      <c r="G589" s="201"/>
      <c r="H589" s="201"/>
      <c r="I589" s="204"/>
      <c r="J589" s="205">
        <f>BK589</f>
        <v>0</v>
      </c>
      <c r="K589" s="201"/>
      <c r="L589" s="206"/>
      <c r="M589" s="207"/>
      <c r="N589" s="208"/>
      <c r="O589" s="208"/>
      <c r="P589" s="209">
        <f>P590+P603+P605+P609</f>
        <v>0</v>
      </c>
      <c r="Q589" s="208"/>
      <c r="R589" s="209">
        <f>R590+R603+R605+R609</f>
        <v>0</v>
      </c>
      <c r="S589" s="208"/>
      <c r="T589" s="210">
        <f>T590+T603+T605+T609</f>
        <v>0</v>
      </c>
      <c r="U589" s="12"/>
      <c r="V589" s="12"/>
      <c r="W589" s="12"/>
      <c r="X589" s="12"/>
      <c r="Y589" s="12"/>
      <c r="Z589" s="12"/>
      <c r="AA589" s="12"/>
      <c r="AB589" s="12"/>
      <c r="AC589" s="12"/>
      <c r="AD589" s="12"/>
      <c r="AE589" s="12"/>
      <c r="AR589" s="211" t="s">
        <v>83</v>
      </c>
      <c r="AT589" s="212" t="s">
        <v>75</v>
      </c>
      <c r="AU589" s="212" t="s">
        <v>76</v>
      </c>
      <c r="AY589" s="211" t="s">
        <v>214</v>
      </c>
      <c r="BK589" s="213">
        <f>BK590+BK603+BK605+BK609</f>
        <v>0</v>
      </c>
    </row>
    <row r="590" s="12" customFormat="1" ht="22.8" customHeight="1">
      <c r="A590" s="12"/>
      <c r="B590" s="200"/>
      <c r="C590" s="201"/>
      <c r="D590" s="202" t="s">
        <v>75</v>
      </c>
      <c r="E590" s="214" t="s">
        <v>4205</v>
      </c>
      <c r="F590" s="214" t="s">
        <v>4206</v>
      </c>
      <c r="G590" s="201"/>
      <c r="H590" s="201"/>
      <c r="I590" s="204"/>
      <c r="J590" s="215">
        <f>BK590</f>
        <v>0</v>
      </c>
      <c r="K590" s="201"/>
      <c r="L590" s="206"/>
      <c r="M590" s="207"/>
      <c r="N590" s="208"/>
      <c r="O590" s="208"/>
      <c r="P590" s="209">
        <f>SUM(P591:P602)</f>
        <v>0</v>
      </c>
      <c r="Q590" s="208"/>
      <c r="R590" s="209">
        <f>SUM(R591:R602)</f>
        <v>0</v>
      </c>
      <c r="S590" s="208"/>
      <c r="T590" s="210">
        <f>SUM(T591:T602)</f>
        <v>0</v>
      </c>
      <c r="U590" s="12"/>
      <c r="V590" s="12"/>
      <c r="W590" s="12"/>
      <c r="X590" s="12"/>
      <c r="Y590" s="12"/>
      <c r="Z590" s="12"/>
      <c r="AA590" s="12"/>
      <c r="AB590" s="12"/>
      <c r="AC590" s="12"/>
      <c r="AD590" s="12"/>
      <c r="AE590" s="12"/>
      <c r="AR590" s="211" t="s">
        <v>83</v>
      </c>
      <c r="AT590" s="212" t="s">
        <v>75</v>
      </c>
      <c r="AU590" s="212" t="s">
        <v>83</v>
      </c>
      <c r="AY590" s="211" t="s">
        <v>214</v>
      </c>
      <c r="BK590" s="213">
        <f>SUM(BK591:BK602)</f>
        <v>0</v>
      </c>
    </row>
    <row r="591" s="2" customFormat="1" ht="16.5" customHeight="1">
      <c r="A591" s="42"/>
      <c r="B591" s="43"/>
      <c r="C591" s="216" t="s">
        <v>76</v>
      </c>
      <c r="D591" s="216" t="s">
        <v>217</v>
      </c>
      <c r="E591" s="217" t="s">
        <v>4207</v>
      </c>
      <c r="F591" s="218" t="s">
        <v>4208</v>
      </c>
      <c r="G591" s="219" t="s">
        <v>230</v>
      </c>
      <c r="H591" s="220">
        <v>43</v>
      </c>
      <c r="I591" s="221"/>
      <c r="J591" s="222">
        <f>ROUND(I591*H591,2)</f>
        <v>0</v>
      </c>
      <c r="K591" s="218" t="s">
        <v>32</v>
      </c>
      <c r="L591" s="48"/>
      <c r="M591" s="223" t="s">
        <v>32</v>
      </c>
      <c r="N591" s="224" t="s">
        <v>47</v>
      </c>
      <c r="O591" s="88"/>
      <c r="P591" s="225">
        <f>O591*H591</f>
        <v>0</v>
      </c>
      <c r="Q591" s="225">
        <v>0</v>
      </c>
      <c r="R591" s="225">
        <f>Q591*H591</f>
        <v>0</v>
      </c>
      <c r="S591" s="225">
        <v>0</v>
      </c>
      <c r="T591" s="226">
        <f>S591*H591</f>
        <v>0</v>
      </c>
      <c r="U591" s="42"/>
      <c r="V591" s="42"/>
      <c r="W591" s="42"/>
      <c r="X591" s="42"/>
      <c r="Y591" s="42"/>
      <c r="Z591" s="42"/>
      <c r="AA591" s="42"/>
      <c r="AB591" s="42"/>
      <c r="AC591" s="42"/>
      <c r="AD591" s="42"/>
      <c r="AE591" s="42"/>
      <c r="AR591" s="227" t="s">
        <v>215</v>
      </c>
      <c r="AT591" s="227" t="s">
        <v>217</v>
      </c>
      <c r="AU591" s="227" t="s">
        <v>85</v>
      </c>
      <c r="AY591" s="20" t="s">
        <v>214</v>
      </c>
      <c r="BE591" s="228">
        <f>IF(N591="základní",J591,0)</f>
        <v>0</v>
      </c>
      <c r="BF591" s="228">
        <f>IF(N591="snížená",J591,0)</f>
        <v>0</v>
      </c>
      <c r="BG591" s="228">
        <f>IF(N591="zákl. přenesená",J591,0)</f>
        <v>0</v>
      </c>
      <c r="BH591" s="228">
        <f>IF(N591="sníž. přenesená",J591,0)</f>
        <v>0</v>
      </c>
      <c r="BI591" s="228">
        <f>IF(N591="nulová",J591,0)</f>
        <v>0</v>
      </c>
      <c r="BJ591" s="20" t="s">
        <v>83</v>
      </c>
      <c r="BK591" s="228">
        <f>ROUND(I591*H591,2)</f>
        <v>0</v>
      </c>
      <c r="BL591" s="20" t="s">
        <v>215</v>
      </c>
      <c r="BM591" s="227" t="s">
        <v>4209</v>
      </c>
    </row>
    <row r="592" s="2" customFormat="1" ht="16.5" customHeight="1">
      <c r="A592" s="42"/>
      <c r="B592" s="43"/>
      <c r="C592" s="216" t="s">
        <v>76</v>
      </c>
      <c r="D592" s="216" t="s">
        <v>217</v>
      </c>
      <c r="E592" s="217" t="s">
        <v>4207</v>
      </c>
      <c r="F592" s="218" t="s">
        <v>4208</v>
      </c>
      <c r="G592" s="219" t="s">
        <v>230</v>
      </c>
      <c r="H592" s="220">
        <v>20</v>
      </c>
      <c r="I592" s="221"/>
      <c r="J592" s="222">
        <f>ROUND(I592*H592,2)</f>
        <v>0</v>
      </c>
      <c r="K592" s="218" t="s">
        <v>32</v>
      </c>
      <c r="L592" s="48"/>
      <c r="M592" s="223" t="s">
        <v>32</v>
      </c>
      <c r="N592" s="224" t="s">
        <v>47</v>
      </c>
      <c r="O592" s="88"/>
      <c r="P592" s="225">
        <f>O592*H592</f>
        <v>0</v>
      </c>
      <c r="Q592" s="225">
        <v>0</v>
      </c>
      <c r="R592" s="225">
        <f>Q592*H592</f>
        <v>0</v>
      </c>
      <c r="S592" s="225">
        <v>0</v>
      </c>
      <c r="T592" s="226">
        <f>S592*H592</f>
        <v>0</v>
      </c>
      <c r="U592" s="42"/>
      <c r="V592" s="42"/>
      <c r="W592" s="42"/>
      <c r="X592" s="42"/>
      <c r="Y592" s="42"/>
      <c r="Z592" s="42"/>
      <c r="AA592" s="42"/>
      <c r="AB592" s="42"/>
      <c r="AC592" s="42"/>
      <c r="AD592" s="42"/>
      <c r="AE592" s="42"/>
      <c r="AR592" s="227" t="s">
        <v>215</v>
      </c>
      <c r="AT592" s="227" t="s">
        <v>217</v>
      </c>
      <c r="AU592" s="227" t="s">
        <v>85</v>
      </c>
      <c r="AY592" s="20" t="s">
        <v>214</v>
      </c>
      <c r="BE592" s="228">
        <f>IF(N592="základní",J592,0)</f>
        <v>0</v>
      </c>
      <c r="BF592" s="228">
        <f>IF(N592="snížená",J592,0)</f>
        <v>0</v>
      </c>
      <c r="BG592" s="228">
        <f>IF(N592="zákl. přenesená",J592,0)</f>
        <v>0</v>
      </c>
      <c r="BH592" s="228">
        <f>IF(N592="sníž. přenesená",J592,0)</f>
        <v>0</v>
      </c>
      <c r="BI592" s="228">
        <f>IF(N592="nulová",J592,0)</f>
        <v>0</v>
      </c>
      <c r="BJ592" s="20" t="s">
        <v>83</v>
      </c>
      <c r="BK592" s="228">
        <f>ROUND(I592*H592,2)</f>
        <v>0</v>
      </c>
      <c r="BL592" s="20" t="s">
        <v>215</v>
      </c>
      <c r="BM592" s="227" t="s">
        <v>4210</v>
      </c>
    </row>
    <row r="593" s="2" customFormat="1" ht="16.5" customHeight="1">
      <c r="A593" s="42"/>
      <c r="B593" s="43"/>
      <c r="C593" s="216" t="s">
        <v>76</v>
      </c>
      <c r="D593" s="216" t="s">
        <v>217</v>
      </c>
      <c r="E593" s="217" t="s">
        <v>4207</v>
      </c>
      <c r="F593" s="218" t="s">
        <v>4208</v>
      </c>
      <c r="G593" s="219" t="s">
        <v>230</v>
      </c>
      <c r="H593" s="220">
        <v>42</v>
      </c>
      <c r="I593" s="221"/>
      <c r="J593" s="222">
        <f>ROUND(I593*H593,2)</f>
        <v>0</v>
      </c>
      <c r="K593" s="218" t="s">
        <v>32</v>
      </c>
      <c r="L593" s="48"/>
      <c r="M593" s="223" t="s">
        <v>32</v>
      </c>
      <c r="N593" s="224" t="s">
        <v>47</v>
      </c>
      <c r="O593" s="88"/>
      <c r="P593" s="225">
        <f>O593*H593</f>
        <v>0</v>
      </c>
      <c r="Q593" s="225">
        <v>0</v>
      </c>
      <c r="R593" s="225">
        <f>Q593*H593</f>
        <v>0</v>
      </c>
      <c r="S593" s="225">
        <v>0</v>
      </c>
      <c r="T593" s="226">
        <f>S593*H593</f>
        <v>0</v>
      </c>
      <c r="U593" s="42"/>
      <c r="V593" s="42"/>
      <c r="W593" s="42"/>
      <c r="X593" s="42"/>
      <c r="Y593" s="42"/>
      <c r="Z593" s="42"/>
      <c r="AA593" s="42"/>
      <c r="AB593" s="42"/>
      <c r="AC593" s="42"/>
      <c r="AD593" s="42"/>
      <c r="AE593" s="42"/>
      <c r="AR593" s="227" t="s">
        <v>215</v>
      </c>
      <c r="AT593" s="227" t="s">
        <v>217</v>
      </c>
      <c r="AU593" s="227" t="s">
        <v>85</v>
      </c>
      <c r="AY593" s="20" t="s">
        <v>214</v>
      </c>
      <c r="BE593" s="228">
        <f>IF(N593="základní",J593,0)</f>
        <v>0</v>
      </c>
      <c r="BF593" s="228">
        <f>IF(N593="snížená",J593,0)</f>
        <v>0</v>
      </c>
      <c r="BG593" s="228">
        <f>IF(N593="zákl. přenesená",J593,0)</f>
        <v>0</v>
      </c>
      <c r="BH593" s="228">
        <f>IF(N593="sníž. přenesená",J593,0)</f>
        <v>0</v>
      </c>
      <c r="BI593" s="228">
        <f>IF(N593="nulová",J593,0)</f>
        <v>0</v>
      </c>
      <c r="BJ593" s="20" t="s">
        <v>83</v>
      </c>
      <c r="BK593" s="228">
        <f>ROUND(I593*H593,2)</f>
        <v>0</v>
      </c>
      <c r="BL593" s="20" t="s">
        <v>215</v>
      </c>
      <c r="BM593" s="227" t="s">
        <v>858</v>
      </c>
    </row>
    <row r="594" s="2" customFormat="1" ht="16.5" customHeight="1">
      <c r="A594" s="42"/>
      <c r="B594" s="43"/>
      <c r="C594" s="216" t="s">
        <v>76</v>
      </c>
      <c r="D594" s="216" t="s">
        <v>217</v>
      </c>
      <c r="E594" s="217" t="s">
        <v>4207</v>
      </c>
      <c r="F594" s="218" t="s">
        <v>4208</v>
      </c>
      <c r="G594" s="219" t="s">
        <v>230</v>
      </c>
      <c r="H594" s="220">
        <v>10</v>
      </c>
      <c r="I594" s="221"/>
      <c r="J594" s="222">
        <f>ROUND(I594*H594,2)</f>
        <v>0</v>
      </c>
      <c r="K594" s="218" t="s">
        <v>32</v>
      </c>
      <c r="L594" s="48"/>
      <c r="M594" s="223" t="s">
        <v>32</v>
      </c>
      <c r="N594" s="224" t="s">
        <v>47</v>
      </c>
      <c r="O594" s="88"/>
      <c r="P594" s="225">
        <f>O594*H594</f>
        <v>0</v>
      </c>
      <c r="Q594" s="225">
        <v>0</v>
      </c>
      <c r="R594" s="225">
        <f>Q594*H594</f>
        <v>0</v>
      </c>
      <c r="S594" s="225">
        <v>0</v>
      </c>
      <c r="T594" s="226">
        <f>S594*H594</f>
        <v>0</v>
      </c>
      <c r="U594" s="42"/>
      <c r="V594" s="42"/>
      <c r="W594" s="42"/>
      <c r="X594" s="42"/>
      <c r="Y594" s="42"/>
      <c r="Z594" s="42"/>
      <c r="AA594" s="42"/>
      <c r="AB594" s="42"/>
      <c r="AC594" s="42"/>
      <c r="AD594" s="42"/>
      <c r="AE594" s="42"/>
      <c r="AR594" s="227" t="s">
        <v>215</v>
      </c>
      <c r="AT594" s="227" t="s">
        <v>217</v>
      </c>
      <c r="AU594" s="227" t="s">
        <v>85</v>
      </c>
      <c r="AY594" s="20" t="s">
        <v>214</v>
      </c>
      <c r="BE594" s="228">
        <f>IF(N594="základní",J594,0)</f>
        <v>0</v>
      </c>
      <c r="BF594" s="228">
        <f>IF(N594="snížená",J594,0)</f>
        <v>0</v>
      </c>
      <c r="BG594" s="228">
        <f>IF(N594="zákl. přenesená",J594,0)</f>
        <v>0</v>
      </c>
      <c r="BH594" s="228">
        <f>IF(N594="sníž. přenesená",J594,0)</f>
        <v>0</v>
      </c>
      <c r="BI594" s="228">
        <f>IF(N594="nulová",J594,0)</f>
        <v>0</v>
      </c>
      <c r="BJ594" s="20" t="s">
        <v>83</v>
      </c>
      <c r="BK594" s="228">
        <f>ROUND(I594*H594,2)</f>
        <v>0</v>
      </c>
      <c r="BL594" s="20" t="s">
        <v>215</v>
      </c>
      <c r="BM594" s="227" t="s">
        <v>4211</v>
      </c>
    </row>
    <row r="595" s="2" customFormat="1" ht="16.5" customHeight="1">
      <c r="A595" s="42"/>
      <c r="B595" s="43"/>
      <c r="C595" s="216" t="s">
        <v>76</v>
      </c>
      <c r="D595" s="216" t="s">
        <v>217</v>
      </c>
      <c r="E595" s="217" t="s">
        <v>4207</v>
      </c>
      <c r="F595" s="218" t="s">
        <v>4208</v>
      </c>
      <c r="G595" s="219" t="s">
        <v>230</v>
      </c>
      <c r="H595" s="220">
        <v>33</v>
      </c>
      <c r="I595" s="221"/>
      <c r="J595" s="222">
        <f>ROUND(I595*H595,2)</f>
        <v>0</v>
      </c>
      <c r="K595" s="218" t="s">
        <v>32</v>
      </c>
      <c r="L595" s="48"/>
      <c r="M595" s="223" t="s">
        <v>32</v>
      </c>
      <c r="N595" s="224" t="s">
        <v>47</v>
      </c>
      <c r="O595" s="88"/>
      <c r="P595" s="225">
        <f>O595*H595</f>
        <v>0</v>
      </c>
      <c r="Q595" s="225">
        <v>0</v>
      </c>
      <c r="R595" s="225">
        <f>Q595*H595</f>
        <v>0</v>
      </c>
      <c r="S595" s="225">
        <v>0</v>
      </c>
      <c r="T595" s="226">
        <f>S595*H595</f>
        <v>0</v>
      </c>
      <c r="U595" s="42"/>
      <c r="V595" s="42"/>
      <c r="W595" s="42"/>
      <c r="X595" s="42"/>
      <c r="Y595" s="42"/>
      <c r="Z595" s="42"/>
      <c r="AA595" s="42"/>
      <c r="AB595" s="42"/>
      <c r="AC595" s="42"/>
      <c r="AD595" s="42"/>
      <c r="AE595" s="42"/>
      <c r="AR595" s="227" t="s">
        <v>215</v>
      </c>
      <c r="AT595" s="227" t="s">
        <v>217</v>
      </c>
      <c r="AU595" s="227" t="s">
        <v>85</v>
      </c>
      <c r="AY595" s="20" t="s">
        <v>214</v>
      </c>
      <c r="BE595" s="228">
        <f>IF(N595="základní",J595,0)</f>
        <v>0</v>
      </c>
      <c r="BF595" s="228">
        <f>IF(N595="snížená",J595,0)</f>
        <v>0</v>
      </c>
      <c r="BG595" s="228">
        <f>IF(N595="zákl. přenesená",J595,0)</f>
        <v>0</v>
      </c>
      <c r="BH595" s="228">
        <f>IF(N595="sníž. přenesená",J595,0)</f>
        <v>0</v>
      </c>
      <c r="BI595" s="228">
        <f>IF(N595="nulová",J595,0)</f>
        <v>0</v>
      </c>
      <c r="BJ595" s="20" t="s">
        <v>83</v>
      </c>
      <c r="BK595" s="228">
        <f>ROUND(I595*H595,2)</f>
        <v>0</v>
      </c>
      <c r="BL595" s="20" t="s">
        <v>215</v>
      </c>
      <c r="BM595" s="227" t="s">
        <v>4212</v>
      </c>
    </row>
    <row r="596" s="2" customFormat="1" ht="16.5" customHeight="1">
      <c r="A596" s="42"/>
      <c r="B596" s="43"/>
      <c r="C596" s="216" t="s">
        <v>76</v>
      </c>
      <c r="D596" s="216" t="s">
        <v>217</v>
      </c>
      <c r="E596" s="217" t="s">
        <v>4207</v>
      </c>
      <c r="F596" s="218" t="s">
        <v>4208</v>
      </c>
      <c r="G596" s="219" t="s">
        <v>230</v>
      </c>
      <c r="H596" s="220">
        <v>38</v>
      </c>
      <c r="I596" s="221"/>
      <c r="J596" s="222">
        <f>ROUND(I596*H596,2)</f>
        <v>0</v>
      </c>
      <c r="K596" s="218" t="s">
        <v>32</v>
      </c>
      <c r="L596" s="48"/>
      <c r="M596" s="223" t="s">
        <v>32</v>
      </c>
      <c r="N596" s="224" t="s">
        <v>47</v>
      </c>
      <c r="O596" s="88"/>
      <c r="P596" s="225">
        <f>O596*H596</f>
        <v>0</v>
      </c>
      <c r="Q596" s="225">
        <v>0</v>
      </c>
      <c r="R596" s="225">
        <f>Q596*H596</f>
        <v>0</v>
      </c>
      <c r="S596" s="225">
        <v>0</v>
      </c>
      <c r="T596" s="226">
        <f>S596*H596</f>
        <v>0</v>
      </c>
      <c r="U596" s="42"/>
      <c r="V596" s="42"/>
      <c r="W596" s="42"/>
      <c r="X596" s="42"/>
      <c r="Y596" s="42"/>
      <c r="Z596" s="42"/>
      <c r="AA596" s="42"/>
      <c r="AB596" s="42"/>
      <c r="AC596" s="42"/>
      <c r="AD596" s="42"/>
      <c r="AE596" s="42"/>
      <c r="AR596" s="227" t="s">
        <v>215</v>
      </c>
      <c r="AT596" s="227" t="s">
        <v>217</v>
      </c>
      <c r="AU596" s="227" t="s">
        <v>85</v>
      </c>
      <c r="AY596" s="20" t="s">
        <v>214</v>
      </c>
      <c r="BE596" s="228">
        <f>IF(N596="základní",J596,0)</f>
        <v>0</v>
      </c>
      <c r="BF596" s="228">
        <f>IF(N596="snížená",J596,0)</f>
        <v>0</v>
      </c>
      <c r="BG596" s="228">
        <f>IF(N596="zákl. přenesená",J596,0)</f>
        <v>0</v>
      </c>
      <c r="BH596" s="228">
        <f>IF(N596="sníž. přenesená",J596,0)</f>
        <v>0</v>
      </c>
      <c r="BI596" s="228">
        <f>IF(N596="nulová",J596,0)</f>
        <v>0</v>
      </c>
      <c r="BJ596" s="20" t="s">
        <v>83</v>
      </c>
      <c r="BK596" s="228">
        <f>ROUND(I596*H596,2)</f>
        <v>0</v>
      </c>
      <c r="BL596" s="20" t="s">
        <v>215</v>
      </c>
      <c r="BM596" s="227" t="s">
        <v>4213</v>
      </c>
    </row>
    <row r="597" s="2" customFormat="1" ht="16.5" customHeight="1">
      <c r="A597" s="42"/>
      <c r="B597" s="43"/>
      <c r="C597" s="216" t="s">
        <v>76</v>
      </c>
      <c r="D597" s="216" t="s">
        <v>217</v>
      </c>
      <c r="E597" s="217" t="s">
        <v>4207</v>
      </c>
      <c r="F597" s="218" t="s">
        <v>4208</v>
      </c>
      <c r="G597" s="219" t="s">
        <v>230</v>
      </c>
      <c r="H597" s="220">
        <v>24</v>
      </c>
      <c r="I597" s="221"/>
      <c r="J597" s="222">
        <f>ROUND(I597*H597,2)</f>
        <v>0</v>
      </c>
      <c r="K597" s="218" t="s">
        <v>32</v>
      </c>
      <c r="L597" s="48"/>
      <c r="M597" s="223" t="s">
        <v>32</v>
      </c>
      <c r="N597" s="224" t="s">
        <v>47</v>
      </c>
      <c r="O597" s="88"/>
      <c r="P597" s="225">
        <f>O597*H597</f>
        <v>0</v>
      </c>
      <c r="Q597" s="225">
        <v>0</v>
      </c>
      <c r="R597" s="225">
        <f>Q597*H597</f>
        <v>0</v>
      </c>
      <c r="S597" s="225">
        <v>0</v>
      </c>
      <c r="T597" s="226">
        <f>S597*H597</f>
        <v>0</v>
      </c>
      <c r="U597" s="42"/>
      <c r="V597" s="42"/>
      <c r="W597" s="42"/>
      <c r="X597" s="42"/>
      <c r="Y597" s="42"/>
      <c r="Z597" s="42"/>
      <c r="AA597" s="42"/>
      <c r="AB597" s="42"/>
      <c r="AC597" s="42"/>
      <c r="AD597" s="42"/>
      <c r="AE597" s="42"/>
      <c r="AR597" s="227" t="s">
        <v>215</v>
      </c>
      <c r="AT597" s="227" t="s">
        <v>217</v>
      </c>
      <c r="AU597" s="227" t="s">
        <v>85</v>
      </c>
      <c r="AY597" s="20" t="s">
        <v>214</v>
      </c>
      <c r="BE597" s="228">
        <f>IF(N597="základní",J597,0)</f>
        <v>0</v>
      </c>
      <c r="BF597" s="228">
        <f>IF(N597="snížená",J597,0)</f>
        <v>0</v>
      </c>
      <c r="BG597" s="228">
        <f>IF(N597="zákl. přenesená",J597,0)</f>
        <v>0</v>
      </c>
      <c r="BH597" s="228">
        <f>IF(N597="sníž. přenesená",J597,0)</f>
        <v>0</v>
      </c>
      <c r="BI597" s="228">
        <f>IF(N597="nulová",J597,0)</f>
        <v>0</v>
      </c>
      <c r="BJ597" s="20" t="s">
        <v>83</v>
      </c>
      <c r="BK597" s="228">
        <f>ROUND(I597*H597,2)</f>
        <v>0</v>
      </c>
      <c r="BL597" s="20" t="s">
        <v>215</v>
      </c>
      <c r="BM597" s="227" t="s">
        <v>4214</v>
      </c>
    </row>
    <row r="598" s="2" customFormat="1" ht="16.5" customHeight="1">
      <c r="A598" s="42"/>
      <c r="B598" s="43"/>
      <c r="C598" s="216" t="s">
        <v>76</v>
      </c>
      <c r="D598" s="216" t="s">
        <v>217</v>
      </c>
      <c r="E598" s="217" t="s">
        <v>4207</v>
      </c>
      <c r="F598" s="218" t="s">
        <v>4208</v>
      </c>
      <c r="G598" s="219" t="s">
        <v>230</v>
      </c>
      <c r="H598" s="220">
        <v>38</v>
      </c>
      <c r="I598" s="221"/>
      <c r="J598" s="222">
        <f>ROUND(I598*H598,2)</f>
        <v>0</v>
      </c>
      <c r="K598" s="218" t="s">
        <v>32</v>
      </c>
      <c r="L598" s="48"/>
      <c r="M598" s="223" t="s">
        <v>32</v>
      </c>
      <c r="N598" s="224" t="s">
        <v>47</v>
      </c>
      <c r="O598" s="88"/>
      <c r="P598" s="225">
        <f>O598*H598</f>
        <v>0</v>
      </c>
      <c r="Q598" s="225">
        <v>0</v>
      </c>
      <c r="R598" s="225">
        <f>Q598*H598</f>
        <v>0</v>
      </c>
      <c r="S598" s="225">
        <v>0</v>
      </c>
      <c r="T598" s="226">
        <f>S598*H598</f>
        <v>0</v>
      </c>
      <c r="U598" s="42"/>
      <c r="V598" s="42"/>
      <c r="W598" s="42"/>
      <c r="X598" s="42"/>
      <c r="Y598" s="42"/>
      <c r="Z598" s="42"/>
      <c r="AA598" s="42"/>
      <c r="AB598" s="42"/>
      <c r="AC598" s="42"/>
      <c r="AD598" s="42"/>
      <c r="AE598" s="42"/>
      <c r="AR598" s="227" t="s">
        <v>215</v>
      </c>
      <c r="AT598" s="227" t="s">
        <v>217</v>
      </c>
      <c r="AU598" s="227" t="s">
        <v>85</v>
      </c>
      <c r="AY598" s="20" t="s">
        <v>214</v>
      </c>
      <c r="BE598" s="228">
        <f>IF(N598="základní",J598,0)</f>
        <v>0</v>
      </c>
      <c r="BF598" s="228">
        <f>IF(N598="snížená",J598,0)</f>
        <v>0</v>
      </c>
      <c r="BG598" s="228">
        <f>IF(N598="zákl. přenesená",J598,0)</f>
        <v>0</v>
      </c>
      <c r="BH598" s="228">
        <f>IF(N598="sníž. přenesená",J598,0)</f>
        <v>0</v>
      </c>
      <c r="BI598" s="228">
        <f>IF(N598="nulová",J598,0)</f>
        <v>0</v>
      </c>
      <c r="BJ598" s="20" t="s">
        <v>83</v>
      </c>
      <c r="BK598" s="228">
        <f>ROUND(I598*H598,2)</f>
        <v>0</v>
      </c>
      <c r="BL598" s="20" t="s">
        <v>215</v>
      </c>
      <c r="BM598" s="227" t="s">
        <v>4215</v>
      </c>
    </row>
    <row r="599" s="2" customFormat="1" ht="16.5" customHeight="1">
      <c r="A599" s="42"/>
      <c r="B599" s="43"/>
      <c r="C599" s="216" t="s">
        <v>76</v>
      </c>
      <c r="D599" s="216" t="s">
        <v>217</v>
      </c>
      <c r="E599" s="217" t="s">
        <v>4207</v>
      </c>
      <c r="F599" s="218" t="s">
        <v>4208</v>
      </c>
      <c r="G599" s="219" t="s">
        <v>230</v>
      </c>
      <c r="H599" s="220">
        <v>33</v>
      </c>
      <c r="I599" s="221"/>
      <c r="J599" s="222">
        <f>ROUND(I599*H599,2)</f>
        <v>0</v>
      </c>
      <c r="K599" s="218" t="s">
        <v>32</v>
      </c>
      <c r="L599" s="48"/>
      <c r="M599" s="223" t="s">
        <v>32</v>
      </c>
      <c r="N599" s="224" t="s">
        <v>47</v>
      </c>
      <c r="O599" s="88"/>
      <c r="P599" s="225">
        <f>O599*H599</f>
        <v>0</v>
      </c>
      <c r="Q599" s="225">
        <v>0</v>
      </c>
      <c r="R599" s="225">
        <f>Q599*H599</f>
        <v>0</v>
      </c>
      <c r="S599" s="225">
        <v>0</v>
      </c>
      <c r="T599" s="226">
        <f>S599*H599</f>
        <v>0</v>
      </c>
      <c r="U599" s="42"/>
      <c r="V599" s="42"/>
      <c r="W599" s="42"/>
      <c r="X599" s="42"/>
      <c r="Y599" s="42"/>
      <c r="Z599" s="42"/>
      <c r="AA599" s="42"/>
      <c r="AB599" s="42"/>
      <c r="AC599" s="42"/>
      <c r="AD599" s="42"/>
      <c r="AE599" s="42"/>
      <c r="AR599" s="227" t="s">
        <v>215</v>
      </c>
      <c r="AT599" s="227" t="s">
        <v>217</v>
      </c>
      <c r="AU599" s="227" t="s">
        <v>85</v>
      </c>
      <c r="AY599" s="20" t="s">
        <v>214</v>
      </c>
      <c r="BE599" s="228">
        <f>IF(N599="základní",J599,0)</f>
        <v>0</v>
      </c>
      <c r="BF599" s="228">
        <f>IF(N599="snížená",J599,0)</f>
        <v>0</v>
      </c>
      <c r="BG599" s="228">
        <f>IF(N599="zákl. přenesená",J599,0)</f>
        <v>0</v>
      </c>
      <c r="BH599" s="228">
        <f>IF(N599="sníž. přenesená",J599,0)</f>
        <v>0</v>
      </c>
      <c r="BI599" s="228">
        <f>IF(N599="nulová",J599,0)</f>
        <v>0</v>
      </c>
      <c r="BJ599" s="20" t="s">
        <v>83</v>
      </c>
      <c r="BK599" s="228">
        <f>ROUND(I599*H599,2)</f>
        <v>0</v>
      </c>
      <c r="BL599" s="20" t="s">
        <v>215</v>
      </c>
      <c r="BM599" s="227" t="s">
        <v>4216</v>
      </c>
    </row>
    <row r="600" s="2" customFormat="1" ht="16.5" customHeight="1">
      <c r="A600" s="42"/>
      <c r="B600" s="43"/>
      <c r="C600" s="216" t="s">
        <v>76</v>
      </c>
      <c r="D600" s="216" t="s">
        <v>217</v>
      </c>
      <c r="E600" s="217" t="s">
        <v>4207</v>
      </c>
      <c r="F600" s="218" t="s">
        <v>4208</v>
      </c>
      <c r="G600" s="219" t="s">
        <v>230</v>
      </c>
      <c r="H600" s="220">
        <v>16</v>
      </c>
      <c r="I600" s="221"/>
      <c r="J600" s="222">
        <f>ROUND(I600*H600,2)</f>
        <v>0</v>
      </c>
      <c r="K600" s="218" t="s">
        <v>32</v>
      </c>
      <c r="L600" s="48"/>
      <c r="M600" s="223" t="s">
        <v>32</v>
      </c>
      <c r="N600" s="224" t="s">
        <v>47</v>
      </c>
      <c r="O600" s="88"/>
      <c r="P600" s="225">
        <f>O600*H600</f>
        <v>0</v>
      </c>
      <c r="Q600" s="225">
        <v>0</v>
      </c>
      <c r="R600" s="225">
        <f>Q600*H600</f>
        <v>0</v>
      </c>
      <c r="S600" s="225">
        <v>0</v>
      </c>
      <c r="T600" s="226">
        <f>S600*H600</f>
        <v>0</v>
      </c>
      <c r="U600" s="42"/>
      <c r="V600" s="42"/>
      <c r="W600" s="42"/>
      <c r="X600" s="42"/>
      <c r="Y600" s="42"/>
      <c r="Z600" s="42"/>
      <c r="AA600" s="42"/>
      <c r="AB600" s="42"/>
      <c r="AC600" s="42"/>
      <c r="AD600" s="42"/>
      <c r="AE600" s="42"/>
      <c r="AR600" s="227" t="s">
        <v>215</v>
      </c>
      <c r="AT600" s="227" t="s">
        <v>217</v>
      </c>
      <c r="AU600" s="227" t="s">
        <v>85</v>
      </c>
      <c r="AY600" s="20" t="s">
        <v>214</v>
      </c>
      <c r="BE600" s="228">
        <f>IF(N600="základní",J600,0)</f>
        <v>0</v>
      </c>
      <c r="BF600" s="228">
        <f>IF(N600="snížená",J600,0)</f>
        <v>0</v>
      </c>
      <c r="BG600" s="228">
        <f>IF(N600="zákl. přenesená",J600,0)</f>
        <v>0</v>
      </c>
      <c r="BH600" s="228">
        <f>IF(N600="sníž. přenesená",J600,0)</f>
        <v>0</v>
      </c>
      <c r="BI600" s="228">
        <f>IF(N600="nulová",J600,0)</f>
        <v>0</v>
      </c>
      <c r="BJ600" s="20" t="s">
        <v>83</v>
      </c>
      <c r="BK600" s="228">
        <f>ROUND(I600*H600,2)</f>
        <v>0</v>
      </c>
      <c r="BL600" s="20" t="s">
        <v>215</v>
      </c>
      <c r="BM600" s="227" t="s">
        <v>4217</v>
      </c>
    </row>
    <row r="601" s="2" customFormat="1" ht="16.5" customHeight="1">
      <c r="A601" s="42"/>
      <c r="B601" s="43"/>
      <c r="C601" s="216" t="s">
        <v>76</v>
      </c>
      <c r="D601" s="216" t="s">
        <v>217</v>
      </c>
      <c r="E601" s="217" t="s">
        <v>4207</v>
      </c>
      <c r="F601" s="218" t="s">
        <v>4208</v>
      </c>
      <c r="G601" s="219" t="s">
        <v>230</v>
      </c>
      <c r="H601" s="220">
        <v>75</v>
      </c>
      <c r="I601" s="221"/>
      <c r="J601" s="222">
        <f>ROUND(I601*H601,2)</f>
        <v>0</v>
      </c>
      <c r="K601" s="218" t="s">
        <v>32</v>
      </c>
      <c r="L601" s="48"/>
      <c r="M601" s="223" t="s">
        <v>32</v>
      </c>
      <c r="N601" s="224" t="s">
        <v>47</v>
      </c>
      <c r="O601" s="88"/>
      <c r="P601" s="225">
        <f>O601*H601</f>
        <v>0</v>
      </c>
      <c r="Q601" s="225">
        <v>0</v>
      </c>
      <c r="R601" s="225">
        <f>Q601*H601</f>
        <v>0</v>
      </c>
      <c r="S601" s="225">
        <v>0</v>
      </c>
      <c r="T601" s="226">
        <f>S601*H601</f>
        <v>0</v>
      </c>
      <c r="U601" s="42"/>
      <c r="V601" s="42"/>
      <c r="W601" s="42"/>
      <c r="X601" s="42"/>
      <c r="Y601" s="42"/>
      <c r="Z601" s="42"/>
      <c r="AA601" s="42"/>
      <c r="AB601" s="42"/>
      <c r="AC601" s="42"/>
      <c r="AD601" s="42"/>
      <c r="AE601" s="42"/>
      <c r="AR601" s="227" t="s">
        <v>215</v>
      </c>
      <c r="AT601" s="227" t="s">
        <v>217</v>
      </c>
      <c r="AU601" s="227" t="s">
        <v>85</v>
      </c>
      <c r="AY601" s="20" t="s">
        <v>214</v>
      </c>
      <c r="BE601" s="228">
        <f>IF(N601="základní",J601,0)</f>
        <v>0</v>
      </c>
      <c r="BF601" s="228">
        <f>IF(N601="snížená",J601,0)</f>
        <v>0</v>
      </c>
      <c r="BG601" s="228">
        <f>IF(N601="zákl. přenesená",J601,0)</f>
        <v>0</v>
      </c>
      <c r="BH601" s="228">
        <f>IF(N601="sníž. přenesená",J601,0)</f>
        <v>0</v>
      </c>
      <c r="BI601" s="228">
        <f>IF(N601="nulová",J601,0)</f>
        <v>0</v>
      </c>
      <c r="BJ601" s="20" t="s">
        <v>83</v>
      </c>
      <c r="BK601" s="228">
        <f>ROUND(I601*H601,2)</f>
        <v>0</v>
      </c>
      <c r="BL601" s="20" t="s">
        <v>215</v>
      </c>
      <c r="BM601" s="227" t="s">
        <v>4218</v>
      </c>
    </row>
    <row r="602" s="2" customFormat="1" ht="16.5" customHeight="1">
      <c r="A602" s="42"/>
      <c r="B602" s="43"/>
      <c r="C602" s="216" t="s">
        <v>76</v>
      </c>
      <c r="D602" s="216" t="s">
        <v>217</v>
      </c>
      <c r="E602" s="217" t="s">
        <v>4207</v>
      </c>
      <c r="F602" s="218" t="s">
        <v>4208</v>
      </c>
      <c r="G602" s="219" t="s">
        <v>230</v>
      </c>
      <c r="H602" s="220">
        <v>24</v>
      </c>
      <c r="I602" s="221"/>
      <c r="J602" s="222">
        <f>ROUND(I602*H602,2)</f>
        <v>0</v>
      </c>
      <c r="K602" s="218" t="s">
        <v>32</v>
      </c>
      <c r="L602" s="48"/>
      <c r="M602" s="223" t="s">
        <v>32</v>
      </c>
      <c r="N602" s="224" t="s">
        <v>47</v>
      </c>
      <c r="O602" s="88"/>
      <c r="P602" s="225">
        <f>O602*H602</f>
        <v>0</v>
      </c>
      <c r="Q602" s="225">
        <v>0</v>
      </c>
      <c r="R602" s="225">
        <f>Q602*H602</f>
        <v>0</v>
      </c>
      <c r="S602" s="225">
        <v>0</v>
      </c>
      <c r="T602" s="226">
        <f>S602*H602</f>
        <v>0</v>
      </c>
      <c r="U602" s="42"/>
      <c r="V602" s="42"/>
      <c r="W602" s="42"/>
      <c r="X602" s="42"/>
      <c r="Y602" s="42"/>
      <c r="Z602" s="42"/>
      <c r="AA602" s="42"/>
      <c r="AB602" s="42"/>
      <c r="AC602" s="42"/>
      <c r="AD602" s="42"/>
      <c r="AE602" s="42"/>
      <c r="AR602" s="227" t="s">
        <v>215</v>
      </c>
      <c r="AT602" s="227" t="s">
        <v>217</v>
      </c>
      <c r="AU602" s="227" t="s">
        <v>85</v>
      </c>
      <c r="AY602" s="20" t="s">
        <v>214</v>
      </c>
      <c r="BE602" s="228">
        <f>IF(N602="základní",J602,0)</f>
        <v>0</v>
      </c>
      <c r="BF602" s="228">
        <f>IF(N602="snížená",J602,0)</f>
        <v>0</v>
      </c>
      <c r="BG602" s="228">
        <f>IF(N602="zákl. přenesená",J602,0)</f>
        <v>0</v>
      </c>
      <c r="BH602" s="228">
        <f>IF(N602="sníž. přenesená",J602,0)</f>
        <v>0</v>
      </c>
      <c r="BI602" s="228">
        <f>IF(N602="nulová",J602,0)</f>
        <v>0</v>
      </c>
      <c r="BJ602" s="20" t="s">
        <v>83</v>
      </c>
      <c r="BK602" s="228">
        <f>ROUND(I602*H602,2)</f>
        <v>0</v>
      </c>
      <c r="BL602" s="20" t="s">
        <v>215</v>
      </c>
      <c r="BM602" s="227" t="s">
        <v>4219</v>
      </c>
    </row>
    <row r="603" s="12" customFormat="1" ht="22.8" customHeight="1">
      <c r="A603" s="12"/>
      <c r="B603" s="200"/>
      <c r="C603" s="201"/>
      <c r="D603" s="202" t="s">
        <v>75</v>
      </c>
      <c r="E603" s="214" t="s">
        <v>4220</v>
      </c>
      <c r="F603" s="214" t="s">
        <v>4221</v>
      </c>
      <c r="G603" s="201"/>
      <c r="H603" s="201"/>
      <c r="I603" s="204"/>
      <c r="J603" s="215">
        <f>BK603</f>
        <v>0</v>
      </c>
      <c r="K603" s="201"/>
      <c r="L603" s="206"/>
      <c r="M603" s="207"/>
      <c r="N603" s="208"/>
      <c r="O603" s="208"/>
      <c r="P603" s="209">
        <f>P604</f>
        <v>0</v>
      </c>
      <c r="Q603" s="208"/>
      <c r="R603" s="209">
        <f>R604</f>
        <v>0</v>
      </c>
      <c r="S603" s="208"/>
      <c r="T603" s="210">
        <f>T604</f>
        <v>0</v>
      </c>
      <c r="U603" s="12"/>
      <c r="V603" s="12"/>
      <c r="W603" s="12"/>
      <c r="X603" s="12"/>
      <c r="Y603" s="12"/>
      <c r="Z603" s="12"/>
      <c r="AA603" s="12"/>
      <c r="AB603" s="12"/>
      <c r="AC603" s="12"/>
      <c r="AD603" s="12"/>
      <c r="AE603" s="12"/>
      <c r="AR603" s="211" t="s">
        <v>83</v>
      </c>
      <c r="AT603" s="212" t="s">
        <v>75</v>
      </c>
      <c r="AU603" s="212" t="s">
        <v>83</v>
      </c>
      <c r="AY603" s="211" t="s">
        <v>214</v>
      </c>
      <c r="BK603" s="213">
        <f>BK604</f>
        <v>0</v>
      </c>
    </row>
    <row r="604" s="2" customFormat="1" ht="16.5" customHeight="1">
      <c r="A604" s="42"/>
      <c r="B604" s="43"/>
      <c r="C604" s="216" t="s">
        <v>76</v>
      </c>
      <c r="D604" s="216" t="s">
        <v>217</v>
      </c>
      <c r="E604" s="217" t="s">
        <v>4222</v>
      </c>
      <c r="F604" s="218" t="s">
        <v>3746</v>
      </c>
      <c r="G604" s="219" t="s">
        <v>3747</v>
      </c>
      <c r="H604" s="220">
        <v>1</v>
      </c>
      <c r="I604" s="221"/>
      <c r="J604" s="222">
        <f>ROUND(I604*H604,2)</f>
        <v>0</v>
      </c>
      <c r="K604" s="218" t="s">
        <v>32</v>
      </c>
      <c r="L604" s="48"/>
      <c r="M604" s="223" t="s">
        <v>32</v>
      </c>
      <c r="N604" s="224" t="s">
        <v>47</v>
      </c>
      <c r="O604" s="88"/>
      <c r="P604" s="225">
        <f>O604*H604</f>
        <v>0</v>
      </c>
      <c r="Q604" s="225">
        <v>0</v>
      </c>
      <c r="R604" s="225">
        <f>Q604*H604</f>
        <v>0</v>
      </c>
      <c r="S604" s="225">
        <v>0</v>
      </c>
      <c r="T604" s="226">
        <f>S604*H604</f>
        <v>0</v>
      </c>
      <c r="U604" s="42"/>
      <c r="V604" s="42"/>
      <c r="W604" s="42"/>
      <c r="X604" s="42"/>
      <c r="Y604" s="42"/>
      <c r="Z604" s="42"/>
      <c r="AA604" s="42"/>
      <c r="AB604" s="42"/>
      <c r="AC604" s="42"/>
      <c r="AD604" s="42"/>
      <c r="AE604" s="42"/>
      <c r="AR604" s="227" t="s">
        <v>215</v>
      </c>
      <c r="AT604" s="227" t="s">
        <v>217</v>
      </c>
      <c r="AU604" s="227" t="s">
        <v>85</v>
      </c>
      <c r="AY604" s="20" t="s">
        <v>214</v>
      </c>
      <c r="BE604" s="228">
        <f>IF(N604="základní",J604,0)</f>
        <v>0</v>
      </c>
      <c r="BF604" s="228">
        <f>IF(N604="snížená",J604,0)</f>
        <v>0</v>
      </c>
      <c r="BG604" s="228">
        <f>IF(N604="zákl. přenesená",J604,0)</f>
        <v>0</v>
      </c>
      <c r="BH604" s="228">
        <f>IF(N604="sníž. přenesená",J604,0)</f>
        <v>0</v>
      </c>
      <c r="BI604" s="228">
        <f>IF(N604="nulová",J604,0)</f>
        <v>0</v>
      </c>
      <c r="BJ604" s="20" t="s">
        <v>83</v>
      </c>
      <c r="BK604" s="228">
        <f>ROUND(I604*H604,2)</f>
        <v>0</v>
      </c>
      <c r="BL604" s="20" t="s">
        <v>215</v>
      </c>
      <c r="BM604" s="227" t="s">
        <v>4223</v>
      </c>
    </row>
    <row r="605" s="12" customFormat="1" ht="22.8" customHeight="1">
      <c r="A605" s="12"/>
      <c r="B605" s="200"/>
      <c r="C605" s="201"/>
      <c r="D605" s="202" t="s">
        <v>75</v>
      </c>
      <c r="E605" s="214" t="s">
        <v>4224</v>
      </c>
      <c r="F605" s="214" t="s">
        <v>4225</v>
      </c>
      <c r="G605" s="201"/>
      <c r="H605" s="201"/>
      <c r="I605" s="204"/>
      <c r="J605" s="215">
        <f>BK605</f>
        <v>0</v>
      </c>
      <c r="K605" s="201"/>
      <c r="L605" s="206"/>
      <c r="M605" s="207"/>
      <c r="N605" s="208"/>
      <c r="O605" s="208"/>
      <c r="P605" s="209">
        <f>SUM(P606:P608)</f>
        <v>0</v>
      </c>
      <c r="Q605" s="208"/>
      <c r="R605" s="209">
        <f>SUM(R606:R608)</f>
        <v>0</v>
      </c>
      <c r="S605" s="208"/>
      <c r="T605" s="210">
        <f>SUM(T606:T608)</f>
        <v>0</v>
      </c>
      <c r="U605" s="12"/>
      <c r="V605" s="12"/>
      <c r="W605" s="12"/>
      <c r="X605" s="12"/>
      <c r="Y605" s="12"/>
      <c r="Z605" s="12"/>
      <c r="AA605" s="12"/>
      <c r="AB605" s="12"/>
      <c r="AC605" s="12"/>
      <c r="AD605" s="12"/>
      <c r="AE605" s="12"/>
      <c r="AR605" s="211" t="s">
        <v>83</v>
      </c>
      <c r="AT605" s="212" t="s">
        <v>75</v>
      </c>
      <c r="AU605" s="212" t="s">
        <v>83</v>
      </c>
      <c r="AY605" s="211" t="s">
        <v>214</v>
      </c>
      <c r="BK605" s="213">
        <f>SUM(BK606:BK608)</f>
        <v>0</v>
      </c>
    </row>
    <row r="606" s="2" customFormat="1" ht="16.5" customHeight="1">
      <c r="A606" s="42"/>
      <c r="B606" s="43"/>
      <c r="C606" s="216" t="s">
        <v>76</v>
      </c>
      <c r="D606" s="216" t="s">
        <v>217</v>
      </c>
      <c r="E606" s="217" t="s">
        <v>4226</v>
      </c>
      <c r="F606" s="218" t="s">
        <v>4227</v>
      </c>
      <c r="G606" s="219" t="s">
        <v>230</v>
      </c>
      <c r="H606" s="220">
        <v>10</v>
      </c>
      <c r="I606" s="221"/>
      <c r="J606" s="222">
        <f>ROUND(I606*H606,2)</f>
        <v>0</v>
      </c>
      <c r="K606" s="218" t="s">
        <v>32</v>
      </c>
      <c r="L606" s="48"/>
      <c r="M606" s="223" t="s">
        <v>32</v>
      </c>
      <c r="N606" s="224" t="s">
        <v>47</v>
      </c>
      <c r="O606" s="88"/>
      <c r="P606" s="225">
        <f>O606*H606</f>
        <v>0</v>
      </c>
      <c r="Q606" s="225">
        <v>0</v>
      </c>
      <c r="R606" s="225">
        <f>Q606*H606</f>
        <v>0</v>
      </c>
      <c r="S606" s="225">
        <v>0</v>
      </c>
      <c r="T606" s="226">
        <f>S606*H606</f>
        <v>0</v>
      </c>
      <c r="U606" s="42"/>
      <c r="V606" s="42"/>
      <c r="W606" s="42"/>
      <c r="X606" s="42"/>
      <c r="Y606" s="42"/>
      <c r="Z606" s="42"/>
      <c r="AA606" s="42"/>
      <c r="AB606" s="42"/>
      <c r="AC606" s="42"/>
      <c r="AD606" s="42"/>
      <c r="AE606" s="42"/>
      <c r="AR606" s="227" t="s">
        <v>215</v>
      </c>
      <c r="AT606" s="227" t="s">
        <v>217</v>
      </c>
      <c r="AU606" s="227" t="s">
        <v>85</v>
      </c>
      <c r="AY606" s="20" t="s">
        <v>214</v>
      </c>
      <c r="BE606" s="228">
        <f>IF(N606="základní",J606,0)</f>
        <v>0</v>
      </c>
      <c r="BF606" s="228">
        <f>IF(N606="snížená",J606,0)</f>
        <v>0</v>
      </c>
      <c r="BG606" s="228">
        <f>IF(N606="zákl. přenesená",J606,0)</f>
        <v>0</v>
      </c>
      <c r="BH606" s="228">
        <f>IF(N606="sníž. přenesená",J606,0)</f>
        <v>0</v>
      </c>
      <c r="BI606" s="228">
        <f>IF(N606="nulová",J606,0)</f>
        <v>0</v>
      </c>
      <c r="BJ606" s="20" t="s">
        <v>83</v>
      </c>
      <c r="BK606" s="228">
        <f>ROUND(I606*H606,2)</f>
        <v>0</v>
      </c>
      <c r="BL606" s="20" t="s">
        <v>215</v>
      </c>
      <c r="BM606" s="227" t="s">
        <v>4228</v>
      </c>
    </row>
    <row r="607" s="2" customFormat="1" ht="16.5" customHeight="1">
      <c r="A607" s="42"/>
      <c r="B607" s="43"/>
      <c r="C607" s="216" t="s">
        <v>76</v>
      </c>
      <c r="D607" s="216" t="s">
        <v>217</v>
      </c>
      <c r="E607" s="217" t="s">
        <v>4226</v>
      </c>
      <c r="F607" s="218" t="s">
        <v>4227</v>
      </c>
      <c r="G607" s="219" t="s">
        <v>230</v>
      </c>
      <c r="H607" s="220">
        <v>10</v>
      </c>
      <c r="I607" s="221"/>
      <c r="J607" s="222">
        <f>ROUND(I607*H607,2)</f>
        <v>0</v>
      </c>
      <c r="K607" s="218" t="s">
        <v>32</v>
      </c>
      <c r="L607" s="48"/>
      <c r="M607" s="223" t="s">
        <v>32</v>
      </c>
      <c r="N607" s="224" t="s">
        <v>47</v>
      </c>
      <c r="O607" s="88"/>
      <c r="P607" s="225">
        <f>O607*H607</f>
        <v>0</v>
      </c>
      <c r="Q607" s="225">
        <v>0</v>
      </c>
      <c r="R607" s="225">
        <f>Q607*H607</f>
        <v>0</v>
      </c>
      <c r="S607" s="225">
        <v>0</v>
      </c>
      <c r="T607" s="226">
        <f>S607*H607</f>
        <v>0</v>
      </c>
      <c r="U607" s="42"/>
      <c r="V607" s="42"/>
      <c r="W607" s="42"/>
      <c r="X607" s="42"/>
      <c r="Y607" s="42"/>
      <c r="Z607" s="42"/>
      <c r="AA607" s="42"/>
      <c r="AB607" s="42"/>
      <c r="AC607" s="42"/>
      <c r="AD607" s="42"/>
      <c r="AE607" s="42"/>
      <c r="AR607" s="227" t="s">
        <v>215</v>
      </c>
      <c r="AT607" s="227" t="s">
        <v>217</v>
      </c>
      <c r="AU607" s="227" t="s">
        <v>85</v>
      </c>
      <c r="AY607" s="20" t="s">
        <v>214</v>
      </c>
      <c r="BE607" s="228">
        <f>IF(N607="základní",J607,0)</f>
        <v>0</v>
      </c>
      <c r="BF607" s="228">
        <f>IF(N607="snížená",J607,0)</f>
        <v>0</v>
      </c>
      <c r="BG607" s="228">
        <f>IF(N607="zákl. přenesená",J607,0)</f>
        <v>0</v>
      </c>
      <c r="BH607" s="228">
        <f>IF(N607="sníž. přenesená",J607,0)</f>
        <v>0</v>
      </c>
      <c r="BI607" s="228">
        <f>IF(N607="nulová",J607,0)</f>
        <v>0</v>
      </c>
      <c r="BJ607" s="20" t="s">
        <v>83</v>
      </c>
      <c r="BK607" s="228">
        <f>ROUND(I607*H607,2)</f>
        <v>0</v>
      </c>
      <c r="BL607" s="20" t="s">
        <v>215</v>
      </c>
      <c r="BM607" s="227" t="s">
        <v>4229</v>
      </c>
    </row>
    <row r="608" s="2" customFormat="1" ht="16.5" customHeight="1">
      <c r="A608" s="42"/>
      <c r="B608" s="43"/>
      <c r="C608" s="216" t="s">
        <v>76</v>
      </c>
      <c r="D608" s="216" t="s">
        <v>217</v>
      </c>
      <c r="E608" s="217" t="s">
        <v>4226</v>
      </c>
      <c r="F608" s="218" t="s">
        <v>4227</v>
      </c>
      <c r="G608" s="219" t="s">
        <v>230</v>
      </c>
      <c r="H608" s="220">
        <v>10</v>
      </c>
      <c r="I608" s="221"/>
      <c r="J608" s="222">
        <f>ROUND(I608*H608,2)</f>
        <v>0</v>
      </c>
      <c r="K608" s="218" t="s">
        <v>32</v>
      </c>
      <c r="L608" s="48"/>
      <c r="M608" s="223" t="s">
        <v>32</v>
      </c>
      <c r="N608" s="224" t="s">
        <v>47</v>
      </c>
      <c r="O608" s="88"/>
      <c r="P608" s="225">
        <f>O608*H608</f>
        <v>0</v>
      </c>
      <c r="Q608" s="225">
        <v>0</v>
      </c>
      <c r="R608" s="225">
        <f>Q608*H608</f>
        <v>0</v>
      </c>
      <c r="S608" s="225">
        <v>0</v>
      </c>
      <c r="T608" s="226">
        <f>S608*H608</f>
        <v>0</v>
      </c>
      <c r="U608" s="42"/>
      <c r="V608" s="42"/>
      <c r="W608" s="42"/>
      <c r="X608" s="42"/>
      <c r="Y608" s="42"/>
      <c r="Z608" s="42"/>
      <c r="AA608" s="42"/>
      <c r="AB608" s="42"/>
      <c r="AC608" s="42"/>
      <c r="AD608" s="42"/>
      <c r="AE608" s="42"/>
      <c r="AR608" s="227" t="s">
        <v>215</v>
      </c>
      <c r="AT608" s="227" t="s">
        <v>217</v>
      </c>
      <c r="AU608" s="227" t="s">
        <v>85</v>
      </c>
      <c r="AY608" s="20" t="s">
        <v>214</v>
      </c>
      <c r="BE608" s="228">
        <f>IF(N608="základní",J608,0)</f>
        <v>0</v>
      </c>
      <c r="BF608" s="228">
        <f>IF(N608="snížená",J608,0)</f>
        <v>0</v>
      </c>
      <c r="BG608" s="228">
        <f>IF(N608="zákl. přenesená",J608,0)</f>
        <v>0</v>
      </c>
      <c r="BH608" s="228">
        <f>IF(N608="sníž. přenesená",J608,0)</f>
        <v>0</v>
      </c>
      <c r="BI608" s="228">
        <f>IF(N608="nulová",J608,0)</f>
        <v>0</v>
      </c>
      <c r="BJ608" s="20" t="s">
        <v>83</v>
      </c>
      <c r="BK608" s="228">
        <f>ROUND(I608*H608,2)</f>
        <v>0</v>
      </c>
      <c r="BL608" s="20" t="s">
        <v>215</v>
      </c>
      <c r="BM608" s="227" t="s">
        <v>4230</v>
      </c>
    </row>
    <row r="609" s="12" customFormat="1" ht="22.8" customHeight="1">
      <c r="A609" s="12"/>
      <c r="B609" s="200"/>
      <c r="C609" s="201"/>
      <c r="D609" s="202" t="s">
        <v>75</v>
      </c>
      <c r="E609" s="214" t="s">
        <v>4220</v>
      </c>
      <c r="F609" s="214" t="s">
        <v>4221</v>
      </c>
      <c r="G609" s="201"/>
      <c r="H609" s="201"/>
      <c r="I609" s="204"/>
      <c r="J609" s="215">
        <f>BK609</f>
        <v>0</v>
      </c>
      <c r="K609" s="201"/>
      <c r="L609" s="206"/>
      <c r="M609" s="207"/>
      <c r="N609" s="208"/>
      <c r="O609" s="208"/>
      <c r="P609" s="209">
        <f>P610</f>
        <v>0</v>
      </c>
      <c r="Q609" s="208"/>
      <c r="R609" s="209">
        <f>R610</f>
        <v>0</v>
      </c>
      <c r="S609" s="208"/>
      <c r="T609" s="210">
        <f>T610</f>
        <v>0</v>
      </c>
      <c r="U609" s="12"/>
      <c r="V609" s="12"/>
      <c r="W609" s="12"/>
      <c r="X609" s="12"/>
      <c r="Y609" s="12"/>
      <c r="Z609" s="12"/>
      <c r="AA609" s="12"/>
      <c r="AB609" s="12"/>
      <c r="AC609" s="12"/>
      <c r="AD609" s="12"/>
      <c r="AE609" s="12"/>
      <c r="AR609" s="211" t="s">
        <v>83</v>
      </c>
      <c r="AT609" s="212" t="s">
        <v>75</v>
      </c>
      <c r="AU609" s="212" t="s">
        <v>83</v>
      </c>
      <c r="AY609" s="211" t="s">
        <v>214</v>
      </c>
      <c r="BK609" s="213">
        <f>BK610</f>
        <v>0</v>
      </c>
    </row>
    <row r="610" s="2" customFormat="1" ht="16.5" customHeight="1">
      <c r="A610" s="42"/>
      <c r="B610" s="43"/>
      <c r="C610" s="216" t="s">
        <v>76</v>
      </c>
      <c r="D610" s="216" t="s">
        <v>217</v>
      </c>
      <c r="E610" s="217" t="s">
        <v>4231</v>
      </c>
      <c r="F610" s="218" t="s">
        <v>3746</v>
      </c>
      <c r="G610" s="219" t="s">
        <v>3747</v>
      </c>
      <c r="H610" s="220">
        <v>1</v>
      </c>
      <c r="I610" s="221"/>
      <c r="J610" s="222">
        <f>ROUND(I610*H610,2)</f>
        <v>0</v>
      </c>
      <c r="K610" s="218" t="s">
        <v>32</v>
      </c>
      <c r="L610" s="48"/>
      <c r="M610" s="223" t="s">
        <v>32</v>
      </c>
      <c r="N610" s="224" t="s">
        <v>47</v>
      </c>
      <c r="O610" s="88"/>
      <c r="P610" s="225">
        <f>O610*H610</f>
        <v>0</v>
      </c>
      <c r="Q610" s="225">
        <v>0</v>
      </c>
      <c r="R610" s="225">
        <f>Q610*H610</f>
        <v>0</v>
      </c>
      <c r="S610" s="225">
        <v>0</v>
      </c>
      <c r="T610" s="226">
        <f>S610*H610</f>
        <v>0</v>
      </c>
      <c r="U610" s="42"/>
      <c r="V610" s="42"/>
      <c r="W610" s="42"/>
      <c r="X610" s="42"/>
      <c r="Y610" s="42"/>
      <c r="Z610" s="42"/>
      <c r="AA610" s="42"/>
      <c r="AB610" s="42"/>
      <c r="AC610" s="42"/>
      <c r="AD610" s="42"/>
      <c r="AE610" s="42"/>
      <c r="AR610" s="227" t="s">
        <v>215</v>
      </c>
      <c r="AT610" s="227" t="s">
        <v>217</v>
      </c>
      <c r="AU610" s="227" t="s">
        <v>85</v>
      </c>
      <c r="AY610" s="20" t="s">
        <v>214</v>
      </c>
      <c r="BE610" s="228">
        <f>IF(N610="základní",J610,0)</f>
        <v>0</v>
      </c>
      <c r="BF610" s="228">
        <f>IF(N610="snížená",J610,0)</f>
        <v>0</v>
      </c>
      <c r="BG610" s="228">
        <f>IF(N610="zákl. přenesená",J610,0)</f>
        <v>0</v>
      </c>
      <c r="BH610" s="228">
        <f>IF(N610="sníž. přenesená",J610,0)</f>
        <v>0</v>
      </c>
      <c r="BI610" s="228">
        <f>IF(N610="nulová",J610,0)</f>
        <v>0</v>
      </c>
      <c r="BJ610" s="20" t="s">
        <v>83</v>
      </c>
      <c r="BK610" s="228">
        <f>ROUND(I610*H610,2)</f>
        <v>0</v>
      </c>
      <c r="BL610" s="20" t="s">
        <v>215</v>
      </c>
      <c r="BM610" s="227" t="s">
        <v>4232</v>
      </c>
    </row>
    <row r="611" s="12" customFormat="1" ht="25.92" customHeight="1">
      <c r="A611" s="12"/>
      <c r="B611" s="200"/>
      <c r="C611" s="201"/>
      <c r="D611" s="202" t="s">
        <v>75</v>
      </c>
      <c r="E611" s="203" t="s">
        <v>4233</v>
      </c>
      <c r="F611" s="203" t="s">
        <v>853</v>
      </c>
      <c r="G611" s="201"/>
      <c r="H611" s="201"/>
      <c r="I611" s="204"/>
      <c r="J611" s="205">
        <f>BK611</f>
        <v>0</v>
      </c>
      <c r="K611" s="201"/>
      <c r="L611" s="206"/>
      <c r="M611" s="207"/>
      <c r="N611" s="208"/>
      <c r="O611" s="208"/>
      <c r="P611" s="209">
        <f>SUM(P612:P621)</f>
        <v>0</v>
      </c>
      <c r="Q611" s="208"/>
      <c r="R611" s="209">
        <f>SUM(R612:R621)</f>
        <v>0</v>
      </c>
      <c r="S611" s="208"/>
      <c r="T611" s="210">
        <f>SUM(T612:T621)</f>
        <v>0</v>
      </c>
      <c r="U611" s="12"/>
      <c r="V611" s="12"/>
      <c r="W611" s="12"/>
      <c r="X611" s="12"/>
      <c r="Y611" s="12"/>
      <c r="Z611" s="12"/>
      <c r="AA611" s="12"/>
      <c r="AB611" s="12"/>
      <c r="AC611" s="12"/>
      <c r="AD611" s="12"/>
      <c r="AE611" s="12"/>
      <c r="AR611" s="211" t="s">
        <v>83</v>
      </c>
      <c r="AT611" s="212" t="s">
        <v>75</v>
      </c>
      <c r="AU611" s="212" t="s">
        <v>76</v>
      </c>
      <c r="AY611" s="211" t="s">
        <v>214</v>
      </c>
      <c r="BK611" s="213">
        <f>SUM(BK612:BK621)</f>
        <v>0</v>
      </c>
    </row>
    <row r="612" s="2" customFormat="1" ht="49.05" customHeight="1">
      <c r="A612" s="42"/>
      <c r="B612" s="43"/>
      <c r="C612" s="216" t="s">
        <v>76</v>
      </c>
      <c r="D612" s="216" t="s">
        <v>217</v>
      </c>
      <c r="E612" s="217" t="s">
        <v>4234</v>
      </c>
      <c r="F612" s="218" t="s">
        <v>4235</v>
      </c>
      <c r="G612" s="219" t="s">
        <v>857</v>
      </c>
      <c r="H612" s="220">
        <v>48</v>
      </c>
      <c r="I612" s="221"/>
      <c r="J612" s="222">
        <f>ROUND(I612*H612,2)</f>
        <v>0</v>
      </c>
      <c r="K612" s="218" t="s">
        <v>32</v>
      </c>
      <c r="L612" s="48"/>
      <c r="M612" s="223" t="s">
        <v>32</v>
      </c>
      <c r="N612" s="224" t="s">
        <v>47</v>
      </c>
      <c r="O612" s="88"/>
      <c r="P612" s="225">
        <f>O612*H612</f>
        <v>0</v>
      </c>
      <c r="Q612" s="225">
        <v>0</v>
      </c>
      <c r="R612" s="225">
        <f>Q612*H612</f>
        <v>0</v>
      </c>
      <c r="S612" s="225">
        <v>0</v>
      </c>
      <c r="T612" s="226">
        <f>S612*H612</f>
        <v>0</v>
      </c>
      <c r="U612" s="42"/>
      <c r="V612" s="42"/>
      <c r="W612" s="42"/>
      <c r="X612" s="42"/>
      <c r="Y612" s="42"/>
      <c r="Z612" s="42"/>
      <c r="AA612" s="42"/>
      <c r="AB612" s="42"/>
      <c r="AC612" s="42"/>
      <c r="AD612" s="42"/>
      <c r="AE612" s="42"/>
      <c r="AR612" s="227" t="s">
        <v>215</v>
      </c>
      <c r="AT612" s="227" t="s">
        <v>217</v>
      </c>
      <c r="AU612" s="227" t="s">
        <v>83</v>
      </c>
      <c r="AY612" s="20" t="s">
        <v>214</v>
      </c>
      <c r="BE612" s="228">
        <f>IF(N612="základní",J612,0)</f>
        <v>0</v>
      </c>
      <c r="BF612" s="228">
        <f>IF(N612="snížená",J612,0)</f>
        <v>0</v>
      </c>
      <c r="BG612" s="228">
        <f>IF(N612="zákl. přenesená",J612,0)</f>
        <v>0</v>
      </c>
      <c r="BH612" s="228">
        <f>IF(N612="sníž. přenesená",J612,0)</f>
        <v>0</v>
      </c>
      <c r="BI612" s="228">
        <f>IF(N612="nulová",J612,0)</f>
        <v>0</v>
      </c>
      <c r="BJ612" s="20" t="s">
        <v>83</v>
      </c>
      <c r="BK612" s="228">
        <f>ROUND(I612*H612,2)</f>
        <v>0</v>
      </c>
      <c r="BL612" s="20" t="s">
        <v>215</v>
      </c>
      <c r="BM612" s="227" t="s">
        <v>4236</v>
      </c>
    </row>
    <row r="613" s="2" customFormat="1" ht="24.15" customHeight="1">
      <c r="A613" s="42"/>
      <c r="B613" s="43"/>
      <c r="C613" s="216" t="s">
        <v>76</v>
      </c>
      <c r="D613" s="216" t="s">
        <v>217</v>
      </c>
      <c r="E613" s="217" t="s">
        <v>4237</v>
      </c>
      <c r="F613" s="218" t="s">
        <v>4238</v>
      </c>
      <c r="G613" s="219" t="s">
        <v>857</v>
      </c>
      <c r="H613" s="220">
        <v>72</v>
      </c>
      <c r="I613" s="221"/>
      <c r="J613" s="222">
        <f>ROUND(I613*H613,2)</f>
        <v>0</v>
      </c>
      <c r="K613" s="218" t="s">
        <v>32</v>
      </c>
      <c r="L613" s="48"/>
      <c r="M613" s="223" t="s">
        <v>32</v>
      </c>
      <c r="N613" s="224" t="s">
        <v>47</v>
      </c>
      <c r="O613" s="88"/>
      <c r="P613" s="225">
        <f>O613*H613</f>
        <v>0</v>
      </c>
      <c r="Q613" s="225">
        <v>0</v>
      </c>
      <c r="R613" s="225">
        <f>Q613*H613</f>
        <v>0</v>
      </c>
      <c r="S613" s="225">
        <v>0</v>
      </c>
      <c r="T613" s="226">
        <f>S613*H613</f>
        <v>0</v>
      </c>
      <c r="U613" s="42"/>
      <c r="V613" s="42"/>
      <c r="W613" s="42"/>
      <c r="X613" s="42"/>
      <c r="Y613" s="42"/>
      <c r="Z613" s="42"/>
      <c r="AA613" s="42"/>
      <c r="AB613" s="42"/>
      <c r="AC613" s="42"/>
      <c r="AD613" s="42"/>
      <c r="AE613" s="42"/>
      <c r="AR613" s="227" t="s">
        <v>215</v>
      </c>
      <c r="AT613" s="227" t="s">
        <v>217</v>
      </c>
      <c r="AU613" s="227" t="s">
        <v>83</v>
      </c>
      <c r="AY613" s="20" t="s">
        <v>214</v>
      </c>
      <c r="BE613" s="228">
        <f>IF(N613="základní",J613,0)</f>
        <v>0</v>
      </c>
      <c r="BF613" s="228">
        <f>IF(N613="snížená",J613,0)</f>
        <v>0</v>
      </c>
      <c r="BG613" s="228">
        <f>IF(N613="zákl. přenesená",J613,0)</f>
        <v>0</v>
      </c>
      <c r="BH613" s="228">
        <f>IF(N613="sníž. přenesená",J613,0)</f>
        <v>0</v>
      </c>
      <c r="BI613" s="228">
        <f>IF(N613="nulová",J613,0)</f>
        <v>0</v>
      </c>
      <c r="BJ613" s="20" t="s">
        <v>83</v>
      </c>
      <c r="BK613" s="228">
        <f>ROUND(I613*H613,2)</f>
        <v>0</v>
      </c>
      <c r="BL613" s="20" t="s">
        <v>215</v>
      </c>
      <c r="BM613" s="227" t="s">
        <v>4239</v>
      </c>
    </row>
    <row r="614" s="2" customFormat="1" ht="24.15" customHeight="1">
      <c r="A614" s="42"/>
      <c r="B614" s="43"/>
      <c r="C614" s="216" t="s">
        <v>76</v>
      </c>
      <c r="D614" s="216" t="s">
        <v>217</v>
      </c>
      <c r="E614" s="217" t="s">
        <v>4240</v>
      </c>
      <c r="F614" s="218" t="s">
        <v>3630</v>
      </c>
      <c r="G614" s="219" t="s">
        <v>670</v>
      </c>
      <c r="H614" s="220">
        <v>1</v>
      </c>
      <c r="I614" s="221"/>
      <c r="J614" s="222">
        <f>ROUND(I614*H614,2)</f>
        <v>0</v>
      </c>
      <c r="K614" s="218" t="s">
        <v>32</v>
      </c>
      <c r="L614" s="48"/>
      <c r="M614" s="223" t="s">
        <v>32</v>
      </c>
      <c r="N614" s="224" t="s">
        <v>47</v>
      </c>
      <c r="O614" s="88"/>
      <c r="P614" s="225">
        <f>O614*H614</f>
        <v>0</v>
      </c>
      <c r="Q614" s="225">
        <v>0</v>
      </c>
      <c r="R614" s="225">
        <f>Q614*H614</f>
        <v>0</v>
      </c>
      <c r="S614" s="225">
        <v>0</v>
      </c>
      <c r="T614" s="226">
        <f>S614*H614</f>
        <v>0</v>
      </c>
      <c r="U614" s="42"/>
      <c r="V614" s="42"/>
      <c r="W614" s="42"/>
      <c r="X614" s="42"/>
      <c r="Y614" s="42"/>
      <c r="Z614" s="42"/>
      <c r="AA614" s="42"/>
      <c r="AB614" s="42"/>
      <c r="AC614" s="42"/>
      <c r="AD614" s="42"/>
      <c r="AE614" s="42"/>
      <c r="AR614" s="227" t="s">
        <v>215</v>
      </c>
      <c r="AT614" s="227" t="s">
        <v>217</v>
      </c>
      <c r="AU614" s="227" t="s">
        <v>83</v>
      </c>
      <c r="AY614" s="20" t="s">
        <v>214</v>
      </c>
      <c r="BE614" s="228">
        <f>IF(N614="základní",J614,0)</f>
        <v>0</v>
      </c>
      <c r="BF614" s="228">
        <f>IF(N614="snížená",J614,0)</f>
        <v>0</v>
      </c>
      <c r="BG614" s="228">
        <f>IF(N614="zákl. přenesená",J614,0)</f>
        <v>0</v>
      </c>
      <c r="BH614" s="228">
        <f>IF(N614="sníž. přenesená",J614,0)</f>
        <v>0</v>
      </c>
      <c r="BI614" s="228">
        <f>IF(N614="nulová",J614,0)</f>
        <v>0</v>
      </c>
      <c r="BJ614" s="20" t="s">
        <v>83</v>
      </c>
      <c r="BK614" s="228">
        <f>ROUND(I614*H614,2)</f>
        <v>0</v>
      </c>
      <c r="BL614" s="20" t="s">
        <v>215</v>
      </c>
      <c r="BM614" s="227" t="s">
        <v>4241</v>
      </c>
    </row>
    <row r="615" s="2" customFormat="1" ht="66.75" customHeight="1">
      <c r="A615" s="42"/>
      <c r="B615" s="43"/>
      <c r="C615" s="216" t="s">
        <v>76</v>
      </c>
      <c r="D615" s="216" t="s">
        <v>217</v>
      </c>
      <c r="E615" s="217" t="s">
        <v>4242</v>
      </c>
      <c r="F615" s="218" t="s">
        <v>4243</v>
      </c>
      <c r="G615" s="219" t="s">
        <v>2823</v>
      </c>
      <c r="H615" s="220">
        <v>8</v>
      </c>
      <c r="I615" s="221"/>
      <c r="J615" s="222">
        <f>ROUND(I615*H615,2)</f>
        <v>0</v>
      </c>
      <c r="K615" s="218" t="s">
        <v>32</v>
      </c>
      <c r="L615" s="48"/>
      <c r="M615" s="223" t="s">
        <v>32</v>
      </c>
      <c r="N615" s="224" t="s">
        <v>47</v>
      </c>
      <c r="O615" s="88"/>
      <c r="P615" s="225">
        <f>O615*H615</f>
        <v>0</v>
      </c>
      <c r="Q615" s="225">
        <v>0</v>
      </c>
      <c r="R615" s="225">
        <f>Q615*H615</f>
        <v>0</v>
      </c>
      <c r="S615" s="225">
        <v>0</v>
      </c>
      <c r="T615" s="226">
        <f>S615*H615</f>
        <v>0</v>
      </c>
      <c r="U615" s="42"/>
      <c r="V615" s="42"/>
      <c r="W615" s="42"/>
      <c r="X615" s="42"/>
      <c r="Y615" s="42"/>
      <c r="Z615" s="42"/>
      <c r="AA615" s="42"/>
      <c r="AB615" s="42"/>
      <c r="AC615" s="42"/>
      <c r="AD615" s="42"/>
      <c r="AE615" s="42"/>
      <c r="AR615" s="227" t="s">
        <v>215</v>
      </c>
      <c r="AT615" s="227" t="s">
        <v>217</v>
      </c>
      <c r="AU615" s="227" t="s">
        <v>83</v>
      </c>
      <c r="AY615" s="20" t="s">
        <v>214</v>
      </c>
      <c r="BE615" s="228">
        <f>IF(N615="základní",J615,0)</f>
        <v>0</v>
      </c>
      <c r="BF615" s="228">
        <f>IF(N615="snížená",J615,0)</f>
        <v>0</v>
      </c>
      <c r="BG615" s="228">
        <f>IF(N615="zákl. přenesená",J615,0)</f>
        <v>0</v>
      </c>
      <c r="BH615" s="228">
        <f>IF(N615="sníž. přenesená",J615,0)</f>
        <v>0</v>
      </c>
      <c r="BI615" s="228">
        <f>IF(N615="nulová",J615,0)</f>
        <v>0</v>
      </c>
      <c r="BJ615" s="20" t="s">
        <v>83</v>
      </c>
      <c r="BK615" s="228">
        <f>ROUND(I615*H615,2)</f>
        <v>0</v>
      </c>
      <c r="BL615" s="20" t="s">
        <v>215</v>
      </c>
      <c r="BM615" s="227" t="s">
        <v>4244</v>
      </c>
    </row>
    <row r="616" s="2" customFormat="1" ht="62.7" customHeight="1">
      <c r="A616" s="42"/>
      <c r="B616" s="43"/>
      <c r="C616" s="216" t="s">
        <v>76</v>
      </c>
      <c r="D616" s="216" t="s">
        <v>217</v>
      </c>
      <c r="E616" s="217" t="s">
        <v>4245</v>
      </c>
      <c r="F616" s="218" t="s">
        <v>4246</v>
      </c>
      <c r="G616" s="219" t="s">
        <v>670</v>
      </c>
      <c r="H616" s="220">
        <v>1</v>
      </c>
      <c r="I616" s="221"/>
      <c r="J616" s="222">
        <f>ROUND(I616*H616,2)</f>
        <v>0</v>
      </c>
      <c r="K616" s="218" t="s">
        <v>32</v>
      </c>
      <c r="L616" s="48"/>
      <c r="M616" s="223" t="s">
        <v>32</v>
      </c>
      <c r="N616" s="224" t="s">
        <v>47</v>
      </c>
      <c r="O616" s="88"/>
      <c r="P616" s="225">
        <f>O616*H616</f>
        <v>0</v>
      </c>
      <c r="Q616" s="225">
        <v>0</v>
      </c>
      <c r="R616" s="225">
        <f>Q616*H616</f>
        <v>0</v>
      </c>
      <c r="S616" s="225">
        <v>0</v>
      </c>
      <c r="T616" s="226">
        <f>S616*H616</f>
        <v>0</v>
      </c>
      <c r="U616" s="42"/>
      <c r="V616" s="42"/>
      <c r="W616" s="42"/>
      <c r="X616" s="42"/>
      <c r="Y616" s="42"/>
      <c r="Z616" s="42"/>
      <c r="AA616" s="42"/>
      <c r="AB616" s="42"/>
      <c r="AC616" s="42"/>
      <c r="AD616" s="42"/>
      <c r="AE616" s="42"/>
      <c r="AR616" s="227" t="s">
        <v>215</v>
      </c>
      <c r="AT616" s="227" t="s">
        <v>217</v>
      </c>
      <c r="AU616" s="227" t="s">
        <v>83</v>
      </c>
      <c r="AY616" s="20" t="s">
        <v>214</v>
      </c>
      <c r="BE616" s="228">
        <f>IF(N616="základní",J616,0)</f>
        <v>0</v>
      </c>
      <c r="BF616" s="228">
        <f>IF(N616="snížená",J616,0)</f>
        <v>0</v>
      </c>
      <c r="BG616" s="228">
        <f>IF(N616="zákl. přenesená",J616,0)</f>
        <v>0</v>
      </c>
      <c r="BH616" s="228">
        <f>IF(N616="sníž. přenesená",J616,0)</f>
        <v>0</v>
      </c>
      <c r="BI616" s="228">
        <f>IF(N616="nulová",J616,0)</f>
        <v>0</v>
      </c>
      <c r="BJ616" s="20" t="s">
        <v>83</v>
      </c>
      <c r="BK616" s="228">
        <f>ROUND(I616*H616,2)</f>
        <v>0</v>
      </c>
      <c r="BL616" s="20" t="s">
        <v>215</v>
      </c>
      <c r="BM616" s="227" t="s">
        <v>4247</v>
      </c>
    </row>
    <row r="617" s="2" customFormat="1" ht="66.75" customHeight="1">
      <c r="A617" s="42"/>
      <c r="B617" s="43"/>
      <c r="C617" s="216" t="s">
        <v>76</v>
      </c>
      <c r="D617" s="216" t="s">
        <v>217</v>
      </c>
      <c r="E617" s="217" t="s">
        <v>4248</v>
      </c>
      <c r="F617" s="218" t="s">
        <v>4249</v>
      </c>
      <c r="G617" s="219" t="s">
        <v>670</v>
      </c>
      <c r="H617" s="220">
        <v>1</v>
      </c>
      <c r="I617" s="221"/>
      <c r="J617" s="222">
        <f>ROUND(I617*H617,2)</f>
        <v>0</v>
      </c>
      <c r="K617" s="218" t="s">
        <v>32</v>
      </c>
      <c r="L617" s="48"/>
      <c r="M617" s="223" t="s">
        <v>32</v>
      </c>
      <c r="N617" s="224" t="s">
        <v>47</v>
      </c>
      <c r="O617" s="88"/>
      <c r="P617" s="225">
        <f>O617*H617</f>
        <v>0</v>
      </c>
      <c r="Q617" s="225">
        <v>0</v>
      </c>
      <c r="R617" s="225">
        <f>Q617*H617</f>
        <v>0</v>
      </c>
      <c r="S617" s="225">
        <v>0</v>
      </c>
      <c r="T617" s="226">
        <f>S617*H617</f>
        <v>0</v>
      </c>
      <c r="U617" s="42"/>
      <c r="V617" s="42"/>
      <c r="W617" s="42"/>
      <c r="X617" s="42"/>
      <c r="Y617" s="42"/>
      <c r="Z617" s="42"/>
      <c r="AA617" s="42"/>
      <c r="AB617" s="42"/>
      <c r="AC617" s="42"/>
      <c r="AD617" s="42"/>
      <c r="AE617" s="42"/>
      <c r="AR617" s="227" t="s">
        <v>215</v>
      </c>
      <c r="AT617" s="227" t="s">
        <v>217</v>
      </c>
      <c r="AU617" s="227" t="s">
        <v>83</v>
      </c>
      <c r="AY617" s="20" t="s">
        <v>214</v>
      </c>
      <c r="BE617" s="228">
        <f>IF(N617="základní",J617,0)</f>
        <v>0</v>
      </c>
      <c r="BF617" s="228">
        <f>IF(N617="snížená",J617,0)</f>
        <v>0</v>
      </c>
      <c r="BG617" s="228">
        <f>IF(N617="zákl. přenesená",J617,0)</f>
        <v>0</v>
      </c>
      <c r="BH617" s="228">
        <f>IF(N617="sníž. přenesená",J617,0)</f>
        <v>0</v>
      </c>
      <c r="BI617" s="228">
        <f>IF(N617="nulová",J617,0)</f>
        <v>0</v>
      </c>
      <c r="BJ617" s="20" t="s">
        <v>83</v>
      </c>
      <c r="BK617" s="228">
        <f>ROUND(I617*H617,2)</f>
        <v>0</v>
      </c>
      <c r="BL617" s="20" t="s">
        <v>215</v>
      </c>
      <c r="BM617" s="227" t="s">
        <v>4250</v>
      </c>
    </row>
    <row r="618" s="2" customFormat="1" ht="78" customHeight="1">
      <c r="A618" s="42"/>
      <c r="B618" s="43"/>
      <c r="C618" s="216" t="s">
        <v>76</v>
      </c>
      <c r="D618" s="216" t="s">
        <v>217</v>
      </c>
      <c r="E618" s="217" t="s">
        <v>4251</v>
      </c>
      <c r="F618" s="218" t="s">
        <v>4252</v>
      </c>
      <c r="G618" s="219" t="s">
        <v>670</v>
      </c>
      <c r="H618" s="220">
        <v>1</v>
      </c>
      <c r="I618" s="221"/>
      <c r="J618" s="222">
        <f>ROUND(I618*H618,2)</f>
        <v>0</v>
      </c>
      <c r="K618" s="218" t="s">
        <v>32</v>
      </c>
      <c r="L618" s="48"/>
      <c r="M618" s="223" t="s">
        <v>32</v>
      </c>
      <c r="N618" s="224" t="s">
        <v>47</v>
      </c>
      <c r="O618" s="88"/>
      <c r="P618" s="225">
        <f>O618*H618</f>
        <v>0</v>
      </c>
      <c r="Q618" s="225">
        <v>0</v>
      </c>
      <c r="R618" s="225">
        <f>Q618*H618</f>
        <v>0</v>
      </c>
      <c r="S618" s="225">
        <v>0</v>
      </c>
      <c r="T618" s="226">
        <f>S618*H618</f>
        <v>0</v>
      </c>
      <c r="U618" s="42"/>
      <c r="V618" s="42"/>
      <c r="W618" s="42"/>
      <c r="X618" s="42"/>
      <c r="Y618" s="42"/>
      <c r="Z618" s="42"/>
      <c r="AA618" s="42"/>
      <c r="AB618" s="42"/>
      <c r="AC618" s="42"/>
      <c r="AD618" s="42"/>
      <c r="AE618" s="42"/>
      <c r="AR618" s="227" t="s">
        <v>215</v>
      </c>
      <c r="AT618" s="227" t="s">
        <v>217</v>
      </c>
      <c r="AU618" s="227" t="s">
        <v>83</v>
      </c>
      <c r="AY618" s="20" t="s">
        <v>214</v>
      </c>
      <c r="BE618" s="228">
        <f>IF(N618="základní",J618,0)</f>
        <v>0</v>
      </c>
      <c r="BF618" s="228">
        <f>IF(N618="snížená",J618,0)</f>
        <v>0</v>
      </c>
      <c r="BG618" s="228">
        <f>IF(N618="zákl. přenesená",J618,0)</f>
        <v>0</v>
      </c>
      <c r="BH618" s="228">
        <f>IF(N618="sníž. přenesená",J618,0)</f>
        <v>0</v>
      </c>
      <c r="BI618" s="228">
        <f>IF(N618="nulová",J618,0)</f>
        <v>0</v>
      </c>
      <c r="BJ618" s="20" t="s">
        <v>83</v>
      </c>
      <c r="BK618" s="228">
        <f>ROUND(I618*H618,2)</f>
        <v>0</v>
      </c>
      <c r="BL618" s="20" t="s">
        <v>215</v>
      </c>
      <c r="BM618" s="227" t="s">
        <v>4253</v>
      </c>
    </row>
    <row r="619" s="2" customFormat="1" ht="78" customHeight="1">
      <c r="A619" s="42"/>
      <c r="B619" s="43"/>
      <c r="C619" s="216" t="s">
        <v>76</v>
      </c>
      <c r="D619" s="216" t="s">
        <v>217</v>
      </c>
      <c r="E619" s="217" t="s">
        <v>4254</v>
      </c>
      <c r="F619" s="218" t="s">
        <v>4255</v>
      </c>
      <c r="G619" s="219" t="s">
        <v>670</v>
      </c>
      <c r="H619" s="220">
        <v>1</v>
      </c>
      <c r="I619" s="221"/>
      <c r="J619" s="222">
        <f>ROUND(I619*H619,2)</f>
        <v>0</v>
      </c>
      <c r="K619" s="218" t="s">
        <v>32</v>
      </c>
      <c r="L619" s="48"/>
      <c r="M619" s="223" t="s">
        <v>32</v>
      </c>
      <c r="N619" s="224" t="s">
        <v>47</v>
      </c>
      <c r="O619" s="88"/>
      <c r="P619" s="225">
        <f>O619*H619</f>
        <v>0</v>
      </c>
      <c r="Q619" s="225">
        <v>0</v>
      </c>
      <c r="R619" s="225">
        <f>Q619*H619</f>
        <v>0</v>
      </c>
      <c r="S619" s="225">
        <v>0</v>
      </c>
      <c r="T619" s="226">
        <f>S619*H619</f>
        <v>0</v>
      </c>
      <c r="U619" s="42"/>
      <c r="V619" s="42"/>
      <c r="W619" s="42"/>
      <c r="X619" s="42"/>
      <c r="Y619" s="42"/>
      <c r="Z619" s="42"/>
      <c r="AA619" s="42"/>
      <c r="AB619" s="42"/>
      <c r="AC619" s="42"/>
      <c r="AD619" s="42"/>
      <c r="AE619" s="42"/>
      <c r="AR619" s="227" t="s">
        <v>215</v>
      </c>
      <c r="AT619" s="227" t="s">
        <v>217</v>
      </c>
      <c r="AU619" s="227" t="s">
        <v>83</v>
      </c>
      <c r="AY619" s="20" t="s">
        <v>214</v>
      </c>
      <c r="BE619" s="228">
        <f>IF(N619="základní",J619,0)</f>
        <v>0</v>
      </c>
      <c r="BF619" s="228">
        <f>IF(N619="snížená",J619,0)</f>
        <v>0</v>
      </c>
      <c r="BG619" s="228">
        <f>IF(N619="zákl. přenesená",J619,0)</f>
        <v>0</v>
      </c>
      <c r="BH619" s="228">
        <f>IF(N619="sníž. přenesená",J619,0)</f>
        <v>0</v>
      </c>
      <c r="BI619" s="228">
        <f>IF(N619="nulová",J619,0)</f>
        <v>0</v>
      </c>
      <c r="BJ619" s="20" t="s">
        <v>83</v>
      </c>
      <c r="BK619" s="228">
        <f>ROUND(I619*H619,2)</f>
        <v>0</v>
      </c>
      <c r="BL619" s="20" t="s">
        <v>215</v>
      </c>
      <c r="BM619" s="227" t="s">
        <v>4256</v>
      </c>
    </row>
    <row r="620" s="2" customFormat="1" ht="66.75" customHeight="1">
      <c r="A620" s="42"/>
      <c r="B620" s="43"/>
      <c r="C620" s="216" t="s">
        <v>76</v>
      </c>
      <c r="D620" s="216" t="s">
        <v>217</v>
      </c>
      <c r="E620" s="217" t="s">
        <v>4257</v>
      </c>
      <c r="F620" s="218" t="s">
        <v>4258</v>
      </c>
      <c r="G620" s="219" t="s">
        <v>670</v>
      </c>
      <c r="H620" s="220">
        <v>1</v>
      </c>
      <c r="I620" s="221"/>
      <c r="J620" s="222">
        <f>ROUND(I620*H620,2)</f>
        <v>0</v>
      </c>
      <c r="K620" s="218" t="s">
        <v>32</v>
      </c>
      <c r="L620" s="48"/>
      <c r="M620" s="223" t="s">
        <v>32</v>
      </c>
      <c r="N620" s="224" t="s">
        <v>47</v>
      </c>
      <c r="O620" s="88"/>
      <c r="P620" s="225">
        <f>O620*H620</f>
        <v>0</v>
      </c>
      <c r="Q620" s="225">
        <v>0</v>
      </c>
      <c r="R620" s="225">
        <f>Q620*H620</f>
        <v>0</v>
      </c>
      <c r="S620" s="225">
        <v>0</v>
      </c>
      <c r="T620" s="226">
        <f>S620*H620</f>
        <v>0</v>
      </c>
      <c r="U620" s="42"/>
      <c r="V620" s="42"/>
      <c r="W620" s="42"/>
      <c r="X620" s="42"/>
      <c r="Y620" s="42"/>
      <c r="Z620" s="42"/>
      <c r="AA620" s="42"/>
      <c r="AB620" s="42"/>
      <c r="AC620" s="42"/>
      <c r="AD620" s="42"/>
      <c r="AE620" s="42"/>
      <c r="AR620" s="227" t="s">
        <v>215</v>
      </c>
      <c r="AT620" s="227" t="s">
        <v>217</v>
      </c>
      <c r="AU620" s="227" t="s">
        <v>83</v>
      </c>
      <c r="AY620" s="20" t="s">
        <v>214</v>
      </c>
      <c r="BE620" s="228">
        <f>IF(N620="základní",J620,0)</f>
        <v>0</v>
      </c>
      <c r="BF620" s="228">
        <f>IF(N620="snížená",J620,0)</f>
        <v>0</v>
      </c>
      <c r="BG620" s="228">
        <f>IF(N620="zákl. přenesená",J620,0)</f>
        <v>0</v>
      </c>
      <c r="BH620" s="228">
        <f>IF(N620="sníž. přenesená",J620,0)</f>
        <v>0</v>
      </c>
      <c r="BI620" s="228">
        <f>IF(N620="nulová",J620,0)</f>
        <v>0</v>
      </c>
      <c r="BJ620" s="20" t="s">
        <v>83</v>
      </c>
      <c r="BK620" s="228">
        <f>ROUND(I620*H620,2)</f>
        <v>0</v>
      </c>
      <c r="BL620" s="20" t="s">
        <v>215</v>
      </c>
      <c r="BM620" s="227" t="s">
        <v>4259</v>
      </c>
    </row>
    <row r="621" s="2" customFormat="1" ht="24.15" customHeight="1">
      <c r="A621" s="42"/>
      <c r="B621" s="43"/>
      <c r="C621" s="216" t="s">
        <v>76</v>
      </c>
      <c r="D621" s="216" t="s">
        <v>217</v>
      </c>
      <c r="E621" s="217" t="s">
        <v>4260</v>
      </c>
      <c r="F621" s="218" t="s">
        <v>4261</v>
      </c>
      <c r="G621" s="219" t="s">
        <v>670</v>
      </c>
      <c r="H621" s="220">
        <v>1</v>
      </c>
      <c r="I621" s="221"/>
      <c r="J621" s="222">
        <f>ROUND(I621*H621,2)</f>
        <v>0</v>
      </c>
      <c r="K621" s="218" t="s">
        <v>32</v>
      </c>
      <c r="L621" s="48"/>
      <c r="M621" s="296" t="s">
        <v>32</v>
      </c>
      <c r="N621" s="297" t="s">
        <v>47</v>
      </c>
      <c r="O621" s="294"/>
      <c r="P621" s="298">
        <f>O621*H621</f>
        <v>0</v>
      </c>
      <c r="Q621" s="298">
        <v>0</v>
      </c>
      <c r="R621" s="298">
        <f>Q621*H621</f>
        <v>0</v>
      </c>
      <c r="S621" s="298">
        <v>0</v>
      </c>
      <c r="T621" s="299">
        <f>S621*H621</f>
        <v>0</v>
      </c>
      <c r="U621" s="42"/>
      <c r="V621" s="42"/>
      <c r="W621" s="42"/>
      <c r="X621" s="42"/>
      <c r="Y621" s="42"/>
      <c r="Z621" s="42"/>
      <c r="AA621" s="42"/>
      <c r="AB621" s="42"/>
      <c r="AC621" s="42"/>
      <c r="AD621" s="42"/>
      <c r="AE621" s="42"/>
      <c r="AR621" s="227" t="s">
        <v>215</v>
      </c>
      <c r="AT621" s="227" t="s">
        <v>217</v>
      </c>
      <c r="AU621" s="227" t="s">
        <v>83</v>
      </c>
      <c r="AY621" s="20" t="s">
        <v>214</v>
      </c>
      <c r="BE621" s="228">
        <f>IF(N621="základní",J621,0)</f>
        <v>0</v>
      </c>
      <c r="BF621" s="228">
        <f>IF(N621="snížená",J621,0)</f>
        <v>0</v>
      </c>
      <c r="BG621" s="228">
        <f>IF(N621="zákl. přenesená",J621,0)</f>
        <v>0</v>
      </c>
      <c r="BH621" s="228">
        <f>IF(N621="sníž. přenesená",J621,0)</f>
        <v>0</v>
      </c>
      <c r="BI621" s="228">
        <f>IF(N621="nulová",J621,0)</f>
        <v>0</v>
      </c>
      <c r="BJ621" s="20" t="s">
        <v>83</v>
      </c>
      <c r="BK621" s="228">
        <f>ROUND(I621*H621,2)</f>
        <v>0</v>
      </c>
      <c r="BL621" s="20" t="s">
        <v>215</v>
      </c>
      <c r="BM621" s="227" t="s">
        <v>4262</v>
      </c>
    </row>
    <row r="622" s="2" customFormat="1" ht="6.96" customHeight="1">
      <c r="A622" s="42"/>
      <c r="B622" s="63"/>
      <c r="C622" s="64"/>
      <c r="D622" s="64"/>
      <c r="E622" s="64"/>
      <c r="F622" s="64"/>
      <c r="G622" s="64"/>
      <c r="H622" s="64"/>
      <c r="I622" s="64"/>
      <c r="J622" s="64"/>
      <c r="K622" s="64"/>
      <c r="L622" s="48"/>
      <c r="M622" s="42"/>
      <c r="O622" s="42"/>
      <c r="P622" s="42"/>
      <c r="Q622" s="42"/>
      <c r="R622" s="42"/>
      <c r="S622" s="42"/>
      <c r="T622" s="42"/>
      <c r="U622" s="42"/>
      <c r="V622" s="42"/>
      <c r="W622" s="42"/>
      <c r="X622" s="42"/>
      <c r="Y622" s="42"/>
      <c r="Z622" s="42"/>
      <c r="AA622" s="42"/>
      <c r="AB622" s="42"/>
      <c r="AC622" s="42"/>
      <c r="AD622" s="42"/>
      <c r="AE622" s="42"/>
    </row>
  </sheetData>
  <sheetProtection sheet="1" autoFilter="0" formatColumns="0" formatRows="0" objects="1" scenarios="1" spinCount="100000" saltValue="CUbxtscoEr6XymTw0ebQY4V70A7fq3dn/9ccFlWLpzQFmSXaX6hEaknDXGU+JL4BcqzG4Ux4EbGykGO81K503A==" hashValue="1cXtj93Lyf6nK7MScamveiM93W9lIJ1tUiLj2GY79g9PwV0k0SjY4h4rQvm2TAkfJTa+uYdJW0VgQ7alCsbiEQ==" algorithmName="SHA-512" password="CC35"/>
  <autoFilter ref="C209:K621"/>
  <mergeCells count="9">
    <mergeCell ref="E7:H7"/>
    <mergeCell ref="E9:H9"/>
    <mergeCell ref="E18:H18"/>
    <mergeCell ref="E27:H27"/>
    <mergeCell ref="E48:H48"/>
    <mergeCell ref="E50:H50"/>
    <mergeCell ref="E200:H200"/>
    <mergeCell ref="E202:H20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141</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4263</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19</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23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ROUND(J86,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ROUND((SUM(BE86:BE199)),  2)</f>
        <v>0</v>
      </c>
      <c r="G33" s="42"/>
      <c r="H33" s="42"/>
      <c r="I33" s="161">
        <v>0.20999999999999999</v>
      </c>
      <c r="J33" s="160">
        <f>ROUND(((SUM(BE86:BE199))*I33),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ROUND((SUM(BF86:BF199)),  2)</f>
        <v>0</v>
      </c>
      <c r="G34" s="42"/>
      <c r="H34" s="42"/>
      <c r="I34" s="161">
        <v>0.12</v>
      </c>
      <c r="J34" s="160">
        <f>ROUND(((SUM(BF86:BF199))*I34),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ROUND((SUM(BG86:BG199)),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ROUND((SUM(BH86:BH199)),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ROUND((SUM(BI86:BI199)),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D.1.4.3.1 - VZT zednické přípomoci</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Plzeň</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J86</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179</v>
      </c>
      <c r="E60" s="181"/>
      <c r="F60" s="181"/>
      <c r="G60" s="181"/>
      <c r="H60" s="181"/>
      <c r="I60" s="181"/>
      <c r="J60" s="182">
        <f>J87</f>
        <v>0</v>
      </c>
      <c r="K60" s="179"/>
      <c r="L60" s="183"/>
      <c r="S60" s="9"/>
      <c r="T60" s="9"/>
      <c r="U60" s="9"/>
      <c r="V60" s="9"/>
      <c r="W60" s="9"/>
      <c r="X60" s="9"/>
      <c r="Y60" s="9"/>
      <c r="Z60" s="9"/>
      <c r="AA60" s="9"/>
      <c r="AB60" s="9"/>
      <c r="AC60" s="9"/>
      <c r="AD60" s="9"/>
      <c r="AE60" s="9"/>
    </row>
    <row r="61" s="10" customFormat="1" ht="19.92" customHeight="1">
      <c r="A61" s="10"/>
      <c r="B61" s="184"/>
      <c r="C61" s="129"/>
      <c r="D61" s="185" t="s">
        <v>2262</v>
      </c>
      <c r="E61" s="186"/>
      <c r="F61" s="186"/>
      <c r="G61" s="186"/>
      <c r="H61" s="186"/>
      <c r="I61" s="186"/>
      <c r="J61" s="187">
        <f>J88</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182</v>
      </c>
      <c r="E62" s="186"/>
      <c r="F62" s="186"/>
      <c r="G62" s="186"/>
      <c r="H62" s="186"/>
      <c r="I62" s="186"/>
      <c r="J62" s="187">
        <f>J145</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183</v>
      </c>
      <c r="E63" s="186"/>
      <c r="F63" s="186"/>
      <c r="G63" s="186"/>
      <c r="H63" s="186"/>
      <c r="I63" s="186"/>
      <c r="J63" s="187">
        <f>J177</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184</v>
      </c>
      <c r="E64" s="186"/>
      <c r="F64" s="186"/>
      <c r="G64" s="186"/>
      <c r="H64" s="186"/>
      <c r="I64" s="186"/>
      <c r="J64" s="187">
        <f>J187</f>
        <v>0</v>
      </c>
      <c r="K64" s="129"/>
      <c r="L64" s="188"/>
      <c r="S64" s="10"/>
      <c r="T64" s="10"/>
      <c r="U64" s="10"/>
      <c r="V64" s="10"/>
      <c r="W64" s="10"/>
      <c r="X64" s="10"/>
      <c r="Y64" s="10"/>
      <c r="Z64" s="10"/>
      <c r="AA64" s="10"/>
      <c r="AB64" s="10"/>
      <c r="AC64" s="10"/>
      <c r="AD64" s="10"/>
      <c r="AE64" s="10"/>
    </row>
    <row r="65" s="9" customFormat="1" ht="24.96" customHeight="1">
      <c r="A65" s="9"/>
      <c r="B65" s="178"/>
      <c r="C65" s="179"/>
      <c r="D65" s="180" t="s">
        <v>185</v>
      </c>
      <c r="E65" s="181"/>
      <c r="F65" s="181"/>
      <c r="G65" s="181"/>
      <c r="H65" s="181"/>
      <c r="I65" s="181"/>
      <c r="J65" s="182">
        <f>J190</f>
        <v>0</v>
      </c>
      <c r="K65" s="179"/>
      <c r="L65" s="183"/>
      <c r="S65" s="9"/>
      <c r="T65" s="9"/>
      <c r="U65" s="9"/>
      <c r="V65" s="9"/>
      <c r="W65" s="9"/>
      <c r="X65" s="9"/>
      <c r="Y65" s="9"/>
      <c r="Z65" s="9"/>
      <c r="AA65" s="9"/>
      <c r="AB65" s="9"/>
      <c r="AC65" s="9"/>
      <c r="AD65" s="9"/>
      <c r="AE65" s="9"/>
    </row>
    <row r="66" s="10" customFormat="1" ht="19.92" customHeight="1">
      <c r="A66" s="10"/>
      <c r="B66" s="184"/>
      <c r="C66" s="129"/>
      <c r="D66" s="185" t="s">
        <v>4264</v>
      </c>
      <c r="E66" s="186"/>
      <c r="F66" s="186"/>
      <c r="G66" s="186"/>
      <c r="H66" s="186"/>
      <c r="I66" s="186"/>
      <c r="J66" s="187">
        <f>J191</f>
        <v>0</v>
      </c>
      <c r="K66" s="129"/>
      <c r="L66" s="188"/>
      <c r="S66" s="10"/>
      <c r="T66" s="10"/>
      <c r="U66" s="10"/>
      <c r="V66" s="10"/>
      <c r="W66" s="10"/>
      <c r="X66" s="10"/>
      <c r="Y66" s="10"/>
      <c r="Z66" s="10"/>
      <c r="AA66" s="10"/>
      <c r="AB66" s="10"/>
      <c r="AC66" s="10"/>
      <c r="AD66" s="10"/>
      <c r="AE66" s="10"/>
    </row>
    <row r="67" s="2" customFormat="1" ht="21.84" customHeight="1">
      <c r="A67" s="42"/>
      <c r="B67" s="43"/>
      <c r="C67" s="44"/>
      <c r="D67" s="44"/>
      <c r="E67" s="44"/>
      <c r="F67" s="44"/>
      <c r="G67" s="44"/>
      <c r="H67" s="44"/>
      <c r="I67" s="44"/>
      <c r="J67" s="44"/>
      <c r="K67" s="44"/>
      <c r="L67" s="148"/>
      <c r="S67" s="42"/>
      <c r="T67" s="42"/>
      <c r="U67" s="42"/>
      <c r="V67" s="42"/>
      <c r="W67" s="42"/>
      <c r="X67" s="42"/>
      <c r="Y67" s="42"/>
      <c r="Z67" s="42"/>
      <c r="AA67" s="42"/>
      <c r="AB67" s="42"/>
      <c r="AC67" s="42"/>
      <c r="AD67" s="42"/>
      <c r="AE67" s="42"/>
    </row>
    <row r="68" s="2" customFormat="1" ht="6.96" customHeight="1">
      <c r="A68" s="42"/>
      <c r="B68" s="63"/>
      <c r="C68" s="64"/>
      <c r="D68" s="64"/>
      <c r="E68" s="64"/>
      <c r="F68" s="64"/>
      <c r="G68" s="64"/>
      <c r="H68" s="64"/>
      <c r="I68" s="64"/>
      <c r="J68" s="64"/>
      <c r="K68" s="64"/>
      <c r="L68" s="148"/>
      <c r="S68" s="42"/>
      <c r="T68" s="42"/>
      <c r="U68" s="42"/>
      <c r="V68" s="42"/>
      <c r="W68" s="42"/>
      <c r="X68" s="42"/>
      <c r="Y68" s="42"/>
      <c r="Z68" s="42"/>
      <c r="AA68" s="42"/>
      <c r="AB68" s="42"/>
      <c r="AC68" s="42"/>
      <c r="AD68" s="42"/>
      <c r="AE68" s="42"/>
    </row>
    <row r="72" s="2" customFormat="1" ht="6.96" customHeight="1">
      <c r="A72" s="42"/>
      <c r="B72" s="65"/>
      <c r="C72" s="66"/>
      <c r="D72" s="66"/>
      <c r="E72" s="66"/>
      <c r="F72" s="66"/>
      <c r="G72" s="66"/>
      <c r="H72" s="66"/>
      <c r="I72" s="66"/>
      <c r="J72" s="66"/>
      <c r="K72" s="66"/>
      <c r="L72" s="148"/>
      <c r="S72" s="42"/>
      <c r="T72" s="42"/>
      <c r="U72" s="42"/>
      <c r="V72" s="42"/>
      <c r="W72" s="42"/>
      <c r="X72" s="42"/>
      <c r="Y72" s="42"/>
      <c r="Z72" s="42"/>
      <c r="AA72" s="42"/>
      <c r="AB72" s="42"/>
      <c r="AC72" s="42"/>
      <c r="AD72" s="42"/>
      <c r="AE72" s="42"/>
    </row>
    <row r="73" s="2" customFormat="1" ht="24.96" customHeight="1">
      <c r="A73" s="42"/>
      <c r="B73" s="43"/>
      <c r="C73" s="26" t="s">
        <v>199</v>
      </c>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2" customHeight="1">
      <c r="A75" s="42"/>
      <c r="B75" s="43"/>
      <c r="C75" s="35" t="s">
        <v>16</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26.25" customHeight="1">
      <c r="A76" s="42"/>
      <c r="B76" s="43"/>
      <c r="C76" s="44"/>
      <c r="D76" s="44"/>
      <c r="E76" s="173" t="str">
        <f>E7</f>
        <v>Energeticky úspory objektu Střední odborné školy obchodu, užitého umění a designu Plzeň, Nerudova 33</v>
      </c>
      <c r="F76" s="35"/>
      <c r="G76" s="35"/>
      <c r="H76" s="35"/>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171</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6.5" customHeight="1">
      <c r="A78" s="42"/>
      <c r="B78" s="43"/>
      <c r="C78" s="44"/>
      <c r="D78" s="44"/>
      <c r="E78" s="73" t="str">
        <f>E9</f>
        <v>D.1.4.3.1 - VZT zednické přípomoci</v>
      </c>
      <c r="F78" s="44"/>
      <c r="G78" s="44"/>
      <c r="H78" s="44"/>
      <c r="I78" s="44"/>
      <c r="J78" s="44"/>
      <c r="K78" s="44"/>
      <c r="L78" s="148"/>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22</v>
      </c>
      <c r="D80" s="44"/>
      <c r="E80" s="44"/>
      <c r="F80" s="30" t="str">
        <f>F12</f>
        <v>Plzeň</v>
      </c>
      <c r="G80" s="44"/>
      <c r="H80" s="44"/>
      <c r="I80" s="35" t="s">
        <v>24</v>
      </c>
      <c r="J80" s="76" t="str">
        <f>IF(J12="","",J12)</f>
        <v>26. 11. 2024</v>
      </c>
      <c r="K80" s="44"/>
      <c r="L80" s="148"/>
      <c r="S80" s="42"/>
      <c r="T80" s="42"/>
      <c r="U80" s="42"/>
      <c r="V80" s="42"/>
      <c r="W80" s="42"/>
      <c r="X80" s="42"/>
      <c r="Y80" s="42"/>
      <c r="Z80" s="42"/>
      <c r="AA80" s="42"/>
      <c r="AB80" s="42"/>
      <c r="AC80" s="42"/>
      <c r="AD80" s="42"/>
      <c r="AE80" s="42"/>
    </row>
    <row r="81" s="2" customFormat="1" ht="6.96" customHeight="1">
      <c r="A81" s="42"/>
      <c r="B81" s="43"/>
      <c r="C81" s="44"/>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5.15" customHeight="1">
      <c r="A82" s="42"/>
      <c r="B82" s="43"/>
      <c r="C82" s="35" t="s">
        <v>30</v>
      </c>
      <c r="D82" s="44"/>
      <c r="E82" s="44"/>
      <c r="F82" s="30" t="str">
        <f>E15</f>
        <v xml:space="preserve"> </v>
      </c>
      <c r="G82" s="44"/>
      <c r="H82" s="44"/>
      <c r="I82" s="35" t="s">
        <v>37</v>
      </c>
      <c r="J82" s="40" t="str">
        <f>E21</f>
        <v xml:space="preserve"> </v>
      </c>
      <c r="K82" s="44"/>
      <c r="L82" s="148"/>
      <c r="S82" s="42"/>
      <c r="T82" s="42"/>
      <c r="U82" s="42"/>
      <c r="V82" s="42"/>
      <c r="W82" s="42"/>
      <c r="X82" s="42"/>
      <c r="Y82" s="42"/>
      <c r="Z82" s="42"/>
      <c r="AA82" s="42"/>
      <c r="AB82" s="42"/>
      <c r="AC82" s="42"/>
      <c r="AD82" s="42"/>
      <c r="AE82" s="42"/>
    </row>
    <row r="83" s="2" customFormat="1" ht="15.15" customHeight="1">
      <c r="A83" s="42"/>
      <c r="B83" s="43"/>
      <c r="C83" s="35" t="s">
        <v>35</v>
      </c>
      <c r="D83" s="44"/>
      <c r="E83" s="44"/>
      <c r="F83" s="30" t="str">
        <f>IF(E18="","",E18)</f>
        <v>Vyplň údaj</v>
      </c>
      <c r="G83" s="44"/>
      <c r="H83" s="44"/>
      <c r="I83" s="35" t="s">
        <v>39</v>
      </c>
      <c r="J83" s="40" t="str">
        <f>E24</f>
        <v xml:space="preserve"> </v>
      </c>
      <c r="K83" s="44"/>
      <c r="L83" s="148"/>
      <c r="S83" s="42"/>
      <c r="T83" s="42"/>
      <c r="U83" s="42"/>
      <c r="V83" s="42"/>
      <c r="W83" s="42"/>
      <c r="X83" s="42"/>
      <c r="Y83" s="42"/>
      <c r="Z83" s="42"/>
      <c r="AA83" s="42"/>
      <c r="AB83" s="42"/>
      <c r="AC83" s="42"/>
      <c r="AD83" s="42"/>
      <c r="AE83" s="42"/>
    </row>
    <row r="84" s="2" customFormat="1" ht="10.32"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11" customFormat="1" ht="29.28" customHeight="1">
      <c r="A85" s="189"/>
      <c r="B85" s="190"/>
      <c r="C85" s="191" t="s">
        <v>200</v>
      </c>
      <c r="D85" s="192" t="s">
        <v>61</v>
      </c>
      <c r="E85" s="192" t="s">
        <v>57</v>
      </c>
      <c r="F85" s="192" t="s">
        <v>58</v>
      </c>
      <c r="G85" s="192" t="s">
        <v>201</v>
      </c>
      <c r="H85" s="192" t="s">
        <v>202</v>
      </c>
      <c r="I85" s="192" t="s">
        <v>203</v>
      </c>
      <c r="J85" s="192" t="s">
        <v>177</v>
      </c>
      <c r="K85" s="193" t="s">
        <v>204</v>
      </c>
      <c r="L85" s="194"/>
      <c r="M85" s="96" t="s">
        <v>32</v>
      </c>
      <c r="N85" s="97" t="s">
        <v>46</v>
      </c>
      <c r="O85" s="97" t="s">
        <v>205</v>
      </c>
      <c r="P85" s="97" t="s">
        <v>206</v>
      </c>
      <c r="Q85" s="97" t="s">
        <v>207</v>
      </c>
      <c r="R85" s="97" t="s">
        <v>208</v>
      </c>
      <c r="S85" s="97" t="s">
        <v>209</v>
      </c>
      <c r="T85" s="98" t="s">
        <v>210</v>
      </c>
      <c r="U85" s="189"/>
      <c r="V85" s="189"/>
      <c r="W85" s="189"/>
      <c r="X85" s="189"/>
      <c r="Y85" s="189"/>
      <c r="Z85" s="189"/>
      <c r="AA85" s="189"/>
      <c r="AB85" s="189"/>
      <c r="AC85" s="189"/>
      <c r="AD85" s="189"/>
      <c r="AE85" s="189"/>
    </row>
    <row r="86" s="2" customFormat="1" ht="22.8" customHeight="1">
      <c r="A86" s="42"/>
      <c r="B86" s="43"/>
      <c r="C86" s="103" t="s">
        <v>211</v>
      </c>
      <c r="D86" s="44"/>
      <c r="E86" s="44"/>
      <c r="F86" s="44"/>
      <c r="G86" s="44"/>
      <c r="H86" s="44"/>
      <c r="I86" s="44"/>
      <c r="J86" s="195">
        <f>BK86</f>
        <v>0</v>
      </c>
      <c r="K86" s="44"/>
      <c r="L86" s="48"/>
      <c r="M86" s="99"/>
      <c r="N86" s="196"/>
      <c r="O86" s="100"/>
      <c r="P86" s="197">
        <f>P87+P190</f>
        <v>0</v>
      </c>
      <c r="Q86" s="100"/>
      <c r="R86" s="197">
        <f>R87+R190</f>
        <v>29.92968278</v>
      </c>
      <c r="S86" s="100"/>
      <c r="T86" s="198">
        <f>T87+T190</f>
        <v>15.933300000000001</v>
      </c>
      <c r="U86" s="42"/>
      <c r="V86" s="42"/>
      <c r="W86" s="42"/>
      <c r="X86" s="42"/>
      <c r="Y86" s="42"/>
      <c r="Z86" s="42"/>
      <c r="AA86" s="42"/>
      <c r="AB86" s="42"/>
      <c r="AC86" s="42"/>
      <c r="AD86" s="42"/>
      <c r="AE86" s="42"/>
      <c r="AT86" s="20" t="s">
        <v>75</v>
      </c>
      <c r="AU86" s="20" t="s">
        <v>178</v>
      </c>
      <c r="BK86" s="199">
        <f>BK87+BK190</f>
        <v>0</v>
      </c>
    </row>
    <row r="87" s="12" customFormat="1" ht="25.92" customHeight="1">
      <c r="A87" s="12"/>
      <c r="B87" s="200"/>
      <c r="C87" s="201"/>
      <c r="D87" s="202" t="s">
        <v>75</v>
      </c>
      <c r="E87" s="203" t="s">
        <v>212</v>
      </c>
      <c r="F87" s="203" t="s">
        <v>213</v>
      </c>
      <c r="G87" s="201"/>
      <c r="H87" s="201"/>
      <c r="I87" s="204"/>
      <c r="J87" s="205">
        <f>BK87</f>
        <v>0</v>
      </c>
      <c r="K87" s="201"/>
      <c r="L87" s="206"/>
      <c r="M87" s="207"/>
      <c r="N87" s="208"/>
      <c r="O87" s="208"/>
      <c r="P87" s="209">
        <f>P88+P145+P177+P187</f>
        <v>0</v>
      </c>
      <c r="Q87" s="208"/>
      <c r="R87" s="209">
        <f>R88+R145+R177+R187</f>
        <v>28.845862780000001</v>
      </c>
      <c r="S87" s="208"/>
      <c r="T87" s="210">
        <f>T88+T145+T177+T187</f>
        <v>15.933300000000001</v>
      </c>
      <c r="U87" s="12"/>
      <c r="V87" s="12"/>
      <c r="W87" s="12"/>
      <c r="X87" s="12"/>
      <c r="Y87" s="12"/>
      <c r="Z87" s="12"/>
      <c r="AA87" s="12"/>
      <c r="AB87" s="12"/>
      <c r="AC87" s="12"/>
      <c r="AD87" s="12"/>
      <c r="AE87" s="12"/>
      <c r="AR87" s="211" t="s">
        <v>83</v>
      </c>
      <c r="AT87" s="212" t="s">
        <v>75</v>
      </c>
      <c r="AU87" s="212" t="s">
        <v>76</v>
      </c>
      <c r="AY87" s="211" t="s">
        <v>214</v>
      </c>
      <c r="BK87" s="213">
        <f>BK88+BK145+BK177+BK187</f>
        <v>0</v>
      </c>
    </row>
    <row r="88" s="12" customFormat="1" ht="22.8" customHeight="1">
      <c r="A88" s="12"/>
      <c r="B88" s="200"/>
      <c r="C88" s="201"/>
      <c r="D88" s="202" t="s">
        <v>75</v>
      </c>
      <c r="E88" s="214" t="s">
        <v>234</v>
      </c>
      <c r="F88" s="214" t="s">
        <v>2264</v>
      </c>
      <c r="G88" s="201"/>
      <c r="H88" s="201"/>
      <c r="I88" s="204"/>
      <c r="J88" s="215">
        <f>BK88</f>
        <v>0</v>
      </c>
      <c r="K88" s="201"/>
      <c r="L88" s="206"/>
      <c r="M88" s="207"/>
      <c r="N88" s="208"/>
      <c r="O88" s="208"/>
      <c r="P88" s="209">
        <f>SUM(P89:P144)</f>
        <v>0</v>
      </c>
      <c r="Q88" s="208"/>
      <c r="R88" s="209">
        <f>SUM(R89:R144)</f>
        <v>28.845862780000001</v>
      </c>
      <c r="S88" s="208"/>
      <c r="T88" s="210">
        <f>SUM(T89:T144)</f>
        <v>0</v>
      </c>
      <c r="U88" s="12"/>
      <c r="V88" s="12"/>
      <c r="W88" s="12"/>
      <c r="X88" s="12"/>
      <c r="Y88" s="12"/>
      <c r="Z88" s="12"/>
      <c r="AA88" s="12"/>
      <c r="AB88" s="12"/>
      <c r="AC88" s="12"/>
      <c r="AD88" s="12"/>
      <c r="AE88" s="12"/>
      <c r="AR88" s="211" t="s">
        <v>83</v>
      </c>
      <c r="AT88" s="212" t="s">
        <v>75</v>
      </c>
      <c r="AU88" s="212" t="s">
        <v>83</v>
      </c>
      <c r="AY88" s="211" t="s">
        <v>214</v>
      </c>
      <c r="BK88" s="213">
        <f>SUM(BK89:BK144)</f>
        <v>0</v>
      </c>
    </row>
    <row r="89" s="2" customFormat="1" ht="24.15" customHeight="1">
      <c r="A89" s="42"/>
      <c r="B89" s="43"/>
      <c r="C89" s="216" t="s">
        <v>83</v>
      </c>
      <c r="D89" s="216" t="s">
        <v>217</v>
      </c>
      <c r="E89" s="217" t="s">
        <v>2379</v>
      </c>
      <c r="F89" s="218" t="s">
        <v>2380</v>
      </c>
      <c r="G89" s="219" t="s">
        <v>220</v>
      </c>
      <c r="H89" s="220">
        <v>13.789</v>
      </c>
      <c r="I89" s="221"/>
      <c r="J89" s="222">
        <f>ROUND(I89*H89,2)</f>
        <v>0</v>
      </c>
      <c r="K89" s="218" t="s">
        <v>221</v>
      </c>
      <c r="L89" s="48"/>
      <c r="M89" s="223" t="s">
        <v>32</v>
      </c>
      <c r="N89" s="224" t="s">
        <v>47</v>
      </c>
      <c r="O89" s="88"/>
      <c r="P89" s="225">
        <f>O89*H89</f>
        <v>0</v>
      </c>
      <c r="Q89" s="225">
        <v>1.94302</v>
      </c>
      <c r="R89" s="225">
        <f>Q89*H89</f>
        <v>26.79230278</v>
      </c>
      <c r="S89" s="225">
        <v>0</v>
      </c>
      <c r="T89" s="226">
        <f>S89*H89</f>
        <v>0</v>
      </c>
      <c r="U89" s="42"/>
      <c r="V89" s="42"/>
      <c r="W89" s="42"/>
      <c r="X89" s="42"/>
      <c r="Y89" s="42"/>
      <c r="Z89" s="42"/>
      <c r="AA89" s="42"/>
      <c r="AB89" s="42"/>
      <c r="AC89" s="42"/>
      <c r="AD89" s="42"/>
      <c r="AE89" s="42"/>
      <c r="AR89" s="227" t="s">
        <v>215</v>
      </c>
      <c r="AT89" s="227" t="s">
        <v>217</v>
      </c>
      <c r="AU89" s="227" t="s">
        <v>85</v>
      </c>
      <c r="AY89" s="20" t="s">
        <v>214</v>
      </c>
      <c r="BE89" s="228">
        <f>IF(N89="základní",J89,0)</f>
        <v>0</v>
      </c>
      <c r="BF89" s="228">
        <f>IF(N89="snížená",J89,0)</f>
        <v>0</v>
      </c>
      <c r="BG89" s="228">
        <f>IF(N89="zákl. přenesená",J89,0)</f>
        <v>0</v>
      </c>
      <c r="BH89" s="228">
        <f>IF(N89="sníž. přenesená",J89,0)</f>
        <v>0</v>
      </c>
      <c r="BI89" s="228">
        <f>IF(N89="nulová",J89,0)</f>
        <v>0</v>
      </c>
      <c r="BJ89" s="20" t="s">
        <v>83</v>
      </c>
      <c r="BK89" s="228">
        <f>ROUND(I89*H89,2)</f>
        <v>0</v>
      </c>
      <c r="BL89" s="20" t="s">
        <v>215</v>
      </c>
      <c r="BM89" s="227" t="s">
        <v>4265</v>
      </c>
    </row>
    <row r="90" s="2" customFormat="1">
      <c r="A90" s="42"/>
      <c r="B90" s="43"/>
      <c r="C90" s="44"/>
      <c r="D90" s="229" t="s">
        <v>223</v>
      </c>
      <c r="E90" s="44"/>
      <c r="F90" s="230" t="s">
        <v>2382</v>
      </c>
      <c r="G90" s="44"/>
      <c r="H90" s="44"/>
      <c r="I90" s="231"/>
      <c r="J90" s="44"/>
      <c r="K90" s="44"/>
      <c r="L90" s="48"/>
      <c r="M90" s="232"/>
      <c r="N90" s="233"/>
      <c r="O90" s="88"/>
      <c r="P90" s="88"/>
      <c r="Q90" s="88"/>
      <c r="R90" s="88"/>
      <c r="S90" s="88"/>
      <c r="T90" s="89"/>
      <c r="U90" s="42"/>
      <c r="V90" s="42"/>
      <c r="W90" s="42"/>
      <c r="X90" s="42"/>
      <c r="Y90" s="42"/>
      <c r="Z90" s="42"/>
      <c r="AA90" s="42"/>
      <c r="AB90" s="42"/>
      <c r="AC90" s="42"/>
      <c r="AD90" s="42"/>
      <c r="AE90" s="42"/>
      <c r="AT90" s="20" t="s">
        <v>223</v>
      </c>
      <c r="AU90" s="20" t="s">
        <v>85</v>
      </c>
    </row>
    <row r="91" s="14" customFormat="1">
      <c r="A91" s="14"/>
      <c r="B91" s="245"/>
      <c r="C91" s="246"/>
      <c r="D91" s="236" t="s">
        <v>225</v>
      </c>
      <c r="E91" s="247" t="s">
        <v>32</v>
      </c>
      <c r="F91" s="248" t="s">
        <v>4266</v>
      </c>
      <c r="G91" s="246"/>
      <c r="H91" s="249">
        <v>0.57599999999999996</v>
      </c>
      <c r="I91" s="250"/>
      <c r="J91" s="246"/>
      <c r="K91" s="246"/>
      <c r="L91" s="251"/>
      <c r="M91" s="252"/>
      <c r="N91" s="253"/>
      <c r="O91" s="253"/>
      <c r="P91" s="253"/>
      <c r="Q91" s="253"/>
      <c r="R91" s="253"/>
      <c r="S91" s="253"/>
      <c r="T91" s="254"/>
      <c r="U91" s="14"/>
      <c r="V91" s="14"/>
      <c r="W91" s="14"/>
      <c r="X91" s="14"/>
      <c r="Y91" s="14"/>
      <c r="Z91" s="14"/>
      <c r="AA91" s="14"/>
      <c r="AB91" s="14"/>
      <c r="AC91" s="14"/>
      <c r="AD91" s="14"/>
      <c r="AE91" s="14"/>
      <c r="AT91" s="255" t="s">
        <v>225</v>
      </c>
      <c r="AU91" s="255" t="s">
        <v>85</v>
      </c>
      <c r="AV91" s="14" t="s">
        <v>85</v>
      </c>
      <c r="AW91" s="14" t="s">
        <v>38</v>
      </c>
      <c r="AX91" s="14" t="s">
        <v>76</v>
      </c>
      <c r="AY91" s="255" t="s">
        <v>214</v>
      </c>
    </row>
    <row r="92" s="14" customFormat="1">
      <c r="A92" s="14"/>
      <c r="B92" s="245"/>
      <c r="C92" s="246"/>
      <c r="D92" s="236" t="s">
        <v>225</v>
      </c>
      <c r="E92" s="247" t="s">
        <v>32</v>
      </c>
      <c r="F92" s="248" t="s">
        <v>4267</v>
      </c>
      <c r="G92" s="246"/>
      <c r="H92" s="249">
        <v>0.28799999999999998</v>
      </c>
      <c r="I92" s="250"/>
      <c r="J92" s="246"/>
      <c r="K92" s="246"/>
      <c r="L92" s="251"/>
      <c r="M92" s="252"/>
      <c r="N92" s="253"/>
      <c r="O92" s="253"/>
      <c r="P92" s="253"/>
      <c r="Q92" s="253"/>
      <c r="R92" s="253"/>
      <c r="S92" s="253"/>
      <c r="T92" s="254"/>
      <c r="U92" s="14"/>
      <c r="V92" s="14"/>
      <c r="W92" s="14"/>
      <c r="X92" s="14"/>
      <c r="Y92" s="14"/>
      <c r="Z92" s="14"/>
      <c r="AA92" s="14"/>
      <c r="AB92" s="14"/>
      <c r="AC92" s="14"/>
      <c r="AD92" s="14"/>
      <c r="AE92" s="14"/>
      <c r="AT92" s="255" t="s">
        <v>225</v>
      </c>
      <c r="AU92" s="255" t="s">
        <v>85</v>
      </c>
      <c r="AV92" s="14" t="s">
        <v>85</v>
      </c>
      <c r="AW92" s="14" t="s">
        <v>38</v>
      </c>
      <c r="AX92" s="14" t="s">
        <v>76</v>
      </c>
      <c r="AY92" s="255" t="s">
        <v>214</v>
      </c>
    </row>
    <row r="93" s="14" customFormat="1">
      <c r="A93" s="14"/>
      <c r="B93" s="245"/>
      <c r="C93" s="246"/>
      <c r="D93" s="236" t="s">
        <v>225</v>
      </c>
      <c r="E93" s="247" t="s">
        <v>32</v>
      </c>
      <c r="F93" s="248" t="s">
        <v>4268</v>
      </c>
      <c r="G93" s="246"/>
      <c r="H93" s="249">
        <v>0.017999999999999999</v>
      </c>
      <c r="I93" s="250"/>
      <c r="J93" s="246"/>
      <c r="K93" s="246"/>
      <c r="L93" s="251"/>
      <c r="M93" s="252"/>
      <c r="N93" s="253"/>
      <c r="O93" s="253"/>
      <c r="P93" s="253"/>
      <c r="Q93" s="253"/>
      <c r="R93" s="253"/>
      <c r="S93" s="253"/>
      <c r="T93" s="254"/>
      <c r="U93" s="14"/>
      <c r="V93" s="14"/>
      <c r="W93" s="14"/>
      <c r="X93" s="14"/>
      <c r="Y93" s="14"/>
      <c r="Z93" s="14"/>
      <c r="AA93" s="14"/>
      <c r="AB93" s="14"/>
      <c r="AC93" s="14"/>
      <c r="AD93" s="14"/>
      <c r="AE93" s="14"/>
      <c r="AT93" s="255" t="s">
        <v>225</v>
      </c>
      <c r="AU93" s="255" t="s">
        <v>85</v>
      </c>
      <c r="AV93" s="14" t="s">
        <v>85</v>
      </c>
      <c r="AW93" s="14" t="s">
        <v>38</v>
      </c>
      <c r="AX93" s="14" t="s">
        <v>76</v>
      </c>
      <c r="AY93" s="255" t="s">
        <v>214</v>
      </c>
    </row>
    <row r="94" s="14" customFormat="1">
      <c r="A94" s="14"/>
      <c r="B94" s="245"/>
      <c r="C94" s="246"/>
      <c r="D94" s="236" t="s">
        <v>225</v>
      </c>
      <c r="E94" s="247" t="s">
        <v>32</v>
      </c>
      <c r="F94" s="248" t="s">
        <v>4269</v>
      </c>
      <c r="G94" s="246"/>
      <c r="H94" s="249">
        <v>0.033000000000000002</v>
      </c>
      <c r="I94" s="250"/>
      <c r="J94" s="246"/>
      <c r="K94" s="246"/>
      <c r="L94" s="251"/>
      <c r="M94" s="252"/>
      <c r="N94" s="253"/>
      <c r="O94" s="253"/>
      <c r="P94" s="253"/>
      <c r="Q94" s="253"/>
      <c r="R94" s="253"/>
      <c r="S94" s="253"/>
      <c r="T94" s="254"/>
      <c r="U94" s="14"/>
      <c r="V94" s="14"/>
      <c r="W94" s="14"/>
      <c r="X94" s="14"/>
      <c r="Y94" s="14"/>
      <c r="Z94" s="14"/>
      <c r="AA94" s="14"/>
      <c r="AB94" s="14"/>
      <c r="AC94" s="14"/>
      <c r="AD94" s="14"/>
      <c r="AE94" s="14"/>
      <c r="AT94" s="255" t="s">
        <v>225</v>
      </c>
      <c r="AU94" s="255" t="s">
        <v>85</v>
      </c>
      <c r="AV94" s="14" t="s">
        <v>85</v>
      </c>
      <c r="AW94" s="14" t="s">
        <v>38</v>
      </c>
      <c r="AX94" s="14" t="s">
        <v>76</v>
      </c>
      <c r="AY94" s="255" t="s">
        <v>214</v>
      </c>
    </row>
    <row r="95" s="14" customFormat="1">
      <c r="A95" s="14"/>
      <c r="B95" s="245"/>
      <c r="C95" s="246"/>
      <c r="D95" s="236" t="s">
        <v>225</v>
      </c>
      <c r="E95" s="247" t="s">
        <v>32</v>
      </c>
      <c r="F95" s="248" t="s">
        <v>4270</v>
      </c>
      <c r="G95" s="246"/>
      <c r="H95" s="249">
        <v>0.38400000000000001</v>
      </c>
      <c r="I95" s="250"/>
      <c r="J95" s="246"/>
      <c r="K95" s="246"/>
      <c r="L95" s="251"/>
      <c r="M95" s="252"/>
      <c r="N95" s="253"/>
      <c r="O95" s="253"/>
      <c r="P95" s="253"/>
      <c r="Q95" s="253"/>
      <c r="R95" s="253"/>
      <c r="S95" s="253"/>
      <c r="T95" s="254"/>
      <c r="U95" s="14"/>
      <c r="V95" s="14"/>
      <c r="W95" s="14"/>
      <c r="X95" s="14"/>
      <c r="Y95" s="14"/>
      <c r="Z95" s="14"/>
      <c r="AA95" s="14"/>
      <c r="AB95" s="14"/>
      <c r="AC95" s="14"/>
      <c r="AD95" s="14"/>
      <c r="AE95" s="14"/>
      <c r="AT95" s="255" t="s">
        <v>225</v>
      </c>
      <c r="AU95" s="255" t="s">
        <v>85</v>
      </c>
      <c r="AV95" s="14" t="s">
        <v>85</v>
      </c>
      <c r="AW95" s="14" t="s">
        <v>38</v>
      </c>
      <c r="AX95" s="14" t="s">
        <v>76</v>
      </c>
      <c r="AY95" s="255" t="s">
        <v>214</v>
      </c>
    </row>
    <row r="96" s="14" customFormat="1">
      <c r="A96" s="14"/>
      <c r="B96" s="245"/>
      <c r="C96" s="246"/>
      <c r="D96" s="236" t="s">
        <v>225</v>
      </c>
      <c r="E96" s="247" t="s">
        <v>32</v>
      </c>
      <c r="F96" s="248" t="s">
        <v>4271</v>
      </c>
      <c r="G96" s="246"/>
      <c r="H96" s="249">
        <v>0.75</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225</v>
      </c>
      <c r="AU96" s="255" t="s">
        <v>85</v>
      </c>
      <c r="AV96" s="14" t="s">
        <v>85</v>
      </c>
      <c r="AW96" s="14" t="s">
        <v>38</v>
      </c>
      <c r="AX96" s="14" t="s">
        <v>76</v>
      </c>
      <c r="AY96" s="255" t="s">
        <v>214</v>
      </c>
    </row>
    <row r="97" s="14" customFormat="1">
      <c r="A97" s="14"/>
      <c r="B97" s="245"/>
      <c r="C97" s="246"/>
      <c r="D97" s="236" t="s">
        <v>225</v>
      </c>
      <c r="E97" s="247" t="s">
        <v>32</v>
      </c>
      <c r="F97" s="248" t="s">
        <v>4272</v>
      </c>
      <c r="G97" s="246"/>
      <c r="H97" s="249">
        <v>0.31900000000000001</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225</v>
      </c>
      <c r="AU97" s="255" t="s">
        <v>85</v>
      </c>
      <c r="AV97" s="14" t="s">
        <v>85</v>
      </c>
      <c r="AW97" s="14" t="s">
        <v>38</v>
      </c>
      <c r="AX97" s="14" t="s">
        <v>76</v>
      </c>
      <c r="AY97" s="255" t="s">
        <v>214</v>
      </c>
    </row>
    <row r="98" s="14" customFormat="1">
      <c r="A98" s="14"/>
      <c r="B98" s="245"/>
      <c r="C98" s="246"/>
      <c r="D98" s="236" t="s">
        <v>225</v>
      </c>
      <c r="E98" s="247" t="s">
        <v>32</v>
      </c>
      <c r="F98" s="248" t="s">
        <v>4273</v>
      </c>
      <c r="G98" s="246"/>
      <c r="H98" s="249">
        <v>0.375</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225</v>
      </c>
      <c r="AU98" s="255" t="s">
        <v>85</v>
      </c>
      <c r="AV98" s="14" t="s">
        <v>85</v>
      </c>
      <c r="AW98" s="14" t="s">
        <v>38</v>
      </c>
      <c r="AX98" s="14" t="s">
        <v>76</v>
      </c>
      <c r="AY98" s="255" t="s">
        <v>214</v>
      </c>
    </row>
    <row r="99" s="14" customFormat="1">
      <c r="A99" s="14"/>
      <c r="B99" s="245"/>
      <c r="C99" s="246"/>
      <c r="D99" s="236" t="s">
        <v>225</v>
      </c>
      <c r="E99" s="247" t="s">
        <v>32</v>
      </c>
      <c r="F99" s="248" t="s">
        <v>4274</v>
      </c>
      <c r="G99" s="246"/>
      <c r="H99" s="249">
        <v>1.875</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225</v>
      </c>
      <c r="AU99" s="255" t="s">
        <v>85</v>
      </c>
      <c r="AV99" s="14" t="s">
        <v>85</v>
      </c>
      <c r="AW99" s="14" t="s">
        <v>38</v>
      </c>
      <c r="AX99" s="14" t="s">
        <v>76</v>
      </c>
      <c r="AY99" s="255" t="s">
        <v>214</v>
      </c>
    </row>
    <row r="100" s="14" customFormat="1">
      <c r="A100" s="14"/>
      <c r="B100" s="245"/>
      <c r="C100" s="246"/>
      <c r="D100" s="236" t="s">
        <v>225</v>
      </c>
      <c r="E100" s="247" t="s">
        <v>32</v>
      </c>
      <c r="F100" s="248" t="s">
        <v>4275</v>
      </c>
      <c r="G100" s="246"/>
      <c r="H100" s="249">
        <v>1.8</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225</v>
      </c>
      <c r="AU100" s="255" t="s">
        <v>85</v>
      </c>
      <c r="AV100" s="14" t="s">
        <v>85</v>
      </c>
      <c r="AW100" s="14" t="s">
        <v>38</v>
      </c>
      <c r="AX100" s="14" t="s">
        <v>76</v>
      </c>
      <c r="AY100" s="255" t="s">
        <v>214</v>
      </c>
    </row>
    <row r="101" s="14" customFormat="1">
      <c r="A101" s="14"/>
      <c r="B101" s="245"/>
      <c r="C101" s="246"/>
      <c r="D101" s="236" t="s">
        <v>225</v>
      </c>
      <c r="E101" s="247" t="s">
        <v>32</v>
      </c>
      <c r="F101" s="248" t="s">
        <v>4276</v>
      </c>
      <c r="G101" s="246"/>
      <c r="H101" s="249">
        <v>0.40500000000000003</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225</v>
      </c>
      <c r="AU101" s="255" t="s">
        <v>85</v>
      </c>
      <c r="AV101" s="14" t="s">
        <v>85</v>
      </c>
      <c r="AW101" s="14" t="s">
        <v>38</v>
      </c>
      <c r="AX101" s="14" t="s">
        <v>76</v>
      </c>
      <c r="AY101" s="255" t="s">
        <v>214</v>
      </c>
    </row>
    <row r="102" s="14" customFormat="1">
      <c r="A102" s="14"/>
      <c r="B102" s="245"/>
      <c r="C102" s="246"/>
      <c r="D102" s="236" t="s">
        <v>225</v>
      </c>
      <c r="E102" s="247" t="s">
        <v>32</v>
      </c>
      <c r="F102" s="248" t="s">
        <v>4277</v>
      </c>
      <c r="G102" s="246"/>
      <c r="H102" s="249">
        <v>0.105</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225</v>
      </c>
      <c r="AU102" s="255" t="s">
        <v>85</v>
      </c>
      <c r="AV102" s="14" t="s">
        <v>85</v>
      </c>
      <c r="AW102" s="14" t="s">
        <v>38</v>
      </c>
      <c r="AX102" s="14" t="s">
        <v>76</v>
      </c>
      <c r="AY102" s="255" t="s">
        <v>214</v>
      </c>
    </row>
    <row r="103" s="14" customFormat="1">
      <c r="A103" s="14"/>
      <c r="B103" s="245"/>
      <c r="C103" s="246"/>
      <c r="D103" s="236" t="s">
        <v>225</v>
      </c>
      <c r="E103" s="247" t="s">
        <v>32</v>
      </c>
      <c r="F103" s="248" t="s">
        <v>4278</v>
      </c>
      <c r="G103" s="246"/>
      <c r="H103" s="249">
        <v>0.189</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225</v>
      </c>
      <c r="AU103" s="255" t="s">
        <v>85</v>
      </c>
      <c r="AV103" s="14" t="s">
        <v>85</v>
      </c>
      <c r="AW103" s="14" t="s">
        <v>38</v>
      </c>
      <c r="AX103" s="14" t="s">
        <v>76</v>
      </c>
      <c r="AY103" s="255" t="s">
        <v>214</v>
      </c>
    </row>
    <row r="104" s="14" customFormat="1">
      <c r="A104" s="14"/>
      <c r="B104" s="245"/>
      <c r="C104" s="246"/>
      <c r="D104" s="236" t="s">
        <v>225</v>
      </c>
      <c r="E104" s="247" t="s">
        <v>32</v>
      </c>
      <c r="F104" s="248" t="s">
        <v>4279</v>
      </c>
      <c r="G104" s="246"/>
      <c r="H104" s="249">
        <v>0.90000000000000002</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225</v>
      </c>
      <c r="AU104" s="255" t="s">
        <v>85</v>
      </c>
      <c r="AV104" s="14" t="s">
        <v>85</v>
      </c>
      <c r="AW104" s="14" t="s">
        <v>38</v>
      </c>
      <c r="AX104" s="14" t="s">
        <v>76</v>
      </c>
      <c r="AY104" s="255" t="s">
        <v>214</v>
      </c>
    </row>
    <row r="105" s="14" customFormat="1">
      <c r="A105" s="14"/>
      <c r="B105" s="245"/>
      <c r="C105" s="246"/>
      <c r="D105" s="236" t="s">
        <v>225</v>
      </c>
      <c r="E105" s="247" t="s">
        <v>32</v>
      </c>
      <c r="F105" s="248" t="s">
        <v>4280</v>
      </c>
      <c r="G105" s="246"/>
      <c r="H105" s="249">
        <v>0.57599999999999996</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225</v>
      </c>
      <c r="AU105" s="255" t="s">
        <v>85</v>
      </c>
      <c r="AV105" s="14" t="s">
        <v>85</v>
      </c>
      <c r="AW105" s="14" t="s">
        <v>38</v>
      </c>
      <c r="AX105" s="14" t="s">
        <v>76</v>
      </c>
      <c r="AY105" s="255" t="s">
        <v>214</v>
      </c>
    </row>
    <row r="106" s="14" customFormat="1">
      <c r="A106" s="14"/>
      <c r="B106" s="245"/>
      <c r="C106" s="246"/>
      <c r="D106" s="236" t="s">
        <v>225</v>
      </c>
      <c r="E106" s="247" t="s">
        <v>32</v>
      </c>
      <c r="F106" s="248" t="s">
        <v>4281</v>
      </c>
      <c r="G106" s="246"/>
      <c r="H106" s="249">
        <v>1.5</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225</v>
      </c>
      <c r="AU106" s="255" t="s">
        <v>85</v>
      </c>
      <c r="AV106" s="14" t="s">
        <v>85</v>
      </c>
      <c r="AW106" s="14" t="s">
        <v>38</v>
      </c>
      <c r="AX106" s="14" t="s">
        <v>76</v>
      </c>
      <c r="AY106" s="255" t="s">
        <v>214</v>
      </c>
    </row>
    <row r="107" s="14" customFormat="1">
      <c r="A107" s="14"/>
      <c r="B107" s="245"/>
      <c r="C107" s="246"/>
      <c r="D107" s="236" t="s">
        <v>225</v>
      </c>
      <c r="E107" s="247" t="s">
        <v>32</v>
      </c>
      <c r="F107" s="248" t="s">
        <v>4282</v>
      </c>
      <c r="G107" s="246"/>
      <c r="H107" s="249">
        <v>1.44</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225</v>
      </c>
      <c r="AU107" s="255" t="s">
        <v>85</v>
      </c>
      <c r="AV107" s="14" t="s">
        <v>85</v>
      </c>
      <c r="AW107" s="14" t="s">
        <v>38</v>
      </c>
      <c r="AX107" s="14" t="s">
        <v>76</v>
      </c>
      <c r="AY107" s="255" t="s">
        <v>214</v>
      </c>
    </row>
    <row r="108" s="14" customFormat="1">
      <c r="A108" s="14"/>
      <c r="B108" s="245"/>
      <c r="C108" s="246"/>
      <c r="D108" s="236" t="s">
        <v>225</v>
      </c>
      <c r="E108" s="247" t="s">
        <v>32</v>
      </c>
      <c r="F108" s="248" t="s">
        <v>4283</v>
      </c>
      <c r="G108" s="246"/>
      <c r="H108" s="249">
        <v>0.059999999999999998</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225</v>
      </c>
      <c r="AU108" s="255" t="s">
        <v>85</v>
      </c>
      <c r="AV108" s="14" t="s">
        <v>85</v>
      </c>
      <c r="AW108" s="14" t="s">
        <v>38</v>
      </c>
      <c r="AX108" s="14" t="s">
        <v>76</v>
      </c>
      <c r="AY108" s="255" t="s">
        <v>214</v>
      </c>
    </row>
    <row r="109" s="14" customFormat="1">
      <c r="A109" s="14"/>
      <c r="B109" s="245"/>
      <c r="C109" s="246"/>
      <c r="D109" s="236" t="s">
        <v>225</v>
      </c>
      <c r="E109" s="247" t="s">
        <v>32</v>
      </c>
      <c r="F109" s="248" t="s">
        <v>4284</v>
      </c>
      <c r="G109" s="246"/>
      <c r="H109" s="249">
        <v>0.063</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76</v>
      </c>
      <c r="AY109" s="255" t="s">
        <v>214</v>
      </c>
    </row>
    <row r="110" s="14" customFormat="1">
      <c r="A110" s="14"/>
      <c r="B110" s="245"/>
      <c r="C110" s="246"/>
      <c r="D110" s="236" t="s">
        <v>225</v>
      </c>
      <c r="E110" s="247" t="s">
        <v>32</v>
      </c>
      <c r="F110" s="248" t="s">
        <v>4285</v>
      </c>
      <c r="G110" s="246"/>
      <c r="H110" s="249">
        <v>0.56299999999999994</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4286</v>
      </c>
      <c r="G111" s="246"/>
      <c r="H111" s="249">
        <v>0.35599999999999998</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4287</v>
      </c>
      <c r="G112" s="246"/>
      <c r="H112" s="249">
        <v>0.45600000000000002</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4" customFormat="1">
      <c r="A113" s="14"/>
      <c r="B113" s="245"/>
      <c r="C113" s="246"/>
      <c r="D113" s="236" t="s">
        <v>225</v>
      </c>
      <c r="E113" s="247" t="s">
        <v>32</v>
      </c>
      <c r="F113" s="248" t="s">
        <v>4288</v>
      </c>
      <c r="G113" s="246"/>
      <c r="H113" s="249">
        <v>0.432</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225</v>
      </c>
      <c r="AU113" s="255" t="s">
        <v>85</v>
      </c>
      <c r="AV113" s="14" t="s">
        <v>85</v>
      </c>
      <c r="AW113" s="14" t="s">
        <v>38</v>
      </c>
      <c r="AX113" s="14" t="s">
        <v>76</v>
      </c>
      <c r="AY113" s="255" t="s">
        <v>214</v>
      </c>
    </row>
    <row r="114" s="14" customFormat="1">
      <c r="A114" s="14"/>
      <c r="B114" s="245"/>
      <c r="C114" s="246"/>
      <c r="D114" s="236" t="s">
        <v>225</v>
      </c>
      <c r="E114" s="247" t="s">
        <v>32</v>
      </c>
      <c r="F114" s="248" t="s">
        <v>4289</v>
      </c>
      <c r="G114" s="246"/>
      <c r="H114" s="249">
        <v>0.014</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225</v>
      </c>
      <c r="AU114" s="255" t="s">
        <v>85</v>
      </c>
      <c r="AV114" s="14" t="s">
        <v>85</v>
      </c>
      <c r="AW114" s="14" t="s">
        <v>38</v>
      </c>
      <c r="AX114" s="14" t="s">
        <v>76</v>
      </c>
      <c r="AY114" s="255" t="s">
        <v>214</v>
      </c>
    </row>
    <row r="115" s="14" customFormat="1">
      <c r="A115" s="14"/>
      <c r="B115" s="245"/>
      <c r="C115" s="246"/>
      <c r="D115" s="236" t="s">
        <v>225</v>
      </c>
      <c r="E115" s="247" t="s">
        <v>32</v>
      </c>
      <c r="F115" s="248" t="s">
        <v>4290</v>
      </c>
      <c r="G115" s="246"/>
      <c r="H115" s="249">
        <v>0.312</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76</v>
      </c>
      <c r="AY115" s="255" t="s">
        <v>214</v>
      </c>
    </row>
    <row r="116" s="15" customFormat="1">
      <c r="A116" s="15"/>
      <c r="B116" s="256"/>
      <c r="C116" s="257"/>
      <c r="D116" s="236" t="s">
        <v>225</v>
      </c>
      <c r="E116" s="258" t="s">
        <v>32</v>
      </c>
      <c r="F116" s="259" t="s">
        <v>256</v>
      </c>
      <c r="G116" s="257"/>
      <c r="H116" s="260">
        <v>13.789000000000002</v>
      </c>
      <c r="I116" s="261"/>
      <c r="J116" s="257"/>
      <c r="K116" s="257"/>
      <c r="L116" s="262"/>
      <c r="M116" s="263"/>
      <c r="N116" s="264"/>
      <c r="O116" s="264"/>
      <c r="P116" s="264"/>
      <c r="Q116" s="264"/>
      <c r="R116" s="264"/>
      <c r="S116" s="264"/>
      <c r="T116" s="265"/>
      <c r="U116" s="15"/>
      <c r="V116" s="15"/>
      <c r="W116" s="15"/>
      <c r="X116" s="15"/>
      <c r="Y116" s="15"/>
      <c r="Z116" s="15"/>
      <c r="AA116" s="15"/>
      <c r="AB116" s="15"/>
      <c r="AC116" s="15"/>
      <c r="AD116" s="15"/>
      <c r="AE116" s="15"/>
      <c r="AT116" s="266" t="s">
        <v>225</v>
      </c>
      <c r="AU116" s="266" t="s">
        <v>85</v>
      </c>
      <c r="AV116" s="15" t="s">
        <v>215</v>
      </c>
      <c r="AW116" s="15" t="s">
        <v>38</v>
      </c>
      <c r="AX116" s="15" t="s">
        <v>83</v>
      </c>
      <c r="AY116" s="266" t="s">
        <v>214</v>
      </c>
    </row>
    <row r="117" s="2" customFormat="1" ht="24.15" customHeight="1">
      <c r="A117" s="42"/>
      <c r="B117" s="43"/>
      <c r="C117" s="216" t="s">
        <v>85</v>
      </c>
      <c r="D117" s="216" t="s">
        <v>217</v>
      </c>
      <c r="E117" s="217" t="s">
        <v>4291</v>
      </c>
      <c r="F117" s="218" t="s">
        <v>4292</v>
      </c>
      <c r="G117" s="219" t="s">
        <v>241</v>
      </c>
      <c r="H117" s="220">
        <v>1.8839999999999999</v>
      </c>
      <c r="I117" s="221"/>
      <c r="J117" s="222">
        <f>ROUND(I117*H117,2)</f>
        <v>0</v>
      </c>
      <c r="K117" s="218" t="s">
        <v>221</v>
      </c>
      <c r="L117" s="48"/>
      <c r="M117" s="223" t="s">
        <v>32</v>
      </c>
      <c r="N117" s="224" t="s">
        <v>47</v>
      </c>
      <c r="O117" s="88"/>
      <c r="P117" s="225">
        <f>O117*H117</f>
        <v>0</v>
      </c>
      <c r="Q117" s="225">
        <v>1.0900000000000001</v>
      </c>
      <c r="R117" s="225">
        <f>Q117*H117</f>
        <v>2.0535600000000001</v>
      </c>
      <c r="S117" s="225">
        <v>0</v>
      </c>
      <c r="T117" s="226">
        <f>S117*H117</f>
        <v>0</v>
      </c>
      <c r="U117" s="42"/>
      <c r="V117" s="42"/>
      <c r="W117" s="42"/>
      <c r="X117" s="42"/>
      <c r="Y117" s="42"/>
      <c r="Z117" s="42"/>
      <c r="AA117" s="42"/>
      <c r="AB117" s="42"/>
      <c r="AC117" s="42"/>
      <c r="AD117" s="42"/>
      <c r="AE117" s="42"/>
      <c r="AR117" s="227" t="s">
        <v>215</v>
      </c>
      <c r="AT117" s="227" t="s">
        <v>217</v>
      </c>
      <c r="AU117" s="227" t="s">
        <v>85</v>
      </c>
      <c r="AY117" s="20" t="s">
        <v>214</v>
      </c>
      <c r="BE117" s="228">
        <f>IF(N117="základní",J117,0)</f>
        <v>0</v>
      </c>
      <c r="BF117" s="228">
        <f>IF(N117="snížená",J117,0)</f>
        <v>0</v>
      </c>
      <c r="BG117" s="228">
        <f>IF(N117="zákl. přenesená",J117,0)</f>
        <v>0</v>
      </c>
      <c r="BH117" s="228">
        <f>IF(N117="sníž. přenesená",J117,0)</f>
        <v>0</v>
      </c>
      <c r="BI117" s="228">
        <f>IF(N117="nulová",J117,0)</f>
        <v>0</v>
      </c>
      <c r="BJ117" s="20" t="s">
        <v>83</v>
      </c>
      <c r="BK117" s="228">
        <f>ROUND(I117*H117,2)</f>
        <v>0</v>
      </c>
      <c r="BL117" s="20" t="s">
        <v>215</v>
      </c>
      <c r="BM117" s="227" t="s">
        <v>4293</v>
      </c>
    </row>
    <row r="118" s="2" customFormat="1">
      <c r="A118" s="42"/>
      <c r="B118" s="43"/>
      <c r="C118" s="44"/>
      <c r="D118" s="229" t="s">
        <v>223</v>
      </c>
      <c r="E118" s="44"/>
      <c r="F118" s="230" t="s">
        <v>4294</v>
      </c>
      <c r="G118" s="44"/>
      <c r="H118" s="44"/>
      <c r="I118" s="231"/>
      <c r="J118" s="44"/>
      <c r="K118" s="44"/>
      <c r="L118" s="48"/>
      <c r="M118" s="232"/>
      <c r="N118" s="233"/>
      <c r="O118" s="88"/>
      <c r="P118" s="88"/>
      <c r="Q118" s="88"/>
      <c r="R118" s="88"/>
      <c r="S118" s="88"/>
      <c r="T118" s="89"/>
      <c r="U118" s="42"/>
      <c r="V118" s="42"/>
      <c r="W118" s="42"/>
      <c r="X118" s="42"/>
      <c r="Y118" s="42"/>
      <c r="Z118" s="42"/>
      <c r="AA118" s="42"/>
      <c r="AB118" s="42"/>
      <c r="AC118" s="42"/>
      <c r="AD118" s="42"/>
      <c r="AE118" s="42"/>
      <c r="AT118" s="20" t="s">
        <v>223</v>
      </c>
      <c r="AU118" s="20" t="s">
        <v>85</v>
      </c>
    </row>
    <row r="119" s="14" customFormat="1">
      <c r="A119" s="14"/>
      <c r="B119" s="245"/>
      <c r="C119" s="246"/>
      <c r="D119" s="236" t="s">
        <v>225</v>
      </c>
      <c r="E119" s="247" t="s">
        <v>32</v>
      </c>
      <c r="F119" s="248" t="s">
        <v>4295</v>
      </c>
      <c r="G119" s="246"/>
      <c r="H119" s="249">
        <v>0.078</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225</v>
      </c>
      <c r="AU119" s="255" t="s">
        <v>85</v>
      </c>
      <c r="AV119" s="14" t="s">
        <v>85</v>
      </c>
      <c r="AW119" s="14" t="s">
        <v>38</v>
      </c>
      <c r="AX119" s="14" t="s">
        <v>76</v>
      </c>
      <c r="AY119" s="255" t="s">
        <v>214</v>
      </c>
    </row>
    <row r="120" s="14" customFormat="1">
      <c r="A120" s="14"/>
      <c r="B120" s="245"/>
      <c r="C120" s="246"/>
      <c r="D120" s="236" t="s">
        <v>225</v>
      </c>
      <c r="E120" s="247" t="s">
        <v>32</v>
      </c>
      <c r="F120" s="248" t="s">
        <v>4296</v>
      </c>
      <c r="G120" s="246"/>
      <c r="H120" s="249">
        <v>0.039</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225</v>
      </c>
      <c r="AU120" s="255" t="s">
        <v>85</v>
      </c>
      <c r="AV120" s="14" t="s">
        <v>85</v>
      </c>
      <c r="AW120" s="14" t="s">
        <v>38</v>
      </c>
      <c r="AX120" s="14" t="s">
        <v>76</v>
      </c>
      <c r="AY120" s="255" t="s">
        <v>214</v>
      </c>
    </row>
    <row r="121" s="14" customFormat="1">
      <c r="A121" s="14"/>
      <c r="B121" s="245"/>
      <c r="C121" s="246"/>
      <c r="D121" s="236" t="s">
        <v>225</v>
      </c>
      <c r="E121" s="247" t="s">
        <v>32</v>
      </c>
      <c r="F121" s="248" t="s">
        <v>4297</v>
      </c>
      <c r="G121" s="246"/>
      <c r="H121" s="249">
        <v>0.01</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225</v>
      </c>
      <c r="AU121" s="255" t="s">
        <v>85</v>
      </c>
      <c r="AV121" s="14" t="s">
        <v>85</v>
      </c>
      <c r="AW121" s="14" t="s">
        <v>38</v>
      </c>
      <c r="AX121" s="14" t="s">
        <v>76</v>
      </c>
      <c r="AY121" s="255" t="s">
        <v>214</v>
      </c>
    </row>
    <row r="122" s="14" customFormat="1">
      <c r="A122" s="14"/>
      <c r="B122" s="245"/>
      <c r="C122" s="246"/>
      <c r="D122" s="236" t="s">
        <v>225</v>
      </c>
      <c r="E122" s="247" t="s">
        <v>32</v>
      </c>
      <c r="F122" s="248" t="s">
        <v>4298</v>
      </c>
      <c r="G122" s="246"/>
      <c r="H122" s="249">
        <v>0.017999999999999999</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4299</v>
      </c>
      <c r="G123" s="246"/>
      <c r="H123" s="249">
        <v>0.051999999999999998</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4300</v>
      </c>
      <c r="G124" s="246"/>
      <c r="H124" s="249">
        <v>0.081000000000000003</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4" customFormat="1">
      <c r="A125" s="14"/>
      <c r="B125" s="245"/>
      <c r="C125" s="246"/>
      <c r="D125" s="236" t="s">
        <v>225</v>
      </c>
      <c r="E125" s="247" t="s">
        <v>32</v>
      </c>
      <c r="F125" s="248" t="s">
        <v>4301</v>
      </c>
      <c r="G125" s="246"/>
      <c r="H125" s="249">
        <v>0.034000000000000002</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38</v>
      </c>
      <c r="AX125" s="14" t="s">
        <v>76</v>
      </c>
      <c r="AY125" s="255" t="s">
        <v>214</v>
      </c>
    </row>
    <row r="126" s="14" customFormat="1">
      <c r="A126" s="14"/>
      <c r="B126" s="245"/>
      <c r="C126" s="246"/>
      <c r="D126" s="236" t="s">
        <v>225</v>
      </c>
      <c r="E126" s="247" t="s">
        <v>32</v>
      </c>
      <c r="F126" s="248" t="s">
        <v>4302</v>
      </c>
      <c r="G126" s="246"/>
      <c r="H126" s="249">
        <v>0.041000000000000002</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225</v>
      </c>
      <c r="AU126" s="255" t="s">
        <v>85</v>
      </c>
      <c r="AV126" s="14" t="s">
        <v>85</v>
      </c>
      <c r="AW126" s="14" t="s">
        <v>38</v>
      </c>
      <c r="AX126" s="14" t="s">
        <v>76</v>
      </c>
      <c r="AY126" s="255" t="s">
        <v>214</v>
      </c>
    </row>
    <row r="127" s="14" customFormat="1">
      <c r="A127" s="14"/>
      <c r="B127" s="245"/>
      <c r="C127" s="246"/>
      <c r="D127" s="236" t="s">
        <v>225</v>
      </c>
      <c r="E127" s="247" t="s">
        <v>32</v>
      </c>
      <c r="F127" s="248" t="s">
        <v>4303</v>
      </c>
      <c r="G127" s="246"/>
      <c r="H127" s="249">
        <v>0.20300000000000001</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76</v>
      </c>
      <c r="AY127" s="255" t="s">
        <v>214</v>
      </c>
    </row>
    <row r="128" s="14" customFormat="1">
      <c r="A128" s="14"/>
      <c r="B128" s="245"/>
      <c r="C128" s="246"/>
      <c r="D128" s="236" t="s">
        <v>225</v>
      </c>
      <c r="E128" s="247" t="s">
        <v>32</v>
      </c>
      <c r="F128" s="248" t="s">
        <v>4304</v>
      </c>
      <c r="G128" s="246"/>
      <c r="H128" s="249">
        <v>0.24299999999999999</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38</v>
      </c>
      <c r="AX128" s="14" t="s">
        <v>76</v>
      </c>
      <c r="AY128" s="255" t="s">
        <v>214</v>
      </c>
    </row>
    <row r="129" s="14" customFormat="1">
      <c r="A129" s="14"/>
      <c r="B129" s="245"/>
      <c r="C129" s="246"/>
      <c r="D129" s="236" t="s">
        <v>225</v>
      </c>
      <c r="E129" s="247" t="s">
        <v>32</v>
      </c>
      <c r="F129" s="248" t="s">
        <v>4305</v>
      </c>
      <c r="G129" s="246"/>
      <c r="H129" s="249">
        <v>0.072999999999999995</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225</v>
      </c>
      <c r="AU129" s="255" t="s">
        <v>85</v>
      </c>
      <c r="AV129" s="14" t="s">
        <v>85</v>
      </c>
      <c r="AW129" s="14" t="s">
        <v>38</v>
      </c>
      <c r="AX129" s="14" t="s">
        <v>76</v>
      </c>
      <c r="AY129" s="255" t="s">
        <v>214</v>
      </c>
    </row>
    <row r="130" s="14" customFormat="1">
      <c r="A130" s="14"/>
      <c r="B130" s="245"/>
      <c r="C130" s="246"/>
      <c r="D130" s="236" t="s">
        <v>225</v>
      </c>
      <c r="E130" s="247" t="s">
        <v>32</v>
      </c>
      <c r="F130" s="248" t="s">
        <v>4306</v>
      </c>
      <c r="G130" s="246"/>
      <c r="H130" s="249">
        <v>0.113</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225</v>
      </c>
      <c r="AU130" s="255" t="s">
        <v>85</v>
      </c>
      <c r="AV130" s="14" t="s">
        <v>85</v>
      </c>
      <c r="AW130" s="14" t="s">
        <v>38</v>
      </c>
      <c r="AX130" s="14" t="s">
        <v>76</v>
      </c>
      <c r="AY130" s="255" t="s">
        <v>214</v>
      </c>
    </row>
    <row r="131" s="14" customFormat="1">
      <c r="A131" s="14"/>
      <c r="B131" s="245"/>
      <c r="C131" s="246"/>
      <c r="D131" s="236" t="s">
        <v>225</v>
      </c>
      <c r="E131" s="247" t="s">
        <v>32</v>
      </c>
      <c r="F131" s="248" t="s">
        <v>4307</v>
      </c>
      <c r="G131" s="246"/>
      <c r="H131" s="249">
        <v>0.034000000000000002</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225</v>
      </c>
      <c r="AU131" s="255" t="s">
        <v>85</v>
      </c>
      <c r="AV131" s="14" t="s">
        <v>85</v>
      </c>
      <c r="AW131" s="14" t="s">
        <v>38</v>
      </c>
      <c r="AX131" s="14" t="s">
        <v>76</v>
      </c>
      <c r="AY131" s="255" t="s">
        <v>214</v>
      </c>
    </row>
    <row r="132" s="14" customFormat="1">
      <c r="A132" s="14"/>
      <c r="B132" s="245"/>
      <c r="C132" s="246"/>
      <c r="D132" s="236" t="s">
        <v>225</v>
      </c>
      <c r="E132" s="247" t="s">
        <v>32</v>
      </c>
      <c r="F132" s="248" t="s">
        <v>4308</v>
      </c>
      <c r="G132" s="246"/>
      <c r="H132" s="249">
        <v>0.097000000000000003</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76</v>
      </c>
      <c r="AY132" s="255" t="s">
        <v>214</v>
      </c>
    </row>
    <row r="133" s="14" customFormat="1">
      <c r="A133" s="14"/>
      <c r="B133" s="245"/>
      <c r="C133" s="246"/>
      <c r="D133" s="236" t="s">
        <v>225</v>
      </c>
      <c r="E133" s="247" t="s">
        <v>32</v>
      </c>
      <c r="F133" s="248" t="s">
        <v>4309</v>
      </c>
      <c r="G133" s="246"/>
      <c r="H133" s="249">
        <v>0.078</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225</v>
      </c>
      <c r="AU133" s="255" t="s">
        <v>85</v>
      </c>
      <c r="AV133" s="14" t="s">
        <v>85</v>
      </c>
      <c r="AW133" s="14" t="s">
        <v>38</v>
      </c>
      <c r="AX133" s="14" t="s">
        <v>76</v>
      </c>
      <c r="AY133" s="255" t="s">
        <v>214</v>
      </c>
    </row>
    <row r="134" s="14" customFormat="1">
      <c r="A134" s="14"/>
      <c r="B134" s="245"/>
      <c r="C134" s="246"/>
      <c r="D134" s="236" t="s">
        <v>225</v>
      </c>
      <c r="E134" s="247" t="s">
        <v>32</v>
      </c>
      <c r="F134" s="248" t="s">
        <v>4310</v>
      </c>
      <c r="G134" s="246"/>
      <c r="H134" s="249">
        <v>0.16200000000000001</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225</v>
      </c>
      <c r="AU134" s="255" t="s">
        <v>85</v>
      </c>
      <c r="AV134" s="14" t="s">
        <v>85</v>
      </c>
      <c r="AW134" s="14" t="s">
        <v>38</v>
      </c>
      <c r="AX134" s="14" t="s">
        <v>76</v>
      </c>
      <c r="AY134" s="255" t="s">
        <v>214</v>
      </c>
    </row>
    <row r="135" s="14" customFormat="1">
      <c r="A135" s="14"/>
      <c r="B135" s="245"/>
      <c r="C135" s="246"/>
      <c r="D135" s="236" t="s">
        <v>225</v>
      </c>
      <c r="E135" s="247" t="s">
        <v>32</v>
      </c>
      <c r="F135" s="248" t="s">
        <v>4311</v>
      </c>
      <c r="G135" s="246"/>
      <c r="H135" s="249">
        <v>0.19400000000000001</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4" customFormat="1">
      <c r="A136" s="14"/>
      <c r="B136" s="245"/>
      <c r="C136" s="246"/>
      <c r="D136" s="236" t="s">
        <v>225</v>
      </c>
      <c r="E136" s="247" t="s">
        <v>32</v>
      </c>
      <c r="F136" s="248" t="s">
        <v>4312</v>
      </c>
      <c r="G136" s="246"/>
      <c r="H136" s="249">
        <v>0.032000000000000001</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4" customFormat="1">
      <c r="A137" s="14"/>
      <c r="B137" s="245"/>
      <c r="C137" s="246"/>
      <c r="D137" s="236" t="s">
        <v>225</v>
      </c>
      <c r="E137" s="247" t="s">
        <v>32</v>
      </c>
      <c r="F137" s="248" t="s">
        <v>4313</v>
      </c>
      <c r="G137" s="246"/>
      <c r="H137" s="249">
        <v>0.034000000000000002</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4" customFormat="1">
      <c r="A138" s="14"/>
      <c r="B138" s="245"/>
      <c r="C138" s="246"/>
      <c r="D138" s="236" t="s">
        <v>225</v>
      </c>
      <c r="E138" s="247" t="s">
        <v>32</v>
      </c>
      <c r="F138" s="248" t="s">
        <v>4314</v>
      </c>
      <c r="G138" s="246"/>
      <c r="H138" s="249">
        <v>0.060999999999999999</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4" customFormat="1">
      <c r="A139" s="14"/>
      <c r="B139" s="245"/>
      <c r="C139" s="246"/>
      <c r="D139" s="236" t="s">
        <v>225</v>
      </c>
      <c r="E139" s="247" t="s">
        <v>32</v>
      </c>
      <c r="F139" s="248" t="s">
        <v>4315</v>
      </c>
      <c r="G139" s="246"/>
      <c r="H139" s="249">
        <v>0.037999999999999999</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225</v>
      </c>
      <c r="AU139" s="255" t="s">
        <v>85</v>
      </c>
      <c r="AV139" s="14" t="s">
        <v>85</v>
      </c>
      <c r="AW139" s="14" t="s">
        <v>38</v>
      </c>
      <c r="AX139" s="14" t="s">
        <v>76</v>
      </c>
      <c r="AY139" s="255" t="s">
        <v>214</v>
      </c>
    </row>
    <row r="140" s="14" customFormat="1">
      <c r="A140" s="14"/>
      <c r="B140" s="245"/>
      <c r="C140" s="246"/>
      <c r="D140" s="236" t="s">
        <v>225</v>
      </c>
      <c r="E140" s="247" t="s">
        <v>32</v>
      </c>
      <c r="F140" s="248" t="s">
        <v>4316</v>
      </c>
      <c r="G140" s="246"/>
      <c r="H140" s="249">
        <v>0.062</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225</v>
      </c>
      <c r="AU140" s="255" t="s">
        <v>85</v>
      </c>
      <c r="AV140" s="14" t="s">
        <v>85</v>
      </c>
      <c r="AW140" s="14" t="s">
        <v>38</v>
      </c>
      <c r="AX140" s="14" t="s">
        <v>76</v>
      </c>
      <c r="AY140" s="255" t="s">
        <v>214</v>
      </c>
    </row>
    <row r="141" s="14" customFormat="1">
      <c r="A141" s="14"/>
      <c r="B141" s="245"/>
      <c r="C141" s="246"/>
      <c r="D141" s="236" t="s">
        <v>225</v>
      </c>
      <c r="E141" s="247" t="s">
        <v>32</v>
      </c>
      <c r="F141" s="248" t="s">
        <v>4317</v>
      </c>
      <c r="G141" s="246"/>
      <c r="H141" s="249">
        <v>0.058000000000000003</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4" customFormat="1">
      <c r="A142" s="14"/>
      <c r="B142" s="245"/>
      <c r="C142" s="246"/>
      <c r="D142" s="236" t="s">
        <v>225</v>
      </c>
      <c r="E142" s="247" t="s">
        <v>32</v>
      </c>
      <c r="F142" s="248" t="s">
        <v>4318</v>
      </c>
      <c r="G142" s="246"/>
      <c r="H142" s="249">
        <v>0.0070000000000000001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4" customFormat="1">
      <c r="A143" s="14"/>
      <c r="B143" s="245"/>
      <c r="C143" s="246"/>
      <c r="D143" s="236" t="s">
        <v>225</v>
      </c>
      <c r="E143" s="247" t="s">
        <v>32</v>
      </c>
      <c r="F143" s="248" t="s">
        <v>4319</v>
      </c>
      <c r="G143" s="246"/>
      <c r="H143" s="249">
        <v>0.042000000000000003</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76</v>
      </c>
      <c r="AY143" s="255" t="s">
        <v>214</v>
      </c>
    </row>
    <row r="144" s="15" customFormat="1">
      <c r="A144" s="15"/>
      <c r="B144" s="256"/>
      <c r="C144" s="257"/>
      <c r="D144" s="236" t="s">
        <v>225</v>
      </c>
      <c r="E144" s="258" t="s">
        <v>32</v>
      </c>
      <c r="F144" s="259" t="s">
        <v>256</v>
      </c>
      <c r="G144" s="257"/>
      <c r="H144" s="260">
        <v>1.8839999999999999</v>
      </c>
      <c r="I144" s="261"/>
      <c r="J144" s="257"/>
      <c r="K144" s="257"/>
      <c r="L144" s="262"/>
      <c r="M144" s="263"/>
      <c r="N144" s="264"/>
      <c r="O144" s="264"/>
      <c r="P144" s="264"/>
      <c r="Q144" s="264"/>
      <c r="R144" s="264"/>
      <c r="S144" s="264"/>
      <c r="T144" s="265"/>
      <c r="U144" s="15"/>
      <c r="V144" s="15"/>
      <c r="W144" s="15"/>
      <c r="X144" s="15"/>
      <c r="Y144" s="15"/>
      <c r="Z144" s="15"/>
      <c r="AA144" s="15"/>
      <c r="AB144" s="15"/>
      <c r="AC144" s="15"/>
      <c r="AD144" s="15"/>
      <c r="AE144" s="15"/>
      <c r="AT144" s="266" t="s">
        <v>225</v>
      </c>
      <c r="AU144" s="266" t="s">
        <v>85</v>
      </c>
      <c r="AV144" s="15" t="s">
        <v>215</v>
      </c>
      <c r="AW144" s="15" t="s">
        <v>38</v>
      </c>
      <c r="AX144" s="15" t="s">
        <v>83</v>
      </c>
      <c r="AY144" s="266" t="s">
        <v>214</v>
      </c>
    </row>
    <row r="145" s="12" customFormat="1" ht="22.8" customHeight="1">
      <c r="A145" s="12"/>
      <c r="B145" s="200"/>
      <c r="C145" s="201"/>
      <c r="D145" s="202" t="s">
        <v>75</v>
      </c>
      <c r="E145" s="214" t="s">
        <v>273</v>
      </c>
      <c r="F145" s="214" t="s">
        <v>382</v>
      </c>
      <c r="G145" s="201"/>
      <c r="H145" s="201"/>
      <c r="I145" s="204"/>
      <c r="J145" s="215">
        <f>BK145</f>
        <v>0</v>
      </c>
      <c r="K145" s="201"/>
      <c r="L145" s="206"/>
      <c r="M145" s="207"/>
      <c r="N145" s="208"/>
      <c r="O145" s="208"/>
      <c r="P145" s="209">
        <f>SUM(P146:P176)</f>
        <v>0</v>
      </c>
      <c r="Q145" s="208"/>
      <c r="R145" s="209">
        <f>SUM(R146:R176)</f>
        <v>0</v>
      </c>
      <c r="S145" s="208"/>
      <c r="T145" s="210">
        <f>SUM(T146:T176)</f>
        <v>15.933300000000001</v>
      </c>
      <c r="U145" s="12"/>
      <c r="V145" s="12"/>
      <c r="W145" s="12"/>
      <c r="X145" s="12"/>
      <c r="Y145" s="12"/>
      <c r="Z145" s="12"/>
      <c r="AA145" s="12"/>
      <c r="AB145" s="12"/>
      <c r="AC145" s="12"/>
      <c r="AD145" s="12"/>
      <c r="AE145" s="12"/>
      <c r="AR145" s="211" t="s">
        <v>83</v>
      </c>
      <c r="AT145" s="212" t="s">
        <v>75</v>
      </c>
      <c r="AU145" s="212" t="s">
        <v>83</v>
      </c>
      <c r="AY145" s="211" t="s">
        <v>214</v>
      </c>
      <c r="BK145" s="213">
        <f>SUM(BK146:BK176)</f>
        <v>0</v>
      </c>
    </row>
    <row r="146" s="2" customFormat="1" ht="55.5" customHeight="1">
      <c r="A146" s="42"/>
      <c r="B146" s="43"/>
      <c r="C146" s="216" t="s">
        <v>234</v>
      </c>
      <c r="D146" s="216" t="s">
        <v>217</v>
      </c>
      <c r="E146" s="217" t="s">
        <v>4320</v>
      </c>
      <c r="F146" s="218" t="s">
        <v>4321</v>
      </c>
      <c r="G146" s="219" t="s">
        <v>327</v>
      </c>
      <c r="H146" s="220">
        <v>4</v>
      </c>
      <c r="I146" s="221"/>
      <c r="J146" s="222">
        <f>ROUND(I146*H146,2)</f>
        <v>0</v>
      </c>
      <c r="K146" s="218" t="s">
        <v>221</v>
      </c>
      <c r="L146" s="48"/>
      <c r="M146" s="223" t="s">
        <v>32</v>
      </c>
      <c r="N146" s="224" t="s">
        <v>47</v>
      </c>
      <c r="O146" s="88"/>
      <c r="P146" s="225">
        <f>O146*H146</f>
        <v>0</v>
      </c>
      <c r="Q146" s="225">
        <v>0</v>
      </c>
      <c r="R146" s="225">
        <f>Q146*H146</f>
        <v>0</v>
      </c>
      <c r="S146" s="225">
        <v>0.099000000000000005</v>
      </c>
      <c r="T146" s="226">
        <f>S146*H146</f>
        <v>0.39600000000000002</v>
      </c>
      <c r="U146" s="42"/>
      <c r="V146" s="42"/>
      <c r="W146" s="42"/>
      <c r="X146" s="42"/>
      <c r="Y146" s="42"/>
      <c r="Z146" s="42"/>
      <c r="AA146" s="42"/>
      <c r="AB146" s="42"/>
      <c r="AC146" s="42"/>
      <c r="AD146" s="42"/>
      <c r="AE146" s="42"/>
      <c r="AR146" s="227" t="s">
        <v>215</v>
      </c>
      <c r="AT146" s="227" t="s">
        <v>217</v>
      </c>
      <c r="AU146" s="227" t="s">
        <v>85</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215</v>
      </c>
      <c r="BM146" s="227" t="s">
        <v>4322</v>
      </c>
    </row>
    <row r="147" s="2" customFormat="1">
      <c r="A147" s="42"/>
      <c r="B147" s="43"/>
      <c r="C147" s="44"/>
      <c r="D147" s="229" t="s">
        <v>223</v>
      </c>
      <c r="E147" s="44"/>
      <c r="F147" s="230" t="s">
        <v>4323</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223</v>
      </c>
      <c r="AU147" s="20" t="s">
        <v>85</v>
      </c>
    </row>
    <row r="148" s="2" customFormat="1" ht="55.5" customHeight="1">
      <c r="A148" s="42"/>
      <c r="B148" s="43"/>
      <c r="C148" s="216" t="s">
        <v>215</v>
      </c>
      <c r="D148" s="216" t="s">
        <v>217</v>
      </c>
      <c r="E148" s="217" t="s">
        <v>4324</v>
      </c>
      <c r="F148" s="218" t="s">
        <v>4325</v>
      </c>
      <c r="G148" s="219" t="s">
        <v>327</v>
      </c>
      <c r="H148" s="220">
        <v>5</v>
      </c>
      <c r="I148" s="221"/>
      <c r="J148" s="222">
        <f>ROUND(I148*H148,2)</f>
        <v>0</v>
      </c>
      <c r="K148" s="218" t="s">
        <v>221</v>
      </c>
      <c r="L148" s="48"/>
      <c r="M148" s="223" t="s">
        <v>32</v>
      </c>
      <c r="N148" s="224" t="s">
        <v>47</v>
      </c>
      <c r="O148" s="88"/>
      <c r="P148" s="225">
        <f>O148*H148</f>
        <v>0</v>
      </c>
      <c r="Q148" s="225">
        <v>0</v>
      </c>
      <c r="R148" s="225">
        <f>Q148*H148</f>
        <v>0</v>
      </c>
      <c r="S148" s="225">
        <v>0.124</v>
      </c>
      <c r="T148" s="226">
        <f>S148*H148</f>
        <v>0.62</v>
      </c>
      <c r="U148" s="42"/>
      <c r="V148" s="42"/>
      <c r="W148" s="42"/>
      <c r="X148" s="42"/>
      <c r="Y148" s="42"/>
      <c r="Z148" s="42"/>
      <c r="AA148" s="42"/>
      <c r="AB148" s="42"/>
      <c r="AC148" s="42"/>
      <c r="AD148" s="42"/>
      <c r="AE148" s="42"/>
      <c r="AR148" s="227" t="s">
        <v>215</v>
      </c>
      <c r="AT148" s="227" t="s">
        <v>217</v>
      </c>
      <c r="AU148" s="227" t="s">
        <v>85</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215</v>
      </c>
      <c r="BM148" s="227" t="s">
        <v>4326</v>
      </c>
    </row>
    <row r="149" s="2" customFormat="1">
      <c r="A149" s="42"/>
      <c r="B149" s="43"/>
      <c r="C149" s="44"/>
      <c r="D149" s="229" t="s">
        <v>223</v>
      </c>
      <c r="E149" s="44"/>
      <c r="F149" s="230" t="s">
        <v>4327</v>
      </c>
      <c r="G149" s="44"/>
      <c r="H149" s="44"/>
      <c r="I149" s="231"/>
      <c r="J149" s="44"/>
      <c r="K149" s="44"/>
      <c r="L149" s="48"/>
      <c r="M149" s="232"/>
      <c r="N149" s="233"/>
      <c r="O149" s="88"/>
      <c r="P149" s="88"/>
      <c r="Q149" s="88"/>
      <c r="R149" s="88"/>
      <c r="S149" s="88"/>
      <c r="T149" s="89"/>
      <c r="U149" s="42"/>
      <c r="V149" s="42"/>
      <c r="W149" s="42"/>
      <c r="X149" s="42"/>
      <c r="Y149" s="42"/>
      <c r="Z149" s="42"/>
      <c r="AA149" s="42"/>
      <c r="AB149" s="42"/>
      <c r="AC149" s="42"/>
      <c r="AD149" s="42"/>
      <c r="AE149" s="42"/>
      <c r="AT149" s="20" t="s">
        <v>223</v>
      </c>
      <c r="AU149" s="20" t="s">
        <v>85</v>
      </c>
    </row>
    <row r="150" s="2" customFormat="1" ht="55.5" customHeight="1">
      <c r="A150" s="42"/>
      <c r="B150" s="43"/>
      <c r="C150" s="216" t="s">
        <v>246</v>
      </c>
      <c r="D150" s="216" t="s">
        <v>217</v>
      </c>
      <c r="E150" s="217" t="s">
        <v>4328</v>
      </c>
      <c r="F150" s="218" t="s">
        <v>4329</v>
      </c>
      <c r="G150" s="219" t="s">
        <v>327</v>
      </c>
      <c r="H150" s="220">
        <v>9</v>
      </c>
      <c r="I150" s="221"/>
      <c r="J150" s="222">
        <f>ROUND(I150*H150,2)</f>
        <v>0</v>
      </c>
      <c r="K150" s="218" t="s">
        <v>221</v>
      </c>
      <c r="L150" s="48"/>
      <c r="M150" s="223" t="s">
        <v>32</v>
      </c>
      <c r="N150" s="224" t="s">
        <v>47</v>
      </c>
      <c r="O150" s="88"/>
      <c r="P150" s="225">
        <f>O150*H150</f>
        <v>0</v>
      </c>
      <c r="Q150" s="225">
        <v>0</v>
      </c>
      <c r="R150" s="225">
        <f>Q150*H150</f>
        <v>0</v>
      </c>
      <c r="S150" s="225">
        <v>0.069000000000000006</v>
      </c>
      <c r="T150" s="226">
        <f>S150*H150</f>
        <v>0.621</v>
      </c>
      <c r="U150" s="42"/>
      <c r="V150" s="42"/>
      <c r="W150" s="42"/>
      <c r="X150" s="42"/>
      <c r="Y150" s="42"/>
      <c r="Z150" s="42"/>
      <c r="AA150" s="42"/>
      <c r="AB150" s="42"/>
      <c r="AC150" s="42"/>
      <c r="AD150" s="42"/>
      <c r="AE150" s="42"/>
      <c r="AR150" s="227" t="s">
        <v>215</v>
      </c>
      <c r="AT150" s="227" t="s">
        <v>217</v>
      </c>
      <c r="AU150" s="227" t="s">
        <v>85</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215</v>
      </c>
      <c r="BM150" s="227" t="s">
        <v>4330</v>
      </c>
    </row>
    <row r="151" s="2" customFormat="1">
      <c r="A151" s="42"/>
      <c r="B151" s="43"/>
      <c r="C151" s="44"/>
      <c r="D151" s="229" t="s">
        <v>223</v>
      </c>
      <c r="E151" s="44"/>
      <c r="F151" s="230" t="s">
        <v>4331</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223</v>
      </c>
      <c r="AU151" s="20" t="s">
        <v>85</v>
      </c>
    </row>
    <row r="152" s="14" customFormat="1">
      <c r="A152" s="14"/>
      <c r="B152" s="245"/>
      <c r="C152" s="246"/>
      <c r="D152" s="236" t="s">
        <v>225</v>
      </c>
      <c r="E152" s="247" t="s">
        <v>32</v>
      </c>
      <c r="F152" s="248" t="s">
        <v>4332</v>
      </c>
      <c r="G152" s="246"/>
      <c r="H152" s="249">
        <v>9</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83</v>
      </c>
      <c r="AY152" s="255" t="s">
        <v>214</v>
      </c>
    </row>
    <row r="153" s="2" customFormat="1" ht="55.5" customHeight="1">
      <c r="A153" s="42"/>
      <c r="B153" s="43"/>
      <c r="C153" s="216" t="s">
        <v>244</v>
      </c>
      <c r="D153" s="216" t="s">
        <v>217</v>
      </c>
      <c r="E153" s="217" t="s">
        <v>4333</v>
      </c>
      <c r="F153" s="218" t="s">
        <v>4334</v>
      </c>
      <c r="G153" s="219" t="s">
        <v>327</v>
      </c>
      <c r="H153" s="220">
        <v>8</v>
      </c>
      <c r="I153" s="221"/>
      <c r="J153" s="222">
        <f>ROUND(I153*H153,2)</f>
        <v>0</v>
      </c>
      <c r="K153" s="218" t="s">
        <v>221</v>
      </c>
      <c r="L153" s="48"/>
      <c r="M153" s="223" t="s">
        <v>32</v>
      </c>
      <c r="N153" s="224" t="s">
        <v>47</v>
      </c>
      <c r="O153" s="88"/>
      <c r="P153" s="225">
        <f>O153*H153</f>
        <v>0</v>
      </c>
      <c r="Q153" s="225">
        <v>0</v>
      </c>
      <c r="R153" s="225">
        <f>Q153*H153</f>
        <v>0</v>
      </c>
      <c r="S153" s="225">
        <v>0.20699999999999999</v>
      </c>
      <c r="T153" s="226">
        <f>S153*H153</f>
        <v>1.6559999999999999</v>
      </c>
      <c r="U153" s="42"/>
      <c r="V153" s="42"/>
      <c r="W153" s="42"/>
      <c r="X153" s="42"/>
      <c r="Y153" s="42"/>
      <c r="Z153" s="42"/>
      <c r="AA153" s="42"/>
      <c r="AB153" s="42"/>
      <c r="AC153" s="42"/>
      <c r="AD153" s="42"/>
      <c r="AE153" s="42"/>
      <c r="AR153" s="227" t="s">
        <v>215</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215</v>
      </c>
      <c r="BM153" s="227" t="s">
        <v>4335</v>
      </c>
    </row>
    <row r="154" s="2" customFormat="1">
      <c r="A154" s="42"/>
      <c r="B154" s="43"/>
      <c r="C154" s="44"/>
      <c r="D154" s="229" t="s">
        <v>223</v>
      </c>
      <c r="E154" s="44"/>
      <c r="F154" s="230" t="s">
        <v>4336</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14" customFormat="1">
      <c r="A155" s="14"/>
      <c r="B155" s="245"/>
      <c r="C155" s="246"/>
      <c r="D155" s="236" t="s">
        <v>225</v>
      </c>
      <c r="E155" s="247" t="s">
        <v>32</v>
      </c>
      <c r="F155" s="248" t="s">
        <v>4337</v>
      </c>
      <c r="G155" s="246"/>
      <c r="H155" s="249">
        <v>8</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225</v>
      </c>
      <c r="AU155" s="255" t="s">
        <v>85</v>
      </c>
      <c r="AV155" s="14" t="s">
        <v>85</v>
      </c>
      <c r="AW155" s="14" t="s">
        <v>38</v>
      </c>
      <c r="AX155" s="14" t="s">
        <v>83</v>
      </c>
      <c r="AY155" s="255" t="s">
        <v>214</v>
      </c>
    </row>
    <row r="156" s="2" customFormat="1" ht="55.5" customHeight="1">
      <c r="A156" s="42"/>
      <c r="B156" s="43"/>
      <c r="C156" s="216" t="s">
        <v>261</v>
      </c>
      <c r="D156" s="216" t="s">
        <v>217</v>
      </c>
      <c r="E156" s="217" t="s">
        <v>4338</v>
      </c>
      <c r="F156" s="218" t="s">
        <v>4339</v>
      </c>
      <c r="G156" s="219" t="s">
        <v>327</v>
      </c>
      <c r="H156" s="220">
        <v>21</v>
      </c>
      <c r="I156" s="221"/>
      <c r="J156" s="222">
        <f>ROUND(I156*H156,2)</f>
        <v>0</v>
      </c>
      <c r="K156" s="218" t="s">
        <v>221</v>
      </c>
      <c r="L156" s="48"/>
      <c r="M156" s="223" t="s">
        <v>32</v>
      </c>
      <c r="N156" s="224" t="s">
        <v>47</v>
      </c>
      <c r="O156" s="88"/>
      <c r="P156" s="225">
        <f>O156*H156</f>
        <v>0</v>
      </c>
      <c r="Q156" s="225">
        <v>0</v>
      </c>
      <c r="R156" s="225">
        <f>Q156*H156</f>
        <v>0</v>
      </c>
      <c r="S156" s="225">
        <v>0.27600000000000002</v>
      </c>
      <c r="T156" s="226">
        <f>S156*H156</f>
        <v>5.7960000000000003</v>
      </c>
      <c r="U156" s="42"/>
      <c r="V156" s="42"/>
      <c r="W156" s="42"/>
      <c r="X156" s="42"/>
      <c r="Y156" s="42"/>
      <c r="Z156" s="42"/>
      <c r="AA156" s="42"/>
      <c r="AB156" s="42"/>
      <c r="AC156" s="42"/>
      <c r="AD156" s="42"/>
      <c r="AE156" s="42"/>
      <c r="AR156" s="227" t="s">
        <v>215</v>
      </c>
      <c r="AT156" s="227" t="s">
        <v>217</v>
      </c>
      <c r="AU156" s="227" t="s">
        <v>85</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4340</v>
      </c>
    </row>
    <row r="157" s="2" customFormat="1">
      <c r="A157" s="42"/>
      <c r="B157" s="43"/>
      <c r="C157" s="44"/>
      <c r="D157" s="229" t="s">
        <v>223</v>
      </c>
      <c r="E157" s="44"/>
      <c r="F157" s="230" t="s">
        <v>4341</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223</v>
      </c>
      <c r="AU157" s="20" t="s">
        <v>85</v>
      </c>
    </row>
    <row r="158" s="14" customFormat="1">
      <c r="A158" s="14"/>
      <c r="B158" s="245"/>
      <c r="C158" s="246"/>
      <c r="D158" s="236" t="s">
        <v>225</v>
      </c>
      <c r="E158" s="247" t="s">
        <v>32</v>
      </c>
      <c r="F158" s="248" t="s">
        <v>4342</v>
      </c>
      <c r="G158" s="246"/>
      <c r="H158" s="249">
        <v>21</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225</v>
      </c>
      <c r="AU158" s="255" t="s">
        <v>85</v>
      </c>
      <c r="AV158" s="14" t="s">
        <v>85</v>
      </c>
      <c r="AW158" s="14" t="s">
        <v>38</v>
      </c>
      <c r="AX158" s="14" t="s">
        <v>83</v>
      </c>
      <c r="AY158" s="255" t="s">
        <v>214</v>
      </c>
    </row>
    <row r="159" s="2" customFormat="1" ht="55.5" customHeight="1">
      <c r="A159" s="42"/>
      <c r="B159" s="43"/>
      <c r="C159" s="216" t="s">
        <v>269</v>
      </c>
      <c r="D159" s="216" t="s">
        <v>217</v>
      </c>
      <c r="E159" s="217" t="s">
        <v>4343</v>
      </c>
      <c r="F159" s="218" t="s">
        <v>4344</v>
      </c>
      <c r="G159" s="219" t="s">
        <v>327</v>
      </c>
      <c r="H159" s="220">
        <v>17</v>
      </c>
      <c r="I159" s="221"/>
      <c r="J159" s="222">
        <f>ROUND(I159*H159,2)</f>
        <v>0</v>
      </c>
      <c r="K159" s="218" t="s">
        <v>221</v>
      </c>
      <c r="L159" s="48"/>
      <c r="M159" s="223" t="s">
        <v>32</v>
      </c>
      <c r="N159" s="224" t="s">
        <v>47</v>
      </c>
      <c r="O159" s="88"/>
      <c r="P159" s="225">
        <f>O159*H159</f>
        <v>0</v>
      </c>
      <c r="Q159" s="225">
        <v>0</v>
      </c>
      <c r="R159" s="225">
        <f>Q159*H159</f>
        <v>0</v>
      </c>
      <c r="S159" s="225">
        <v>0.34399999999999997</v>
      </c>
      <c r="T159" s="226">
        <f>S159*H159</f>
        <v>5.8479999999999999</v>
      </c>
      <c r="U159" s="42"/>
      <c r="V159" s="42"/>
      <c r="W159" s="42"/>
      <c r="X159" s="42"/>
      <c r="Y159" s="42"/>
      <c r="Z159" s="42"/>
      <c r="AA159" s="42"/>
      <c r="AB159" s="42"/>
      <c r="AC159" s="42"/>
      <c r="AD159" s="42"/>
      <c r="AE159" s="42"/>
      <c r="AR159" s="227" t="s">
        <v>215</v>
      </c>
      <c r="AT159" s="227" t="s">
        <v>217</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215</v>
      </c>
      <c r="BM159" s="227" t="s">
        <v>4345</v>
      </c>
    </row>
    <row r="160" s="2" customFormat="1">
      <c r="A160" s="42"/>
      <c r="B160" s="43"/>
      <c r="C160" s="44"/>
      <c r="D160" s="229" t="s">
        <v>223</v>
      </c>
      <c r="E160" s="44"/>
      <c r="F160" s="230" t="s">
        <v>4346</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223</v>
      </c>
      <c r="AU160" s="20" t="s">
        <v>85</v>
      </c>
    </row>
    <row r="161" s="14" customFormat="1">
      <c r="A161" s="14"/>
      <c r="B161" s="245"/>
      <c r="C161" s="246"/>
      <c r="D161" s="236" t="s">
        <v>225</v>
      </c>
      <c r="E161" s="247" t="s">
        <v>32</v>
      </c>
      <c r="F161" s="248" t="s">
        <v>4347</v>
      </c>
      <c r="G161" s="246"/>
      <c r="H161" s="249">
        <v>17</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83</v>
      </c>
      <c r="AY161" s="255" t="s">
        <v>214</v>
      </c>
    </row>
    <row r="162" s="2" customFormat="1" ht="55.5" customHeight="1">
      <c r="A162" s="42"/>
      <c r="B162" s="43"/>
      <c r="C162" s="216" t="s">
        <v>273</v>
      </c>
      <c r="D162" s="216" t="s">
        <v>217</v>
      </c>
      <c r="E162" s="217" t="s">
        <v>4348</v>
      </c>
      <c r="F162" s="218" t="s">
        <v>4349</v>
      </c>
      <c r="G162" s="219" t="s">
        <v>230</v>
      </c>
      <c r="H162" s="220">
        <v>1.8500000000000001</v>
      </c>
      <c r="I162" s="221"/>
      <c r="J162" s="222">
        <f>ROUND(I162*H162,2)</f>
        <v>0</v>
      </c>
      <c r="K162" s="218" t="s">
        <v>221</v>
      </c>
      <c r="L162" s="48"/>
      <c r="M162" s="223" t="s">
        <v>32</v>
      </c>
      <c r="N162" s="224" t="s">
        <v>47</v>
      </c>
      <c r="O162" s="88"/>
      <c r="P162" s="225">
        <f>O162*H162</f>
        <v>0</v>
      </c>
      <c r="Q162" s="225">
        <v>0</v>
      </c>
      <c r="R162" s="225">
        <f>Q162*H162</f>
        <v>0</v>
      </c>
      <c r="S162" s="225">
        <v>0.27000000000000002</v>
      </c>
      <c r="T162" s="226">
        <f>S162*H162</f>
        <v>0.49950000000000006</v>
      </c>
      <c r="U162" s="42"/>
      <c r="V162" s="42"/>
      <c r="W162" s="42"/>
      <c r="X162" s="42"/>
      <c r="Y162" s="42"/>
      <c r="Z162" s="42"/>
      <c r="AA162" s="42"/>
      <c r="AB162" s="42"/>
      <c r="AC162" s="42"/>
      <c r="AD162" s="42"/>
      <c r="AE162" s="42"/>
      <c r="AR162" s="227" t="s">
        <v>215</v>
      </c>
      <c r="AT162" s="227" t="s">
        <v>217</v>
      </c>
      <c r="AU162" s="227" t="s">
        <v>85</v>
      </c>
      <c r="AY162" s="20" t="s">
        <v>214</v>
      </c>
      <c r="BE162" s="228">
        <f>IF(N162="základní",J162,0)</f>
        <v>0</v>
      </c>
      <c r="BF162" s="228">
        <f>IF(N162="snížená",J162,0)</f>
        <v>0</v>
      </c>
      <c r="BG162" s="228">
        <f>IF(N162="zákl. přenesená",J162,0)</f>
        <v>0</v>
      </c>
      <c r="BH162" s="228">
        <f>IF(N162="sníž. přenesená",J162,0)</f>
        <v>0</v>
      </c>
      <c r="BI162" s="228">
        <f>IF(N162="nulová",J162,0)</f>
        <v>0</v>
      </c>
      <c r="BJ162" s="20" t="s">
        <v>83</v>
      </c>
      <c r="BK162" s="228">
        <f>ROUND(I162*H162,2)</f>
        <v>0</v>
      </c>
      <c r="BL162" s="20" t="s">
        <v>215</v>
      </c>
      <c r="BM162" s="227" t="s">
        <v>4350</v>
      </c>
    </row>
    <row r="163" s="2" customFormat="1">
      <c r="A163" s="42"/>
      <c r="B163" s="43"/>
      <c r="C163" s="44"/>
      <c r="D163" s="229" t="s">
        <v>223</v>
      </c>
      <c r="E163" s="44"/>
      <c r="F163" s="230" t="s">
        <v>4351</v>
      </c>
      <c r="G163" s="44"/>
      <c r="H163" s="44"/>
      <c r="I163" s="231"/>
      <c r="J163" s="44"/>
      <c r="K163" s="44"/>
      <c r="L163" s="48"/>
      <c r="M163" s="232"/>
      <c r="N163" s="233"/>
      <c r="O163" s="88"/>
      <c r="P163" s="88"/>
      <c r="Q163" s="88"/>
      <c r="R163" s="88"/>
      <c r="S163" s="88"/>
      <c r="T163" s="89"/>
      <c r="U163" s="42"/>
      <c r="V163" s="42"/>
      <c r="W163" s="42"/>
      <c r="X163" s="42"/>
      <c r="Y163" s="42"/>
      <c r="Z163" s="42"/>
      <c r="AA163" s="42"/>
      <c r="AB163" s="42"/>
      <c r="AC163" s="42"/>
      <c r="AD163" s="42"/>
      <c r="AE163" s="42"/>
      <c r="AT163" s="20" t="s">
        <v>223</v>
      </c>
      <c r="AU163" s="20" t="s">
        <v>85</v>
      </c>
    </row>
    <row r="164" s="14" customFormat="1">
      <c r="A164" s="14"/>
      <c r="B164" s="245"/>
      <c r="C164" s="246"/>
      <c r="D164" s="236" t="s">
        <v>225</v>
      </c>
      <c r="E164" s="247" t="s">
        <v>32</v>
      </c>
      <c r="F164" s="248" t="s">
        <v>4352</v>
      </c>
      <c r="G164" s="246"/>
      <c r="H164" s="249">
        <v>0.90000000000000002</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4353</v>
      </c>
      <c r="G165" s="246"/>
      <c r="H165" s="249">
        <v>0.94999999999999996</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5" customFormat="1">
      <c r="A166" s="15"/>
      <c r="B166" s="256"/>
      <c r="C166" s="257"/>
      <c r="D166" s="236" t="s">
        <v>225</v>
      </c>
      <c r="E166" s="258" t="s">
        <v>32</v>
      </c>
      <c r="F166" s="259" t="s">
        <v>256</v>
      </c>
      <c r="G166" s="257"/>
      <c r="H166" s="260">
        <v>1.8500000000000001</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225</v>
      </c>
      <c r="AU166" s="266" t="s">
        <v>85</v>
      </c>
      <c r="AV166" s="15" t="s">
        <v>215</v>
      </c>
      <c r="AW166" s="15" t="s">
        <v>38</v>
      </c>
      <c r="AX166" s="15" t="s">
        <v>83</v>
      </c>
      <c r="AY166" s="266" t="s">
        <v>214</v>
      </c>
    </row>
    <row r="167" s="2" customFormat="1" ht="55.5" customHeight="1">
      <c r="A167" s="42"/>
      <c r="B167" s="43"/>
      <c r="C167" s="216" t="s">
        <v>277</v>
      </c>
      <c r="D167" s="216" t="s">
        <v>217</v>
      </c>
      <c r="E167" s="217" t="s">
        <v>4354</v>
      </c>
      <c r="F167" s="218" t="s">
        <v>4355</v>
      </c>
      <c r="G167" s="219" t="s">
        <v>220</v>
      </c>
      <c r="H167" s="220">
        <v>0.27600000000000002</v>
      </c>
      <c r="I167" s="221"/>
      <c r="J167" s="222">
        <f>ROUND(I167*H167,2)</f>
        <v>0</v>
      </c>
      <c r="K167" s="218" t="s">
        <v>221</v>
      </c>
      <c r="L167" s="48"/>
      <c r="M167" s="223" t="s">
        <v>32</v>
      </c>
      <c r="N167" s="224" t="s">
        <v>47</v>
      </c>
      <c r="O167" s="88"/>
      <c r="P167" s="225">
        <f>O167*H167</f>
        <v>0</v>
      </c>
      <c r="Q167" s="225">
        <v>0</v>
      </c>
      <c r="R167" s="225">
        <f>Q167*H167</f>
        <v>0</v>
      </c>
      <c r="S167" s="225">
        <v>1.8</v>
      </c>
      <c r="T167" s="226">
        <f>S167*H167</f>
        <v>0.49680000000000007</v>
      </c>
      <c r="U167" s="42"/>
      <c r="V167" s="42"/>
      <c r="W167" s="42"/>
      <c r="X167" s="42"/>
      <c r="Y167" s="42"/>
      <c r="Z167" s="42"/>
      <c r="AA167" s="42"/>
      <c r="AB167" s="42"/>
      <c r="AC167" s="42"/>
      <c r="AD167" s="42"/>
      <c r="AE167" s="42"/>
      <c r="AR167" s="227" t="s">
        <v>215</v>
      </c>
      <c r="AT167" s="227" t="s">
        <v>217</v>
      </c>
      <c r="AU167" s="227" t="s">
        <v>85</v>
      </c>
      <c r="AY167" s="20" t="s">
        <v>214</v>
      </c>
      <c r="BE167" s="228">
        <f>IF(N167="základní",J167,0)</f>
        <v>0</v>
      </c>
      <c r="BF167" s="228">
        <f>IF(N167="snížená",J167,0)</f>
        <v>0</v>
      </c>
      <c r="BG167" s="228">
        <f>IF(N167="zákl. přenesená",J167,0)</f>
        <v>0</v>
      </c>
      <c r="BH167" s="228">
        <f>IF(N167="sníž. přenesená",J167,0)</f>
        <v>0</v>
      </c>
      <c r="BI167" s="228">
        <f>IF(N167="nulová",J167,0)</f>
        <v>0</v>
      </c>
      <c r="BJ167" s="20" t="s">
        <v>83</v>
      </c>
      <c r="BK167" s="228">
        <f>ROUND(I167*H167,2)</f>
        <v>0</v>
      </c>
      <c r="BL167" s="20" t="s">
        <v>215</v>
      </c>
      <c r="BM167" s="227" t="s">
        <v>4356</v>
      </c>
    </row>
    <row r="168" s="2" customFormat="1">
      <c r="A168" s="42"/>
      <c r="B168" s="43"/>
      <c r="C168" s="44"/>
      <c r="D168" s="229" t="s">
        <v>223</v>
      </c>
      <c r="E168" s="44"/>
      <c r="F168" s="230" t="s">
        <v>4357</v>
      </c>
      <c r="G168" s="44"/>
      <c r="H168" s="44"/>
      <c r="I168" s="231"/>
      <c r="J168" s="44"/>
      <c r="K168" s="44"/>
      <c r="L168" s="48"/>
      <c r="M168" s="232"/>
      <c r="N168" s="233"/>
      <c r="O168" s="88"/>
      <c r="P168" s="88"/>
      <c r="Q168" s="88"/>
      <c r="R168" s="88"/>
      <c r="S168" s="88"/>
      <c r="T168" s="89"/>
      <c r="U168" s="42"/>
      <c r="V168" s="42"/>
      <c r="W168" s="42"/>
      <c r="X168" s="42"/>
      <c r="Y168" s="42"/>
      <c r="Z168" s="42"/>
      <c r="AA168" s="42"/>
      <c r="AB168" s="42"/>
      <c r="AC168" s="42"/>
      <c r="AD168" s="42"/>
      <c r="AE168" s="42"/>
      <c r="AT168" s="20" t="s">
        <v>223</v>
      </c>
      <c r="AU168" s="20" t="s">
        <v>85</v>
      </c>
    </row>
    <row r="169" s="14" customFormat="1">
      <c r="A169" s="14"/>
      <c r="B169" s="245"/>
      <c r="C169" s="246"/>
      <c r="D169" s="236" t="s">
        <v>225</v>
      </c>
      <c r="E169" s="247" t="s">
        <v>32</v>
      </c>
      <c r="F169" s="248" t="s">
        <v>4358</v>
      </c>
      <c r="G169" s="246"/>
      <c r="H169" s="249">
        <v>0.82499999999999996</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225</v>
      </c>
      <c r="AU169" s="255" t="s">
        <v>85</v>
      </c>
      <c r="AV169" s="14" t="s">
        <v>85</v>
      </c>
      <c r="AW169" s="14" t="s">
        <v>38</v>
      </c>
      <c r="AX169" s="14" t="s">
        <v>76</v>
      </c>
      <c r="AY169" s="255" t="s">
        <v>214</v>
      </c>
    </row>
    <row r="170" s="14" customFormat="1">
      <c r="A170" s="14"/>
      <c r="B170" s="245"/>
      <c r="C170" s="246"/>
      <c r="D170" s="236" t="s">
        <v>225</v>
      </c>
      <c r="E170" s="247" t="s">
        <v>32</v>
      </c>
      <c r="F170" s="248" t="s">
        <v>4359</v>
      </c>
      <c r="G170" s="246"/>
      <c r="H170" s="249">
        <v>0.66000000000000003</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38</v>
      </c>
      <c r="AX170" s="14" t="s">
        <v>76</v>
      </c>
      <c r="AY170" s="255" t="s">
        <v>214</v>
      </c>
    </row>
    <row r="171" s="14" customFormat="1">
      <c r="A171" s="14"/>
      <c r="B171" s="245"/>
      <c r="C171" s="246"/>
      <c r="D171" s="236" t="s">
        <v>225</v>
      </c>
      <c r="E171" s="247" t="s">
        <v>32</v>
      </c>
      <c r="F171" s="248" t="s">
        <v>4360</v>
      </c>
      <c r="G171" s="246"/>
      <c r="H171" s="249">
        <v>1.3500000000000001</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4" customFormat="1">
      <c r="A172" s="14"/>
      <c r="B172" s="245"/>
      <c r="C172" s="246"/>
      <c r="D172" s="236" t="s">
        <v>225</v>
      </c>
      <c r="E172" s="247" t="s">
        <v>32</v>
      </c>
      <c r="F172" s="248" t="s">
        <v>4361</v>
      </c>
      <c r="G172" s="246"/>
      <c r="H172" s="249">
        <v>1.6200000000000001</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225</v>
      </c>
      <c r="AU172" s="255" t="s">
        <v>85</v>
      </c>
      <c r="AV172" s="14" t="s">
        <v>85</v>
      </c>
      <c r="AW172" s="14" t="s">
        <v>38</v>
      </c>
      <c r="AX172" s="14" t="s">
        <v>76</v>
      </c>
      <c r="AY172" s="255" t="s">
        <v>214</v>
      </c>
    </row>
    <row r="173" s="14" customFormat="1">
      <c r="A173" s="14"/>
      <c r="B173" s="245"/>
      <c r="C173" s="246"/>
      <c r="D173" s="236" t="s">
        <v>225</v>
      </c>
      <c r="E173" s="247" t="s">
        <v>32</v>
      </c>
      <c r="F173" s="248" t="s">
        <v>4362</v>
      </c>
      <c r="G173" s="246"/>
      <c r="H173" s="249">
        <v>0.39000000000000001</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225</v>
      </c>
      <c r="AU173" s="255" t="s">
        <v>85</v>
      </c>
      <c r="AV173" s="14" t="s">
        <v>85</v>
      </c>
      <c r="AW173" s="14" t="s">
        <v>38</v>
      </c>
      <c r="AX173" s="14" t="s">
        <v>76</v>
      </c>
      <c r="AY173" s="255" t="s">
        <v>214</v>
      </c>
    </row>
    <row r="174" s="14" customFormat="1">
      <c r="A174" s="14"/>
      <c r="B174" s="245"/>
      <c r="C174" s="246"/>
      <c r="D174" s="236" t="s">
        <v>225</v>
      </c>
      <c r="E174" s="247" t="s">
        <v>32</v>
      </c>
      <c r="F174" s="248" t="s">
        <v>4363</v>
      </c>
      <c r="G174" s="246"/>
      <c r="H174" s="249">
        <v>0.255</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225</v>
      </c>
      <c r="AU174" s="255" t="s">
        <v>85</v>
      </c>
      <c r="AV174" s="14" t="s">
        <v>85</v>
      </c>
      <c r="AW174" s="14" t="s">
        <v>38</v>
      </c>
      <c r="AX174" s="14" t="s">
        <v>76</v>
      </c>
      <c r="AY174" s="255" t="s">
        <v>214</v>
      </c>
    </row>
    <row r="175" s="14" customFormat="1">
      <c r="A175" s="14"/>
      <c r="B175" s="245"/>
      <c r="C175" s="246"/>
      <c r="D175" s="236" t="s">
        <v>225</v>
      </c>
      <c r="E175" s="247" t="s">
        <v>32</v>
      </c>
      <c r="F175" s="248" t="s">
        <v>4364</v>
      </c>
      <c r="G175" s="246"/>
      <c r="H175" s="249">
        <v>0.40799999999999997</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225</v>
      </c>
      <c r="AU175" s="255" t="s">
        <v>85</v>
      </c>
      <c r="AV175" s="14" t="s">
        <v>85</v>
      </c>
      <c r="AW175" s="14" t="s">
        <v>38</v>
      </c>
      <c r="AX175" s="14" t="s">
        <v>76</v>
      </c>
      <c r="AY175" s="255" t="s">
        <v>214</v>
      </c>
    </row>
    <row r="176" s="14" customFormat="1">
      <c r="A176" s="14"/>
      <c r="B176" s="245"/>
      <c r="C176" s="246"/>
      <c r="D176" s="236" t="s">
        <v>225</v>
      </c>
      <c r="E176" s="247" t="s">
        <v>32</v>
      </c>
      <c r="F176" s="248" t="s">
        <v>4365</v>
      </c>
      <c r="G176" s="246"/>
      <c r="H176" s="249">
        <v>0.27600000000000002</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38</v>
      </c>
      <c r="AX176" s="14" t="s">
        <v>83</v>
      </c>
      <c r="AY176" s="255" t="s">
        <v>214</v>
      </c>
    </row>
    <row r="177" s="12" customFormat="1" ht="22.8" customHeight="1">
      <c r="A177" s="12"/>
      <c r="B177" s="200"/>
      <c r="C177" s="201"/>
      <c r="D177" s="202" t="s">
        <v>75</v>
      </c>
      <c r="E177" s="214" t="s">
        <v>446</v>
      </c>
      <c r="F177" s="214" t="s">
        <v>447</v>
      </c>
      <c r="G177" s="201"/>
      <c r="H177" s="201"/>
      <c r="I177" s="204"/>
      <c r="J177" s="215">
        <f>BK177</f>
        <v>0</v>
      </c>
      <c r="K177" s="201"/>
      <c r="L177" s="206"/>
      <c r="M177" s="207"/>
      <c r="N177" s="208"/>
      <c r="O177" s="208"/>
      <c r="P177" s="209">
        <f>SUM(P178:P186)</f>
        <v>0</v>
      </c>
      <c r="Q177" s="208"/>
      <c r="R177" s="209">
        <f>SUM(R178:R186)</f>
        <v>0</v>
      </c>
      <c r="S177" s="208"/>
      <c r="T177" s="210">
        <f>SUM(T178:T186)</f>
        <v>0</v>
      </c>
      <c r="U177" s="12"/>
      <c r="V177" s="12"/>
      <c r="W177" s="12"/>
      <c r="X177" s="12"/>
      <c r="Y177" s="12"/>
      <c r="Z177" s="12"/>
      <c r="AA177" s="12"/>
      <c r="AB177" s="12"/>
      <c r="AC177" s="12"/>
      <c r="AD177" s="12"/>
      <c r="AE177" s="12"/>
      <c r="AR177" s="211" t="s">
        <v>83</v>
      </c>
      <c r="AT177" s="212" t="s">
        <v>75</v>
      </c>
      <c r="AU177" s="212" t="s">
        <v>83</v>
      </c>
      <c r="AY177" s="211" t="s">
        <v>214</v>
      </c>
      <c r="BK177" s="213">
        <f>SUM(BK178:BK186)</f>
        <v>0</v>
      </c>
    </row>
    <row r="178" s="2" customFormat="1" ht="37.8" customHeight="1">
      <c r="A178" s="42"/>
      <c r="B178" s="43"/>
      <c r="C178" s="216" t="s">
        <v>301</v>
      </c>
      <c r="D178" s="216" t="s">
        <v>217</v>
      </c>
      <c r="E178" s="217" t="s">
        <v>1398</v>
      </c>
      <c r="F178" s="218" t="s">
        <v>1399</v>
      </c>
      <c r="G178" s="219" t="s">
        <v>241</v>
      </c>
      <c r="H178" s="220">
        <v>15.933</v>
      </c>
      <c r="I178" s="221"/>
      <c r="J178" s="222">
        <f>ROUND(I178*H178,2)</f>
        <v>0</v>
      </c>
      <c r="K178" s="218" t="s">
        <v>221</v>
      </c>
      <c r="L178" s="48"/>
      <c r="M178" s="223" t="s">
        <v>32</v>
      </c>
      <c r="N178" s="224" t="s">
        <v>47</v>
      </c>
      <c r="O178" s="88"/>
      <c r="P178" s="225">
        <f>O178*H178</f>
        <v>0</v>
      </c>
      <c r="Q178" s="225">
        <v>0</v>
      </c>
      <c r="R178" s="225">
        <f>Q178*H178</f>
        <v>0</v>
      </c>
      <c r="S178" s="225">
        <v>0</v>
      </c>
      <c r="T178" s="226">
        <f>S178*H178</f>
        <v>0</v>
      </c>
      <c r="U178" s="42"/>
      <c r="V178" s="42"/>
      <c r="W178" s="42"/>
      <c r="X178" s="42"/>
      <c r="Y178" s="42"/>
      <c r="Z178" s="42"/>
      <c r="AA178" s="42"/>
      <c r="AB178" s="42"/>
      <c r="AC178" s="42"/>
      <c r="AD178" s="42"/>
      <c r="AE178" s="42"/>
      <c r="AR178" s="227" t="s">
        <v>215</v>
      </c>
      <c r="AT178" s="227" t="s">
        <v>217</v>
      </c>
      <c r="AU178" s="227" t="s">
        <v>85</v>
      </c>
      <c r="AY178" s="20" t="s">
        <v>214</v>
      </c>
      <c r="BE178" s="228">
        <f>IF(N178="základní",J178,0)</f>
        <v>0</v>
      </c>
      <c r="BF178" s="228">
        <f>IF(N178="snížená",J178,0)</f>
        <v>0</v>
      </c>
      <c r="BG178" s="228">
        <f>IF(N178="zákl. přenesená",J178,0)</f>
        <v>0</v>
      </c>
      <c r="BH178" s="228">
        <f>IF(N178="sníž. přenesená",J178,0)</f>
        <v>0</v>
      </c>
      <c r="BI178" s="228">
        <f>IF(N178="nulová",J178,0)</f>
        <v>0</v>
      </c>
      <c r="BJ178" s="20" t="s">
        <v>83</v>
      </c>
      <c r="BK178" s="228">
        <f>ROUND(I178*H178,2)</f>
        <v>0</v>
      </c>
      <c r="BL178" s="20" t="s">
        <v>215</v>
      </c>
      <c r="BM178" s="227" t="s">
        <v>4366</v>
      </c>
    </row>
    <row r="179" s="2" customFormat="1">
      <c r="A179" s="42"/>
      <c r="B179" s="43"/>
      <c r="C179" s="44"/>
      <c r="D179" s="229" t="s">
        <v>223</v>
      </c>
      <c r="E179" s="44"/>
      <c r="F179" s="230" t="s">
        <v>1401</v>
      </c>
      <c r="G179" s="44"/>
      <c r="H179" s="44"/>
      <c r="I179" s="231"/>
      <c r="J179" s="44"/>
      <c r="K179" s="44"/>
      <c r="L179" s="48"/>
      <c r="M179" s="232"/>
      <c r="N179" s="233"/>
      <c r="O179" s="88"/>
      <c r="P179" s="88"/>
      <c r="Q179" s="88"/>
      <c r="R179" s="88"/>
      <c r="S179" s="88"/>
      <c r="T179" s="89"/>
      <c r="U179" s="42"/>
      <c r="V179" s="42"/>
      <c r="W179" s="42"/>
      <c r="X179" s="42"/>
      <c r="Y179" s="42"/>
      <c r="Z179" s="42"/>
      <c r="AA179" s="42"/>
      <c r="AB179" s="42"/>
      <c r="AC179" s="42"/>
      <c r="AD179" s="42"/>
      <c r="AE179" s="42"/>
      <c r="AT179" s="20" t="s">
        <v>223</v>
      </c>
      <c r="AU179" s="20" t="s">
        <v>85</v>
      </c>
    </row>
    <row r="180" s="2" customFormat="1" ht="33" customHeight="1">
      <c r="A180" s="42"/>
      <c r="B180" s="43"/>
      <c r="C180" s="216" t="s">
        <v>8</v>
      </c>
      <c r="D180" s="216" t="s">
        <v>217</v>
      </c>
      <c r="E180" s="217" t="s">
        <v>454</v>
      </c>
      <c r="F180" s="218" t="s">
        <v>455</v>
      </c>
      <c r="G180" s="219" t="s">
        <v>241</v>
      </c>
      <c r="H180" s="220">
        <v>15.933</v>
      </c>
      <c r="I180" s="221"/>
      <c r="J180" s="222">
        <f>ROUND(I180*H180,2)</f>
        <v>0</v>
      </c>
      <c r="K180" s="218" t="s">
        <v>221</v>
      </c>
      <c r="L180" s="48"/>
      <c r="M180" s="223" t="s">
        <v>32</v>
      </c>
      <c r="N180" s="224" t="s">
        <v>47</v>
      </c>
      <c r="O180" s="88"/>
      <c r="P180" s="225">
        <f>O180*H180</f>
        <v>0</v>
      </c>
      <c r="Q180" s="225">
        <v>0</v>
      </c>
      <c r="R180" s="225">
        <f>Q180*H180</f>
        <v>0</v>
      </c>
      <c r="S180" s="225">
        <v>0</v>
      </c>
      <c r="T180" s="226">
        <f>S180*H180</f>
        <v>0</v>
      </c>
      <c r="U180" s="42"/>
      <c r="V180" s="42"/>
      <c r="W180" s="42"/>
      <c r="X180" s="42"/>
      <c r="Y180" s="42"/>
      <c r="Z180" s="42"/>
      <c r="AA180" s="42"/>
      <c r="AB180" s="42"/>
      <c r="AC180" s="42"/>
      <c r="AD180" s="42"/>
      <c r="AE180" s="42"/>
      <c r="AR180" s="227" t="s">
        <v>215</v>
      </c>
      <c r="AT180" s="227" t="s">
        <v>217</v>
      </c>
      <c r="AU180" s="227" t="s">
        <v>85</v>
      </c>
      <c r="AY180" s="20" t="s">
        <v>214</v>
      </c>
      <c r="BE180" s="228">
        <f>IF(N180="základní",J180,0)</f>
        <v>0</v>
      </c>
      <c r="BF180" s="228">
        <f>IF(N180="snížená",J180,0)</f>
        <v>0</v>
      </c>
      <c r="BG180" s="228">
        <f>IF(N180="zákl. přenesená",J180,0)</f>
        <v>0</v>
      </c>
      <c r="BH180" s="228">
        <f>IF(N180="sníž. přenesená",J180,0)</f>
        <v>0</v>
      </c>
      <c r="BI180" s="228">
        <f>IF(N180="nulová",J180,0)</f>
        <v>0</v>
      </c>
      <c r="BJ180" s="20" t="s">
        <v>83</v>
      </c>
      <c r="BK180" s="228">
        <f>ROUND(I180*H180,2)</f>
        <v>0</v>
      </c>
      <c r="BL180" s="20" t="s">
        <v>215</v>
      </c>
      <c r="BM180" s="227" t="s">
        <v>4367</v>
      </c>
    </row>
    <row r="181" s="2" customFormat="1">
      <c r="A181" s="42"/>
      <c r="B181" s="43"/>
      <c r="C181" s="44"/>
      <c r="D181" s="229" t="s">
        <v>223</v>
      </c>
      <c r="E181" s="44"/>
      <c r="F181" s="230" t="s">
        <v>457</v>
      </c>
      <c r="G181" s="44"/>
      <c r="H181" s="44"/>
      <c r="I181" s="231"/>
      <c r="J181" s="44"/>
      <c r="K181" s="44"/>
      <c r="L181" s="48"/>
      <c r="M181" s="232"/>
      <c r="N181" s="233"/>
      <c r="O181" s="88"/>
      <c r="P181" s="88"/>
      <c r="Q181" s="88"/>
      <c r="R181" s="88"/>
      <c r="S181" s="88"/>
      <c r="T181" s="89"/>
      <c r="U181" s="42"/>
      <c r="V181" s="42"/>
      <c r="W181" s="42"/>
      <c r="X181" s="42"/>
      <c r="Y181" s="42"/>
      <c r="Z181" s="42"/>
      <c r="AA181" s="42"/>
      <c r="AB181" s="42"/>
      <c r="AC181" s="42"/>
      <c r="AD181" s="42"/>
      <c r="AE181" s="42"/>
      <c r="AT181" s="20" t="s">
        <v>223</v>
      </c>
      <c r="AU181" s="20" t="s">
        <v>85</v>
      </c>
    </row>
    <row r="182" s="2" customFormat="1" ht="44.25" customHeight="1">
      <c r="A182" s="42"/>
      <c r="B182" s="43"/>
      <c r="C182" s="216" t="s">
        <v>312</v>
      </c>
      <c r="D182" s="216" t="s">
        <v>217</v>
      </c>
      <c r="E182" s="217" t="s">
        <v>460</v>
      </c>
      <c r="F182" s="218" t="s">
        <v>461</v>
      </c>
      <c r="G182" s="219" t="s">
        <v>241</v>
      </c>
      <c r="H182" s="220">
        <v>318.66000000000003</v>
      </c>
      <c r="I182" s="221"/>
      <c r="J182" s="222">
        <f>ROUND(I182*H182,2)</f>
        <v>0</v>
      </c>
      <c r="K182" s="218" t="s">
        <v>221</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215</v>
      </c>
      <c r="AT182" s="227" t="s">
        <v>217</v>
      </c>
      <c r="AU182" s="227" t="s">
        <v>85</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215</v>
      </c>
      <c r="BM182" s="227" t="s">
        <v>4368</v>
      </c>
    </row>
    <row r="183" s="2" customFormat="1">
      <c r="A183" s="42"/>
      <c r="B183" s="43"/>
      <c r="C183" s="44"/>
      <c r="D183" s="229" t="s">
        <v>223</v>
      </c>
      <c r="E183" s="44"/>
      <c r="F183" s="230" t="s">
        <v>463</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223</v>
      </c>
      <c r="AU183" s="20" t="s">
        <v>85</v>
      </c>
    </row>
    <row r="184" s="14" customFormat="1">
      <c r="A184" s="14"/>
      <c r="B184" s="245"/>
      <c r="C184" s="246"/>
      <c r="D184" s="236" t="s">
        <v>225</v>
      </c>
      <c r="E184" s="246"/>
      <c r="F184" s="248" t="s">
        <v>4369</v>
      </c>
      <c r="G184" s="246"/>
      <c r="H184" s="249">
        <v>318.66000000000003</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225</v>
      </c>
      <c r="AU184" s="255" t="s">
        <v>85</v>
      </c>
      <c r="AV184" s="14" t="s">
        <v>85</v>
      </c>
      <c r="AW184" s="14" t="s">
        <v>4</v>
      </c>
      <c r="AX184" s="14" t="s">
        <v>83</v>
      </c>
      <c r="AY184" s="255" t="s">
        <v>214</v>
      </c>
    </row>
    <row r="185" s="2" customFormat="1" ht="44.25" customHeight="1">
      <c r="A185" s="42"/>
      <c r="B185" s="43"/>
      <c r="C185" s="216" t="s">
        <v>317</v>
      </c>
      <c r="D185" s="216" t="s">
        <v>217</v>
      </c>
      <c r="E185" s="217" t="s">
        <v>1779</v>
      </c>
      <c r="F185" s="218" t="s">
        <v>1780</v>
      </c>
      <c r="G185" s="219" t="s">
        <v>241</v>
      </c>
      <c r="H185" s="220">
        <v>15.933</v>
      </c>
      <c r="I185" s="221"/>
      <c r="J185" s="222">
        <f>ROUND(I185*H185,2)</f>
        <v>0</v>
      </c>
      <c r="K185" s="218" t="s">
        <v>221</v>
      </c>
      <c r="L185" s="48"/>
      <c r="M185" s="223" t="s">
        <v>32</v>
      </c>
      <c r="N185" s="224" t="s">
        <v>47</v>
      </c>
      <c r="O185" s="88"/>
      <c r="P185" s="225">
        <f>O185*H185</f>
        <v>0</v>
      </c>
      <c r="Q185" s="225">
        <v>0</v>
      </c>
      <c r="R185" s="225">
        <f>Q185*H185</f>
        <v>0</v>
      </c>
      <c r="S185" s="225">
        <v>0</v>
      </c>
      <c r="T185" s="226">
        <f>S185*H185</f>
        <v>0</v>
      </c>
      <c r="U185" s="42"/>
      <c r="V185" s="42"/>
      <c r="W185" s="42"/>
      <c r="X185" s="42"/>
      <c r="Y185" s="42"/>
      <c r="Z185" s="42"/>
      <c r="AA185" s="42"/>
      <c r="AB185" s="42"/>
      <c r="AC185" s="42"/>
      <c r="AD185" s="42"/>
      <c r="AE185" s="42"/>
      <c r="AR185" s="227" t="s">
        <v>215</v>
      </c>
      <c r="AT185" s="227" t="s">
        <v>217</v>
      </c>
      <c r="AU185" s="227" t="s">
        <v>85</v>
      </c>
      <c r="AY185" s="20" t="s">
        <v>214</v>
      </c>
      <c r="BE185" s="228">
        <f>IF(N185="základní",J185,0)</f>
        <v>0</v>
      </c>
      <c r="BF185" s="228">
        <f>IF(N185="snížená",J185,0)</f>
        <v>0</v>
      </c>
      <c r="BG185" s="228">
        <f>IF(N185="zákl. přenesená",J185,0)</f>
        <v>0</v>
      </c>
      <c r="BH185" s="228">
        <f>IF(N185="sníž. přenesená",J185,0)</f>
        <v>0</v>
      </c>
      <c r="BI185" s="228">
        <f>IF(N185="nulová",J185,0)</f>
        <v>0</v>
      </c>
      <c r="BJ185" s="20" t="s">
        <v>83</v>
      </c>
      <c r="BK185" s="228">
        <f>ROUND(I185*H185,2)</f>
        <v>0</v>
      </c>
      <c r="BL185" s="20" t="s">
        <v>215</v>
      </c>
      <c r="BM185" s="227" t="s">
        <v>4370</v>
      </c>
    </row>
    <row r="186" s="2" customFormat="1">
      <c r="A186" s="42"/>
      <c r="B186" s="43"/>
      <c r="C186" s="44"/>
      <c r="D186" s="229" t="s">
        <v>223</v>
      </c>
      <c r="E186" s="44"/>
      <c r="F186" s="230" t="s">
        <v>1782</v>
      </c>
      <c r="G186" s="44"/>
      <c r="H186" s="44"/>
      <c r="I186" s="231"/>
      <c r="J186" s="44"/>
      <c r="K186" s="44"/>
      <c r="L186" s="48"/>
      <c r="M186" s="232"/>
      <c r="N186" s="233"/>
      <c r="O186" s="88"/>
      <c r="P186" s="88"/>
      <c r="Q186" s="88"/>
      <c r="R186" s="88"/>
      <c r="S186" s="88"/>
      <c r="T186" s="89"/>
      <c r="U186" s="42"/>
      <c r="V186" s="42"/>
      <c r="W186" s="42"/>
      <c r="X186" s="42"/>
      <c r="Y186" s="42"/>
      <c r="Z186" s="42"/>
      <c r="AA186" s="42"/>
      <c r="AB186" s="42"/>
      <c r="AC186" s="42"/>
      <c r="AD186" s="42"/>
      <c r="AE186" s="42"/>
      <c r="AT186" s="20" t="s">
        <v>223</v>
      </c>
      <c r="AU186" s="20" t="s">
        <v>85</v>
      </c>
    </row>
    <row r="187" s="12" customFormat="1" ht="22.8" customHeight="1">
      <c r="A187" s="12"/>
      <c r="B187" s="200"/>
      <c r="C187" s="201"/>
      <c r="D187" s="202" t="s">
        <v>75</v>
      </c>
      <c r="E187" s="214" t="s">
        <v>475</v>
      </c>
      <c r="F187" s="214" t="s">
        <v>476</v>
      </c>
      <c r="G187" s="201"/>
      <c r="H187" s="201"/>
      <c r="I187" s="204"/>
      <c r="J187" s="215">
        <f>BK187</f>
        <v>0</v>
      </c>
      <c r="K187" s="201"/>
      <c r="L187" s="206"/>
      <c r="M187" s="207"/>
      <c r="N187" s="208"/>
      <c r="O187" s="208"/>
      <c r="P187" s="209">
        <f>SUM(P188:P189)</f>
        <v>0</v>
      </c>
      <c r="Q187" s="208"/>
      <c r="R187" s="209">
        <f>SUM(R188:R189)</f>
        <v>0</v>
      </c>
      <c r="S187" s="208"/>
      <c r="T187" s="210">
        <f>SUM(T188:T189)</f>
        <v>0</v>
      </c>
      <c r="U187" s="12"/>
      <c r="V187" s="12"/>
      <c r="W187" s="12"/>
      <c r="X187" s="12"/>
      <c r="Y187" s="12"/>
      <c r="Z187" s="12"/>
      <c r="AA187" s="12"/>
      <c r="AB187" s="12"/>
      <c r="AC187" s="12"/>
      <c r="AD187" s="12"/>
      <c r="AE187" s="12"/>
      <c r="AR187" s="211" t="s">
        <v>83</v>
      </c>
      <c r="AT187" s="212" t="s">
        <v>75</v>
      </c>
      <c r="AU187" s="212" t="s">
        <v>83</v>
      </c>
      <c r="AY187" s="211" t="s">
        <v>214</v>
      </c>
      <c r="BK187" s="213">
        <f>SUM(BK188:BK189)</f>
        <v>0</v>
      </c>
    </row>
    <row r="188" s="2" customFormat="1" ht="62.7" customHeight="1">
      <c r="A188" s="42"/>
      <c r="B188" s="43"/>
      <c r="C188" s="216" t="s">
        <v>324</v>
      </c>
      <c r="D188" s="216" t="s">
        <v>217</v>
      </c>
      <c r="E188" s="217" t="s">
        <v>478</v>
      </c>
      <c r="F188" s="218" t="s">
        <v>479</v>
      </c>
      <c r="G188" s="219" t="s">
        <v>241</v>
      </c>
      <c r="H188" s="220">
        <v>28.846</v>
      </c>
      <c r="I188" s="221"/>
      <c r="J188" s="222">
        <f>ROUND(I188*H188,2)</f>
        <v>0</v>
      </c>
      <c r="K188" s="218" t="s">
        <v>221</v>
      </c>
      <c r="L188" s="48"/>
      <c r="M188" s="223" t="s">
        <v>32</v>
      </c>
      <c r="N188" s="224" t="s">
        <v>47</v>
      </c>
      <c r="O188" s="88"/>
      <c r="P188" s="225">
        <f>O188*H188</f>
        <v>0</v>
      </c>
      <c r="Q188" s="225">
        <v>0</v>
      </c>
      <c r="R188" s="225">
        <f>Q188*H188</f>
        <v>0</v>
      </c>
      <c r="S188" s="225">
        <v>0</v>
      </c>
      <c r="T188" s="226">
        <f>S188*H188</f>
        <v>0</v>
      </c>
      <c r="U188" s="42"/>
      <c r="V188" s="42"/>
      <c r="W188" s="42"/>
      <c r="X188" s="42"/>
      <c r="Y188" s="42"/>
      <c r="Z188" s="42"/>
      <c r="AA188" s="42"/>
      <c r="AB188" s="42"/>
      <c r="AC188" s="42"/>
      <c r="AD188" s="42"/>
      <c r="AE188" s="42"/>
      <c r="AR188" s="227" t="s">
        <v>215</v>
      </c>
      <c r="AT188" s="227" t="s">
        <v>217</v>
      </c>
      <c r="AU188" s="227" t="s">
        <v>85</v>
      </c>
      <c r="AY188" s="20" t="s">
        <v>214</v>
      </c>
      <c r="BE188" s="228">
        <f>IF(N188="základní",J188,0)</f>
        <v>0</v>
      </c>
      <c r="BF188" s="228">
        <f>IF(N188="snížená",J188,0)</f>
        <v>0</v>
      </c>
      <c r="BG188" s="228">
        <f>IF(N188="zákl. přenesená",J188,0)</f>
        <v>0</v>
      </c>
      <c r="BH188" s="228">
        <f>IF(N188="sníž. přenesená",J188,0)</f>
        <v>0</v>
      </c>
      <c r="BI188" s="228">
        <f>IF(N188="nulová",J188,0)</f>
        <v>0</v>
      </c>
      <c r="BJ188" s="20" t="s">
        <v>83</v>
      </c>
      <c r="BK188" s="228">
        <f>ROUND(I188*H188,2)</f>
        <v>0</v>
      </c>
      <c r="BL188" s="20" t="s">
        <v>215</v>
      </c>
      <c r="BM188" s="227" t="s">
        <v>4371</v>
      </c>
    </row>
    <row r="189" s="2" customFormat="1">
      <c r="A189" s="42"/>
      <c r="B189" s="43"/>
      <c r="C189" s="44"/>
      <c r="D189" s="229" t="s">
        <v>223</v>
      </c>
      <c r="E189" s="44"/>
      <c r="F189" s="230" t="s">
        <v>481</v>
      </c>
      <c r="G189" s="44"/>
      <c r="H189" s="44"/>
      <c r="I189" s="231"/>
      <c r="J189" s="44"/>
      <c r="K189" s="44"/>
      <c r="L189" s="48"/>
      <c r="M189" s="232"/>
      <c r="N189" s="233"/>
      <c r="O189" s="88"/>
      <c r="P189" s="88"/>
      <c r="Q189" s="88"/>
      <c r="R189" s="88"/>
      <c r="S189" s="88"/>
      <c r="T189" s="89"/>
      <c r="U189" s="42"/>
      <c r="V189" s="42"/>
      <c r="W189" s="42"/>
      <c r="X189" s="42"/>
      <c r="Y189" s="42"/>
      <c r="Z189" s="42"/>
      <c r="AA189" s="42"/>
      <c r="AB189" s="42"/>
      <c r="AC189" s="42"/>
      <c r="AD189" s="42"/>
      <c r="AE189" s="42"/>
      <c r="AT189" s="20" t="s">
        <v>223</v>
      </c>
      <c r="AU189" s="20" t="s">
        <v>85</v>
      </c>
    </row>
    <row r="190" s="12" customFormat="1" ht="25.92" customHeight="1">
      <c r="A190" s="12"/>
      <c r="B190" s="200"/>
      <c r="C190" s="201"/>
      <c r="D190" s="202" t="s">
        <v>75</v>
      </c>
      <c r="E190" s="203" t="s">
        <v>482</v>
      </c>
      <c r="F190" s="203" t="s">
        <v>483</v>
      </c>
      <c r="G190" s="201"/>
      <c r="H190" s="201"/>
      <c r="I190" s="204"/>
      <c r="J190" s="205">
        <f>BK190</f>
        <v>0</v>
      </c>
      <c r="K190" s="201"/>
      <c r="L190" s="206"/>
      <c r="M190" s="207"/>
      <c r="N190" s="208"/>
      <c r="O190" s="208"/>
      <c r="P190" s="209">
        <f>P191</f>
        <v>0</v>
      </c>
      <c r="Q190" s="208"/>
      <c r="R190" s="209">
        <f>R191</f>
        <v>1.08382</v>
      </c>
      <c r="S190" s="208"/>
      <c r="T190" s="210">
        <f>T191</f>
        <v>0</v>
      </c>
      <c r="U190" s="12"/>
      <c r="V190" s="12"/>
      <c r="W190" s="12"/>
      <c r="X190" s="12"/>
      <c r="Y190" s="12"/>
      <c r="Z190" s="12"/>
      <c r="AA190" s="12"/>
      <c r="AB190" s="12"/>
      <c r="AC190" s="12"/>
      <c r="AD190" s="12"/>
      <c r="AE190" s="12"/>
      <c r="AR190" s="211" t="s">
        <v>85</v>
      </c>
      <c r="AT190" s="212" t="s">
        <v>75</v>
      </c>
      <c r="AU190" s="212" t="s">
        <v>76</v>
      </c>
      <c r="AY190" s="211" t="s">
        <v>214</v>
      </c>
      <c r="BK190" s="213">
        <f>BK191</f>
        <v>0</v>
      </c>
    </row>
    <row r="191" s="12" customFormat="1" ht="22.8" customHeight="1">
      <c r="A191" s="12"/>
      <c r="B191" s="200"/>
      <c r="C191" s="201"/>
      <c r="D191" s="202" t="s">
        <v>75</v>
      </c>
      <c r="E191" s="214" t="s">
        <v>4372</v>
      </c>
      <c r="F191" s="214" t="s">
        <v>4373</v>
      </c>
      <c r="G191" s="201"/>
      <c r="H191" s="201"/>
      <c r="I191" s="204"/>
      <c r="J191" s="215">
        <f>BK191</f>
        <v>0</v>
      </c>
      <c r="K191" s="201"/>
      <c r="L191" s="206"/>
      <c r="M191" s="207"/>
      <c r="N191" s="208"/>
      <c r="O191" s="208"/>
      <c r="P191" s="209">
        <f>SUM(P192:P199)</f>
        <v>0</v>
      </c>
      <c r="Q191" s="208"/>
      <c r="R191" s="209">
        <f>SUM(R192:R199)</f>
        <v>1.08382</v>
      </c>
      <c r="S191" s="208"/>
      <c r="T191" s="210">
        <f>SUM(T192:T199)</f>
        <v>0</v>
      </c>
      <c r="U191" s="12"/>
      <c r="V191" s="12"/>
      <c r="W191" s="12"/>
      <c r="X191" s="12"/>
      <c r="Y191" s="12"/>
      <c r="Z191" s="12"/>
      <c r="AA191" s="12"/>
      <c r="AB191" s="12"/>
      <c r="AC191" s="12"/>
      <c r="AD191" s="12"/>
      <c r="AE191" s="12"/>
      <c r="AR191" s="211" t="s">
        <v>85</v>
      </c>
      <c r="AT191" s="212" t="s">
        <v>75</v>
      </c>
      <c r="AU191" s="212" t="s">
        <v>83</v>
      </c>
      <c r="AY191" s="211" t="s">
        <v>214</v>
      </c>
      <c r="BK191" s="213">
        <f>SUM(BK192:BK199)</f>
        <v>0</v>
      </c>
    </row>
    <row r="192" s="2" customFormat="1" ht="37.8" customHeight="1">
      <c r="A192" s="42"/>
      <c r="B192" s="43"/>
      <c r="C192" s="216" t="s">
        <v>334</v>
      </c>
      <c r="D192" s="216" t="s">
        <v>217</v>
      </c>
      <c r="E192" s="217" t="s">
        <v>4374</v>
      </c>
      <c r="F192" s="218" t="s">
        <v>4375</v>
      </c>
      <c r="G192" s="219" t="s">
        <v>327</v>
      </c>
      <c r="H192" s="220">
        <v>64</v>
      </c>
      <c r="I192" s="221"/>
      <c r="J192" s="222">
        <f>ROUND(I192*H192,2)</f>
        <v>0</v>
      </c>
      <c r="K192" s="218" t="s">
        <v>221</v>
      </c>
      <c r="L192" s="48"/>
      <c r="M192" s="223" t="s">
        <v>32</v>
      </c>
      <c r="N192" s="224" t="s">
        <v>47</v>
      </c>
      <c r="O192" s="88"/>
      <c r="P192" s="225">
        <f>O192*H192</f>
        <v>0</v>
      </c>
      <c r="Q192" s="225">
        <v>0.01154</v>
      </c>
      <c r="R192" s="225">
        <f>Q192*H192</f>
        <v>0.73855999999999999</v>
      </c>
      <c r="S192" s="225">
        <v>0</v>
      </c>
      <c r="T192" s="226">
        <f>S192*H192</f>
        <v>0</v>
      </c>
      <c r="U192" s="42"/>
      <c r="V192" s="42"/>
      <c r="W192" s="42"/>
      <c r="X192" s="42"/>
      <c r="Y192" s="42"/>
      <c r="Z192" s="42"/>
      <c r="AA192" s="42"/>
      <c r="AB192" s="42"/>
      <c r="AC192" s="42"/>
      <c r="AD192" s="42"/>
      <c r="AE192" s="42"/>
      <c r="AR192" s="227" t="s">
        <v>334</v>
      </c>
      <c r="AT192" s="227" t="s">
        <v>217</v>
      </c>
      <c r="AU192" s="227" t="s">
        <v>85</v>
      </c>
      <c r="AY192" s="20" t="s">
        <v>214</v>
      </c>
      <c r="BE192" s="228">
        <f>IF(N192="základní",J192,0)</f>
        <v>0</v>
      </c>
      <c r="BF192" s="228">
        <f>IF(N192="snížená",J192,0)</f>
        <v>0</v>
      </c>
      <c r="BG192" s="228">
        <f>IF(N192="zákl. přenesená",J192,0)</f>
        <v>0</v>
      </c>
      <c r="BH192" s="228">
        <f>IF(N192="sníž. přenesená",J192,0)</f>
        <v>0</v>
      </c>
      <c r="BI192" s="228">
        <f>IF(N192="nulová",J192,0)</f>
        <v>0</v>
      </c>
      <c r="BJ192" s="20" t="s">
        <v>83</v>
      </c>
      <c r="BK192" s="228">
        <f>ROUND(I192*H192,2)</f>
        <v>0</v>
      </c>
      <c r="BL192" s="20" t="s">
        <v>334</v>
      </c>
      <c r="BM192" s="227" t="s">
        <v>4376</v>
      </c>
    </row>
    <row r="193" s="2" customFormat="1">
      <c r="A193" s="42"/>
      <c r="B193" s="43"/>
      <c r="C193" s="44"/>
      <c r="D193" s="229" t="s">
        <v>223</v>
      </c>
      <c r="E193" s="44"/>
      <c r="F193" s="230" t="s">
        <v>4377</v>
      </c>
      <c r="G193" s="44"/>
      <c r="H193" s="44"/>
      <c r="I193" s="231"/>
      <c r="J193" s="44"/>
      <c r="K193" s="44"/>
      <c r="L193" s="48"/>
      <c r="M193" s="232"/>
      <c r="N193" s="233"/>
      <c r="O193" s="88"/>
      <c r="P193" s="88"/>
      <c r="Q193" s="88"/>
      <c r="R193" s="88"/>
      <c r="S193" s="88"/>
      <c r="T193" s="89"/>
      <c r="U193" s="42"/>
      <c r="V193" s="42"/>
      <c r="W193" s="42"/>
      <c r="X193" s="42"/>
      <c r="Y193" s="42"/>
      <c r="Z193" s="42"/>
      <c r="AA193" s="42"/>
      <c r="AB193" s="42"/>
      <c r="AC193" s="42"/>
      <c r="AD193" s="42"/>
      <c r="AE193" s="42"/>
      <c r="AT193" s="20" t="s">
        <v>223</v>
      </c>
      <c r="AU193" s="20" t="s">
        <v>85</v>
      </c>
    </row>
    <row r="194" s="2" customFormat="1" ht="37.8" customHeight="1">
      <c r="A194" s="42"/>
      <c r="B194" s="43"/>
      <c r="C194" s="216" t="s">
        <v>338</v>
      </c>
      <c r="D194" s="216" t="s">
        <v>217</v>
      </c>
      <c r="E194" s="217" t="s">
        <v>4378</v>
      </c>
      <c r="F194" s="218" t="s">
        <v>4379</v>
      </c>
      <c r="G194" s="219" t="s">
        <v>327</v>
      </c>
      <c r="H194" s="220">
        <v>20</v>
      </c>
      <c r="I194" s="221"/>
      <c r="J194" s="222">
        <f>ROUND(I194*H194,2)</f>
        <v>0</v>
      </c>
      <c r="K194" s="218" t="s">
        <v>221</v>
      </c>
      <c r="L194" s="48"/>
      <c r="M194" s="223" t="s">
        <v>32</v>
      </c>
      <c r="N194" s="224" t="s">
        <v>47</v>
      </c>
      <c r="O194" s="88"/>
      <c r="P194" s="225">
        <f>O194*H194</f>
        <v>0</v>
      </c>
      <c r="Q194" s="225">
        <v>0.0161</v>
      </c>
      <c r="R194" s="225">
        <f>Q194*H194</f>
        <v>0.32200000000000001</v>
      </c>
      <c r="S194" s="225">
        <v>0</v>
      </c>
      <c r="T194" s="226">
        <f>S194*H194</f>
        <v>0</v>
      </c>
      <c r="U194" s="42"/>
      <c r="V194" s="42"/>
      <c r="W194" s="42"/>
      <c r="X194" s="42"/>
      <c r="Y194" s="42"/>
      <c r="Z194" s="42"/>
      <c r="AA194" s="42"/>
      <c r="AB194" s="42"/>
      <c r="AC194" s="42"/>
      <c r="AD194" s="42"/>
      <c r="AE194" s="42"/>
      <c r="AR194" s="227" t="s">
        <v>334</v>
      </c>
      <c r="AT194" s="227" t="s">
        <v>217</v>
      </c>
      <c r="AU194" s="227" t="s">
        <v>85</v>
      </c>
      <c r="AY194" s="20" t="s">
        <v>214</v>
      </c>
      <c r="BE194" s="228">
        <f>IF(N194="základní",J194,0)</f>
        <v>0</v>
      </c>
      <c r="BF194" s="228">
        <f>IF(N194="snížená",J194,0)</f>
        <v>0</v>
      </c>
      <c r="BG194" s="228">
        <f>IF(N194="zákl. přenesená",J194,0)</f>
        <v>0</v>
      </c>
      <c r="BH194" s="228">
        <f>IF(N194="sníž. přenesená",J194,0)</f>
        <v>0</v>
      </c>
      <c r="BI194" s="228">
        <f>IF(N194="nulová",J194,0)</f>
        <v>0</v>
      </c>
      <c r="BJ194" s="20" t="s">
        <v>83</v>
      </c>
      <c r="BK194" s="228">
        <f>ROUND(I194*H194,2)</f>
        <v>0</v>
      </c>
      <c r="BL194" s="20" t="s">
        <v>334</v>
      </c>
      <c r="BM194" s="227" t="s">
        <v>4380</v>
      </c>
    </row>
    <row r="195" s="2" customFormat="1">
      <c r="A195" s="42"/>
      <c r="B195" s="43"/>
      <c r="C195" s="44"/>
      <c r="D195" s="229" t="s">
        <v>223</v>
      </c>
      <c r="E195" s="44"/>
      <c r="F195" s="230" t="s">
        <v>4381</v>
      </c>
      <c r="G195" s="44"/>
      <c r="H195" s="44"/>
      <c r="I195" s="231"/>
      <c r="J195" s="44"/>
      <c r="K195" s="44"/>
      <c r="L195" s="48"/>
      <c r="M195" s="232"/>
      <c r="N195" s="233"/>
      <c r="O195" s="88"/>
      <c r="P195" s="88"/>
      <c r="Q195" s="88"/>
      <c r="R195" s="88"/>
      <c r="S195" s="88"/>
      <c r="T195" s="89"/>
      <c r="U195" s="42"/>
      <c r="V195" s="42"/>
      <c r="W195" s="42"/>
      <c r="X195" s="42"/>
      <c r="Y195" s="42"/>
      <c r="Z195" s="42"/>
      <c r="AA195" s="42"/>
      <c r="AB195" s="42"/>
      <c r="AC195" s="42"/>
      <c r="AD195" s="42"/>
      <c r="AE195" s="42"/>
      <c r="AT195" s="20" t="s">
        <v>223</v>
      </c>
      <c r="AU195" s="20" t="s">
        <v>85</v>
      </c>
    </row>
    <row r="196" s="2" customFormat="1" ht="37.8" customHeight="1">
      <c r="A196" s="42"/>
      <c r="B196" s="43"/>
      <c r="C196" s="216" t="s">
        <v>344</v>
      </c>
      <c r="D196" s="216" t="s">
        <v>217</v>
      </c>
      <c r="E196" s="217" t="s">
        <v>4382</v>
      </c>
      <c r="F196" s="218" t="s">
        <v>4383</v>
      </c>
      <c r="G196" s="219" t="s">
        <v>327</v>
      </c>
      <c r="H196" s="220">
        <v>1</v>
      </c>
      <c r="I196" s="221"/>
      <c r="J196" s="222">
        <f>ROUND(I196*H196,2)</f>
        <v>0</v>
      </c>
      <c r="K196" s="218" t="s">
        <v>221</v>
      </c>
      <c r="L196" s="48"/>
      <c r="M196" s="223" t="s">
        <v>32</v>
      </c>
      <c r="N196" s="224" t="s">
        <v>47</v>
      </c>
      <c r="O196" s="88"/>
      <c r="P196" s="225">
        <f>O196*H196</f>
        <v>0</v>
      </c>
      <c r="Q196" s="225">
        <v>0.023259999999999999</v>
      </c>
      <c r="R196" s="225">
        <f>Q196*H196</f>
        <v>0.023259999999999999</v>
      </c>
      <c r="S196" s="225">
        <v>0</v>
      </c>
      <c r="T196" s="226">
        <f>S196*H196</f>
        <v>0</v>
      </c>
      <c r="U196" s="42"/>
      <c r="V196" s="42"/>
      <c r="W196" s="42"/>
      <c r="X196" s="42"/>
      <c r="Y196" s="42"/>
      <c r="Z196" s="42"/>
      <c r="AA196" s="42"/>
      <c r="AB196" s="42"/>
      <c r="AC196" s="42"/>
      <c r="AD196" s="42"/>
      <c r="AE196" s="42"/>
      <c r="AR196" s="227" t="s">
        <v>334</v>
      </c>
      <c r="AT196" s="227" t="s">
        <v>217</v>
      </c>
      <c r="AU196" s="227" t="s">
        <v>85</v>
      </c>
      <c r="AY196" s="20" t="s">
        <v>214</v>
      </c>
      <c r="BE196" s="228">
        <f>IF(N196="základní",J196,0)</f>
        <v>0</v>
      </c>
      <c r="BF196" s="228">
        <f>IF(N196="snížená",J196,0)</f>
        <v>0</v>
      </c>
      <c r="BG196" s="228">
        <f>IF(N196="zákl. přenesená",J196,0)</f>
        <v>0</v>
      </c>
      <c r="BH196" s="228">
        <f>IF(N196="sníž. přenesená",J196,0)</f>
        <v>0</v>
      </c>
      <c r="BI196" s="228">
        <f>IF(N196="nulová",J196,0)</f>
        <v>0</v>
      </c>
      <c r="BJ196" s="20" t="s">
        <v>83</v>
      </c>
      <c r="BK196" s="228">
        <f>ROUND(I196*H196,2)</f>
        <v>0</v>
      </c>
      <c r="BL196" s="20" t="s">
        <v>334</v>
      </c>
      <c r="BM196" s="227" t="s">
        <v>4384</v>
      </c>
    </row>
    <row r="197" s="2" customFormat="1">
      <c r="A197" s="42"/>
      <c r="B197" s="43"/>
      <c r="C197" s="44"/>
      <c r="D197" s="229" t="s">
        <v>223</v>
      </c>
      <c r="E197" s="44"/>
      <c r="F197" s="230" t="s">
        <v>4385</v>
      </c>
      <c r="G197" s="44"/>
      <c r="H197" s="44"/>
      <c r="I197" s="231"/>
      <c r="J197" s="44"/>
      <c r="K197" s="44"/>
      <c r="L197" s="48"/>
      <c r="M197" s="232"/>
      <c r="N197" s="233"/>
      <c r="O197" s="88"/>
      <c r="P197" s="88"/>
      <c r="Q197" s="88"/>
      <c r="R197" s="88"/>
      <c r="S197" s="88"/>
      <c r="T197" s="89"/>
      <c r="U197" s="42"/>
      <c r="V197" s="42"/>
      <c r="W197" s="42"/>
      <c r="X197" s="42"/>
      <c r="Y197" s="42"/>
      <c r="Z197" s="42"/>
      <c r="AA197" s="42"/>
      <c r="AB197" s="42"/>
      <c r="AC197" s="42"/>
      <c r="AD197" s="42"/>
      <c r="AE197" s="42"/>
      <c r="AT197" s="20" t="s">
        <v>223</v>
      </c>
      <c r="AU197" s="20" t="s">
        <v>85</v>
      </c>
    </row>
    <row r="198" s="2" customFormat="1" ht="49.05" customHeight="1">
      <c r="A198" s="42"/>
      <c r="B198" s="43"/>
      <c r="C198" s="216" t="s">
        <v>349</v>
      </c>
      <c r="D198" s="216" t="s">
        <v>217</v>
      </c>
      <c r="E198" s="217" t="s">
        <v>4386</v>
      </c>
      <c r="F198" s="218" t="s">
        <v>4387</v>
      </c>
      <c r="G198" s="219" t="s">
        <v>241</v>
      </c>
      <c r="H198" s="220">
        <v>1.0840000000000001</v>
      </c>
      <c r="I198" s="221"/>
      <c r="J198" s="222">
        <f>ROUND(I198*H198,2)</f>
        <v>0</v>
      </c>
      <c r="K198" s="218" t="s">
        <v>221</v>
      </c>
      <c r="L198" s="48"/>
      <c r="M198" s="223" t="s">
        <v>32</v>
      </c>
      <c r="N198" s="224" t="s">
        <v>47</v>
      </c>
      <c r="O198" s="88"/>
      <c r="P198" s="225">
        <f>O198*H198</f>
        <v>0</v>
      </c>
      <c r="Q198" s="225">
        <v>0</v>
      </c>
      <c r="R198" s="225">
        <f>Q198*H198</f>
        <v>0</v>
      </c>
      <c r="S198" s="225">
        <v>0</v>
      </c>
      <c r="T198" s="226">
        <f>S198*H198</f>
        <v>0</v>
      </c>
      <c r="U198" s="42"/>
      <c r="V198" s="42"/>
      <c r="W198" s="42"/>
      <c r="X198" s="42"/>
      <c r="Y198" s="42"/>
      <c r="Z198" s="42"/>
      <c r="AA198" s="42"/>
      <c r="AB198" s="42"/>
      <c r="AC198" s="42"/>
      <c r="AD198" s="42"/>
      <c r="AE198" s="42"/>
      <c r="AR198" s="227" t="s">
        <v>334</v>
      </c>
      <c r="AT198" s="227" t="s">
        <v>217</v>
      </c>
      <c r="AU198" s="227" t="s">
        <v>85</v>
      </c>
      <c r="AY198" s="20" t="s">
        <v>214</v>
      </c>
      <c r="BE198" s="228">
        <f>IF(N198="základní",J198,0)</f>
        <v>0</v>
      </c>
      <c r="BF198" s="228">
        <f>IF(N198="snížená",J198,0)</f>
        <v>0</v>
      </c>
      <c r="BG198" s="228">
        <f>IF(N198="zákl. přenesená",J198,0)</f>
        <v>0</v>
      </c>
      <c r="BH198" s="228">
        <f>IF(N198="sníž. přenesená",J198,0)</f>
        <v>0</v>
      </c>
      <c r="BI198" s="228">
        <f>IF(N198="nulová",J198,0)</f>
        <v>0</v>
      </c>
      <c r="BJ198" s="20" t="s">
        <v>83</v>
      </c>
      <c r="BK198" s="228">
        <f>ROUND(I198*H198,2)</f>
        <v>0</v>
      </c>
      <c r="BL198" s="20" t="s">
        <v>334</v>
      </c>
      <c r="BM198" s="227" t="s">
        <v>4388</v>
      </c>
    </row>
    <row r="199" s="2" customFormat="1">
      <c r="A199" s="42"/>
      <c r="B199" s="43"/>
      <c r="C199" s="44"/>
      <c r="D199" s="229" t="s">
        <v>223</v>
      </c>
      <c r="E199" s="44"/>
      <c r="F199" s="230" t="s">
        <v>4389</v>
      </c>
      <c r="G199" s="44"/>
      <c r="H199" s="44"/>
      <c r="I199" s="231"/>
      <c r="J199" s="44"/>
      <c r="K199" s="44"/>
      <c r="L199" s="48"/>
      <c r="M199" s="292"/>
      <c r="N199" s="293"/>
      <c r="O199" s="294"/>
      <c r="P199" s="294"/>
      <c r="Q199" s="294"/>
      <c r="R199" s="294"/>
      <c r="S199" s="294"/>
      <c r="T199" s="295"/>
      <c r="U199" s="42"/>
      <c r="V199" s="42"/>
      <c r="W199" s="42"/>
      <c r="X199" s="42"/>
      <c r="Y199" s="42"/>
      <c r="Z199" s="42"/>
      <c r="AA199" s="42"/>
      <c r="AB199" s="42"/>
      <c r="AC199" s="42"/>
      <c r="AD199" s="42"/>
      <c r="AE199" s="42"/>
      <c r="AT199" s="20" t="s">
        <v>223</v>
      </c>
      <c r="AU199" s="20" t="s">
        <v>85</v>
      </c>
    </row>
    <row r="200" s="2" customFormat="1" ht="6.96" customHeight="1">
      <c r="A200" s="42"/>
      <c r="B200" s="63"/>
      <c r="C200" s="64"/>
      <c r="D200" s="64"/>
      <c r="E200" s="64"/>
      <c r="F200" s="64"/>
      <c r="G200" s="64"/>
      <c r="H200" s="64"/>
      <c r="I200" s="64"/>
      <c r="J200" s="64"/>
      <c r="K200" s="64"/>
      <c r="L200" s="48"/>
      <c r="M200" s="42"/>
      <c r="O200" s="42"/>
      <c r="P200" s="42"/>
      <c r="Q200" s="42"/>
      <c r="R200" s="42"/>
      <c r="S200" s="42"/>
      <c r="T200" s="42"/>
      <c r="U200" s="42"/>
      <c r="V200" s="42"/>
      <c r="W200" s="42"/>
      <c r="X200" s="42"/>
      <c r="Y200" s="42"/>
      <c r="Z200" s="42"/>
      <c r="AA200" s="42"/>
      <c r="AB200" s="42"/>
      <c r="AC200" s="42"/>
      <c r="AD200" s="42"/>
      <c r="AE200" s="42"/>
    </row>
  </sheetData>
  <sheetProtection sheet="1" autoFilter="0" formatColumns="0" formatRows="0" objects="1" scenarios="1" spinCount="100000" saltValue="6Q4K7gKeEeTwtM2E/yYl2H1FWArNIT1bNwd5asewla6bpe5ZbQaUyYcsMSsVPfQV112VpeHlY7aEjlCJDztaAw==" hashValue="+CN6z4t6UOCguzrqqacj3KN6/X/7f+ZsxGkpJajUnsVwPMYZUwFaT59gtg+jephGl6QoKcy5u1adhdC4gMGpQQ==" algorithmName="SHA-512" password="CC35"/>
  <autoFilter ref="C85:K199"/>
  <mergeCells count="9">
    <mergeCell ref="E7:H7"/>
    <mergeCell ref="E9:H9"/>
    <mergeCell ref="E18:H18"/>
    <mergeCell ref="E27:H27"/>
    <mergeCell ref="E48:H48"/>
    <mergeCell ref="E50:H50"/>
    <mergeCell ref="E76:H76"/>
    <mergeCell ref="E78:H78"/>
    <mergeCell ref="L2:V2"/>
  </mergeCells>
  <hyperlinks>
    <hyperlink ref="F90" r:id="rId1" display="https://podminky.urs.cz/item/CS_URS_2024_02/317234410"/>
    <hyperlink ref="F118" r:id="rId2" display="https://podminky.urs.cz/item/CS_URS_2024_02/317944321"/>
    <hyperlink ref="F147" r:id="rId3" display="https://podminky.urs.cz/item/CS_URS_2024_02/971033361"/>
    <hyperlink ref="F149" r:id="rId4" display="https://podminky.urs.cz/item/CS_URS_2024_02/971033371"/>
    <hyperlink ref="F151" r:id="rId5" display="https://podminky.urs.cz/item/CS_URS_2024_02/971033431"/>
    <hyperlink ref="F154" r:id="rId6" display="https://podminky.urs.cz/item/CS_URS_2024_02/971033451"/>
    <hyperlink ref="F157" r:id="rId7" display="https://podminky.urs.cz/item/CS_URS_2024_02/971033461"/>
    <hyperlink ref="F160" r:id="rId8" display="https://podminky.urs.cz/item/CS_URS_2024_02/971033471"/>
    <hyperlink ref="F163" r:id="rId9" display="https://podminky.urs.cz/item/CS_URS_2024_02/971033531"/>
    <hyperlink ref="F168" r:id="rId10" display="https://podminky.urs.cz/item/CS_URS_2024_02/971033581"/>
    <hyperlink ref="F179" r:id="rId11" display="https://podminky.urs.cz/item/CS_URS_2024_02/997013117"/>
    <hyperlink ref="F181" r:id="rId12" display="https://podminky.urs.cz/item/CS_URS_2024_02/997013501"/>
    <hyperlink ref="F183" r:id="rId13" display="https://podminky.urs.cz/item/CS_URS_2024_02/997013509"/>
    <hyperlink ref="F186" r:id="rId14" display="https://podminky.urs.cz/item/CS_URS_2024_02/997013863"/>
    <hyperlink ref="F189" r:id="rId15" display="https://podminky.urs.cz/item/CS_URS_2024_02/998011003"/>
    <hyperlink ref="F193" r:id="rId16" display="https://podminky.urs.cz/item/CS_URS_2024_02/751581315"/>
    <hyperlink ref="F195" r:id="rId17" display="https://podminky.urs.cz/item/CS_URS_2024_02/751581316"/>
    <hyperlink ref="F197" r:id="rId18" display="https://podminky.urs.cz/item/CS_URS_2024_02/751581318"/>
    <hyperlink ref="F199" r:id="rId19" display="https://podminky.urs.cz/item/CS_URS_2024_02/998751102"/>
  </hyperlinks>
  <pageMargins left="0.39375" right="0.39375" top="0.39375" bottom="0.39375" header="0" footer="0"/>
  <pageSetup paperSize="9" orientation="portrait" blackAndWhite="1" fitToHeight="100"/>
  <headerFooter>
    <oddFooter>&amp;CStrana &amp;P z &amp;N</oddFooter>
  </headerFooter>
  <drawing r:id="rId20"/>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90</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174</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ROUND(J105,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ROUND((SUM(BE105:BE551)),  2)</f>
        <v>0</v>
      </c>
      <c r="G35" s="42"/>
      <c r="H35" s="42"/>
      <c r="I35" s="161">
        <v>0.20999999999999999</v>
      </c>
      <c r="J35" s="160">
        <f>ROUND(((SUM(BE105:BE551))*I35),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ROUND((SUM(BF105:BF551)),  2)</f>
        <v>0</v>
      </c>
      <c r="G36" s="42"/>
      <c r="H36" s="42"/>
      <c r="I36" s="161">
        <v>0.12</v>
      </c>
      <c r="J36" s="160">
        <f>ROUND(((SUM(BF105:BF551))*I36),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ROUND((SUM(BG105:BG551)),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ROUND((SUM(BH105:BH551)),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ROUND((SUM(BI105:BI551)),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01.01 - Vnitřní zateplení</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J105</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J106</f>
        <v>0</v>
      </c>
      <c r="K64" s="179"/>
      <c r="L64" s="183"/>
      <c r="S64" s="9"/>
      <c r="T64" s="9"/>
      <c r="U64" s="9"/>
      <c r="V64" s="9"/>
      <c r="W64" s="9"/>
      <c r="X64" s="9"/>
      <c r="Y64" s="9"/>
      <c r="Z64" s="9"/>
      <c r="AA64" s="9"/>
      <c r="AB64" s="9"/>
      <c r="AC64" s="9"/>
      <c r="AD64" s="9"/>
      <c r="AE64" s="9"/>
    </row>
    <row r="65" s="10" customFormat="1" ht="19.92" customHeight="1">
      <c r="A65" s="10"/>
      <c r="B65" s="184"/>
      <c r="C65" s="129"/>
      <c r="D65" s="185" t="s">
        <v>180</v>
      </c>
      <c r="E65" s="186"/>
      <c r="F65" s="186"/>
      <c r="G65" s="186"/>
      <c r="H65" s="186"/>
      <c r="I65" s="186"/>
      <c r="J65" s="187">
        <f>J107</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181</v>
      </c>
      <c r="E66" s="186"/>
      <c r="F66" s="186"/>
      <c r="G66" s="186"/>
      <c r="H66" s="186"/>
      <c r="I66" s="186"/>
      <c r="J66" s="187">
        <f>J120</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182</v>
      </c>
      <c r="E67" s="186"/>
      <c r="F67" s="186"/>
      <c r="G67" s="186"/>
      <c r="H67" s="186"/>
      <c r="I67" s="186"/>
      <c r="J67" s="187">
        <f>J220</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183</v>
      </c>
      <c r="E68" s="186"/>
      <c r="F68" s="186"/>
      <c r="G68" s="186"/>
      <c r="H68" s="186"/>
      <c r="I68" s="186"/>
      <c r="J68" s="187">
        <f>J276</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184</v>
      </c>
      <c r="E69" s="186"/>
      <c r="F69" s="186"/>
      <c r="G69" s="186"/>
      <c r="H69" s="186"/>
      <c r="I69" s="186"/>
      <c r="J69" s="187">
        <f>J289</f>
        <v>0</v>
      </c>
      <c r="K69" s="129"/>
      <c r="L69" s="188"/>
      <c r="S69" s="10"/>
      <c r="T69" s="10"/>
      <c r="U69" s="10"/>
      <c r="V69" s="10"/>
      <c r="W69" s="10"/>
      <c r="X69" s="10"/>
      <c r="Y69" s="10"/>
      <c r="Z69" s="10"/>
      <c r="AA69" s="10"/>
      <c r="AB69" s="10"/>
      <c r="AC69" s="10"/>
      <c r="AD69" s="10"/>
      <c r="AE69" s="10"/>
    </row>
    <row r="70" s="9" customFormat="1" ht="24.96" customHeight="1">
      <c r="A70" s="9"/>
      <c r="B70" s="178"/>
      <c r="C70" s="179"/>
      <c r="D70" s="180" t="s">
        <v>185</v>
      </c>
      <c r="E70" s="181"/>
      <c r="F70" s="181"/>
      <c r="G70" s="181"/>
      <c r="H70" s="181"/>
      <c r="I70" s="181"/>
      <c r="J70" s="182">
        <f>J292</f>
        <v>0</v>
      </c>
      <c r="K70" s="179"/>
      <c r="L70" s="183"/>
      <c r="S70" s="9"/>
      <c r="T70" s="9"/>
      <c r="U70" s="9"/>
      <c r="V70" s="9"/>
      <c r="W70" s="9"/>
      <c r="X70" s="9"/>
      <c r="Y70" s="9"/>
      <c r="Z70" s="9"/>
      <c r="AA70" s="9"/>
      <c r="AB70" s="9"/>
      <c r="AC70" s="9"/>
      <c r="AD70" s="9"/>
      <c r="AE70" s="9"/>
    </row>
    <row r="71" s="10" customFormat="1" ht="19.92" customHeight="1">
      <c r="A71" s="10"/>
      <c r="B71" s="184"/>
      <c r="C71" s="129"/>
      <c r="D71" s="185" t="s">
        <v>186</v>
      </c>
      <c r="E71" s="186"/>
      <c r="F71" s="186"/>
      <c r="G71" s="186"/>
      <c r="H71" s="186"/>
      <c r="I71" s="186"/>
      <c r="J71" s="187">
        <f>J293</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187</v>
      </c>
      <c r="E72" s="186"/>
      <c r="F72" s="186"/>
      <c r="G72" s="186"/>
      <c r="H72" s="186"/>
      <c r="I72" s="186"/>
      <c r="J72" s="187">
        <f>J317</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188</v>
      </c>
      <c r="E73" s="186"/>
      <c r="F73" s="186"/>
      <c r="G73" s="186"/>
      <c r="H73" s="186"/>
      <c r="I73" s="186"/>
      <c r="J73" s="187">
        <f>J330</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189</v>
      </c>
      <c r="E74" s="186"/>
      <c r="F74" s="186"/>
      <c r="G74" s="186"/>
      <c r="H74" s="186"/>
      <c r="I74" s="186"/>
      <c r="J74" s="187">
        <f>J339</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190</v>
      </c>
      <c r="E75" s="186"/>
      <c r="F75" s="186"/>
      <c r="G75" s="186"/>
      <c r="H75" s="186"/>
      <c r="I75" s="186"/>
      <c r="J75" s="187">
        <f>J432</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191</v>
      </c>
      <c r="E76" s="186"/>
      <c r="F76" s="186"/>
      <c r="G76" s="186"/>
      <c r="H76" s="186"/>
      <c r="I76" s="186"/>
      <c r="J76" s="187">
        <f>J445</f>
        <v>0</v>
      </c>
      <c r="K76" s="129"/>
      <c r="L76" s="188"/>
      <c r="S76" s="10"/>
      <c r="T76" s="10"/>
      <c r="U76" s="10"/>
      <c r="V76" s="10"/>
      <c r="W76" s="10"/>
      <c r="X76" s="10"/>
      <c r="Y76" s="10"/>
      <c r="Z76" s="10"/>
      <c r="AA76" s="10"/>
      <c r="AB76" s="10"/>
      <c r="AC76" s="10"/>
      <c r="AD76" s="10"/>
      <c r="AE76" s="10"/>
    </row>
    <row r="77" s="10" customFormat="1" ht="19.92" customHeight="1">
      <c r="A77" s="10"/>
      <c r="B77" s="184"/>
      <c r="C77" s="129"/>
      <c r="D77" s="185" t="s">
        <v>192</v>
      </c>
      <c r="E77" s="186"/>
      <c r="F77" s="186"/>
      <c r="G77" s="186"/>
      <c r="H77" s="186"/>
      <c r="I77" s="186"/>
      <c r="J77" s="187">
        <f>J458</f>
        <v>0</v>
      </c>
      <c r="K77" s="129"/>
      <c r="L77" s="188"/>
      <c r="S77" s="10"/>
      <c r="T77" s="10"/>
      <c r="U77" s="10"/>
      <c r="V77" s="10"/>
      <c r="W77" s="10"/>
      <c r="X77" s="10"/>
      <c r="Y77" s="10"/>
      <c r="Z77" s="10"/>
      <c r="AA77" s="10"/>
      <c r="AB77" s="10"/>
      <c r="AC77" s="10"/>
      <c r="AD77" s="10"/>
      <c r="AE77" s="10"/>
    </row>
    <row r="78" s="10" customFormat="1" ht="19.92" customHeight="1">
      <c r="A78" s="10"/>
      <c r="B78" s="184"/>
      <c r="C78" s="129"/>
      <c r="D78" s="185" t="s">
        <v>193</v>
      </c>
      <c r="E78" s="186"/>
      <c r="F78" s="186"/>
      <c r="G78" s="186"/>
      <c r="H78" s="186"/>
      <c r="I78" s="186"/>
      <c r="J78" s="187">
        <f>J479</f>
        <v>0</v>
      </c>
      <c r="K78" s="129"/>
      <c r="L78" s="188"/>
      <c r="S78" s="10"/>
      <c r="T78" s="10"/>
      <c r="U78" s="10"/>
      <c r="V78" s="10"/>
      <c r="W78" s="10"/>
      <c r="X78" s="10"/>
      <c r="Y78" s="10"/>
      <c r="Z78" s="10"/>
      <c r="AA78" s="10"/>
      <c r="AB78" s="10"/>
      <c r="AC78" s="10"/>
      <c r="AD78" s="10"/>
      <c r="AE78" s="10"/>
    </row>
    <row r="79" s="10" customFormat="1" ht="19.92" customHeight="1">
      <c r="A79" s="10"/>
      <c r="B79" s="184"/>
      <c r="C79" s="129"/>
      <c r="D79" s="185" t="s">
        <v>194</v>
      </c>
      <c r="E79" s="186"/>
      <c r="F79" s="186"/>
      <c r="G79" s="186"/>
      <c r="H79" s="186"/>
      <c r="I79" s="186"/>
      <c r="J79" s="187">
        <f>J523</f>
        <v>0</v>
      </c>
      <c r="K79" s="129"/>
      <c r="L79" s="188"/>
      <c r="S79" s="10"/>
      <c r="T79" s="10"/>
      <c r="U79" s="10"/>
      <c r="V79" s="10"/>
      <c r="W79" s="10"/>
      <c r="X79" s="10"/>
      <c r="Y79" s="10"/>
      <c r="Z79" s="10"/>
      <c r="AA79" s="10"/>
      <c r="AB79" s="10"/>
      <c r="AC79" s="10"/>
      <c r="AD79" s="10"/>
      <c r="AE79" s="10"/>
    </row>
    <row r="80" s="10" customFormat="1" ht="19.92" customHeight="1">
      <c r="A80" s="10"/>
      <c r="B80" s="184"/>
      <c r="C80" s="129"/>
      <c r="D80" s="185" t="s">
        <v>195</v>
      </c>
      <c r="E80" s="186"/>
      <c r="F80" s="186"/>
      <c r="G80" s="186"/>
      <c r="H80" s="186"/>
      <c r="I80" s="186"/>
      <c r="J80" s="187">
        <f>J536</f>
        <v>0</v>
      </c>
      <c r="K80" s="129"/>
      <c r="L80" s="188"/>
      <c r="S80" s="10"/>
      <c r="T80" s="10"/>
      <c r="U80" s="10"/>
      <c r="V80" s="10"/>
      <c r="W80" s="10"/>
      <c r="X80" s="10"/>
      <c r="Y80" s="10"/>
      <c r="Z80" s="10"/>
      <c r="AA80" s="10"/>
      <c r="AB80" s="10"/>
      <c r="AC80" s="10"/>
      <c r="AD80" s="10"/>
      <c r="AE80" s="10"/>
    </row>
    <row r="81" s="9" customFormat="1" ht="24.96" customHeight="1">
      <c r="A81" s="9"/>
      <c r="B81" s="178"/>
      <c r="C81" s="179"/>
      <c r="D81" s="180" t="s">
        <v>196</v>
      </c>
      <c r="E81" s="181"/>
      <c r="F81" s="181"/>
      <c r="G81" s="181"/>
      <c r="H81" s="181"/>
      <c r="I81" s="181"/>
      <c r="J81" s="182">
        <f>J539</f>
        <v>0</v>
      </c>
      <c r="K81" s="179"/>
      <c r="L81" s="183"/>
      <c r="S81" s="9"/>
      <c r="T81" s="9"/>
      <c r="U81" s="9"/>
      <c r="V81" s="9"/>
      <c r="W81" s="9"/>
      <c r="X81" s="9"/>
      <c r="Y81" s="9"/>
      <c r="Z81" s="9"/>
      <c r="AA81" s="9"/>
      <c r="AB81" s="9"/>
      <c r="AC81" s="9"/>
      <c r="AD81" s="9"/>
      <c r="AE81" s="9"/>
    </row>
    <row r="82" s="10" customFormat="1" ht="19.92" customHeight="1">
      <c r="A82" s="10"/>
      <c r="B82" s="184"/>
      <c r="C82" s="129"/>
      <c r="D82" s="185" t="s">
        <v>197</v>
      </c>
      <c r="E82" s="186"/>
      <c r="F82" s="186"/>
      <c r="G82" s="186"/>
      <c r="H82" s="186"/>
      <c r="I82" s="186"/>
      <c r="J82" s="187">
        <f>J540</f>
        <v>0</v>
      </c>
      <c r="K82" s="129"/>
      <c r="L82" s="188"/>
      <c r="S82" s="10"/>
      <c r="T82" s="10"/>
      <c r="U82" s="10"/>
      <c r="V82" s="10"/>
      <c r="W82" s="10"/>
      <c r="X82" s="10"/>
      <c r="Y82" s="10"/>
      <c r="Z82" s="10"/>
      <c r="AA82" s="10"/>
      <c r="AB82" s="10"/>
      <c r="AC82" s="10"/>
      <c r="AD82" s="10"/>
      <c r="AE82" s="10"/>
    </row>
    <row r="83" s="9" customFormat="1" ht="24.96" customHeight="1">
      <c r="A83" s="9"/>
      <c r="B83" s="178"/>
      <c r="C83" s="179"/>
      <c r="D83" s="180" t="s">
        <v>198</v>
      </c>
      <c r="E83" s="181"/>
      <c r="F83" s="181"/>
      <c r="G83" s="181"/>
      <c r="H83" s="181"/>
      <c r="I83" s="181"/>
      <c r="J83" s="182">
        <f>J548</f>
        <v>0</v>
      </c>
      <c r="K83" s="179"/>
      <c r="L83" s="183"/>
      <c r="S83" s="9"/>
      <c r="T83" s="9"/>
      <c r="U83" s="9"/>
      <c r="V83" s="9"/>
      <c r="W83" s="9"/>
      <c r="X83" s="9"/>
      <c r="Y83" s="9"/>
      <c r="Z83" s="9"/>
      <c r="AA83" s="9"/>
      <c r="AB83" s="9"/>
      <c r="AC83" s="9"/>
      <c r="AD83" s="9"/>
      <c r="AE83" s="9"/>
    </row>
    <row r="84" s="2" customFormat="1" ht="21.84"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6.96" customHeight="1">
      <c r="A85" s="42"/>
      <c r="B85" s="63"/>
      <c r="C85" s="64"/>
      <c r="D85" s="64"/>
      <c r="E85" s="64"/>
      <c r="F85" s="64"/>
      <c r="G85" s="64"/>
      <c r="H85" s="64"/>
      <c r="I85" s="64"/>
      <c r="J85" s="64"/>
      <c r="K85" s="64"/>
      <c r="L85" s="148"/>
      <c r="S85" s="42"/>
      <c r="T85" s="42"/>
      <c r="U85" s="42"/>
      <c r="V85" s="42"/>
      <c r="W85" s="42"/>
      <c r="X85" s="42"/>
      <c r="Y85" s="42"/>
      <c r="Z85" s="42"/>
      <c r="AA85" s="42"/>
      <c r="AB85" s="42"/>
      <c r="AC85" s="42"/>
      <c r="AD85" s="42"/>
      <c r="AE85" s="42"/>
    </row>
    <row r="89" s="2" customFormat="1" ht="6.96" customHeight="1">
      <c r="A89" s="42"/>
      <c r="B89" s="65"/>
      <c r="C89" s="66"/>
      <c r="D89" s="66"/>
      <c r="E89" s="66"/>
      <c r="F89" s="66"/>
      <c r="G89" s="66"/>
      <c r="H89" s="66"/>
      <c r="I89" s="66"/>
      <c r="J89" s="66"/>
      <c r="K89" s="66"/>
      <c r="L89" s="148"/>
      <c r="S89" s="42"/>
      <c r="T89" s="42"/>
      <c r="U89" s="42"/>
      <c r="V89" s="42"/>
      <c r="W89" s="42"/>
      <c r="X89" s="42"/>
      <c r="Y89" s="42"/>
      <c r="Z89" s="42"/>
      <c r="AA89" s="42"/>
      <c r="AB89" s="42"/>
      <c r="AC89" s="42"/>
      <c r="AD89" s="42"/>
      <c r="AE89" s="42"/>
    </row>
    <row r="90" s="2" customFormat="1" ht="24.96" customHeight="1">
      <c r="A90" s="42"/>
      <c r="B90" s="43"/>
      <c r="C90" s="26" t="s">
        <v>199</v>
      </c>
      <c r="D90" s="44"/>
      <c r="E90" s="44"/>
      <c r="F90" s="44"/>
      <c r="G90" s="44"/>
      <c r="H90" s="44"/>
      <c r="I90" s="44"/>
      <c r="J90" s="44"/>
      <c r="K90" s="44"/>
      <c r="L90" s="148"/>
      <c r="S90" s="42"/>
      <c r="T90" s="42"/>
      <c r="U90" s="42"/>
      <c r="V90" s="42"/>
      <c r="W90" s="42"/>
      <c r="X90" s="42"/>
      <c r="Y90" s="42"/>
      <c r="Z90" s="42"/>
      <c r="AA90" s="42"/>
      <c r="AB90" s="42"/>
      <c r="AC90" s="42"/>
      <c r="AD90" s="42"/>
      <c r="AE90" s="42"/>
    </row>
    <row r="91" s="2" customFormat="1" ht="6.96" customHeight="1">
      <c r="A91" s="42"/>
      <c r="B91" s="43"/>
      <c r="C91" s="44"/>
      <c r="D91" s="44"/>
      <c r="E91" s="44"/>
      <c r="F91" s="44"/>
      <c r="G91" s="44"/>
      <c r="H91" s="44"/>
      <c r="I91" s="44"/>
      <c r="J91" s="44"/>
      <c r="K91" s="44"/>
      <c r="L91" s="148"/>
      <c r="S91" s="42"/>
      <c r="T91" s="42"/>
      <c r="U91" s="42"/>
      <c r="V91" s="42"/>
      <c r="W91" s="42"/>
      <c r="X91" s="42"/>
      <c r="Y91" s="42"/>
      <c r="Z91" s="42"/>
      <c r="AA91" s="42"/>
      <c r="AB91" s="42"/>
      <c r="AC91" s="42"/>
      <c r="AD91" s="42"/>
      <c r="AE91" s="42"/>
    </row>
    <row r="92" s="2" customFormat="1" ht="12" customHeight="1">
      <c r="A92" s="42"/>
      <c r="B92" s="43"/>
      <c r="C92" s="35" t="s">
        <v>16</v>
      </c>
      <c r="D92" s="44"/>
      <c r="E92" s="44"/>
      <c r="F92" s="44"/>
      <c r="G92" s="44"/>
      <c r="H92" s="44"/>
      <c r="I92" s="44"/>
      <c r="J92" s="44"/>
      <c r="K92" s="44"/>
      <c r="L92" s="148"/>
      <c r="S92" s="42"/>
      <c r="T92" s="42"/>
      <c r="U92" s="42"/>
      <c r="V92" s="42"/>
      <c r="W92" s="42"/>
      <c r="X92" s="42"/>
      <c r="Y92" s="42"/>
      <c r="Z92" s="42"/>
      <c r="AA92" s="42"/>
      <c r="AB92" s="42"/>
      <c r="AC92" s="42"/>
      <c r="AD92" s="42"/>
      <c r="AE92" s="42"/>
    </row>
    <row r="93" s="2" customFormat="1" ht="26.25" customHeight="1">
      <c r="A93" s="42"/>
      <c r="B93" s="43"/>
      <c r="C93" s="44"/>
      <c r="D93" s="44"/>
      <c r="E93" s="173" t="str">
        <f>E7</f>
        <v>Energeticky úspory objektu Střední odborné školy obchodu, užitého umění a designu Plzeň, Nerudova 33</v>
      </c>
      <c r="F93" s="35"/>
      <c r="G93" s="35"/>
      <c r="H93" s="35"/>
      <c r="I93" s="44"/>
      <c r="J93" s="44"/>
      <c r="K93" s="44"/>
      <c r="L93" s="148"/>
      <c r="S93" s="42"/>
      <c r="T93" s="42"/>
      <c r="U93" s="42"/>
      <c r="V93" s="42"/>
      <c r="W93" s="42"/>
      <c r="X93" s="42"/>
      <c r="Y93" s="42"/>
      <c r="Z93" s="42"/>
      <c r="AA93" s="42"/>
      <c r="AB93" s="42"/>
      <c r="AC93" s="42"/>
      <c r="AD93" s="42"/>
      <c r="AE93" s="42"/>
    </row>
    <row r="94" s="1" customFormat="1" ht="12" customHeight="1">
      <c r="B94" s="24"/>
      <c r="C94" s="35" t="s">
        <v>171</v>
      </c>
      <c r="D94" s="25"/>
      <c r="E94" s="25"/>
      <c r="F94" s="25"/>
      <c r="G94" s="25"/>
      <c r="H94" s="25"/>
      <c r="I94" s="25"/>
      <c r="J94" s="25"/>
      <c r="K94" s="25"/>
      <c r="L94" s="23"/>
    </row>
    <row r="95" s="2" customFormat="1" ht="16.5" customHeight="1">
      <c r="A95" s="42"/>
      <c r="B95" s="43"/>
      <c r="C95" s="44"/>
      <c r="D95" s="44"/>
      <c r="E95" s="173" t="s">
        <v>172</v>
      </c>
      <c r="F95" s="44"/>
      <c r="G95" s="44"/>
      <c r="H95" s="44"/>
      <c r="I95" s="44"/>
      <c r="J95" s="44"/>
      <c r="K95" s="44"/>
      <c r="L95" s="148"/>
      <c r="S95" s="42"/>
      <c r="T95" s="42"/>
      <c r="U95" s="42"/>
      <c r="V95" s="42"/>
      <c r="W95" s="42"/>
      <c r="X95" s="42"/>
      <c r="Y95" s="42"/>
      <c r="Z95" s="42"/>
      <c r="AA95" s="42"/>
      <c r="AB95" s="42"/>
      <c r="AC95" s="42"/>
      <c r="AD95" s="42"/>
      <c r="AE95" s="42"/>
    </row>
    <row r="96" s="2" customFormat="1" ht="12" customHeight="1">
      <c r="A96" s="42"/>
      <c r="B96" s="43"/>
      <c r="C96" s="35" t="s">
        <v>173</v>
      </c>
      <c r="D96" s="44"/>
      <c r="E96" s="44"/>
      <c r="F96" s="44"/>
      <c r="G96" s="44"/>
      <c r="H96" s="44"/>
      <c r="I96" s="44"/>
      <c r="J96" s="44"/>
      <c r="K96" s="44"/>
      <c r="L96" s="148"/>
      <c r="S96" s="42"/>
      <c r="T96" s="42"/>
      <c r="U96" s="42"/>
      <c r="V96" s="42"/>
      <c r="W96" s="42"/>
      <c r="X96" s="42"/>
      <c r="Y96" s="42"/>
      <c r="Z96" s="42"/>
      <c r="AA96" s="42"/>
      <c r="AB96" s="42"/>
      <c r="AC96" s="42"/>
      <c r="AD96" s="42"/>
      <c r="AE96" s="42"/>
    </row>
    <row r="97" s="2" customFormat="1" ht="16.5" customHeight="1">
      <c r="A97" s="42"/>
      <c r="B97" s="43"/>
      <c r="C97" s="44"/>
      <c r="D97" s="44"/>
      <c r="E97" s="73" t="str">
        <f>E11</f>
        <v>01.01 - Vnitřní zateplení</v>
      </c>
      <c r="F97" s="44"/>
      <c r="G97" s="44"/>
      <c r="H97" s="44"/>
      <c r="I97" s="44"/>
      <c r="J97" s="44"/>
      <c r="K97" s="44"/>
      <c r="L97" s="148"/>
      <c r="S97" s="42"/>
      <c r="T97" s="42"/>
      <c r="U97" s="42"/>
      <c r="V97" s="42"/>
      <c r="W97" s="42"/>
      <c r="X97" s="42"/>
      <c r="Y97" s="42"/>
      <c r="Z97" s="42"/>
      <c r="AA97" s="42"/>
      <c r="AB97" s="42"/>
      <c r="AC97" s="42"/>
      <c r="AD97" s="42"/>
      <c r="AE97" s="42"/>
    </row>
    <row r="98" s="2" customFormat="1" ht="6.96" customHeight="1">
      <c r="A98" s="42"/>
      <c r="B98" s="43"/>
      <c r="C98" s="44"/>
      <c r="D98" s="44"/>
      <c r="E98" s="44"/>
      <c r="F98" s="44"/>
      <c r="G98" s="44"/>
      <c r="H98" s="44"/>
      <c r="I98" s="44"/>
      <c r="J98" s="44"/>
      <c r="K98" s="44"/>
      <c r="L98" s="148"/>
      <c r="S98" s="42"/>
      <c r="T98" s="42"/>
      <c r="U98" s="42"/>
      <c r="V98" s="42"/>
      <c r="W98" s="42"/>
      <c r="X98" s="42"/>
      <c r="Y98" s="42"/>
      <c r="Z98" s="42"/>
      <c r="AA98" s="42"/>
      <c r="AB98" s="42"/>
      <c r="AC98" s="42"/>
      <c r="AD98" s="42"/>
      <c r="AE98" s="42"/>
    </row>
    <row r="99" s="2" customFormat="1" ht="12" customHeight="1">
      <c r="A99" s="42"/>
      <c r="B99" s="43"/>
      <c r="C99" s="35" t="s">
        <v>22</v>
      </c>
      <c r="D99" s="44"/>
      <c r="E99" s="44"/>
      <c r="F99" s="30" t="str">
        <f>F14</f>
        <v>Plzeň</v>
      </c>
      <c r="G99" s="44"/>
      <c r="H99" s="44"/>
      <c r="I99" s="35" t="s">
        <v>24</v>
      </c>
      <c r="J99" s="76" t="str">
        <f>IF(J14="","",J14)</f>
        <v>26. 11. 2024</v>
      </c>
      <c r="K99" s="44"/>
      <c r="L99" s="148"/>
      <c r="S99" s="42"/>
      <c r="T99" s="42"/>
      <c r="U99" s="42"/>
      <c r="V99" s="42"/>
      <c r="W99" s="42"/>
      <c r="X99" s="42"/>
      <c r="Y99" s="42"/>
      <c r="Z99" s="42"/>
      <c r="AA99" s="42"/>
      <c r="AB99" s="42"/>
      <c r="AC99" s="42"/>
      <c r="AD99" s="42"/>
      <c r="AE99" s="42"/>
    </row>
    <row r="100" s="2" customFormat="1" ht="6.96" customHeight="1">
      <c r="A100" s="42"/>
      <c r="B100" s="43"/>
      <c r="C100" s="44"/>
      <c r="D100" s="44"/>
      <c r="E100" s="44"/>
      <c r="F100" s="44"/>
      <c r="G100" s="44"/>
      <c r="H100" s="44"/>
      <c r="I100" s="44"/>
      <c r="J100" s="44"/>
      <c r="K100" s="44"/>
      <c r="L100" s="148"/>
      <c r="S100" s="42"/>
      <c r="T100" s="42"/>
      <c r="U100" s="42"/>
      <c r="V100" s="42"/>
      <c r="W100" s="42"/>
      <c r="X100" s="42"/>
      <c r="Y100" s="42"/>
      <c r="Z100" s="42"/>
      <c r="AA100" s="42"/>
      <c r="AB100" s="42"/>
      <c r="AC100" s="42"/>
      <c r="AD100" s="42"/>
      <c r="AE100" s="42"/>
    </row>
    <row r="101" s="2" customFormat="1" ht="15.15" customHeight="1">
      <c r="A101" s="42"/>
      <c r="B101" s="43"/>
      <c r="C101" s="35" t="s">
        <v>30</v>
      </c>
      <c r="D101" s="44"/>
      <c r="E101" s="44"/>
      <c r="F101" s="30" t="str">
        <f>E17</f>
        <v xml:space="preserve"> </v>
      </c>
      <c r="G101" s="44"/>
      <c r="H101" s="44"/>
      <c r="I101" s="35" t="s">
        <v>37</v>
      </c>
      <c r="J101" s="40" t="str">
        <f>E23</f>
        <v xml:space="preserve"> </v>
      </c>
      <c r="K101" s="44"/>
      <c r="L101" s="148"/>
      <c r="S101" s="42"/>
      <c r="T101" s="42"/>
      <c r="U101" s="42"/>
      <c r="V101" s="42"/>
      <c r="W101" s="42"/>
      <c r="X101" s="42"/>
      <c r="Y101" s="42"/>
      <c r="Z101" s="42"/>
      <c r="AA101" s="42"/>
      <c r="AB101" s="42"/>
      <c r="AC101" s="42"/>
      <c r="AD101" s="42"/>
      <c r="AE101" s="42"/>
    </row>
    <row r="102" s="2" customFormat="1" ht="15.15" customHeight="1">
      <c r="A102" s="42"/>
      <c r="B102" s="43"/>
      <c r="C102" s="35" t="s">
        <v>35</v>
      </c>
      <c r="D102" s="44"/>
      <c r="E102" s="44"/>
      <c r="F102" s="30" t="str">
        <f>IF(E20="","",E20)</f>
        <v>Vyplň údaj</v>
      </c>
      <c r="G102" s="44"/>
      <c r="H102" s="44"/>
      <c r="I102" s="35" t="s">
        <v>39</v>
      </c>
      <c r="J102" s="40" t="str">
        <f>E26</f>
        <v xml:space="preserve"> </v>
      </c>
      <c r="K102" s="44"/>
      <c r="L102" s="148"/>
      <c r="S102" s="42"/>
      <c r="T102" s="42"/>
      <c r="U102" s="42"/>
      <c r="V102" s="42"/>
      <c r="W102" s="42"/>
      <c r="X102" s="42"/>
      <c r="Y102" s="42"/>
      <c r="Z102" s="42"/>
      <c r="AA102" s="42"/>
      <c r="AB102" s="42"/>
      <c r="AC102" s="42"/>
      <c r="AD102" s="42"/>
      <c r="AE102" s="42"/>
    </row>
    <row r="103" s="2" customFormat="1" ht="10.32" customHeight="1">
      <c r="A103" s="42"/>
      <c r="B103" s="43"/>
      <c r="C103" s="44"/>
      <c r="D103" s="44"/>
      <c r="E103" s="44"/>
      <c r="F103" s="44"/>
      <c r="G103" s="44"/>
      <c r="H103" s="44"/>
      <c r="I103" s="44"/>
      <c r="J103" s="44"/>
      <c r="K103" s="44"/>
      <c r="L103" s="148"/>
      <c r="S103" s="42"/>
      <c r="T103" s="42"/>
      <c r="U103" s="42"/>
      <c r="V103" s="42"/>
      <c r="W103" s="42"/>
      <c r="X103" s="42"/>
      <c r="Y103" s="42"/>
      <c r="Z103" s="42"/>
      <c r="AA103" s="42"/>
      <c r="AB103" s="42"/>
      <c r="AC103" s="42"/>
      <c r="AD103" s="42"/>
      <c r="AE103" s="42"/>
    </row>
    <row r="104" s="11" customFormat="1" ht="29.28" customHeight="1">
      <c r="A104" s="189"/>
      <c r="B104" s="190"/>
      <c r="C104" s="191" t="s">
        <v>200</v>
      </c>
      <c r="D104" s="192" t="s">
        <v>61</v>
      </c>
      <c r="E104" s="192" t="s">
        <v>57</v>
      </c>
      <c r="F104" s="192" t="s">
        <v>58</v>
      </c>
      <c r="G104" s="192" t="s">
        <v>201</v>
      </c>
      <c r="H104" s="192" t="s">
        <v>202</v>
      </c>
      <c r="I104" s="192" t="s">
        <v>203</v>
      </c>
      <c r="J104" s="192" t="s">
        <v>177</v>
      </c>
      <c r="K104" s="193" t="s">
        <v>204</v>
      </c>
      <c r="L104" s="194"/>
      <c r="M104" s="96" t="s">
        <v>32</v>
      </c>
      <c r="N104" s="97" t="s">
        <v>46</v>
      </c>
      <c r="O104" s="97" t="s">
        <v>205</v>
      </c>
      <c r="P104" s="97" t="s">
        <v>206</v>
      </c>
      <c r="Q104" s="97" t="s">
        <v>207</v>
      </c>
      <c r="R104" s="97" t="s">
        <v>208</v>
      </c>
      <c r="S104" s="97" t="s">
        <v>209</v>
      </c>
      <c r="T104" s="98" t="s">
        <v>210</v>
      </c>
      <c r="U104" s="189"/>
      <c r="V104" s="189"/>
      <c r="W104" s="189"/>
      <c r="X104" s="189"/>
      <c r="Y104" s="189"/>
      <c r="Z104" s="189"/>
      <c r="AA104" s="189"/>
      <c r="AB104" s="189"/>
      <c r="AC104" s="189"/>
      <c r="AD104" s="189"/>
      <c r="AE104" s="189"/>
    </row>
    <row r="105" s="2" customFormat="1" ht="22.8" customHeight="1">
      <c r="A105" s="42"/>
      <c r="B105" s="43"/>
      <c r="C105" s="103" t="s">
        <v>211</v>
      </c>
      <c r="D105" s="44"/>
      <c r="E105" s="44"/>
      <c r="F105" s="44"/>
      <c r="G105" s="44"/>
      <c r="H105" s="44"/>
      <c r="I105" s="44"/>
      <c r="J105" s="195">
        <f>BK105</f>
        <v>0</v>
      </c>
      <c r="K105" s="44"/>
      <c r="L105" s="48"/>
      <c r="M105" s="99"/>
      <c r="N105" s="196"/>
      <c r="O105" s="100"/>
      <c r="P105" s="197">
        <f>P106+P292+P539+P548</f>
        <v>0</v>
      </c>
      <c r="Q105" s="100"/>
      <c r="R105" s="197">
        <f>R106+R292+R539+R548</f>
        <v>219.58093640999999</v>
      </c>
      <c r="S105" s="100"/>
      <c r="T105" s="198">
        <f>T106+T292+T539+T548</f>
        <v>212.48029500000001</v>
      </c>
      <c r="U105" s="42"/>
      <c r="V105" s="42"/>
      <c r="W105" s="42"/>
      <c r="X105" s="42"/>
      <c r="Y105" s="42"/>
      <c r="Z105" s="42"/>
      <c r="AA105" s="42"/>
      <c r="AB105" s="42"/>
      <c r="AC105" s="42"/>
      <c r="AD105" s="42"/>
      <c r="AE105" s="42"/>
      <c r="AT105" s="20" t="s">
        <v>75</v>
      </c>
      <c r="AU105" s="20" t="s">
        <v>178</v>
      </c>
      <c r="BK105" s="199">
        <f>BK106+BK292+BK539+BK548</f>
        <v>0</v>
      </c>
    </row>
    <row r="106" s="12" customFormat="1" ht="25.92" customHeight="1">
      <c r="A106" s="12"/>
      <c r="B106" s="200"/>
      <c r="C106" s="201"/>
      <c r="D106" s="202" t="s">
        <v>75</v>
      </c>
      <c r="E106" s="203" t="s">
        <v>212</v>
      </c>
      <c r="F106" s="203" t="s">
        <v>213</v>
      </c>
      <c r="G106" s="201"/>
      <c r="H106" s="201"/>
      <c r="I106" s="204"/>
      <c r="J106" s="205">
        <f>BK106</f>
        <v>0</v>
      </c>
      <c r="K106" s="201"/>
      <c r="L106" s="206"/>
      <c r="M106" s="207"/>
      <c r="N106" s="208"/>
      <c r="O106" s="208"/>
      <c r="P106" s="209">
        <f>P107+P120+P220+P276+P289</f>
        <v>0</v>
      </c>
      <c r="Q106" s="208"/>
      <c r="R106" s="209">
        <f>R107+R120+R220+R276+R289</f>
        <v>141.80682374999998</v>
      </c>
      <c r="S106" s="208"/>
      <c r="T106" s="210">
        <f>T107+T120+T220+T276+T289</f>
        <v>166.448645</v>
      </c>
      <c r="U106" s="12"/>
      <c r="V106" s="12"/>
      <c r="W106" s="12"/>
      <c r="X106" s="12"/>
      <c r="Y106" s="12"/>
      <c r="Z106" s="12"/>
      <c r="AA106" s="12"/>
      <c r="AB106" s="12"/>
      <c r="AC106" s="12"/>
      <c r="AD106" s="12"/>
      <c r="AE106" s="12"/>
      <c r="AR106" s="211" t="s">
        <v>83</v>
      </c>
      <c r="AT106" s="212" t="s">
        <v>75</v>
      </c>
      <c r="AU106" s="212" t="s">
        <v>76</v>
      </c>
      <c r="AY106" s="211" t="s">
        <v>214</v>
      </c>
      <c r="BK106" s="213">
        <f>BK107+BK120+BK220+BK276+BK289</f>
        <v>0</v>
      </c>
    </row>
    <row r="107" s="12" customFormat="1" ht="22.8" customHeight="1">
      <c r="A107" s="12"/>
      <c r="B107" s="200"/>
      <c r="C107" s="201"/>
      <c r="D107" s="202" t="s">
        <v>75</v>
      </c>
      <c r="E107" s="214" t="s">
        <v>215</v>
      </c>
      <c r="F107" s="214" t="s">
        <v>216</v>
      </c>
      <c r="G107" s="201"/>
      <c r="H107" s="201"/>
      <c r="I107" s="204"/>
      <c r="J107" s="215">
        <f>BK107</f>
        <v>0</v>
      </c>
      <c r="K107" s="201"/>
      <c r="L107" s="206"/>
      <c r="M107" s="207"/>
      <c r="N107" s="208"/>
      <c r="O107" s="208"/>
      <c r="P107" s="209">
        <f>SUM(P108:P119)</f>
        <v>0</v>
      </c>
      <c r="Q107" s="208"/>
      <c r="R107" s="209">
        <f>SUM(R108:R119)</f>
        <v>6.2172545999999995</v>
      </c>
      <c r="S107" s="208"/>
      <c r="T107" s="210">
        <f>SUM(T108:T119)</f>
        <v>0</v>
      </c>
      <c r="U107" s="12"/>
      <c r="V107" s="12"/>
      <c r="W107" s="12"/>
      <c r="X107" s="12"/>
      <c r="Y107" s="12"/>
      <c r="Z107" s="12"/>
      <c r="AA107" s="12"/>
      <c r="AB107" s="12"/>
      <c r="AC107" s="12"/>
      <c r="AD107" s="12"/>
      <c r="AE107" s="12"/>
      <c r="AR107" s="211" t="s">
        <v>83</v>
      </c>
      <c r="AT107" s="212" t="s">
        <v>75</v>
      </c>
      <c r="AU107" s="212" t="s">
        <v>83</v>
      </c>
      <c r="AY107" s="211" t="s">
        <v>214</v>
      </c>
      <c r="BK107" s="213">
        <f>SUM(BK108:BK119)</f>
        <v>0</v>
      </c>
    </row>
    <row r="108" s="2" customFormat="1" ht="49.05" customHeight="1">
      <c r="A108" s="42"/>
      <c r="B108" s="43"/>
      <c r="C108" s="216" t="s">
        <v>83</v>
      </c>
      <c r="D108" s="216" t="s">
        <v>217</v>
      </c>
      <c r="E108" s="217" t="s">
        <v>218</v>
      </c>
      <c r="F108" s="218" t="s">
        <v>219</v>
      </c>
      <c r="G108" s="219" t="s">
        <v>220</v>
      </c>
      <c r="H108" s="220">
        <v>2.3100000000000001</v>
      </c>
      <c r="I108" s="221"/>
      <c r="J108" s="222">
        <f>ROUND(I108*H108,2)</f>
        <v>0</v>
      </c>
      <c r="K108" s="218" t="s">
        <v>221</v>
      </c>
      <c r="L108" s="48"/>
      <c r="M108" s="223" t="s">
        <v>32</v>
      </c>
      <c r="N108" s="224" t="s">
        <v>47</v>
      </c>
      <c r="O108" s="88"/>
      <c r="P108" s="225">
        <f>O108*H108</f>
        <v>0</v>
      </c>
      <c r="Q108" s="225">
        <v>2.5020099999999998</v>
      </c>
      <c r="R108" s="225">
        <f>Q108*H108</f>
        <v>5.7796430999999995</v>
      </c>
      <c r="S108" s="225">
        <v>0</v>
      </c>
      <c r="T108" s="226">
        <f>S108*H108</f>
        <v>0</v>
      </c>
      <c r="U108" s="42"/>
      <c r="V108" s="42"/>
      <c r="W108" s="42"/>
      <c r="X108" s="42"/>
      <c r="Y108" s="42"/>
      <c r="Z108" s="42"/>
      <c r="AA108" s="42"/>
      <c r="AB108" s="42"/>
      <c r="AC108" s="42"/>
      <c r="AD108" s="42"/>
      <c r="AE108" s="42"/>
      <c r="AR108" s="227" t="s">
        <v>215</v>
      </c>
      <c r="AT108" s="227" t="s">
        <v>217</v>
      </c>
      <c r="AU108" s="227" t="s">
        <v>85</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215</v>
      </c>
      <c r="BM108" s="227" t="s">
        <v>222</v>
      </c>
    </row>
    <row r="109" s="2" customFormat="1">
      <c r="A109" s="42"/>
      <c r="B109" s="43"/>
      <c r="C109" s="44"/>
      <c r="D109" s="229" t="s">
        <v>223</v>
      </c>
      <c r="E109" s="44"/>
      <c r="F109" s="230" t="s">
        <v>224</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223</v>
      </c>
      <c r="AU109" s="20" t="s">
        <v>85</v>
      </c>
    </row>
    <row r="110" s="13" customFormat="1">
      <c r="A110" s="13"/>
      <c r="B110" s="234"/>
      <c r="C110" s="235"/>
      <c r="D110" s="236" t="s">
        <v>225</v>
      </c>
      <c r="E110" s="237" t="s">
        <v>32</v>
      </c>
      <c r="F110" s="238" t="s">
        <v>226</v>
      </c>
      <c r="G110" s="235"/>
      <c r="H110" s="237" t="s">
        <v>32</v>
      </c>
      <c r="I110" s="239"/>
      <c r="J110" s="235"/>
      <c r="K110" s="235"/>
      <c r="L110" s="240"/>
      <c r="M110" s="241"/>
      <c r="N110" s="242"/>
      <c r="O110" s="242"/>
      <c r="P110" s="242"/>
      <c r="Q110" s="242"/>
      <c r="R110" s="242"/>
      <c r="S110" s="242"/>
      <c r="T110" s="243"/>
      <c r="U110" s="13"/>
      <c r="V110" s="13"/>
      <c r="W110" s="13"/>
      <c r="X110" s="13"/>
      <c r="Y110" s="13"/>
      <c r="Z110" s="13"/>
      <c r="AA110" s="13"/>
      <c r="AB110" s="13"/>
      <c r="AC110" s="13"/>
      <c r="AD110" s="13"/>
      <c r="AE110" s="13"/>
      <c r="AT110" s="244" t="s">
        <v>225</v>
      </c>
      <c r="AU110" s="244" t="s">
        <v>85</v>
      </c>
      <c r="AV110" s="13" t="s">
        <v>83</v>
      </c>
      <c r="AW110" s="13" t="s">
        <v>38</v>
      </c>
      <c r="AX110" s="13" t="s">
        <v>76</v>
      </c>
      <c r="AY110" s="244" t="s">
        <v>214</v>
      </c>
    </row>
    <row r="111" s="14" customFormat="1">
      <c r="A111" s="14"/>
      <c r="B111" s="245"/>
      <c r="C111" s="246"/>
      <c r="D111" s="236" t="s">
        <v>225</v>
      </c>
      <c r="E111" s="247" t="s">
        <v>32</v>
      </c>
      <c r="F111" s="248" t="s">
        <v>227</v>
      </c>
      <c r="G111" s="246"/>
      <c r="H111" s="249">
        <v>2.3100000000000001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83</v>
      </c>
      <c r="AY111" s="255" t="s">
        <v>214</v>
      </c>
    </row>
    <row r="112" s="2" customFormat="1" ht="90" customHeight="1">
      <c r="A112" s="42"/>
      <c r="B112" s="43"/>
      <c r="C112" s="216" t="s">
        <v>85</v>
      </c>
      <c r="D112" s="216" t="s">
        <v>217</v>
      </c>
      <c r="E112" s="217" t="s">
        <v>228</v>
      </c>
      <c r="F112" s="218" t="s">
        <v>229</v>
      </c>
      <c r="G112" s="219" t="s">
        <v>230</v>
      </c>
      <c r="H112" s="220">
        <v>23.100000000000001</v>
      </c>
      <c r="I112" s="221"/>
      <c r="J112" s="222">
        <f>ROUND(I112*H112,2)</f>
        <v>0</v>
      </c>
      <c r="K112" s="218" t="s">
        <v>221</v>
      </c>
      <c r="L112" s="48"/>
      <c r="M112" s="223" t="s">
        <v>32</v>
      </c>
      <c r="N112" s="224" t="s">
        <v>47</v>
      </c>
      <c r="O112" s="88"/>
      <c r="P112" s="225">
        <f>O112*H112</f>
        <v>0</v>
      </c>
      <c r="Q112" s="225">
        <v>0.01128</v>
      </c>
      <c r="R112" s="225">
        <f>Q112*H112</f>
        <v>0.26056800000000002</v>
      </c>
      <c r="S112" s="225">
        <v>0</v>
      </c>
      <c r="T112" s="226">
        <f>S112*H112</f>
        <v>0</v>
      </c>
      <c r="U112" s="42"/>
      <c r="V112" s="42"/>
      <c r="W112" s="42"/>
      <c r="X112" s="42"/>
      <c r="Y112" s="42"/>
      <c r="Z112" s="42"/>
      <c r="AA112" s="42"/>
      <c r="AB112" s="42"/>
      <c r="AC112" s="42"/>
      <c r="AD112" s="42"/>
      <c r="AE112" s="42"/>
      <c r="AR112" s="227" t="s">
        <v>215</v>
      </c>
      <c r="AT112" s="227" t="s">
        <v>217</v>
      </c>
      <c r="AU112" s="227" t="s">
        <v>85</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215</v>
      </c>
      <c r="BM112" s="227" t="s">
        <v>231</v>
      </c>
    </row>
    <row r="113" s="2" customFormat="1">
      <c r="A113" s="42"/>
      <c r="B113" s="43"/>
      <c r="C113" s="44"/>
      <c r="D113" s="229" t="s">
        <v>223</v>
      </c>
      <c r="E113" s="44"/>
      <c r="F113" s="230" t="s">
        <v>232</v>
      </c>
      <c r="G113" s="44"/>
      <c r="H113" s="44"/>
      <c r="I113" s="231"/>
      <c r="J113" s="44"/>
      <c r="K113" s="44"/>
      <c r="L113" s="48"/>
      <c r="M113" s="232"/>
      <c r="N113" s="233"/>
      <c r="O113" s="88"/>
      <c r="P113" s="88"/>
      <c r="Q113" s="88"/>
      <c r="R113" s="88"/>
      <c r="S113" s="88"/>
      <c r="T113" s="89"/>
      <c r="U113" s="42"/>
      <c r="V113" s="42"/>
      <c r="W113" s="42"/>
      <c r="X113" s="42"/>
      <c r="Y113" s="42"/>
      <c r="Z113" s="42"/>
      <c r="AA113" s="42"/>
      <c r="AB113" s="42"/>
      <c r="AC113" s="42"/>
      <c r="AD113" s="42"/>
      <c r="AE113" s="42"/>
      <c r="AT113" s="20" t="s">
        <v>223</v>
      </c>
      <c r="AU113" s="20" t="s">
        <v>85</v>
      </c>
    </row>
    <row r="114" s="13" customFormat="1">
      <c r="A114" s="13"/>
      <c r="B114" s="234"/>
      <c r="C114" s="235"/>
      <c r="D114" s="236" t="s">
        <v>225</v>
      </c>
      <c r="E114" s="237" t="s">
        <v>32</v>
      </c>
      <c r="F114" s="238" t="s">
        <v>226</v>
      </c>
      <c r="G114" s="235"/>
      <c r="H114" s="237" t="s">
        <v>32</v>
      </c>
      <c r="I114" s="239"/>
      <c r="J114" s="235"/>
      <c r="K114" s="235"/>
      <c r="L114" s="240"/>
      <c r="M114" s="241"/>
      <c r="N114" s="242"/>
      <c r="O114" s="242"/>
      <c r="P114" s="242"/>
      <c r="Q114" s="242"/>
      <c r="R114" s="242"/>
      <c r="S114" s="242"/>
      <c r="T114" s="243"/>
      <c r="U114" s="13"/>
      <c r="V114" s="13"/>
      <c r="W114" s="13"/>
      <c r="X114" s="13"/>
      <c r="Y114" s="13"/>
      <c r="Z114" s="13"/>
      <c r="AA114" s="13"/>
      <c r="AB114" s="13"/>
      <c r="AC114" s="13"/>
      <c r="AD114" s="13"/>
      <c r="AE114" s="13"/>
      <c r="AT114" s="244" t="s">
        <v>225</v>
      </c>
      <c r="AU114" s="244" t="s">
        <v>85</v>
      </c>
      <c r="AV114" s="13" t="s">
        <v>83</v>
      </c>
      <c r="AW114" s="13" t="s">
        <v>38</v>
      </c>
      <c r="AX114" s="13" t="s">
        <v>76</v>
      </c>
      <c r="AY114" s="244" t="s">
        <v>214</v>
      </c>
    </row>
    <row r="115" s="14" customFormat="1">
      <c r="A115" s="14"/>
      <c r="B115" s="245"/>
      <c r="C115" s="246"/>
      <c r="D115" s="236" t="s">
        <v>225</v>
      </c>
      <c r="E115" s="247" t="s">
        <v>32</v>
      </c>
      <c r="F115" s="248" t="s">
        <v>233</v>
      </c>
      <c r="G115" s="246"/>
      <c r="H115" s="249">
        <v>23.100000000000001</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83</v>
      </c>
      <c r="AY115" s="255" t="s">
        <v>214</v>
      </c>
    </row>
    <row r="116" s="2" customFormat="1" ht="37.8" customHeight="1">
      <c r="A116" s="42"/>
      <c r="B116" s="43"/>
      <c r="C116" s="216" t="s">
        <v>234</v>
      </c>
      <c r="D116" s="216" t="s">
        <v>217</v>
      </c>
      <c r="E116" s="217" t="s">
        <v>235</v>
      </c>
      <c r="F116" s="218" t="s">
        <v>236</v>
      </c>
      <c r="G116" s="219" t="s">
        <v>230</v>
      </c>
      <c r="H116" s="220">
        <v>23.100000000000001</v>
      </c>
      <c r="I116" s="221"/>
      <c r="J116" s="222">
        <f>ROUND(I116*H116,2)</f>
        <v>0</v>
      </c>
      <c r="K116" s="218" t="s">
        <v>221</v>
      </c>
      <c r="L116" s="48"/>
      <c r="M116" s="223" t="s">
        <v>32</v>
      </c>
      <c r="N116" s="224" t="s">
        <v>47</v>
      </c>
      <c r="O116" s="88"/>
      <c r="P116" s="225">
        <f>O116*H116</f>
        <v>0</v>
      </c>
      <c r="Q116" s="225">
        <v>0.00080999999999999996</v>
      </c>
      <c r="R116" s="225">
        <f>Q116*H116</f>
        <v>0.018710999999999998</v>
      </c>
      <c r="S116" s="225">
        <v>0</v>
      </c>
      <c r="T116" s="226">
        <f>S116*H116</f>
        <v>0</v>
      </c>
      <c r="U116" s="42"/>
      <c r="V116" s="42"/>
      <c r="W116" s="42"/>
      <c r="X116" s="42"/>
      <c r="Y116" s="42"/>
      <c r="Z116" s="42"/>
      <c r="AA116" s="42"/>
      <c r="AB116" s="42"/>
      <c r="AC116" s="42"/>
      <c r="AD116" s="42"/>
      <c r="AE116" s="42"/>
      <c r="AR116" s="227" t="s">
        <v>215</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215</v>
      </c>
      <c r="BM116" s="227" t="s">
        <v>237</v>
      </c>
    </row>
    <row r="117" s="2" customFormat="1">
      <c r="A117" s="42"/>
      <c r="B117" s="43"/>
      <c r="C117" s="44"/>
      <c r="D117" s="229" t="s">
        <v>223</v>
      </c>
      <c r="E117" s="44"/>
      <c r="F117" s="230" t="s">
        <v>238</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2" customFormat="1" ht="78" customHeight="1">
      <c r="A118" s="42"/>
      <c r="B118" s="43"/>
      <c r="C118" s="216" t="s">
        <v>215</v>
      </c>
      <c r="D118" s="216" t="s">
        <v>217</v>
      </c>
      <c r="E118" s="217" t="s">
        <v>239</v>
      </c>
      <c r="F118" s="218" t="s">
        <v>240</v>
      </c>
      <c r="G118" s="219" t="s">
        <v>241</v>
      </c>
      <c r="H118" s="220">
        <v>0.14999999999999999</v>
      </c>
      <c r="I118" s="221"/>
      <c r="J118" s="222">
        <f>ROUND(I118*H118,2)</f>
        <v>0</v>
      </c>
      <c r="K118" s="218" t="s">
        <v>221</v>
      </c>
      <c r="L118" s="48"/>
      <c r="M118" s="223" t="s">
        <v>32</v>
      </c>
      <c r="N118" s="224" t="s">
        <v>47</v>
      </c>
      <c r="O118" s="88"/>
      <c r="P118" s="225">
        <f>O118*H118</f>
        <v>0</v>
      </c>
      <c r="Q118" s="225">
        <v>1.05555</v>
      </c>
      <c r="R118" s="225">
        <f>Q118*H118</f>
        <v>0.15833249999999999</v>
      </c>
      <c r="S118" s="225">
        <v>0</v>
      </c>
      <c r="T118" s="226">
        <f>S118*H118</f>
        <v>0</v>
      </c>
      <c r="U118" s="42"/>
      <c r="V118" s="42"/>
      <c r="W118" s="42"/>
      <c r="X118" s="42"/>
      <c r="Y118" s="42"/>
      <c r="Z118" s="42"/>
      <c r="AA118" s="42"/>
      <c r="AB118" s="42"/>
      <c r="AC118" s="42"/>
      <c r="AD118" s="42"/>
      <c r="AE118" s="42"/>
      <c r="AR118" s="227" t="s">
        <v>215</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242</v>
      </c>
    </row>
    <row r="119" s="2" customFormat="1">
      <c r="A119" s="42"/>
      <c r="B119" s="43"/>
      <c r="C119" s="44"/>
      <c r="D119" s="229" t="s">
        <v>223</v>
      </c>
      <c r="E119" s="44"/>
      <c r="F119" s="230" t="s">
        <v>243</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12" customFormat="1" ht="22.8" customHeight="1">
      <c r="A120" s="12"/>
      <c r="B120" s="200"/>
      <c r="C120" s="201"/>
      <c r="D120" s="202" t="s">
        <v>75</v>
      </c>
      <c r="E120" s="214" t="s">
        <v>244</v>
      </c>
      <c r="F120" s="214" t="s">
        <v>245</v>
      </c>
      <c r="G120" s="201"/>
      <c r="H120" s="201"/>
      <c r="I120" s="204"/>
      <c r="J120" s="215">
        <f>BK120</f>
        <v>0</v>
      </c>
      <c r="K120" s="201"/>
      <c r="L120" s="206"/>
      <c r="M120" s="207"/>
      <c r="N120" s="208"/>
      <c r="O120" s="208"/>
      <c r="P120" s="209">
        <f>SUM(P121:P219)</f>
        <v>0</v>
      </c>
      <c r="Q120" s="208"/>
      <c r="R120" s="209">
        <f>SUM(R121:R219)</f>
        <v>134.01829914999999</v>
      </c>
      <c r="S120" s="208"/>
      <c r="T120" s="210">
        <f>SUM(T121:T219)</f>
        <v>0</v>
      </c>
      <c r="U120" s="12"/>
      <c r="V120" s="12"/>
      <c r="W120" s="12"/>
      <c r="X120" s="12"/>
      <c r="Y120" s="12"/>
      <c r="Z120" s="12"/>
      <c r="AA120" s="12"/>
      <c r="AB120" s="12"/>
      <c r="AC120" s="12"/>
      <c r="AD120" s="12"/>
      <c r="AE120" s="12"/>
      <c r="AR120" s="211" t="s">
        <v>83</v>
      </c>
      <c r="AT120" s="212" t="s">
        <v>75</v>
      </c>
      <c r="AU120" s="212" t="s">
        <v>83</v>
      </c>
      <c r="AY120" s="211" t="s">
        <v>214</v>
      </c>
      <c r="BK120" s="213">
        <f>SUM(BK121:BK219)</f>
        <v>0</v>
      </c>
    </row>
    <row r="121" s="2" customFormat="1" ht="24.15" customHeight="1">
      <c r="A121" s="42"/>
      <c r="B121" s="43"/>
      <c r="C121" s="216" t="s">
        <v>246</v>
      </c>
      <c r="D121" s="216" t="s">
        <v>217</v>
      </c>
      <c r="E121" s="217" t="s">
        <v>247</v>
      </c>
      <c r="F121" s="218" t="s">
        <v>248</v>
      </c>
      <c r="G121" s="219" t="s">
        <v>230</v>
      </c>
      <c r="H121" s="220">
        <v>353.10000000000002</v>
      </c>
      <c r="I121" s="221"/>
      <c r="J121" s="222">
        <f>ROUND(I121*H121,2)</f>
        <v>0</v>
      </c>
      <c r="K121" s="218" t="s">
        <v>221</v>
      </c>
      <c r="L121" s="48"/>
      <c r="M121" s="223" t="s">
        <v>32</v>
      </c>
      <c r="N121" s="224" t="s">
        <v>47</v>
      </c>
      <c r="O121" s="88"/>
      <c r="P121" s="225">
        <f>O121*H121</f>
        <v>0</v>
      </c>
      <c r="Q121" s="225">
        <v>0.00068999999999999997</v>
      </c>
      <c r="R121" s="225">
        <f>Q121*H121</f>
        <v>0.24363899999999999</v>
      </c>
      <c r="S121" s="225">
        <v>0</v>
      </c>
      <c r="T121" s="226">
        <f>S121*H121</f>
        <v>0</v>
      </c>
      <c r="U121" s="42"/>
      <c r="V121" s="42"/>
      <c r="W121" s="42"/>
      <c r="X121" s="42"/>
      <c r="Y121" s="42"/>
      <c r="Z121" s="42"/>
      <c r="AA121" s="42"/>
      <c r="AB121" s="42"/>
      <c r="AC121" s="42"/>
      <c r="AD121" s="42"/>
      <c r="AE121" s="42"/>
      <c r="AR121" s="227" t="s">
        <v>215</v>
      </c>
      <c r="AT121" s="227" t="s">
        <v>217</v>
      </c>
      <c r="AU121" s="227" t="s">
        <v>85</v>
      </c>
      <c r="AY121" s="20" t="s">
        <v>214</v>
      </c>
      <c r="BE121" s="228">
        <f>IF(N121="základní",J121,0)</f>
        <v>0</v>
      </c>
      <c r="BF121" s="228">
        <f>IF(N121="snížená",J121,0)</f>
        <v>0</v>
      </c>
      <c r="BG121" s="228">
        <f>IF(N121="zákl. přenesená",J121,0)</f>
        <v>0</v>
      </c>
      <c r="BH121" s="228">
        <f>IF(N121="sníž. přenesená",J121,0)</f>
        <v>0</v>
      </c>
      <c r="BI121" s="228">
        <f>IF(N121="nulová",J121,0)</f>
        <v>0</v>
      </c>
      <c r="BJ121" s="20" t="s">
        <v>83</v>
      </c>
      <c r="BK121" s="228">
        <f>ROUND(I121*H121,2)</f>
        <v>0</v>
      </c>
      <c r="BL121" s="20" t="s">
        <v>215</v>
      </c>
      <c r="BM121" s="227" t="s">
        <v>249</v>
      </c>
    </row>
    <row r="122" s="2" customFormat="1">
      <c r="A122" s="42"/>
      <c r="B122" s="43"/>
      <c r="C122" s="44"/>
      <c r="D122" s="229" t="s">
        <v>223</v>
      </c>
      <c r="E122" s="44"/>
      <c r="F122" s="230" t="s">
        <v>250</v>
      </c>
      <c r="G122" s="44"/>
      <c r="H122" s="44"/>
      <c r="I122" s="231"/>
      <c r="J122" s="44"/>
      <c r="K122" s="44"/>
      <c r="L122" s="48"/>
      <c r="M122" s="232"/>
      <c r="N122" s="233"/>
      <c r="O122" s="88"/>
      <c r="P122" s="88"/>
      <c r="Q122" s="88"/>
      <c r="R122" s="88"/>
      <c r="S122" s="88"/>
      <c r="T122" s="89"/>
      <c r="U122" s="42"/>
      <c r="V122" s="42"/>
      <c r="W122" s="42"/>
      <c r="X122" s="42"/>
      <c r="Y122" s="42"/>
      <c r="Z122" s="42"/>
      <c r="AA122" s="42"/>
      <c r="AB122" s="42"/>
      <c r="AC122" s="42"/>
      <c r="AD122" s="42"/>
      <c r="AE122" s="42"/>
      <c r="AT122" s="20" t="s">
        <v>223</v>
      </c>
      <c r="AU122" s="20" t="s">
        <v>85</v>
      </c>
    </row>
    <row r="123" s="14" customFormat="1">
      <c r="A123" s="14"/>
      <c r="B123" s="245"/>
      <c r="C123" s="246"/>
      <c r="D123" s="236" t="s">
        <v>225</v>
      </c>
      <c r="E123" s="247" t="s">
        <v>32</v>
      </c>
      <c r="F123" s="248" t="s">
        <v>251</v>
      </c>
      <c r="G123" s="246"/>
      <c r="H123" s="249">
        <v>64.129999999999995</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252</v>
      </c>
      <c r="G124" s="246"/>
      <c r="H124" s="249">
        <v>59.619999999999997</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4" customFormat="1">
      <c r="A125" s="14"/>
      <c r="B125" s="245"/>
      <c r="C125" s="246"/>
      <c r="D125" s="236" t="s">
        <v>225</v>
      </c>
      <c r="E125" s="247" t="s">
        <v>32</v>
      </c>
      <c r="F125" s="248" t="s">
        <v>253</v>
      </c>
      <c r="G125" s="246"/>
      <c r="H125" s="249">
        <v>72.930000000000007</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38</v>
      </c>
      <c r="AX125" s="14" t="s">
        <v>76</v>
      </c>
      <c r="AY125" s="255" t="s">
        <v>214</v>
      </c>
    </row>
    <row r="126" s="14" customFormat="1">
      <c r="A126" s="14"/>
      <c r="B126" s="245"/>
      <c r="C126" s="246"/>
      <c r="D126" s="236" t="s">
        <v>225</v>
      </c>
      <c r="E126" s="247" t="s">
        <v>32</v>
      </c>
      <c r="F126" s="248" t="s">
        <v>254</v>
      </c>
      <c r="G126" s="246"/>
      <c r="H126" s="249">
        <v>72.159999999999997</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225</v>
      </c>
      <c r="AU126" s="255" t="s">
        <v>85</v>
      </c>
      <c r="AV126" s="14" t="s">
        <v>85</v>
      </c>
      <c r="AW126" s="14" t="s">
        <v>38</v>
      </c>
      <c r="AX126" s="14" t="s">
        <v>76</v>
      </c>
      <c r="AY126" s="255" t="s">
        <v>214</v>
      </c>
    </row>
    <row r="127" s="14" customFormat="1">
      <c r="A127" s="14"/>
      <c r="B127" s="245"/>
      <c r="C127" s="246"/>
      <c r="D127" s="236" t="s">
        <v>225</v>
      </c>
      <c r="E127" s="247" t="s">
        <v>32</v>
      </c>
      <c r="F127" s="248" t="s">
        <v>255</v>
      </c>
      <c r="G127" s="246"/>
      <c r="H127" s="249">
        <v>84.260000000000005</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76</v>
      </c>
      <c r="AY127" s="255" t="s">
        <v>214</v>
      </c>
    </row>
    <row r="128" s="15" customFormat="1">
      <c r="A128" s="15"/>
      <c r="B128" s="256"/>
      <c r="C128" s="257"/>
      <c r="D128" s="236" t="s">
        <v>225</v>
      </c>
      <c r="E128" s="258" t="s">
        <v>32</v>
      </c>
      <c r="F128" s="259" t="s">
        <v>256</v>
      </c>
      <c r="G128" s="257"/>
      <c r="H128" s="260">
        <v>353.10000000000002</v>
      </c>
      <c r="I128" s="261"/>
      <c r="J128" s="257"/>
      <c r="K128" s="257"/>
      <c r="L128" s="262"/>
      <c r="M128" s="263"/>
      <c r="N128" s="264"/>
      <c r="O128" s="264"/>
      <c r="P128" s="264"/>
      <c r="Q128" s="264"/>
      <c r="R128" s="264"/>
      <c r="S128" s="264"/>
      <c r="T128" s="265"/>
      <c r="U128" s="15"/>
      <c r="V128" s="15"/>
      <c r="W128" s="15"/>
      <c r="X128" s="15"/>
      <c r="Y128" s="15"/>
      <c r="Z128" s="15"/>
      <c r="AA128" s="15"/>
      <c r="AB128" s="15"/>
      <c r="AC128" s="15"/>
      <c r="AD128" s="15"/>
      <c r="AE128" s="15"/>
      <c r="AT128" s="266" t="s">
        <v>225</v>
      </c>
      <c r="AU128" s="266" t="s">
        <v>85</v>
      </c>
      <c r="AV128" s="15" t="s">
        <v>215</v>
      </c>
      <c r="AW128" s="15" t="s">
        <v>38</v>
      </c>
      <c r="AX128" s="15" t="s">
        <v>83</v>
      </c>
      <c r="AY128" s="266" t="s">
        <v>214</v>
      </c>
    </row>
    <row r="129" s="2" customFormat="1" ht="37.8" customHeight="1">
      <c r="A129" s="42"/>
      <c r="B129" s="43"/>
      <c r="C129" s="216" t="s">
        <v>244</v>
      </c>
      <c r="D129" s="216" t="s">
        <v>217</v>
      </c>
      <c r="E129" s="217" t="s">
        <v>257</v>
      </c>
      <c r="F129" s="218" t="s">
        <v>258</v>
      </c>
      <c r="G129" s="219" t="s">
        <v>230</v>
      </c>
      <c r="H129" s="220">
        <v>353.10000000000002</v>
      </c>
      <c r="I129" s="221"/>
      <c r="J129" s="222">
        <f>ROUND(I129*H129,2)</f>
        <v>0</v>
      </c>
      <c r="K129" s="218" t="s">
        <v>221</v>
      </c>
      <c r="L129" s="48"/>
      <c r="M129" s="223" t="s">
        <v>32</v>
      </c>
      <c r="N129" s="224" t="s">
        <v>47</v>
      </c>
      <c r="O129" s="88"/>
      <c r="P129" s="225">
        <f>O129*H129</f>
        <v>0</v>
      </c>
      <c r="Q129" s="225">
        <v>0.0147</v>
      </c>
      <c r="R129" s="225">
        <f>Q129*H129</f>
        <v>5.1905700000000001</v>
      </c>
      <c r="S129" s="225">
        <v>0</v>
      </c>
      <c r="T129" s="226">
        <f>S129*H129</f>
        <v>0</v>
      </c>
      <c r="U129" s="42"/>
      <c r="V129" s="42"/>
      <c r="W129" s="42"/>
      <c r="X129" s="42"/>
      <c r="Y129" s="42"/>
      <c r="Z129" s="42"/>
      <c r="AA129" s="42"/>
      <c r="AB129" s="42"/>
      <c r="AC129" s="42"/>
      <c r="AD129" s="42"/>
      <c r="AE129" s="42"/>
      <c r="AR129" s="227" t="s">
        <v>215</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259</v>
      </c>
    </row>
    <row r="130" s="2" customFormat="1">
      <c r="A130" s="42"/>
      <c r="B130" s="43"/>
      <c r="C130" s="44"/>
      <c r="D130" s="229" t="s">
        <v>223</v>
      </c>
      <c r="E130" s="44"/>
      <c r="F130" s="230" t="s">
        <v>260</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14" customFormat="1">
      <c r="A131" s="14"/>
      <c r="B131" s="245"/>
      <c r="C131" s="246"/>
      <c r="D131" s="236" t="s">
        <v>225</v>
      </c>
      <c r="E131" s="247" t="s">
        <v>32</v>
      </c>
      <c r="F131" s="248" t="s">
        <v>251</v>
      </c>
      <c r="G131" s="246"/>
      <c r="H131" s="249">
        <v>64.129999999999995</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225</v>
      </c>
      <c r="AU131" s="255" t="s">
        <v>85</v>
      </c>
      <c r="AV131" s="14" t="s">
        <v>85</v>
      </c>
      <c r="AW131" s="14" t="s">
        <v>38</v>
      </c>
      <c r="AX131" s="14" t="s">
        <v>76</v>
      </c>
      <c r="AY131" s="255" t="s">
        <v>214</v>
      </c>
    </row>
    <row r="132" s="14" customFormat="1">
      <c r="A132" s="14"/>
      <c r="B132" s="245"/>
      <c r="C132" s="246"/>
      <c r="D132" s="236" t="s">
        <v>225</v>
      </c>
      <c r="E132" s="247" t="s">
        <v>32</v>
      </c>
      <c r="F132" s="248" t="s">
        <v>252</v>
      </c>
      <c r="G132" s="246"/>
      <c r="H132" s="249">
        <v>59.619999999999997</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76</v>
      </c>
      <c r="AY132" s="255" t="s">
        <v>214</v>
      </c>
    </row>
    <row r="133" s="14" customFormat="1">
      <c r="A133" s="14"/>
      <c r="B133" s="245"/>
      <c r="C133" s="246"/>
      <c r="D133" s="236" t="s">
        <v>225</v>
      </c>
      <c r="E133" s="247" t="s">
        <v>32</v>
      </c>
      <c r="F133" s="248" t="s">
        <v>253</v>
      </c>
      <c r="G133" s="246"/>
      <c r="H133" s="249">
        <v>72.930000000000007</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225</v>
      </c>
      <c r="AU133" s="255" t="s">
        <v>85</v>
      </c>
      <c r="AV133" s="14" t="s">
        <v>85</v>
      </c>
      <c r="AW133" s="14" t="s">
        <v>38</v>
      </c>
      <c r="AX133" s="14" t="s">
        <v>76</v>
      </c>
      <c r="AY133" s="255" t="s">
        <v>214</v>
      </c>
    </row>
    <row r="134" s="14" customFormat="1">
      <c r="A134" s="14"/>
      <c r="B134" s="245"/>
      <c r="C134" s="246"/>
      <c r="D134" s="236" t="s">
        <v>225</v>
      </c>
      <c r="E134" s="247" t="s">
        <v>32</v>
      </c>
      <c r="F134" s="248" t="s">
        <v>254</v>
      </c>
      <c r="G134" s="246"/>
      <c r="H134" s="249">
        <v>72.159999999999997</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225</v>
      </c>
      <c r="AU134" s="255" t="s">
        <v>85</v>
      </c>
      <c r="AV134" s="14" t="s">
        <v>85</v>
      </c>
      <c r="AW134" s="14" t="s">
        <v>38</v>
      </c>
      <c r="AX134" s="14" t="s">
        <v>76</v>
      </c>
      <c r="AY134" s="255" t="s">
        <v>214</v>
      </c>
    </row>
    <row r="135" s="14" customFormat="1">
      <c r="A135" s="14"/>
      <c r="B135" s="245"/>
      <c r="C135" s="246"/>
      <c r="D135" s="236" t="s">
        <v>225</v>
      </c>
      <c r="E135" s="247" t="s">
        <v>32</v>
      </c>
      <c r="F135" s="248" t="s">
        <v>255</v>
      </c>
      <c r="G135" s="246"/>
      <c r="H135" s="249">
        <v>84.260000000000005</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5" customFormat="1">
      <c r="A136" s="15"/>
      <c r="B136" s="256"/>
      <c r="C136" s="257"/>
      <c r="D136" s="236" t="s">
        <v>225</v>
      </c>
      <c r="E136" s="258" t="s">
        <v>32</v>
      </c>
      <c r="F136" s="259" t="s">
        <v>256</v>
      </c>
      <c r="G136" s="257"/>
      <c r="H136" s="260">
        <v>353.10000000000002</v>
      </c>
      <c r="I136" s="261"/>
      <c r="J136" s="257"/>
      <c r="K136" s="257"/>
      <c r="L136" s="262"/>
      <c r="M136" s="263"/>
      <c r="N136" s="264"/>
      <c r="O136" s="264"/>
      <c r="P136" s="264"/>
      <c r="Q136" s="264"/>
      <c r="R136" s="264"/>
      <c r="S136" s="264"/>
      <c r="T136" s="265"/>
      <c r="U136" s="15"/>
      <c r="V136" s="15"/>
      <c r="W136" s="15"/>
      <c r="X136" s="15"/>
      <c r="Y136" s="15"/>
      <c r="Z136" s="15"/>
      <c r="AA136" s="15"/>
      <c r="AB136" s="15"/>
      <c r="AC136" s="15"/>
      <c r="AD136" s="15"/>
      <c r="AE136" s="15"/>
      <c r="AT136" s="266" t="s">
        <v>225</v>
      </c>
      <c r="AU136" s="266" t="s">
        <v>85</v>
      </c>
      <c r="AV136" s="15" t="s">
        <v>215</v>
      </c>
      <c r="AW136" s="15" t="s">
        <v>38</v>
      </c>
      <c r="AX136" s="15" t="s">
        <v>83</v>
      </c>
      <c r="AY136" s="266" t="s">
        <v>214</v>
      </c>
    </row>
    <row r="137" s="2" customFormat="1" ht="37.8" customHeight="1">
      <c r="A137" s="42"/>
      <c r="B137" s="43"/>
      <c r="C137" s="216" t="s">
        <v>261</v>
      </c>
      <c r="D137" s="216" t="s">
        <v>217</v>
      </c>
      <c r="E137" s="217" t="s">
        <v>262</v>
      </c>
      <c r="F137" s="218" t="s">
        <v>263</v>
      </c>
      <c r="G137" s="219" t="s">
        <v>230</v>
      </c>
      <c r="H137" s="220">
        <v>829.20500000000004</v>
      </c>
      <c r="I137" s="221"/>
      <c r="J137" s="222">
        <f>ROUND(I137*H137,2)</f>
        <v>0</v>
      </c>
      <c r="K137" s="218" t="s">
        <v>221</v>
      </c>
      <c r="L137" s="48"/>
      <c r="M137" s="223" t="s">
        <v>32</v>
      </c>
      <c r="N137" s="224" t="s">
        <v>47</v>
      </c>
      <c r="O137" s="88"/>
      <c r="P137" s="225">
        <f>O137*H137</f>
        <v>0</v>
      </c>
      <c r="Q137" s="225">
        <v>0.00025999999999999998</v>
      </c>
      <c r="R137" s="225">
        <f>Q137*H137</f>
        <v>0.21559329999999999</v>
      </c>
      <c r="S137" s="225">
        <v>0</v>
      </c>
      <c r="T137" s="226">
        <f>S137*H137</f>
        <v>0</v>
      </c>
      <c r="U137" s="42"/>
      <c r="V137" s="42"/>
      <c r="W137" s="42"/>
      <c r="X137" s="42"/>
      <c r="Y137" s="42"/>
      <c r="Z137" s="42"/>
      <c r="AA137" s="42"/>
      <c r="AB137" s="42"/>
      <c r="AC137" s="42"/>
      <c r="AD137" s="42"/>
      <c r="AE137" s="42"/>
      <c r="AR137" s="227" t="s">
        <v>215</v>
      </c>
      <c r="AT137" s="227" t="s">
        <v>217</v>
      </c>
      <c r="AU137" s="227" t="s">
        <v>85</v>
      </c>
      <c r="AY137" s="20" t="s">
        <v>214</v>
      </c>
      <c r="BE137" s="228">
        <f>IF(N137="základní",J137,0)</f>
        <v>0</v>
      </c>
      <c r="BF137" s="228">
        <f>IF(N137="snížená",J137,0)</f>
        <v>0</v>
      </c>
      <c r="BG137" s="228">
        <f>IF(N137="zákl. přenesená",J137,0)</f>
        <v>0</v>
      </c>
      <c r="BH137" s="228">
        <f>IF(N137="sníž. přenesená",J137,0)</f>
        <v>0</v>
      </c>
      <c r="BI137" s="228">
        <f>IF(N137="nulová",J137,0)</f>
        <v>0</v>
      </c>
      <c r="BJ137" s="20" t="s">
        <v>83</v>
      </c>
      <c r="BK137" s="228">
        <f>ROUND(I137*H137,2)</f>
        <v>0</v>
      </c>
      <c r="BL137" s="20" t="s">
        <v>215</v>
      </c>
      <c r="BM137" s="227" t="s">
        <v>264</v>
      </c>
    </row>
    <row r="138" s="2" customFormat="1">
      <c r="A138" s="42"/>
      <c r="B138" s="43"/>
      <c r="C138" s="44"/>
      <c r="D138" s="229" t="s">
        <v>223</v>
      </c>
      <c r="E138" s="44"/>
      <c r="F138" s="230" t="s">
        <v>265</v>
      </c>
      <c r="G138" s="44"/>
      <c r="H138" s="44"/>
      <c r="I138" s="231"/>
      <c r="J138" s="44"/>
      <c r="K138" s="44"/>
      <c r="L138" s="48"/>
      <c r="M138" s="232"/>
      <c r="N138" s="233"/>
      <c r="O138" s="88"/>
      <c r="P138" s="88"/>
      <c r="Q138" s="88"/>
      <c r="R138" s="88"/>
      <c r="S138" s="88"/>
      <c r="T138" s="89"/>
      <c r="U138" s="42"/>
      <c r="V138" s="42"/>
      <c r="W138" s="42"/>
      <c r="X138" s="42"/>
      <c r="Y138" s="42"/>
      <c r="Z138" s="42"/>
      <c r="AA138" s="42"/>
      <c r="AB138" s="42"/>
      <c r="AC138" s="42"/>
      <c r="AD138" s="42"/>
      <c r="AE138" s="42"/>
      <c r="AT138" s="20" t="s">
        <v>223</v>
      </c>
      <c r="AU138" s="20" t="s">
        <v>85</v>
      </c>
    </row>
    <row r="139" s="14" customFormat="1">
      <c r="A139" s="14"/>
      <c r="B139" s="245"/>
      <c r="C139" s="246"/>
      <c r="D139" s="236" t="s">
        <v>225</v>
      </c>
      <c r="E139" s="247" t="s">
        <v>32</v>
      </c>
      <c r="F139" s="248" t="s">
        <v>266</v>
      </c>
      <c r="G139" s="246"/>
      <c r="H139" s="249">
        <v>931.60500000000002</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225</v>
      </c>
      <c r="AU139" s="255" t="s">
        <v>85</v>
      </c>
      <c r="AV139" s="14" t="s">
        <v>85</v>
      </c>
      <c r="AW139" s="14" t="s">
        <v>38</v>
      </c>
      <c r="AX139" s="14" t="s">
        <v>76</v>
      </c>
      <c r="AY139" s="255" t="s">
        <v>214</v>
      </c>
    </row>
    <row r="140" s="14" customFormat="1">
      <c r="A140" s="14"/>
      <c r="B140" s="245"/>
      <c r="C140" s="246"/>
      <c r="D140" s="236" t="s">
        <v>225</v>
      </c>
      <c r="E140" s="247" t="s">
        <v>32</v>
      </c>
      <c r="F140" s="248" t="s">
        <v>267</v>
      </c>
      <c r="G140" s="246"/>
      <c r="H140" s="249">
        <v>398.49000000000001</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225</v>
      </c>
      <c r="AU140" s="255" t="s">
        <v>85</v>
      </c>
      <c r="AV140" s="14" t="s">
        <v>85</v>
      </c>
      <c r="AW140" s="14" t="s">
        <v>38</v>
      </c>
      <c r="AX140" s="14" t="s">
        <v>76</v>
      </c>
      <c r="AY140" s="255" t="s">
        <v>214</v>
      </c>
    </row>
    <row r="141" s="14" customFormat="1">
      <c r="A141" s="14"/>
      <c r="B141" s="245"/>
      <c r="C141" s="246"/>
      <c r="D141" s="236" t="s">
        <v>225</v>
      </c>
      <c r="E141" s="247" t="s">
        <v>32</v>
      </c>
      <c r="F141" s="248" t="s">
        <v>268</v>
      </c>
      <c r="G141" s="246"/>
      <c r="H141" s="249">
        <v>-500.88999999999999</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5" customFormat="1">
      <c r="A142" s="15"/>
      <c r="B142" s="256"/>
      <c r="C142" s="257"/>
      <c r="D142" s="236" t="s">
        <v>225</v>
      </c>
      <c r="E142" s="258" t="s">
        <v>32</v>
      </c>
      <c r="F142" s="259" t="s">
        <v>256</v>
      </c>
      <c r="G142" s="257"/>
      <c r="H142" s="260">
        <v>829.20500000000004</v>
      </c>
      <c r="I142" s="261"/>
      <c r="J142" s="257"/>
      <c r="K142" s="257"/>
      <c r="L142" s="262"/>
      <c r="M142" s="263"/>
      <c r="N142" s="264"/>
      <c r="O142" s="264"/>
      <c r="P142" s="264"/>
      <c r="Q142" s="264"/>
      <c r="R142" s="264"/>
      <c r="S142" s="264"/>
      <c r="T142" s="265"/>
      <c r="U142" s="15"/>
      <c r="V142" s="15"/>
      <c r="W142" s="15"/>
      <c r="X142" s="15"/>
      <c r="Y142" s="15"/>
      <c r="Z142" s="15"/>
      <c r="AA142" s="15"/>
      <c r="AB142" s="15"/>
      <c r="AC142" s="15"/>
      <c r="AD142" s="15"/>
      <c r="AE142" s="15"/>
      <c r="AT142" s="266" t="s">
        <v>225</v>
      </c>
      <c r="AU142" s="266" t="s">
        <v>85</v>
      </c>
      <c r="AV142" s="15" t="s">
        <v>215</v>
      </c>
      <c r="AW142" s="15" t="s">
        <v>38</v>
      </c>
      <c r="AX142" s="15" t="s">
        <v>83</v>
      </c>
      <c r="AY142" s="266" t="s">
        <v>214</v>
      </c>
    </row>
    <row r="143" s="2" customFormat="1" ht="44.25" customHeight="1">
      <c r="A143" s="42"/>
      <c r="B143" s="43"/>
      <c r="C143" s="216" t="s">
        <v>269</v>
      </c>
      <c r="D143" s="216" t="s">
        <v>217</v>
      </c>
      <c r="E143" s="217" t="s">
        <v>270</v>
      </c>
      <c r="F143" s="218" t="s">
        <v>271</v>
      </c>
      <c r="G143" s="219" t="s">
        <v>230</v>
      </c>
      <c r="H143" s="220">
        <v>829.20500000000004</v>
      </c>
      <c r="I143" s="221"/>
      <c r="J143" s="222">
        <f>ROUND(I143*H143,2)</f>
        <v>0</v>
      </c>
      <c r="K143" s="218" t="s">
        <v>32</v>
      </c>
      <c r="L143" s="48"/>
      <c r="M143" s="223" t="s">
        <v>32</v>
      </c>
      <c r="N143" s="224" t="s">
        <v>47</v>
      </c>
      <c r="O143" s="88"/>
      <c r="P143" s="225">
        <f>O143*H143</f>
        <v>0</v>
      </c>
      <c r="Q143" s="225">
        <v>0.0043800000000000002</v>
      </c>
      <c r="R143" s="225">
        <f>Q143*H143</f>
        <v>3.6319179000000004</v>
      </c>
      <c r="S143" s="225">
        <v>0</v>
      </c>
      <c r="T143" s="226">
        <f>S143*H143</f>
        <v>0</v>
      </c>
      <c r="U143" s="42"/>
      <c r="V143" s="42"/>
      <c r="W143" s="42"/>
      <c r="X143" s="42"/>
      <c r="Y143" s="42"/>
      <c r="Z143" s="42"/>
      <c r="AA143" s="42"/>
      <c r="AB143" s="42"/>
      <c r="AC143" s="42"/>
      <c r="AD143" s="42"/>
      <c r="AE143" s="42"/>
      <c r="AR143" s="227" t="s">
        <v>215</v>
      </c>
      <c r="AT143" s="227" t="s">
        <v>217</v>
      </c>
      <c r="AU143" s="227" t="s">
        <v>85</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272</v>
      </c>
    </row>
    <row r="144" s="14" customFormat="1">
      <c r="A144" s="14"/>
      <c r="B144" s="245"/>
      <c r="C144" s="246"/>
      <c r="D144" s="236" t="s">
        <v>225</v>
      </c>
      <c r="E144" s="247" t="s">
        <v>32</v>
      </c>
      <c r="F144" s="248" t="s">
        <v>266</v>
      </c>
      <c r="G144" s="246"/>
      <c r="H144" s="249">
        <v>931.60500000000002</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225</v>
      </c>
      <c r="AU144" s="255" t="s">
        <v>85</v>
      </c>
      <c r="AV144" s="14" t="s">
        <v>85</v>
      </c>
      <c r="AW144" s="14" t="s">
        <v>38</v>
      </c>
      <c r="AX144" s="14" t="s">
        <v>76</v>
      </c>
      <c r="AY144" s="255" t="s">
        <v>214</v>
      </c>
    </row>
    <row r="145" s="14" customFormat="1">
      <c r="A145" s="14"/>
      <c r="B145" s="245"/>
      <c r="C145" s="246"/>
      <c r="D145" s="236" t="s">
        <v>225</v>
      </c>
      <c r="E145" s="247" t="s">
        <v>32</v>
      </c>
      <c r="F145" s="248" t="s">
        <v>267</v>
      </c>
      <c r="G145" s="246"/>
      <c r="H145" s="249">
        <v>398.49000000000001</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268</v>
      </c>
      <c r="G146" s="246"/>
      <c r="H146" s="249">
        <v>-500.88999999999999</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5" customFormat="1">
      <c r="A147" s="15"/>
      <c r="B147" s="256"/>
      <c r="C147" s="257"/>
      <c r="D147" s="236" t="s">
        <v>225</v>
      </c>
      <c r="E147" s="258" t="s">
        <v>32</v>
      </c>
      <c r="F147" s="259" t="s">
        <v>256</v>
      </c>
      <c r="G147" s="257"/>
      <c r="H147" s="260">
        <v>829.20500000000004</v>
      </c>
      <c r="I147" s="261"/>
      <c r="J147" s="257"/>
      <c r="K147" s="257"/>
      <c r="L147" s="262"/>
      <c r="M147" s="263"/>
      <c r="N147" s="264"/>
      <c r="O147" s="264"/>
      <c r="P147" s="264"/>
      <c r="Q147" s="264"/>
      <c r="R147" s="264"/>
      <c r="S147" s="264"/>
      <c r="T147" s="265"/>
      <c r="U147" s="15"/>
      <c r="V147" s="15"/>
      <c r="W147" s="15"/>
      <c r="X147" s="15"/>
      <c r="Y147" s="15"/>
      <c r="Z147" s="15"/>
      <c r="AA147" s="15"/>
      <c r="AB147" s="15"/>
      <c r="AC147" s="15"/>
      <c r="AD147" s="15"/>
      <c r="AE147" s="15"/>
      <c r="AT147" s="266" t="s">
        <v>225</v>
      </c>
      <c r="AU147" s="266" t="s">
        <v>85</v>
      </c>
      <c r="AV147" s="15" t="s">
        <v>215</v>
      </c>
      <c r="AW147" s="15" t="s">
        <v>38</v>
      </c>
      <c r="AX147" s="15" t="s">
        <v>83</v>
      </c>
      <c r="AY147" s="266" t="s">
        <v>214</v>
      </c>
    </row>
    <row r="148" s="2" customFormat="1" ht="24.15" customHeight="1">
      <c r="A148" s="42"/>
      <c r="B148" s="43"/>
      <c r="C148" s="216" t="s">
        <v>273</v>
      </c>
      <c r="D148" s="216" t="s">
        <v>217</v>
      </c>
      <c r="E148" s="217" t="s">
        <v>274</v>
      </c>
      <c r="F148" s="218" t="s">
        <v>275</v>
      </c>
      <c r="G148" s="219" t="s">
        <v>230</v>
      </c>
      <c r="H148" s="220">
        <v>829.20500000000004</v>
      </c>
      <c r="I148" s="221"/>
      <c r="J148" s="222">
        <f>ROUND(I148*H148,2)</f>
        <v>0</v>
      </c>
      <c r="K148" s="218" t="s">
        <v>32</v>
      </c>
      <c r="L148" s="48"/>
      <c r="M148" s="223" t="s">
        <v>32</v>
      </c>
      <c r="N148" s="224" t="s">
        <v>47</v>
      </c>
      <c r="O148" s="88"/>
      <c r="P148" s="225">
        <f>O148*H148</f>
        <v>0</v>
      </c>
      <c r="Q148" s="225">
        <v>0.0039100000000000003</v>
      </c>
      <c r="R148" s="225">
        <f>Q148*H148</f>
        <v>3.2421915500000003</v>
      </c>
      <c r="S148" s="225">
        <v>0</v>
      </c>
      <c r="T148" s="226">
        <f>S148*H148</f>
        <v>0</v>
      </c>
      <c r="U148" s="42"/>
      <c r="V148" s="42"/>
      <c r="W148" s="42"/>
      <c r="X148" s="42"/>
      <c r="Y148" s="42"/>
      <c r="Z148" s="42"/>
      <c r="AA148" s="42"/>
      <c r="AB148" s="42"/>
      <c r="AC148" s="42"/>
      <c r="AD148" s="42"/>
      <c r="AE148" s="42"/>
      <c r="AR148" s="227" t="s">
        <v>215</v>
      </c>
      <c r="AT148" s="227" t="s">
        <v>217</v>
      </c>
      <c r="AU148" s="227" t="s">
        <v>85</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215</v>
      </c>
      <c r="BM148" s="227" t="s">
        <v>276</v>
      </c>
    </row>
    <row r="149" s="14" customFormat="1">
      <c r="A149" s="14"/>
      <c r="B149" s="245"/>
      <c r="C149" s="246"/>
      <c r="D149" s="236" t="s">
        <v>225</v>
      </c>
      <c r="E149" s="247" t="s">
        <v>32</v>
      </c>
      <c r="F149" s="248" t="s">
        <v>266</v>
      </c>
      <c r="G149" s="246"/>
      <c r="H149" s="249">
        <v>931.60500000000002</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38</v>
      </c>
      <c r="AX149" s="14" t="s">
        <v>76</v>
      </c>
      <c r="AY149" s="255" t="s">
        <v>214</v>
      </c>
    </row>
    <row r="150" s="14" customFormat="1">
      <c r="A150" s="14"/>
      <c r="B150" s="245"/>
      <c r="C150" s="246"/>
      <c r="D150" s="236" t="s">
        <v>225</v>
      </c>
      <c r="E150" s="247" t="s">
        <v>32</v>
      </c>
      <c r="F150" s="248" t="s">
        <v>267</v>
      </c>
      <c r="G150" s="246"/>
      <c r="H150" s="249">
        <v>398.49000000000001</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225</v>
      </c>
      <c r="AU150" s="255" t="s">
        <v>85</v>
      </c>
      <c r="AV150" s="14" t="s">
        <v>85</v>
      </c>
      <c r="AW150" s="14" t="s">
        <v>38</v>
      </c>
      <c r="AX150" s="14" t="s">
        <v>76</v>
      </c>
      <c r="AY150" s="255" t="s">
        <v>214</v>
      </c>
    </row>
    <row r="151" s="14" customFormat="1">
      <c r="A151" s="14"/>
      <c r="B151" s="245"/>
      <c r="C151" s="246"/>
      <c r="D151" s="236" t="s">
        <v>225</v>
      </c>
      <c r="E151" s="247" t="s">
        <v>32</v>
      </c>
      <c r="F151" s="248" t="s">
        <v>268</v>
      </c>
      <c r="G151" s="246"/>
      <c r="H151" s="249">
        <v>-500.88999999999999</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38</v>
      </c>
      <c r="AX151" s="14" t="s">
        <v>76</v>
      </c>
      <c r="AY151" s="255" t="s">
        <v>214</v>
      </c>
    </row>
    <row r="152" s="15" customFormat="1">
      <c r="A152" s="15"/>
      <c r="B152" s="256"/>
      <c r="C152" s="257"/>
      <c r="D152" s="236" t="s">
        <v>225</v>
      </c>
      <c r="E152" s="258" t="s">
        <v>32</v>
      </c>
      <c r="F152" s="259" t="s">
        <v>256</v>
      </c>
      <c r="G152" s="257"/>
      <c r="H152" s="260">
        <v>829.20500000000004</v>
      </c>
      <c r="I152" s="261"/>
      <c r="J152" s="257"/>
      <c r="K152" s="257"/>
      <c r="L152" s="262"/>
      <c r="M152" s="263"/>
      <c r="N152" s="264"/>
      <c r="O152" s="264"/>
      <c r="P152" s="264"/>
      <c r="Q152" s="264"/>
      <c r="R152" s="264"/>
      <c r="S152" s="264"/>
      <c r="T152" s="265"/>
      <c r="U152" s="15"/>
      <c r="V152" s="15"/>
      <c r="W152" s="15"/>
      <c r="X152" s="15"/>
      <c r="Y152" s="15"/>
      <c r="Z152" s="15"/>
      <c r="AA152" s="15"/>
      <c r="AB152" s="15"/>
      <c r="AC152" s="15"/>
      <c r="AD152" s="15"/>
      <c r="AE152" s="15"/>
      <c r="AT152" s="266" t="s">
        <v>225</v>
      </c>
      <c r="AU152" s="266" t="s">
        <v>85</v>
      </c>
      <c r="AV152" s="15" t="s">
        <v>215</v>
      </c>
      <c r="AW152" s="15" t="s">
        <v>38</v>
      </c>
      <c r="AX152" s="15" t="s">
        <v>83</v>
      </c>
      <c r="AY152" s="266" t="s">
        <v>214</v>
      </c>
    </row>
    <row r="153" s="2" customFormat="1" ht="37.8" customHeight="1">
      <c r="A153" s="42"/>
      <c r="B153" s="43"/>
      <c r="C153" s="216" t="s">
        <v>277</v>
      </c>
      <c r="D153" s="216" t="s">
        <v>217</v>
      </c>
      <c r="E153" s="217" t="s">
        <v>278</v>
      </c>
      <c r="F153" s="218" t="s">
        <v>279</v>
      </c>
      <c r="G153" s="219" t="s">
        <v>280</v>
      </c>
      <c r="H153" s="220">
        <v>781.39999999999998</v>
      </c>
      <c r="I153" s="221"/>
      <c r="J153" s="222">
        <f>ROUND(I153*H153,2)</f>
        <v>0</v>
      </c>
      <c r="K153" s="218" t="s">
        <v>221</v>
      </c>
      <c r="L153" s="48"/>
      <c r="M153" s="223" t="s">
        <v>32</v>
      </c>
      <c r="N153" s="224" t="s">
        <v>47</v>
      </c>
      <c r="O153" s="88"/>
      <c r="P153" s="225">
        <f>O153*H153</f>
        <v>0</v>
      </c>
      <c r="Q153" s="225">
        <v>0.0032000000000000002</v>
      </c>
      <c r="R153" s="225">
        <f>Q153*H153</f>
        <v>2.50048</v>
      </c>
      <c r="S153" s="225">
        <v>0</v>
      </c>
      <c r="T153" s="226">
        <f>S153*H153</f>
        <v>0</v>
      </c>
      <c r="U153" s="42"/>
      <c r="V153" s="42"/>
      <c r="W153" s="42"/>
      <c r="X153" s="42"/>
      <c r="Y153" s="42"/>
      <c r="Z153" s="42"/>
      <c r="AA153" s="42"/>
      <c r="AB153" s="42"/>
      <c r="AC153" s="42"/>
      <c r="AD153" s="42"/>
      <c r="AE153" s="42"/>
      <c r="AR153" s="227" t="s">
        <v>215</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215</v>
      </c>
      <c r="BM153" s="227" t="s">
        <v>281</v>
      </c>
    </row>
    <row r="154" s="2" customFormat="1">
      <c r="A154" s="42"/>
      <c r="B154" s="43"/>
      <c r="C154" s="44"/>
      <c r="D154" s="229" t="s">
        <v>223</v>
      </c>
      <c r="E154" s="44"/>
      <c r="F154" s="230" t="s">
        <v>282</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2" customFormat="1">
      <c r="A155" s="42"/>
      <c r="B155" s="43"/>
      <c r="C155" s="44"/>
      <c r="D155" s="236" t="s">
        <v>283</v>
      </c>
      <c r="E155" s="44"/>
      <c r="F155" s="267" t="s">
        <v>284</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283</v>
      </c>
      <c r="AU155" s="20" t="s">
        <v>85</v>
      </c>
    </row>
    <row r="156" s="13" customFormat="1">
      <c r="A156" s="13"/>
      <c r="B156" s="234"/>
      <c r="C156" s="235"/>
      <c r="D156" s="236" t="s">
        <v>225</v>
      </c>
      <c r="E156" s="237" t="s">
        <v>32</v>
      </c>
      <c r="F156" s="238" t="s">
        <v>285</v>
      </c>
      <c r="G156" s="235"/>
      <c r="H156" s="237" t="s">
        <v>32</v>
      </c>
      <c r="I156" s="239"/>
      <c r="J156" s="235"/>
      <c r="K156" s="235"/>
      <c r="L156" s="240"/>
      <c r="M156" s="241"/>
      <c r="N156" s="242"/>
      <c r="O156" s="242"/>
      <c r="P156" s="242"/>
      <c r="Q156" s="242"/>
      <c r="R156" s="242"/>
      <c r="S156" s="242"/>
      <c r="T156" s="243"/>
      <c r="U156" s="13"/>
      <c r="V156" s="13"/>
      <c r="W156" s="13"/>
      <c r="X156" s="13"/>
      <c r="Y156" s="13"/>
      <c r="Z156" s="13"/>
      <c r="AA156" s="13"/>
      <c r="AB156" s="13"/>
      <c r="AC156" s="13"/>
      <c r="AD156" s="13"/>
      <c r="AE156" s="13"/>
      <c r="AT156" s="244" t="s">
        <v>225</v>
      </c>
      <c r="AU156" s="244" t="s">
        <v>85</v>
      </c>
      <c r="AV156" s="13" t="s">
        <v>83</v>
      </c>
      <c r="AW156" s="13" t="s">
        <v>38</v>
      </c>
      <c r="AX156" s="13" t="s">
        <v>76</v>
      </c>
      <c r="AY156" s="244" t="s">
        <v>214</v>
      </c>
    </row>
    <row r="157" s="14" customFormat="1">
      <c r="A157" s="14"/>
      <c r="B157" s="245"/>
      <c r="C157" s="246"/>
      <c r="D157" s="236" t="s">
        <v>225</v>
      </c>
      <c r="E157" s="247" t="s">
        <v>32</v>
      </c>
      <c r="F157" s="248" t="s">
        <v>286</v>
      </c>
      <c r="G157" s="246"/>
      <c r="H157" s="249">
        <v>37.600000000000001</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225</v>
      </c>
      <c r="AU157" s="255" t="s">
        <v>85</v>
      </c>
      <c r="AV157" s="14" t="s">
        <v>85</v>
      </c>
      <c r="AW157" s="14" t="s">
        <v>38</v>
      </c>
      <c r="AX157" s="14" t="s">
        <v>76</v>
      </c>
      <c r="AY157" s="255" t="s">
        <v>214</v>
      </c>
    </row>
    <row r="158" s="14" customFormat="1">
      <c r="A158" s="14"/>
      <c r="B158" s="245"/>
      <c r="C158" s="246"/>
      <c r="D158" s="236" t="s">
        <v>225</v>
      </c>
      <c r="E158" s="247" t="s">
        <v>32</v>
      </c>
      <c r="F158" s="248" t="s">
        <v>287</v>
      </c>
      <c r="G158" s="246"/>
      <c r="H158" s="249">
        <v>46</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225</v>
      </c>
      <c r="AU158" s="255" t="s">
        <v>85</v>
      </c>
      <c r="AV158" s="14" t="s">
        <v>85</v>
      </c>
      <c r="AW158" s="14" t="s">
        <v>38</v>
      </c>
      <c r="AX158" s="14" t="s">
        <v>76</v>
      </c>
      <c r="AY158" s="255" t="s">
        <v>214</v>
      </c>
    </row>
    <row r="159" s="14" customFormat="1">
      <c r="A159" s="14"/>
      <c r="B159" s="245"/>
      <c r="C159" s="246"/>
      <c r="D159" s="236" t="s">
        <v>225</v>
      </c>
      <c r="E159" s="247" t="s">
        <v>32</v>
      </c>
      <c r="F159" s="248" t="s">
        <v>288</v>
      </c>
      <c r="G159" s="246"/>
      <c r="H159" s="249">
        <v>111</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225</v>
      </c>
      <c r="AU159" s="255" t="s">
        <v>85</v>
      </c>
      <c r="AV159" s="14" t="s">
        <v>85</v>
      </c>
      <c r="AW159" s="14" t="s">
        <v>38</v>
      </c>
      <c r="AX159" s="14" t="s">
        <v>76</v>
      </c>
      <c r="AY159" s="255" t="s">
        <v>214</v>
      </c>
    </row>
    <row r="160" s="14" customFormat="1">
      <c r="A160" s="14"/>
      <c r="B160" s="245"/>
      <c r="C160" s="246"/>
      <c r="D160" s="236" t="s">
        <v>225</v>
      </c>
      <c r="E160" s="247" t="s">
        <v>32</v>
      </c>
      <c r="F160" s="248" t="s">
        <v>289</v>
      </c>
      <c r="G160" s="246"/>
      <c r="H160" s="249">
        <v>21</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225</v>
      </c>
      <c r="AU160" s="255" t="s">
        <v>85</v>
      </c>
      <c r="AV160" s="14" t="s">
        <v>85</v>
      </c>
      <c r="AW160" s="14" t="s">
        <v>38</v>
      </c>
      <c r="AX160" s="14" t="s">
        <v>76</v>
      </c>
      <c r="AY160" s="255" t="s">
        <v>214</v>
      </c>
    </row>
    <row r="161" s="14" customFormat="1">
      <c r="A161" s="14"/>
      <c r="B161" s="245"/>
      <c r="C161" s="246"/>
      <c r="D161" s="236" t="s">
        <v>225</v>
      </c>
      <c r="E161" s="247" t="s">
        <v>32</v>
      </c>
      <c r="F161" s="248" t="s">
        <v>290</v>
      </c>
      <c r="G161" s="246"/>
      <c r="H161" s="249">
        <v>50.799999999999997</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76</v>
      </c>
      <c r="AY161" s="255" t="s">
        <v>214</v>
      </c>
    </row>
    <row r="162" s="14" customFormat="1">
      <c r="A162" s="14"/>
      <c r="B162" s="245"/>
      <c r="C162" s="246"/>
      <c r="D162" s="236" t="s">
        <v>225</v>
      </c>
      <c r="E162" s="247" t="s">
        <v>32</v>
      </c>
      <c r="F162" s="248" t="s">
        <v>291</v>
      </c>
      <c r="G162" s="246"/>
      <c r="H162" s="249">
        <v>21.199999999999999</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38</v>
      </c>
      <c r="AX162" s="14" t="s">
        <v>76</v>
      </c>
      <c r="AY162" s="255" t="s">
        <v>214</v>
      </c>
    </row>
    <row r="163" s="14" customFormat="1">
      <c r="A163" s="14"/>
      <c r="B163" s="245"/>
      <c r="C163" s="246"/>
      <c r="D163" s="236" t="s">
        <v>225</v>
      </c>
      <c r="E163" s="247" t="s">
        <v>32</v>
      </c>
      <c r="F163" s="248" t="s">
        <v>292</v>
      </c>
      <c r="G163" s="246"/>
      <c r="H163" s="249">
        <v>40</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225</v>
      </c>
      <c r="AU163" s="255" t="s">
        <v>85</v>
      </c>
      <c r="AV163" s="14" t="s">
        <v>85</v>
      </c>
      <c r="AW163" s="14" t="s">
        <v>38</v>
      </c>
      <c r="AX163" s="14" t="s">
        <v>76</v>
      </c>
      <c r="AY163" s="255" t="s">
        <v>214</v>
      </c>
    </row>
    <row r="164" s="14" customFormat="1">
      <c r="A164" s="14"/>
      <c r="B164" s="245"/>
      <c r="C164" s="246"/>
      <c r="D164" s="236" t="s">
        <v>225</v>
      </c>
      <c r="E164" s="247" t="s">
        <v>32</v>
      </c>
      <c r="F164" s="248" t="s">
        <v>293</v>
      </c>
      <c r="G164" s="246"/>
      <c r="H164" s="249">
        <v>48</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294</v>
      </c>
      <c r="G165" s="246"/>
      <c r="H165" s="249">
        <v>31.800000000000001</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4" customFormat="1">
      <c r="A166" s="14"/>
      <c r="B166" s="245"/>
      <c r="C166" s="246"/>
      <c r="D166" s="236" t="s">
        <v>225</v>
      </c>
      <c r="E166" s="247" t="s">
        <v>32</v>
      </c>
      <c r="F166" s="248" t="s">
        <v>295</v>
      </c>
      <c r="G166" s="246"/>
      <c r="H166" s="249">
        <v>44.799999999999997</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225</v>
      </c>
      <c r="AU166" s="255" t="s">
        <v>85</v>
      </c>
      <c r="AV166" s="14" t="s">
        <v>85</v>
      </c>
      <c r="AW166" s="14" t="s">
        <v>38</v>
      </c>
      <c r="AX166" s="14" t="s">
        <v>76</v>
      </c>
      <c r="AY166" s="255" t="s">
        <v>214</v>
      </c>
    </row>
    <row r="167" s="14" customFormat="1">
      <c r="A167" s="14"/>
      <c r="B167" s="245"/>
      <c r="C167" s="246"/>
      <c r="D167" s="236" t="s">
        <v>225</v>
      </c>
      <c r="E167" s="247" t="s">
        <v>32</v>
      </c>
      <c r="F167" s="248" t="s">
        <v>296</v>
      </c>
      <c r="G167" s="246"/>
      <c r="H167" s="249">
        <v>53.200000000000003</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225</v>
      </c>
      <c r="AU167" s="255" t="s">
        <v>85</v>
      </c>
      <c r="AV167" s="14" t="s">
        <v>85</v>
      </c>
      <c r="AW167" s="14" t="s">
        <v>38</v>
      </c>
      <c r="AX167" s="14" t="s">
        <v>76</v>
      </c>
      <c r="AY167" s="255" t="s">
        <v>214</v>
      </c>
    </row>
    <row r="168" s="14" customFormat="1">
      <c r="A168" s="14"/>
      <c r="B168" s="245"/>
      <c r="C168" s="246"/>
      <c r="D168" s="236" t="s">
        <v>225</v>
      </c>
      <c r="E168" s="247" t="s">
        <v>32</v>
      </c>
      <c r="F168" s="248" t="s">
        <v>297</v>
      </c>
      <c r="G168" s="246"/>
      <c r="H168" s="249">
        <v>66.5</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225</v>
      </c>
      <c r="AU168" s="255" t="s">
        <v>85</v>
      </c>
      <c r="AV168" s="14" t="s">
        <v>85</v>
      </c>
      <c r="AW168" s="14" t="s">
        <v>38</v>
      </c>
      <c r="AX168" s="14" t="s">
        <v>76</v>
      </c>
      <c r="AY168" s="255" t="s">
        <v>214</v>
      </c>
    </row>
    <row r="169" s="14" customFormat="1">
      <c r="A169" s="14"/>
      <c r="B169" s="245"/>
      <c r="C169" s="246"/>
      <c r="D169" s="236" t="s">
        <v>225</v>
      </c>
      <c r="E169" s="247" t="s">
        <v>32</v>
      </c>
      <c r="F169" s="248" t="s">
        <v>298</v>
      </c>
      <c r="G169" s="246"/>
      <c r="H169" s="249">
        <v>74.900000000000006</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225</v>
      </c>
      <c r="AU169" s="255" t="s">
        <v>85</v>
      </c>
      <c r="AV169" s="14" t="s">
        <v>85</v>
      </c>
      <c r="AW169" s="14" t="s">
        <v>38</v>
      </c>
      <c r="AX169" s="14" t="s">
        <v>76</v>
      </c>
      <c r="AY169" s="255" t="s">
        <v>214</v>
      </c>
    </row>
    <row r="170" s="14" customFormat="1">
      <c r="A170" s="14"/>
      <c r="B170" s="245"/>
      <c r="C170" s="246"/>
      <c r="D170" s="236" t="s">
        <v>225</v>
      </c>
      <c r="E170" s="247" t="s">
        <v>32</v>
      </c>
      <c r="F170" s="248" t="s">
        <v>299</v>
      </c>
      <c r="G170" s="246"/>
      <c r="H170" s="249">
        <v>68.599999999999994</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38</v>
      </c>
      <c r="AX170" s="14" t="s">
        <v>76</v>
      </c>
      <c r="AY170" s="255" t="s">
        <v>214</v>
      </c>
    </row>
    <row r="171" s="14" customFormat="1">
      <c r="A171" s="14"/>
      <c r="B171" s="245"/>
      <c r="C171" s="246"/>
      <c r="D171" s="236" t="s">
        <v>225</v>
      </c>
      <c r="E171" s="247" t="s">
        <v>32</v>
      </c>
      <c r="F171" s="248" t="s">
        <v>300</v>
      </c>
      <c r="G171" s="246"/>
      <c r="H171" s="249">
        <v>66</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5" customFormat="1">
      <c r="A172" s="15"/>
      <c r="B172" s="256"/>
      <c r="C172" s="257"/>
      <c r="D172" s="236" t="s">
        <v>225</v>
      </c>
      <c r="E172" s="258" t="s">
        <v>32</v>
      </c>
      <c r="F172" s="259" t="s">
        <v>256</v>
      </c>
      <c r="G172" s="257"/>
      <c r="H172" s="260">
        <v>781.39999999999998</v>
      </c>
      <c r="I172" s="261"/>
      <c r="J172" s="257"/>
      <c r="K172" s="257"/>
      <c r="L172" s="262"/>
      <c r="M172" s="263"/>
      <c r="N172" s="264"/>
      <c r="O172" s="264"/>
      <c r="P172" s="264"/>
      <c r="Q172" s="264"/>
      <c r="R172" s="264"/>
      <c r="S172" s="264"/>
      <c r="T172" s="265"/>
      <c r="U172" s="15"/>
      <c r="V172" s="15"/>
      <c r="W172" s="15"/>
      <c r="X172" s="15"/>
      <c r="Y172" s="15"/>
      <c r="Z172" s="15"/>
      <c r="AA172" s="15"/>
      <c r="AB172" s="15"/>
      <c r="AC172" s="15"/>
      <c r="AD172" s="15"/>
      <c r="AE172" s="15"/>
      <c r="AT172" s="266" t="s">
        <v>225</v>
      </c>
      <c r="AU172" s="266" t="s">
        <v>85</v>
      </c>
      <c r="AV172" s="15" t="s">
        <v>215</v>
      </c>
      <c r="AW172" s="15" t="s">
        <v>38</v>
      </c>
      <c r="AX172" s="15" t="s">
        <v>83</v>
      </c>
      <c r="AY172" s="266" t="s">
        <v>214</v>
      </c>
    </row>
    <row r="173" s="2" customFormat="1" ht="24.15" customHeight="1">
      <c r="A173" s="42"/>
      <c r="B173" s="43"/>
      <c r="C173" s="268" t="s">
        <v>301</v>
      </c>
      <c r="D173" s="268" t="s">
        <v>302</v>
      </c>
      <c r="E173" s="269" t="s">
        <v>303</v>
      </c>
      <c r="F173" s="270" t="s">
        <v>304</v>
      </c>
      <c r="G173" s="271" t="s">
        <v>230</v>
      </c>
      <c r="H173" s="272">
        <v>386.79300000000001</v>
      </c>
      <c r="I173" s="273"/>
      <c r="J173" s="274">
        <f>ROUND(I173*H173,2)</f>
        <v>0</v>
      </c>
      <c r="K173" s="270" t="s">
        <v>221</v>
      </c>
      <c r="L173" s="275"/>
      <c r="M173" s="276" t="s">
        <v>32</v>
      </c>
      <c r="N173" s="277" t="s">
        <v>47</v>
      </c>
      <c r="O173" s="88"/>
      <c r="P173" s="225">
        <f>O173*H173</f>
        <v>0</v>
      </c>
      <c r="Q173" s="225">
        <v>0.0041000000000000003</v>
      </c>
      <c r="R173" s="225">
        <f>Q173*H173</f>
        <v>1.5858513000000001</v>
      </c>
      <c r="S173" s="225">
        <v>0</v>
      </c>
      <c r="T173" s="226">
        <f>S173*H173</f>
        <v>0</v>
      </c>
      <c r="U173" s="42"/>
      <c r="V173" s="42"/>
      <c r="W173" s="42"/>
      <c r="X173" s="42"/>
      <c r="Y173" s="42"/>
      <c r="Z173" s="42"/>
      <c r="AA173" s="42"/>
      <c r="AB173" s="42"/>
      <c r="AC173" s="42"/>
      <c r="AD173" s="42"/>
      <c r="AE173" s="42"/>
      <c r="AR173" s="227" t="s">
        <v>269</v>
      </c>
      <c r="AT173" s="227" t="s">
        <v>302</v>
      </c>
      <c r="AU173" s="227" t="s">
        <v>85</v>
      </c>
      <c r="AY173" s="20" t="s">
        <v>214</v>
      </c>
      <c r="BE173" s="228">
        <f>IF(N173="základní",J173,0)</f>
        <v>0</v>
      </c>
      <c r="BF173" s="228">
        <f>IF(N173="snížená",J173,0)</f>
        <v>0</v>
      </c>
      <c r="BG173" s="228">
        <f>IF(N173="zákl. přenesená",J173,0)</f>
        <v>0</v>
      </c>
      <c r="BH173" s="228">
        <f>IF(N173="sníž. přenesená",J173,0)</f>
        <v>0</v>
      </c>
      <c r="BI173" s="228">
        <f>IF(N173="nulová",J173,0)</f>
        <v>0</v>
      </c>
      <c r="BJ173" s="20" t="s">
        <v>83</v>
      </c>
      <c r="BK173" s="228">
        <f>ROUND(I173*H173,2)</f>
        <v>0</v>
      </c>
      <c r="BL173" s="20" t="s">
        <v>215</v>
      </c>
      <c r="BM173" s="227" t="s">
        <v>305</v>
      </c>
    </row>
    <row r="174" s="14" customFormat="1">
      <c r="A174" s="14"/>
      <c r="B174" s="245"/>
      <c r="C174" s="246"/>
      <c r="D174" s="236" t="s">
        <v>225</v>
      </c>
      <c r="E174" s="247" t="s">
        <v>32</v>
      </c>
      <c r="F174" s="248" t="s">
        <v>306</v>
      </c>
      <c r="G174" s="246"/>
      <c r="H174" s="249">
        <v>351.63</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225</v>
      </c>
      <c r="AU174" s="255" t="s">
        <v>85</v>
      </c>
      <c r="AV174" s="14" t="s">
        <v>85</v>
      </c>
      <c r="AW174" s="14" t="s">
        <v>38</v>
      </c>
      <c r="AX174" s="14" t="s">
        <v>83</v>
      </c>
      <c r="AY174" s="255" t="s">
        <v>214</v>
      </c>
    </row>
    <row r="175" s="14" customFormat="1">
      <c r="A175" s="14"/>
      <c r="B175" s="245"/>
      <c r="C175" s="246"/>
      <c r="D175" s="236" t="s">
        <v>225</v>
      </c>
      <c r="E175" s="246"/>
      <c r="F175" s="248" t="s">
        <v>307</v>
      </c>
      <c r="G175" s="246"/>
      <c r="H175" s="249">
        <v>386.79300000000001</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225</v>
      </c>
      <c r="AU175" s="255" t="s">
        <v>85</v>
      </c>
      <c r="AV175" s="14" t="s">
        <v>85</v>
      </c>
      <c r="AW175" s="14" t="s">
        <v>4</v>
      </c>
      <c r="AX175" s="14" t="s">
        <v>83</v>
      </c>
      <c r="AY175" s="255" t="s">
        <v>214</v>
      </c>
    </row>
    <row r="176" s="2" customFormat="1" ht="37.8" customHeight="1">
      <c r="A176" s="42"/>
      <c r="B176" s="43"/>
      <c r="C176" s="216" t="s">
        <v>8</v>
      </c>
      <c r="D176" s="216" t="s">
        <v>217</v>
      </c>
      <c r="E176" s="217" t="s">
        <v>308</v>
      </c>
      <c r="F176" s="218" t="s">
        <v>309</v>
      </c>
      <c r="G176" s="219" t="s">
        <v>230</v>
      </c>
      <c r="H176" s="220">
        <v>1330.095</v>
      </c>
      <c r="I176" s="221"/>
      <c r="J176" s="222">
        <f>ROUND(I176*H176,2)</f>
        <v>0</v>
      </c>
      <c r="K176" s="218" t="s">
        <v>221</v>
      </c>
      <c r="L176" s="48"/>
      <c r="M176" s="223" t="s">
        <v>32</v>
      </c>
      <c r="N176" s="224" t="s">
        <v>47</v>
      </c>
      <c r="O176" s="88"/>
      <c r="P176" s="225">
        <f>O176*H176</f>
        <v>0</v>
      </c>
      <c r="Q176" s="225">
        <v>0.015400000000000001</v>
      </c>
      <c r="R176" s="225">
        <f>Q176*H176</f>
        <v>20.483463</v>
      </c>
      <c r="S176" s="225">
        <v>0</v>
      </c>
      <c r="T176" s="226">
        <f>S176*H176</f>
        <v>0</v>
      </c>
      <c r="U176" s="42"/>
      <c r="V176" s="42"/>
      <c r="W176" s="42"/>
      <c r="X176" s="42"/>
      <c r="Y176" s="42"/>
      <c r="Z176" s="42"/>
      <c r="AA176" s="42"/>
      <c r="AB176" s="42"/>
      <c r="AC176" s="42"/>
      <c r="AD176" s="42"/>
      <c r="AE176" s="42"/>
      <c r="AR176" s="227" t="s">
        <v>215</v>
      </c>
      <c r="AT176" s="227" t="s">
        <v>217</v>
      </c>
      <c r="AU176" s="227" t="s">
        <v>85</v>
      </c>
      <c r="AY176" s="20" t="s">
        <v>214</v>
      </c>
      <c r="BE176" s="228">
        <f>IF(N176="základní",J176,0)</f>
        <v>0</v>
      </c>
      <c r="BF176" s="228">
        <f>IF(N176="snížená",J176,0)</f>
        <v>0</v>
      </c>
      <c r="BG176" s="228">
        <f>IF(N176="zákl. přenesená",J176,0)</f>
        <v>0</v>
      </c>
      <c r="BH176" s="228">
        <f>IF(N176="sníž. přenesená",J176,0)</f>
        <v>0</v>
      </c>
      <c r="BI176" s="228">
        <f>IF(N176="nulová",J176,0)</f>
        <v>0</v>
      </c>
      <c r="BJ176" s="20" t="s">
        <v>83</v>
      </c>
      <c r="BK176" s="228">
        <f>ROUND(I176*H176,2)</f>
        <v>0</v>
      </c>
      <c r="BL176" s="20" t="s">
        <v>215</v>
      </c>
      <c r="BM176" s="227" t="s">
        <v>310</v>
      </c>
    </row>
    <row r="177" s="2" customFormat="1">
      <c r="A177" s="42"/>
      <c r="B177" s="43"/>
      <c r="C177" s="44"/>
      <c r="D177" s="229" t="s">
        <v>223</v>
      </c>
      <c r="E177" s="44"/>
      <c r="F177" s="230" t="s">
        <v>311</v>
      </c>
      <c r="G177" s="44"/>
      <c r="H177" s="44"/>
      <c r="I177" s="231"/>
      <c r="J177" s="44"/>
      <c r="K177" s="44"/>
      <c r="L177" s="48"/>
      <c r="M177" s="232"/>
      <c r="N177" s="233"/>
      <c r="O177" s="88"/>
      <c r="P177" s="88"/>
      <c r="Q177" s="88"/>
      <c r="R177" s="88"/>
      <c r="S177" s="88"/>
      <c r="T177" s="89"/>
      <c r="U177" s="42"/>
      <c r="V177" s="42"/>
      <c r="W177" s="42"/>
      <c r="X177" s="42"/>
      <c r="Y177" s="42"/>
      <c r="Z177" s="42"/>
      <c r="AA177" s="42"/>
      <c r="AB177" s="42"/>
      <c r="AC177" s="42"/>
      <c r="AD177" s="42"/>
      <c r="AE177" s="42"/>
      <c r="AT177" s="20" t="s">
        <v>223</v>
      </c>
      <c r="AU177" s="20" t="s">
        <v>85</v>
      </c>
    </row>
    <row r="178" s="14" customFormat="1">
      <c r="A178" s="14"/>
      <c r="B178" s="245"/>
      <c r="C178" s="246"/>
      <c r="D178" s="236" t="s">
        <v>225</v>
      </c>
      <c r="E178" s="247" t="s">
        <v>32</v>
      </c>
      <c r="F178" s="248" t="s">
        <v>266</v>
      </c>
      <c r="G178" s="246"/>
      <c r="H178" s="249">
        <v>931.60500000000002</v>
      </c>
      <c r="I178" s="250"/>
      <c r="J178" s="246"/>
      <c r="K178" s="246"/>
      <c r="L178" s="251"/>
      <c r="M178" s="252"/>
      <c r="N178" s="253"/>
      <c r="O178" s="253"/>
      <c r="P178" s="253"/>
      <c r="Q178" s="253"/>
      <c r="R178" s="253"/>
      <c r="S178" s="253"/>
      <c r="T178" s="254"/>
      <c r="U178" s="14"/>
      <c r="V178" s="14"/>
      <c r="W178" s="14"/>
      <c r="X178" s="14"/>
      <c r="Y178" s="14"/>
      <c r="Z178" s="14"/>
      <c r="AA178" s="14"/>
      <c r="AB178" s="14"/>
      <c r="AC178" s="14"/>
      <c r="AD178" s="14"/>
      <c r="AE178" s="14"/>
      <c r="AT178" s="255" t="s">
        <v>225</v>
      </c>
      <c r="AU178" s="255" t="s">
        <v>85</v>
      </c>
      <c r="AV178" s="14" t="s">
        <v>85</v>
      </c>
      <c r="AW178" s="14" t="s">
        <v>38</v>
      </c>
      <c r="AX178" s="14" t="s">
        <v>76</v>
      </c>
      <c r="AY178" s="255" t="s">
        <v>214</v>
      </c>
    </row>
    <row r="179" s="14" customFormat="1">
      <c r="A179" s="14"/>
      <c r="B179" s="245"/>
      <c r="C179" s="246"/>
      <c r="D179" s="236" t="s">
        <v>225</v>
      </c>
      <c r="E179" s="247" t="s">
        <v>32</v>
      </c>
      <c r="F179" s="248" t="s">
        <v>267</v>
      </c>
      <c r="G179" s="246"/>
      <c r="H179" s="249">
        <v>398.49000000000001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76</v>
      </c>
      <c r="AY179" s="255" t="s">
        <v>214</v>
      </c>
    </row>
    <row r="180" s="15" customFormat="1">
      <c r="A180" s="15"/>
      <c r="B180" s="256"/>
      <c r="C180" s="257"/>
      <c r="D180" s="236" t="s">
        <v>225</v>
      </c>
      <c r="E180" s="258" t="s">
        <v>32</v>
      </c>
      <c r="F180" s="259" t="s">
        <v>256</v>
      </c>
      <c r="G180" s="257"/>
      <c r="H180" s="260">
        <v>1330.095</v>
      </c>
      <c r="I180" s="261"/>
      <c r="J180" s="257"/>
      <c r="K180" s="257"/>
      <c r="L180" s="262"/>
      <c r="M180" s="263"/>
      <c r="N180" s="264"/>
      <c r="O180" s="264"/>
      <c r="P180" s="264"/>
      <c r="Q180" s="264"/>
      <c r="R180" s="264"/>
      <c r="S180" s="264"/>
      <c r="T180" s="265"/>
      <c r="U180" s="15"/>
      <c r="V180" s="15"/>
      <c r="W180" s="15"/>
      <c r="X180" s="15"/>
      <c r="Y180" s="15"/>
      <c r="Z180" s="15"/>
      <c r="AA180" s="15"/>
      <c r="AB180" s="15"/>
      <c r="AC180" s="15"/>
      <c r="AD180" s="15"/>
      <c r="AE180" s="15"/>
      <c r="AT180" s="266" t="s">
        <v>225</v>
      </c>
      <c r="AU180" s="266" t="s">
        <v>85</v>
      </c>
      <c r="AV180" s="15" t="s">
        <v>215</v>
      </c>
      <c r="AW180" s="15" t="s">
        <v>38</v>
      </c>
      <c r="AX180" s="15" t="s">
        <v>83</v>
      </c>
      <c r="AY180" s="266" t="s">
        <v>214</v>
      </c>
    </row>
    <row r="181" s="2" customFormat="1" ht="44.25" customHeight="1">
      <c r="A181" s="42"/>
      <c r="B181" s="43"/>
      <c r="C181" s="216" t="s">
        <v>312</v>
      </c>
      <c r="D181" s="216" t="s">
        <v>217</v>
      </c>
      <c r="E181" s="217" t="s">
        <v>313</v>
      </c>
      <c r="F181" s="218" t="s">
        <v>314</v>
      </c>
      <c r="G181" s="219" t="s">
        <v>230</v>
      </c>
      <c r="H181" s="220">
        <v>1584.655</v>
      </c>
      <c r="I181" s="221"/>
      <c r="J181" s="222">
        <f>ROUND(I181*H181,2)</f>
        <v>0</v>
      </c>
      <c r="K181" s="218" t="s">
        <v>32</v>
      </c>
      <c r="L181" s="48"/>
      <c r="M181" s="223" t="s">
        <v>32</v>
      </c>
      <c r="N181" s="224" t="s">
        <v>47</v>
      </c>
      <c r="O181" s="88"/>
      <c r="P181" s="225">
        <f>O181*H181</f>
        <v>0</v>
      </c>
      <c r="Q181" s="225">
        <v>0.015400000000000001</v>
      </c>
      <c r="R181" s="225">
        <f>Q181*H181</f>
        <v>24.403687000000001</v>
      </c>
      <c r="S181" s="225">
        <v>0</v>
      </c>
      <c r="T181" s="226">
        <f>S181*H181</f>
        <v>0</v>
      </c>
      <c r="U181" s="42"/>
      <c r="V181" s="42"/>
      <c r="W181" s="42"/>
      <c r="X181" s="42"/>
      <c r="Y181" s="42"/>
      <c r="Z181" s="42"/>
      <c r="AA181" s="42"/>
      <c r="AB181" s="42"/>
      <c r="AC181" s="42"/>
      <c r="AD181" s="42"/>
      <c r="AE181" s="42"/>
      <c r="AR181" s="227" t="s">
        <v>215</v>
      </c>
      <c r="AT181" s="227" t="s">
        <v>217</v>
      </c>
      <c r="AU181" s="227" t="s">
        <v>85</v>
      </c>
      <c r="AY181" s="20" t="s">
        <v>214</v>
      </c>
      <c r="BE181" s="228">
        <f>IF(N181="základní",J181,0)</f>
        <v>0</v>
      </c>
      <c r="BF181" s="228">
        <f>IF(N181="snížená",J181,0)</f>
        <v>0</v>
      </c>
      <c r="BG181" s="228">
        <f>IF(N181="zákl. přenesená",J181,0)</f>
        <v>0</v>
      </c>
      <c r="BH181" s="228">
        <f>IF(N181="sníž. přenesená",J181,0)</f>
        <v>0</v>
      </c>
      <c r="BI181" s="228">
        <f>IF(N181="nulová",J181,0)</f>
        <v>0</v>
      </c>
      <c r="BJ181" s="20" t="s">
        <v>83</v>
      </c>
      <c r="BK181" s="228">
        <f>ROUND(I181*H181,2)</f>
        <v>0</v>
      </c>
      <c r="BL181" s="20" t="s">
        <v>215</v>
      </c>
      <c r="BM181" s="227" t="s">
        <v>315</v>
      </c>
    </row>
    <row r="182" s="14" customFormat="1">
      <c r="A182" s="14"/>
      <c r="B182" s="245"/>
      <c r="C182" s="246"/>
      <c r="D182" s="236" t="s">
        <v>225</v>
      </c>
      <c r="E182" s="247" t="s">
        <v>32</v>
      </c>
      <c r="F182" s="248" t="s">
        <v>266</v>
      </c>
      <c r="G182" s="246"/>
      <c r="H182" s="249">
        <v>931.60500000000002</v>
      </c>
      <c r="I182" s="250"/>
      <c r="J182" s="246"/>
      <c r="K182" s="246"/>
      <c r="L182" s="251"/>
      <c r="M182" s="252"/>
      <c r="N182" s="253"/>
      <c r="O182" s="253"/>
      <c r="P182" s="253"/>
      <c r="Q182" s="253"/>
      <c r="R182" s="253"/>
      <c r="S182" s="253"/>
      <c r="T182" s="254"/>
      <c r="U182" s="14"/>
      <c r="V182" s="14"/>
      <c r="W182" s="14"/>
      <c r="X182" s="14"/>
      <c r="Y182" s="14"/>
      <c r="Z182" s="14"/>
      <c r="AA182" s="14"/>
      <c r="AB182" s="14"/>
      <c r="AC182" s="14"/>
      <c r="AD182" s="14"/>
      <c r="AE182" s="14"/>
      <c r="AT182" s="255" t="s">
        <v>225</v>
      </c>
      <c r="AU182" s="255" t="s">
        <v>85</v>
      </c>
      <c r="AV182" s="14" t="s">
        <v>85</v>
      </c>
      <c r="AW182" s="14" t="s">
        <v>38</v>
      </c>
      <c r="AX182" s="14" t="s">
        <v>76</v>
      </c>
      <c r="AY182" s="255" t="s">
        <v>214</v>
      </c>
    </row>
    <row r="183" s="14" customFormat="1">
      <c r="A183" s="14"/>
      <c r="B183" s="245"/>
      <c r="C183" s="246"/>
      <c r="D183" s="236" t="s">
        <v>225</v>
      </c>
      <c r="E183" s="247" t="s">
        <v>32</v>
      </c>
      <c r="F183" s="248" t="s">
        <v>316</v>
      </c>
      <c r="G183" s="246"/>
      <c r="H183" s="249">
        <v>653.04999999999995</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225</v>
      </c>
      <c r="AU183" s="255" t="s">
        <v>85</v>
      </c>
      <c r="AV183" s="14" t="s">
        <v>85</v>
      </c>
      <c r="AW183" s="14" t="s">
        <v>38</v>
      </c>
      <c r="AX183" s="14" t="s">
        <v>76</v>
      </c>
      <c r="AY183" s="255" t="s">
        <v>214</v>
      </c>
    </row>
    <row r="184" s="15" customFormat="1">
      <c r="A184" s="15"/>
      <c r="B184" s="256"/>
      <c r="C184" s="257"/>
      <c r="D184" s="236" t="s">
        <v>225</v>
      </c>
      <c r="E184" s="258" t="s">
        <v>32</v>
      </c>
      <c r="F184" s="259" t="s">
        <v>256</v>
      </c>
      <c r="G184" s="257"/>
      <c r="H184" s="260">
        <v>1584.655</v>
      </c>
      <c r="I184" s="261"/>
      <c r="J184" s="257"/>
      <c r="K184" s="257"/>
      <c r="L184" s="262"/>
      <c r="M184" s="263"/>
      <c r="N184" s="264"/>
      <c r="O184" s="264"/>
      <c r="P184" s="264"/>
      <c r="Q184" s="264"/>
      <c r="R184" s="264"/>
      <c r="S184" s="264"/>
      <c r="T184" s="265"/>
      <c r="U184" s="15"/>
      <c r="V184" s="15"/>
      <c r="W184" s="15"/>
      <c r="X184" s="15"/>
      <c r="Y184" s="15"/>
      <c r="Z184" s="15"/>
      <c r="AA184" s="15"/>
      <c r="AB184" s="15"/>
      <c r="AC184" s="15"/>
      <c r="AD184" s="15"/>
      <c r="AE184" s="15"/>
      <c r="AT184" s="266" t="s">
        <v>225</v>
      </c>
      <c r="AU184" s="266" t="s">
        <v>85</v>
      </c>
      <c r="AV184" s="15" t="s">
        <v>215</v>
      </c>
      <c r="AW184" s="15" t="s">
        <v>38</v>
      </c>
      <c r="AX184" s="15" t="s">
        <v>83</v>
      </c>
      <c r="AY184" s="266" t="s">
        <v>214</v>
      </c>
    </row>
    <row r="185" s="2" customFormat="1" ht="49.05" customHeight="1">
      <c r="A185" s="42"/>
      <c r="B185" s="43"/>
      <c r="C185" s="216" t="s">
        <v>317</v>
      </c>
      <c r="D185" s="216" t="s">
        <v>217</v>
      </c>
      <c r="E185" s="217" t="s">
        <v>318</v>
      </c>
      <c r="F185" s="218" t="s">
        <v>319</v>
      </c>
      <c r="G185" s="219" t="s">
        <v>230</v>
      </c>
      <c r="H185" s="220">
        <v>184.80000000000001</v>
      </c>
      <c r="I185" s="221"/>
      <c r="J185" s="222">
        <f>ROUND(I185*H185,2)</f>
        <v>0</v>
      </c>
      <c r="K185" s="218" t="s">
        <v>221</v>
      </c>
      <c r="L185" s="48"/>
      <c r="M185" s="223" t="s">
        <v>32</v>
      </c>
      <c r="N185" s="224" t="s">
        <v>47</v>
      </c>
      <c r="O185" s="88"/>
      <c r="P185" s="225">
        <f>O185*H185</f>
        <v>0</v>
      </c>
      <c r="Q185" s="225">
        <v>0.013599999999999999</v>
      </c>
      <c r="R185" s="225">
        <f>Q185*H185</f>
        <v>2.51328</v>
      </c>
      <c r="S185" s="225">
        <v>0</v>
      </c>
      <c r="T185" s="226">
        <f>S185*H185</f>
        <v>0</v>
      </c>
      <c r="U185" s="42"/>
      <c r="V185" s="42"/>
      <c r="W185" s="42"/>
      <c r="X185" s="42"/>
      <c r="Y185" s="42"/>
      <c r="Z185" s="42"/>
      <c r="AA185" s="42"/>
      <c r="AB185" s="42"/>
      <c r="AC185" s="42"/>
      <c r="AD185" s="42"/>
      <c r="AE185" s="42"/>
      <c r="AR185" s="227" t="s">
        <v>215</v>
      </c>
      <c r="AT185" s="227" t="s">
        <v>217</v>
      </c>
      <c r="AU185" s="227" t="s">
        <v>85</v>
      </c>
      <c r="AY185" s="20" t="s">
        <v>214</v>
      </c>
      <c r="BE185" s="228">
        <f>IF(N185="základní",J185,0)</f>
        <v>0</v>
      </c>
      <c r="BF185" s="228">
        <f>IF(N185="snížená",J185,0)</f>
        <v>0</v>
      </c>
      <c r="BG185" s="228">
        <f>IF(N185="zákl. přenesená",J185,0)</f>
        <v>0</v>
      </c>
      <c r="BH185" s="228">
        <f>IF(N185="sníž. přenesená",J185,0)</f>
        <v>0</v>
      </c>
      <c r="BI185" s="228">
        <f>IF(N185="nulová",J185,0)</f>
        <v>0</v>
      </c>
      <c r="BJ185" s="20" t="s">
        <v>83</v>
      </c>
      <c r="BK185" s="228">
        <f>ROUND(I185*H185,2)</f>
        <v>0</v>
      </c>
      <c r="BL185" s="20" t="s">
        <v>215</v>
      </c>
      <c r="BM185" s="227" t="s">
        <v>320</v>
      </c>
    </row>
    <row r="186" s="2" customFormat="1">
      <c r="A186" s="42"/>
      <c r="B186" s="43"/>
      <c r="C186" s="44"/>
      <c r="D186" s="229" t="s">
        <v>223</v>
      </c>
      <c r="E186" s="44"/>
      <c r="F186" s="230" t="s">
        <v>321</v>
      </c>
      <c r="G186" s="44"/>
      <c r="H186" s="44"/>
      <c r="I186" s="231"/>
      <c r="J186" s="44"/>
      <c r="K186" s="44"/>
      <c r="L186" s="48"/>
      <c r="M186" s="232"/>
      <c r="N186" s="233"/>
      <c r="O186" s="88"/>
      <c r="P186" s="88"/>
      <c r="Q186" s="88"/>
      <c r="R186" s="88"/>
      <c r="S186" s="88"/>
      <c r="T186" s="89"/>
      <c r="U186" s="42"/>
      <c r="V186" s="42"/>
      <c r="W186" s="42"/>
      <c r="X186" s="42"/>
      <c r="Y186" s="42"/>
      <c r="Z186" s="42"/>
      <c r="AA186" s="42"/>
      <c r="AB186" s="42"/>
      <c r="AC186" s="42"/>
      <c r="AD186" s="42"/>
      <c r="AE186" s="42"/>
      <c r="AT186" s="20" t="s">
        <v>223</v>
      </c>
      <c r="AU186" s="20" t="s">
        <v>85</v>
      </c>
    </row>
    <row r="187" s="13" customFormat="1">
      <c r="A187" s="13"/>
      <c r="B187" s="234"/>
      <c r="C187" s="235"/>
      <c r="D187" s="236" t="s">
        <v>225</v>
      </c>
      <c r="E187" s="237" t="s">
        <v>32</v>
      </c>
      <c r="F187" s="238" t="s">
        <v>322</v>
      </c>
      <c r="G187" s="235"/>
      <c r="H187" s="237" t="s">
        <v>32</v>
      </c>
      <c r="I187" s="239"/>
      <c r="J187" s="235"/>
      <c r="K187" s="235"/>
      <c r="L187" s="240"/>
      <c r="M187" s="241"/>
      <c r="N187" s="242"/>
      <c r="O187" s="242"/>
      <c r="P187" s="242"/>
      <c r="Q187" s="242"/>
      <c r="R187" s="242"/>
      <c r="S187" s="242"/>
      <c r="T187" s="243"/>
      <c r="U187" s="13"/>
      <c r="V187" s="13"/>
      <c r="W187" s="13"/>
      <c r="X187" s="13"/>
      <c r="Y187" s="13"/>
      <c r="Z187" s="13"/>
      <c r="AA187" s="13"/>
      <c r="AB187" s="13"/>
      <c r="AC187" s="13"/>
      <c r="AD187" s="13"/>
      <c r="AE187" s="13"/>
      <c r="AT187" s="244" t="s">
        <v>225</v>
      </c>
      <c r="AU187" s="244" t="s">
        <v>85</v>
      </c>
      <c r="AV187" s="13" t="s">
        <v>83</v>
      </c>
      <c r="AW187" s="13" t="s">
        <v>38</v>
      </c>
      <c r="AX187" s="13" t="s">
        <v>76</v>
      </c>
      <c r="AY187" s="244" t="s">
        <v>214</v>
      </c>
    </row>
    <row r="188" s="14" customFormat="1">
      <c r="A188" s="14"/>
      <c r="B188" s="245"/>
      <c r="C188" s="246"/>
      <c r="D188" s="236" t="s">
        <v>225</v>
      </c>
      <c r="E188" s="247" t="s">
        <v>32</v>
      </c>
      <c r="F188" s="248" t="s">
        <v>323</v>
      </c>
      <c r="G188" s="246"/>
      <c r="H188" s="249">
        <v>184.80000000000001</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225</v>
      </c>
      <c r="AU188" s="255" t="s">
        <v>85</v>
      </c>
      <c r="AV188" s="14" t="s">
        <v>85</v>
      </c>
      <c r="AW188" s="14" t="s">
        <v>38</v>
      </c>
      <c r="AX188" s="14" t="s">
        <v>83</v>
      </c>
      <c r="AY188" s="255" t="s">
        <v>214</v>
      </c>
    </row>
    <row r="189" s="2" customFormat="1" ht="44.25" customHeight="1">
      <c r="A189" s="42"/>
      <c r="B189" s="43"/>
      <c r="C189" s="216" t="s">
        <v>324</v>
      </c>
      <c r="D189" s="216" t="s">
        <v>217</v>
      </c>
      <c r="E189" s="217" t="s">
        <v>325</v>
      </c>
      <c r="F189" s="218" t="s">
        <v>326</v>
      </c>
      <c r="G189" s="219" t="s">
        <v>327</v>
      </c>
      <c r="H189" s="220">
        <v>3410.8800000000001</v>
      </c>
      <c r="I189" s="221"/>
      <c r="J189" s="222">
        <f>ROUND(I189*H189,2)</f>
        <v>0</v>
      </c>
      <c r="K189" s="218" t="s">
        <v>221</v>
      </c>
      <c r="L189" s="48"/>
      <c r="M189" s="223" t="s">
        <v>32</v>
      </c>
      <c r="N189" s="224" t="s">
        <v>47</v>
      </c>
      <c r="O189" s="88"/>
      <c r="P189" s="225">
        <f>O189*H189</f>
        <v>0</v>
      </c>
      <c r="Q189" s="225">
        <v>0</v>
      </c>
      <c r="R189" s="225">
        <f>Q189*H189</f>
        <v>0</v>
      </c>
      <c r="S189" s="225">
        <v>0</v>
      </c>
      <c r="T189" s="226">
        <f>S189*H189</f>
        <v>0</v>
      </c>
      <c r="U189" s="42"/>
      <c r="V189" s="42"/>
      <c r="W189" s="42"/>
      <c r="X189" s="42"/>
      <c r="Y189" s="42"/>
      <c r="Z189" s="42"/>
      <c r="AA189" s="42"/>
      <c r="AB189" s="42"/>
      <c r="AC189" s="42"/>
      <c r="AD189" s="42"/>
      <c r="AE189" s="42"/>
      <c r="AR189" s="227" t="s">
        <v>215</v>
      </c>
      <c r="AT189" s="227" t="s">
        <v>217</v>
      </c>
      <c r="AU189" s="227" t="s">
        <v>85</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215</v>
      </c>
      <c r="BM189" s="227" t="s">
        <v>328</v>
      </c>
    </row>
    <row r="190" s="2" customFormat="1">
      <c r="A190" s="42"/>
      <c r="B190" s="43"/>
      <c r="C190" s="44"/>
      <c r="D190" s="229" t="s">
        <v>223</v>
      </c>
      <c r="E190" s="44"/>
      <c r="F190" s="230" t="s">
        <v>329</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223</v>
      </c>
      <c r="AU190" s="20" t="s">
        <v>85</v>
      </c>
    </row>
    <row r="191" s="13" customFormat="1">
      <c r="A191" s="13"/>
      <c r="B191" s="234"/>
      <c r="C191" s="235"/>
      <c r="D191" s="236" t="s">
        <v>225</v>
      </c>
      <c r="E191" s="237" t="s">
        <v>32</v>
      </c>
      <c r="F191" s="238" t="s">
        <v>330</v>
      </c>
      <c r="G191" s="235"/>
      <c r="H191" s="237" t="s">
        <v>32</v>
      </c>
      <c r="I191" s="239"/>
      <c r="J191" s="235"/>
      <c r="K191" s="235"/>
      <c r="L191" s="240"/>
      <c r="M191" s="241"/>
      <c r="N191" s="242"/>
      <c r="O191" s="242"/>
      <c r="P191" s="242"/>
      <c r="Q191" s="242"/>
      <c r="R191" s="242"/>
      <c r="S191" s="242"/>
      <c r="T191" s="243"/>
      <c r="U191" s="13"/>
      <c r="V191" s="13"/>
      <c r="W191" s="13"/>
      <c r="X191" s="13"/>
      <c r="Y191" s="13"/>
      <c r="Z191" s="13"/>
      <c r="AA191" s="13"/>
      <c r="AB191" s="13"/>
      <c r="AC191" s="13"/>
      <c r="AD191" s="13"/>
      <c r="AE191" s="13"/>
      <c r="AT191" s="244" t="s">
        <v>225</v>
      </c>
      <c r="AU191" s="244" t="s">
        <v>85</v>
      </c>
      <c r="AV191" s="13" t="s">
        <v>83</v>
      </c>
      <c r="AW191" s="13" t="s">
        <v>38</v>
      </c>
      <c r="AX191" s="13" t="s">
        <v>76</v>
      </c>
      <c r="AY191" s="244" t="s">
        <v>214</v>
      </c>
    </row>
    <row r="192" s="14" customFormat="1">
      <c r="A192" s="14"/>
      <c r="B192" s="245"/>
      <c r="C192" s="246"/>
      <c r="D192" s="236" t="s">
        <v>225</v>
      </c>
      <c r="E192" s="247" t="s">
        <v>32</v>
      </c>
      <c r="F192" s="248" t="s">
        <v>331</v>
      </c>
      <c r="G192" s="246"/>
      <c r="H192" s="249">
        <v>1644.98</v>
      </c>
      <c r="I192" s="250"/>
      <c r="J192" s="246"/>
      <c r="K192" s="246"/>
      <c r="L192" s="251"/>
      <c r="M192" s="252"/>
      <c r="N192" s="253"/>
      <c r="O192" s="253"/>
      <c r="P192" s="253"/>
      <c r="Q192" s="253"/>
      <c r="R192" s="253"/>
      <c r="S192" s="253"/>
      <c r="T192" s="254"/>
      <c r="U192" s="14"/>
      <c r="V192" s="14"/>
      <c r="W192" s="14"/>
      <c r="X192" s="14"/>
      <c r="Y192" s="14"/>
      <c r="Z192" s="14"/>
      <c r="AA192" s="14"/>
      <c r="AB192" s="14"/>
      <c r="AC192" s="14"/>
      <c r="AD192" s="14"/>
      <c r="AE192" s="14"/>
      <c r="AT192" s="255" t="s">
        <v>225</v>
      </c>
      <c r="AU192" s="255" t="s">
        <v>85</v>
      </c>
      <c r="AV192" s="14" t="s">
        <v>85</v>
      </c>
      <c r="AW192" s="14" t="s">
        <v>38</v>
      </c>
      <c r="AX192" s="14" t="s">
        <v>76</v>
      </c>
      <c r="AY192" s="255" t="s">
        <v>214</v>
      </c>
    </row>
    <row r="193" s="14" customFormat="1">
      <c r="A193" s="14"/>
      <c r="B193" s="245"/>
      <c r="C193" s="246"/>
      <c r="D193" s="236" t="s">
        <v>225</v>
      </c>
      <c r="E193" s="247" t="s">
        <v>32</v>
      </c>
      <c r="F193" s="248" t="s">
        <v>332</v>
      </c>
      <c r="G193" s="246"/>
      <c r="H193" s="249">
        <v>720.12</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225</v>
      </c>
      <c r="AU193" s="255" t="s">
        <v>85</v>
      </c>
      <c r="AV193" s="14" t="s">
        <v>85</v>
      </c>
      <c r="AW193" s="14" t="s">
        <v>38</v>
      </c>
      <c r="AX193" s="14" t="s">
        <v>76</v>
      </c>
      <c r="AY193" s="255" t="s">
        <v>214</v>
      </c>
    </row>
    <row r="194" s="14" customFormat="1">
      <c r="A194" s="14"/>
      <c r="B194" s="245"/>
      <c r="C194" s="246"/>
      <c r="D194" s="236" t="s">
        <v>225</v>
      </c>
      <c r="E194" s="247" t="s">
        <v>32</v>
      </c>
      <c r="F194" s="248" t="s">
        <v>333</v>
      </c>
      <c r="G194" s="246"/>
      <c r="H194" s="249">
        <v>1045.78</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225</v>
      </c>
      <c r="AU194" s="255" t="s">
        <v>85</v>
      </c>
      <c r="AV194" s="14" t="s">
        <v>85</v>
      </c>
      <c r="AW194" s="14" t="s">
        <v>38</v>
      </c>
      <c r="AX194" s="14" t="s">
        <v>76</v>
      </c>
      <c r="AY194" s="255" t="s">
        <v>214</v>
      </c>
    </row>
    <row r="195" s="15" customFormat="1">
      <c r="A195" s="15"/>
      <c r="B195" s="256"/>
      <c r="C195" s="257"/>
      <c r="D195" s="236" t="s">
        <v>225</v>
      </c>
      <c r="E195" s="258" t="s">
        <v>32</v>
      </c>
      <c r="F195" s="259" t="s">
        <v>256</v>
      </c>
      <c r="G195" s="257"/>
      <c r="H195" s="260">
        <v>3410.8800000000001</v>
      </c>
      <c r="I195" s="261"/>
      <c r="J195" s="257"/>
      <c r="K195" s="257"/>
      <c r="L195" s="262"/>
      <c r="M195" s="263"/>
      <c r="N195" s="264"/>
      <c r="O195" s="264"/>
      <c r="P195" s="264"/>
      <c r="Q195" s="264"/>
      <c r="R195" s="264"/>
      <c r="S195" s="264"/>
      <c r="T195" s="265"/>
      <c r="U195" s="15"/>
      <c r="V195" s="15"/>
      <c r="W195" s="15"/>
      <c r="X195" s="15"/>
      <c r="Y195" s="15"/>
      <c r="Z195" s="15"/>
      <c r="AA195" s="15"/>
      <c r="AB195" s="15"/>
      <c r="AC195" s="15"/>
      <c r="AD195" s="15"/>
      <c r="AE195" s="15"/>
      <c r="AT195" s="266" t="s">
        <v>225</v>
      </c>
      <c r="AU195" s="266" t="s">
        <v>85</v>
      </c>
      <c r="AV195" s="15" t="s">
        <v>215</v>
      </c>
      <c r="AW195" s="15" t="s">
        <v>38</v>
      </c>
      <c r="AX195" s="15" t="s">
        <v>83</v>
      </c>
      <c r="AY195" s="266" t="s">
        <v>214</v>
      </c>
    </row>
    <row r="196" s="2" customFormat="1" ht="24.15" customHeight="1">
      <c r="A196" s="42"/>
      <c r="B196" s="43"/>
      <c r="C196" s="268" t="s">
        <v>334</v>
      </c>
      <c r="D196" s="268" t="s">
        <v>302</v>
      </c>
      <c r="E196" s="269" t="s">
        <v>335</v>
      </c>
      <c r="F196" s="270" t="s">
        <v>336</v>
      </c>
      <c r="G196" s="271" t="s">
        <v>327</v>
      </c>
      <c r="H196" s="272">
        <v>3410.8800000000001</v>
      </c>
      <c r="I196" s="273"/>
      <c r="J196" s="274">
        <f>ROUND(I196*H196,2)</f>
        <v>0</v>
      </c>
      <c r="K196" s="270" t="s">
        <v>221</v>
      </c>
      <c r="L196" s="275"/>
      <c r="M196" s="276" t="s">
        <v>32</v>
      </c>
      <c r="N196" s="277" t="s">
        <v>47</v>
      </c>
      <c r="O196" s="88"/>
      <c r="P196" s="225">
        <f>O196*H196</f>
        <v>0</v>
      </c>
      <c r="Q196" s="225">
        <v>5.0000000000000002E-05</v>
      </c>
      <c r="R196" s="225">
        <f>Q196*H196</f>
        <v>0.170544</v>
      </c>
      <c r="S196" s="225">
        <v>0</v>
      </c>
      <c r="T196" s="226">
        <f>S196*H196</f>
        <v>0</v>
      </c>
      <c r="U196" s="42"/>
      <c r="V196" s="42"/>
      <c r="W196" s="42"/>
      <c r="X196" s="42"/>
      <c r="Y196" s="42"/>
      <c r="Z196" s="42"/>
      <c r="AA196" s="42"/>
      <c r="AB196" s="42"/>
      <c r="AC196" s="42"/>
      <c r="AD196" s="42"/>
      <c r="AE196" s="42"/>
      <c r="AR196" s="227" t="s">
        <v>269</v>
      </c>
      <c r="AT196" s="227" t="s">
        <v>302</v>
      </c>
      <c r="AU196" s="227" t="s">
        <v>85</v>
      </c>
      <c r="AY196" s="20" t="s">
        <v>214</v>
      </c>
      <c r="BE196" s="228">
        <f>IF(N196="základní",J196,0)</f>
        <v>0</v>
      </c>
      <c r="BF196" s="228">
        <f>IF(N196="snížená",J196,0)</f>
        <v>0</v>
      </c>
      <c r="BG196" s="228">
        <f>IF(N196="zákl. přenesená",J196,0)</f>
        <v>0</v>
      </c>
      <c r="BH196" s="228">
        <f>IF(N196="sníž. přenesená",J196,0)</f>
        <v>0</v>
      </c>
      <c r="BI196" s="228">
        <f>IF(N196="nulová",J196,0)</f>
        <v>0</v>
      </c>
      <c r="BJ196" s="20" t="s">
        <v>83</v>
      </c>
      <c r="BK196" s="228">
        <f>ROUND(I196*H196,2)</f>
        <v>0</v>
      </c>
      <c r="BL196" s="20" t="s">
        <v>215</v>
      </c>
      <c r="BM196" s="227" t="s">
        <v>337</v>
      </c>
    </row>
    <row r="197" s="2" customFormat="1" ht="44.25" customHeight="1">
      <c r="A197" s="42"/>
      <c r="B197" s="43"/>
      <c r="C197" s="216" t="s">
        <v>338</v>
      </c>
      <c r="D197" s="216" t="s">
        <v>217</v>
      </c>
      <c r="E197" s="217" t="s">
        <v>339</v>
      </c>
      <c r="F197" s="218" t="s">
        <v>340</v>
      </c>
      <c r="G197" s="219" t="s">
        <v>280</v>
      </c>
      <c r="H197" s="220">
        <v>600.10000000000002</v>
      </c>
      <c r="I197" s="221"/>
      <c r="J197" s="222">
        <f>ROUND(I197*H197,2)</f>
        <v>0</v>
      </c>
      <c r="K197" s="218" t="s">
        <v>221</v>
      </c>
      <c r="L197" s="48"/>
      <c r="M197" s="223" t="s">
        <v>32</v>
      </c>
      <c r="N197" s="224" t="s">
        <v>47</v>
      </c>
      <c r="O197" s="88"/>
      <c r="P197" s="225">
        <f>O197*H197</f>
        <v>0</v>
      </c>
      <c r="Q197" s="225">
        <v>0</v>
      </c>
      <c r="R197" s="225">
        <f>Q197*H197</f>
        <v>0</v>
      </c>
      <c r="S197" s="225">
        <v>0</v>
      </c>
      <c r="T197" s="226">
        <f>S197*H197</f>
        <v>0</v>
      </c>
      <c r="U197" s="42"/>
      <c r="V197" s="42"/>
      <c r="W197" s="42"/>
      <c r="X197" s="42"/>
      <c r="Y197" s="42"/>
      <c r="Z197" s="42"/>
      <c r="AA197" s="42"/>
      <c r="AB197" s="42"/>
      <c r="AC197" s="42"/>
      <c r="AD197" s="42"/>
      <c r="AE197" s="42"/>
      <c r="AR197" s="227" t="s">
        <v>215</v>
      </c>
      <c r="AT197" s="227" t="s">
        <v>217</v>
      </c>
      <c r="AU197" s="227" t="s">
        <v>85</v>
      </c>
      <c r="AY197" s="20" t="s">
        <v>214</v>
      </c>
      <c r="BE197" s="228">
        <f>IF(N197="základní",J197,0)</f>
        <v>0</v>
      </c>
      <c r="BF197" s="228">
        <f>IF(N197="snížená",J197,0)</f>
        <v>0</v>
      </c>
      <c r="BG197" s="228">
        <f>IF(N197="zákl. přenesená",J197,0)</f>
        <v>0</v>
      </c>
      <c r="BH197" s="228">
        <f>IF(N197="sníž. přenesená",J197,0)</f>
        <v>0</v>
      </c>
      <c r="BI197" s="228">
        <f>IF(N197="nulová",J197,0)</f>
        <v>0</v>
      </c>
      <c r="BJ197" s="20" t="s">
        <v>83</v>
      </c>
      <c r="BK197" s="228">
        <f>ROUND(I197*H197,2)</f>
        <v>0</v>
      </c>
      <c r="BL197" s="20" t="s">
        <v>215</v>
      </c>
      <c r="BM197" s="227" t="s">
        <v>341</v>
      </c>
    </row>
    <row r="198" s="2" customFormat="1">
      <c r="A198" s="42"/>
      <c r="B198" s="43"/>
      <c r="C198" s="44"/>
      <c r="D198" s="229" t="s">
        <v>223</v>
      </c>
      <c r="E198" s="44"/>
      <c r="F198" s="230" t="s">
        <v>342</v>
      </c>
      <c r="G198" s="44"/>
      <c r="H198" s="44"/>
      <c r="I198" s="231"/>
      <c r="J198" s="44"/>
      <c r="K198" s="44"/>
      <c r="L198" s="48"/>
      <c r="M198" s="232"/>
      <c r="N198" s="233"/>
      <c r="O198" s="88"/>
      <c r="P198" s="88"/>
      <c r="Q198" s="88"/>
      <c r="R198" s="88"/>
      <c r="S198" s="88"/>
      <c r="T198" s="89"/>
      <c r="U198" s="42"/>
      <c r="V198" s="42"/>
      <c r="W198" s="42"/>
      <c r="X198" s="42"/>
      <c r="Y198" s="42"/>
      <c r="Z198" s="42"/>
      <c r="AA198" s="42"/>
      <c r="AB198" s="42"/>
      <c r="AC198" s="42"/>
      <c r="AD198" s="42"/>
      <c r="AE198" s="42"/>
      <c r="AT198" s="20" t="s">
        <v>223</v>
      </c>
      <c r="AU198" s="20" t="s">
        <v>85</v>
      </c>
    </row>
    <row r="199" s="14" customFormat="1">
      <c r="A199" s="14"/>
      <c r="B199" s="245"/>
      <c r="C199" s="246"/>
      <c r="D199" s="236" t="s">
        <v>225</v>
      </c>
      <c r="E199" s="247" t="s">
        <v>32</v>
      </c>
      <c r="F199" s="248" t="s">
        <v>343</v>
      </c>
      <c r="G199" s="246"/>
      <c r="H199" s="249">
        <v>600.10000000000002</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225</v>
      </c>
      <c r="AU199" s="255" t="s">
        <v>85</v>
      </c>
      <c r="AV199" s="14" t="s">
        <v>85</v>
      </c>
      <c r="AW199" s="14" t="s">
        <v>38</v>
      </c>
      <c r="AX199" s="14" t="s">
        <v>83</v>
      </c>
      <c r="AY199" s="255" t="s">
        <v>214</v>
      </c>
    </row>
    <row r="200" s="2" customFormat="1" ht="24.15" customHeight="1">
      <c r="A200" s="42"/>
      <c r="B200" s="43"/>
      <c r="C200" s="268" t="s">
        <v>344</v>
      </c>
      <c r="D200" s="268" t="s">
        <v>302</v>
      </c>
      <c r="E200" s="269" t="s">
        <v>345</v>
      </c>
      <c r="F200" s="270" t="s">
        <v>346</v>
      </c>
      <c r="G200" s="271" t="s">
        <v>280</v>
      </c>
      <c r="H200" s="272">
        <v>630.10500000000002</v>
      </c>
      <c r="I200" s="273"/>
      <c r="J200" s="274">
        <f>ROUND(I200*H200,2)</f>
        <v>0</v>
      </c>
      <c r="K200" s="270" t="s">
        <v>221</v>
      </c>
      <c r="L200" s="275"/>
      <c r="M200" s="276" t="s">
        <v>32</v>
      </c>
      <c r="N200" s="277" t="s">
        <v>47</v>
      </c>
      <c r="O200" s="88"/>
      <c r="P200" s="225">
        <f>O200*H200</f>
        <v>0</v>
      </c>
      <c r="Q200" s="225">
        <v>0.00010000000000000001</v>
      </c>
      <c r="R200" s="225">
        <f>Q200*H200</f>
        <v>0.063010500000000011</v>
      </c>
      <c r="S200" s="225">
        <v>0</v>
      </c>
      <c r="T200" s="226">
        <f>S200*H200</f>
        <v>0</v>
      </c>
      <c r="U200" s="42"/>
      <c r="V200" s="42"/>
      <c r="W200" s="42"/>
      <c r="X200" s="42"/>
      <c r="Y200" s="42"/>
      <c r="Z200" s="42"/>
      <c r="AA200" s="42"/>
      <c r="AB200" s="42"/>
      <c r="AC200" s="42"/>
      <c r="AD200" s="42"/>
      <c r="AE200" s="42"/>
      <c r="AR200" s="227" t="s">
        <v>269</v>
      </c>
      <c r="AT200" s="227" t="s">
        <v>302</v>
      </c>
      <c r="AU200" s="227" t="s">
        <v>85</v>
      </c>
      <c r="AY200" s="20" t="s">
        <v>214</v>
      </c>
      <c r="BE200" s="228">
        <f>IF(N200="základní",J200,0)</f>
        <v>0</v>
      </c>
      <c r="BF200" s="228">
        <f>IF(N200="snížená",J200,0)</f>
        <v>0</v>
      </c>
      <c r="BG200" s="228">
        <f>IF(N200="zákl. přenesená",J200,0)</f>
        <v>0</v>
      </c>
      <c r="BH200" s="228">
        <f>IF(N200="sníž. přenesená",J200,0)</f>
        <v>0</v>
      </c>
      <c r="BI200" s="228">
        <f>IF(N200="nulová",J200,0)</f>
        <v>0</v>
      </c>
      <c r="BJ200" s="20" t="s">
        <v>83</v>
      </c>
      <c r="BK200" s="228">
        <f>ROUND(I200*H200,2)</f>
        <v>0</v>
      </c>
      <c r="BL200" s="20" t="s">
        <v>215</v>
      </c>
      <c r="BM200" s="227" t="s">
        <v>347</v>
      </c>
    </row>
    <row r="201" s="14" customFormat="1">
      <c r="A201" s="14"/>
      <c r="B201" s="245"/>
      <c r="C201" s="246"/>
      <c r="D201" s="236" t="s">
        <v>225</v>
      </c>
      <c r="E201" s="246"/>
      <c r="F201" s="248" t="s">
        <v>348</v>
      </c>
      <c r="G201" s="246"/>
      <c r="H201" s="249">
        <v>630.10500000000002</v>
      </c>
      <c r="I201" s="250"/>
      <c r="J201" s="246"/>
      <c r="K201" s="246"/>
      <c r="L201" s="251"/>
      <c r="M201" s="252"/>
      <c r="N201" s="253"/>
      <c r="O201" s="253"/>
      <c r="P201" s="253"/>
      <c r="Q201" s="253"/>
      <c r="R201" s="253"/>
      <c r="S201" s="253"/>
      <c r="T201" s="254"/>
      <c r="U201" s="14"/>
      <c r="V201" s="14"/>
      <c r="W201" s="14"/>
      <c r="X201" s="14"/>
      <c r="Y201" s="14"/>
      <c r="Z201" s="14"/>
      <c r="AA201" s="14"/>
      <c r="AB201" s="14"/>
      <c r="AC201" s="14"/>
      <c r="AD201" s="14"/>
      <c r="AE201" s="14"/>
      <c r="AT201" s="255" t="s">
        <v>225</v>
      </c>
      <c r="AU201" s="255" t="s">
        <v>85</v>
      </c>
      <c r="AV201" s="14" t="s">
        <v>85</v>
      </c>
      <c r="AW201" s="14" t="s">
        <v>4</v>
      </c>
      <c r="AX201" s="14" t="s">
        <v>83</v>
      </c>
      <c r="AY201" s="255" t="s">
        <v>214</v>
      </c>
    </row>
    <row r="202" s="2" customFormat="1" ht="44.25" customHeight="1">
      <c r="A202" s="42"/>
      <c r="B202" s="43"/>
      <c r="C202" s="216" t="s">
        <v>349</v>
      </c>
      <c r="D202" s="216" t="s">
        <v>217</v>
      </c>
      <c r="E202" s="217" t="s">
        <v>350</v>
      </c>
      <c r="F202" s="218" t="s">
        <v>351</v>
      </c>
      <c r="G202" s="219" t="s">
        <v>280</v>
      </c>
      <c r="H202" s="220">
        <v>1681.55</v>
      </c>
      <c r="I202" s="221"/>
      <c r="J202" s="222">
        <f>ROUND(I202*H202,2)</f>
        <v>0</v>
      </c>
      <c r="K202" s="218" t="s">
        <v>221</v>
      </c>
      <c r="L202" s="48"/>
      <c r="M202" s="223" t="s">
        <v>32</v>
      </c>
      <c r="N202" s="224" t="s">
        <v>47</v>
      </c>
      <c r="O202" s="88"/>
      <c r="P202" s="225">
        <f>O202*H202</f>
        <v>0</v>
      </c>
      <c r="Q202" s="225">
        <v>0</v>
      </c>
      <c r="R202" s="225">
        <f>Q202*H202</f>
        <v>0</v>
      </c>
      <c r="S202" s="225">
        <v>0</v>
      </c>
      <c r="T202" s="226">
        <f>S202*H202</f>
        <v>0</v>
      </c>
      <c r="U202" s="42"/>
      <c r="V202" s="42"/>
      <c r="W202" s="42"/>
      <c r="X202" s="42"/>
      <c r="Y202" s="42"/>
      <c r="Z202" s="42"/>
      <c r="AA202" s="42"/>
      <c r="AB202" s="42"/>
      <c r="AC202" s="42"/>
      <c r="AD202" s="42"/>
      <c r="AE202" s="42"/>
      <c r="AR202" s="227" t="s">
        <v>215</v>
      </c>
      <c r="AT202" s="227" t="s">
        <v>217</v>
      </c>
      <c r="AU202" s="227" t="s">
        <v>85</v>
      </c>
      <c r="AY202" s="20" t="s">
        <v>214</v>
      </c>
      <c r="BE202" s="228">
        <f>IF(N202="základní",J202,0)</f>
        <v>0</v>
      </c>
      <c r="BF202" s="228">
        <f>IF(N202="snížená",J202,0)</f>
        <v>0</v>
      </c>
      <c r="BG202" s="228">
        <f>IF(N202="zákl. přenesená",J202,0)</f>
        <v>0</v>
      </c>
      <c r="BH202" s="228">
        <f>IF(N202="sníž. přenesená",J202,0)</f>
        <v>0</v>
      </c>
      <c r="BI202" s="228">
        <f>IF(N202="nulová",J202,0)</f>
        <v>0</v>
      </c>
      <c r="BJ202" s="20" t="s">
        <v>83</v>
      </c>
      <c r="BK202" s="228">
        <f>ROUND(I202*H202,2)</f>
        <v>0</v>
      </c>
      <c r="BL202" s="20" t="s">
        <v>215</v>
      </c>
      <c r="BM202" s="227" t="s">
        <v>352</v>
      </c>
    </row>
    <row r="203" s="2" customFormat="1">
      <c r="A203" s="42"/>
      <c r="B203" s="43"/>
      <c r="C203" s="44"/>
      <c r="D203" s="229" t="s">
        <v>223</v>
      </c>
      <c r="E203" s="44"/>
      <c r="F203" s="230" t="s">
        <v>353</v>
      </c>
      <c r="G203" s="44"/>
      <c r="H203" s="44"/>
      <c r="I203" s="231"/>
      <c r="J203" s="44"/>
      <c r="K203" s="44"/>
      <c r="L203" s="48"/>
      <c r="M203" s="232"/>
      <c r="N203" s="233"/>
      <c r="O203" s="88"/>
      <c r="P203" s="88"/>
      <c r="Q203" s="88"/>
      <c r="R203" s="88"/>
      <c r="S203" s="88"/>
      <c r="T203" s="89"/>
      <c r="U203" s="42"/>
      <c r="V203" s="42"/>
      <c r="W203" s="42"/>
      <c r="X203" s="42"/>
      <c r="Y203" s="42"/>
      <c r="Z203" s="42"/>
      <c r="AA203" s="42"/>
      <c r="AB203" s="42"/>
      <c r="AC203" s="42"/>
      <c r="AD203" s="42"/>
      <c r="AE203" s="42"/>
      <c r="AT203" s="20" t="s">
        <v>223</v>
      </c>
      <c r="AU203" s="20" t="s">
        <v>85</v>
      </c>
    </row>
    <row r="204" s="14" customFormat="1">
      <c r="A204" s="14"/>
      <c r="B204" s="245"/>
      <c r="C204" s="246"/>
      <c r="D204" s="236" t="s">
        <v>225</v>
      </c>
      <c r="E204" s="247" t="s">
        <v>32</v>
      </c>
      <c r="F204" s="248" t="s">
        <v>354</v>
      </c>
      <c r="G204" s="246"/>
      <c r="H204" s="249">
        <v>900.14999999999998</v>
      </c>
      <c r="I204" s="250"/>
      <c r="J204" s="246"/>
      <c r="K204" s="246"/>
      <c r="L204" s="251"/>
      <c r="M204" s="252"/>
      <c r="N204" s="253"/>
      <c r="O204" s="253"/>
      <c r="P204" s="253"/>
      <c r="Q204" s="253"/>
      <c r="R204" s="253"/>
      <c r="S204" s="253"/>
      <c r="T204" s="254"/>
      <c r="U204" s="14"/>
      <c r="V204" s="14"/>
      <c r="W204" s="14"/>
      <c r="X204" s="14"/>
      <c r="Y204" s="14"/>
      <c r="Z204" s="14"/>
      <c r="AA204" s="14"/>
      <c r="AB204" s="14"/>
      <c r="AC204" s="14"/>
      <c r="AD204" s="14"/>
      <c r="AE204" s="14"/>
      <c r="AT204" s="255" t="s">
        <v>225</v>
      </c>
      <c r="AU204" s="255" t="s">
        <v>85</v>
      </c>
      <c r="AV204" s="14" t="s">
        <v>85</v>
      </c>
      <c r="AW204" s="14" t="s">
        <v>38</v>
      </c>
      <c r="AX204" s="14" t="s">
        <v>76</v>
      </c>
      <c r="AY204" s="255" t="s">
        <v>214</v>
      </c>
    </row>
    <row r="205" s="14" customFormat="1">
      <c r="A205" s="14"/>
      <c r="B205" s="245"/>
      <c r="C205" s="246"/>
      <c r="D205" s="236" t="s">
        <v>225</v>
      </c>
      <c r="E205" s="247" t="s">
        <v>32</v>
      </c>
      <c r="F205" s="248" t="s">
        <v>355</v>
      </c>
      <c r="G205" s="246"/>
      <c r="H205" s="249">
        <v>781.39999999999998</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225</v>
      </c>
      <c r="AU205" s="255" t="s">
        <v>85</v>
      </c>
      <c r="AV205" s="14" t="s">
        <v>85</v>
      </c>
      <c r="AW205" s="14" t="s">
        <v>38</v>
      </c>
      <c r="AX205" s="14" t="s">
        <v>76</v>
      </c>
      <c r="AY205" s="255" t="s">
        <v>214</v>
      </c>
    </row>
    <row r="206" s="15" customFormat="1">
      <c r="A206" s="15"/>
      <c r="B206" s="256"/>
      <c r="C206" s="257"/>
      <c r="D206" s="236" t="s">
        <v>225</v>
      </c>
      <c r="E206" s="258" t="s">
        <v>32</v>
      </c>
      <c r="F206" s="259" t="s">
        <v>256</v>
      </c>
      <c r="G206" s="257"/>
      <c r="H206" s="260">
        <v>1681.55</v>
      </c>
      <c r="I206" s="261"/>
      <c r="J206" s="257"/>
      <c r="K206" s="257"/>
      <c r="L206" s="262"/>
      <c r="M206" s="263"/>
      <c r="N206" s="264"/>
      <c r="O206" s="264"/>
      <c r="P206" s="264"/>
      <c r="Q206" s="264"/>
      <c r="R206" s="264"/>
      <c r="S206" s="264"/>
      <c r="T206" s="265"/>
      <c r="U206" s="15"/>
      <c r="V206" s="15"/>
      <c r="W206" s="15"/>
      <c r="X206" s="15"/>
      <c r="Y206" s="15"/>
      <c r="Z206" s="15"/>
      <c r="AA206" s="15"/>
      <c r="AB206" s="15"/>
      <c r="AC206" s="15"/>
      <c r="AD206" s="15"/>
      <c r="AE206" s="15"/>
      <c r="AT206" s="266" t="s">
        <v>225</v>
      </c>
      <c r="AU206" s="266" t="s">
        <v>85</v>
      </c>
      <c r="AV206" s="15" t="s">
        <v>215</v>
      </c>
      <c r="AW206" s="15" t="s">
        <v>38</v>
      </c>
      <c r="AX206" s="15" t="s">
        <v>83</v>
      </c>
      <c r="AY206" s="266" t="s">
        <v>214</v>
      </c>
    </row>
    <row r="207" s="2" customFormat="1" ht="16.5" customHeight="1">
      <c r="A207" s="42"/>
      <c r="B207" s="43"/>
      <c r="C207" s="268" t="s">
        <v>356</v>
      </c>
      <c r="D207" s="268" t="s">
        <v>302</v>
      </c>
      <c r="E207" s="269" t="s">
        <v>357</v>
      </c>
      <c r="F207" s="270" t="s">
        <v>358</v>
      </c>
      <c r="G207" s="271" t="s">
        <v>280</v>
      </c>
      <c r="H207" s="272">
        <v>1765.6279999999999</v>
      </c>
      <c r="I207" s="273"/>
      <c r="J207" s="274">
        <f>ROUND(I207*H207,2)</f>
        <v>0</v>
      </c>
      <c r="K207" s="270" t="s">
        <v>221</v>
      </c>
      <c r="L207" s="275"/>
      <c r="M207" s="276" t="s">
        <v>32</v>
      </c>
      <c r="N207" s="277" t="s">
        <v>47</v>
      </c>
      <c r="O207" s="88"/>
      <c r="P207" s="225">
        <f>O207*H207</f>
        <v>0</v>
      </c>
      <c r="Q207" s="225">
        <v>0.00010000000000000001</v>
      </c>
      <c r="R207" s="225">
        <f>Q207*H207</f>
        <v>0.17656279999999999</v>
      </c>
      <c r="S207" s="225">
        <v>0</v>
      </c>
      <c r="T207" s="226">
        <f>S207*H207</f>
        <v>0</v>
      </c>
      <c r="U207" s="42"/>
      <c r="V207" s="42"/>
      <c r="W207" s="42"/>
      <c r="X207" s="42"/>
      <c r="Y207" s="42"/>
      <c r="Z207" s="42"/>
      <c r="AA207" s="42"/>
      <c r="AB207" s="42"/>
      <c r="AC207" s="42"/>
      <c r="AD207" s="42"/>
      <c r="AE207" s="42"/>
      <c r="AR207" s="227" t="s">
        <v>269</v>
      </c>
      <c r="AT207" s="227" t="s">
        <v>302</v>
      </c>
      <c r="AU207" s="227" t="s">
        <v>85</v>
      </c>
      <c r="AY207" s="20" t="s">
        <v>214</v>
      </c>
      <c r="BE207" s="228">
        <f>IF(N207="základní",J207,0)</f>
        <v>0</v>
      </c>
      <c r="BF207" s="228">
        <f>IF(N207="snížená",J207,0)</f>
        <v>0</v>
      </c>
      <c r="BG207" s="228">
        <f>IF(N207="zákl. přenesená",J207,0)</f>
        <v>0</v>
      </c>
      <c r="BH207" s="228">
        <f>IF(N207="sníž. přenesená",J207,0)</f>
        <v>0</v>
      </c>
      <c r="BI207" s="228">
        <f>IF(N207="nulová",J207,0)</f>
        <v>0</v>
      </c>
      <c r="BJ207" s="20" t="s">
        <v>83</v>
      </c>
      <c r="BK207" s="228">
        <f>ROUND(I207*H207,2)</f>
        <v>0</v>
      </c>
      <c r="BL207" s="20" t="s">
        <v>215</v>
      </c>
      <c r="BM207" s="227" t="s">
        <v>359</v>
      </c>
    </row>
    <row r="208" s="14" customFormat="1">
      <c r="A208" s="14"/>
      <c r="B208" s="245"/>
      <c r="C208" s="246"/>
      <c r="D208" s="236" t="s">
        <v>225</v>
      </c>
      <c r="E208" s="246"/>
      <c r="F208" s="248" t="s">
        <v>360</v>
      </c>
      <c r="G208" s="246"/>
      <c r="H208" s="249">
        <v>1765.6279999999999</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225</v>
      </c>
      <c r="AU208" s="255" t="s">
        <v>85</v>
      </c>
      <c r="AV208" s="14" t="s">
        <v>85</v>
      </c>
      <c r="AW208" s="14" t="s">
        <v>4</v>
      </c>
      <c r="AX208" s="14" t="s">
        <v>83</v>
      </c>
      <c r="AY208" s="255" t="s">
        <v>214</v>
      </c>
    </row>
    <row r="209" s="2" customFormat="1" ht="55.5" customHeight="1">
      <c r="A209" s="42"/>
      <c r="B209" s="43"/>
      <c r="C209" s="216" t="s">
        <v>7</v>
      </c>
      <c r="D209" s="216" t="s">
        <v>217</v>
      </c>
      <c r="E209" s="217" t="s">
        <v>361</v>
      </c>
      <c r="F209" s="218" t="s">
        <v>362</v>
      </c>
      <c r="G209" s="219" t="s">
        <v>280</v>
      </c>
      <c r="H209" s="220">
        <v>781.39999999999998</v>
      </c>
      <c r="I209" s="221"/>
      <c r="J209" s="222">
        <f>ROUND(I209*H209,2)</f>
        <v>0</v>
      </c>
      <c r="K209" s="218" t="s">
        <v>221</v>
      </c>
      <c r="L209" s="48"/>
      <c r="M209" s="223" t="s">
        <v>32</v>
      </c>
      <c r="N209" s="224" t="s">
        <v>47</v>
      </c>
      <c r="O209" s="88"/>
      <c r="P209" s="225">
        <f>O209*H209</f>
        <v>0</v>
      </c>
      <c r="Q209" s="225">
        <v>0</v>
      </c>
      <c r="R209" s="225">
        <f>Q209*H209</f>
        <v>0</v>
      </c>
      <c r="S209" s="225">
        <v>0</v>
      </c>
      <c r="T209" s="226">
        <f>S209*H209</f>
        <v>0</v>
      </c>
      <c r="U209" s="42"/>
      <c r="V209" s="42"/>
      <c r="W209" s="42"/>
      <c r="X209" s="42"/>
      <c r="Y209" s="42"/>
      <c r="Z209" s="42"/>
      <c r="AA209" s="42"/>
      <c r="AB209" s="42"/>
      <c r="AC209" s="42"/>
      <c r="AD209" s="42"/>
      <c r="AE209" s="42"/>
      <c r="AR209" s="227" t="s">
        <v>215</v>
      </c>
      <c r="AT209" s="227" t="s">
        <v>217</v>
      </c>
      <c r="AU209" s="227" t="s">
        <v>85</v>
      </c>
      <c r="AY209" s="20" t="s">
        <v>214</v>
      </c>
      <c r="BE209" s="228">
        <f>IF(N209="základní",J209,0)</f>
        <v>0</v>
      </c>
      <c r="BF209" s="228">
        <f>IF(N209="snížená",J209,0)</f>
        <v>0</v>
      </c>
      <c r="BG209" s="228">
        <f>IF(N209="zákl. přenesená",J209,0)</f>
        <v>0</v>
      </c>
      <c r="BH209" s="228">
        <f>IF(N209="sníž. přenesená",J209,0)</f>
        <v>0</v>
      </c>
      <c r="BI209" s="228">
        <f>IF(N209="nulová",J209,0)</f>
        <v>0</v>
      </c>
      <c r="BJ209" s="20" t="s">
        <v>83</v>
      </c>
      <c r="BK209" s="228">
        <f>ROUND(I209*H209,2)</f>
        <v>0</v>
      </c>
      <c r="BL209" s="20" t="s">
        <v>215</v>
      </c>
      <c r="BM209" s="227" t="s">
        <v>363</v>
      </c>
    </row>
    <row r="210" s="2" customFormat="1">
      <c r="A210" s="42"/>
      <c r="B210" s="43"/>
      <c r="C210" s="44"/>
      <c r="D210" s="229" t="s">
        <v>223</v>
      </c>
      <c r="E210" s="44"/>
      <c r="F210" s="230" t="s">
        <v>364</v>
      </c>
      <c r="G210" s="44"/>
      <c r="H210" s="44"/>
      <c r="I210" s="231"/>
      <c r="J210" s="44"/>
      <c r="K210" s="44"/>
      <c r="L210" s="48"/>
      <c r="M210" s="232"/>
      <c r="N210" s="233"/>
      <c r="O210" s="88"/>
      <c r="P210" s="88"/>
      <c r="Q210" s="88"/>
      <c r="R210" s="88"/>
      <c r="S210" s="88"/>
      <c r="T210" s="89"/>
      <c r="U210" s="42"/>
      <c r="V210" s="42"/>
      <c r="W210" s="42"/>
      <c r="X210" s="42"/>
      <c r="Y210" s="42"/>
      <c r="Z210" s="42"/>
      <c r="AA210" s="42"/>
      <c r="AB210" s="42"/>
      <c r="AC210" s="42"/>
      <c r="AD210" s="42"/>
      <c r="AE210" s="42"/>
      <c r="AT210" s="20" t="s">
        <v>223</v>
      </c>
      <c r="AU210" s="20" t="s">
        <v>85</v>
      </c>
    </row>
    <row r="211" s="14" customFormat="1">
      <c r="A211" s="14"/>
      <c r="B211" s="245"/>
      <c r="C211" s="246"/>
      <c r="D211" s="236" t="s">
        <v>225</v>
      </c>
      <c r="E211" s="247" t="s">
        <v>32</v>
      </c>
      <c r="F211" s="248" t="s">
        <v>355</v>
      </c>
      <c r="G211" s="246"/>
      <c r="H211" s="249">
        <v>781.39999999999998</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225</v>
      </c>
      <c r="AU211" s="255" t="s">
        <v>85</v>
      </c>
      <c r="AV211" s="14" t="s">
        <v>85</v>
      </c>
      <c r="AW211" s="14" t="s">
        <v>38</v>
      </c>
      <c r="AX211" s="14" t="s">
        <v>83</v>
      </c>
      <c r="AY211" s="255" t="s">
        <v>214</v>
      </c>
    </row>
    <row r="212" s="2" customFormat="1" ht="24.15" customHeight="1">
      <c r="A212" s="42"/>
      <c r="B212" s="43"/>
      <c r="C212" s="268" t="s">
        <v>365</v>
      </c>
      <c r="D212" s="268" t="s">
        <v>302</v>
      </c>
      <c r="E212" s="269" t="s">
        <v>366</v>
      </c>
      <c r="F212" s="270" t="s">
        <v>367</v>
      </c>
      <c r="G212" s="271" t="s">
        <v>280</v>
      </c>
      <c r="H212" s="272">
        <v>820.47000000000003</v>
      </c>
      <c r="I212" s="273"/>
      <c r="J212" s="274">
        <f>ROUND(I212*H212,2)</f>
        <v>0</v>
      </c>
      <c r="K212" s="270" t="s">
        <v>221</v>
      </c>
      <c r="L212" s="275"/>
      <c r="M212" s="276" t="s">
        <v>32</v>
      </c>
      <c r="N212" s="277" t="s">
        <v>47</v>
      </c>
      <c r="O212" s="88"/>
      <c r="P212" s="225">
        <f>O212*H212</f>
        <v>0</v>
      </c>
      <c r="Q212" s="225">
        <v>4.0000000000000003E-05</v>
      </c>
      <c r="R212" s="225">
        <f>Q212*H212</f>
        <v>0.032818800000000002</v>
      </c>
      <c r="S212" s="225">
        <v>0</v>
      </c>
      <c r="T212" s="226">
        <f>S212*H212</f>
        <v>0</v>
      </c>
      <c r="U212" s="42"/>
      <c r="V212" s="42"/>
      <c r="W212" s="42"/>
      <c r="X212" s="42"/>
      <c r="Y212" s="42"/>
      <c r="Z212" s="42"/>
      <c r="AA212" s="42"/>
      <c r="AB212" s="42"/>
      <c r="AC212" s="42"/>
      <c r="AD212" s="42"/>
      <c r="AE212" s="42"/>
      <c r="AR212" s="227" t="s">
        <v>269</v>
      </c>
      <c r="AT212" s="227" t="s">
        <v>302</v>
      </c>
      <c r="AU212" s="227" t="s">
        <v>85</v>
      </c>
      <c r="AY212" s="20" t="s">
        <v>214</v>
      </c>
      <c r="BE212" s="228">
        <f>IF(N212="základní",J212,0)</f>
        <v>0</v>
      </c>
      <c r="BF212" s="228">
        <f>IF(N212="snížená",J212,0)</f>
        <v>0</v>
      </c>
      <c r="BG212" s="228">
        <f>IF(N212="zákl. přenesená",J212,0)</f>
        <v>0</v>
      </c>
      <c r="BH212" s="228">
        <f>IF(N212="sníž. přenesená",J212,0)</f>
        <v>0</v>
      </c>
      <c r="BI212" s="228">
        <f>IF(N212="nulová",J212,0)</f>
        <v>0</v>
      </c>
      <c r="BJ212" s="20" t="s">
        <v>83</v>
      </c>
      <c r="BK212" s="228">
        <f>ROUND(I212*H212,2)</f>
        <v>0</v>
      </c>
      <c r="BL212" s="20" t="s">
        <v>215</v>
      </c>
      <c r="BM212" s="227" t="s">
        <v>368</v>
      </c>
    </row>
    <row r="213" s="14" customFormat="1">
      <c r="A213" s="14"/>
      <c r="B213" s="245"/>
      <c r="C213" s="246"/>
      <c r="D213" s="236" t="s">
        <v>225</v>
      </c>
      <c r="E213" s="246"/>
      <c r="F213" s="248" t="s">
        <v>369</v>
      </c>
      <c r="G213" s="246"/>
      <c r="H213" s="249">
        <v>820.47000000000003</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225</v>
      </c>
      <c r="AU213" s="255" t="s">
        <v>85</v>
      </c>
      <c r="AV213" s="14" t="s">
        <v>85</v>
      </c>
      <c r="AW213" s="14" t="s">
        <v>4</v>
      </c>
      <c r="AX213" s="14" t="s">
        <v>83</v>
      </c>
      <c r="AY213" s="255" t="s">
        <v>214</v>
      </c>
    </row>
    <row r="214" s="2" customFormat="1" ht="24.15" customHeight="1">
      <c r="A214" s="42"/>
      <c r="B214" s="43"/>
      <c r="C214" s="216" t="s">
        <v>370</v>
      </c>
      <c r="D214" s="216" t="s">
        <v>217</v>
      </c>
      <c r="E214" s="217" t="s">
        <v>371</v>
      </c>
      <c r="F214" s="218" t="s">
        <v>372</v>
      </c>
      <c r="G214" s="219" t="s">
        <v>230</v>
      </c>
      <c r="H214" s="220">
        <v>693</v>
      </c>
      <c r="I214" s="221"/>
      <c r="J214" s="222">
        <f>ROUND(I214*H214,2)</f>
        <v>0</v>
      </c>
      <c r="K214" s="218" t="s">
        <v>221</v>
      </c>
      <c r="L214" s="48"/>
      <c r="M214" s="223" t="s">
        <v>32</v>
      </c>
      <c r="N214" s="224" t="s">
        <v>47</v>
      </c>
      <c r="O214" s="88"/>
      <c r="P214" s="225">
        <f>O214*H214</f>
        <v>0</v>
      </c>
      <c r="Q214" s="225">
        <v>0.00033</v>
      </c>
      <c r="R214" s="225">
        <f>Q214*H214</f>
        <v>0.22869</v>
      </c>
      <c r="S214" s="225">
        <v>0</v>
      </c>
      <c r="T214" s="226">
        <f>S214*H214</f>
        <v>0</v>
      </c>
      <c r="U214" s="42"/>
      <c r="V214" s="42"/>
      <c r="W214" s="42"/>
      <c r="X214" s="42"/>
      <c r="Y214" s="42"/>
      <c r="Z214" s="42"/>
      <c r="AA214" s="42"/>
      <c r="AB214" s="42"/>
      <c r="AC214" s="42"/>
      <c r="AD214" s="42"/>
      <c r="AE214" s="42"/>
      <c r="AR214" s="227" t="s">
        <v>215</v>
      </c>
      <c r="AT214" s="227" t="s">
        <v>217</v>
      </c>
      <c r="AU214" s="227" t="s">
        <v>85</v>
      </c>
      <c r="AY214" s="20" t="s">
        <v>214</v>
      </c>
      <c r="BE214" s="228">
        <f>IF(N214="základní",J214,0)</f>
        <v>0</v>
      </c>
      <c r="BF214" s="228">
        <f>IF(N214="snížená",J214,0)</f>
        <v>0</v>
      </c>
      <c r="BG214" s="228">
        <f>IF(N214="zákl. přenesená",J214,0)</f>
        <v>0</v>
      </c>
      <c r="BH214" s="228">
        <f>IF(N214="sníž. přenesená",J214,0)</f>
        <v>0</v>
      </c>
      <c r="BI214" s="228">
        <f>IF(N214="nulová",J214,0)</f>
        <v>0</v>
      </c>
      <c r="BJ214" s="20" t="s">
        <v>83</v>
      </c>
      <c r="BK214" s="228">
        <f>ROUND(I214*H214,2)</f>
        <v>0</v>
      </c>
      <c r="BL214" s="20" t="s">
        <v>215</v>
      </c>
      <c r="BM214" s="227" t="s">
        <v>373</v>
      </c>
    </row>
    <row r="215" s="2" customFormat="1">
      <c r="A215" s="42"/>
      <c r="B215" s="43"/>
      <c r="C215" s="44"/>
      <c r="D215" s="229" t="s">
        <v>223</v>
      </c>
      <c r="E215" s="44"/>
      <c r="F215" s="230" t="s">
        <v>374</v>
      </c>
      <c r="G215" s="44"/>
      <c r="H215" s="44"/>
      <c r="I215" s="231"/>
      <c r="J215" s="44"/>
      <c r="K215" s="44"/>
      <c r="L215" s="48"/>
      <c r="M215" s="232"/>
      <c r="N215" s="233"/>
      <c r="O215" s="88"/>
      <c r="P215" s="88"/>
      <c r="Q215" s="88"/>
      <c r="R215" s="88"/>
      <c r="S215" s="88"/>
      <c r="T215" s="89"/>
      <c r="U215" s="42"/>
      <c r="V215" s="42"/>
      <c r="W215" s="42"/>
      <c r="X215" s="42"/>
      <c r="Y215" s="42"/>
      <c r="Z215" s="42"/>
      <c r="AA215" s="42"/>
      <c r="AB215" s="42"/>
      <c r="AC215" s="42"/>
      <c r="AD215" s="42"/>
      <c r="AE215" s="42"/>
      <c r="AT215" s="20" t="s">
        <v>223</v>
      </c>
      <c r="AU215" s="20" t="s">
        <v>85</v>
      </c>
    </row>
    <row r="216" s="13" customFormat="1">
      <c r="A216" s="13"/>
      <c r="B216" s="234"/>
      <c r="C216" s="235"/>
      <c r="D216" s="236" t="s">
        <v>225</v>
      </c>
      <c r="E216" s="237" t="s">
        <v>32</v>
      </c>
      <c r="F216" s="238" t="s">
        <v>375</v>
      </c>
      <c r="G216" s="235"/>
      <c r="H216" s="237" t="s">
        <v>32</v>
      </c>
      <c r="I216" s="239"/>
      <c r="J216" s="235"/>
      <c r="K216" s="235"/>
      <c r="L216" s="240"/>
      <c r="M216" s="241"/>
      <c r="N216" s="242"/>
      <c r="O216" s="242"/>
      <c r="P216" s="242"/>
      <c r="Q216" s="242"/>
      <c r="R216" s="242"/>
      <c r="S216" s="242"/>
      <c r="T216" s="243"/>
      <c r="U216" s="13"/>
      <c r="V216" s="13"/>
      <c r="W216" s="13"/>
      <c r="X216" s="13"/>
      <c r="Y216" s="13"/>
      <c r="Z216" s="13"/>
      <c r="AA216" s="13"/>
      <c r="AB216" s="13"/>
      <c r="AC216" s="13"/>
      <c r="AD216" s="13"/>
      <c r="AE216" s="13"/>
      <c r="AT216" s="244" t="s">
        <v>225</v>
      </c>
      <c r="AU216" s="244" t="s">
        <v>85</v>
      </c>
      <c r="AV216" s="13" t="s">
        <v>83</v>
      </c>
      <c r="AW216" s="13" t="s">
        <v>38</v>
      </c>
      <c r="AX216" s="13" t="s">
        <v>76</v>
      </c>
      <c r="AY216" s="244" t="s">
        <v>214</v>
      </c>
    </row>
    <row r="217" s="14" customFormat="1">
      <c r="A217" s="14"/>
      <c r="B217" s="245"/>
      <c r="C217" s="246"/>
      <c r="D217" s="236" t="s">
        <v>225</v>
      </c>
      <c r="E217" s="247" t="s">
        <v>32</v>
      </c>
      <c r="F217" s="248" t="s">
        <v>376</v>
      </c>
      <c r="G217" s="246"/>
      <c r="H217" s="249">
        <v>693</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225</v>
      </c>
      <c r="AU217" s="255" t="s">
        <v>85</v>
      </c>
      <c r="AV217" s="14" t="s">
        <v>85</v>
      </c>
      <c r="AW217" s="14" t="s">
        <v>38</v>
      </c>
      <c r="AX217" s="14" t="s">
        <v>83</v>
      </c>
      <c r="AY217" s="255" t="s">
        <v>214</v>
      </c>
    </row>
    <row r="218" s="2" customFormat="1" ht="44.25" customHeight="1">
      <c r="A218" s="42"/>
      <c r="B218" s="43"/>
      <c r="C218" s="216" t="s">
        <v>377</v>
      </c>
      <c r="D218" s="216" t="s">
        <v>217</v>
      </c>
      <c r="E218" s="217" t="s">
        <v>378</v>
      </c>
      <c r="F218" s="218" t="s">
        <v>379</v>
      </c>
      <c r="G218" s="219" t="s">
        <v>220</v>
      </c>
      <c r="H218" s="220">
        <v>48.149999999999999</v>
      </c>
      <c r="I218" s="221"/>
      <c r="J218" s="222">
        <f>ROUND(I218*H218,2)</f>
        <v>0</v>
      </c>
      <c r="K218" s="218" t="s">
        <v>221</v>
      </c>
      <c r="L218" s="48"/>
      <c r="M218" s="223" t="s">
        <v>32</v>
      </c>
      <c r="N218" s="224" t="s">
        <v>47</v>
      </c>
      <c r="O218" s="88"/>
      <c r="P218" s="225">
        <f>O218*H218</f>
        <v>0</v>
      </c>
      <c r="Q218" s="225">
        <v>1.44</v>
      </c>
      <c r="R218" s="225">
        <f>Q218*H218</f>
        <v>69.335999999999999</v>
      </c>
      <c r="S218" s="225">
        <v>0</v>
      </c>
      <c r="T218" s="226">
        <f>S218*H218</f>
        <v>0</v>
      </c>
      <c r="U218" s="42"/>
      <c r="V218" s="42"/>
      <c r="W218" s="42"/>
      <c r="X218" s="42"/>
      <c r="Y218" s="42"/>
      <c r="Z218" s="42"/>
      <c r="AA218" s="42"/>
      <c r="AB218" s="42"/>
      <c r="AC218" s="42"/>
      <c r="AD218" s="42"/>
      <c r="AE218" s="42"/>
      <c r="AR218" s="227" t="s">
        <v>215</v>
      </c>
      <c r="AT218" s="227" t="s">
        <v>217</v>
      </c>
      <c r="AU218" s="227" t="s">
        <v>85</v>
      </c>
      <c r="AY218" s="20" t="s">
        <v>214</v>
      </c>
      <c r="BE218" s="228">
        <f>IF(N218="základní",J218,0)</f>
        <v>0</v>
      </c>
      <c r="BF218" s="228">
        <f>IF(N218="snížená",J218,0)</f>
        <v>0</v>
      </c>
      <c r="BG218" s="228">
        <f>IF(N218="zákl. přenesená",J218,0)</f>
        <v>0</v>
      </c>
      <c r="BH218" s="228">
        <f>IF(N218="sníž. přenesená",J218,0)</f>
        <v>0</v>
      </c>
      <c r="BI218" s="228">
        <f>IF(N218="nulová",J218,0)</f>
        <v>0</v>
      </c>
      <c r="BJ218" s="20" t="s">
        <v>83</v>
      </c>
      <c r="BK218" s="228">
        <f>ROUND(I218*H218,2)</f>
        <v>0</v>
      </c>
      <c r="BL218" s="20" t="s">
        <v>215</v>
      </c>
      <c r="BM218" s="227" t="s">
        <v>380</v>
      </c>
    </row>
    <row r="219" s="2" customFormat="1">
      <c r="A219" s="42"/>
      <c r="B219" s="43"/>
      <c r="C219" s="44"/>
      <c r="D219" s="229" t="s">
        <v>223</v>
      </c>
      <c r="E219" s="44"/>
      <c r="F219" s="230" t="s">
        <v>381</v>
      </c>
      <c r="G219" s="44"/>
      <c r="H219" s="44"/>
      <c r="I219" s="231"/>
      <c r="J219" s="44"/>
      <c r="K219" s="44"/>
      <c r="L219" s="48"/>
      <c r="M219" s="232"/>
      <c r="N219" s="233"/>
      <c r="O219" s="88"/>
      <c r="P219" s="88"/>
      <c r="Q219" s="88"/>
      <c r="R219" s="88"/>
      <c r="S219" s="88"/>
      <c r="T219" s="89"/>
      <c r="U219" s="42"/>
      <c r="V219" s="42"/>
      <c r="W219" s="42"/>
      <c r="X219" s="42"/>
      <c r="Y219" s="42"/>
      <c r="Z219" s="42"/>
      <c r="AA219" s="42"/>
      <c r="AB219" s="42"/>
      <c r="AC219" s="42"/>
      <c r="AD219" s="42"/>
      <c r="AE219" s="42"/>
      <c r="AT219" s="20" t="s">
        <v>223</v>
      </c>
      <c r="AU219" s="20" t="s">
        <v>85</v>
      </c>
    </row>
    <row r="220" s="12" customFormat="1" ht="22.8" customHeight="1">
      <c r="A220" s="12"/>
      <c r="B220" s="200"/>
      <c r="C220" s="201"/>
      <c r="D220" s="202" t="s">
        <v>75</v>
      </c>
      <c r="E220" s="214" t="s">
        <v>273</v>
      </c>
      <c r="F220" s="214" t="s">
        <v>382</v>
      </c>
      <c r="G220" s="201"/>
      <c r="H220" s="201"/>
      <c r="I220" s="204"/>
      <c r="J220" s="215">
        <f>BK220</f>
        <v>0</v>
      </c>
      <c r="K220" s="201"/>
      <c r="L220" s="206"/>
      <c r="M220" s="207"/>
      <c r="N220" s="208"/>
      <c r="O220" s="208"/>
      <c r="P220" s="209">
        <f>SUM(P221:P275)</f>
        <v>0</v>
      </c>
      <c r="Q220" s="208"/>
      <c r="R220" s="209">
        <f>SUM(R221:R275)</f>
        <v>1.5712699999999999</v>
      </c>
      <c r="S220" s="208"/>
      <c r="T220" s="210">
        <f>SUM(T221:T275)</f>
        <v>166.448645</v>
      </c>
      <c r="U220" s="12"/>
      <c r="V220" s="12"/>
      <c r="W220" s="12"/>
      <c r="X220" s="12"/>
      <c r="Y220" s="12"/>
      <c r="Z220" s="12"/>
      <c r="AA220" s="12"/>
      <c r="AB220" s="12"/>
      <c r="AC220" s="12"/>
      <c r="AD220" s="12"/>
      <c r="AE220" s="12"/>
      <c r="AR220" s="211" t="s">
        <v>83</v>
      </c>
      <c r="AT220" s="212" t="s">
        <v>75</v>
      </c>
      <c r="AU220" s="212" t="s">
        <v>83</v>
      </c>
      <c r="AY220" s="211" t="s">
        <v>214</v>
      </c>
      <c r="BK220" s="213">
        <f>SUM(BK221:BK275)</f>
        <v>0</v>
      </c>
    </row>
    <row r="221" s="2" customFormat="1" ht="37.8" customHeight="1">
      <c r="A221" s="42"/>
      <c r="B221" s="43"/>
      <c r="C221" s="216" t="s">
        <v>383</v>
      </c>
      <c r="D221" s="216" t="s">
        <v>217</v>
      </c>
      <c r="E221" s="217" t="s">
        <v>384</v>
      </c>
      <c r="F221" s="218" t="s">
        <v>385</v>
      </c>
      <c r="G221" s="219" t="s">
        <v>230</v>
      </c>
      <c r="H221" s="220">
        <v>231</v>
      </c>
      <c r="I221" s="221"/>
      <c r="J221" s="222">
        <f>ROUND(I221*H221,2)</f>
        <v>0</v>
      </c>
      <c r="K221" s="218" t="s">
        <v>221</v>
      </c>
      <c r="L221" s="48"/>
      <c r="M221" s="223" t="s">
        <v>32</v>
      </c>
      <c r="N221" s="224" t="s">
        <v>47</v>
      </c>
      <c r="O221" s="88"/>
      <c r="P221" s="225">
        <f>O221*H221</f>
        <v>0</v>
      </c>
      <c r="Q221" s="225">
        <v>0.00012999999999999999</v>
      </c>
      <c r="R221" s="225">
        <f>Q221*H221</f>
        <v>0.030029999999999998</v>
      </c>
      <c r="S221" s="225">
        <v>0</v>
      </c>
      <c r="T221" s="226">
        <f>S221*H221</f>
        <v>0</v>
      </c>
      <c r="U221" s="42"/>
      <c r="V221" s="42"/>
      <c r="W221" s="42"/>
      <c r="X221" s="42"/>
      <c r="Y221" s="42"/>
      <c r="Z221" s="42"/>
      <c r="AA221" s="42"/>
      <c r="AB221" s="42"/>
      <c r="AC221" s="42"/>
      <c r="AD221" s="42"/>
      <c r="AE221" s="42"/>
      <c r="AR221" s="227" t="s">
        <v>215</v>
      </c>
      <c r="AT221" s="227" t="s">
        <v>217</v>
      </c>
      <c r="AU221" s="227" t="s">
        <v>85</v>
      </c>
      <c r="AY221" s="20" t="s">
        <v>214</v>
      </c>
      <c r="BE221" s="228">
        <f>IF(N221="základní",J221,0)</f>
        <v>0</v>
      </c>
      <c r="BF221" s="228">
        <f>IF(N221="snížená",J221,0)</f>
        <v>0</v>
      </c>
      <c r="BG221" s="228">
        <f>IF(N221="zákl. přenesená",J221,0)</f>
        <v>0</v>
      </c>
      <c r="BH221" s="228">
        <f>IF(N221="sníž. přenesená",J221,0)</f>
        <v>0</v>
      </c>
      <c r="BI221" s="228">
        <f>IF(N221="nulová",J221,0)</f>
        <v>0</v>
      </c>
      <c r="BJ221" s="20" t="s">
        <v>83</v>
      </c>
      <c r="BK221" s="228">
        <f>ROUND(I221*H221,2)</f>
        <v>0</v>
      </c>
      <c r="BL221" s="20" t="s">
        <v>215</v>
      </c>
      <c r="BM221" s="227" t="s">
        <v>386</v>
      </c>
    </row>
    <row r="222" s="2" customFormat="1">
      <c r="A222" s="42"/>
      <c r="B222" s="43"/>
      <c r="C222" s="44"/>
      <c r="D222" s="229" t="s">
        <v>223</v>
      </c>
      <c r="E222" s="44"/>
      <c r="F222" s="230" t="s">
        <v>387</v>
      </c>
      <c r="G222" s="44"/>
      <c r="H222" s="44"/>
      <c r="I222" s="231"/>
      <c r="J222" s="44"/>
      <c r="K222" s="44"/>
      <c r="L222" s="48"/>
      <c r="M222" s="232"/>
      <c r="N222" s="233"/>
      <c r="O222" s="88"/>
      <c r="P222" s="88"/>
      <c r="Q222" s="88"/>
      <c r="R222" s="88"/>
      <c r="S222" s="88"/>
      <c r="T222" s="89"/>
      <c r="U222" s="42"/>
      <c r="V222" s="42"/>
      <c r="W222" s="42"/>
      <c r="X222" s="42"/>
      <c r="Y222" s="42"/>
      <c r="Z222" s="42"/>
      <c r="AA222" s="42"/>
      <c r="AB222" s="42"/>
      <c r="AC222" s="42"/>
      <c r="AD222" s="42"/>
      <c r="AE222" s="42"/>
      <c r="AT222" s="20" t="s">
        <v>223</v>
      </c>
      <c r="AU222" s="20" t="s">
        <v>85</v>
      </c>
    </row>
    <row r="223" s="14" customFormat="1">
      <c r="A223" s="14"/>
      <c r="B223" s="245"/>
      <c r="C223" s="246"/>
      <c r="D223" s="236" t="s">
        <v>225</v>
      </c>
      <c r="E223" s="247" t="s">
        <v>32</v>
      </c>
      <c r="F223" s="248" t="s">
        <v>388</v>
      </c>
      <c r="G223" s="246"/>
      <c r="H223" s="249">
        <v>231</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225</v>
      </c>
      <c r="AU223" s="255" t="s">
        <v>85</v>
      </c>
      <c r="AV223" s="14" t="s">
        <v>85</v>
      </c>
      <c r="AW223" s="14" t="s">
        <v>38</v>
      </c>
      <c r="AX223" s="14" t="s">
        <v>83</v>
      </c>
      <c r="AY223" s="255" t="s">
        <v>214</v>
      </c>
    </row>
    <row r="224" s="2" customFormat="1" ht="55.5" customHeight="1">
      <c r="A224" s="42"/>
      <c r="B224" s="43"/>
      <c r="C224" s="216" t="s">
        <v>389</v>
      </c>
      <c r="D224" s="216" t="s">
        <v>217</v>
      </c>
      <c r="E224" s="217" t="s">
        <v>390</v>
      </c>
      <c r="F224" s="218" t="s">
        <v>391</v>
      </c>
      <c r="G224" s="219" t="s">
        <v>327</v>
      </c>
      <c r="H224" s="220">
        <v>582</v>
      </c>
      <c r="I224" s="221"/>
      <c r="J224" s="222">
        <f>ROUND(I224*H224,2)</f>
        <v>0</v>
      </c>
      <c r="K224" s="218" t="s">
        <v>221</v>
      </c>
      <c r="L224" s="48"/>
      <c r="M224" s="223" t="s">
        <v>32</v>
      </c>
      <c r="N224" s="224" t="s">
        <v>47</v>
      </c>
      <c r="O224" s="88"/>
      <c r="P224" s="225">
        <f>O224*H224</f>
        <v>0</v>
      </c>
      <c r="Q224" s="225">
        <v>0.0023400000000000001</v>
      </c>
      <c r="R224" s="225">
        <f>Q224*H224</f>
        <v>1.36188</v>
      </c>
      <c r="S224" s="225">
        <v>0</v>
      </c>
      <c r="T224" s="226">
        <f>S224*H224</f>
        <v>0</v>
      </c>
      <c r="U224" s="42"/>
      <c r="V224" s="42"/>
      <c r="W224" s="42"/>
      <c r="X224" s="42"/>
      <c r="Y224" s="42"/>
      <c r="Z224" s="42"/>
      <c r="AA224" s="42"/>
      <c r="AB224" s="42"/>
      <c r="AC224" s="42"/>
      <c r="AD224" s="42"/>
      <c r="AE224" s="42"/>
      <c r="AR224" s="227" t="s">
        <v>215</v>
      </c>
      <c r="AT224" s="227" t="s">
        <v>217</v>
      </c>
      <c r="AU224" s="227" t="s">
        <v>85</v>
      </c>
      <c r="AY224" s="20" t="s">
        <v>214</v>
      </c>
      <c r="BE224" s="228">
        <f>IF(N224="základní",J224,0)</f>
        <v>0</v>
      </c>
      <c r="BF224" s="228">
        <f>IF(N224="snížená",J224,0)</f>
        <v>0</v>
      </c>
      <c r="BG224" s="228">
        <f>IF(N224="zákl. přenesená",J224,0)</f>
        <v>0</v>
      </c>
      <c r="BH224" s="228">
        <f>IF(N224="sníž. přenesená",J224,0)</f>
        <v>0</v>
      </c>
      <c r="BI224" s="228">
        <f>IF(N224="nulová",J224,0)</f>
        <v>0</v>
      </c>
      <c r="BJ224" s="20" t="s">
        <v>83</v>
      </c>
      <c r="BK224" s="228">
        <f>ROUND(I224*H224,2)</f>
        <v>0</v>
      </c>
      <c r="BL224" s="20" t="s">
        <v>215</v>
      </c>
      <c r="BM224" s="227" t="s">
        <v>392</v>
      </c>
    </row>
    <row r="225" s="2" customFormat="1">
      <c r="A225" s="42"/>
      <c r="B225" s="43"/>
      <c r="C225" s="44"/>
      <c r="D225" s="229" t="s">
        <v>223</v>
      </c>
      <c r="E225" s="44"/>
      <c r="F225" s="230" t="s">
        <v>393</v>
      </c>
      <c r="G225" s="44"/>
      <c r="H225" s="44"/>
      <c r="I225" s="231"/>
      <c r="J225" s="44"/>
      <c r="K225" s="44"/>
      <c r="L225" s="48"/>
      <c r="M225" s="232"/>
      <c r="N225" s="233"/>
      <c r="O225" s="88"/>
      <c r="P225" s="88"/>
      <c r="Q225" s="88"/>
      <c r="R225" s="88"/>
      <c r="S225" s="88"/>
      <c r="T225" s="89"/>
      <c r="U225" s="42"/>
      <c r="V225" s="42"/>
      <c r="W225" s="42"/>
      <c r="X225" s="42"/>
      <c r="Y225" s="42"/>
      <c r="Z225" s="42"/>
      <c r="AA225" s="42"/>
      <c r="AB225" s="42"/>
      <c r="AC225" s="42"/>
      <c r="AD225" s="42"/>
      <c r="AE225" s="42"/>
      <c r="AT225" s="20" t="s">
        <v>223</v>
      </c>
      <c r="AU225" s="20" t="s">
        <v>85</v>
      </c>
    </row>
    <row r="226" s="13" customFormat="1">
      <c r="A226" s="13"/>
      <c r="B226" s="234"/>
      <c r="C226" s="235"/>
      <c r="D226" s="236" t="s">
        <v>225</v>
      </c>
      <c r="E226" s="237" t="s">
        <v>32</v>
      </c>
      <c r="F226" s="238" t="s">
        <v>394</v>
      </c>
      <c r="G226" s="235"/>
      <c r="H226" s="237" t="s">
        <v>32</v>
      </c>
      <c r="I226" s="239"/>
      <c r="J226" s="235"/>
      <c r="K226" s="235"/>
      <c r="L226" s="240"/>
      <c r="M226" s="241"/>
      <c r="N226" s="242"/>
      <c r="O226" s="242"/>
      <c r="P226" s="242"/>
      <c r="Q226" s="242"/>
      <c r="R226" s="242"/>
      <c r="S226" s="242"/>
      <c r="T226" s="243"/>
      <c r="U226" s="13"/>
      <c r="V226" s="13"/>
      <c r="W226" s="13"/>
      <c r="X226" s="13"/>
      <c r="Y226" s="13"/>
      <c r="Z226" s="13"/>
      <c r="AA226" s="13"/>
      <c r="AB226" s="13"/>
      <c r="AC226" s="13"/>
      <c r="AD226" s="13"/>
      <c r="AE226" s="13"/>
      <c r="AT226" s="244" t="s">
        <v>225</v>
      </c>
      <c r="AU226" s="244" t="s">
        <v>85</v>
      </c>
      <c r="AV226" s="13" t="s">
        <v>83</v>
      </c>
      <c r="AW226" s="13" t="s">
        <v>38</v>
      </c>
      <c r="AX226" s="13" t="s">
        <v>76</v>
      </c>
      <c r="AY226" s="244" t="s">
        <v>214</v>
      </c>
    </row>
    <row r="227" s="14" customFormat="1">
      <c r="A227" s="14"/>
      <c r="B227" s="245"/>
      <c r="C227" s="246"/>
      <c r="D227" s="236" t="s">
        <v>225</v>
      </c>
      <c r="E227" s="247" t="s">
        <v>32</v>
      </c>
      <c r="F227" s="248" t="s">
        <v>395</v>
      </c>
      <c r="G227" s="246"/>
      <c r="H227" s="249">
        <v>438</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225</v>
      </c>
      <c r="AU227" s="255" t="s">
        <v>85</v>
      </c>
      <c r="AV227" s="14" t="s">
        <v>85</v>
      </c>
      <c r="AW227" s="14" t="s">
        <v>38</v>
      </c>
      <c r="AX227" s="14" t="s">
        <v>76</v>
      </c>
      <c r="AY227" s="255" t="s">
        <v>214</v>
      </c>
    </row>
    <row r="228" s="14" customFormat="1">
      <c r="A228" s="14"/>
      <c r="B228" s="245"/>
      <c r="C228" s="246"/>
      <c r="D228" s="236" t="s">
        <v>225</v>
      </c>
      <c r="E228" s="247" t="s">
        <v>32</v>
      </c>
      <c r="F228" s="248" t="s">
        <v>396</v>
      </c>
      <c r="G228" s="246"/>
      <c r="H228" s="249">
        <v>84</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225</v>
      </c>
      <c r="AU228" s="255" t="s">
        <v>85</v>
      </c>
      <c r="AV228" s="14" t="s">
        <v>85</v>
      </c>
      <c r="AW228" s="14" t="s">
        <v>38</v>
      </c>
      <c r="AX228" s="14" t="s">
        <v>76</v>
      </c>
      <c r="AY228" s="255" t="s">
        <v>214</v>
      </c>
    </row>
    <row r="229" s="14" customFormat="1">
      <c r="A229" s="14"/>
      <c r="B229" s="245"/>
      <c r="C229" s="246"/>
      <c r="D229" s="236" t="s">
        <v>225</v>
      </c>
      <c r="E229" s="247" t="s">
        <v>32</v>
      </c>
      <c r="F229" s="248" t="s">
        <v>397</v>
      </c>
      <c r="G229" s="246"/>
      <c r="H229" s="249">
        <v>60</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225</v>
      </c>
      <c r="AU229" s="255" t="s">
        <v>85</v>
      </c>
      <c r="AV229" s="14" t="s">
        <v>85</v>
      </c>
      <c r="AW229" s="14" t="s">
        <v>38</v>
      </c>
      <c r="AX229" s="14" t="s">
        <v>76</v>
      </c>
      <c r="AY229" s="255" t="s">
        <v>214</v>
      </c>
    </row>
    <row r="230" s="15" customFormat="1">
      <c r="A230" s="15"/>
      <c r="B230" s="256"/>
      <c r="C230" s="257"/>
      <c r="D230" s="236" t="s">
        <v>225</v>
      </c>
      <c r="E230" s="258" t="s">
        <v>32</v>
      </c>
      <c r="F230" s="259" t="s">
        <v>256</v>
      </c>
      <c r="G230" s="257"/>
      <c r="H230" s="260">
        <v>582</v>
      </c>
      <c r="I230" s="261"/>
      <c r="J230" s="257"/>
      <c r="K230" s="257"/>
      <c r="L230" s="262"/>
      <c r="M230" s="263"/>
      <c r="N230" s="264"/>
      <c r="O230" s="264"/>
      <c r="P230" s="264"/>
      <c r="Q230" s="264"/>
      <c r="R230" s="264"/>
      <c r="S230" s="264"/>
      <c r="T230" s="265"/>
      <c r="U230" s="15"/>
      <c r="V230" s="15"/>
      <c r="W230" s="15"/>
      <c r="X230" s="15"/>
      <c r="Y230" s="15"/>
      <c r="Z230" s="15"/>
      <c r="AA230" s="15"/>
      <c r="AB230" s="15"/>
      <c r="AC230" s="15"/>
      <c r="AD230" s="15"/>
      <c r="AE230" s="15"/>
      <c r="AT230" s="266" t="s">
        <v>225</v>
      </c>
      <c r="AU230" s="266" t="s">
        <v>85</v>
      </c>
      <c r="AV230" s="15" t="s">
        <v>215</v>
      </c>
      <c r="AW230" s="15" t="s">
        <v>38</v>
      </c>
      <c r="AX230" s="15" t="s">
        <v>83</v>
      </c>
      <c r="AY230" s="266" t="s">
        <v>214</v>
      </c>
    </row>
    <row r="231" s="2" customFormat="1" ht="66.75" customHeight="1">
      <c r="A231" s="42"/>
      <c r="B231" s="43"/>
      <c r="C231" s="268" t="s">
        <v>398</v>
      </c>
      <c r="D231" s="268" t="s">
        <v>302</v>
      </c>
      <c r="E231" s="269" t="s">
        <v>399</v>
      </c>
      <c r="F231" s="270" t="s">
        <v>400</v>
      </c>
      <c r="G231" s="271" t="s">
        <v>327</v>
      </c>
      <c r="H231" s="272">
        <v>400</v>
      </c>
      <c r="I231" s="273"/>
      <c r="J231" s="274">
        <f>ROUND(I231*H231,2)</f>
        <v>0</v>
      </c>
      <c r="K231" s="270" t="s">
        <v>32</v>
      </c>
      <c r="L231" s="275"/>
      <c r="M231" s="276" t="s">
        <v>32</v>
      </c>
      <c r="N231" s="277" t="s">
        <v>47</v>
      </c>
      <c r="O231" s="88"/>
      <c r="P231" s="225">
        <f>O231*H231</f>
        <v>0</v>
      </c>
      <c r="Q231" s="225">
        <v>0.00016000000000000001</v>
      </c>
      <c r="R231" s="225">
        <f>Q231*H231</f>
        <v>0.064000000000000001</v>
      </c>
      <c r="S231" s="225">
        <v>0</v>
      </c>
      <c r="T231" s="226">
        <f>S231*H231</f>
        <v>0</v>
      </c>
      <c r="U231" s="42"/>
      <c r="V231" s="42"/>
      <c r="W231" s="42"/>
      <c r="X231" s="42"/>
      <c r="Y231" s="42"/>
      <c r="Z231" s="42"/>
      <c r="AA231" s="42"/>
      <c r="AB231" s="42"/>
      <c r="AC231" s="42"/>
      <c r="AD231" s="42"/>
      <c r="AE231" s="42"/>
      <c r="AR231" s="227" t="s">
        <v>269</v>
      </c>
      <c r="AT231" s="227" t="s">
        <v>302</v>
      </c>
      <c r="AU231" s="227" t="s">
        <v>85</v>
      </c>
      <c r="AY231" s="20" t="s">
        <v>214</v>
      </c>
      <c r="BE231" s="228">
        <f>IF(N231="základní",J231,0)</f>
        <v>0</v>
      </c>
      <c r="BF231" s="228">
        <f>IF(N231="snížená",J231,0)</f>
        <v>0</v>
      </c>
      <c r="BG231" s="228">
        <f>IF(N231="zákl. přenesená",J231,0)</f>
        <v>0</v>
      </c>
      <c r="BH231" s="228">
        <f>IF(N231="sníž. přenesená",J231,0)</f>
        <v>0</v>
      </c>
      <c r="BI231" s="228">
        <f>IF(N231="nulová",J231,0)</f>
        <v>0</v>
      </c>
      <c r="BJ231" s="20" t="s">
        <v>83</v>
      </c>
      <c r="BK231" s="228">
        <f>ROUND(I231*H231,2)</f>
        <v>0</v>
      </c>
      <c r="BL231" s="20" t="s">
        <v>215</v>
      </c>
      <c r="BM231" s="227" t="s">
        <v>401</v>
      </c>
    </row>
    <row r="232" s="13" customFormat="1">
      <c r="A232" s="13"/>
      <c r="B232" s="234"/>
      <c r="C232" s="235"/>
      <c r="D232" s="236" t="s">
        <v>225</v>
      </c>
      <c r="E232" s="237" t="s">
        <v>32</v>
      </c>
      <c r="F232" s="238" t="s">
        <v>402</v>
      </c>
      <c r="G232" s="235"/>
      <c r="H232" s="237" t="s">
        <v>32</v>
      </c>
      <c r="I232" s="239"/>
      <c r="J232" s="235"/>
      <c r="K232" s="235"/>
      <c r="L232" s="240"/>
      <c r="M232" s="241"/>
      <c r="N232" s="242"/>
      <c r="O232" s="242"/>
      <c r="P232" s="242"/>
      <c r="Q232" s="242"/>
      <c r="R232" s="242"/>
      <c r="S232" s="242"/>
      <c r="T232" s="243"/>
      <c r="U232" s="13"/>
      <c r="V232" s="13"/>
      <c r="W232" s="13"/>
      <c r="X232" s="13"/>
      <c r="Y232" s="13"/>
      <c r="Z232" s="13"/>
      <c r="AA232" s="13"/>
      <c r="AB232" s="13"/>
      <c r="AC232" s="13"/>
      <c r="AD232" s="13"/>
      <c r="AE232" s="13"/>
      <c r="AT232" s="244" t="s">
        <v>225</v>
      </c>
      <c r="AU232" s="244" t="s">
        <v>85</v>
      </c>
      <c r="AV232" s="13" t="s">
        <v>83</v>
      </c>
      <c r="AW232" s="13" t="s">
        <v>38</v>
      </c>
      <c r="AX232" s="13" t="s">
        <v>76</v>
      </c>
      <c r="AY232" s="244" t="s">
        <v>214</v>
      </c>
    </row>
    <row r="233" s="14" customFormat="1">
      <c r="A233" s="14"/>
      <c r="B233" s="245"/>
      <c r="C233" s="246"/>
      <c r="D233" s="236" t="s">
        <v>225</v>
      </c>
      <c r="E233" s="247" t="s">
        <v>32</v>
      </c>
      <c r="F233" s="248" t="s">
        <v>403</v>
      </c>
      <c r="G233" s="246"/>
      <c r="H233" s="249">
        <v>292</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225</v>
      </c>
      <c r="AU233" s="255" t="s">
        <v>85</v>
      </c>
      <c r="AV233" s="14" t="s">
        <v>85</v>
      </c>
      <c r="AW233" s="14" t="s">
        <v>38</v>
      </c>
      <c r="AX233" s="14" t="s">
        <v>76</v>
      </c>
      <c r="AY233" s="255" t="s">
        <v>214</v>
      </c>
    </row>
    <row r="234" s="14" customFormat="1">
      <c r="A234" s="14"/>
      <c r="B234" s="245"/>
      <c r="C234" s="246"/>
      <c r="D234" s="236" t="s">
        <v>225</v>
      </c>
      <c r="E234" s="247" t="s">
        <v>32</v>
      </c>
      <c r="F234" s="248" t="s">
        <v>404</v>
      </c>
      <c r="G234" s="246"/>
      <c r="H234" s="249">
        <v>63</v>
      </c>
      <c r="I234" s="250"/>
      <c r="J234" s="246"/>
      <c r="K234" s="246"/>
      <c r="L234" s="251"/>
      <c r="M234" s="252"/>
      <c r="N234" s="253"/>
      <c r="O234" s="253"/>
      <c r="P234" s="253"/>
      <c r="Q234" s="253"/>
      <c r="R234" s="253"/>
      <c r="S234" s="253"/>
      <c r="T234" s="254"/>
      <c r="U234" s="14"/>
      <c r="V234" s="14"/>
      <c r="W234" s="14"/>
      <c r="X234" s="14"/>
      <c r="Y234" s="14"/>
      <c r="Z234" s="14"/>
      <c r="AA234" s="14"/>
      <c r="AB234" s="14"/>
      <c r="AC234" s="14"/>
      <c r="AD234" s="14"/>
      <c r="AE234" s="14"/>
      <c r="AT234" s="255" t="s">
        <v>225</v>
      </c>
      <c r="AU234" s="255" t="s">
        <v>85</v>
      </c>
      <c r="AV234" s="14" t="s">
        <v>85</v>
      </c>
      <c r="AW234" s="14" t="s">
        <v>38</v>
      </c>
      <c r="AX234" s="14" t="s">
        <v>76</v>
      </c>
      <c r="AY234" s="255" t="s">
        <v>214</v>
      </c>
    </row>
    <row r="235" s="14" customFormat="1">
      <c r="A235" s="14"/>
      <c r="B235" s="245"/>
      <c r="C235" s="246"/>
      <c r="D235" s="236" t="s">
        <v>225</v>
      </c>
      <c r="E235" s="247" t="s">
        <v>32</v>
      </c>
      <c r="F235" s="248" t="s">
        <v>405</v>
      </c>
      <c r="G235" s="246"/>
      <c r="H235" s="249">
        <v>45</v>
      </c>
      <c r="I235" s="250"/>
      <c r="J235" s="246"/>
      <c r="K235" s="246"/>
      <c r="L235" s="251"/>
      <c r="M235" s="252"/>
      <c r="N235" s="253"/>
      <c r="O235" s="253"/>
      <c r="P235" s="253"/>
      <c r="Q235" s="253"/>
      <c r="R235" s="253"/>
      <c r="S235" s="253"/>
      <c r="T235" s="254"/>
      <c r="U235" s="14"/>
      <c r="V235" s="14"/>
      <c r="W235" s="14"/>
      <c r="X235" s="14"/>
      <c r="Y235" s="14"/>
      <c r="Z235" s="14"/>
      <c r="AA235" s="14"/>
      <c r="AB235" s="14"/>
      <c r="AC235" s="14"/>
      <c r="AD235" s="14"/>
      <c r="AE235" s="14"/>
      <c r="AT235" s="255" t="s">
        <v>225</v>
      </c>
      <c r="AU235" s="255" t="s">
        <v>85</v>
      </c>
      <c r="AV235" s="14" t="s">
        <v>85</v>
      </c>
      <c r="AW235" s="14" t="s">
        <v>38</v>
      </c>
      <c r="AX235" s="14" t="s">
        <v>76</v>
      </c>
      <c r="AY235" s="255" t="s">
        <v>214</v>
      </c>
    </row>
    <row r="236" s="15" customFormat="1">
      <c r="A236" s="15"/>
      <c r="B236" s="256"/>
      <c r="C236" s="257"/>
      <c r="D236" s="236" t="s">
        <v>225</v>
      </c>
      <c r="E236" s="258" t="s">
        <v>32</v>
      </c>
      <c r="F236" s="259" t="s">
        <v>256</v>
      </c>
      <c r="G236" s="257"/>
      <c r="H236" s="260">
        <v>400</v>
      </c>
      <c r="I236" s="261"/>
      <c r="J236" s="257"/>
      <c r="K236" s="257"/>
      <c r="L236" s="262"/>
      <c r="M236" s="263"/>
      <c r="N236" s="264"/>
      <c r="O236" s="264"/>
      <c r="P236" s="264"/>
      <c r="Q236" s="264"/>
      <c r="R236" s="264"/>
      <c r="S236" s="264"/>
      <c r="T236" s="265"/>
      <c r="U236" s="15"/>
      <c r="V236" s="15"/>
      <c r="W236" s="15"/>
      <c r="X236" s="15"/>
      <c r="Y236" s="15"/>
      <c r="Z236" s="15"/>
      <c r="AA236" s="15"/>
      <c r="AB236" s="15"/>
      <c r="AC236" s="15"/>
      <c r="AD236" s="15"/>
      <c r="AE236" s="15"/>
      <c r="AT236" s="266" t="s">
        <v>225</v>
      </c>
      <c r="AU236" s="266" t="s">
        <v>85</v>
      </c>
      <c r="AV236" s="15" t="s">
        <v>215</v>
      </c>
      <c r="AW236" s="15" t="s">
        <v>38</v>
      </c>
      <c r="AX236" s="15" t="s">
        <v>83</v>
      </c>
      <c r="AY236" s="266" t="s">
        <v>214</v>
      </c>
    </row>
    <row r="237" s="2" customFormat="1" ht="66.75" customHeight="1">
      <c r="A237" s="42"/>
      <c r="B237" s="43"/>
      <c r="C237" s="268" t="s">
        <v>406</v>
      </c>
      <c r="D237" s="268" t="s">
        <v>302</v>
      </c>
      <c r="E237" s="269" t="s">
        <v>407</v>
      </c>
      <c r="F237" s="270" t="s">
        <v>400</v>
      </c>
      <c r="G237" s="271" t="s">
        <v>327</v>
      </c>
      <c r="H237" s="272">
        <v>400</v>
      </c>
      <c r="I237" s="273"/>
      <c r="J237" s="274">
        <f>ROUND(I237*H237,2)</f>
        <v>0</v>
      </c>
      <c r="K237" s="270" t="s">
        <v>32</v>
      </c>
      <c r="L237" s="275"/>
      <c r="M237" s="276" t="s">
        <v>32</v>
      </c>
      <c r="N237" s="277" t="s">
        <v>47</v>
      </c>
      <c r="O237" s="88"/>
      <c r="P237" s="225">
        <f>O237*H237</f>
        <v>0</v>
      </c>
      <c r="Q237" s="225">
        <v>0.00016000000000000001</v>
      </c>
      <c r="R237" s="225">
        <f>Q237*H237</f>
        <v>0.064000000000000001</v>
      </c>
      <c r="S237" s="225">
        <v>0</v>
      </c>
      <c r="T237" s="226">
        <f>S237*H237</f>
        <v>0</v>
      </c>
      <c r="U237" s="42"/>
      <c r="V237" s="42"/>
      <c r="W237" s="42"/>
      <c r="X237" s="42"/>
      <c r="Y237" s="42"/>
      <c r="Z237" s="42"/>
      <c r="AA237" s="42"/>
      <c r="AB237" s="42"/>
      <c r="AC237" s="42"/>
      <c r="AD237" s="42"/>
      <c r="AE237" s="42"/>
      <c r="AR237" s="227" t="s">
        <v>269</v>
      </c>
      <c r="AT237" s="227" t="s">
        <v>302</v>
      </c>
      <c r="AU237" s="227" t="s">
        <v>85</v>
      </c>
      <c r="AY237" s="20" t="s">
        <v>214</v>
      </c>
      <c r="BE237" s="228">
        <f>IF(N237="základní",J237,0)</f>
        <v>0</v>
      </c>
      <c r="BF237" s="228">
        <f>IF(N237="snížená",J237,0)</f>
        <v>0</v>
      </c>
      <c r="BG237" s="228">
        <f>IF(N237="zákl. přenesená",J237,0)</f>
        <v>0</v>
      </c>
      <c r="BH237" s="228">
        <f>IF(N237="sníž. přenesená",J237,0)</f>
        <v>0</v>
      </c>
      <c r="BI237" s="228">
        <f>IF(N237="nulová",J237,0)</f>
        <v>0</v>
      </c>
      <c r="BJ237" s="20" t="s">
        <v>83</v>
      </c>
      <c r="BK237" s="228">
        <f>ROUND(I237*H237,2)</f>
        <v>0</v>
      </c>
      <c r="BL237" s="20" t="s">
        <v>215</v>
      </c>
      <c r="BM237" s="227" t="s">
        <v>408</v>
      </c>
    </row>
    <row r="238" s="13" customFormat="1">
      <c r="A238" s="13"/>
      <c r="B238" s="234"/>
      <c r="C238" s="235"/>
      <c r="D238" s="236" t="s">
        <v>225</v>
      </c>
      <c r="E238" s="237" t="s">
        <v>32</v>
      </c>
      <c r="F238" s="238" t="s">
        <v>409</v>
      </c>
      <c r="G238" s="235"/>
      <c r="H238" s="237" t="s">
        <v>32</v>
      </c>
      <c r="I238" s="239"/>
      <c r="J238" s="235"/>
      <c r="K238" s="235"/>
      <c r="L238" s="240"/>
      <c r="M238" s="241"/>
      <c r="N238" s="242"/>
      <c r="O238" s="242"/>
      <c r="P238" s="242"/>
      <c r="Q238" s="242"/>
      <c r="R238" s="242"/>
      <c r="S238" s="242"/>
      <c r="T238" s="243"/>
      <c r="U238" s="13"/>
      <c r="V238" s="13"/>
      <c r="W238" s="13"/>
      <c r="X238" s="13"/>
      <c r="Y238" s="13"/>
      <c r="Z238" s="13"/>
      <c r="AA238" s="13"/>
      <c r="AB238" s="13"/>
      <c r="AC238" s="13"/>
      <c r="AD238" s="13"/>
      <c r="AE238" s="13"/>
      <c r="AT238" s="244" t="s">
        <v>225</v>
      </c>
      <c r="AU238" s="244" t="s">
        <v>85</v>
      </c>
      <c r="AV238" s="13" t="s">
        <v>83</v>
      </c>
      <c r="AW238" s="13" t="s">
        <v>38</v>
      </c>
      <c r="AX238" s="13" t="s">
        <v>76</v>
      </c>
      <c r="AY238" s="244" t="s">
        <v>214</v>
      </c>
    </row>
    <row r="239" s="14" customFormat="1">
      <c r="A239" s="14"/>
      <c r="B239" s="245"/>
      <c r="C239" s="246"/>
      <c r="D239" s="236" t="s">
        <v>225</v>
      </c>
      <c r="E239" s="247" t="s">
        <v>32</v>
      </c>
      <c r="F239" s="248" t="s">
        <v>403</v>
      </c>
      <c r="G239" s="246"/>
      <c r="H239" s="249">
        <v>292</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225</v>
      </c>
      <c r="AU239" s="255" t="s">
        <v>85</v>
      </c>
      <c r="AV239" s="14" t="s">
        <v>85</v>
      </c>
      <c r="AW239" s="14" t="s">
        <v>38</v>
      </c>
      <c r="AX239" s="14" t="s">
        <v>76</v>
      </c>
      <c r="AY239" s="255" t="s">
        <v>214</v>
      </c>
    </row>
    <row r="240" s="14" customFormat="1">
      <c r="A240" s="14"/>
      <c r="B240" s="245"/>
      <c r="C240" s="246"/>
      <c r="D240" s="236" t="s">
        <v>225</v>
      </c>
      <c r="E240" s="247" t="s">
        <v>32</v>
      </c>
      <c r="F240" s="248" t="s">
        <v>404</v>
      </c>
      <c r="G240" s="246"/>
      <c r="H240" s="249">
        <v>63</v>
      </c>
      <c r="I240" s="250"/>
      <c r="J240" s="246"/>
      <c r="K240" s="246"/>
      <c r="L240" s="251"/>
      <c r="M240" s="252"/>
      <c r="N240" s="253"/>
      <c r="O240" s="253"/>
      <c r="P240" s="253"/>
      <c r="Q240" s="253"/>
      <c r="R240" s="253"/>
      <c r="S240" s="253"/>
      <c r="T240" s="254"/>
      <c r="U240" s="14"/>
      <c r="V240" s="14"/>
      <c r="W240" s="14"/>
      <c r="X240" s="14"/>
      <c r="Y240" s="14"/>
      <c r="Z240" s="14"/>
      <c r="AA240" s="14"/>
      <c r="AB240" s="14"/>
      <c r="AC240" s="14"/>
      <c r="AD240" s="14"/>
      <c r="AE240" s="14"/>
      <c r="AT240" s="255" t="s">
        <v>225</v>
      </c>
      <c r="AU240" s="255" t="s">
        <v>85</v>
      </c>
      <c r="AV240" s="14" t="s">
        <v>85</v>
      </c>
      <c r="AW240" s="14" t="s">
        <v>38</v>
      </c>
      <c r="AX240" s="14" t="s">
        <v>76</v>
      </c>
      <c r="AY240" s="255" t="s">
        <v>214</v>
      </c>
    </row>
    <row r="241" s="14" customFormat="1">
      <c r="A241" s="14"/>
      <c r="B241" s="245"/>
      <c r="C241" s="246"/>
      <c r="D241" s="236" t="s">
        <v>225</v>
      </c>
      <c r="E241" s="247" t="s">
        <v>32</v>
      </c>
      <c r="F241" s="248" t="s">
        <v>405</v>
      </c>
      <c r="G241" s="246"/>
      <c r="H241" s="249">
        <v>45</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225</v>
      </c>
      <c r="AU241" s="255" t="s">
        <v>85</v>
      </c>
      <c r="AV241" s="14" t="s">
        <v>85</v>
      </c>
      <c r="AW241" s="14" t="s">
        <v>38</v>
      </c>
      <c r="AX241" s="14" t="s">
        <v>76</v>
      </c>
      <c r="AY241" s="255" t="s">
        <v>214</v>
      </c>
    </row>
    <row r="242" s="15" customFormat="1">
      <c r="A242" s="15"/>
      <c r="B242" s="256"/>
      <c r="C242" s="257"/>
      <c r="D242" s="236" t="s">
        <v>225</v>
      </c>
      <c r="E242" s="258" t="s">
        <v>32</v>
      </c>
      <c r="F242" s="259" t="s">
        <v>256</v>
      </c>
      <c r="G242" s="257"/>
      <c r="H242" s="260">
        <v>400</v>
      </c>
      <c r="I242" s="261"/>
      <c r="J242" s="257"/>
      <c r="K242" s="257"/>
      <c r="L242" s="262"/>
      <c r="M242" s="263"/>
      <c r="N242" s="264"/>
      <c r="O242" s="264"/>
      <c r="P242" s="264"/>
      <c r="Q242" s="264"/>
      <c r="R242" s="264"/>
      <c r="S242" s="264"/>
      <c r="T242" s="265"/>
      <c r="U242" s="15"/>
      <c r="V242" s="15"/>
      <c r="W242" s="15"/>
      <c r="X242" s="15"/>
      <c r="Y242" s="15"/>
      <c r="Z242" s="15"/>
      <c r="AA242" s="15"/>
      <c r="AB242" s="15"/>
      <c r="AC242" s="15"/>
      <c r="AD242" s="15"/>
      <c r="AE242" s="15"/>
      <c r="AT242" s="266" t="s">
        <v>225</v>
      </c>
      <c r="AU242" s="266" t="s">
        <v>85</v>
      </c>
      <c r="AV242" s="15" t="s">
        <v>215</v>
      </c>
      <c r="AW242" s="15" t="s">
        <v>38</v>
      </c>
      <c r="AX242" s="15" t="s">
        <v>83</v>
      </c>
      <c r="AY242" s="266" t="s">
        <v>214</v>
      </c>
    </row>
    <row r="243" s="2" customFormat="1" ht="33" customHeight="1">
      <c r="A243" s="42"/>
      <c r="B243" s="43"/>
      <c r="C243" s="268" t="s">
        <v>410</v>
      </c>
      <c r="D243" s="268" t="s">
        <v>302</v>
      </c>
      <c r="E243" s="269" t="s">
        <v>411</v>
      </c>
      <c r="F243" s="270" t="s">
        <v>412</v>
      </c>
      <c r="G243" s="271" t="s">
        <v>327</v>
      </c>
      <c r="H243" s="272">
        <v>291</v>
      </c>
      <c r="I243" s="273"/>
      <c r="J243" s="274">
        <f>ROUND(I243*H243,2)</f>
        <v>0</v>
      </c>
      <c r="K243" s="270" t="s">
        <v>32</v>
      </c>
      <c r="L243" s="275"/>
      <c r="M243" s="276" t="s">
        <v>32</v>
      </c>
      <c r="N243" s="277" t="s">
        <v>47</v>
      </c>
      <c r="O243" s="88"/>
      <c r="P243" s="225">
        <f>O243*H243</f>
        <v>0</v>
      </c>
      <c r="Q243" s="225">
        <v>0.00016000000000000001</v>
      </c>
      <c r="R243" s="225">
        <f>Q243*H243</f>
        <v>0.046560000000000004</v>
      </c>
      <c r="S243" s="225">
        <v>0</v>
      </c>
      <c r="T243" s="226">
        <f>S243*H243</f>
        <v>0</v>
      </c>
      <c r="U243" s="42"/>
      <c r="V243" s="42"/>
      <c r="W243" s="42"/>
      <c r="X243" s="42"/>
      <c r="Y243" s="42"/>
      <c r="Z243" s="42"/>
      <c r="AA243" s="42"/>
      <c r="AB243" s="42"/>
      <c r="AC243" s="42"/>
      <c r="AD243" s="42"/>
      <c r="AE243" s="42"/>
      <c r="AR243" s="227" t="s">
        <v>269</v>
      </c>
      <c r="AT243" s="227" t="s">
        <v>302</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215</v>
      </c>
      <c r="BM243" s="227" t="s">
        <v>413</v>
      </c>
    </row>
    <row r="244" s="13" customFormat="1">
      <c r="A244" s="13"/>
      <c r="B244" s="234"/>
      <c r="C244" s="235"/>
      <c r="D244" s="236" t="s">
        <v>225</v>
      </c>
      <c r="E244" s="237" t="s">
        <v>32</v>
      </c>
      <c r="F244" s="238" t="s">
        <v>402</v>
      </c>
      <c r="G244" s="235"/>
      <c r="H244" s="237" t="s">
        <v>32</v>
      </c>
      <c r="I244" s="239"/>
      <c r="J244" s="235"/>
      <c r="K244" s="235"/>
      <c r="L244" s="240"/>
      <c r="M244" s="241"/>
      <c r="N244" s="242"/>
      <c r="O244" s="242"/>
      <c r="P244" s="242"/>
      <c r="Q244" s="242"/>
      <c r="R244" s="242"/>
      <c r="S244" s="242"/>
      <c r="T244" s="243"/>
      <c r="U244" s="13"/>
      <c r="V244" s="13"/>
      <c r="W244" s="13"/>
      <c r="X244" s="13"/>
      <c r="Y244" s="13"/>
      <c r="Z244" s="13"/>
      <c r="AA244" s="13"/>
      <c r="AB244" s="13"/>
      <c r="AC244" s="13"/>
      <c r="AD244" s="13"/>
      <c r="AE244" s="13"/>
      <c r="AT244" s="244" t="s">
        <v>225</v>
      </c>
      <c r="AU244" s="244" t="s">
        <v>85</v>
      </c>
      <c r="AV244" s="13" t="s">
        <v>83</v>
      </c>
      <c r="AW244" s="13" t="s">
        <v>38</v>
      </c>
      <c r="AX244" s="13" t="s">
        <v>76</v>
      </c>
      <c r="AY244" s="244" t="s">
        <v>214</v>
      </c>
    </row>
    <row r="245" s="14" customFormat="1">
      <c r="A245" s="14"/>
      <c r="B245" s="245"/>
      <c r="C245" s="246"/>
      <c r="D245" s="236" t="s">
        <v>225</v>
      </c>
      <c r="E245" s="247" t="s">
        <v>32</v>
      </c>
      <c r="F245" s="248" t="s">
        <v>414</v>
      </c>
      <c r="G245" s="246"/>
      <c r="H245" s="249">
        <v>219</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225</v>
      </c>
      <c r="AU245" s="255" t="s">
        <v>85</v>
      </c>
      <c r="AV245" s="14" t="s">
        <v>85</v>
      </c>
      <c r="AW245" s="14" t="s">
        <v>38</v>
      </c>
      <c r="AX245" s="14" t="s">
        <v>76</v>
      </c>
      <c r="AY245" s="255" t="s">
        <v>214</v>
      </c>
    </row>
    <row r="246" s="14" customFormat="1">
      <c r="A246" s="14"/>
      <c r="B246" s="245"/>
      <c r="C246" s="246"/>
      <c r="D246" s="236" t="s">
        <v>225</v>
      </c>
      <c r="E246" s="247" t="s">
        <v>32</v>
      </c>
      <c r="F246" s="248" t="s">
        <v>415</v>
      </c>
      <c r="G246" s="246"/>
      <c r="H246" s="249">
        <v>42</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225</v>
      </c>
      <c r="AU246" s="255" t="s">
        <v>85</v>
      </c>
      <c r="AV246" s="14" t="s">
        <v>85</v>
      </c>
      <c r="AW246" s="14" t="s">
        <v>38</v>
      </c>
      <c r="AX246" s="14" t="s">
        <v>76</v>
      </c>
      <c r="AY246" s="255" t="s">
        <v>214</v>
      </c>
    </row>
    <row r="247" s="14" customFormat="1">
      <c r="A247" s="14"/>
      <c r="B247" s="245"/>
      <c r="C247" s="246"/>
      <c r="D247" s="236" t="s">
        <v>225</v>
      </c>
      <c r="E247" s="247" t="s">
        <v>32</v>
      </c>
      <c r="F247" s="248" t="s">
        <v>416</v>
      </c>
      <c r="G247" s="246"/>
      <c r="H247" s="249">
        <v>30</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225</v>
      </c>
      <c r="AU247" s="255" t="s">
        <v>85</v>
      </c>
      <c r="AV247" s="14" t="s">
        <v>85</v>
      </c>
      <c r="AW247" s="14" t="s">
        <v>38</v>
      </c>
      <c r="AX247" s="14" t="s">
        <v>76</v>
      </c>
      <c r="AY247" s="255" t="s">
        <v>214</v>
      </c>
    </row>
    <row r="248" s="15" customFormat="1">
      <c r="A248" s="15"/>
      <c r="B248" s="256"/>
      <c r="C248" s="257"/>
      <c r="D248" s="236" t="s">
        <v>225</v>
      </c>
      <c r="E248" s="258" t="s">
        <v>32</v>
      </c>
      <c r="F248" s="259" t="s">
        <v>256</v>
      </c>
      <c r="G248" s="257"/>
      <c r="H248" s="260">
        <v>291</v>
      </c>
      <c r="I248" s="261"/>
      <c r="J248" s="257"/>
      <c r="K248" s="257"/>
      <c r="L248" s="262"/>
      <c r="M248" s="263"/>
      <c r="N248" s="264"/>
      <c r="O248" s="264"/>
      <c r="P248" s="264"/>
      <c r="Q248" s="264"/>
      <c r="R248" s="264"/>
      <c r="S248" s="264"/>
      <c r="T248" s="265"/>
      <c r="U248" s="15"/>
      <c r="V248" s="15"/>
      <c r="W248" s="15"/>
      <c r="X248" s="15"/>
      <c r="Y248" s="15"/>
      <c r="Z248" s="15"/>
      <c r="AA248" s="15"/>
      <c r="AB248" s="15"/>
      <c r="AC248" s="15"/>
      <c r="AD248" s="15"/>
      <c r="AE248" s="15"/>
      <c r="AT248" s="266" t="s">
        <v>225</v>
      </c>
      <c r="AU248" s="266" t="s">
        <v>85</v>
      </c>
      <c r="AV248" s="15" t="s">
        <v>215</v>
      </c>
      <c r="AW248" s="15" t="s">
        <v>38</v>
      </c>
      <c r="AX248" s="15" t="s">
        <v>83</v>
      </c>
      <c r="AY248" s="266" t="s">
        <v>214</v>
      </c>
    </row>
    <row r="249" s="2" customFormat="1" ht="33" customHeight="1">
      <c r="A249" s="42"/>
      <c r="B249" s="43"/>
      <c r="C249" s="268" t="s">
        <v>417</v>
      </c>
      <c r="D249" s="268" t="s">
        <v>302</v>
      </c>
      <c r="E249" s="269" t="s">
        <v>418</v>
      </c>
      <c r="F249" s="270" t="s">
        <v>419</v>
      </c>
      <c r="G249" s="271" t="s">
        <v>327</v>
      </c>
      <c r="H249" s="272">
        <v>30</v>
      </c>
      <c r="I249" s="273"/>
      <c r="J249" s="274">
        <f>ROUND(I249*H249,2)</f>
        <v>0</v>
      </c>
      <c r="K249" s="270" t="s">
        <v>32</v>
      </c>
      <c r="L249" s="275"/>
      <c r="M249" s="276" t="s">
        <v>32</v>
      </c>
      <c r="N249" s="277" t="s">
        <v>47</v>
      </c>
      <c r="O249" s="88"/>
      <c r="P249" s="225">
        <f>O249*H249</f>
        <v>0</v>
      </c>
      <c r="Q249" s="225">
        <v>0.00016000000000000001</v>
      </c>
      <c r="R249" s="225">
        <f>Q249*H249</f>
        <v>0.0048000000000000004</v>
      </c>
      <c r="S249" s="225">
        <v>0</v>
      </c>
      <c r="T249" s="226">
        <f>S249*H249</f>
        <v>0</v>
      </c>
      <c r="U249" s="42"/>
      <c r="V249" s="42"/>
      <c r="W249" s="42"/>
      <c r="X249" s="42"/>
      <c r="Y249" s="42"/>
      <c r="Z249" s="42"/>
      <c r="AA249" s="42"/>
      <c r="AB249" s="42"/>
      <c r="AC249" s="42"/>
      <c r="AD249" s="42"/>
      <c r="AE249" s="42"/>
      <c r="AR249" s="227" t="s">
        <v>269</v>
      </c>
      <c r="AT249" s="227" t="s">
        <v>302</v>
      </c>
      <c r="AU249" s="227" t="s">
        <v>85</v>
      </c>
      <c r="AY249" s="20" t="s">
        <v>214</v>
      </c>
      <c r="BE249" s="228">
        <f>IF(N249="základní",J249,0)</f>
        <v>0</v>
      </c>
      <c r="BF249" s="228">
        <f>IF(N249="snížená",J249,0)</f>
        <v>0</v>
      </c>
      <c r="BG249" s="228">
        <f>IF(N249="zákl. přenesená",J249,0)</f>
        <v>0</v>
      </c>
      <c r="BH249" s="228">
        <f>IF(N249="sníž. přenesená",J249,0)</f>
        <v>0</v>
      </c>
      <c r="BI249" s="228">
        <f>IF(N249="nulová",J249,0)</f>
        <v>0</v>
      </c>
      <c r="BJ249" s="20" t="s">
        <v>83</v>
      </c>
      <c r="BK249" s="228">
        <f>ROUND(I249*H249,2)</f>
        <v>0</v>
      </c>
      <c r="BL249" s="20" t="s">
        <v>215</v>
      </c>
      <c r="BM249" s="227" t="s">
        <v>420</v>
      </c>
    </row>
    <row r="250" s="13" customFormat="1">
      <c r="A250" s="13"/>
      <c r="B250" s="234"/>
      <c r="C250" s="235"/>
      <c r="D250" s="236" t="s">
        <v>225</v>
      </c>
      <c r="E250" s="237" t="s">
        <v>32</v>
      </c>
      <c r="F250" s="238" t="s">
        <v>409</v>
      </c>
      <c r="G250" s="235"/>
      <c r="H250" s="237" t="s">
        <v>32</v>
      </c>
      <c r="I250" s="239"/>
      <c r="J250" s="235"/>
      <c r="K250" s="235"/>
      <c r="L250" s="240"/>
      <c r="M250" s="241"/>
      <c r="N250" s="242"/>
      <c r="O250" s="242"/>
      <c r="P250" s="242"/>
      <c r="Q250" s="242"/>
      <c r="R250" s="242"/>
      <c r="S250" s="242"/>
      <c r="T250" s="243"/>
      <c r="U250" s="13"/>
      <c r="V250" s="13"/>
      <c r="W250" s="13"/>
      <c r="X250" s="13"/>
      <c r="Y250" s="13"/>
      <c r="Z250" s="13"/>
      <c r="AA250" s="13"/>
      <c r="AB250" s="13"/>
      <c r="AC250" s="13"/>
      <c r="AD250" s="13"/>
      <c r="AE250" s="13"/>
      <c r="AT250" s="244" t="s">
        <v>225</v>
      </c>
      <c r="AU250" s="244" t="s">
        <v>85</v>
      </c>
      <c r="AV250" s="13" t="s">
        <v>83</v>
      </c>
      <c r="AW250" s="13" t="s">
        <v>38</v>
      </c>
      <c r="AX250" s="13" t="s">
        <v>76</v>
      </c>
      <c r="AY250" s="244" t="s">
        <v>214</v>
      </c>
    </row>
    <row r="251" s="14" customFormat="1">
      <c r="A251" s="14"/>
      <c r="B251" s="245"/>
      <c r="C251" s="246"/>
      <c r="D251" s="236" t="s">
        <v>225</v>
      </c>
      <c r="E251" s="247" t="s">
        <v>32</v>
      </c>
      <c r="F251" s="248" t="s">
        <v>414</v>
      </c>
      <c r="G251" s="246"/>
      <c r="H251" s="249">
        <v>219</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225</v>
      </c>
      <c r="AU251" s="255" t="s">
        <v>85</v>
      </c>
      <c r="AV251" s="14" t="s">
        <v>85</v>
      </c>
      <c r="AW251" s="14" t="s">
        <v>38</v>
      </c>
      <c r="AX251" s="14" t="s">
        <v>76</v>
      </c>
      <c r="AY251" s="255" t="s">
        <v>214</v>
      </c>
    </row>
    <row r="252" s="14" customFormat="1">
      <c r="A252" s="14"/>
      <c r="B252" s="245"/>
      <c r="C252" s="246"/>
      <c r="D252" s="236" t="s">
        <v>225</v>
      </c>
      <c r="E252" s="247" t="s">
        <v>32</v>
      </c>
      <c r="F252" s="248" t="s">
        <v>415</v>
      </c>
      <c r="G252" s="246"/>
      <c r="H252" s="249">
        <v>42</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225</v>
      </c>
      <c r="AU252" s="255" t="s">
        <v>85</v>
      </c>
      <c r="AV252" s="14" t="s">
        <v>85</v>
      </c>
      <c r="AW252" s="14" t="s">
        <v>38</v>
      </c>
      <c r="AX252" s="14" t="s">
        <v>76</v>
      </c>
      <c r="AY252" s="255" t="s">
        <v>214</v>
      </c>
    </row>
    <row r="253" s="14" customFormat="1">
      <c r="A253" s="14"/>
      <c r="B253" s="245"/>
      <c r="C253" s="246"/>
      <c r="D253" s="236" t="s">
        <v>225</v>
      </c>
      <c r="E253" s="247" t="s">
        <v>32</v>
      </c>
      <c r="F253" s="248" t="s">
        <v>416</v>
      </c>
      <c r="G253" s="246"/>
      <c r="H253" s="249">
        <v>30</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225</v>
      </c>
      <c r="AU253" s="255" t="s">
        <v>85</v>
      </c>
      <c r="AV253" s="14" t="s">
        <v>85</v>
      </c>
      <c r="AW253" s="14" t="s">
        <v>38</v>
      </c>
      <c r="AX253" s="14" t="s">
        <v>83</v>
      </c>
      <c r="AY253" s="255" t="s">
        <v>214</v>
      </c>
    </row>
    <row r="254" s="2" customFormat="1" ht="24.15" customHeight="1">
      <c r="A254" s="42"/>
      <c r="B254" s="43"/>
      <c r="C254" s="216" t="s">
        <v>421</v>
      </c>
      <c r="D254" s="216" t="s">
        <v>217</v>
      </c>
      <c r="E254" s="217" t="s">
        <v>422</v>
      </c>
      <c r="F254" s="218" t="s">
        <v>423</v>
      </c>
      <c r="G254" s="219" t="s">
        <v>220</v>
      </c>
      <c r="H254" s="220">
        <v>2.3100000000000001</v>
      </c>
      <c r="I254" s="221"/>
      <c r="J254" s="222">
        <f>ROUND(I254*H254,2)</f>
        <v>0</v>
      </c>
      <c r="K254" s="218" t="s">
        <v>221</v>
      </c>
      <c r="L254" s="48"/>
      <c r="M254" s="223" t="s">
        <v>32</v>
      </c>
      <c r="N254" s="224" t="s">
        <v>47</v>
      </c>
      <c r="O254" s="88"/>
      <c r="P254" s="225">
        <f>O254*H254</f>
        <v>0</v>
      </c>
      <c r="Q254" s="225">
        <v>0</v>
      </c>
      <c r="R254" s="225">
        <f>Q254*H254</f>
        <v>0</v>
      </c>
      <c r="S254" s="225">
        <v>2.3999999999999999</v>
      </c>
      <c r="T254" s="226">
        <f>S254*H254</f>
        <v>5.5439999999999996</v>
      </c>
      <c r="U254" s="42"/>
      <c r="V254" s="42"/>
      <c r="W254" s="42"/>
      <c r="X254" s="42"/>
      <c r="Y254" s="42"/>
      <c r="Z254" s="42"/>
      <c r="AA254" s="42"/>
      <c r="AB254" s="42"/>
      <c r="AC254" s="42"/>
      <c r="AD254" s="42"/>
      <c r="AE254" s="42"/>
      <c r="AR254" s="227" t="s">
        <v>215</v>
      </c>
      <c r="AT254" s="227" t="s">
        <v>217</v>
      </c>
      <c r="AU254" s="227" t="s">
        <v>85</v>
      </c>
      <c r="AY254" s="20" t="s">
        <v>214</v>
      </c>
      <c r="BE254" s="228">
        <f>IF(N254="základní",J254,0)</f>
        <v>0</v>
      </c>
      <c r="BF254" s="228">
        <f>IF(N254="snížená",J254,0)</f>
        <v>0</v>
      </c>
      <c r="BG254" s="228">
        <f>IF(N254="zákl. přenesená",J254,0)</f>
        <v>0</v>
      </c>
      <c r="BH254" s="228">
        <f>IF(N254="sníž. přenesená",J254,0)</f>
        <v>0</v>
      </c>
      <c r="BI254" s="228">
        <f>IF(N254="nulová",J254,0)</f>
        <v>0</v>
      </c>
      <c r="BJ254" s="20" t="s">
        <v>83</v>
      </c>
      <c r="BK254" s="228">
        <f>ROUND(I254*H254,2)</f>
        <v>0</v>
      </c>
      <c r="BL254" s="20" t="s">
        <v>215</v>
      </c>
      <c r="BM254" s="227" t="s">
        <v>424</v>
      </c>
    </row>
    <row r="255" s="2" customFormat="1">
      <c r="A255" s="42"/>
      <c r="B255" s="43"/>
      <c r="C255" s="44"/>
      <c r="D255" s="229" t="s">
        <v>223</v>
      </c>
      <c r="E255" s="44"/>
      <c r="F255" s="230" t="s">
        <v>425</v>
      </c>
      <c r="G255" s="44"/>
      <c r="H255" s="44"/>
      <c r="I255" s="231"/>
      <c r="J255" s="44"/>
      <c r="K255" s="44"/>
      <c r="L255" s="48"/>
      <c r="M255" s="232"/>
      <c r="N255" s="233"/>
      <c r="O255" s="88"/>
      <c r="P255" s="88"/>
      <c r="Q255" s="88"/>
      <c r="R255" s="88"/>
      <c r="S255" s="88"/>
      <c r="T255" s="89"/>
      <c r="U255" s="42"/>
      <c r="V255" s="42"/>
      <c r="W255" s="42"/>
      <c r="X255" s="42"/>
      <c r="Y255" s="42"/>
      <c r="Z255" s="42"/>
      <c r="AA255" s="42"/>
      <c r="AB255" s="42"/>
      <c r="AC255" s="42"/>
      <c r="AD255" s="42"/>
      <c r="AE255" s="42"/>
      <c r="AT255" s="20" t="s">
        <v>223</v>
      </c>
      <c r="AU255" s="20" t="s">
        <v>85</v>
      </c>
    </row>
    <row r="256" s="13" customFormat="1">
      <c r="A256" s="13"/>
      <c r="B256" s="234"/>
      <c r="C256" s="235"/>
      <c r="D256" s="236" t="s">
        <v>225</v>
      </c>
      <c r="E256" s="237" t="s">
        <v>32</v>
      </c>
      <c r="F256" s="238" t="s">
        <v>226</v>
      </c>
      <c r="G256" s="235"/>
      <c r="H256" s="237" t="s">
        <v>32</v>
      </c>
      <c r="I256" s="239"/>
      <c r="J256" s="235"/>
      <c r="K256" s="235"/>
      <c r="L256" s="240"/>
      <c r="M256" s="241"/>
      <c r="N256" s="242"/>
      <c r="O256" s="242"/>
      <c r="P256" s="242"/>
      <c r="Q256" s="242"/>
      <c r="R256" s="242"/>
      <c r="S256" s="242"/>
      <c r="T256" s="243"/>
      <c r="U256" s="13"/>
      <c r="V256" s="13"/>
      <c r="W256" s="13"/>
      <c r="X256" s="13"/>
      <c r="Y256" s="13"/>
      <c r="Z256" s="13"/>
      <c r="AA256" s="13"/>
      <c r="AB256" s="13"/>
      <c r="AC256" s="13"/>
      <c r="AD256" s="13"/>
      <c r="AE256" s="13"/>
      <c r="AT256" s="244" t="s">
        <v>225</v>
      </c>
      <c r="AU256" s="244" t="s">
        <v>85</v>
      </c>
      <c r="AV256" s="13" t="s">
        <v>83</v>
      </c>
      <c r="AW256" s="13" t="s">
        <v>38</v>
      </c>
      <c r="AX256" s="13" t="s">
        <v>76</v>
      </c>
      <c r="AY256" s="244" t="s">
        <v>214</v>
      </c>
    </row>
    <row r="257" s="14" customFormat="1">
      <c r="A257" s="14"/>
      <c r="B257" s="245"/>
      <c r="C257" s="246"/>
      <c r="D257" s="236" t="s">
        <v>225</v>
      </c>
      <c r="E257" s="247" t="s">
        <v>32</v>
      </c>
      <c r="F257" s="248" t="s">
        <v>227</v>
      </c>
      <c r="G257" s="246"/>
      <c r="H257" s="249">
        <v>2.3100000000000001</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225</v>
      </c>
      <c r="AU257" s="255" t="s">
        <v>85</v>
      </c>
      <c r="AV257" s="14" t="s">
        <v>85</v>
      </c>
      <c r="AW257" s="14" t="s">
        <v>38</v>
      </c>
      <c r="AX257" s="14" t="s">
        <v>83</v>
      </c>
      <c r="AY257" s="255" t="s">
        <v>214</v>
      </c>
    </row>
    <row r="258" s="2" customFormat="1" ht="33" customHeight="1">
      <c r="A258" s="42"/>
      <c r="B258" s="43"/>
      <c r="C258" s="216" t="s">
        <v>426</v>
      </c>
      <c r="D258" s="216" t="s">
        <v>217</v>
      </c>
      <c r="E258" s="217" t="s">
        <v>427</v>
      </c>
      <c r="F258" s="218" t="s">
        <v>428</v>
      </c>
      <c r="G258" s="219" t="s">
        <v>220</v>
      </c>
      <c r="H258" s="220">
        <v>48.149999999999999</v>
      </c>
      <c r="I258" s="221"/>
      <c r="J258" s="222">
        <f>ROUND(I258*H258,2)</f>
        <v>0</v>
      </c>
      <c r="K258" s="218" t="s">
        <v>221</v>
      </c>
      <c r="L258" s="48"/>
      <c r="M258" s="223" t="s">
        <v>32</v>
      </c>
      <c r="N258" s="224" t="s">
        <v>47</v>
      </c>
      <c r="O258" s="88"/>
      <c r="P258" s="225">
        <f>O258*H258</f>
        <v>0</v>
      </c>
      <c r="Q258" s="225">
        <v>0</v>
      </c>
      <c r="R258" s="225">
        <f>Q258*H258</f>
        <v>0</v>
      </c>
      <c r="S258" s="225">
        <v>1.3999999999999999</v>
      </c>
      <c r="T258" s="226">
        <f>S258*H258</f>
        <v>67.409999999999997</v>
      </c>
      <c r="U258" s="42"/>
      <c r="V258" s="42"/>
      <c r="W258" s="42"/>
      <c r="X258" s="42"/>
      <c r="Y258" s="42"/>
      <c r="Z258" s="42"/>
      <c r="AA258" s="42"/>
      <c r="AB258" s="42"/>
      <c r="AC258" s="42"/>
      <c r="AD258" s="42"/>
      <c r="AE258" s="42"/>
      <c r="AR258" s="227" t="s">
        <v>215</v>
      </c>
      <c r="AT258" s="227" t="s">
        <v>217</v>
      </c>
      <c r="AU258" s="227" t="s">
        <v>85</v>
      </c>
      <c r="AY258" s="20" t="s">
        <v>214</v>
      </c>
      <c r="BE258" s="228">
        <f>IF(N258="základní",J258,0)</f>
        <v>0</v>
      </c>
      <c r="BF258" s="228">
        <f>IF(N258="snížená",J258,0)</f>
        <v>0</v>
      </c>
      <c r="BG258" s="228">
        <f>IF(N258="zákl. přenesená",J258,0)</f>
        <v>0</v>
      </c>
      <c r="BH258" s="228">
        <f>IF(N258="sníž. přenesená",J258,0)</f>
        <v>0</v>
      </c>
      <c r="BI258" s="228">
        <f>IF(N258="nulová",J258,0)</f>
        <v>0</v>
      </c>
      <c r="BJ258" s="20" t="s">
        <v>83</v>
      </c>
      <c r="BK258" s="228">
        <f>ROUND(I258*H258,2)</f>
        <v>0</v>
      </c>
      <c r="BL258" s="20" t="s">
        <v>215</v>
      </c>
      <c r="BM258" s="227" t="s">
        <v>429</v>
      </c>
    </row>
    <row r="259" s="2" customFormat="1">
      <c r="A259" s="42"/>
      <c r="B259" s="43"/>
      <c r="C259" s="44"/>
      <c r="D259" s="229" t="s">
        <v>223</v>
      </c>
      <c r="E259" s="44"/>
      <c r="F259" s="230" t="s">
        <v>430</v>
      </c>
      <c r="G259" s="44"/>
      <c r="H259" s="44"/>
      <c r="I259" s="231"/>
      <c r="J259" s="44"/>
      <c r="K259" s="44"/>
      <c r="L259" s="48"/>
      <c r="M259" s="232"/>
      <c r="N259" s="233"/>
      <c r="O259" s="88"/>
      <c r="P259" s="88"/>
      <c r="Q259" s="88"/>
      <c r="R259" s="88"/>
      <c r="S259" s="88"/>
      <c r="T259" s="89"/>
      <c r="U259" s="42"/>
      <c r="V259" s="42"/>
      <c r="W259" s="42"/>
      <c r="X259" s="42"/>
      <c r="Y259" s="42"/>
      <c r="Z259" s="42"/>
      <c r="AA259" s="42"/>
      <c r="AB259" s="42"/>
      <c r="AC259" s="42"/>
      <c r="AD259" s="42"/>
      <c r="AE259" s="42"/>
      <c r="AT259" s="20" t="s">
        <v>223</v>
      </c>
      <c r="AU259" s="20" t="s">
        <v>85</v>
      </c>
    </row>
    <row r="260" s="14" customFormat="1">
      <c r="A260" s="14"/>
      <c r="B260" s="245"/>
      <c r="C260" s="246"/>
      <c r="D260" s="236" t="s">
        <v>225</v>
      </c>
      <c r="E260" s="247" t="s">
        <v>32</v>
      </c>
      <c r="F260" s="248" t="s">
        <v>431</v>
      </c>
      <c r="G260" s="246"/>
      <c r="H260" s="249">
        <v>8.7449999999999992</v>
      </c>
      <c r="I260" s="250"/>
      <c r="J260" s="246"/>
      <c r="K260" s="246"/>
      <c r="L260" s="251"/>
      <c r="M260" s="252"/>
      <c r="N260" s="253"/>
      <c r="O260" s="253"/>
      <c r="P260" s="253"/>
      <c r="Q260" s="253"/>
      <c r="R260" s="253"/>
      <c r="S260" s="253"/>
      <c r="T260" s="254"/>
      <c r="U260" s="14"/>
      <c r="V260" s="14"/>
      <c r="W260" s="14"/>
      <c r="X260" s="14"/>
      <c r="Y260" s="14"/>
      <c r="Z260" s="14"/>
      <c r="AA260" s="14"/>
      <c r="AB260" s="14"/>
      <c r="AC260" s="14"/>
      <c r="AD260" s="14"/>
      <c r="AE260" s="14"/>
      <c r="AT260" s="255" t="s">
        <v>225</v>
      </c>
      <c r="AU260" s="255" t="s">
        <v>85</v>
      </c>
      <c r="AV260" s="14" t="s">
        <v>85</v>
      </c>
      <c r="AW260" s="14" t="s">
        <v>38</v>
      </c>
      <c r="AX260" s="14" t="s">
        <v>76</v>
      </c>
      <c r="AY260" s="255" t="s">
        <v>214</v>
      </c>
    </row>
    <row r="261" s="14" customFormat="1">
      <c r="A261" s="14"/>
      <c r="B261" s="245"/>
      <c r="C261" s="246"/>
      <c r="D261" s="236" t="s">
        <v>225</v>
      </c>
      <c r="E261" s="247" t="s">
        <v>32</v>
      </c>
      <c r="F261" s="248" t="s">
        <v>432</v>
      </c>
      <c r="G261" s="246"/>
      <c r="H261" s="249">
        <v>8.1300000000000008</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225</v>
      </c>
      <c r="AU261" s="255" t="s">
        <v>85</v>
      </c>
      <c r="AV261" s="14" t="s">
        <v>85</v>
      </c>
      <c r="AW261" s="14" t="s">
        <v>38</v>
      </c>
      <c r="AX261" s="14" t="s">
        <v>76</v>
      </c>
      <c r="AY261" s="255" t="s">
        <v>214</v>
      </c>
    </row>
    <row r="262" s="14" customFormat="1">
      <c r="A262" s="14"/>
      <c r="B262" s="245"/>
      <c r="C262" s="246"/>
      <c r="D262" s="236" t="s">
        <v>225</v>
      </c>
      <c r="E262" s="247" t="s">
        <v>32</v>
      </c>
      <c r="F262" s="248" t="s">
        <v>433</v>
      </c>
      <c r="G262" s="246"/>
      <c r="H262" s="249">
        <v>9.9450000000000003</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225</v>
      </c>
      <c r="AU262" s="255" t="s">
        <v>85</v>
      </c>
      <c r="AV262" s="14" t="s">
        <v>85</v>
      </c>
      <c r="AW262" s="14" t="s">
        <v>38</v>
      </c>
      <c r="AX262" s="14" t="s">
        <v>76</v>
      </c>
      <c r="AY262" s="255" t="s">
        <v>214</v>
      </c>
    </row>
    <row r="263" s="14" customFormat="1">
      <c r="A263" s="14"/>
      <c r="B263" s="245"/>
      <c r="C263" s="246"/>
      <c r="D263" s="236" t="s">
        <v>225</v>
      </c>
      <c r="E263" s="247" t="s">
        <v>32</v>
      </c>
      <c r="F263" s="248" t="s">
        <v>434</v>
      </c>
      <c r="G263" s="246"/>
      <c r="H263" s="249">
        <v>9.8399999999999999</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225</v>
      </c>
      <c r="AU263" s="255" t="s">
        <v>85</v>
      </c>
      <c r="AV263" s="14" t="s">
        <v>85</v>
      </c>
      <c r="AW263" s="14" t="s">
        <v>38</v>
      </c>
      <c r="AX263" s="14" t="s">
        <v>76</v>
      </c>
      <c r="AY263" s="255" t="s">
        <v>214</v>
      </c>
    </row>
    <row r="264" s="14" customFormat="1">
      <c r="A264" s="14"/>
      <c r="B264" s="245"/>
      <c r="C264" s="246"/>
      <c r="D264" s="236" t="s">
        <v>225</v>
      </c>
      <c r="E264" s="247" t="s">
        <v>32</v>
      </c>
      <c r="F264" s="248" t="s">
        <v>435</v>
      </c>
      <c r="G264" s="246"/>
      <c r="H264" s="249">
        <v>11.49</v>
      </c>
      <c r="I264" s="250"/>
      <c r="J264" s="246"/>
      <c r="K264" s="246"/>
      <c r="L264" s="251"/>
      <c r="M264" s="252"/>
      <c r="N264" s="253"/>
      <c r="O264" s="253"/>
      <c r="P264" s="253"/>
      <c r="Q264" s="253"/>
      <c r="R264" s="253"/>
      <c r="S264" s="253"/>
      <c r="T264" s="254"/>
      <c r="U264" s="14"/>
      <c r="V264" s="14"/>
      <c r="W264" s="14"/>
      <c r="X264" s="14"/>
      <c r="Y264" s="14"/>
      <c r="Z264" s="14"/>
      <c r="AA264" s="14"/>
      <c r="AB264" s="14"/>
      <c r="AC264" s="14"/>
      <c r="AD264" s="14"/>
      <c r="AE264" s="14"/>
      <c r="AT264" s="255" t="s">
        <v>225</v>
      </c>
      <c r="AU264" s="255" t="s">
        <v>85</v>
      </c>
      <c r="AV264" s="14" t="s">
        <v>85</v>
      </c>
      <c r="AW264" s="14" t="s">
        <v>38</v>
      </c>
      <c r="AX264" s="14" t="s">
        <v>76</v>
      </c>
      <c r="AY264" s="255" t="s">
        <v>214</v>
      </c>
    </row>
    <row r="265" s="15" customFormat="1">
      <c r="A265" s="15"/>
      <c r="B265" s="256"/>
      <c r="C265" s="257"/>
      <c r="D265" s="236" t="s">
        <v>225</v>
      </c>
      <c r="E265" s="258" t="s">
        <v>32</v>
      </c>
      <c r="F265" s="259" t="s">
        <v>256</v>
      </c>
      <c r="G265" s="257"/>
      <c r="H265" s="260">
        <v>48.149999999999999</v>
      </c>
      <c r="I265" s="261"/>
      <c r="J265" s="257"/>
      <c r="K265" s="257"/>
      <c r="L265" s="262"/>
      <c r="M265" s="263"/>
      <c r="N265" s="264"/>
      <c r="O265" s="264"/>
      <c r="P265" s="264"/>
      <c r="Q265" s="264"/>
      <c r="R265" s="264"/>
      <c r="S265" s="264"/>
      <c r="T265" s="265"/>
      <c r="U265" s="15"/>
      <c r="V265" s="15"/>
      <c r="W265" s="15"/>
      <c r="X265" s="15"/>
      <c r="Y265" s="15"/>
      <c r="Z265" s="15"/>
      <c r="AA265" s="15"/>
      <c r="AB265" s="15"/>
      <c r="AC265" s="15"/>
      <c r="AD265" s="15"/>
      <c r="AE265" s="15"/>
      <c r="AT265" s="266" t="s">
        <v>225</v>
      </c>
      <c r="AU265" s="266" t="s">
        <v>85</v>
      </c>
      <c r="AV265" s="15" t="s">
        <v>215</v>
      </c>
      <c r="AW265" s="15" t="s">
        <v>38</v>
      </c>
      <c r="AX265" s="15" t="s">
        <v>83</v>
      </c>
      <c r="AY265" s="266" t="s">
        <v>214</v>
      </c>
    </row>
    <row r="266" s="2" customFormat="1" ht="44.25" customHeight="1">
      <c r="A266" s="42"/>
      <c r="B266" s="43"/>
      <c r="C266" s="216" t="s">
        <v>436</v>
      </c>
      <c r="D266" s="216" t="s">
        <v>217</v>
      </c>
      <c r="E266" s="217" t="s">
        <v>437</v>
      </c>
      <c r="F266" s="218" t="s">
        <v>438</v>
      </c>
      <c r="G266" s="219" t="s">
        <v>230</v>
      </c>
      <c r="H266" s="220">
        <v>1584.655</v>
      </c>
      <c r="I266" s="221"/>
      <c r="J266" s="222">
        <f>ROUND(I266*H266,2)</f>
        <v>0</v>
      </c>
      <c r="K266" s="218" t="s">
        <v>221</v>
      </c>
      <c r="L266" s="48"/>
      <c r="M266" s="223" t="s">
        <v>32</v>
      </c>
      <c r="N266" s="224" t="s">
        <v>47</v>
      </c>
      <c r="O266" s="88"/>
      <c r="P266" s="225">
        <f>O266*H266</f>
        <v>0</v>
      </c>
      <c r="Q266" s="225">
        <v>0</v>
      </c>
      <c r="R266" s="225">
        <f>Q266*H266</f>
        <v>0</v>
      </c>
      <c r="S266" s="225">
        <v>0.058999999999999997</v>
      </c>
      <c r="T266" s="226">
        <f>S266*H266</f>
        <v>93.494644999999991</v>
      </c>
      <c r="U266" s="42"/>
      <c r="V266" s="42"/>
      <c r="W266" s="42"/>
      <c r="X266" s="42"/>
      <c r="Y266" s="42"/>
      <c r="Z266" s="42"/>
      <c r="AA266" s="42"/>
      <c r="AB266" s="42"/>
      <c r="AC266" s="42"/>
      <c r="AD266" s="42"/>
      <c r="AE266" s="42"/>
      <c r="AR266" s="227" t="s">
        <v>215</v>
      </c>
      <c r="AT266" s="227" t="s">
        <v>217</v>
      </c>
      <c r="AU266" s="227" t="s">
        <v>85</v>
      </c>
      <c r="AY266" s="20" t="s">
        <v>214</v>
      </c>
      <c r="BE266" s="228">
        <f>IF(N266="základní",J266,0)</f>
        <v>0</v>
      </c>
      <c r="BF266" s="228">
        <f>IF(N266="snížená",J266,0)</f>
        <v>0</v>
      </c>
      <c r="BG266" s="228">
        <f>IF(N266="zákl. přenesená",J266,0)</f>
        <v>0</v>
      </c>
      <c r="BH266" s="228">
        <f>IF(N266="sníž. přenesená",J266,0)</f>
        <v>0</v>
      </c>
      <c r="BI266" s="228">
        <f>IF(N266="nulová",J266,0)</f>
        <v>0</v>
      </c>
      <c r="BJ266" s="20" t="s">
        <v>83</v>
      </c>
      <c r="BK266" s="228">
        <f>ROUND(I266*H266,2)</f>
        <v>0</v>
      </c>
      <c r="BL266" s="20" t="s">
        <v>215</v>
      </c>
      <c r="BM266" s="227" t="s">
        <v>439</v>
      </c>
    </row>
    <row r="267" s="2" customFormat="1">
      <c r="A267" s="42"/>
      <c r="B267" s="43"/>
      <c r="C267" s="44"/>
      <c r="D267" s="229" t="s">
        <v>223</v>
      </c>
      <c r="E267" s="44"/>
      <c r="F267" s="230" t="s">
        <v>440</v>
      </c>
      <c r="G267" s="44"/>
      <c r="H267" s="44"/>
      <c r="I267" s="231"/>
      <c r="J267" s="44"/>
      <c r="K267" s="44"/>
      <c r="L267" s="48"/>
      <c r="M267" s="232"/>
      <c r="N267" s="233"/>
      <c r="O267" s="88"/>
      <c r="P267" s="88"/>
      <c r="Q267" s="88"/>
      <c r="R267" s="88"/>
      <c r="S267" s="88"/>
      <c r="T267" s="89"/>
      <c r="U267" s="42"/>
      <c r="V267" s="42"/>
      <c r="W267" s="42"/>
      <c r="X267" s="42"/>
      <c r="Y267" s="42"/>
      <c r="Z267" s="42"/>
      <c r="AA267" s="42"/>
      <c r="AB267" s="42"/>
      <c r="AC267" s="42"/>
      <c r="AD267" s="42"/>
      <c r="AE267" s="42"/>
      <c r="AT267" s="20" t="s">
        <v>223</v>
      </c>
      <c r="AU267" s="20" t="s">
        <v>85</v>
      </c>
    </row>
    <row r="268" s="14" customFormat="1">
      <c r="A268" s="14"/>
      <c r="B268" s="245"/>
      <c r="C268" s="246"/>
      <c r="D268" s="236" t="s">
        <v>225</v>
      </c>
      <c r="E268" s="247" t="s">
        <v>32</v>
      </c>
      <c r="F268" s="248" t="s">
        <v>266</v>
      </c>
      <c r="G268" s="246"/>
      <c r="H268" s="249">
        <v>931.60500000000002</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225</v>
      </c>
      <c r="AU268" s="255" t="s">
        <v>85</v>
      </c>
      <c r="AV268" s="14" t="s">
        <v>85</v>
      </c>
      <c r="AW268" s="14" t="s">
        <v>38</v>
      </c>
      <c r="AX268" s="14" t="s">
        <v>76</v>
      </c>
      <c r="AY268" s="255" t="s">
        <v>214</v>
      </c>
    </row>
    <row r="269" s="14" customFormat="1">
      <c r="A269" s="14"/>
      <c r="B269" s="245"/>
      <c r="C269" s="246"/>
      <c r="D269" s="236" t="s">
        <v>225</v>
      </c>
      <c r="E269" s="247" t="s">
        <v>32</v>
      </c>
      <c r="F269" s="248" t="s">
        <v>316</v>
      </c>
      <c r="G269" s="246"/>
      <c r="H269" s="249">
        <v>653.04999999999995</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225</v>
      </c>
      <c r="AU269" s="255" t="s">
        <v>85</v>
      </c>
      <c r="AV269" s="14" t="s">
        <v>85</v>
      </c>
      <c r="AW269" s="14" t="s">
        <v>38</v>
      </c>
      <c r="AX269" s="14" t="s">
        <v>76</v>
      </c>
      <c r="AY269" s="255" t="s">
        <v>214</v>
      </c>
    </row>
    <row r="270" s="15" customFormat="1">
      <c r="A270" s="15"/>
      <c r="B270" s="256"/>
      <c r="C270" s="257"/>
      <c r="D270" s="236" t="s">
        <v>225</v>
      </c>
      <c r="E270" s="258" t="s">
        <v>32</v>
      </c>
      <c r="F270" s="259" t="s">
        <v>256</v>
      </c>
      <c r="G270" s="257"/>
      <c r="H270" s="260">
        <v>1584.655</v>
      </c>
      <c r="I270" s="261"/>
      <c r="J270" s="257"/>
      <c r="K270" s="257"/>
      <c r="L270" s="262"/>
      <c r="M270" s="263"/>
      <c r="N270" s="264"/>
      <c r="O270" s="264"/>
      <c r="P270" s="264"/>
      <c r="Q270" s="264"/>
      <c r="R270" s="264"/>
      <c r="S270" s="264"/>
      <c r="T270" s="265"/>
      <c r="U270" s="15"/>
      <c r="V270" s="15"/>
      <c r="W270" s="15"/>
      <c r="X270" s="15"/>
      <c r="Y270" s="15"/>
      <c r="Z270" s="15"/>
      <c r="AA270" s="15"/>
      <c r="AB270" s="15"/>
      <c r="AC270" s="15"/>
      <c r="AD270" s="15"/>
      <c r="AE270" s="15"/>
      <c r="AT270" s="266" t="s">
        <v>225</v>
      </c>
      <c r="AU270" s="266" t="s">
        <v>85</v>
      </c>
      <c r="AV270" s="15" t="s">
        <v>215</v>
      </c>
      <c r="AW270" s="15" t="s">
        <v>38</v>
      </c>
      <c r="AX270" s="15" t="s">
        <v>83</v>
      </c>
      <c r="AY270" s="266" t="s">
        <v>214</v>
      </c>
    </row>
    <row r="271" s="2" customFormat="1" ht="24.15" customHeight="1">
      <c r="A271" s="42"/>
      <c r="B271" s="43"/>
      <c r="C271" s="216" t="s">
        <v>441</v>
      </c>
      <c r="D271" s="216" t="s">
        <v>217</v>
      </c>
      <c r="E271" s="217" t="s">
        <v>442</v>
      </c>
      <c r="F271" s="218" t="s">
        <v>443</v>
      </c>
      <c r="G271" s="219" t="s">
        <v>230</v>
      </c>
      <c r="H271" s="220">
        <v>1584.655</v>
      </c>
      <c r="I271" s="221"/>
      <c r="J271" s="222">
        <f>ROUND(I271*H271,2)</f>
        <v>0</v>
      </c>
      <c r="K271" s="218" t="s">
        <v>221</v>
      </c>
      <c r="L271" s="48"/>
      <c r="M271" s="223" t="s">
        <v>32</v>
      </c>
      <c r="N271" s="224" t="s">
        <v>47</v>
      </c>
      <c r="O271" s="88"/>
      <c r="P271" s="225">
        <f>O271*H271</f>
        <v>0</v>
      </c>
      <c r="Q271" s="225">
        <v>0</v>
      </c>
      <c r="R271" s="225">
        <f>Q271*H271</f>
        <v>0</v>
      </c>
      <c r="S271" s="225">
        <v>0</v>
      </c>
      <c r="T271" s="226">
        <f>S271*H271</f>
        <v>0</v>
      </c>
      <c r="U271" s="42"/>
      <c r="V271" s="42"/>
      <c r="W271" s="42"/>
      <c r="X271" s="42"/>
      <c r="Y271" s="42"/>
      <c r="Z271" s="42"/>
      <c r="AA271" s="42"/>
      <c r="AB271" s="42"/>
      <c r="AC271" s="42"/>
      <c r="AD271" s="42"/>
      <c r="AE271" s="42"/>
      <c r="AR271" s="227" t="s">
        <v>215</v>
      </c>
      <c r="AT271" s="227" t="s">
        <v>217</v>
      </c>
      <c r="AU271" s="227" t="s">
        <v>85</v>
      </c>
      <c r="AY271" s="20" t="s">
        <v>214</v>
      </c>
      <c r="BE271" s="228">
        <f>IF(N271="základní",J271,0)</f>
        <v>0</v>
      </c>
      <c r="BF271" s="228">
        <f>IF(N271="snížená",J271,0)</f>
        <v>0</v>
      </c>
      <c r="BG271" s="228">
        <f>IF(N271="zákl. přenesená",J271,0)</f>
        <v>0</v>
      </c>
      <c r="BH271" s="228">
        <f>IF(N271="sníž. přenesená",J271,0)</f>
        <v>0</v>
      </c>
      <c r="BI271" s="228">
        <f>IF(N271="nulová",J271,0)</f>
        <v>0</v>
      </c>
      <c r="BJ271" s="20" t="s">
        <v>83</v>
      </c>
      <c r="BK271" s="228">
        <f>ROUND(I271*H271,2)</f>
        <v>0</v>
      </c>
      <c r="BL271" s="20" t="s">
        <v>215</v>
      </c>
      <c r="BM271" s="227" t="s">
        <v>444</v>
      </c>
    </row>
    <row r="272" s="2" customFormat="1">
      <c r="A272" s="42"/>
      <c r="B272" s="43"/>
      <c r="C272" s="44"/>
      <c r="D272" s="229" t="s">
        <v>223</v>
      </c>
      <c r="E272" s="44"/>
      <c r="F272" s="230" t="s">
        <v>445</v>
      </c>
      <c r="G272" s="44"/>
      <c r="H272" s="44"/>
      <c r="I272" s="231"/>
      <c r="J272" s="44"/>
      <c r="K272" s="44"/>
      <c r="L272" s="48"/>
      <c r="M272" s="232"/>
      <c r="N272" s="233"/>
      <c r="O272" s="88"/>
      <c r="P272" s="88"/>
      <c r="Q272" s="88"/>
      <c r="R272" s="88"/>
      <c r="S272" s="88"/>
      <c r="T272" s="89"/>
      <c r="U272" s="42"/>
      <c r="V272" s="42"/>
      <c r="W272" s="42"/>
      <c r="X272" s="42"/>
      <c r="Y272" s="42"/>
      <c r="Z272" s="42"/>
      <c r="AA272" s="42"/>
      <c r="AB272" s="42"/>
      <c r="AC272" s="42"/>
      <c r="AD272" s="42"/>
      <c r="AE272" s="42"/>
      <c r="AT272" s="20" t="s">
        <v>223</v>
      </c>
      <c r="AU272" s="20" t="s">
        <v>85</v>
      </c>
    </row>
    <row r="273" s="14" customFormat="1">
      <c r="A273" s="14"/>
      <c r="B273" s="245"/>
      <c r="C273" s="246"/>
      <c r="D273" s="236" t="s">
        <v>225</v>
      </c>
      <c r="E273" s="247" t="s">
        <v>32</v>
      </c>
      <c r="F273" s="248" t="s">
        <v>266</v>
      </c>
      <c r="G273" s="246"/>
      <c r="H273" s="249">
        <v>931.60500000000002</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225</v>
      </c>
      <c r="AU273" s="255" t="s">
        <v>85</v>
      </c>
      <c r="AV273" s="14" t="s">
        <v>85</v>
      </c>
      <c r="AW273" s="14" t="s">
        <v>38</v>
      </c>
      <c r="AX273" s="14" t="s">
        <v>76</v>
      </c>
      <c r="AY273" s="255" t="s">
        <v>214</v>
      </c>
    </row>
    <row r="274" s="14" customFormat="1">
      <c r="A274" s="14"/>
      <c r="B274" s="245"/>
      <c r="C274" s="246"/>
      <c r="D274" s="236" t="s">
        <v>225</v>
      </c>
      <c r="E274" s="247" t="s">
        <v>32</v>
      </c>
      <c r="F274" s="248" t="s">
        <v>316</v>
      </c>
      <c r="G274" s="246"/>
      <c r="H274" s="249">
        <v>653.04999999999995</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225</v>
      </c>
      <c r="AU274" s="255" t="s">
        <v>85</v>
      </c>
      <c r="AV274" s="14" t="s">
        <v>85</v>
      </c>
      <c r="AW274" s="14" t="s">
        <v>38</v>
      </c>
      <c r="AX274" s="14" t="s">
        <v>76</v>
      </c>
      <c r="AY274" s="255" t="s">
        <v>214</v>
      </c>
    </row>
    <row r="275" s="15" customFormat="1">
      <c r="A275" s="15"/>
      <c r="B275" s="256"/>
      <c r="C275" s="257"/>
      <c r="D275" s="236" t="s">
        <v>225</v>
      </c>
      <c r="E275" s="258" t="s">
        <v>32</v>
      </c>
      <c r="F275" s="259" t="s">
        <v>256</v>
      </c>
      <c r="G275" s="257"/>
      <c r="H275" s="260">
        <v>1584.655</v>
      </c>
      <c r="I275" s="261"/>
      <c r="J275" s="257"/>
      <c r="K275" s="257"/>
      <c r="L275" s="262"/>
      <c r="M275" s="263"/>
      <c r="N275" s="264"/>
      <c r="O275" s="264"/>
      <c r="P275" s="264"/>
      <c r="Q275" s="264"/>
      <c r="R275" s="264"/>
      <c r="S275" s="264"/>
      <c r="T275" s="265"/>
      <c r="U275" s="15"/>
      <c r="V275" s="15"/>
      <c r="W275" s="15"/>
      <c r="X275" s="15"/>
      <c r="Y275" s="15"/>
      <c r="Z275" s="15"/>
      <c r="AA275" s="15"/>
      <c r="AB275" s="15"/>
      <c r="AC275" s="15"/>
      <c r="AD275" s="15"/>
      <c r="AE275" s="15"/>
      <c r="AT275" s="266" t="s">
        <v>225</v>
      </c>
      <c r="AU275" s="266" t="s">
        <v>85</v>
      </c>
      <c r="AV275" s="15" t="s">
        <v>215</v>
      </c>
      <c r="AW275" s="15" t="s">
        <v>38</v>
      </c>
      <c r="AX275" s="15" t="s">
        <v>83</v>
      </c>
      <c r="AY275" s="266" t="s">
        <v>214</v>
      </c>
    </row>
    <row r="276" s="12" customFormat="1" ht="22.8" customHeight="1">
      <c r="A276" s="12"/>
      <c r="B276" s="200"/>
      <c r="C276" s="201"/>
      <c r="D276" s="202" t="s">
        <v>75</v>
      </c>
      <c r="E276" s="214" t="s">
        <v>446</v>
      </c>
      <c r="F276" s="214" t="s">
        <v>447</v>
      </c>
      <c r="G276" s="201"/>
      <c r="H276" s="201"/>
      <c r="I276" s="204"/>
      <c r="J276" s="215">
        <f>BK276</f>
        <v>0</v>
      </c>
      <c r="K276" s="201"/>
      <c r="L276" s="206"/>
      <c r="M276" s="207"/>
      <c r="N276" s="208"/>
      <c r="O276" s="208"/>
      <c r="P276" s="209">
        <f>SUM(P277:P288)</f>
        <v>0</v>
      </c>
      <c r="Q276" s="208"/>
      <c r="R276" s="209">
        <f>SUM(R277:R288)</f>
        <v>0</v>
      </c>
      <c r="S276" s="208"/>
      <c r="T276" s="210">
        <f>SUM(T277:T288)</f>
        <v>0</v>
      </c>
      <c r="U276" s="12"/>
      <c r="V276" s="12"/>
      <c r="W276" s="12"/>
      <c r="X276" s="12"/>
      <c r="Y276" s="12"/>
      <c r="Z276" s="12"/>
      <c r="AA276" s="12"/>
      <c r="AB276" s="12"/>
      <c r="AC276" s="12"/>
      <c r="AD276" s="12"/>
      <c r="AE276" s="12"/>
      <c r="AR276" s="211" t="s">
        <v>83</v>
      </c>
      <c r="AT276" s="212" t="s">
        <v>75</v>
      </c>
      <c r="AU276" s="212" t="s">
        <v>83</v>
      </c>
      <c r="AY276" s="211" t="s">
        <v>214</v>
      </c>
      <c r="BK276" s="213">
        <f>SUM(BK277:BK288)</f>
        <v>0</v>
      </c>
    </row>
    <row r="277" s="2" customFormat="1" ht="37.8" customHeight="1">
      <c r="A277" s="42"/>
      <c r="B277" s="43"/>
      <c r="C277" s="216" t="s">
        <v>448</v>
      </c>
      <c r="D277" s="216" t="s">
        <v>217</v>
      </c>
      <c r="E277" s="217" t="s">
        <v>449</v>
      </c>
      <c r="F277" s="218" t="s">
        <v>450</v>
      </c>
      <c r="G277" s="219" t="s">
        <v>241</v>
      </c>
      <c r="H277" s="220">
        <v>212.47999999999999</v>
      </c>
      <c r="I277" s="221"/>
      <c r="J277" s="222">
        <f>ROUND(I277*H277,2)</f>
        <v>0</v>
      </c>
      <c r="K277" s="218" t="s">
        <v>221</v>
      </c>
      <c r="L277" s="48"/>
      <c r="M277" s="223" t="s">
        <v>32</v>
      </c>
      <c r="N277" s="224" t="s">
        <v>47</v>
      </c>
      <c r="O277" s="88"/>
      <c r="P277" s="225">
        <f>O277*H277</f>
        <v>0</v>
      </c>
      <c r="Q277" s="225">
        <v>0</v>
      </c>
      <c r="R277" s="225">
        <f>Q277*H277</f>
        <v>0</v>
      </c>
      <c r="S277" s="225">
        <v>0</v>
      </c>
      <c r="T277" s="226">
        <f>S277*H277</f>
        <v>0</v>
      </c>
      <c r="U277" s="42"/>
      <c r="V277" s="42"/>
      <c r="W277" s="42"/>
      <c r="X277" s="42"/>
      <c r="Y277" s="42"/>
      <c r="Z277" s="42"/>
      <c r="AA277" s="42"/>
      <c r="AB277" s="42"/>
      <c r="AC277" s="42"/>
      <c r="AD277" s="42"/>
      <c r="AE277" s="42"/>
      <c r="AR277" s="227" t="s">
        <v>215</v>
      </c>
      <c r="AT277" s="227" t="s">
        <v>217</v>
      </c>
      <c r="AU277" s="227" t="s">
        <v>85</v>
      </c>
      <c r="AY277" s="20" t="s">
        <v>214</v>
      </c>
      <c r="BE277" s="228">
        <f>IF(N277="základní",J277,0)</f>
        <v>0</v>
      </c>
      <c r="BF277" s="228">
        <f>IF(N277="snížená",J277,0)</f>
        <v>0</v>
      </c>
      <c r="BG277" s="228">
        <f>IF(N277="zákl. přenesená",J277,0)</f>
        <v>0</v>
      </c>
      <c r="BH277" s="228">
        <f>IF(N277="sníž. přenesená",J277,0)</f>
        <v>0</v>
      </c>
      <c r="BI277" s="228">
        <f>IF(N277="nulová",J277,0)</f>
        <v>0</v>
      </c>
      <c r="BJ277" s="20" t="s">
        <v>83</v>
      </c>
      <c r="BK277" s="228">
        <f>ROUND(I277*H277,2)</f>
        <v>0</v>
      </c>
      <c r="BL277" s="20" t="s">
        <v>215</v>
      </c>
      <c r="BM277" s="227" t="s">
        <v>451</v>
      </c>
    </row>
    <row r="278" s="2" customFormat="1">
      <c r="A278" s="42"/>
      <c r="B278" s="43"/>
      <c r="C278" s="44"/>
      <c r="D278" s="229" t="s">
        <v>223</v>
      </c>
      <c r="E278" s="44"/>
      <c r="F278" s="230" t="s">
        <v>452</v>
      </c>
      <c r="G278" s="44"/>
      <c r="H278" s="44"/>
      <c r="I278" s="231"/>
      <c r="J278" s="44"/>
      <c r="K278" s="44"/>
      <c r="L278" s="48"/>
      <c r="M278" s="232"/>
      <c r="N278" s="233"/>
      <c r="O278" s="88"/>
      <c r="P278" s="88"/>
      <c r="Q278" s="88"/>
      <c r="R278" s="88"/>
      <c r="S278" s="88"/>
      <c r="T278" s="89"/>
      <c r="U278" s="42"/>
      <c r="V278" s="42"/>
      <c r="W278" s="42"/>
      <c r="X278" s="42"/>
      <c r="Y278" s="42"/>
      <c r="Z278" s="42"/>
      <c r="AA278" s="42"/>
      <c r="AB278" s="42"/>
      <c r="AC278" s="42"/>
      <c r="AD278" s="42"/>
      <c r="AE278" s="42"/>
      <c r="AT278" s="20" t="s">
        <v>223</v>
      </c>
      <c r="AU278" s="20" t="s">
        <v>85</v>
      </c>
    </row>
    <row r="279" s="2" customFormat="1" ht="33" customHeight="1">
      <c r="A279" s="42"/>
      <c r="B279" s="43"/>
      <c r="C279" s="216" t="s">
        <v>453</v>
      </c>
      <c r="D279" s="216" t="s">
        <v>217</v>
      </c>
      <c r="E279" s="217" t="s">
        <v>454</v>
      </c>
      <c r="F279" s="218" t="s">
        <v>455</v>
      </c>
      <c r="G279" s="219" t="s">
        <v>241</v>
      </c>
      <c r="H279" s="220">
        <v>89.477000000000004</v>
      </c>
      <c r="I279" s="221"/>
      <c r="J279" s="222">
        <f>ROUND(I279*H279,2)</f>
        <v>0</v>
      </c>
      <c r="K279" s="218" t="s">
        <v>221</v>
      </c>
      <c r="L279" s="48"/>
      <c r="M279" s="223" t="s">
        <v>32</v>
      </c>
      <c r="N279" s="224" t="s">
        <v>47</v>
      </c>
      <c r="O279" s="88"/>
      <c r="P279" s="225">
        <f>O279*H279</f>
        <v>0</v>
      </c>
      <c r="Q279" s="225">
        <v>0</v>
      </c>
      <c r="R279" s="225">
        <f>Q279*H279</f>
        <v>0</v>
      </c>
      <c r="S279" s="225">
        <v>0</v>
      </c>
      <c r="T279" s="226">
        <f>S279*H279</f>
        <v>0</v>
      </c>
      <c r="U279" s="42"/>
      <c r="V279" s="42"/>
      <c r="W279" s="42"/>
      <c r="X279" s="42"/>
      <c r="Y279" s="42"/>
      <c r="Z279" s="42"/>
      <c r="AA279" s="42"/>
      <c r="AB279" s="42"/>
      <c r="AC279" s="42"/>
      <c r="AD279" s="42"/>
      <c r="AE279" s="42"/>
      <c r="AR279" s="227" t="s">
        <v>215</v>
      </c>
      <c r="AT279" s="227" t="s">
        <v>217</v>
      </c>
      <c r="AU279" s="227" t="s">
        <v>85</v>
      </c>
      <c r="AY279" s="20" t="s">
        <v>214</v>
      </c>
      <c r="BE279" s="228">
        <f>IF(N279="základní",J279,0)</f>
        <v>0</v>
      </c>
      <c r="BF279" s="228">
        <f>IF(N279="snížená",J279,0)</f>
        <v>0</v>
      </c>
      <c r="BG279" s="228">
        <f>IF(N279="zákl. přenesená",J279,0)</f>
        <v>0</v>
      </c>
      <c r="BH279" s="228">
        <f>IF(N279="sníž. přenesená",J279,0)</f>
        <v>0</v>
      </c>
      <c r="BI279" s="228">
        <f>IF(N279="nulová",J279,0)</f>
        <v>0</v>
      </c>
      <c r="BJ279" s="20" t="s">
        <v>83</v>
      </c>
      <c r="BK279" s="228">
        <f>ROUND(I279*H279,2)</f>
        <v>0</v>
      </c>
      <c r="BL279" s="20" t="s">
        <v>215</v>
      </c>
      <c r="BM279" s="227" t="s">
        <v>456</v>
      </c>
    </row>
    <row r="280" s="2" customFormat="1">
      <c r="A280" s="42"/>
      <c r="B280" s="43"/>
      <c r="C280" s="44"/>
      <c r="D280" s="229" t="s">
        <v>223</v>
      </c>
      <c r="E280" s="44"/>
      <c r="F280" s="230" t="s">
        <v>457</v>
      </c>
      <c r="G280" s="44"/>
      <c r="H280" s="44"/>
      <c r="I280" s="231"/>
      <c r="J280" s="44"/>
      <c r="K280" s="44"/>
      <c r="L280" s="48"/>
      <c r="M280" s="232"/>
      <c r="N280" s="233"/>
      <c r="O280" s="88"/>
      <c r="P280" s="88"/>
      <c r="Q280" s="88"/>
      <c r="R280" s="88"/>
      <c r="S280" s="88"/>
      <c r="T280" s="89"/>
      <c r="U280" s="42"/>
      <c r="V280" s="42"/>
      <c r="W280" s="42"/>
      <c r="X280" s="42"/>
      <c r="Y280" s="42"/>
      <c r="Z280" s="42"/>
      <c r="AA280" s="42"/>
      <c r="AB280" s="42"/>
      <c r="AC280" s="42"/>
      <c r="AD280" s="42"/>
      <c r="AE280" s="42"/>
      <c r="AT280" s="20" t="s">
        <v>223</v>
      </c>
      <c r="AU280" s="20" t="s">
        <v>85</v>
      </c>
    </row>
    <row r="281" s="14" customFormat="1">
      <c r="A281" s="14"/>
      <c r="B281" s="245"/>
      <c r="C281" s="246"/>
      <c r="D281" s="236" t="s">
        <v>225</v>
      </c>
      <c r="E281" s="247" t="s">
        <v>32</v>
      </c>
      <c r="F281" s="248" t="s">
        <v>458</v>
      </c>
      <c r="G281" s="246"/>
      <c r="H281" s="249">
        <v>89.477000000000004</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225</v>
      </c>
      <c r="AU281" s="255" t="s">
        <v>85</v>
      </c>
      <c r="AV281" s="14" t="s">
        <v>85</v>
      </c>
      <c r="AW281" s="14" t="s">
        <v>38</v>
      </c>
      <c r="AX281" s="14" t="s">
        <v>83</v>
      </c>
      <c r="AY281" s="255" t="s">
        <v>214</v>
      </c>
    </row>
    <row r="282" s="2" customFormat="1" ht="44.25" customHeight="1">
      <c r="A282" s="42"/>
      <c r="B282" s="43"/>
      <c r="C282" s="216" t="s">
        <v>459</v>
      </c>
      <c r="D282" s="216" t="s">
        <v>217</v>
      </c>
      <c r="E282" s="217" t="s">
        <v>460</v>
      </c>
      <c r="F282" s="218" t="s">
        <v>461</v>
      </c>
      <c r="G282" s="219" t="s">
        <v>241</v>
      </c>
      <c r="H282" s="220">
        <v>1789.54</v>
      </c>
      <c r="I282" s="221"/>
      <c r="J282" s="222">
        <f>ROUND(I282*H282,2)</f>
        <v>0</v>
      </c>
      <c r="K282" s="218" t="s">
        <v>221</v>
      </c>
      <c r="L282" s="48"/>
      <c r="M282" s="223" t="s">
        <v>32</v>
      </c>
      <c r="N282" s="224" t="s">
        <v>47</v>
      </c>
      <c r="O282" s="88"/>
      <c r="P282" s="225">
        <f>O282*H282</f>
        <v>0</v>
      </c>
      <c r="Q282" s="225">
        <v>0</v>
      </c>
      <c r="R282" s="225">
        <f>Q282*H282</f>
        <v>0</v>
      </c>
      <c r="S282" s="225">
        <v>0</v>
      </c>
      <c r="T282" s="226">
        <f>S282*H282</f>
        <v>0</v>
      </c>
      <c r="U282" s="42"/>
      <c r="V282" s="42"/>
      <c r="W282" s="42"/>
      <c r="X282" s="42"/>
      <c r="Y282" s="42"/>
      <c r="Z282" s="42"/>
      <c r="AA282" s="42"/>
      <c r="AB282" s="42"/>
      <c r="AC282" s="42"/>
      <c r="AD282" s="42"/>
      <c r="AE282" s="42"/>
      <c r="AR282" s="227" t="s">
        <v>215</v>
      </c>
      <c r="AT282" s="227" t="s">
        <v>217</v>
      </c>
      <c r="AU282" s="227" t="s">
        <v>85</v>
      </c>
      <c r="AY282" s="20" t="s">
        <v>214</v>
      </c>
      <c r="BE282" s="228">
        <f>IF(N282="základní",J282,0)</f>
        <v>0</v>
      </c>
      <c r="BF282" s="228">
        <f>IF(N282="snížená",J282,0)</f>
        <v>0</v>
      </c>
      <c r="BG282" s="228">
        <f>IF(N282="zákl. přenesená",J282,0)</f>
        <v>0</v>
      </c>
      <c r="BH282" s="228">
        <f>IF(N282="sníž. přenesená",J282,0)</f>
        <v>0</v>
      </c>
      <c r="BI282" s="228">
        <f>IF(N282="nulová",J282,0)</f>
        <v>0</v>
      </c>
      <c r="BJ282" s="20" t="s">
        <v>83</v>
      </c>
      <c r="BK282" s="228">
        <f>ROUND(I282*H282,2)</f>
        <v>0</v>
      </c>
      <c r="BL282" s="20" t="s">
        <v>215</v>
      </c>
      <c r="BM282" s="227" t="s">
        <v>462</v>
      </c>
    </row>
    <row r="283" s="2" customFormat="1">
      <c r="A283" s="42"/>
      <c r="B283" s="43"/>
      <c r="C283" s="44"/>
      <c r="D283" s="229" t="s">
        <v>223</v>
      </c>
      <c r="E283" s="44"/>
      <c r="F283" s="230" t="s">
        <v>463</v>
      </c>
      <c r="G283" s="44"/>
      <c r="H283" s="44"/>
      <c r="I283" s="231"/>
      <c r="J283" s="44"/>
      <c r="K283" s="44"/>
      <c r="L283" s="48"/>
      <c r="M283" s="232"/>
      <c r="N283" s="233"/>
      <c r="O283" s="88"/>
      <c r="P283" s="88"/>
      <c r="Q283" s="88"/>
      <c r="R283" s="88"/>
      <c r="S283" s="88"/>
      <c r="T283" s="89"/>
      <c r="U283" s="42"/>
      <c r="V283" s="42"/>
      <c r="W283" s="42"/>
      <c r="X283" s="42"/>
      <c r="Y283" s="42"/>
      <c r="Z283" s="42"/>
      <c r="AA283" s="42"/>
      <c r="AB283" s="42"/>
      <c r="AC283" s="42"/>
      <c r="AD283" s="42"/>
      <c r="AE283" s="42"/>
      <c r="AT283" s="20" t="s">
        <v>223</v>
      </c>
      <c r="AU283" s="20" t="s">
        <v>85</v>
      </c>
    </row>
    <row r="284" s="14" customFormat="1">
      <c r="A284" s="14"/>
      <c r="B284" s="245"/>
      <c r="C284" s="246"/>
      <c r="D284" s="236" t="s">
        <v>225</v>
      </c>
      <c r="E284" s="246"/>
      <c r="F284" s="248" t="s">
        <v>464</v>
      </c>
      <c r="G284" s="246"/>
      <c r="H284" s="249">
        <v>1789.54</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225</v>
      </c>
      <c r="AU284" s="255" t="s">
        <v>85</v>
      </c>
      <c r="AV284" s="14" t="s">
        <v>85</v>
      </c>
      <c r="AW284" s="14" t="s">
        <v>4</v>
      </c>
      <c r="AX284" s="14" t="s">
        <v>83</v>
      </c>
      <c r="AY284" s="255" t="s">
        <v>214</v>
      </c>
    </row>
    <row r="285" s="2" customFormat="1" ht="44.25" customHeight="1">
      <c r="A285" s="42"/>
      <c r="B285" s="43"/>
      <c r="C285" s="216" t="s">
        <v>465</v>
      </c>
      <c r="D285" s="216" t="s">
        <v>217</v>
      </c>
      <c r="E285" s="217" t="s">
        <v>466</v>
      </c>
      <c r="F285" s="218" t="s">
        <v>467</v>
      </c>
      <c r="G285" s="219" t="s">
        <v>241</v>
      </c>
      <c r="H285" s="220">
        <v>5.5439999999999996</v>
      </c>
      <c r="I285" s="221"/>
      <c r="J285" s="222">
        <f>ROUND(I285*H285,2)</f>
        <v>0</v>
      </c>
      <c r="K285" s="218" t="s">
        <v>221</v>
      </c>
      <c r="L285" s="48"/>
      <c r="M285" s="223" t="s">
        <v>32</v>
      </c>
      <c r="N285" s="224" t="s">
        <v>47</v>
      </c>
      <c r="O285" s="88"/>
      <c r="P285" s="225">
        <f>O285*H285</f>
        <v>0</v>
      </c>
      <c r="Q285" s="225">
        <v>0</v>
      </c>
      <c r="R285" s="225">
        <f>Q285*H285</f>
        <v>0</v>
      </c>
      <c r="S285" s="225">
        <v>0</v>
      </c>
      <c r="T285" s="226">
        <f>S285*H285</f>
        <v>0</v>
      </c>
      <c r="U285" s="42"/>
      <c r="V285" s="42"/>
      <c r="W285" s="42"/>
      <c r="X285" s="42"/>
      <c r="Y285" s="42"/>
      <c r="Z285" s="42"/>
      <c r="AA285" s="42"/>
      <c r="AB285" s="42"/>
      <c r="AC285" s="42"/>
      <c r="AD285" s="42"/>
      <c r="AE285" s="42"/>
      <c r="AR285" s="227" t="s">
        <v>215</v>
      </c>
      <c r="AT285" s="227" t="s">
        <v>217</v>
      </c>
      <c r="AU285" s="227" t="s">
        <v>85</v>
      </c>
      <c r="AY285" s="20" t="s">
        <v>214</v>
      </c>
      <c r="BE285" s="228">
        <f>IF(N285="základní",J285,0)</f>
        <v>0</v>
      </c>
      <c r="BF285" s="228">
        <f>IF(N285="snížená",J285,0)</f>
        <v>0</v>
      </c>
      <c r="BG285" s="228">
        <f>IF(N285="zákl. přenesená",J285,0)</f>
        <v>0</v>
      </c>
      <c r="BH285" s="228">
        <f>IF(N285="sníž. přenesená",J285,0)</f>
        <v>0</v>
      </c>
      <c r="BI285" s="228">
        <f>IF(N285="nulová",J285,0)</f>
        <v>0</v>
      </c>
      <c r="BJ285" s="20" t="s">
        <v>83</v>
      </c>
      <c r="BK285" s="228">
        <f>ROUND(I285*H285,2)</f>
        <v>0</v>
      </c>
      <c r="BL285" s="20" t="s">
        <v>215</v>
      </c>
      <c r="BM285" s="227" t="s">
        <v>468</v>
      </c>
    </row>
    <row r="286" s="2" customFormat="1">
      <c r="A286" s="42"/>
      <c r="B286" s="43"/>
      <c r="C286" s="44"/>
      <c r="D286" s="229" t="s">
        <v>223</v>
      </c>
      <c r="E286" s="44"/>
      <c r="F286" s="230" t="s">
        <v>469</v>
      </c>
      <c r="G286" s="44"/>
      <c r="H286" s="44"/>
      <c r="I286" s="231"/>
      <c r="J286" s="44"/>
      <c r="K286" s="44"/>
      <c r="L286" s="48"/>
      <c r="M286" s="232"/>
      <c r="N286" s="233"/>
      <c r="O286" s="88"/>
      <c r="P286" s="88"/>
      <c r="Q286" s="88"/>
      <c r="R286" s="88"/>
      <c r="S286" s="88"/>
      <c r="T286" s="89"/>
      <c r="U286" s="42"/>
      <c r="V286" s="42"/>
      <c r="W286" s="42"/>
      <c r="X286" s="42"/>
      <c r="Y286" s="42"/>
      <c r="Z286" s="42"/>
      <c r="AA286" s="42"/>
      <c r="AB286" s="42"/>
      <c r="AC286" s="42"/>
      <c r="AD286" s="42"/>
      <c r="AE286" s="42"/>
      <c r="AT286" s="20" t="s">
        <v>223</v>
      </c>
      <c r="AU286" s="20" t="s">
        <v>85</v>
      </c>
    </row>
    <row r="287" s="2" customFormat="1" ht="44.25" customHeight="1">
      <c r="A287" s="42"/>
      <c r="B287" s="43"/>
      <c r="C287" s="216" t="s">
        <v>470</v>
      </c>
      <c r="D287" s="216" t="s">
        <v>217</v>
      </c>
      <c r="E287" s="217" t="s">
        <v>471</v>
      </c>
      <c r="F287" s="218" t="s">
        <v>472</v>
      </c>
      <c r="G287" s="219" t="s">
        <v>241</v>
      </c>
      <c r="H287" s="220">
        <v>83.933000000000007</v>
      </c>
      <c r="I287" s="221"/>
      <c r="J287" s="222">
        <f>ROUND(I287*H287,2)</f>
        <v>0</v>
      </c>
      <c r="K287" s="218" t="s">
        <v>221</v>
      </c>
      <c r="L287" s="48"/>
      <c r="M287" s="223" t="s">
        <v>32</v>
      </c>
      <c r="N287" s="224" t="s">
        <v>47</v>
      </c>
      <c r="O287" s="88"/>
      <c r="P287" s="225">
        <f>O287*H287</f>
        <v>0</v>
      </c>
      <c r="Q287" s="225">
        <v>0</v>
      </c>
      <c r="R287" s="225">
        <f>Q287*H287</f>
        <v>0</v>
      </c>
      <c r="S287" s="225">
        <v>0</v>
      </c>
      <c r="T287" s="226">
        <f>S287*H287</f>
        <v>0</v>
      </c>
      <c r="U287" s="42"/>
      <c r="V287" s="42"/>
      <c r="W287" s="42"/>
      <c r="X287" s="42"/>
      <c r="Y287" s="42"/>
      <c r="Z287" s="42"/>
      <c r="AA287" s="42"/>
      <c r="AB287" s="42"/>
      <c r="AC287" s="42"/>
      <c r="AD287" s="42"/>
      <c r="AE287" s="42"/>
      <c r="AR287" s="227" t="s">
        <v>215</v>
      </c>
      <c r="AT287" s="227" t="s">
        <v>217</v>
      </c>
      <c r="AU287" s="227" t="s">
        <v>85</v>
      </c>
      <c r="AY287" s="20" t="s">
        <v>214</v>
      </c>
      <c r="BE287" s="228">
        <f>IF(N287="základní",J287,0)</f>
        <v>0</v>
      </c>
      <c r="BF287" s="228">
        <f>IF(N287="snížená",J287,0)</f>
        <v>0</v>
      </c>
      <c r="BG287" s="228">
        <f>IF(N287="zákl. přenesená",J287,0)</f>
        <v>0</v>
      </c>
      <c r="BH287" s="228">
        <f>IF(N287="sníž. přenesená",J287,0)</f>
        <v>0</v>
      </c>
      <c r="BI287" s="228">
        <f>IF(N287="nulová",J287,0)</f>
        <v>0</v>
      </c>
      <c r="BJ287" s="20" t="s">
        <v>83</v>
      </c>
      <c r="BK287" s="228">
        <f>ROUND(I287*H287,2)</f>
        <v>0</v>
      </c>
      <c r="BL287" s="20" t="s">
        <v>215</v>
      </c>
      <c r="BM287" s="227" t="s">
        <v>473</v>
      </c>
    </row>
    <row r="288" s="2" customFormat="1">
      <c r="A288" s="42"/>
      <c r="B288" s="43"/>
      <c r="C288" s="44"/>
      <c r="D288" s="229" t="s">
        <v>223</v>
      </c>
      <c r="E288" s="44"/>
      <c r="F288" s="230" t="s">
        <v>474</v>
      </c>
      <c r="G288" s="44"/>
      <c r="H288" s="44"/>
      <c r="I288" s="231"/>
      <c r="J288" s="44"/>
      <c r="K288" s="44"/>
      <c r="L288" s="48"/>
      <c r="M288" s="232"/>
      <c r="N288" s="233"/>
      <c r="O288" s="88"/>
      <c r="P288" s="88"/>
      <c r="Q288" s="88"/>
      <c r="R288" s="88"/>
      <c r="S288" s="88"/>
      <c r="T288" s="89"/>
      <c r="U288" s="42"/>
      <c r="V288" s="42"/>
      <c r="W288" s="42"/>
      <c r="X288" s="42"/>
      <c r="Y288" s="42"/>
      <c r="Z288" s="42"/>
      <c r="AA288" s="42"/>
      <c r="AB288" s="42"/>
      <c r="AC288" s="42"/>
      <c r="AD288" s="42"/>
      <c r="AE288" s="42"/>
      <c r="AT288" s="20" t="s">
        <v>223</v>
      </c>
      <c r="AU288" s="20" t="s">
        <v>85</v>
      </c>
    </row>
    <row r="289" s="12" customFormat="1" ht="22.8" customHeight="1">
      <c r="A289" s="12"/>
      <c r="B289" s="200"/>
      <c r="C289" s="201"/>
      <c r="D289" s="202" t="s">
        <v>75</v>
      </c>
      <c r="E289" s="214" t="s">
        <v>475</v>
      </c>
      <c r="F289" s="214" t="s">
        <v>476</v>
      </c>
      <c r="G289" s="201"/>
      <c r="H289" s="201"/>
      <c r="I289" s="204"/>
      <c r="J289" s="215">
        <f>BK289</f>
        <v>0</v>
      </c>
      <c r="K289" s="201"/>
      <c r="L289" s="206"/>
      <c r="M289" s="207"/>
      <c r="N289" s="208"/>
      <c r="O289" s="208"/>
      <c r="P289" s="209">
        <f>SUM(P290:P291)</f>
        <v>0</v>
      </c>
      <c r="Q289" s="208"/>
      <c r="R289" s="209">
        <f>SUM(R290:R291)</f>
        <v>0</v>
      </c>
      <c r="S289" s="208"/>
      <c r="T289" s="210">
        <f>SUM(T290:T291)</f>
        <v>0</v>
      </c>
      <c r="U289" s="12"/>
      <c r="V289" s="12"/>
      <c r="W289" s="12"/>
      <c r="X289" s="12"/>
      <c r="Y289" s="12"/>
      <c r="Z289" s="12"/>
      <c r="AA289" s="12"/>
      <c r="AB289" s="12"/>
      <c r="AC289" s="12"/>
      <c r="AD289" s="12"/>
      <c r="AE289" s="12"/>
      <c r="AR289" s="211" t="s">
        <v>83</v>
      </c>
      <c r="AT289" s="212" t="s">
        <v>75</v>
      </c>
      <c r="AU289" s="212" t="s">
        <v>83</v>
      </c>
      <c r="AY289" s="211" t="s">
        <v>214</v>
      </c>
      <c r="BK289" s="213">
        <f>SUM(BK290:BK291)</f>
        <v>0</v>
      </c>
    </row>
    <row r="290" s="2" customFormat="1" ht="62.7" customHeight="1">
      <c r="A290" s="42"/>
      <c r="B290" s="43"/>
      <c r="C290" s="216" t="s">
        <v>477</v>
      </c>
      <c r="D290" s="216" t="s">
        <v>217</v>
      </c>
      <c r="E290" s="217" t="s">
        <v>478</v>
      </c>
      <c r="F290" s="218" t="s">
        <v>479</v>
      </c>
      <c r="G290" s="219" t="s">
        <v>241</v>
      </c>
      <c r="H290" s="220">
        <v>141.821</v>
      </c>
      <c r="I290" s="221"/>
      <c r="J290" s="222">
        <f>ROUND(I290*H290,2)</f>
        <v>0</v>
      </c>
      <c r="K290" s="218" t="s">
        <v>221</v>
      </c>
      <c r="L290" s="48"/>
      <c r="M290" s="223" t="s">
        <v>32</v>
      </c>
      <c r="N290" s="224" t="s">
        <v>47</v>
      </c>
      <c r="O290" s="88"/>
      <c r="P290" s="225">
        <f>O290*H290</f>
        <v>0</v>
      </c>
      <c r="Q290" s="225">
        <v>0</v>
      </c>
      <c r="R290" s="225">
        <f>Q290*H290</f>
        <v>0</v>
      </c>
      <c r="S290" s="225">
        <v>0</v>
      </c>
      <c r="T290" s="226">
        <f>S290*H290</f>
        <v>0</v>
      </c>
      <c r="U290" s="42"/>
      <c r="V290" s="42"/>
      <c r="W290" s="42"/>
      <c r="X290" s="42"/>
      <c r="Y290" s="42"/>
      <c r="Z290" s="42"/>
      <c r="AA290" s="42"/>
      <c r="AB290" s="42"/>
      <c r="AC290" s="42"/>
      <c r="AD290" s="42"/>
      <c r="AE290" s="42"/>
      <c r="AR290" s="227" t="s">
        <v>215</v>
      </c>
      <c r="AT290" s="227" t="s">
        <v>217</v>
      </c>
      <c r="AU290" s="227" t="s">
        <v>85</v>
      </c>
      <c r="AY290" s="20" t="s">
        <v>214</v>
      </c>
      <c r="BE290" s="228">
        <f>IF(N290="základní",J290,0)</f>
        <v>0</v>
      </c>
      <c r="BF290" s="228">
        <f>IF(N290="snížená",J290,0)</f>
        <v>0</v>
      </c>
      <c r="BG290" s="228">
        <f>IF(N290="zákl. přenesená",J290,0)</f>
        <v>0</v>
      </c>
      <c r="BH290" s="228">
        <f>IF(N290="sníž. přenesená",J290,0)</f>
        <v>0</v>
      </c>
      <c r="BI290" s="228">
        <f>IF(N290="nulová",J290,0)</f>
        <v>0</v>
      </c>
      <c r="BJ290" s="20" t="s">
        <v>83</v>
      </c>
      <c r="BK290" s="228">
        <f>ROUND(I290*H290,2)</f>
        <v>0</v>
      </c>
      <c r="BL290" s="20" t="s">
        <v>215</v>
      </c>
      <c r="BM290" s="227" t="s">
        <v>480</v>
      </c>
    </row>
    <row r="291" s="2" customFormat="1">
      <c r="A291" s="42"/>
      <c r="B291" s="43"/>
      <c r="C291" s="44"/>
      <c r="D291" s="229" t="s">
        <v>223</v>
      </c>
      <c r="E291" s="44"/>
      <c r="F291" s="230" t="s">
        <v>481</v>
      </c>
      <c r="G291" s="44"/>
      <c r="H291" s="44"/>
      <c r="I291" s="231"/>
      <c r="J291" s="44"/>
      <c r="K291" s="44"/>
      <c r="L291" s="48"/>
      <c r="M291" s="232"/>
      <c r="N291" s="233"/>
      <c r="O291" s="88"/>
      <c r="P291" s="88"/>
      <c r="Q291" s="88"/>
      <c r="R291" s="88"/>
      <c r="S291" s="88"/>
      <c r="T291" s="89"/>
      <c r="U291" s="42"/>
      <c r="V291" s="42"/>
      <c r="W291" s="42"/>
      <c r="X291" s="42"/>
      <c r="Y291" s="42"/>
      <c r="Z291" s="42"/>
      <c r="AA291" s="42"/>
      <c r="AB291" s="42"/>
      <c r="AC291" s="42"/>
      <c r="AD291" s="42"/>
      <c r="AE291" s="42"/>
      <c r="AT291" s="20" t="s">
        <v>223</v>
      </c>
      <c r="AU291" s="20" t="s">
        <v>85</v>
      </c>
    </row>
    <row r="292" s="12" customFormat="1" ht="25.92" customHeight="1">
      <c r="A292" s="12"/>
      <c r="B292" s="200"/>
      <c r="C292" s="201"/>
      <c r="D292" s="202" t="s">
        <v>75</v>
      </c>
      <c r="E292" s="203" t="s">
        <v>482</v>
      </c>
      <c r="F292" s="203" t="s">
        <v>483</v>
      </c>
      <c r="G292" s="201"/>
      <c r="H292" s="201"/>
      <c r="I292" s="204"/>
      <c r="J292" s="205">
        <f>BK292</f>
        <v>0</v>
      </c>
      <c r="K292" s="201"/>
      <c r="L292" s="206"/>
      <c r="M292" s="207"/>
      <c r="N292" s="208"/>
      <c r="O292" s="208"/>
      <c r="P292" s="209">
        <f>P293+P317+P330+P339+P432+P445+P458+P479+P523+P536</f>
        <v>0</v>
      </c>
      <c r="Q292" s="208"/>
      <c r="R292" s="209">
        <f>R293+R317+R330+R339+R432+R445+R458+R479+R523+R536</f>
        <v>77.77411266</v>
      </c>
      <c r="S292" s="208"/>
      <c r="T292" s="210">
        <f>T293+T317+T330+T339+T432+T445+T458+T479+T523+T536</f>
        <v>46.031650000000006</v>
      </c>
      <c r="U292" s="12"/>
      <c r="V292" s="12"/>
      <c r="W292" s="12"/>
      <c r="X292" s="12"/>
      <c r="Y292" s="12"/>
      <c r="Z292" s="12"/>
      <c r="AA292" s="12"/>
      <c r="AB292" s="12"/>
      <c r="AC292" s="12"/>
      <c r="AD292" s="12"/>
      <c r="AE292" s="12"/>
      <c r="AR292" s="211" t="s">
        <v>85</v>
      </c>
      <c r="AT292" s="212" t="s">
        <v>75</v>
      </c>
      <c r="AU292" s="212" t="s">
        <v>76</v>
      </c>
      <c r="AY292" s="211" t="s">
        <v>214</v>
      </c>
      <c r="BK292" s="213">
        <f>BK293+BK317+BK330+BK339+BK432+BK445+BK458+BK479+BK523+BK536</f>
        <v>0</v>
      </c>
    </row>
    <row r="293" s="12" customFormat="1" ht="22.8" customHeight="1">
      <c r="A293" s="12"/>
      <c r="B293" s="200"/>
      <c r="C293" s="201"/>
      <c r="D293" s="202" t="s">
        <v>75</v>
      </c>
      <c r="E293" s="214" t="s">
        <v>484</v>
      </c>
      <c r="F293" s="214" t="s">
        <v>485</v>
      </c>
      <c r="G293" s="201"/>
      <c r="H293" s="201"/>
      <c r="I293" s="204"/>
      <c r="J293" s="215">
        <f>BK293</f>
        <v>0</v>
      </c>
      <c r="K293" s="201"/>
      <c r="L293" s="206"/>
      <c r="M293" s="207"/>
      <c r="N293" s="208"/>
      <c r="O293" s="208"/>
      <c r="P293" s="209">
        <f>SUM(P294:P316)</f>
        <v>0</v>
      </c>
      <c r="Q293" s="208"/>
      <c r="R293" s="209">
        <f>SUM(R294:R316)</f>
        <v>29.9342434</v>
      </c>
      <c r="S293" s="208"/>
      <c r="T293" s="210">
        <f>SUM(T294:T316)</f>
        <v>0</v>
      </c>
      <c r="U293" s="12"/>
      <c r="V293" s="12"/>
      <c r="W293" s="12"/>
      <c r="X293" s="12"/>
      <c r="Y293" s="12"/>
      <c r="Z293" s="12"/>
      <c r="AA293" s="12"/>
      <c r="AB293" s="12"/>
      <c r="AC293" s="12"/>
      <c r="AD293" s="12"/>
      <c r="AE293" s="12"/>
      <c r="AR293" s="211" t="s">
        <v>85</v>
      </c>
      <c r="AT293" s="212" t="s">
        <v>75</v>
      </c>
      <c r="AU293" s="212" t="s">
        <v>83</v>
      </c>
      <c r="AY293" s="211" t="s">
        <v>214</v>
      </c>
      <c r="BK293" s="213">
        <f>SUM(BK294:BK316)</f>
        <v>0</v>
      </c>
    </row>
    <row r="294" s="2" customFormat="1" ht="44.25" customHeight="1">
      <c r="A294" s="42"/>
      <c r="B294" s="43"/>
      <c r="C294" s="216" t="s">
        <v>486</v>
      </c>
      <c r="D294" s="216" t="s">
        <v>217</v>
      </c>
      <c r="E294" s="217" t="s">
        <v>487</v>
      </c>
      <c r="F294" s="218" t="s">
        <v>488</v>
      </c>
      <c r="G294" s="219" t="s">
        <v>230</v>
      </c>
      <c r="H294" s="220">
        <v>829.20500000000004</v>
      </c>
      <c r="I294" s="221"/>
      <c r="J294" s="222">
        <f>ROUND(I294*H294,2)</f>
        <v>0</v>
      </c>
      <c r="K294" s="218" t="s">
        <v>221</v>
      </c>
      <c r="L294" s="48"/>
      <c r="M294" s="223" t="s">
        <v>32</v>
      </c>
      <c r="N294" s="224" t="s">
        <v>47</v>
      </c>
      <c r="O294" s="88"/>
      <c r="P294" s="225">
        <f>O294*H294</f>
        <v>0</v>
      </c>
      <c r="Q294" s="225">
        <v>0.0060000000000000001</v>
      </c>
      <c r="R294" s="225">
        <f>Q294*H294</f>
        <v>4.9752300000000007</v>
      </c>
      <c r="S294" s="225">
        <v>0</v>
      </c>
      <c r="T294" s="226">
        <f>S294*H294</f>
        <v>0</v>
      </c>
      <c r="U294" s="42"/>
      <c r="V294" s="42"/>
      <c r="W294" s="42"/>
      <c r="X294" s="42"/>
      <c r="Y294" s="42"/>
      <c r="Z294" s="42"/>
      <c r="AA294" s="42"/>
      <c r="AB294" s="42"/>
      <c r="AC294" s="42"/>
      <c r="AD294" s="42"/>
      <c r="AE294" s="42"/>
      <c r="AR294" s="227" t="s">
        <v>334</v>
      </c>
      <c r="AT294" s="227" t="s">
        <v>217</v>
      </c>
      <c r="AU294" s="227" t="s">
        <v>85</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334</v>
      </c>
      <c r="BM294" s="227" t="s">
        <v>489</v>
      </c>
    </row>
    <row r="295" s="2" customFormat="1">
      <c r="A295" s="42"/>
      <c r="B295" s="43"/>
      <c r="C295" s="44"/>
      <c r="D295" s="229" t="s">
        <v>223</v>
      </c>
      <c r="E295" s="44"/>
      <c r="F295" s="230" t="s">
        <v>490</v>
      </c>
      <c r="G295" s="44"/>
      <c r="H295" s="44"/>
      <c r="I295" s="231"/>
      <c r="J295" s="44"/>
      <c r="K295" s="44"/>
      <c r="L295" s="48"/>
      <c r="M295" s="232"/>
      <c r="N295" s="233"/>
      <c r="O295" s="88"/>
      <c r="P295" s="88"/>
      <c r="Q295" s="88"/>
      <c r="R295" s="88"/>
      <c r="S295" s="88"/>
      <c r="T295" s="89"/>
      <c r="U295" s="42"/>
      <c r="V295" s="42"/>
      <c r="W295" s="42"/>
      <c r="X295" s="42"/>
      <c r="Y295" s="42"/>
      <c r="Z295" s="42"/>
      <c r="AA295" s="42"/>
      <c r="AB295" s="42"/>
      <c r="AC295" s="42"/>
      <c r="AD295" s="42"/>
      <c r="AE295" s="42"/>
      <c r="AT295" s="20" t="s">
        <v>223</v>
      </c>
      <c r="AU295" s="20" t="s">
        <v>85</v>
      </c>
    </row>
    <row r="296" s="2" customFormat="1">
      <c r="A296" s="42"/>
      <c r="B296" s="43"/>
      <c r="C296" s="44"/>
      <c r="D296" s="236" t="s">
        <v>283</v>
      </c>
      <c r="E296" s="44"/>
      <c r="F296" s="267" t="s">
        <v>491</v>
      </c>
      <c r="G296" s="44"/>
      <c r="H296" s="44"/>
      <c r="I296" s="231"/>
      <c r="J296" s="44"/>
      <c r="K296" s="44"/>
      <c r="L296" s="48"/>
      <c r="M296" s="232"/>
      <c r="N296" s="233"/>
      <c r="O296" s="88"/>
      <c r="P296" s="88"/>
      <c r="Q296" s="88"/>
      <c r="R296" s="88"/>
      <c r="S296" s="88"/>
      <c r="T296" s="89"/>
      <c r="U296" s="42"/>
      <c r="V296" s="42"/>
      <c r="W296" s="42"/>
      <c r="X296" s="42"/>
      <c r="Y296" s="42"/>
      <c r="Z296" s="42"/>
      <c r="AA296" s="42"/>
      <c r="AB296" s="42"/>
      <c r="AC296" s="42"/>
      <c r="AD296" s="42"/>
      <c r="AE296" s="42"/>
      <c r="AT296" s="20" t="s">
        <v>283</v>
      </c>
      <c r="AU296" s="20" t="s">
        <v>85</v>
      </c>
    </row>
    <row r="297" s="14" customFormat="1">
      <c r="A297" s="14"/>
      <c r="B297" s="245"/>
      <c r="C297" s="246"/>
      <c r="D297" s="236" t="s">
        <v>225</v>
      </c>
      <c r="E297" s="247" t="s">
        <v>32</v>
      </c>
      <c r="F297" s="248" t="s">
        <v>266</v>
      </c>
      <c r="G297" s="246"/>
      <c r="H297" s="249">
        <v>931.60500000000002</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225</v>
      </c>
      <c r="AU297" s="255" t="s">
        <v>85</v>
      </c>
      <c r="AV297" s="14" t="s">
        <v>85</v>
      </c>
      <c r="AW297" s="14" t="s">
        <v>38</v>
      </c>
      <c r="AX297" s="14" t="s">
        <v>76</v>
      </c>
      <c r="AY297" s="255" t="s">
        <v>214</v>
      </c>
    </row>
    <row r="298" s="14" customFormat="1">
      <c r="A298" s="14"/>
      <c r="B298" s="245"/>
      <c r="C298" s="246"/>
      <c r="D298" s="236" t="s">
        <v>225</v>
      </c>
      <c r="E298" s="247" t="s">
        <v>32</v>
      </c>
      <c r="F298" s="248" t="s">
        <v>267</v>
      </c>
      <c r="G298" s="246"/>
      <c r="H298" s="249">
        <v>398.49000000000001</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225</v>
      </c>
      <c r="AU298" s="255" t="s">
        <v>85</v>
      </c>
      <c r="AV298" s="14" t="s">
        <v>85</v>
      </c>
      <c r="AW298" s="14" t="s">
        <v>38</v>
      </c>
      <c r="AX298" s="14" t="s">
        <v>76</v>
      </c>
      <c r="AY298" s="255" t="s">
        <v>214</v>
      </c>
    </row>
    <row r="299" s="14" customFormat="1">
      <c r="A299" s="14"/>
      <c r="B299" s="245"/>
      <c r="C299" s="246"/>
      <c r="D299" s="236" t="s">
        <v>225</v>
      </c>
      <c r="E299" s="247" t="s">
        <v>32</v>
      </c>
      <c r="F299" s="248" t="s">
        <v>268</v>
      </c>
      <c r="G299" s="246"/>
      <c r="H299" s="249">
        <v>-500.88999999999999</v>
      </c>
      <c r="I299" s="250"/>
      <c r="J299" s="246"/>
      <c r="K299" s="246"/>
      <c r="L299" s="251"/>
      <c r="M299" s="252"/>
      <c r="N299" s="253"/>
      <c r="O299" s="253"/>
      <c r="P299" s="253"/>
      <c r="Q299" s="253"/>
      <c r="R299" s="253"/>
      <c r="S299" s="253"/>
      <c r="T299" s="254"/>
      <c r="U299" s="14"/>
      <c r="V299" s="14"/>
      <c r="W299" s="14"/>
      <c r="X299" s="14"/>
      <c r="Y299" s="14"/>
      <c r="Z299" s="14"/>
      <c r="AA299" s="14"/>
      <c r="AB299" s="14"/>
      <c r="AC299" s="14"/>
      <c r="AD299" s="14"/>
      <c r="AE299" s="14"/>
      <c r="AT299" s="255" t="s">
        <v>225</v>
      </c>
      <c r="AU299" s="255" t="s">
        <v>85</v>
      </c>
      <c r="AV299" s="14" t="s">
        <v>85</v>
      </c>
      <c r="AW299" s="14" t="s">
        <v>38</v>
      </c>
      <c r="AX299" s="14" t="s">
        <v>76</v>
      </c>
      <c r="AY299" s="255" t="s">
        <v>214</v>
      </c>
    </row>
    <row r="300" s="15" customFormat="1">
      <c r="A300" s="15"/>
      <c r="B300" s="256"/>
      <c r="C300" s="257"/>
      <c r="D300" s="236" t="s">
        <v>225</v>
      </c>
      <c r="E300" s="258" t="s">
        <v>32</v>
      </c>
      <c r="F300" s="259" t="s">
        <v>256</v>
      </c>
      <c r="G300" s="257"/>
      <c r="H300" s="260">
        <v>829.20500000000004</v>
      </c>
      <c r="I300" s="261"/>
      <c r="J300" s="257"/>
      <c r="K300" s="257"/>
      <c r="L300" s="262"/>
      <c r="M300" s="263"/>
      <c r="N300" s="264"/>
      <c r="O300" s="264"/>
      <c r="P300" s="264"/>
      <c r="Q300" s="264"/>
      <c r="R300" s="264"/>
      <c r="S300" s="264"/>
      <c r="T300" s="265"/>
      <c r="U300" s="15"/>
      <c r="V300" s="15"/>
      <c r="W300" s="15"/>
      <c r="X300" s="15"/>
      <c r="Y300" s="15"/>
      <c r="Z300" s="15"/>
      <c r="AA300" s="15"/>
      <c r="AB300" s="15"/>
      <c r="AC300" s="15"/>
      <c r="AD300" s="15"/>
      <c r="AE300" s="15"/>
      <c r="AT300" s="266" t="s">
        <v>225</v>
      </c>
      <c r="AU300" s="266" t="s">
        <v>85</v>
      </c>
      <c r="AV300" s="15" t="s">
        <v>215</v>
      </c>
      <c r="AW300" s="15" t="s">
        <v>38</v>
      </c>
      <c r="AX300" s="15" t="s">
        <v>83</v>
      </c>
      <c r="AY300" s="266" t="s">
        <v>214</v>
      </c>
    </row>
    <row r="301" s="2" customFormat="1" ht="24.15" customHeight="1">
      <c r="A301" s="42"/>
      <c r="B301" s="43"/>
      <c r="C301" s="268" t="s">
        <v>492</v>
      </c>
      <c r="D301" s="268" t="s">
        <v>302</v>
      </c>
      <c r="E301" s="269" t="s">
        <v>493</v>
      </c>
      <c r="F301" s="270" t="s">
        <v>494</v>
      </c>
      <c r="G301" s="271" t="s">
        <v>230</v>
      </c>
      <c r="H301" s="272">
        <v>870.66499999999996</v>
      </c>
      <c r="I301" s="273"/>
      <c r="J301" s="274">
        <f>ROUND(I301*H301,2)</f>
        <v>0</v>
      </c>
      <c r="K301" s="270" t="s">
        <v>221</v>
      </c>
      <c r="L301" s="275"/>
      <c r="M301" s="276" t="s">
        <v>32</v>
      </c>
      <c r="N301" s="277" t="s">
        <v>47</v>
      </c>
      <c r="O301" s="88"/>
      <c r="P301" s="225">
        <f>O301*H301</f>
        <v>0</v>
      </c>
      <c r="Q301" s="225">
        <v>0.016299999999999999</v>
      </c>
      <c r="R301" s="225">
        <f>Q301*H301</f>
        <v>14.191839499999999</v>
      </c>
      <c r="S301" s="225">
        <v>0</v>
      </c>
      <c r="T301" s="226">
        <f>S301*H301</f>
        <v>0</v>
      </c>
      <c r="U301" s="42"/>
      <c r="V301" s="42"/>
      <c r="W301" s="42"/>
      <c r="X301" s="42"/>
      <c r="Y301" s="42"/>
      <c r="Z301" s="42"/>
      <c r="AA301" s="42"/>
      <c r="AB301" s="42"/>
      <c r="AC301" s="42"/>
      <c r="AD301" s="42"/>
      <c r="AE301" s="42"/>
      <c r="AR301" s="227" t="s">
        <v>426</v>
      </c>
      <c r="AT301" s="227" t="s">
        <v>302</v>
      </c>
      <c r="AU301" s="227" t="s">
        <v>85</v>
      </c>
      <c r="AY301" s="20" t="s">
        <v>214</v>
      </c>
      <c r="BE301" s="228">
        <f>IF(N301="základní",J301,0)</f>
        <v>0</v>
      </c>
      <c r="BF301" s="228">
        <f>IF(N301="snížená",J301,0)</f>
        <v>0</v>
      </c>
      <c r="BG301" s="228">
        <f>IF(N301="zákl. přenesená",J301,0)</f>
        <v>0</v>
      </c>
      <c r="BH301" s="228">
        <f>IF(N301="sníž. přenesená",J301,0)</f>
        <v>0</v>
      </c>
      <c r="BI301" s="228">
        <f>IF(N301="nulová",J301,0)</f>
        <v>0</v>
      </c>
      <c r="BJ301" s="20" t="s">
        <v>83</v>
      </c>
      <c r="BK301" s="228">
        <f>ROUND(I301*H301,2)</f>
        <v>0</v>
      </c>
      <c r="BL301" s="20" t="s">
        <v>334</v>
      </c>
      <c r="BM301" s="227" t="s">
        <v>495</v>
      </c>
    </row>
    <row r="302" s="14" customFormat="1">
      <c r="A302" s="14"/>
      <c r="B302" s="245"/>
      <c r="C302" s="246"/>
      <c r="D302" s="236" t="s">
        <v>225</v>
      </c>
      <c r="E302" s="246"/>
      <c r="F302" s="248" t="s">
        <v>496</v>
      </c>
      <c r="G302" s="246"/>
      <c r="H302" s="249">
        <v>870.66499999999996</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225</v>
      </c>
      <c r="AU302" s="255" t="s">
        <v>85</v>
      </c>
      <c r="AV302" s="14" t="s">
        <v>85</v>
      </c>
      <c r="AW302" s="14" t="s">
        <v>4</v>
      </c>
      <c r="AX302" s="14" t="s">
        <v>83</v>
      </c>
      <c r="AY302" s="255" t="s">
        <v>214</v>
      </c>
    </row>
    <row r="303" s="2" customFormat="1" ht="24.15" customHeight="1">
      <c r="A303" s="42"/>
      <c r="B303" s="43"/>
      <c r="C303" s="216" t="s">
        <v>497</v>
      </c>
      <c r="D303" s="216" t="s">
        <v>217</v>
      </c>
      <c r="E303" s="217" t="s">
        <v>498</v>
      </c>
      <c r="F303" s="218" t="s">
        <v>499</v>
      </c>
      <c r="G303" s="219" t="s">
        <v>230</v>
      </c>
      <c r="H303" s="220">
        <v>1705.4400000000001</v>
      </c>
      <c r="I303" s="221"/>
      <c r="J303" s="222">
        <f>ROUND(I303*H303,2)</f>
        <v>0</v>
      </c>
      <c r="K303" s="218" t="s">
        <v>32</v>
      </c>
      <c r="L303" s="48"/>
      <c r="M303" s="223" t="s">
        <v>32</v>
      </c>
      <c r="N303" s="224" t="s">
        <v>47</v>
      </c>
      <c r="O303" s="88"/>
      <c r="P303" s="225">
        <f>O303*H303</f>
        <v>0</v>
      </c>
      <c r="Q303" s="225">
        <v>0.0060000000000000001</v>
      </c>
      <c r="R303" s="225">
        <f>Q303*H303</f>
        <v>10.23264</v>
      </c>
      <c r="S303" s="225">
        <v>0</v>
      </c>
      <c r="T303" s="226">
        <f>S303*H303</f>
        <v>0</v>
      </c>
      <c r="U303" s="42"/>
      <c r="V303" s="42"/>
      <c r="W303" s="42"/>
      <c r="X303" s="42"/>
      <c r="Y303" s="42"/>
      <c r="Z303" s="42"/>
      <c r="AA303" s="42"/>
      <c r="AB303" s="42"/>
      <c r="AC303" s="42"/>
      <c r="AD303" s="42"/>
      <c r="AE303" s="42"/>
      <c r="AR303" s="227" t="s">
        <v>334</v>
      </c>
      <c r="AT303" s="227" t="s">
        <v>217</v>
      </c>
      <c r="AU303" s="227" t="s">
        <v>85</v>
      </c>
      <c r="AY303" s="20" t="s">
        <v>214</v>
      </c>
      <c r="BE303" s="228">
        <f>IF(N303="základní",J303,0)</f>
        <v>0</v>
      </c>
      <c r="BF303" s="228">
        <f>IF(N303="snížená",J303,0)</f>
        <v>0</v>
      </c>
      <c r="BG303" s="228">
        <f>IF(N303="zákl. přenesená",J303,0)</f>
        <v>0</v>
      </c>
      <c r="BH303" s="228">
        <f>IF(N303="sníž. přenesená",J303,0)</f>
        <v>0</v>
      </c>
      <c r="BI303" s="228">
        <f>IF(N303="nulová",J303,0)</f>
        <v>0</v>
      </c>
      <c r="BJ303" s="20" t="s">
        <v>83</v>
      </c>
      <c r="BK303" s="228">
        <f>ROUND(I303*H303,2)</f>
        <v>0</v>
      </c>
      <c r="BL303" s="20" t="s">
        <v>334</v>
      </c>
      <c r="BM303" s="227" t="s">
        <v>500</v>
      </c>
    </row>
    <row r="304" s="14" customFormat="1">
      <c r="A304" s="14"/>
      <c r="B304" s="245"/>
      <c r="C304" s="246"/>
      <c r="D304" s="236" t="s">
        <v>225</v>
      </c>
      <c r="E304" s="247" t="s">
        <v>32</v>
      </c>
      <c r="F304" s="248" t="s">
        <v>501</v>
      </c>
      <c r="G304" s="246"/>
      <c r="H304" s="249">
        <v>822.49000000000001</v>
      </c>
      <c r="I304" s="250"/>
      <c r="J304" s="246"/>
      <c r="K304" s="246"/>
      <c r="L304" s="251"/>
      <c r="M304" s="252"/>
      <c r="N304" s="253"/>
      <c r="O304" s="253"/>
      <c r="P304" s="253"/>
      <c r="Q304" s="253"/>
      <c r="R304" s="253"/>
      <c r="S304" s="253"/>
      <c r="T304" s="254"/>
      <c r="U304" s="14"/>
      <c r="V304" s="14"/>
      <c r="W304" s="14"/>
      <c r="X304" s="14"/>
      <c r="Y304" s="14"/>
      <c r="Z304" s="14"/>
      <c r="AA304" s="14"/>
      <c r="AB304" s="14"/>
      <c r="AC304" s="14"/>
      <c r="AD304" s="14"/>
      <c r="AE304" s="14"/>
      <c r="AT304" s="255" t="s">
        <v>225</v>
      </c>
      <c r="AU304" s="255" t="s">
        <v>85</v>
      </c>
      <c r="AV304" s="14" t="s">
        <v>85</v>
      </c>
      <c r="AW304" s="14" t="s">
        <v>38</v>
      </c>
      <c r="AX304" s="14" t="s">
        <v>76</v>
      </c>
      <c r="AY304" s="255" t="s">
        <v>214</v>
      </c>
    </row>
    <row r="305" s="14" customFormat="1">
      <c r="A305" s="14"/>
      <c r="B305" s="245"/>
      <c r="C305" s="246"/>
      <c r="D305" s="236" t="s">
        <v>225</v>
      </c>
      <c r="E305" s="247" t="s">
        <v>32</v>
      </c>
      <c r="F305" s="248" t="s">
        <v>502</v>
      </c>
      <c r="G305" s="246"/>
      <c r="H305" s="249">
        <v>360.06</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225</v>
      </c>
      <c r="AU305" s="255" t="s">
        <v>85</v>
      </c>
      <c r="AV305" s="14" t="s">
        <v>85</v>
      </c>
      <c r="AW305" s="14" t="s">
        <v>38</v>
      </c>
      <c r="AX305" s="14" t="s">
        <v>76</v>
      </c>
      <c r="AY305" s="255" t="s">
        <v>214</v>
      </c>
    </row>
    <row r="306" s="14" customFormat="1">
      <c r="A306" s="14"/>
      <c r="B306" s="245"/>
      <c r="C306" s="246"/>
      <c r="D306" s="236" t="s">
        <v>225</v>
      </c>
      <c r="E306" s="247" t="s">
        <v>32</v>
      </c>
      <c r="F306" s="248" t="s">
        <v>503</v>
      </c>
      <c r="G306" s="246"/>
      <c r="H306" s="249">
        <v>522.88999999999999</v>
      </c>
      <c r="I306" s="250"/>
      <c r="J306" s="246"/>
      <c r="K306" s="246"/>
      <c r="L306" s="251"/>
      <c r="M306" s="252"/>
      <c r="N306" s="253"/>
      <c r="O306" s="253"/>
      <c r="P306" s="253"/>
      <c r="Q306" s="253"/>
      <c r="R306" s="253"/>
      <c r="S306" s="253"/>
      <c r="T306" s="254"/>
      <c r="U306" s="14"/>
      <c r="V306" s="14"/>
      <c r="W306" s="14"/>
      <c r="X306" s="14"/>
      <c r="Y306" s="14"/>
      <c r="Z306" s="14"/>
      <c r="AA306" s="14"/>
      <c r="AB306" s="14"/>
      <c r="AC306" s="14"/>
      <c r="AD306" s="14"/>
      <c r="AE306" s="14"/>
      <c r="AT306" s="255" t="s">
        <v>225</v>
      </c>
      <c r="AU306" s="255" t="s">
        <v>85</v>
      </c>
      <c r="AV306" s="14" t="s">
        <v>85</v>
      </c>
      <c r="AW306" s="14" t="s">
        <v>38</v>
      </c>
      <c r="AX306" s="14" t="s">
        <v>76</v>
      </c>
      <c r="AY306" s="255" t="s">
        <v>214</v>
      </c>
    </row>
    <row r="307" s="15" customFormat="1">
      <c r="A307" s="15"/>
      <c r="B307" s="256"/>
      <c r="C307" s="257"/>
      <c r="D307" s="236" t="s">
        <v>225</v>
      </c>
      <c r="E307" s="258" t="s">
        <v>32</v>
      </c>
      <c r="F307" s="259" t="s">
        <v>256</v>
      </c>
      <c r="G307" s="257"/>
      <c r="H307" s="260">
        <v>1705.4400000000001</v>
      </c>
      <c r="I307" s="261"/>
      <c r="J307" s="257"/>
      <c r="K307" s="257"/>
      <c r="L307" s="262"/>
      <c r="M307" s="263"/>
      <c r="N307" s="264"/>
      <c r="O307" s="264"/>
      <c r="P307" s="264"/>
      <c r="Q307" s="264"/>
      <c r="R307" s="264"/>
      <c r="S307" s="264"/>
      <c r="T307" s="265"/>
      <c r="U307" s="15"/>
      <c r="V307" s="15"/>
      <c r="W307" s="15"/>
      <c r="X307" s="15"/>
      <c r="Y307" s="15"/>
      <c r="Z307" s="15"/>
      <c r="AA307" s="15"/>
      <c r="AB307" s="15"/>
      <c r="AC307" s="15"/>
      <c r="AD307" s="15"/>
      <c r="AE307" s="15"/>
      <c r="AT307" s="266" t="s">
        <v>225</v>
      </c>
      <c r="AU307" s="266" t="s">
        <v>85</v>
      </c>
      <c r="AV307" s="15" t="s">
        <v>215</v>
      </c>
      <c r="AW307" s="15" t="s">
        <v>38</v>
      </c>
      <c r="AX307" s="15" t="s">
        <v>83</v>
      </c>
      <c r="AY307" s="266" t="s">
        <v>214</v>
      </c>
    </row>
    <row r="308" s="2" customFormat="1" ht="66.75" customHeight="1">
      <c r="A308" s="42"/>
      <c r="B308" s="43"/>
      <c r="C308" s="216" t="s">
        <v>504</v>
      </c>
      <c r="D308" s="216" t="s">
        <v>217</v>
      </c>
      <c r="E308" s="217" t="s">
        <v>505</v>
      </c>
      <c r="F308" s="218" t="s">
        <v>506</v>
      </c>
      <c r="G308" s="219" t="s">
        <v>230</v>
      </c>
      <c r="H308" s="220">
        <v>31.050000000000001</v>
      </c>
      <c r="I308" s="221"/>
      <c r="J308" s="222">
        <f>ROUND(I308*H308,2)</f>
        <v>0</v>
      </c>
      <c r="K308" s="218" t="s">
        <v>221</v>
      </c>
      <c r="L308" s="48"/>
      <c r="M308" s="223" t="s">
        <v>32</v>
      </c>
      <c r="N308" s="224" t="s">
        <v>47</v>
      </c>
      <c r="O308" s="88"/>
      <c r="P308" s="225">
        <f>O308*H308</f>
        <v>0</v>
      </c>
      <c r="Q308" s="225">
        <v>0.00010000000000000001</v>
      </c>
      <c r="R308" s="225">
        <f>Q308*H308</f>
        <v>0.0031050000000000001</v>
      </c>
      <c r="S308" s="225">
        <v>0</v>
      </c>
      <c r="T308" s="226">
        <f>S308*H308</f>
        <v>0</v>
      </c>
      <c r="U308" s="42"/>
      <c r="V308" s="42"/>
      <c r="W308" s="42"/>
      <c r="X308" s="42"/>
      <c r="Y308" s="42"/>
      <c r="Z308" s="42"/>
      <c r="AA308" s="42"/>
      <c r="AB308" s="42"/>
      <c r="AC308" s="42"/>
      <c r="AD308" s="42"/>
      <c r="AE308" s="42"/>
      <c r="AR308" s="227" t="s">
        <v>334</v>
      </c>
      <c r="AT308" s="227" t="s">
        <v>217</v>
      </c>
      <c r="AU308" s="227" t="s">
        <v>85</v>
      </c>
      <c r="AY308" s="20" t="s">
        <v>214</v>
      </c>
      <c r="BE308" s="228">
        <f>IF(N308="základní",J308,0)</f>
        <v>0</v>
      </c>
      <c r="BF308" s="228">
        <f>IF(N308="snížená",J308,0)</f>
        <v>0</v>
      </c>
      <c r="BG308" s="228">
        <f>IF(N308="zákl. přenesená",J308,0)</f>
        <v>0</v>
      </c>
      <c r="BH308" s="228">
        <f>IF(N308="sníž. přenesená",J308,0)</f>
        <v>0</v>
      </c>
      <c r="BI308" s="228">
        <f>IF(N308="nulová",J308,0)</f>
        <v>0</v>
      </c>
      <c r="BJ308" s="20" t="s">
        <v>83</v>
      </c>
      <c r="BK308" s="228">
        <f>ROUND(I308*H308,2)</f>
        <v>0</v>
      </c>
      <c r="BL308" s="20" t="s">
        <v>334</v>
      </c>
      <c r="BM308" s="227" t="s">
        <v>507</v>
      </c>
    </row>
    <row r="309" s="2" customFormat="1">
      <c r="A309" s="42"/>
      <c r="B309" s="43"/>
      <c r="C309" s="44"/>
      <c r="D309" s="229" t="s">
        <v>223</v>
      </c>
      <c r="E309" s="44"/>
      <c r="F309" s="230" t="s">
        <v>508</v>
      </c>
      <c r="G309" s="44"/>
      <c r="H309" s="44"/>
      <c r="I309" s="231"/>
      <c r="J309" s="44"/>
      <c r="K309" s="44"/>
      <c r="L309" s="48"/>
      <c r="M309" s="232"/>
      <c r="N309" s="233"/>
      <c r="O309" s="88"/>
      <c r="P309" s="88"/>
      <c r="Q309" s="88"/>
      <c r="R309" s="88"/>
      <c r="S309" s="88"/>
      <c r="T309" s="89"/>
      <c r="U309" s="42"/>
      <c r="V309" s="42"/>
      <c r="W309" s="42"/>
      <c r="X309" s="42"/>
      <c r="Y309" s="42"/>
      <c r="Z309" s="42"/>
      <c r="AA309" s="42"/>
      <c r="AB309" s="42"/>
      <c r="AC309" s="42"/>
      <c r="AD309" s="42"/>
      <c r="AE309" s="42"/>
      <c r="AT309" s="20" t="s">
        <v>223</v>
      </c>
      <c r="AU309" s="20" t="s">
        <v>85</v>
      </c>
    </row>
    <row r="310" s="2" customFormat="1">
      <c r="A310" s="42"/>
      <c r="B310" s="43"/>
      <c r="C310" s="44"/>
      <c r="D310" s="236" t="s">
        <v>283</v>
      </c>
      <c r="E310" s="44"/>
      <c r="F310" s="267" t="s">
        <v>509</v>
      </c>
      <c r="G310" s="44"/>
      <c r="H310" s="44"/>
      <c r="I310" s="231"/>
      <c r="J310" s="44"/>
      <c r="K310" s="44"/>
      <c r="L310" s="48"/>
      <c r="M310" s="232"/>
      <c r="N310" s="233"/>
      <c r="O310" s="88"/>
      <c r="P310" s="88"/>
      <c r="Q310" s="88"/>
      <c r="R310" s="88"/>
      <c r="S310" s="88"/>
      <c r="T310" s="89"/>
      <c r="U310" s="42"/>
      <c r="V310" s="42"/>
      <c r="W310" s="42"/>
      <c r="X310" s="42"/>
      <c r="Y310" s="42"/>
      <c r="Z310" s="42"/>
      <c r="AA310" s="42"/>
      <c r="AB310" s="42"/>
      <c r="AC310" s="42"/>
      <c r="AD310" s="42"/>
      <c r="AE310" s="42"/>
      <c r="AT310" s="20" t="s">
        <v>283</v>
      </c>
      <c r="AU310" s="20" t="s">
        <v>85</v>
      </c>
    </row>
    <row r="311" s="13" customFormat="1">
      <c r="A311" s="13"/>
      <c r="B311" s="234"/>
      <c r="C311" s="235"/>
      <c r="D311" s="236" t="s">
        <v>225</v>
      </c>
      <c r="E311" s="237" t="s">
        <v>32</v>
      </c>
      <c r="F311" s="238" t="s">
        <v>510</v>
      </c>
      <c r="G311" s="235"/>
      <c r="H311" s="237" t="s">
        <v>32</v>
      </c>
      <c r="I311" s="239"/>
      <c r="J311" s="235"/>
      <c r="K311" s="235"/>
      <c r="L311" s="240"/>
      <c r="M311" s="241"/>
      <c r="N311" s="242"/>
      <c r="O311" s="242"/>
      <c r="P311" s="242"/>
      <c r="Q311" s="242"/>
      <c r="R311" s="242"/>
      <c r="S311" s="242"/>
      <c r="T311" s="243"/>
      <c r="U311" s="13"/>
      <c r="V311" s="13"/>
      <c r="W311" s="13"/>
      <c r="X311" s="13"/>
      <c r="Y311" s="13"/>
      <c r="Z311" s="13"/>
      <c r="AA311" s="13"/>
      <c r="AB311" s="13"/>
      <c r="AC311" s="13"/>
      <c r="AD311" s="13"/>
      <c r="AE311" s="13"/>
      <c r="AT311" s="244" t="s">
        <v>225</v>
      </c>
      <c r="AU311" s="244" t="s">
        <v>85</v>
      </c>
      <c r="AV311" s="13" t="s">
        <v>83</v>
      </c>
      <c r="AW311" s="13" t="s">
        <v>38</v>
      </c>
      <c r="AX311" s="13" t="s">
        <v>76</v>
      </c>
      <c r="AY311" s="244" t="s">
        <v>214</v>
      </c>
    </row>
    <row r="312" s="14" customFormat="1">
      <c r="A312" s="14"/>
      <c r="B312" s="245"/>
      <c r="C312" s="246"/>
      <c r="D312" s="236" t="s">
        <v>225</v>
      </c>
      <c r="E312" s="247" t="s">
        <v>32</v>
      </c>
      <c r="F312" s="248" t="s">
        <v>511</v>
      </c>
      <c r="G312" s="246"/>
      <c r="H312" s="249">
        <v>31.050000000000001</v>
      </c>
      <c r="I312" s="250"/>
      <c r="J312" s="246"/>
      <c r="K312" s="246"/>
      <c r="L312" s="251"/>
      <c r="M312" s="252"/>
      <c r="N312" s="253"/>
      <c r="O312" s="253"/>
      <c r="P312" s="253"/>
      <c r="Q312" s="253"/>
      <c r="R312" s="253"/>
      <c r="S312" s="253"/>
      <c r="T312" s="254"/>
      <c r="U312" s="14"/>
      <c r="V312" s="14"/>
      <c r="W312" s="14"/>
      <c r="X312" s="14"/>
      <c r="Y312" s="14"/>
      <c r="Z312" s="14"/>
      <c r="AA312" s="14"/>
      <c r="AB312" s="14"/>
      <c r="AC312" s="14"/>
      <c r="AD312" s="14"/>
      <c r="AE312" s="14"/>
      <c r="AT312" s="255" t="s">
        <v>225</v>
      </c>
      <c r="AU312" s="255" t="s">
        <v>85</v>
      </c>
      <c r="AV312" s="14" t="s">
        <v>85</v>
      </c>
      <c r="AW312" s="14" t="s">
        <v>38</v>
      </c>
      <c r="AX312" s="14" t="s">
        <v>83</v>
      </c>
      <c r="AY312" s="255" t="s">
        <v>214</v>
      </c>
    </row>
    <row r="313" s="2" customFormat="1" ht="24.15" customHeight="1">
      <c r="A313" s="42"/>
      <c r="B313" s="43"/>
      <c r="C313" s="268" t="s">
        <v>512</v>
      </c>
      <c r="D313" s="268" t="s">
        <v>302</v>
      </c>
      <c r="E313" s="269" t="s">
        <v>493</v>
      </c>
      <c r="F313" s="270" t="s">
        <v>494</v>
      </c>
      <c r="G313" s="271" t="s">
        <v>230</v>
      </c>
      <c r="H313" s="272">
        <v>32.603000000000002</v>
      </c>
      <c r="I313" s="273"/>
      <c r="J313" s="274">
        <f>ROUND(I313*H313,2)</f>
        <v>0</v>
      </c>
      <c r="K313" s="270" t="s">
        <v>221</v>
      </c>
      <c r="L313" s="275"/>
      <c r="M313" s="276" t="s">
        <v>32</v>
      </c>
      <c r="N313" s="277" t="s">
        <v>47</v>
      </c>
      <c r="O313" s="88"/>
      <c r="P313" s="225">
        <f>O313*H313</f>
        <v>0</v>
      </c>
      <c r="Q313" s="225">
        <v>0.016299999999999999</v>
      </c>
      <c r="R313" s="225">
        <f>Q313*H313</f>
        <v>0.53142889999999998</v>
      </c>
      <c r="S313" s="225">
        <v>0</v>
      </c>
      <c r="T313" s="226">
        <f>S313*H313</f>
        <v>0</v>
      </c>
      <c r="U313" s="42"/>
      <c r="V313" s="42"/>
      <c r="W313" s="42"/>
      <c r="X313" s="42"/>
      <c r="Y313" s="42"/>
      <c r="Z313" s="42"/>
      <c r="AA313" s="42"/>
      <c r="AB313" s="42"/>
      <c r="AC313" s="42"/>
      <c r="AD313" s="42"/>
      <c r="AE313" s="42"/>
      <c r="AR313" s="227" t="s">
        <v>426</v>
      </c>
      <c r="AT313" s="227" t="s">
        <v>302</v>
      </c>
      <c r="AU313" s="227" t="s">
        <v>85</v>
      </c>
      <c r="AY313" s="20" t="s">
        <v>214</v>
      </c>
      <c r="BE313" s="228">
        <f>IF(N313="základní",J313,0)</f>
        <v>0</v>
      </c>
      <c r="BF313" s="228">
        <f>IF(N313="snížená",J313,0)</f>
        <v>0</v>
      </c>
      <c r="BG313" s="228">
        <f>IF(N313="zákl. přenesená",J313,0)</f>
        <v>0</v>
      </c>
      <c r="BH313" s="228">
        <f>IF(N313="sníž. přenesená",J313,0)</f>
        <v>0</v>
      </c>
      <c r="BI313" s="228">
        <f>IF(N313="nulová",J313,0)</f>
        <v>0</v>
      </c>
      <c r="BJ313" s="20" t="s">
        <v>83</v>
      </c>
      <c r="BK313" s="228">
        <f>ROUND(I313*H313,2)</f>
        <v>0</v>
      </c>
      <c r="BL313" s="20" t="s">
        <v>334</v>
      </c>
      <c r="BM313" s="227" t="s">
        <v>513</v>
      </c>
    </row>
    <row r="314" s="14" customFormat="1">
      <c r="A314" s="14"/>
      <c r="B314" s="245"/>
      <c r="C314" s="246"/>
      <c r="D314" s="236" t="s">
        <v>225</v>
      </c>
      <c r="E314" s="246"/>
      <c r="F314" s="248" t="s">
        <v>514</v>
      </c>
      <c r="G314" s="246"/>
      <c r="H314" s="249">
        <v>32.603000000000002</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225</v>
      </c>
      <c r="AU314" s="255" t="s">
        <v>85</v>
      </c>
      <c r="AV314" s="14" t="s">
        <v>85</v>
      </c>
      <c r="AW314" s="14" t="s">
        <v>4</v>
      </c>
      <c r="AX314" s="14" t="s">
        <v>83</v>
      </c>
      <c r="AY314" s="255" t="s">
        <v>214</v>
      </c>
    </row>
    <row r="315" s="2" customFormat="1" ht="55.5" customHeight="1">
      <c r="A315" s="42"/>
      <c r="B315" s="43"/>
      <c r="C315" s="216" t="s">
        <v>515</v>
      </c>
      <c r="D315" s="216" t="s">
        <v>217</v>
      </c>
      <c r="E315" s="217" t="s">
        <v>516</v>
      </c>
      <c r="F315" s="218" t="s">
        <v>517</v>
      </c>
      <c r="G315" s="219" t="s">
        <v>241</v>
      </c>
      <c r="H315" s="220">
        <v>29.934000000000001</v>
      </c>
      <c r="I315" s="221"/>
      <c r="J315" s="222">
        <f>ROUND(I315*H315,2)</f>
        <v>0</v>
      </c>
      <c r="K315" s="218" t="s">
        <v>221</v>
      </c>
      <c r="L315" s="48"/>
      <c r="M315" s="223" t="s">
        <v>32</v>
      </c>
      <c r="N315" s="224" t="s">
        <v>47</v>
      </c>
      <c r="O315" s="88"/>
      <c r="P315" s="225">
        <f>O315*H315</f>
        <v>0</v>
      </c>
      <c r="Q315" s="225">
        <v>0</v>
      </c>
      <c r="R315" s="225">
        <f>Q315*H315</f>
        <v>0</v>
      </c>
      <c r="S315" s="225">
        <v>0</v>
      </c>
      <c r="T315" s="226">
        <f>S315*H315</f>
        <v>0</v>
      </c>
      <c r="U315" s="42"/>
      <c r="V315" s="42"/>
      <c r="W315" s="42"/>
      <c r="X315" s="42"/>
      <c r="Y315" s="42"/>
      <c r="Z315" s="42"/>
      <c r="AA315" s="42"/>
      <c r="AB315" s="42"/>
      <c r="AC315" s="42"/>
      <c r="AD315" s="42"/>
      <c r="AE315" s="42"/>
      <c r="AR315" s="227" t="s">
        <v>334</v>
      </c>
      <c r="AT315" s="227" t="s">
        <v>217</v>
      </c>
      <c r="AU315" s="227" t="s">
        <v>85</v>
      </c>
      <c r="AY315" s="20" t="s">
        <v>214</v>
      </c>
      <c r="BE315" s="228">
        <f>IF(N315="základní",J315,0)</f>
        <v>0</v>
      </c>
      <c r="BF315" s="228">
        <f>IF(N315="snížená",J315,0)</f>
        <v>0</v>
      </c>
      <c r="BG315" s="228">
        <f>IF(N315="zákl. přenesená",J315,0)</f>
        <v>0</v>
      </c>
      <c r="BH315" s="228">
        <f>IF(N315="sníž. přenesená",J315,0)</f>
        <v>0</v>
      </c>
      <c r="BI315" s="228">
        <f>IF(N315="nulová",J315,0)</f>
        <v>0</v>
      </c>
      <c r="BJ315" s="20" t="s">
        <v>83</v>
      </c>
      <c r="BK315" s="228">
        <f>ROUND(I315*H315,2)</f>
        <v>0</v>
      </c>
      <c r="BL315" s="20" t="s">
        <v>334</v>
      </c>
      <c r="BM315" s="227" t="s">
        <v>518</v>
      </c>
    </row>
    <row r="316" s="2" customFormat="1">
      <c r="A316" s="42"/>
      <c r="B316" s="43"/>
      <c r="C316" s="44"/>
      <c r="D316" s="229" t="s">
        <v>223</v>
      </c>
      <c r="E316" s="44"/>
      <c r="F316" s="230" t="s">
        <v>519</v>
      </c>
      <c r="G316" s="44"/>
      <c r="H316" s="44"/>
      <c r="I316" s="231"/>
      <c r="J316" s="44"/>
      <c r="K316" s="44"/>
      <c r="L316" s="48"/>
      <c r="M316" s="232"/>
      <c r="N316" s="233"/>
      <c r="O316" s="88"/>
      <c r="P316" s="88"/>
      <c r="Q316" s="88"/>
      <c r="R316" s="88"/>
      <c r="S316" s="88"/>
      <c r="T316" s="89"/>
      <c r="U316" s="42"/>
      <c r="V316" s="42"/>
      <c r="W316" s="42"/>
      <c r="X316" s="42"/>
      <c r="Y316" s="42"/>
      <c r="Z316" s="42"/>
      <c r="AA316" s="42"/>
      <c r="AB316" s="42"/>
      <c r="AC316" s="42"/>
      <c r="AD316" s="42"/>
      <c r="AE316" s="42"/>
      <c r="AT316" s="20" t="s">
        <v>223</v>
      </c>
      <c r="AU316" s="20" t="s">
        <v>85</v>
      </c>
    </row>
    <row r="317" s="12" customFormat="1" ht="22.8" customHeight="1">
      <c r="A317" s="12"/>
      <c r="B317" s="200"/>
      <c r="C317" s="201"/>
      <c r="D317" s="202" t="s">
        <v>75</v>
      </c>
      <c r="E317" s="214" t="s">
        <v>520</v>
      </c>
      <c r="F317" s="214" t="s">
        <v>521</v>
      </c>
      <c r="G317" s="201"/>
      <c r="H317" s="201"/>
      <c r="I317" s="204"/>
      <c r="J317" s="215">
        <f>BK317</f>
        <v>0</v>
      </c>
      <c r="K317" s="201"/>
      <c r="L317" s="206"/>
      <c r="M317" s="207"/>
      <c r="N317" s="208"/>
      <c r="O317" s="208"/>
      <c r="P317" s="209">
        <f>SUM(P318:P329)</f>
        <v>0</v>
      </c>
      <c r="Q317" s="208"/>
      <c r="R317" s="209">
        <f>SUM(R318:R329)</f>
        <v>2.7156250799999997</v>
      </c>
      <c r="S317" s="208"/>
      <c r="T317" s="210">
        <f>SUM(T318:T329)</f>
        <v>0</v>
      </c>
      <c r="U317" s="12"/>
      <c r="V317" s="12"/>
      <c r="W317" s="12"/>
      <c r="X317" s="12"/>
      <c r="Y317" s="12"/>
      <c r="Z317" s="12"/>
      <c r="AA317" s="12"/>
      <c r="AB317" s="12"/>
      <c r="AC317" s="12"/>
      <c r="AD317" s="12"/>
      <c r="AE317" s="12"/>
      <c r="AR317" s="211" t="s">
        <v>85</v>
      </c>
      <c r="AT317" s="212" t="s">
        <v>75</v>
      </c>
      <c r="AU317" s="212" t="s">
        <v>83</v>
      </c>
      <c r="AY317" s="211" t="s">
        <v>214</v>
      </c>
      <c r="BK317" s="213">
        <f>SUM(BK318:BK329)</f>
        <v>0</v>
      </c>
    </row>
    <row r="318" s="2" customFormat="1" ht="44.25" customHeight="1">
      <c r="A318" s="42"/>
      <c r="B318" s="43"/>
      <c r="C318" s="216" t="s">
        <v>522</v>
      </c>
      <c r="D318" s="216" t="s">
        <v>217</v>
      </c>
      <c r="E318" s="217" t="s">
        <v>523</v>
      </c>
      <c r="F318" s="218" t="s">
        <v>524</v>
      </c>
      <c r="G318" s="219" t="s">
        <v>280</v>
      </c>
      <c r="H318" s="220">
        <v>588</v>
      </c>
      <c r="I318" s="221"/>
      <c r="J318" s="222">
        <f>ROUND(I318*H318,2)</f>
        <v>0</v>
      </c>
      <c r="K318" s="218" t="s">
        <v>221</v>
      </c>
      <c r="L318" s="48"/>
      <c r="M318" s="223" t="s">
        <v>32</v>
      </c>
      <c r="N318" s="224" t="s">
        <v>47</v>
      </c>
      <c r="O318" s="88"/>
      <c r="P318" s="225">
        <f>O318*H318</f>
        <v>0</v>
      </c>
      <c r="Q318" s="225">
        <v>0</v>
      </c>
      <c r="R318" s="225">
        <f>Q318*H318</f>
        <v>0</v>
      </c>
      <c r="S318" s="225">
        <v>0</v>
      </c>
      <c r="T318" s="226">
        <f>S318*H318</f>
        <v>0</v>
      </c>
      <c r="U318" s="42"/>
      <c r="V318" s="42"/>
      <c r="W318" s="42"/>
      <c r="X318" s="42"/>
      <c r="Y318" s="42"/>
      <c r="Z318" s="42"/>
      <c r="AA318" s="42"/>
      <c r="AB318" s="42"/>
      <c r="AC318" s="42"/>
      <c r="AD318" s="42"/>
      <c r="AE318" s="42"/>
      <c r="AR318" s="227" t="s">
        <v>334</v>
      </c>
      <c r="AT318" s="227" t="s">
        <v>217</v>
      </c>
      <c r="AU318" s="227" t="s">
        <v>85</v>
      </c>
      <c r="AY318" s="20" t="s">
        <v>214</v>
      </c>
      <c r="BE318" s="228">
        <f>IF(N318="základní",J318,0)</f>
        <v>0</v>
      </c>
      <c r="BF318" s="228">
        <f>IF(N318="snížená",J318,0)</f>
        <v>0</v>
      </c>
      <c r="BG318" s="228">
        <f>IF(N318="zákl. přenesená",J318,0)</f>
        <v>0</v>
      </c>
      <c r="BH318" s="228">
        <f>IF(N318="sníž. přenesená",J318,0)</f>
        <v>0</v>
      </c>
      <c r="BI318" s="228">
        <f>IF(N318="nulová",J318,0)</f>
        <v>0</v>
      </c>
      <c r="BJ318" s="20" t="s">
        <v>83</v>
      </c>
      <c r="BK318" s="228">
        <f>ROUND(I318*H318,2)</f>
        <v>0</v>
      </c>
      <c r="BL318" s="20" t="s">
        <v>334</v>
      </c>
      <c r="BM318" s="227" t="s">
        <v>525</v>
      </c>
    </row>
    <row r="319" s="2" customFormat="1">
      <c r="A319" s="42"/>
      <c r="B319" s="43"/>
      <c r="C319" s="44"/>
      <c r="D319" s="229" t="s">
        <v>223</v>
      </c>
      <c r="E319" s="44"/>
      <c r="F319" s="230" t="s">
        <v>526</v>
      </c>
      <c r="G319" s="44"/>
      <c r="H319" s="44"/>
      <c r="I319" s="231"/>
      <c r="J319" s="44"/>
      <c r="K319" s="44"/>
      <c r="L319" s="48"/>
      <c r="M319" s="232"/>
      <c r="N319" s="233"/>
      <c r="O319" s="88"/>
      <c r="P319" s="88"/>
      <c r="Q319" s="88"/>
      <c r="R319" s="88"/>
      <c r="S319" s="88"/>
      <c r="T319" s="89"/>
      <c r="U319" s="42"/>
      <c r="V319" s="42"/>
      <c r="W319" s="42"/>
      <c r="X319" s="42"/>
      <c r="Y319" s="42"/>
      <c r="Z319" s="42"/>
      <c r="AA319" s="42"/>
      <c r="AB319" s="42"/>
      <c r="AC319" s="42"/>
      <c r="AD319" s="42"/>
      <c r="AE319" s="42"/>
      <c r="AT319" s="20" t="s">
        <v>223</v>
      </c>
      <c r="AU319" s="20" t="s">
        <v>85</v>
      </c>
    </row>
    <row r="320" s="13" customFormat="1">
      <c r="A320" s="13"/>
      <c r="B320" s="234"/>
      <c r="C320" s="235"/>
      <c r="D320" s="236" t="s">
        <v>225</v>
      </c>
      <c r="E320" s="237" t="s">
        <v>32</v>
      </c>
      <c r="F320" s="238" t="s">
        <v>527</v>
      </c>
      <c r="G320" s="235"/>
      <c r="H320" s="237" t="s">
        <v>32</v>
      </c>
      <c r="I320" s="239"/>
      <c r="J320" s="235"/>
      <c r="K320" s="235"/>
      <c r="L320" s="240"/>
      <c r="M320" s="241"/>
      <c r="N320" s="242"/>
      <c r="O320" s="242"/>
      <c r="P320" s="242"/>
      <c r="Q320" s="242"/>
      <c r="R320" s="242"/>
      <c r="S320" s="242"/>
      <c r="T320" s="243"/>
      <c r="U320" s="13"/>
      <c r="V320" s="13"/>
      <c r="W320" s="13"/>
      <c r="X320" s="13"/>
      <c r="Y320" s="13"/>
      <c r="Z320" s="13"/>
      <c r="AA320" s="13"/>
      <c r="AB320" s="13"/>
      <c r="AC320" s="13"/>
      <c r="AD320" s="13"/>
      <c r="AE320" s="13"/>
      <c r="AT320" s="244" t="s">
        <v>225</v>
      </c>
      <c r="AU320" s="244" t="s">
        <v>85</v>
      </c>
      <c r="AV320" s="13" t="s">
        <v>83</v>
      </c>
      <c r="AW320" s="13" t="s">
        <v>38</v>
      </c>
      <c r="AX320" s="13" t="s">
        <v>76</v>
      </c>
      <c r="AY320" s="244" t="s">
        <v>214</v>
      </c>
    </row>
    <row r="321" s="14" customFormat="1">
      <c r="A321" s="14"/>
      <c r="B321" s="245"/>
      <c r="C321" s="246"/>
      <c r="D321" s="236" t="s">
        <v>225</v>
      </c>
      <c r="E321" s="247" t="s">
        <v>32</v>
      </c>
      <c r="F321" s="248" t="s">
        <v>528</v>
      </c>
      <c r="G321" s="246"/>
      <c r="H321" s="249">
        <v>588</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225</v>
      </c>
      <c r="AU321" s="255" t="s">
        <v>85</v>
      </c>
      <c r="AV321" s="14" t="s">
        <v>85</v>
      </c>
      <c r="AW321" s="14" t="s">
        <v>38</v>
      </c>
      <c r="AX321" s="14" t="s">
        <v>83</v>
      </c>
      <c r="AY321" s="255" t="s">
        <v>214</v>
      </c>
    </row>
    <row r="322" s="2" customFormat="1" ht="33" customHeight="1">
      <c r="A322" s="42"/>
      <c r="B322" s="43"/>
      <c r="C322" s="216" t="s">
        <v>529</v>
      </c>
      <c r="D322" s="216" t="s">
        <v>217</v>
      </c>
      <c r="E322" s="217" t="s">
        <v>530</v>
      </c>
      <c r="F322" s="218" t="s">
        <v>531</v>
      </c>
      <c r="G322" s="219" t="s">
        <v>280</v>
      </c>
      <c r="H322" s="220">
        <v>882</v>
      </c>
      <c r="I322" s="221"/>
      <c r="J322" s="222">
        <f>ROUND(I322*H322,2)</f>
        <v>0</v>
      </c>
      <c r="K322" s="218" t="s">
        <v>221</v>
      </c>
      <c r="L322" s="48"/>
      <c r="M322" s="223" t="s">
        <v>32</v>
      </c>
      <c r="N322" s="224" t="s">
        <v>47</v>
      </c>
      <c r="O322" s="88"/>
      <c r="P322" s="225">
        <f>O322*H322</f>
        <v>0</v>
      </c>
      <c r="Q322" s="225">
        <v>0.00040000000000000002</v>
      </c>
      <c r="R322" s="225">
        <f>Q322*H322</f>
        <v>0.3528</v>
      </c>
      <c r="S322" s="225">
        <v>0</v>
      </c>
      <c r="T322" s="226">
        <f>S322*H322</f>
        <v>0</v>
      </c>
      <c r="U322" s="42"/>
      <c r="V322" s="42"/>
      <c r="W322" s="42"/>
      <c r="X322" s="42"/>
      <c r="Y322" s="42"/>
      <c r="Z322" s="42"/>
      <c r="AA322" s="42"/>
      <c r="AB322" s="42"/>
      <c r="AC322" s="42"/>
      <c r="AD322" s="42"/>
      <c r="AE322" s="42"/>
      <c r="AR322" s="227" t="s">
        <v>334</v>
      </c>
      <c r="AT322" s="227" t="s">
        <v>217</v>
      </c>
      <c r="AU322" s="227" t="s">
        <v>85</v>
      </c>
      <c r="AY322" s="20" t="s">
        <v>214</v>
      </c>
      <c r="BE322" s="228">
        <f>IF(N322="základní",J322,0)</f>
        <v>0</v>
      </c>
      <c r="BF322" s="228">
        <f>IF(N322="snížená",J322,0)</f>
        <v>0</v>
      </c>
      <c r="BG322" s="228">
        <f>IF(N322="zákl. přenesená",J322,0)</f>
        <v>0</v>
      </c>
      <c r="BH322" s="228">
        <f>IF(N322="sníž. přenesená",J322,0)</f>
        <v>0</v>
      </c>
      <c r="BI322" s="228">
        <f>IF(N322="nulová",J322,0)</f>
        <v>0</v>
      </c>
      <c r="BJ322" s="20" t="s">
        <v>83</v>
      </c>
      <c r="BK322" s="228">
        <f>ROUND(I322*H322,2)</f>
        <v>0</v>
      </c>
      <c r="BL322" s="20" t="s">
        <v>334</v>
      </c>
      <c r="BM322" s="227" t="s">
        <v>532</v>
      </c>
    </row>
    <row r="323" s="2" customFormat="1">
      <c r="A323" s="42"/>
      <c r="B323" s="43"/>
      <c r="C323" s="44"/>
      <c r="D323" s="229" t="s">
        <v>223</v>
      </c>
      <c r="E323" s="44"/>
      <c r="F323" s="230" t="s">
        <v>533</v>
      </c>
      <c r="G323" s="44"/>
      <c r="H323" s="44"/>
      <c r="I323" s="231"/>
      <c r="J323" s="44"/>
      <c r="K323" s="44"/>
      <c r="L323" s="48"/>
      <c r="M323" s="232"/>
      <c r="N323" s="233"/>
      <c r="O323" s="88"/>
      <c r="P323" s="88"/>
      <c r="Q323" s="88"/>
      <c r="R323" s="88"/>
      <c r="S323" s="88"/>
      <c r="T323" s="89"/>
      <c r="U323" s="42"/>
      <c r="V323" s="42"/>
      <c r="W323" s="42"/>
      <c r="X323" s="42"/>
      <c r="Y323" s="42"/>
      <c r="Z323" s="42"/>
      <c r="AA323" s="42"/>
      <c r="AB323" s="42"/>
      <c r="AC323" s="42"/>
      <c r="AD323" s="42"/>
      <c r="AE323" s="42"/>
      <c r="AT323" s="20" t="s">
        <v>223</v>
      </c>
      <c r="AU323" s="20" t="s">
        <v>85</v>
      </c>
    </row>
    <row r="324" s="13" customFormat="1">
      <c r="A324" s="13"/>
      <c r="B324" s="234"/>
      <c r="C324" s="235"/>
      <c r="D324" s="236" t="s">
        <v>225</v>
      </c>
      <c r="E324" s="237" t="s">
        <v>32</v>
      </c>
      <c r="F324" s="238" t="s">
        <v>527</v>
      </c>
      <c r="G324" s="235"/>
      <c r="H324" s="237" t="s">
        <v>32</v>
      </c>
      <c r="I324" s="239"/>
      <c r="J324" s="235"/>
      <c r="K324" s="235"/>
      <c r="L324" s="240"/>
      <c r="M324" s="241"/>
      <c r="N324" s="242"/>
      <c r="O324" s="242"/>
      <c r="P324" s="242"/>
      <c r="Q324" s="242"/>
      <c r="R324" s="242"/>
      <c r="S324" s="242"/>
      <c r="T324" s="243"/>
      <c r="U324" s="13"/>
      <c r="V324" s="13"/>
      <c r="W324" s="13"/>
      <c r="X324" s="13"/>
      <c r="Y324" s="13"/>
      <c r="Z324" s="13"/>
      <c r="AA324" s="13"/>
      <c r="AB324" s="13"/>
      <c r="AC324" s="13"/>
      <c r="AD324" s="13"/>
      <c r="AE324" s="13"/>
      <c r="AT324" s="244" t="s">
        <v>225</v>
      </c>
      <c r="AU324" s="244" t="s">
        <v>85</v>
      </c>
      <c r="AV324" s="13" t="s">
        <v>83</v>
      </c>
      <c r="AW324" s="13" t="s">
        <v>38</v>
      </c>
      <c r="AX324" s="13" t="s">
        <v>76</v>
      </c>
      <c r="AY324" s="244" t="s">
        <v>214</v>
      </c>
    </row>
    <row r="325" s="14" customFormat="1">
      <c r="A325" s="14"/>
      <c r="B325" s="245"/>
      <c r="C325" s="246"/>
      <c r="D325" s="236" t="s">
        <v>225</v>
      </c>
      <c r="E325" s="247" t="s">
        <v>32</v>
      </c>
      <c r="F325" s="248" t="s">
        <v>534</v>
      </c>
      <c r="G325" s="246"/>
      <c r="H325" s="249">
        <v>882</v>
      </c>
      <c r="I325" s="250"/>
      <c r="J325" s="246"/>
      <c r="K325" s="246"/>
      <c r="L325" s="251"/>
      <c r="M325" s="252"/>
      <c r="N325" s="253"/>
      <c r="O325" s="253"/>
      <c r="P325" s="253"/>
      <c r="Q325" s="253"/>
      <c r="R325" s="253"/>
      <c r="S325" s="253"/>
      <c r="T325" s="254"/>
      <c r="U325" s="14"/>
      <c r="V325" s="14"/>
      <c r="W325" s="14"/>
      <c r="X325" s="14"/>
      <c r="Y325" s="14"/>
      <c r="Z325" s="14"/>
      <c r="AA325" s="14"/>
      <c r="AB325" s="14"/>
      <c r="AC325" s="14"/>
      <c r="AD325" s="14"/>
      <c r="AE325" s="14"/>
      <c r="AT325" s="255" t="s">
        <v>225</v>
      </c>
      <c r="AU325" s="255" t="s">
        <v>85</v>
      </c>
      <c r="AV325" s="14" t="s">
        <v>85</v>
      </c>
      <c r="AW325" s="14" t="s">
        <v>38</v>
      </c>
      <c r="AX325" s="14" t="s">
        <v>83</v>
      </c>
      <c r="AY325" s="255" t="s">
        <v>214</v>
      </c>
    </row>
    <row r="326" s="2" customFormat="1" ht="24.15" customHeight="1">
      <c r="A326" s="42"/>
      <c r="B326" s="43"/>
      <c r="C326" s="268" t="s">
        <v>535</v>
      </c>
      <c r="D326" s="268" t="s">
        <v>302</v>
      </c>
      <c r="E326" s="269" t="s">
        <v>536</v>
      </c>
      <c r="F326" s="270" t="s">
        <v>537</v>
      </c>
      <c r="G326" s="271" t="s">
        <v>280</v>
      </c>
      <c r="H326" s="272">
        <v>960.49800000000005</v>
      </c>
      <c r="I326" s="273"/>
      <c r="J326" s="274">
        <f>ROUND(I326*H326,2)</f>
        <v>0</v>
      </c>
      <c r="K326" s="270" t="s">
        <v>221</v>
      </c>
      <c r="L326" s="275"/>
      <c r="M326" s="276" t="s">
        <v>32</v>
      </c>
      <c r="N326" s="277" t="s">
        <v>47</v>
      </c>
      <c r="O326" s="88"/>
      <c r="P326" s="225">
        <f>O326*H326</f>
        <v>0</v>
      </c>
      <c r="Q326" s="225">
        <v>0.0024599999999999999</v>
      </c>
      <c r="R326" s="225">
        <f>Q326*H326</f>
        <v>2.3628250799999999</v>
      </c>
      <c r="S326" s="225">
        <v>0</v>
      </c>
      <c r="T326" s="226">
        <f>S326*H326</f>
        <v>0</v>
      </c>
      <c r="U326" s="42"/>
      <c r="V326" s="42"/>
      <c r="W326" s="42"/>
      <c r="X326" s="42"/>
      <c r="Y326" s="42"/>
      <c r="Z326" s="42"/>
      <c r="AA326" s="42"/>
      <c r="AB326" s="42"/>
      <c r="AC326" s="42"/>
      <c r="AD326" s="42"/>
      <c r="AE326" s="42"/>
      <c r="AR326" s="227" t="s">
        <v>426</v>
      </c>
      <c r="AT326" s="227" t="s">
        <v>302</v>
      </c>
      <c r="AU326" s="227" t="s">
        <v>85</v>
      </c>
      <c r="AY326" s="20" t="s">
        <v>214</v>
      </c>
      <c r="BE326" s="228">
        <f>IF(N326="základní",J326,0)</f>
        <v>0</v>
      </c>
      <c r="BF326" s="228">
        <f>IF(N326="snížená",J326,0)</f>
        <v>0</v>
      </c>
      <c r="BG326" s="228">
        <f>IF(N326="zákl. přenesená",J326,0)</f>
        <v>0</v>
      </c>
      <c r="BH326" s="228">
        <f>IF(N326="sníž. přenesená",J326,0)</f>
        <v>0</v>
      </c>
      <c r="BI326" s="228">
        <f>IF(N326="nulová",J326,0)</f>
        <v>0</v>
      </c>
      <c r="BJ326" s="20" t="s">
        <v>83</v>
      </c>
      <c r="BK326" s="228">
        <f>ROUND(I326*H326,2)</f>
        <v>0</v>
      </c>
      <c r="BL326" s="20" t="s">
        <v>334</v>
      </c>
      <c r="BM326" s="227" t="s">
        <v>538</v>
      </c>
    </row>
    <row r="327" s="14" customFormat="1">
      <c r="A327" s="14"/>
      <c r="B327" s="245"/>
      <c r="C327" s="246"/>
      <c r="D327" s="236" t="s">
        <v>225</v>
      </c>
      <c r="E327" s="246"/>
      <c r="F327" s="248" t="s">
        <v>539</v>
      </c>
      <c r="G327" s="246"/>
      <c r="H327" s="249">
        <v>960.49800000000005</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225</v>
      </c>
      <c r="AU327" s="255" t="s">
        <v>85</v>
      </c>
      <c r="AV327" s="14" t="s">
        <v>85</v>
      </c>
      <c r="AW327" s="14" t="s">
        <v>4</v>
      </c>
      <c r="AX327" s="14" t="s">
        <v>83</v>
      </c>
      <c r="AY327" s="255" t="s">
        <v>214</v>
      </c>
    </row>
    <row r="328" s="2" customFormat="1" ht="49.05" customHeight="1">
      <c r="A328" s="42"/>
      <c r="B328" s="43"/>
      <c r="C328" s="216" t="s">
        <v>540</v>
      </c>
      <c r="D328" s="216" t="s">
        <v>217</v>
      </c>
      <c r="E328" s="217" t="s">
        <v>541</v>
      </c>
      <c r="F328" s="218" t="s">
        <v>542</v>
      </c>
      <c r="G328" s="219" t="s">
        <v>241</v>
      </c>
      <c r="H328" s="220">
        <v>2.7160000000000002</v>
      </c>
      <c r="I328" s="221"/>
      <c r="J328" s="222">
        <f>ROUND(I328*H328,2)</f>
        <v>0</v>
      </c>
      <c r="K328" s="218" t="s">
        <v>221</v>
      </c>
      <c r="L328" s="48"/>
      <c r="M328" s="223" t="s">
        <v>32</v>
      </c>
      <c r="N328" s="224" t="s">
        <v>47</v>
      </c>
      <c r="O328" s="88"/>
      <c r="P328" s="225">
        <f>O328*H328</f>
        <v>0</v>
      </c>
      <c r="Q328" s="225">
        <v>0</v>
      </c>
      <c r="R328" s="225">
        <f>Q328*H328</f>
        <v>0</v>
      </c>
      <c r="S328" s="225">
        <v>0</v>
      </c>
      <c r="T328" s="226">
        <f>S328*H328</f>
        <v>0</v>
      </c>
      <c r="U328" s="42"/>
      <c r="V328" s="42"/>
      <c r="W328" s="42"/>
      <c r="X328" s="42"/>
      <c r="Y328" s="42"/>
      <c r="Z328" s="42"/>
      <c r="AA328" s="42"/>
      <c r="AB328" s="42"/>
      <c r="AC328" s="42"/>
      <c r="AD328" s="42"/>
      <c r="AE328" s="42"/>
      <c r="AR328" s="227" t="s">
        <v>334</v>
      </c>
      <c r="AT328" s="227" t="s">
        <v>217</v>
      </c>
      <c r="AU328" s="227" t="s">
        <v>85</v>
      </c>
      <c r="AY328" s="20" t="s">
        <v>214</v>
      </c>
      <c r="BE328" s="228">
        <f>IF(N328="základní",J328,0)</f>
        <v>0</v>
      </c>
      <c r="BF328" s="228">
        <f>IF(N328="snížená",J328,0)</f>
        <v>0</v>
      </c>
      <c r="BG328" s="228">
        <f>IF(N328="zákl. přenesená",J328,0)</f>
        <v>0</v>
      </c>
      <c r="BH328" s="228">
        <f>IF(N328="sníž. přenesená",J328,0)</f>
        <v>0</v>
      </c>
      <c r="BI328" s="228">
        <f>IF(N328="nulová",J328,0)</f>
        <v>0</v>
      </c>
      <c r="BJ328" s="20" t="s">
        <v>83</v>
      </c>
      <c r="BK328" s="228">
        <f>ROUND(I328*H328,2)</f>
        <v>0</v>
      </c>
      <c r="BL328" s="20" t="s">
        <v>334</v>
      </c>
      <c r="BM328" s="227" t="s">
        <v>543</v>
      </c>
    </row>
    <row r="329" s="2" customFormat="1">
      <c r="A329" s="42"/>
      <c r="B329" s="43"/>
      <c r="C329" s="44"/>
      <c r="D329" s="229" t="s">
        <v>223</v>
      </c>
      <c r="E329" s="44"/>
      <c r="F329" s="230" t="s">
        <v>544</v>
      </c>
      <c r="G329" s="44"/>
      <c r="H329" s="44"/>
      <c r="I329" s="231"/>
      <c r="J329" s="44"/>
      <c r="K329" s="44"/>
      <c r="L329" s="48"/>
      <c r="M329" s="232"/>
      <c r="N329" s="233"/>
      <c r="O329" s="88"/>
      <c r="P329" s="88"/>
      <c r="Q329" s="88"/>
      <c r="R329" s="88"/>
      <c r="S329" s="88"/>
      <c r="T329" s="89"/>
      <c r="U329" s="42"/>
      <c r="V329" s="42"/>
      <c r="W329" s="42"/>
      <c r="X329" s="42"/>
      <c r="Y329" s="42"/>
      <c r="Z329" s="42"/>
      <c r="AA329" s="42"/>
      <c r="AB329" s="42"/>
      <c r="AC329" s="42"/>
      <c r="AD329" s="42"/>
      <c r="AE329" s="42"/>
      <c r="AT329" s="20" t="s">
        <v>223</v>
      </c>
      <c r="AU329" s="20" t="s">
        <v>85</v>
      </c>
    </row>
    <row r="330" s="12" customFormat="1" ht="22.8" customHeight="1">
      <c r="A330" s="12"/>
      <c r="B330" s="200"/>
      <c r="C330" s="201"/>
      <c r="D330" s="202" t="s">
        <v>75</v>
      </c>
      <c r="E330" s="214" t="s">
        <v>545</v>
      </c>
      <c r="F330" s="214" t="s">
        <v>546</v>
      </c>
      <c r="G330" s="201"/>
      <c r="H330" s="201"/>
      <c r="I330" s="204"/>
      <c r="J330" s="215">
        <f>BK330</f>
        <v>0</v>
      </c>
      <c r="K330" s="201"/>
      <c r="L330" s="206"/>
      <c r="M330" s="207"/>
      <c r="N330" s="208"/>
      <c r="O330" s="208"/>
      <c r="P330" s="209">
        <f>SUM(P331:P338)</f>
        <v>0</v>
      </c>
      <c r="Q330" s="208"/>
      <c r="R330" s="209">
        <f>SUM(R331:R338)</f>
        <v>0</v>
      </c>
      <c r="S330" s="208"/>
      <c r="T330" s="210">
        <f>SUM(T331:T338)</f>
        <v>0</v>
      </c>
      <c r="U330" s="12"/>
      <c r="V330" s="12"/>
      <c r="W330" s="12"/>
      <c r="X330" s="12"/>
      <c r="Y330" s="12"/>
      <c r="Z330" s="12"/>
      <c r="AA330" s="12"/>
      <c r="AB330" s="12"/>
      <c r="AC330" s="12"/>
      <c r="AD330" s="12"/>
      <c r="AE330" s="12"/>
      <c r="AR330" s="211" t="s">
        <v>85</v>
      </c>
      <c r="AT330" s="212" t="s">
        <v>75</v>
      </c>
      <c r="AU330" s="212" t="s">
        <v>83</v>
      </c>
      <c r="AY330" s="211" t="s">
        <v>214</v>
      </c>
      <c r="BK330" s="213">
        <f>SUM(BK331:BK338)</f>
        <v>0</v>
      </c>
    </row>
    <row r="331" s="2" customFormat="1" ht="37.8" customHeight="1">
      <c r="A331" s="42"/>
      <c r="B331" s="43"/>
      <c r="C331" s="216" t="s">
        <v>547</v>
      </c>
      <c r="D331" s="216" t="s">
        <v>217</v>
      </c>
      <c r="E331" s="217" t="s">
        <v>548</v>
      </c>
      <c r="F331" s="218" t="s">
        <v>549</v>
      </c>
      <c r="G331" s="219" t="s">
        <v>230</v>
      </c>
      <c r="H331" s="220">
        <v>640</v>
      </c>
      <c r="I331" s="221"/>
      <c r="J331" s="222">
        <f>ROUND(I331*H331,2)</f>
        <v>0</v>
      </c>
      <c r="K331" s="218" t="s">
        <v>221</v>
      </c>
      <c r="L331" s="48"/>
      <c r="M331" s="223" t="s">
        <v>32</v>
      </c>
      <c r="N331" s="224" t="s">
        <v>47</v>
      </c>
      <c r="O331" s="88"/>
      <c r="P331" s="225">
        <f>O331*H331</f>
        <v>0</v>
      </c>
      <c r="Q331" s="225">
        <v>0</v>
      </c>
      <c r="R331" s="225">
        <f>Q331*H331</f>
        <v>0</v>
      </c>
      <c r="S331" s="225">
        <v>0</v>
      </c>
      <c r="T331" s="226">
        <f>S331*H331</f>
        <v>0</v>
      </c>
      <c r="U331" s="42"/>
      <c r="V331" s="42"/>
      <c r="W331" s="42"/>
      <c r="X331" s="42"/>
      <c r="Y331" s="42"/>
      <c r="Z331" s="42"/>
      <c r="AA331" s="42"/>
      <c r="AB331" s="42"/>
      <c r="AC331" s="42"/>
      <c r="AD331" s="42"/>
      <c r="AE331" s="42"/>
      <c r="AR331" s="227" t="s">
        <v>334</v>
      </c>
      <c r="AT331" s="227" t="s">
        <v>217</v>
      </c>
      <c r="AU331" s="227" t="s">
        <v>85</v>
      </c>
      <c r="AY331" s="20" t="s">
        <v>214</v>
      </c>
      <c r="BE331" s="228">
        <f>IF(N331="základní",J331,0)</f>
        <v>0</v>
      </c>
      <c r="BF331" s="228">
        <f>IF(N331="snížená",J331,0)</f>
        <v>0</v>
      </c>
      <c r="BG331" s="228">
        <f>IF(N331="zákl. přenesená",J331,0)</f>
        <v>0</v>
      </c>
      <c r="BH331" s="228">
        <f>IF(N331="sníž. přenesená",J331,0)</f>
        <v>0</v>
      </c>
      <c r="BI331" s="228">
        <f>IF(N331="nulová",J331,0)</f>
        <v>0</v>
      </c>
      <c r="BJ331" s="20" t="s">
        <v>83</v>
      </c>
      <c r="BK331" s="228">
        <f>ROUND(I331*H331,2)</f>
        <v>0</v>
      </c>
      <c r="BL331" s="20" t="s">
        <v>334</v>
      </c>
      <c r="BM331" s="227" t="s">
        <v>550</v>
      </c>
    </row>
    <row r="332" s="2" customFormat="1">
      <c r="A332" s="42"/>
      <c r="B332" s="43"/>
      <c r="C332" s="44"/>
      <c r="D332" s="229" t="s">
        <v>223</v>
      </c>
      <c r="E332" s="44"/>
      <c r="F332" s="230" t="s">
        <v>551</v>
      </c>
      <c r="G332" s="44"/>
      <c r="H332" s="44"/>
      <c r="I332" s="231"/>
      <c r="J332" s="44"/>
      <c r="K332" s="44"/>
      <c r="L332" s="48"/>
      <c r="M332" s="232"/>
      <c r="N332" s="233"/>
      <c r="O332" s="88"/>
      <c r="P332" s="88"/>
      <c r="Q332" s="88"/>
      <c r="R332" s="88"/>
      <c r="S332" s="88"/>
      <c r="T332" s="89"/>
      <c r="U332" s="42"/>
      <c r="V332" s="42"/>
      <c r="W332" s="42"/>
      <c r="X332" s="42"/>
      <c r="Y332" s="42"/>
      <c r="Z332" s="42"/>
      <c r="AA332" s="42"/>
      <c r="AB332" s="42"/>
      <c r="AC332" s="42"/>
      <c r="AD332" s="42"/>
      <c r="AE332" s="42"/>
      <c r="AT332" s="20" t="s">
        <v>223</v>
      </c>
      <c r="AU332" s="20" t="s">
        <v>85</v>
      </c>
    </row>
    <row r="333" s="14" customFormat="1">
      <c r="A333" s="14"/>
      <c r="B333" s="245"/>
      <c r="C333" s="246"/>
      <c r="D333" s="236" t="s">
        <v>225</v>
      </c>
      <c r="E333" s="247" t="s">
        <v>32</v>
      </c>
      <c r="F333" s="248" t="s">
        <v>552</v>
      </c>
      <c r="G333" s="246"/>
      <c r="H333" s="249">
        <v>511</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225</v>
      </c>
      <c r="AU333" s="255" t="s">
        <v>85</v>
      </c>
      <c r="AV333" s="14" t="s">
        <v>85</v>
      </c>
      <c r="AW333" s="14" t="s">
        <v>38</v>
      </c>
      <c r="AX333" s="14" t="s">
        <v>76</v>
      </c>
      <c r="AY333" s="255" t="s">
        <v>214</v>
      </c>
    </row>
    <row r="334" s="14" customFormat="1">
      <c r="A334" s="14"/>
      <c r="B334" s="245"/>
      <c r="C334" s="246"/>
      <c r="D334" s="236" t="s">
        <v>225</v>
      </c>
      <c r="E334" s="247" t="s">
        <v>32</v>
      </c>
      <c r="F334" s="248" t="s">
        <v>553</v>
      </c>
      <c r="G334" s="246"/>
      <c r="H334" s="249">
        <v>84</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225</v>
      </c>
      <c r="AU334" s="255" t="s">
        <v>85</v>
      </c>
      <c r="AV334" s="14" t="s">
        <v>85</v>
      </c>
      <c r="AW334" s="14" t="s">
        <v>38</v>
      </c>
      <c r="AX334" s="14" t="s">
        <v>76</v>
      </c>
      <c r="AY334" s="255" t="s">
        <v>214</v>
      </c>
    </row>
    <row r="335" s="14" customFormat="1">
      <c r="A335" s="14"/>
      <c r="B335" s="245"/>
      <c r="C335" s="246"/>
      <c r="D335" s="236" t="s">
        <v>225</v>
      </c>
      <c r="E335" s="247" t="s">
        <v>32</v>
      </c>
      <c r="F335" s="248" t="s">
        <v>405</v>
      </c>
      <c r="G335" s="246"/>
      <c r="H335" s="249">
        <v>45</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225</v>
      </c>
      <c r="AU335" s="255" t="s">
        <v>85</v>
      </c>
      <c r="AV335" s="14" t="s">
        <v>85</v>
      </c>
      <c r="AW335" s="14" t="s">
        <v>38</v>
      </c>
      <c r="AX335" s="14" t="s">
        <v>76</v>
      </c>
      <c r="AY335" s="255" t="s">
        <v>214</v>
      </c>
    </row>
    <row r="336" s="15" customFormat="1">
      <c r="A336" s="15"/>
      <c r="B336" s="256"/>
      <c r="C336" s="257"/>
      <c r="D336" s="236" t="s">
        <v>225</v>
      </c>
      <c r="E336" s="258" t="s">
        <v>32</v>
      </c>
      <c r="F336" s="259" t="s">
        <v>256</v>
      </c>
      <c r="G336" s="257"/>
      <c r="H336" s="260">
        <v>640</v>
      </c>
      <c r="I336" s="261"/>
      <c r="J336" s="257"/>
      <c r="K336" s="257"/>
      <c r="L336" s="262"/>
      <c r="M336" s="263"/>
      <c r="N336" s="264"/>
      <c r="O336" s="264"/>
      <c r="P336" s="264"/>
      <c r="Q336" s="264"/>
      <c r="R336" s="264"/>
      <c r="S336" s="264"/>
      <c r="T336" s="265"/>
      <c r="U336" s="15"/>
      <c r="V336" s="15"/>
      <c r="W336" s="15"/>
      <c r="X336" s="15"/>
      <c r="Y336" s="15"/>
      <c r="Z336" s="15"/>
      <c r="AA336" s="15"/>
      <c r="AB336" s="15"/>
      <c r="AC336" s="15"/>
      <c r="AD336" s="15"/>
      <c r="AE336" s="15"/>
      <c r="AT336" s="266" t="s">
        <v>225</v>
      </c>
      <c r="AU336" s="266" t="s">
        <v>85</v>
      </c>
      <c r="AV336" s="15" t="s">
        <v>215</v>
      </c>
      <c r="AW336" s="15" t="s">
        <v>38</v>
      </c>
      <c r="AX336" s="15" t="s">
        <v>83</v>
      </c>
      <c r="AY336" s="266" t="s">
        <v>214</v>
      </c>
    </row>
    <row r="337" s="2" customFormat="1" ht="16.5" customHeight="1">
      <c r="A337" s="42"/>
      <c r="B337" s="43"/>
      <c r="C337" s="216" t="s">
        <v>554</v>
      </c>
      <c r="D337" s="216" t="s">
        <v>217</v>
      </c>
      <c r="E337" s="217" t="s">
        <v>555</v>
      </c>
      <c r="F337" s="218" t="s">
        <v>556</v>
      </c>
      <c r="G337" s="219" t="s">
        <v>557</v>
      </c>
      <c r="H337" s="220">
        <v>1</v>
      </c>
      <c r="I337" s="221"/>
      <c r="J337" s="222">
        <f>ROUND(I337*H337,2)</f>
        <v>0</v>
      </c>
      <c r="K337" s="218" t="s">
        <v>32</v>
      </c>
      <c r="L337" s="48"/>
      <c r="M337" s="223" t="s">
        <v>32</v>
      </c>
      <c r="N337" s="224" t="s">
        <v>47</v>
      </c>
      <c r="O337" s="88"/>
      <c r="P337" s="225">
        <f>O337*H337</f>
        <v>0</v>
      </c>
      <c r="Q337" s="225">
        <v>0</v>
      </c>
      <c r="R337" s="225">
        <f>Q337*H337</f>
        <v>0</v>
      </c>
      <c r="S337" s="225">
        <v>0</v>
      </c>
      <c r="T337" s="226">
        <f>S337*H337</f>
        <v>0</v>
      </c>
      <c r="U337" s="42"/>
      <c r="V337" s="42"/>
      <c r="W337" s="42"/>
      <c r="X337" s="42"/>
      <c r="Y337" s="42"/>
      <c r="Z337" s="42"/>
      <c r="AA337" s="42"/>
      <c r="AB337" s="42"/>
      <c r="AC337" s="42"/>
      <c r="AD337" s="42"/>
      <c r="AE337" s="42"/>
      <c r="AR337" s="227" t="s">
        <v>334</v>
      </c>
      <c r="AT337" s="227" t="s">
        <v>217</v>
      </c>
      <c r="AU337" s="227" t="s">
        <v>85</v>
      </c>
      <c r="AY337" s="20" t="s">
        <v>214</v>
      </c>
      <c r="BE337" s="228">
        <f>IF(N337="základní",J337,0)</f>
        <v>0</v>
      </c>
      <c r="BF337" s="228">
        <f>IF(N337="snížená",J337,0)</f>
        <v>0</v>
      </c>
      <c r="BG337" s="228">
        <f>IF(N337="zákl. přenesená",J337,0)</f>
        <v>0</v>
      </c>
      <c r="BH337" s="228">
        <f>IF(N337="sníž. přenesená",J337,0)</f>
        <v>0</v>
      </c>
      <c r="BI337" s="228">
        <f>IF(N337="nulová",J337,0)</f>
        <v>0</v>
      </c>
      <c r="BJ337" s="20" t="s">
        <v>83</v>
      </c>
      <c r="BK337" s="228">
        <f>ROUND(I337*H337,2)</f>
        <v>0</v>
      </c>
      <c r="BL337" s="20" t="s">
        <v>334</v>
      </c>
      <c r="BM337" s="227" t="s">
        <v>558</v>
      </c>
    </row>
    <row r="338" s="2" customFormat="1" ht="16.5" customHeight="1">
      <c r="A338" s="42"/>
      <c r="B338" s="43"/>
      <c r="C338" s="216" t="s">
        <v>559</v>
      </c>
      <c r="D338" s="216" t="s">
        <v>217</v>
      </c>
      <c r="E338" s="217" t="s">
        <v>560</v>
      </c>
      <c r="F338" s="218" t="s">
        <v>561</v>
      </c>
      <c r="G338" s="219" t="s">
        <v>557</v>
      </c>
      <c r="H338" s="220">
        <v>1</v>
      </c>
      <c r="I338" s="221"/>
      <c r="J338" s="222">
        <f>ROUND(I338*H338,2)</f>
        <v>0</v>
      </c>
      <c r="K338" s="218" t="s">
        <v>32</v>
      </c>
      <c r="L338" s="48"/>
      <c r="M338" s="223" t="s">
        <v>32</v>
      </c>
      <c r="N338" s="224" t="s">
        <v>47</v>
      </c>
      <c r="O338" s="88"/>
      <c r="P338" s="225">
        <f>O338*H338</f>
        <v>0</v>
      </c>
      <c r="Q338" s="225">
        <v>0</v>
      </c>
      <c r="R338" s="225">
        <f>Q338*H338</f>
        <v>0</v>
      </c>
      <c r="S338" s="225">
        <v>0</v>
      </c>
      <c r="T338" s="226">
        <f>S338*H338</f>
        <v>0</v>
      </c>
      <c r="U338" s="42"/>
      <c r="V338" s="42"/>
      <c r="W338" s="42"/>
      <c r="X338" s="42"/>
      <c r="Y338" s="42"/>
      <c r="Z338" s="42"/>
      <c r="AA338" s="42"/>
      <c r="AB338" s="42"/>
      <c r="AC338" s="42"/>
      <c r="AD338" s="42"/>
      <c r="AE338" s="42"/>
      <c r="AR338" s="227" t="s">
        <v>334</v>
      </c>
      <c r="AT338" s="227" t="s">
        <v>217</v>
      </c>
      <c r="AU338" s="227" t="s">
        <v>85</v>
      </c>
      <c r="AY338" s="20" t="s">
        <v>214</v>
      </c>
      <c r="BE338" s="228">
        <f>IF(N338="základní",J338,0)</f>
        <v>0</v>
      </c>
      <c r="BF338" s="228">
        <f>IF(N338="snížená",J338,0)</f>
        <v>0</v>
      </c>
      <c r="BG338" s="228">
        <f>IF(N338="zákl. přenesená",J338,0)</f>
        <v>0</v>
      </c>
      <c r="BH338" s="228">
        <f>IF(N338="sníž. přenesená",J338,0)</f>
        <v>0</v>
      </c>
      <c r="BI338" s="228">
        <f>IF(N338="nulová",J338,0)</f>
        <v>0</v>
      </c>
      <c r="BJ338" s="20" t="s">
        <v>83</v>
      </c>
      <c r="BK338" s="228">
        <f>ROUND(I338*H338,2)</f>
        <v>0</v>
      </c>
      <c r="BL338" s="20" t="s">
        <v>334</v>
      </c>
      <c r="BM338" s="227" t="s">
        <v>562</v>
      </c>
    </row>
    <row r="339" s="12" customFormat="1" ht="22.8" customHeight="1">
      <c r="A339" s="12"/>
      <c r="B339" s="200"/>
      <c r="C339" s="201"/>
      <c r="D339" s="202" t="s">
        <v>75</v>
      </c>
      <c r="E339" s="214" t="s">
        <v>563</v>
      </c>
      <c r="F339" s="214" t="s">
        <v>564</v>
      </c>
      <c r="G339" s="201"/>
      <c r="H339" s="201"/>
      <c r="I339" s="204"/>
      <c r="J339" s="215">
        <f>BK339</f>
        <v>0</v>
      </c>
      <c r="K339" s="201"/>
      <c r="L339" s="206"/>
      <c r="M339" s="207"/>
      <c r="N339" s="208"/>
      <c r="O339" s="208"/>
      <c r="P339" s="209">
        <f>SUM(P340:P431)</f>
        <v>0</v>
      </c>
      <c r="Q339" s="208"/>
      <c r="R339" s="209">
        <f>SUM(R340:R431)</f>
        <v>40.908792779999999</v>
      </c>
      <c r="S339" s="208"/>
      <c r="T339" s="210">
        <f>SUM(T340:T431)</f>
        <v>43.269600000000004</v>
      </c>
      <c r="U339" s="12"/>
      <c r="V339" s="12"/>
      <c r="W339" s="12"/>
      <c r="X339" s="12"/>
      <c r="Y339" s="12"/>
      <c r="Z339" s="12"/>
      <c r="AA339" s="12"/>
      <c r="AB339" s="12"/>
      <c r="AC339" s="12"/>
      <c r="AD339" s="12"/>
      <c r="AE339" s="12"/>
      <c r="AR339" s="211" t="s">
        <v>85</v>
      </c>
      <c r="AT339" s="212" t="s">
        <v>75</v>
      </c>
      <c r="AU339" s="212" t="s">
        <v>83</v>
      </c>
      <c r="AY339" s="211" t="s">
        <v>214</v>
      </c>
      <c r="BK339" s="213">
        <f>SUM(BK340:BK431)</f>
        <v>0</v>
      </c>
    </row>
    <row r="340" s="2" customFormat="1" ht="37.8" customHeight="1">
      <c r="A340" s="42"/>
      <c r="B340" s="43"/>
      <c r="C340" s="216" t="s">
        <v>565</v>
      </c>
      <c r="D340" s="216" t="s">
        <v>217</v>
      </c>
      <c r="E340" s="217" t="s">
        <v>566</v>
      </c>
      <c r="F340" s="218" t="s">
        <v>567</v>
      </c>
      <c r="G340" s="219" t="s">
        <v>220</v>
      </c>
      <c r="H340" s="220">
        <v>11.299</v>
      </c>
      <c r="I340" s="221"/>
      <c r="J340" s="222">
        <f>ROUND(I340*H340,2)</f>
        <v>0</v>
      </c>
      <c r="K340" s="218" t="s">
        <v>221</v>
      </c>
      <c r="L340" s="48"/>
      <c r="M340" s="223" t="s">
        <v>32</v>
      </c>
      <c r="N340" s="224" t="s">
        <v>47</v>
      </c>
      <c r="O340" s="88"/>
      <c r="P340" s="225">
        <f>O340*H340</f>
        <v>0</v>
      </c>
      <c r="Q340" s="225">
        <v>0.00122</v>
      </c>
      <c r="R340" s="225">
        <f>Q340*H340</f>
        <v>0.013784779999999998</v>
      </c>
      <c r="S340" s="225">
        <v>0</v>
      </c>
      <c r="T340" s="226">
        <f>S340*H340</f>
        <v>0</v>
      </c>
      <c r="U340" s="42"/>
      <c r="V340" s="42"/>
      <c r="W340" s="42"/>
      <c r="X340" s="42"/>
      <c r="Y340" s="42"/>
      <c r="Z340" s="42"/>
      <c r="AA340" s="42"/>
      <c r="AB340" s="42"/>
      <c r="AC340" s="42"/>
      <c r="AD340" s="42"/>
      <c r="AE340" s="42"/>
      <c r="AR340" s="227" t="s">
        <v>215</v>
      </c>
      <c r="AT340" s="227" t="s">
        <v>217</v>
      </c>
      <c r="AU340" s="227" t="s">
        <v>85</v>
      </c>
      <c r="AY340" s="20" t="s">
        <v>214</v>
      </c>
      <c r="BE340" s="228">
        <f>IF(N340="základní",J340,0)</f>
        <v>0</v>
      </c>
      <c r="BF340" s="228">
        <f>IF(N340="snížená",J340,0)</f>
        <v>0</v>
      </c>
      <c r="BG340" s="228">
        <f>IF(N340="zákl. přenesená",J340,0)</f>
        <v>0</v>
      </c>
      <c r="BH340" s="228">
        <f>IF(N340="sníž. přenesená",J340,0)</f>
        <v>0</v>
      </c>
      <c r="BI340" s="228">
        <f>IF(N340="nulová",J340,0)</f>
        <v>0</v>
      </c>
      <c r="BJ340" s="20" t="s">
        <v>83</v>
      </c>
      <c r="BK340" s="228">
        <f>ROUND(I340*H340,2)</f>
        <v>0</v>
      </c>
      <c r="BL340" s="20" t="s">
        <v>215</v>
      </c>
      <c r="BM340" s="227" t="s">
        <v>568</v>
      </c>
    </row>
    <row r="341" s="2" customFormat="1">
      <c r="A341" s="42"/>
      <c r="B341" s="43"/>
      <c r="C341" s="44"/>
      <c r="D341" s="229" t="s">
        <v>223</v>
      </c>
      <c r="E341" s="44"/>
      <c r="F341" s="230" t="s">
        <v>569</v>
      </c>
      <c r="G341" s="44"/>
      <c r="H341" s="44"/>
      <c r="I341" s="231"/>
      <c r="J341" s="44"/>
      <c r="K341" s="44"/>
      <c r="L341" s="48"/>
      <c r="M341" s="232"/>
      <c r="N341" s="233"/>
      <c r="O341" s="88"/>
      <c r="P341" s="88"/>
      <c r="Q341" s="88"/>
      <c r="R341" s="88"/>
      <c r="S341" s="88"/>
      <c r="T341" s="89"/>
      <c r="U341" s="42"/>
      <c r="V341" s="42"/>
      <c r="W341" s="42"/>
      <c r="X341" s="42"/>
      <c r="Y341" s="42"/>
      <c r="Z341" s="42"/>
      <c r="AA341" s="42"/>
      <c r="AB341" s="42"/>
      <c r="AC341" s="42"/>
      <c r="AD341" s="42"/>
      <c r="AE341" s="42"/>
      <c r="AT341" s="20" t="s">
        <v>223</v>
      </c>
      <c r="AU341" s="20" t="s">
        <v>85</v>
      </c>
    </row>
    <row r="342" s="14" customFormat="1">
      <c r="A342" s="14"/>
      <c r="B342" s="245"/>
      <c r="C342" s="246"/>
      <c r="D342" s="236" t="s">
        <v>225</v>
      </c>
      <c r="E342" s="247" t="s">
        <v>32</v>
      </c>
      <c r="F342" s="248" t="s">
        <v>570</v>
      </c>
      <c r="G342" s="246"/>
      <c r="H342" s="249">
        <v>11.299</v>
      </c>
      <c r="I342" s="250"/>
      <c r="J342" s="246"/>
      <c r="K342" s="246"/>
      <c r="L342" s="251"/>
      <c r="M342" s="252"/>
      <c r="N342" s="253"/>
      <c r="O342" s="253"/>
      <c r="P342" s="253"/>
      <c r="Q342" s="253"/>
      <c r="R342" s="253"/>
      <c r="S342" s="253"/>
      <c r="T342" s="254"/>
      <c r="U342" s="14"/>
      <c r="V342" s="14"/>
      <c r="W342" s="14"/>
      <c r="X342" s="14"/>
      <c r="Y342" s="14"/>
      <c r="Z342" s="14"/>
      <c r="AA342" s="14"/>
      <c r="AB342" s="14"/>
      <c r="AC342" s="14"/>
      <c r="AD342" s="14"/>
      <c r="AE342" s="14"/>
      <c r="AT342" s="255" t="s">
        <v>225</v>
      </c>
      <c r="AU342" s="255" t="s">
        <v>85</v>
      </c>
      <c r="AV342" s="14" t="s">
        <v>85</v>
      </c>
      <c r="AW342" s="14" t="s">
        <v>38</v>
      </c>
      <c r="AX342" s="14" t="s">
        <v>83</v>
      </c>
      <c r="AY342" s="255" t="s">
        <v>214</v>
      </c>
    </row>
    <row r="343" s="2" customFormat="1" ht="44.25" customHeight="1">
      <c r="A343" s="42"/>
      <c r="B343" s="43"/>
      <c r="C343" s="216" t="s">
        <v>571</v>
      </c>
      <c r="D343" s="216" t="s">
        <v>217</v>
      </c>
      <c r="E343" s="217" t="s">
        <v>572</v>
      </c>
      <c r="F343" s="218" t="s">
        <v>573</v>
      </c>
      <c r="G343" s="219" t="s">
        <v>230</v>
      </c>
      <c r="H343" s="220">
        <v>353.10000000000002</v>
      </c>
      <c r="I343" s="221"/>
      <c r="J343" s="222">
        <f>ROUND(I343*H343,2)</f>
        <v>0</v>
      </c>
      <c r="K343" s="218" t="s">
        <v>221</v>
      </c>
      <c r="L343" s="48"/>
      <c r="M343" s="223" t="s">
        <v>32</v>
      </c>
      <c r="N343" s="224" t="s">
        <v>47</v>
      </c>
      <c r="O343" s="88"/>
      <c r="P343" s="225">
        <f>O343*H343</f>
        <v>0</v>
      </c>
      <c r="Q343" s="225">
        <v>0.01388</v>
      </c>
      <c r="R343" s="225">
        <f>Q343*H343</f>
        <v>4.9010280000000002</v>
      </c>
      <c r="S343" s="225">
        <v>0</v>
      </c>
      <c r="T343" s="226">
        <f>S343*H343</f>
        <v>0</v>
      </c>
      <c r="U343" s="42"/>
      <c r="V343" s="42"/>
      <c r="W343" s="42"/>
      <c r="X343" s="42"/>
      <c r="Y343" s="42"/>
      <c r="Z343" s="42"/>
      <c r="AA343" s="42"/>
      <c r="AB343" s="42"/>
      <c r="AC343" s="42"/>
      <c r="AD343" s="42"/>
      <c r="AE343" s="42"/>
      <c r="AR343" s="227" t="s">
        <v>334</v>
      </c>
      <c r="AT343" s="227" t="s">
        <v>217</v>
      </c>
      <c r="AU343" s="227" t="s">
        <v>85</v>
      </c>
      <c r="AY343" s="20" t="s">
        <v>214</v>
      </c>
      <c r="BE343" s="228">
        <f>IF(N343="základní",J343,0)</f>
        <v>0</v>
      </c>
      <c r="BF343" s="228">
        <f>IF(N343="snížená",J343,0)</f>
        <v>0</v>
      </c>
      <c r="BG343" s="228">
        <f>IF(N343="zákl. přenesená",J343,0)</f>
        <v>0</v>
      </c>
      <c r="BH343" s="228">
        <f>IF(N343="sníž. přenesená",J343,0)</f>
        <v>0</v>
      </c>
      <c r="BI343" s="228">
        <f>IF(N343="nulová",J343,0)</f>
        <v>0</v>
      </c>
      <c r="BJ343" s="20" t="s">
        <v>83</v>
      </c>
      <c r="BK343" s="228">
        <f>ROUND(I343*H343,2)</f>
        <v>0</v>
      </c>
      <c r="BL343" s="20" t="s">
        <v>334</v>
      </c>
      <c r="BM343" s="227" t="s">
        <v>574</v>
      </c>
    </row>
    <row r="344" s="2" customFormat="1">
      <c r="A344" s="42"/>
      <c r="B344" s="43"/>
      <c r="C344" s="44"/>
      <c r="D344" s="229" t="s">
        <v>223</v>
      </c>
      <c r="E344" s="44"/>
      <c r="F344" s="230" t="s">
        <v>575</v>
      </c>
      <c r="G344" s="44"/>
      <c r="H344" s="44"/>
      <c r="I344" s="231"/>
      <c r="J344" s="44"/>
      <c r="K344" s="44"/>
      <c r="L344" s="48"/>
      <c r="M344" s="232"/>
      <c r="N344" s="233"/>
      <c r="O344" s="88"/>
      <c r="P344" s="88"/>
      <c r="Q344" s="88"/>
      <c r="R344" s="88"/>
      <c r="S344" s="88"/>
      <c r="T344" s="89"/>
      <c r="U344" s="42"/>
      <c r="V344" s="42"/>
      <c r="W344" s="42"/>
      <c r="X344" s="42"/>
      <c r="Y344" s="42"/>
      <c r="Z344" s="42"/>
      <c r="AA344" s="42"/>
      <c r="AB344" s="42"/>
      <c r="AC344" s="42"/>
      <c r="AD344" s="42"/>
      <c r="AE344" s="42"/>
      <c r="AT344" s="20" t="s">
        <v>223</v>
      </c>
      <c r="AU344" s="20" t="s">
        <v>85</v>
      </c>
    </row>
    <row r="345" s="14" customFormat="1">
      <c r="A345" s="14"/>
      <c r="B345" s="245"/>
      <c r="C345" s="246"/>
      <c r="D345" s="236" t="s">
        <v>225</v>
      </c>
      <c r="E345" s="247" t="s">
        <v>32</v>
      </c>
      <c r="F345" s="248" t="s">
        <v>251</v>
      </c>
      <c r="G345" s="246"/>
      <c r="H345" s="249">
        <v>64.129999999999995</v>
      </c>
      <c r="I345" s="250"/>
      <c r="J345" s="246"/>
      <c r="K345" s="246"/>
      <c r="L345" s="251"/>
      <c r="M345" s="252"/>
      <c r="N345" s="253"/>
      <c r="O345" s="253"/>
      <c r="P345" s="253"/>
      <c r="Q345" s="253"/>
      <c r="R345" s="253"/>
      <c r="S345" s="253"/>
      <c r="T345" s="254"/>
      <c r="U345" s="14"/>
      <c r="V345" s="14"/>
      <c r="W345" s="14"/>
      <c r="X345" s="14"/>
      <c r="Y345" s="14"/>
      <c r="Z345" s="14"/>
      <c r="AA345" s="14"/>
      <c r="AB345" s="14"/>
      <c r="AC345" s="14"/>
      <c r="AD345" s="14"/>
      <c r="AE345" s="14"/>
      <c r="AT345" s="255" t="s">
        <v>225</v>
      </c>
      <c r="AU345" s="255" t="s">
        <v>85</v>
      </c>
      <c r="AV345" s="14" t="s">
        <v>85</v>
      </c>
      <c r="AW345" s="14" t="s">
        <v>38</v>
      </c>
      <c r="AX345" s="14" t="s">
        <v>76</v>
      </c>
      <c r="AY345" s="255" t="s">
        <v>214</v>
      </c>
    </row>
    <row r="346" s="14" customFormat="1">
      <c r="A346" s="14"/>
      <c r="B346" s="245"/>
      <c r="C346" s="246"/>
      <c r="D346" s="236" t="s">
        <v>225</v>
      </c>
      <c r="E346" s="247" t="s">
        <v>32</v>
      </c>
      <c r="F346" s="248" t="s">
        <v>252</v>
      </c>
      <c r="G346" s="246"/>
      <c r="H346" s="249">
        <v>59.619999999999997</v>
      </c>
      <c r="I346" s="250"/>
      <c r="J346" s="246"/>
      <c r="K346" s="246"/>
      <c r="L346" s="251"/>
      <c r="M346" s="252"/>
      <c r="N346" s="253"/>
      <c r="O346" s="253"/>
      <c r="P346" s="253"/>
      <c r="Q346" s="253"/>
      <c r="R346" s="253"/>
      <c r="S346" s="253"/>
      <c r="T346" s="254"/>
      <c r="U346" s="14"/>
      <c r="V346" s="14"/>
      <c r="W346" s="14"/>
      <c r="X346" s="14"/>
      <c r="Y346" s="14"/>
      <c r="Z346" s="14"/>
      <c r="AA346" s="14"/>
      <c r="AB346" s="14"/>
      <c r="AC346" s="14"/>
      <c r="AD346" s="14"/>
      <c r="AE346" s="14"/>
      <c r="AT346" s="255" t="s">
        <v>225</v>
      </c>
      <c r="AU346" s="255" t="s">
        <v>85</v>
      </c>
      <c r="AV346" s="14" t="s">
        <v>85</v>
      </c>
      <c r="AW346" s="14" t="s">
        <v>38</v>
      </c>
      <c r="AX346" s="14" t="s">
        <v>76</v>
      </c>
      <c r="AY346" s="255" t="s">
        <v>214</v>
      </c>
    </row>
    <row r="347" s="14" customFormat="1">
      <c r="A347" s="14"/>
      <c r="B347" s="245"/>
      <c r="C347" s="246"/>
      <c r="D347" s="236" t="s">
        <v>225</v>
      </c>
      <c r="E347" s="247" t="s">
        <v>32</v>
      </c>
      <c r="F347" s="248" t="s">
        <v>253</v>
      </c>
      <c r="G347" s="246"/>
      <c r="H347" s="249">
        <v>72.930000000000007</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225</v>
      </c>
      <c r="AU347" s="255" t="s">
        <v>85</v>
      </c>
      <c r="AV347" s="14" t="s">
        <v>85</v>
      </c>
      <c r="AW347" s="14" t="s">
        <v>38</v>
      </c>
      <c r="AX347" s="14" t="s">
        <v>76</v>
      </c>
      <c r="AY347" s="255" t="s">
        <v>214</v>
      </c>
    </row>
    <row r="348" s="14" customFormat="1">
      <c r="A348" s="14"/>
      <c r="B348" s="245"/>
      <c r="C348" s="246"/>
      <c r="D348" s="236" t="s">
        <v>225</v>
      </c>
      <c r="E348" s="247" t="s">
        <v>32</v>
      </c>
      <c r="F348" s="248" t="s">
        <v>254</v>
      </c>
      <c r="G348" s="246"/>
      <c r="H348" s="249">
        <v>72.159999999999997</v>
      </c>
      <c r="I348" s="250"/>
      <c r="J348" s="246"/>
      <c r="K348" s="246"/>
      <c r="L348" s="251"/>
      <c r="M348" s="252"/>
      <c r="N348" s="253"/>
      <c r="O348" s="253"/>
      <c r="P348" s="253"/>
      <c r="Q348" s="253"/>
      <c r="R348" s="253"/>
      <c r="S348" s="253"/>
      <c r="T348" s="254"/>
      <c r="U348" s="14"/>
      <c r="V348" s="14"/>
      <c r="W348" s="14"/>
      <c r="X348" s="14"/>
      <c r="Y348" s="14"/>
      <c r="Z348" s="14"/>
      <c r="AA348" s="14"/>
      <c r="AB348" s="14"/>
      <c r="AC348" s="14"/>
      <c r="AD348" s="14"/>
      <c r="AE348" s="14"/>
      <c r="AT348" s="255" t="s">
        <v>225</v>
      </c>
      <c r="AU348" s="255" t="s">
        <v>85</v>
      </c>
      <c r="AV348" s="14" t="s">
        <v>85</v>
      </c>
      <c r="AW348" s="14" t="s">
        <v>38</v>
      </c>
      <c r="AX348" s="14" t="s">
        <v>76</v>
      </c>
      <c r="AY348" s="255" t="s">
        <v>214</v>
      </c>
    </row>
    <row r="349" s="14" customFormat="1">
      <c r="A349" s="14"/>
      <c r="B349" s="245"/>
      <c r="C349" s="246"/>
      <c r="D349" s="236" t="s">
        <v>225</v>
      </c>
      <c r="E349" s="247" t="s">
        <v>32</v>
      </c>
      <c r="F349" s="248" t="s">
        <v>255</v>
      </c>
      <c r="G349" s="246"/>
      <c r="H349" s="249">
        <v>84.260000000000005</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225</v>
      </c>
      <c r="AU349" s="255" t="s">
        <v>85</v>
      </c>
      <c r="AV349" s="14" t="s">
        <v>85</v>
      </c>
      <c r="AW349" s="14" t="s">
        <v>38</v>
      </c>
      <c r="AX349" s="14" t="s">
        <v>76</v>
      </c>
      <c r="AY349" s="255" t="s">
        <v>214</v>
      </c>
    </row>
    <row r="350" s="15" customFormat="1">
      <c r="A350" s="15"/>
      <c r="B350" s="256"/>
      <c r="C350" s="257"/>
      <c r="D350" s="236" t="s">
        <v>225</v>
      </c>
      <c r="E350" s="258" t="s">
        <v>32</v>
      </c>
      <c r="F350" s="259" t="s">
        <v>256</v>
      </c>
      <c r="G350" s="257"/>
      <c r="H350" s="260">
        <v>353.10000000000002</v>
      </c>
      <c r="I350" s="261"/>
      <c r="J350" s="257"/>
      <c r="K350" s="257"/>
      <c r="L350" s="262"/>
      <c r="M350" s="263"/>
      <c r="N350" s="264"/>
      <c r="O350" s="264"/>
      <c r="P350" s="264"/>
      <c r="Q350" s="264"/>
      <c r="R350" s="264"/>
      <c r="S350" s="264"/>
      <c r="T350" s="265"/>
      <c r="U350" s="15"/>
      <c r="V350" s="15"/>
      <c r="W350" s="15"/>
      <c r="X350" s="15"/>
      <c r="Y350" s="15"/>
      <c r="Z350" s="15"/>
      <c r="AA350" s="15"/>
      <c r="AB350" s="15"/>
      <c r="AC350" s="15"/>
      <c r="AD350" s="15"/>
      <c r="AE350" s="15"/>
      <c r="AT350" s="266" t="s">
        <v>225</v>
      </c>
      <c r="AU350" s="266" t="s">
        <v>85</v>
      </c>
      <c r="AV350" s="15" t="s">
        <v>215</v>
      </c>
      <c r="AW350" s="15" t="s">
        <v>38</v>
      </c>
      <c r="AX350" s="15" t="s">
        <v>83</v>
      </c>
      <c r="AY350" s="266" t="s">
        <v>214</v>
      </c>
    </row>
    <row r="351" s="2" customFormat="1" ht="24.15" customHeight="1">
      <c r="A351" s="42"/>
      <c r="B351" s="43"/>
      <c r="C351" s="216" t="s">
        <v>576</v>
      </c>
      <c r="D351" s="216" t="s">
        <v>217</v>
      </c>
      <c r="E351" s="217" t="s">
        <v>577</v>
      </c>
      <c r="F351" s="218" t="s">
        <v>578</v>
      </c>
      <c r="G351" s="219" t="s">
        <v>280</v>
      </c>
      <c r="H351" s="220">
        <v>66</v>
      </c>
      <c r="I351" s="221"/>
      <c r="J351" s="222">
        <f>ROUND(I351*H351,2)</f>
        <v>0</v>
      </c>
      <c r="K351" s="218" t="s">
        <v>221</v>
      </c>
      <c r="L351" s="48"/>
      <c r="M351" s="223" t="s">
        <v>32</v>
      </c>
      <c r="N351" s="224" t="s">
        <v>47</v>
      </c>
      <c r="O351" s="88"/>
      <c r="P351" s="225">
        <f>O351*H351</f>
        <v>0</v>
      </c>
      <c r="Q351" s="225">
        <v>1.0000000000000001E-05</v>
      </c>
      <c r="R351" s="225">
        <f>Q351*H351</f>
        <v>0.0006600000000000001</v>
      </c>
      <c r="S351" s="225">
        <v>0</v>
      </c>
      <c r="T351" s="226">
        <f>S351*H351</f>
        <v>0</v>
      </c>
      <c r="U351" s="42"/>
      <c r="V351" s="42"/>
      <c r="W351" s="42"/>
      <c r="X351" s="42"/>
      <c r="Y351" s="42"/>
      <c r="Z351" s="42"/>
      <c r="AA351" s="42"/>
      <c r="AB351" s="42"/>
      <c r="AC351" s="42"/>
      <c r="AD351" s="42"/>
      <c r="AE351" s="42"/>
      <c r="AR351" s="227" t="s">
        <v>334</v>
      </c>
      <c r="AT351" s="227" t="s">
        <v>217</v>
      </c>
      <c r="AU351" s="227" t="s">
        <v>85</v>
      </c>
      <c r="AY351" s="20" t="s">
        <v>214</v>
      </c>
      <c r="BE351" s="228">
        <f>IF(N351="základní",J351,0)</f>
        <v>0</v>
      </c>
      <c r="BF351" s="228">
        <f>IF(N351="snížená",J351,0)</f>
        <v>0</v>
      </c>
      <c r="BG351" s="228">
        <f>IF(N351="zákl. přenesená",J351,0)</f>
        <v>0</v>
      </c>
      <c r="BH351" s="228">
        <f>IF(N351="sníž. přenesená",J351,0)</f>
        <v>0</v>
      </c>
      <c r="BI351" s="228">
        <f>IF(N351="nulová",J351,0)</f>
        <v>0</v>
      </c>
      <c r="BJ351" s="20" t="s">
        <v>83</v>
      </c>
      <c r="BK351" s="228">
        <f>ROUND(I351*H351,2)</f>
        <v>0</v>
      </c>
      <c r="BL351" s="20" t="s">
        <v>334</v>
      </c>
      <c r="BM351" s="227" t="s">
        <v>579</v>
      </c>
    </row>
    <row r="352" s="2" customFormat="1">
      <c r="A352" s="42"/>
      <c r="B352" s="43"/>
      <c r="C352" s="44"/>
      <c r="D352" s="229" t="s">
        <v>223</v>
      </c>
      <c r="E352" s="44"/>
      <c r="F352" s="230" t="s">
        <v>580</v>
      </c>
      <c r="G352" s="44"/>
      <c r="H352" s="44"/>
      <c r="I352" s="231"/>
      <c r="J352" s="44"/>
      <c r="K352" s="44"/>
      <c r="L352" s="48"/>
      <c r="M352" s="232"/>
      <c r="N352" s="233"/>
      <c r="O352" s="88"/>
      <c r="P352" s="88"/>
      <c r="Q352" s="88"/>
      <c r="R352" s="88"/>
      <c r="S352" s="88"/>
      <c r="T352" s="89"/>
      <c r="U352" s="42"/>
      <c r="V352" s="42"/>
      <c r="W352" s="42"/>
      <c r="X352" s="42"/>
      <c r="Y352" s="42"/>
      <c r="Z352" s="42"/>
      <c r="AA352" s="42"/>
      <c r="AB352" s="42"/>
      <c r="AC352" s="42"/>
      <c r="AD352" s="42"/>
      <c r="AE352" s="42"/>
      <c r="AT352" s="20" t="s">
        <v>223</v>
      </c>
      <c r="AU352" s="20" t="s">
        <v>85</v>
      </c>
    </row>
    <row r="353" s="14" customFormat="1">
      <c r="A353" s="14"/>
      <c r="B353" s="245"/>
      <c r="C353" s="246"/>
      <c r="D353" s="236" t="s">
        <v>225</v>
      </c>
      <c r="E353" s="247" t="s">
        <v>32</v>
      </c>
      <c r="F353" s="248" t="s">
        <v>581</v>
      </c>
      <c r="G353" s="246"/>
      <c r="H353" s="249">
        <v>33</v>
      </c>
      <c r="I353" s="250"/>
      <c r="J353" s="246"/>
      <c r="K353" s="246"/>
      <c r="L353" s="251"/>
      <c r="M353" s="252"/>
      <c r="N353" s="253"/>
      <c r="O353" s="253"/>
      <c r="P353" s="253"/>
      <c r="Q353" s="253"/>
      <c r="R353" s="253"/>
      <c r="S353" s="253"/>
      <c r="T353" s="254"/>
      <c r="U353" s="14"/>
      <c r="V353" s="14"/>
      <c r="W353" s="14"/>
      <c r="X353" s="14"/>
      <c r="Y353" s="14"/>
      <c r="Z353" s="14"/>
      <c r="AA353" s="14"/>
      <c r="AB353" s="14"/>
      <c r="AC353" s="14"/>
      <c r="AD353" s="14"/>
      <c r="AE353" s="14"/>
      <c r="AT353" s="255" t="s">
        <v>225</v>
      </c>
      <c r="AU353" s="255" t="s">
        <v>85</v>
      </c>
      <c r="AV353" s="14" t="s">
        <v>85</v>
      </c>
      <c r="AW353" s="14" t="s">
        <v>38</v>
      </c>
      <c r="AX353" s="14" t="s">
        <v>83</v>
      </c>
      <c r="AY353" s="255" t="s">
        <v>214</v>
      </c>
    </row>
    <row r="354" s="14" customFormat="1">
      <c r="A354" s="14"/>
      <c r="B354" s="245"/>
      <c r="C354" s="246"/>
      <c r="D354" s="236" t="s">
        <v>225</v>
      </c>
      <c r="E354" s="246"/>
      <c r="F354" s="248" t="s">
        <v>582</v>
      </c>
      <c r="G354" s="246"/>
      <c r="H354" s="249">
        <v>66</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225</v>
      </c>
      <c r="AU354" s="255" t="s">
        <v>85</v>
      </c>
      <c r="AV354" s="14" t="s">
        <v>85</v>
      </c>
      <c r="AW354" s="14" t="s">
        <v>4</v>
      </c>
      <c r="AX354" s="14" t="s">
        <v>83</v>
      </c>
      <c r="AY354" s="255" t="s">
        <v>214</v>
      </c>
    </row>
    <row r="355" s="2" customFormat="1" ht="21.75" customHeight="1">
      <c r="A355" s="42"/>
      <c r="B355" s="43"/>
      <c r="C355" s="268" t="s">
        <v>583</v>
      </c>
      <c r="D355" s="268" t="s">
        <v>302</v>
      </c>
      <c r="E355" s="269" t="s">
        <v>584</v>
      </c>
      <c r="F355" s="270" t="s">
        <v>585</v>
      </c>
      <c r="G355" s="271" t="s">
        <v>220</v>
      </c>
      <c r="H355" s="272">
        <v>0.436</v>
      </c>
      <c r="I355" s="273"/>
      <c r="J355" s="274">
        <f>ROUND(I355*H355,2)</f>
        <v>0</v>
      </c>
      <c r="K355" s="270" t="s">
        <v>221</v>
      </c>
      <c r="L355" s="275"/>
      <c r="M355" s="276" t="s">
        <v>32</v>
      </c>
      <c r="N355" s="277" t="s">
        <v>47</v>
      </c>
      <c r="O355" s="88"/>
      <c r="P355" s="225">
        <f>O355*H355</f>
        <v>0</v>
      </c>
      <c r="Q355" s="225">
        <v>0.55000000000000004</v>
      </c>
      <c r="R355" s="225">
        <f>Q355*H355</f>
        <v>0.23980000000000001</v>
      </c>
      <c r="S355" s="225">
        <v>0</v>
      </c>
      <c r="T355" s="226">
        <f>S355*H355</f>
        <v>0</v>
      </c>
      <c r="U355" s="42"/>
      <c r="V355" s="42"/>
      <c r="W355" s="42"/>
      <c r="X355" s="42"/>
      <c r="Y355" s="42"/>
      <c r="Z355" s="42"/>
      <c r="AA355" s="42"/>
      <c r="AB355" s="42"/>
      <c r="AC355" s="42"/>
      <c r="AD355" s="42"/>
      <c r="AE355" s="42"/>
      <c r="AR355" s="227" t="s">
        <v>426</v>
      </c>
      <c r="AT355" s="227" t="s">
        <v>302</v>
      </c>
      <c r="AU355" s="227" t="s">
        <v>85</v>
      </c>
      <c r="AY355" s="20" t="s">
        <v>214</v>
      </c>
      <c r="BE355" s="228">
        <f>IF(N355="základní",J355,0)</f>
        <v>0</v>
      </c>
      <c r="BF355" s="228">
        <f>IF(N355="snížená",J355,0)</f>
        <v>0</v>
      </c>
      <c r="BG355" s="228">
        <f>IF(N355="zákl. přenesená",J355,0)</f>
        <v>0</v>
      </c>
      <c r="BH355" s="228">
        <f>IF(N355="sníž. přenesená",J355,0)</f>
        <v>0</v>
      </c>
      <c r="BI355" s="228">
        <f>IF(N355="nulová",J355,0)</f>
        <v>0</v>
      </c>
      <c r="BJ355" s="20" t="s">
        <v>83</v>
      </c>
      <c r="BK355" s="228">
        <f>ROUND(I355*H355,2)</f>
        <v>0</v>
      </c>
      <c r="BL355" s="20" t="s">
        <v>334</v>
      </c>
      <c r="BM355" s="227" t="s">
        <v>586</v>
      </c>
    </row>
    <row r="356" s="14" customFormat="1">
      <c r="A356" s="14"/>
      <c r="B356" s="245"/>
      <c r="C356" s="246"/>
      <c r="D356" s="236" t="s">
        <v>225</v>
      </c>
      <c r="E356" s="247" t="s">
        <v>32</v>
      </c>
      <c r="F356" s="248" t="s">
        <v>587</v>
      </c>
      <c r="G356" s="246"/>
      <c r="H356" s="249">
        <v>0.39600000000000002</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225</v>
      </c>
      <c r="AU356" s="255" t="s">
        <v>85</v>
      </c>
      <c r="AV356" s="14" t="s">
        <v>85</v>
      </c>
      <c r="AW356" s="14" t="s">
        <v>38</v>
      </c>
      <c r="AX356" s="14" t="s">
        <v>83</v>
      </c>
      <c r="AY356" s="255" t="s">
        <v>214</v>
      </c>
    </row>
    <row r="357" s="14" customFormat="1">
      <c r="A357" s="14"/>
      <c r="B357" s="245"/>
      <c r="C357" s="246"/>
      <c r="D357" s="236" t="s">
        <v>225</v>
      </c>
      <c r="E357" s="246"/>
      <c r="F357" s="248" t="s">
        <v>588</v>
      </c>
      <c r="G357" s="246"/>
      <c r="H357" s="249">
        <v>0.436</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225</v>
      </c>
      <c r="AU357" s="255" t="s">
        <v>85</v>
      </c>
      <c r="AV357" s="14" t="s">
        <v>85</v>
      </c>
      <c r="AW357" s="14" t="s">
        <v>4</v>
      </c>
      <c r="AX357" s="14" t="s">
        <v>83</v>
      </c>
      <c r="AY357" s="255" t="s">
        <v>214</v>
      </c>
    </row>
    <row r="358" s="2" customFormat="1" ht="21.75" customHeight="1">
      <c r="A358" s="42"/>
      <c r="B358" s="43"/>
      <c r="C358" s="216" t="s">
        <v>589</v>
      </c>
      <c r="D358" s="216" t="s">
        <v>217</v>
      </c>
      <c r="E358" s="217" t="s">
        <v>590</v>
      </c>
      <c r="F358" s="218" t="s">
        <v>591</v>
      </c>
      <c r="G358" s="219" t="s">
        <v>230</v>
      </c>
      <c r="H358" s="220">
        <v>353.10000000000002</v>
      </c>
      <c r="I358" s="221"/>
      <c r="J358" s="222">
        <f>ROUND(I358*H358,2)</f>
        <v>0</v>
      </c>
      <c r="K358" s="218" t="s">
        <v>221</v>
      </c>
      <c r="L358" s="48"/>
      <c r="M358" s="223" t="s">
        <v>32</v>
      </c>
      <c r="N358" s="224" t="s">
        <v>47</v>
      </c>
      <c r="O358" s="88"/>
      <c r="P358" s="225">
        <f>O358*H358</f>
        <v>0</v>
      </c>
      <c r="Q358" s="225">
        <v>0</v>
      </c>
      <c r="R358" s="225">
        <f>Q358*H358</f>
        <v>0</v>
      </c>
      <c r="S358" s="225">
        <v>0.016</v>
      </c>
      <c r="T358" s="226">
        <f>S358*H358</f>
        <v>5.6496000000000004</v>
      </c>
      <c r="U358" s="42"/>
      <c r="V358" s="42"/>
      <c r="W358" s="42"/>
      <c r="X358" s="42"/>
      <c r="Y358" s="42"/>
      <c r="Z358" s="42"/>
      <c r="AA358" s="42"/>
      <c r="AB358" s="42"/>
      <c r="AC358" s="42"/>
      <c r="AD358" s="42"/>
      <c r="AE358" s="42"/>
      <c r="AR358" s="227" t="s">
        <v>334</v>
      </c>
      <c r="AT358" s="227" t="s">
        <v>217</v>
      </c>
      <c r="AU358" s="227" t="s">
        <v>85</v>
      </c>
      <c r="AY358" s="20" t="s">
        <v>214</v>
      </c>
      <c r="BE358" s="228">
        <f>IF(N358="základní",J358,0)</f>
        <v>0</v>
      </c>
      <c r="BF358" s="228">
        <f>IF(N358="snížená",J358,0)</f>
        <v>0</v>
      </c>
      <c r="BG358" s="228">
        <f>IF(N358="zákl. přenesená",J358,0)</f>
        <v>0</v>
      </c>
      <c r="BH358" s="228">
        <f>IF(N358="sníž. přenesená",J358,0)</f>
        <v>0</v>
      </c>
      <c r="BI358" s="228">
        <f>IF(N358="nulová",J358,0)</f>
        <v>0</v>
      </c>
      <c r="BJ358" s="20" t="s">
        <v>83</v>
      </c>
      <c r="BK358" s="228">
        <f>ROUND(I358*H358,2)</f>
        <v>0</v>
      </c>
      <c r="BL358" s="20" t="s">
        <v>334</v>
      </c>
      <c r="BM358" s="227" t="s">
        <v>592</v>
      </c>
    </row>
    <row r="359" s="2" customFormat="1">
      <c r="A359" s="42"/>
      <c r="B359" s="43"/>
      <c r="C359" s="44"/>
      <c r="D359" s="229" t="s">
        <v>223</v>
      </c>
      <c r="E359" s="44"/>
      <c r="F359" s="230" t="s">
        <v>593</v>
      </c>
      <c r="G359" s="44"/>
      <c r="H359" s="44"/>
      <c r="I359" s="231"/>
      <c r="J359" s="44"/>
      <c r="K359" s="44"/>
      <c r="L359" s="48"/>
      <c r="M359" s="232"/>
      <c r="N359" s="233"/>
      <c r="O359" s="88"/>
      <c r="P359" s="88"/>
      <c r="Q359" s="88"/>
      <c r="R359" s="88"/>
      <c r="S359" s="88"/>
      <c r="T359" s="89"/>
      <c r="U359" s="42"/>
      <c r="V359" s="42"/>
      <c r="W359" s="42"/>
      <c r="X359" s="42"/>
      <c r="Y359" s="42"/>
      <c r="Z359" s="42"/>
      <c r="AA359" s="42"/>
      <c r="AB359" s="42"/>
      <c r="AC359" s="42"/>
      <c r="AD359" s="42"/>
      <c r="AE359" s="42"/>
      <c r="AT359" s="20" t="s">
        <v>223</v>
      </c>
      <c r="AU359" s="20" t="s">
        <v>85</v>
      </c>
    </row>
    <row r="360" s="14" customFormat="1">
      <c r="A360" s="14"/>
      <c r="B360" s="245"/>
      <c r="C360" s="246"/>
      <c r="D360" s="236" t="s">
        <v>225</v>
      </c>
      <c r="E360" s="247" t="s">
        <v>32</v>
      </c>
      <c r="F360" s="248" t="s">
        <v>251</v>
      </c>
      <c r="G360" s="246"/>
      <c r="H360" s="249">
        <v>64.129999999999995</v>
      </c>
      <c r="I360" s="250"/>
      <c r="J360" s="246"/>
      <c r="K360" s="246"/>
      <c r="L360" s="251"/>
      <c r="M360" s="252"/>
      <c r="N360" s="253"/>
      <c r="O360" s="253"/>
      <c r="P360" s="253"/>
      <c r="Q360" s="253"/>
      <c r="R360" s="253"/>
      <c r="S360" s="253"/>
      <c r="T360" s="254"/>
      <c r="U360" s="14"/>
      <c r="V360" s="14"/>
      <c r="W360" s="14"/>
      <c r="X360" s="14"/>
      <c r="Y360" s="14"/>
      <c r="Z360" s="14"/>
      <c r="AA360" s="14"/>
      <c r="AB360" s="14"/>
      <c r="AC360" s="14"/>
      <c r="AD360" s="14"/>
      <c r="AE360" s="14"/>
      <c r="AT360" s="255" t="s">
        <v>225</v>
      </c>
      <c r="AU360" s="255" t="s">
        <v>85</v>
      </c>
      <c r="AV360" s="14" t="s">
        <v>85</v>
      </c>
      <c r="AW360" s="14" t="s">
        <v>38</v>
      </c>
      <c r="AX360" s="14" t="s">
        <v>76</v>
      </c>
      <c r="AY360" s="255" t="s">
        <v>214</v>
      </c>
    </row>
    <row r="361" s="14" customFormat="1">
      <c r="A361" s="14"/>
      <c r="B361" s="245"/>
      <c r="C361" s="246"/>
      <c r="D361" s="236" t="s">
        <v>225</v>
      </c>
      <c r="E361" s="247" t="s">
        <v>32</v>
      </c>
      <c r="F361" s="248" t="s">
        <v>252</v>
      </c>
      <c r="G361" s="246"/>
      <c r="H361" s="249">
        <v>59.619999999999997</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225</v>
      </c>
      <c r="AU361" s="255" t="s">
        <v>85</v>
      </c>
      <c r="AV361" s="14" t="s">
        <v>85</v>
      </c>
      <c r="AW361" s="14" t="s">
        <v>38</v>
      </c>
      <c r="AX361" s="14" t="s">
        <v>76</v>
      </c>
      <c r="AY361" s="255" t="s">
        <v>214</v>
      </c>
    </row>
    <row r="362" s="14" customFormat="1">
      <c r="A362" s="14"/>
      <c r="B362" s="245"/>
      <c r="C362" s="246"/>
      <c r="D362" s="236" t="s">
        <v>225</v>
      </c>
      <c r="E362" s="247" t="s">
        <v>32</v>
      </c>
      <c r="F362" s="248" t="s">
        <v>253</v>
      </c>
      <c r="G362" s="246"/>
      <c r="H362" s="249">
        <v>72.930000000000007</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225</v>
      </c>
      <c r="AU362" s="255" t="s">
        <v>85</v>
      </c>
      <c r="AV362" s="14" t="s">
        <v>85</v>
      </c>
      <c r="AW362" s="14" t="s">
        <v>38</v>
      </c>
      <c r="AX362" s="14" t="s">
        <v>76</v>
      </c>
      <c r="AY362" s="255" t="s">
        <v>214</v>
      </c>
    </row>
    <row r="363" s="14" customFormat="1">
      <c r="A363" s="14"/>
      <c r="B363" s="245"/>
      <c r="C363" s="246"/>
      <c r="D363" s="236" t="s">
        <v>225</v>
      </c>
      <c r="E363" s="247" t="s">
        <v>32</v>
      </c>
      <c r="F363" s="248" t="s">
        <v>254</v>
      </c>
      <c r="G363" s="246"/>
      <c r="H363" s="249">
        <v>72.159999999999997</v>
      </c>
      <c r="I363" s="250"/>
      <c r="J363" s="246"/>
      <c r="K363" s="246"/>
      <c r="L363" s="251"/>
      <c r="M363" s="252"/>
      <c r="N363" s="253"/>
      <c r="O363" s="253"/>
      <c r="P363" s="253"/>
      <c r="Q363" s="253"/>
      <c r="R363" s="253"/>
      <c r="S363" s="253"/>
      <c r="T363" s="254"/>
      <c r="U363" s="14"/>
      <c r="V363" s="14"/>
      <c r="W363" s="14"/>
      <c r="X363" s="14"/>
      <c r="Y363" s="14"/>
      <c r="Z363" s="14"/>
      <c r="AA363" s="14"/>
      <c r="AB363" s="14"/>
      <c r="AC363" s="14"/>
      <c r="AD363" s="14"/>
      <c r="AE363" s="14"/>
      <c r="AT363" s="255" t="s">
        <v>225</v>
      </c>
      <c r="AU363" s="255" t="s">
        <v>85</v>
      </c>
      <c r="AV363" s="14" t="s">
        <v>85</v>
      </c>
      <c r="AW363" s="14" t="s">
        <v>38</v>
      </c>
      <c r="AX363" s="14" t="s">
        <v>76</v>
      </c>
      <c r="AY363" s="255" t="s">
        <v>214</v>
      </c>
    </row>
    <row r="364" s="14" customFormat="1">
      <c r="A364" s="14"/>
      <c r="B364" s="245"/>
      <c r="C364" s="246"/>
      <c r="D364" s="236" t="s">
        <v>225</v>
      </c>
      <c r="E364" s="247" t="s">
        <v>32</v>
      </c>
      <c r="F364" s="248" t="s">
        <v>255</v>
      </c>
      <c r="G364" s="246"/>
      <c r="H364" s="249">
        <v>84.260000000000005</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225</v>
      </c>
      <c r="AU364" s="255" t="s">
        <v>85</v>
      </c>
      <c r="AV364" s="14" t="s">
        <v>85</v>
      </c>
      <c r="AW364" s="14" t="s">
        <v>38</v>
      </c>
      <c r="AX364" s="14" t="s">
        <v>76</v>
      </c>
      <c r="AY364" s="255" t="s">
        <v>214</v>
      </c>
    </row>
    <row r="365" s="15" customFormat="1">
      <c r="A365" s="15"/>
      <c r="B365" s="256"/>
      <c r="C365" s="257"/>
      <c r="D365" s="236" t="s">
        <v>225</v>
      </c>
      <c r="E365" s="258" t="s">
        <v>32</v>
      </c>
      <c r="F365" s="259" t="s">
        <v>256</v>
      </c>
      <c r="G365" s="257"/>
      <c r="H365" s="260">
        <v>353.10000000000002</v>
      </c>
      <c r="I365" s="261"/>
      <c r="J365" s="257"/>
      <c r="K365" s="257"/>
      <c r="L365" s="262"/>
      <c r="M365" s="263"/>
      <c r="N365" s="264"/>
      <c r="O365" s="264"/>
      <c r="P365" s="264"/>
      <c r="Q365" s="264"/>
      <c r="R365" s="264"/>
      <c r="S365" s="264"/>
      <c r="T365" s="265"/>
      <c r="U365" s="15"/>
      <c r="V365" s="15"/>
      <c r="W365" s="15"/>
      <c r="X365" s="15"/>
      <c r="Y365" s="15"/>
      <c r="Z365" s="15"/>
      <c r="AA365" s="15"/>
      <c r="AB365" s="15"/>
      <c r="AC365" s="15"/>
      <c r="AD365" s="15"/>
      <c r="AE365" s="15"/>
      <c r="AT365" s="266" t="s">
        <v>225</v>
      </c>
      <c r="AU365" s="266" t="s">
        <v>85</v>
      </c>
      <c r="AV365" s="15" t="s">
        <v>215</v>
      </c>
      <c r="AW365" s="15" t="s">
        <v>38</v>
      </c>
      <c r="AX365" s="15" t="s">
        <v>83</v>
      </c>
      <c r="AY365" s="266" t="s">
        <v>214</v>
      </c>
    </row>
    <row r="366" s="2" customFormat="1" ht="21.75" customHeight="1">
      <c r="A366" s="42"/>
      <c r="B366" s="43"/>
      <c r="C366" s="216" t="s">
        <v>594</v>
      </c>
      <c r="D366" s="216" t="s">
        <v>217</v>
      </c>
      <c r="E366" s="217" t="s">
        <v>595</v>
      </c>
      <c r="F366" s="218" t="s">
        <v>596</v>
      </c>
      <c r="G366" s="219" t="s">
        <v>230</v>
      </c>
      <c r="H366" s="220">
        <v>353.10000000000002</v>
      </c>
      <c r="I366" s="221"/>
      <c r="J366" s="222">
        <f>ROUND(I366*H366,2)</f>
        <v>0</v>
      </c>
      <c r="K366" s="218" t="s">
        <v>221</v>
      </c>
      <c r="L366" s="48"/>
      <c r="M366" s="223" t="s">
        <v>32</v>
      </c>
      <c r="N366" s="224" t="s">
        <v>47</v>
      </c>
      <c r="O366" s="88"/>
      <c r="P366" s="225">
        <f>O366*H366</f>
        <v>0</v>
      </c>
      <c r="Q366" s="225">
        <v>0</v>
      </c>
      <c r="R366" s="225">
        <f>Q366*H366</f>
        <v>0</v>
      </c>
      <c r="S366" s="225">
        <v>0.017999999999999999</v>
      </c>
      <c r="T366" s="226">
        <f>S366*H366</f>
        <v>6.3558000000000003</v>
      </c>
      <c r="U366" s="42"/>
      <c r="V366" s="42"/>
      <c r="W366" s="42"/>
      <c r="X366" s="42"/>
      <c r="Y366" s="42"/>
      <c r="Z366" s="42"/>
      <c r="AA366" s="42"/>
      <c r="AB366" s="42"/>
      <c r="AC366" s="42"/>
      <c r="AD366" s="42"/>
      <c r="AE366" s="42"/>
      <c r="AR366" s="227" t="s">
        <v>334</v>
      </c>
      <c r="AT366" s="227" t="s">
        <v>217</v>
      </c>
      <c r="AU366" s="227" t="s">
        <v>85</v>
      </c>
      <c r="AY366" s="20" t="s">
        <v>214</v>
      </c>
      <c r="BE366" s="228">
        <f>IF(N366="základní",J366,0)</f>
        <v>0</v>
      </c>
      <c r="BF366" s="228">
        <f>IF(N366="snížená",J366,0)</f>
        <v>0</v>
      </c>
      <c r="BG366" s="228">
        <f>IF(N366="zákl. přenesená",J366,0)</f>
        <v>0</v>
      </c>
      <c r="BH366" s="228">
        <f>IF(N366="sníž. přenesená",J366,0)</f>
        <v>0</v>
      </c>
      <c r="BI366" s="228">
        <f>IF(N366="nulová",J366,0)</f>
        <v>0</v>
      </c>
      <c r="BJ366" s="20" t="s">
        <v>83</v>
      </c>
      <c r="BK366" s="228">
        <f>ROUND(I366*H366,2)</f>
        <v>0</v>
      </c>
      <c r="BL366" s="20" t="s">
        <v>334</v>
      </c>
      <c r="BM366" s="227" t="s">
        <v>597</v>
      </c>
    </row>
    <row r="367" s="2" customFormat="1">
      <c r="A367" s="42"/>
      <c r="B367" s="43"/>
      <c r="C367" s="44"/>
      <c r="D367" s="229" t="s">
        <v>223</v>
      </c>
      <c r="E367" s="44"/>
      <c r="F367" s="230" t="s">
        <v>598</v>
      </c>
      <c r="G367" s="44"/>
      <c r="H367" s="44"/>
      <c r="I367" s="231"/>
      <c r="J367" s="44"/>
      <c r="K367" s="44"/>
      <c r="L367" s="48"/>
      <c r="M367" s="232"/>
      <c r="N367" s="233"/>
      <c r="O367" s="88"/>
      <c r="P367" s="88"/>
      <c r="Q367" s="88"/>
      <c r="R367" s="88"/>
      <c r="S367" s="88"/>
      <c r="T367" s="89"/>
      <c r="U367" s="42"/>
      <c r="V367" s="42"/>
      <c r="W367" s="42"/>
      <c r="X367" s="42"/>
      <c r="Y367" s="42"/>
      <c r="Z367" s="42"/>
      <c r="AA367" s="42"/>
      <c r="AB367" s="42"/>
      <c r="AC367" s="42"/>
      <c r="AD367" s="42"/>
      <c r="AE367" s="42"/>
      <c r="AT367" s="20" t="s">
        <v>223</v>
      </c>
      <c r="AU367" s="20" t="s">
        <v>85</v>
      </c>
    </row>
    <row r="368" s="14" customFormat="1">
      <c r="A368" s="14"/>
      <c r="B368" s="245"/>
      <c r="C368" s="246"/>
      <c r="D368" s="236" t="s">
        <v>225</v>
      </c>
      <c r="E368" s="247" t="s">
        <v>32</v>
      </c>
      <c r="F368" s="248" t="s">
        <v>251</v>
      </c>
      <c r="G368" s="246"/>
      <c r="H368" s="249">
        <v>64.129999999999995</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225</v>
      </c>
      <c r="AU368" s="255" t="s">
        <v>85</v>
      </c>
      <c r="AV368" s="14" t="s">
        <v>85</v>
      </c>
      <c r="AW368" s="14" t="s">
        <v>38</v>
      </c>
      <c r="AX368" s="14" t="s">
        <v>76</v>
      </c>
      <c r="AY368" s="255" t="s">
        <v>214</v>
      </c>
    </row>
    <row r="369" s="14" customFormat="1">
      <c r="A369" s="14"/>
      <c r="B369" s="245"/>
      <c r="C369" s="246"/>
      <c r="D369" s="236" t="s">
        <v>225</v>
      </c>
      <c r="E369" s="247" t="s">
        <v>32</v>
      </c>
      <c r="F369" s="248" t="s">
        <v>252</v>
      </c>
      <c r="G369" s="246"/>
      <c r="H369" s="249">
        <v>59.619999999999997</v>
      </c>
      <c r="I369" s="250"/>
      <c r="J369" s="246"/>
      <c r="K369" s="246"/>
      <c r="L369" s="251"/>
      <c r="M369" s="252"/>
      <c r="N369" s="253"/>
      <c r="O369" s="253"/>
      <c r="P369" s="253"/>
      <c r="Q369" s="253"/>
      <c r="R369" s="253"/>
      <c r="S369" s="253"/>
      <c r="T369" s="254"/>
      <c r="U369" s="14"/>
      <c r="V369" s="14"/>
      <c r="W369" s="14"/>
      <c r="X369" s="14"/>
      <c r="Y369" s="14"/>
      <c r="Z369" s="14"/>
      <c r="AA369" s="14"/>
      <c r="AB369" s="14"/>
      <c r="AC369" s="14"/>
      <c r="AD369" s="14"/>
      <c r="AE369" s="14"/>
      <c r="AT369" s="255" t="s">
        <v>225</v>
      </c>
      <c r="AU369" s="255" t="s">
        <v>85</v>
      </c>
      <c r="AV369" s="14" t="s">
        <v>85</v>
      </c>
      <c r="AW369" s="14" t="s">
        <v>38</v>
      </c>
      <c r="AX369" s="14" t="s">
        <v>76</v>
      </c>
      <c r="AY369" s="255" t="s">
        <v>214</v>
      </c>
    </row>
    <row r="370" s="14" customFormat="1">
      <c r="A370" s="14"/>
      <c r="B370" s="245"/>
      <c r="C370" s="246"/>
      <c r="D370" s="236" t="s">
        <v>225</v>
      </c>
      <c r="E370" s="247" t="s">
        <v>32</v>
      </c>
      <c r="F370" s="248" t="s">
        <v>253</v>
      </c>
      <c r="G370" s="246"/>
      <c r="H370" s="249">
        <v>72.930000000000007</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225</v>
      </c>
      <c r="AU370" s="255" t="s">
        <v>85</v>
      </c>
      <c r="AV370" s="14" t="s">
        <v>85</v>
      </c>
      <c r="AW370" s="14" t="s">
        <v>38</v>
      </c>
      <c r="AX370" s="14" t="s">
        <v>76</v>
      </c>
      <c r="AY370" s="255" t="s">
        <v>214</v>
      </c>
    </row>
    <row r="371" s="14" customFormat="1">
      <c r="A371" s="14"/>
      <c r="B371" s="245"/>
      <c r="C371" s="246"/>
      <c r="D371" s="236" t="s">
        <v>225</v>
      </c>
      <c r="E371" s="247" t="s">
        <v>32</v>
      </c>
      <c r="F371" s="248" t="s">
        <v>254</v>
      </c>
      <c r="G371" s="246"/>
      <c r="H371" s="249">
        <v>72.159999999999997</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225</v>
      </c>
      <c r="AU371" s="255" t="s">
        <v>85</v>
      </c>
      <c r="AV371" s="14" t="s">
        <v>85</v>
      </c>
      <c r="AW371" s="14" t="s">
        <v>38</v>
      </c>
      <c r="AX371" s="14" t="s">
        <v>76</v>
      </c>
      <c r="AY371" s="255" t="s">
        <v>214</v>
      </c>
    </row>
    <row r="372" s="14" customFormat="1">
      <c r="A372" s="14"/>
      <c r="B372" s="245"/>
      <c r="C372" s="246"/>
      <c r="D372" s="236" t="s">
        <v>225</v>
      </c>
      <c r="E372" s="247" t="s">
        <v>32</v>
      </c>
      <c r="F372" s="248" t="s">
        <v>255</v>
      </c>
      <c r="G372" s="246"/>
      <c r="H372" s="249">
        <v>84.260000000000005</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225</v>
      </c>
      <c r="AU372" s="255" t="s">
        <v>85</v>
      </c>
      <c r="AV372" s="14" t="s">
        <v>85</v>
      </c>
      <c r="AW372" s="14" t="s">
        <v>38</v>
      </c>
      <c r="AX372" s="14" t="s">
        <v>76</v>
      </c>
      <c r="AY372" s="255" t="s">
        <v>214</v>
      </c>
    </row>
    <row r="373" s="15" customFormat="1">
      <c r="A373" s="15"/>
      <c r="B373" s="256"/>
      <c r="C373" s="257"/>
      <c r="D373" s="236" t="s">
        <v>225</v>
      </c>
      <c r="E373" s="258" t="s">
        <v>32</v>
      </c>
      <c r="F373" s="259" t="s">
        <v>256</v>
      </c>
      <c r="G373" s="257"/>
      <c r="H373" s="260">
        <v>353.10000000000002</v>
      </c>
      <c r="I373" s="261"/>
      <c r="J373" s="257"/>
      <c r="K373" s="257"/>
      <c r="L373" s="262"/>
      <c r="M373" s="263"/>
      <c r="N373" s="264"/>
      <c r="O373" s="264"/>
      <c r="P373" s="264"/>
      <c r="Q373" s="264"/>
      <c r="R373" s="264"/>
      <c r="S373" s="264"/>
      <c r="T373" s="265"/>
      <c r="U373" s="15"/>
      <c r="V373" s="15"/>
      <c r="W373" s="15"/>
      <c r="X373" s="15"/>
      <c r="Y373" s="15"/>
      <c r="Z373" s="15"/>
      <c r="AA373" s="15"/>
      <c r="AB373" s="15"/>
      <c r="AC373" s="15"/>
      <c r="AD373" s="15"/>
      <c r="AE373" s="15"/>
      <c r="AT373" s="266" t="s">
        <v>225</v>
      </c>
      <c r="AU373" s="266" t="s">
        <v>85</v>
      </c>
      <c r="AV373" s="15" t="s">
        <v>215</v>
      </c>
      <c r="AW373" s="15" t="s">
        <v>38</v>
      </c>
      <c r="AX373" s="15" t="s">
        <v>83</v>
      </c>
      <c r="AY373" s="266" t="s">
        <v>214</v>
      </c>
    </row>
    <row r="374" s="2" customFormat="1" ht="62.7" customHeight="1">
      <c r="A374" s="42"/>
      <c r="B374" s="43"/>
      <c r="C374" s="216" t="s">
        <v>599</v>
      </c>
      <c r="D374" s="216" t="s">
        <v>217</v>
      </c>
      <c r="E374" s="217" t="s">
        <v>600</v>
      </c>
      <c r="F374" s="218" t="s">
        <v>601</v>
      </c>
      <c r="G374" s="219" t="s">
        <v>230</v>
      </c>
      <c r="H374" s="220">
        <v>353.10000000000002</v>
      </c>
      <c r="I374" s="221"/>
      <c r="J374" s="222">
        <f>ROUND(I374*H374,2)</f>
        <v>0</v>
      </c>
      <c r="K374" s="218" t="s">
        <v>221</v>
      </c>
      <c r="L374" s="48"/>
      <c r="M374" s="223" t="s">
        <v>32</v>
      </c>
      <c r="N374" s="224" t="s">
        <v>47</v>
      </c>
      <c r="O374" s="88"/>
      <c r="P374" s="225">
        <f>O374*H374</f>
        <v>0</v>
      </c>
      <c r="Q374" s="225">
        <v>0.00012</v>
      </c>
      <c r="R374" s="225">
        <f>Q374*H374</f>
        <v>0.042372000000000007</v>
      </c>
      <c r="S374" s="225">
        <v>0</v>
      </c>
      <c r="T374" s="226">
        <f>S374*H374</f>
        <v>0</v>
      </c>
      <c r="U374" s="42"/>
      <c r="V374" s="42"/>
      <c r="W374" s="42"/>
      <c r="X374" s="42"/>
      <c r="Y374" s="42"/>
      <c r="Z374" s="42"/>
      <c r="AA374" s="42"/>
      <c r="AB374" s="42"/>
      <c r="AC374" s="42"/>
      <c r="AD374" s="42"/>
      <c r="AE374" s="42"/>
      <c r="AR374" s="227" t="s">
        <v>334</v>
      </c>
      <c r="AT374" s="227" t="s">
        <v>217</v>
      </c>
      <c r="AU374" s="227" t="s">
        <v>85</v>
      </c>
      <c r="AY374" s="20" t="s">
        <v>214</v>
      </c>
      <c r="BE374" s="228">
        <f>IF(N374="základní",J374,0)</f>
        <v>0</v>
      </c>
      <c r="BF374" s="228">
        <f>IF(N374="snížená",J374,0)</f>
        <v>0</v>
      </c>
      <c r="BG374" s="228">
        <f>IF(N374="zákl. přenesená",J374,0)</f>
        <v>0</v>
      </c>
      <c r="BH374" s="228">
        <f>IF(N374="sníž. přenesená",J374,0)</f>
        <v>0</v>
      </c>
      <c r="BI374" s="228">
        <f>IF(N374="nulová",J374,0)</f>
        <v>0</v>
      </c>
      <c r="BJ374" s="20" t="s">
        <v>83</v>
      </c>
      <c r="BK374" s="228">
        <f>ROUND(I374*H374,2)</f>
        <v>0</v>
      </c>
      <c r="BL374" s="20" t="s">
        <v>334</v>
      </c>
      <c r="BM374" s="227" t="s">
        <v>602</v>
      </c>
    </row>
    <row r="375" s="2" customFormat="1">
      <c r="A375" s="42"/>
      <c r="B375" s="43"/>
      <c r="C375" s="44"/>
      <c r="D375" s="229" t="s">
        <v>223</v>
      </c>
      <c r="E375" s="44"/>
      <c r="F375" s="230" t="s">
        <v>603</v>
      </c>
      <c r="G375" s="44"/>
      <c r="H375" s="44"/>
      <c r="I375" s="231"/>
      <c r="J375" s="44"/>
      <c r="K375" s="44"/>
      <c r="L375" s="48"/>
      <c r="M375" s="232"/>
      <c r="N375" s="233"/>
      <c r="O375" s="88"/>
      <c r="P375" s="88"/>
      <c r="Q375" s="88"/>
      <c r="R375" s="88"/>
      <c r="S375" s="88"/>
      <c r="T375" s="89"/>
      <c r="U375" s="42"/>
      <c r="V375" s="42"/>
      <c r="W375" s="42"/>
      <c r="X375" s="42"/>
      <c r="Y375" s="42"/>
      <c r="Z375" s="42"/>
      <c r="AA375" s="42"/>
      <c r="AB375" s="42"/>
      <c r="AC375" s="42"/>
      <c r="AD375" s="42"/>
      <c r="AE375" s="42"/>
      <c r="AT375" s="20" t="s">
        <v>223</v>
      </c>
      <c r="AU375" s="20" t="s">
        <v>85</v>
      </c>
    </row>
    <row r="376" s="14" customFormat="1">
      <c r="A376" s="14"/>
      <c r="B376" s="245"/>
      <c r="C376" s="246"/>
      <c r="D376" s="236" t="s">
        <v>225</v>
      </c>
      <c r="E376" s="247" t="s">
        <v>32</v>
      </c>
      <c r="F376" s="248" t="s">
        <v>251</v>
      </c>
      <c r="G376" s="246"/>
      <c r="H376" s="249">
        <v>64.129999999999995</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225</v>
      </c>
      <c r="AU376" s="255" t="s">
        <v>85</v>
      </c>
      <c r="AV376" s="14" t="s">
        <v>85</v>
      </c>
      <c r="AW376" s="14" t="s">
        <v>38</v>
      </c>
      <c r="AX376" s="14" t="s">
        <v>76</v>
      </c>
      <c r="AY376" s="255" t="s">
        <v>214</v>
      </c>
    </row>
    <row r="377" s="14" customFormat="1">
      <c r="A377" s="14"/>
      <c r="B377" s="245"/>
      <c r="C377" s="246"/>
      <c r="D377" s="236" t="s">
        <v>225</v>
      </c>
      <c r="E377" s="247" t="s">
        <v>32</v>
      </c>
      <c r="F377" s="248" t="s">
        <v>252</v>
      </c>
      <c r="G377" s="246"/>
      <c r="H377" s="249">
        <v>59.619999999999997</v>
      </c>
      <c r="I377" s="250"/>
      <c r="J377" s="246"/>
      <c r="K377" s="246"/>
      <c r="L377" s="251"/>
      <c r="M377" s="252"/>
      <c r="N377" s="253"/>
      <c r="O377" s="253"/>
      <c r="P377" s="253"/>
      <c r="Q377" s="253"/>
      <c r="R377" s="253"/>
      <c r="S377" s="253"/>
      <c r="T377" s="254"/>
      <c r="U377" s="14"/>
      <c r="V377" s="14"/>
      <c r="W377" s="14"/>
      <c r="X377" s="14"/>
      <c r="Y377" s="14"/>
      <c r="Z377" s="14"/>
      <c r="AA377" s="14"/>
      <c r="AB377" s="14"/>
      <c r="AC377" s="14"/>
      <c r="AD377" s="14"/>
      <c r="AE377" s="14"/>
      <c r="AT377" s="255" t="s">
        <v>225</v>
      </c>
      <c r="AU377" s="255" t="s">
        <v>85</v>
      </c>
      <c r="AV377" s="14" t="s">
        <v>85</v>
      </c>
      <c r="AW377" s="14" t="s">
        <v>38</v>
      </c>
      <c r="AX377" s="14" t="s">
        <v>76</v>
      </c>
      <c r="AY377" s="255" t="s">
        <v>214</v>
      </c>
    </row>
    <row r="378" s="14" customFormat="1">
      <c r="A378" s="14"/>
      <c r="B378" s="245"/>
      <c r="C378" s="246"/>
      <c r="D378" s="236" t="s">
        <v>225</v>
      </c>
      <c r="E378" s="247" t="s">
        <v>32</v>
      </c>
      <c r="F378" s="248" t="s">
        <v>253</v>
      </c>
      <c r="G378" s="246"/>
      <c r="H378" s="249">
        <v>72.930000000000007</v>
      </c>
      <c r="I378" s="250"/>
      <c r="J378" s="246"/>
      <c r="K378" s="246"/>
      <c r="L378" s="251"/>
      <c r="M378" s="252"/>
      <c r="N378" s="253"/>
      <c r="O378" s="253"/>
      <c r="P378" s="253"/>
      <c r="Q378" s="253"/>
      <c r="R378" s="253"/>
      <c r="S378" s="253"/>
      <c r="T378" s="254"/>
      <c r="U378" s="14"/>
      <c r="V378" s="14"/>
      <c r="W378" s="14"/>
      <c r="X378" s="14"/>
      <c r="Y378" s="14"/>
      <c r="Z378" s="14"/>
      <c r="AA378" s="14"/>
      <c r="AB378" s="14"/>
      <c r="AC378" s="14"/>
      <c r="AD378" s="14"/>
      <c r="AE378" s="14"/>
      <c r="AT378" s="255" t="s">
        <v>225</v>
      </c>
      <c r="AU378" s="255" t="s">
        <v>85</v>
      </c>
      <c r="AV378" s="14" t="s">
        <v>85</v>
      </c>
      <c r="AW378" s="14" t="s">
        <v>38</v>
      </c>
      <c r="AX378" s="14" t="s">
        <v>76</v>
      </c>
      <c r="AY378" s="255" t="s">
        <v>214</v>
      </c>
    </row>
    <row r="379" s="14" customFormat="1">
      <c r="A379" s="14"/>
      <c r="B379" s="245"/>
      <c r="C379" s="246"/>
      <c r="D379" s="236" t="s">
        <v>225</v>
      </c>
      <c r="E379" s="247" t="s">
        <v>32</v>
      </c>
      <c r="F379" s="248" t="s">
        <v>254</v>
      </c>
      <c r="G379" s="246"/>
      <c r="H379" s="249">
        <v>72.159999999999997</v>
      </c>
      <c r="I379" s="250"/>
      <c r="J379" s="246"/>
      <c r="K379" s="246"/>
      <c r="L379" s="251"/>
      <c r="M379" s="252"/>
      <c r="N379" s="253"/>
      <c r="O379" s="253"/>
      <c r="P379" s="253"/>
      <c r="Q379" s="253"/>
      <c r="R379" s="253"/>
      <c r="S379" s="253"/>
      <c r="T379" s="254"/>
      <c r="U379" s="14"/>
      <c r="V379" s="14"/>
      <c r="W379" s="14"/>
      <c r="X379" s="14"/>
      <c r="Y379" s="14"/>
      <c r="Z379" s="14"/>
      <c r="AA379" s="14"/>
      <c r="AB379" s="14"/>
      <c r="AC379" s="14"/>
      <c r="AD379" s="14"/>
      <c r="AE379" s="14"/>
      <c r="AT379" s="255" t="s">
        <v>225</v>
      </c>
      <c r="AU379" s="255" t="s">
        <v>85</v>
      </c>
      <c r="AV379" s="14" t="s">
        <v>85</v>
      </c>
      <c r="AW379" s="14" t="s">
        <v>38</v>
      </c>
      <c r="AX379" s="14" t="s">
        <v>76</v>
      </c>
      <c r="AY379" s="255" t="s">
        <v>214</v>
      </c>
    </row>
    <row r="380" s="14" customFormat="1">
      <c r="A380" s="14"/>
      <c r="B380" s="245"/>
      <c r="C380" s="246"/>
      <c r="D380" s="236" t="s">
        <v>225</v>
      </c>
      <c r="E380" s="247" t="s">
        <v>32</v>
      </c>
      <c r="F380" s="248" t="s">
        <v>255</v>
      </c>
      <c r="G380" s="246"/>
      <c r="H380" s="249">
        <v>84.260000000000005</v>
      </c>
      <c r="I380" s="250"/>
      <c r="J380" s="246"/>
      <c r="K380" s="246"/>
      <c r="L380" s="251"/>
      <c r="M380" s="252"/>
      <c r="N380" s="253"/>
      <c r="O380" s="253"/>
      <c r="P380" s="253"/>
      <c r="Q380" s="253"/>
      <c r="R380" s="253"/>
      <c r="S380" s="253"/>
      <c r="T380" s="254"/>
      <c r="U380" s="14"/>
      <c r="V380" s="14"/>
      <c r="W380" s="14"/>
      <c r="X380" s="14"/>
      <c r="Y380" s="14"/>
      <c r="Z380" s="14"/>
      <c r="AA380" s="14"/>
      <c r="AB380" s="14"/>
      <c r="AC380" s="14"/>
      <c r="AD380" s="14"/>
      <c r="AE380" s="14"/>
      <c r="AT380" s="255" t="s">
        <v>225</v>
      </c>
      <c r="AU380" s="255" t="s">
        <v>85</v>
      </c>
      <c r="AV380" s="14" t="s">
        <v>85</v>
      </c>
      <c r="AW380" s="14" t="s">
        <v>38</v>
      </c>
      <c r="AX380" s="14" t="s">
        <v>76</v>
      </c>
      <c r="AY380" s="255" t="s">
        <v>214</v>
      </c>
    </row>
    <row r="381" s="15" customFormat="1">
      <c r="A381" s="15"/>
      <c r="B381" s="256"/>
      <c r="C381" s="257"/>
      <c r="D381" s="236" t="s">
        <v>225</v>
      </c>
      <c r="E381" s="258" t="s">
        <v>32</v>
      </c>
      <c r="F381" s="259" t="s">
        <v>256</v>
      </c>
      <c r="G381" s="257"/>
      <c r="H381" s="260">
        <v>353.10000000000002</v>
      </c>
      <c r="I381" s="261"/>
      <c r="J381" s="257"/>
      <c r="K381" s="257"/>
      <c r="L381" s="262"/>
      <c r="M381" s="263"/>
      <c r="N381" s="264"/>
      <c r="O381" s="264"/>
      <c r="P381" s="264"/>
      <c r="Q381" s="264"/>
      <c r="R381" s="264"/>
      <c r="S381" s="264"/>
      <c r="T381" s="265"/>
      <c r="U381" s="15"/>
      <c r="V381" s="15"/>
      <c r="W381" s="15"/>
      <c r="X381" s="15"/>
      <c r="Y381" s="15"/>
      <c r="Z381" s="15"/>
      <c r="AA381" s="15"/>
      <c r="AB381" s="15"/>
      <c r="AC381" s="15"/>
      <c r="AD381" s="15"/>
      <c r="AE381" s="15"/>
      <c r="AT381" s="266" t="s">
        <v>225</v>
      </c>
      <c r="AU381" s="266" t="s">
        <v>85</v>
      </c>
      <c r="AV381" s="15" t="s">
        <v>215</v>
      </c>
      <c r="AW381" s="15" t="s">
        <v>38</v>
      </c>
      <c r="AX381" s="15" t="s">
        <v>83</v>
      </c>
      <c r="AY381" s="266" t="s">
        <v>214</v>
      </c>
    </row>
    <row r="382" s="2" customFormat="1" ht="16.5" customHeight="1">
      <c r="A382" s="42"/>
      <c r="B382" s="43"/>
      <c r="C382" s="268" t="s">
        <v>604</v>
      </c>
      <c r="D382" s="268" t="s">
        <v>302</v>
      </c>
      <c r="E382" s="269" t="s">
        <v>605</v>
      </c>
      <c r="F382" s="270" t="s">
        <v>606</v>
      </c>
      <c r="G382" s="271" t="s">
        <v>220</v>
      </c>
      <c r="H382" s="272">
        <v>12.426</v>
      </c>
      <c r="I382" s="273"/>
      <c r="J382" s="274">
        <f>ROUND(I382*H382,2)</f>
        <v>0</v>
      </c>
      <c r="K382" s="270" t="s">
        <v>221</v>
      </c>
      <c r="L382" s="275"/>
      <c r="M382" s="276" t="s">
        <v>32</v>
      </c>
      <c r="N382" s="277" t="s">
        <v>47</v>
      </c>
      <c r="O382" s="88"/>
      <c r="P382" s="225">
        <f>O382*H382</f>
        <v>0</v>
      </c>
      <c r="Q382" s="225">
        <v>0.55000000000000004</v>
      </c>
      <c r="R382" s="225">
        <f>Q382*H382</f>
        <v>6.8343000000000007</v>
      </c>
      <c r="S382" s="225">
        <v>0</v>
      </c>
      <c r="T382" s="226">
        <f>S382*H382</f>
        <v>0</v>
      </c>
      <c r="U382" s="42"/>
      <c r="V382" s="42"/>
      <c r="W382" s="42"/>
      <c r="X382" s="42"/>
      <c r="Y382" s="42"/>
      <c r="Z382" s="42"/>
      <c r="AA382" s="42"/>
      <c r="AB382" s="42"/>
      <c r="AC382" s="42"/>
      <c r="AD382" s="42"/>
      <c r="AE382" s="42"/>
      <c r="AR382" s="227" t="s">
        <v>426</v>
      </c>
      <c r="AT382" s="227" t="s">
        <v>302</v>
      </c>
      <c r="AU382" s="227" t="s">
        <v>85</v>
      </c>
      <c r="AY382" s="20" t="s">
        <v>214</v>
      </c>
      <c r="BE382" s="228">
        <f>IF(N382="základní",J382,0)</f>
        <v>0</v>
      </c>
      <c r="BF382" s="228">
        <f>IF(N382="snížená",J382,0)</f>
        <v>0</v>
      </c>
      <c r="BG382" s="228">
        <f>IF(N382="zákl. přenesená",J382,0)</f>
        <v>0</v>
      </c>
      <c r="BH382" s="228">
        <f>IF(N382="sníž. přenesená",J382,0)</f>
        <v>0</v>
      </c>
      <c r="BI382" s="228">
        <f>IF(N382="nulová",J382,0)</f>
        <v>0</v>
      </c>
      <c r="BJ382" s="20" t="s">
        <v>83</v>
      </c>
      <c r="BK382" s="228">
        <f>ROUND(I382*H382,2)</f>
        <v>0</v>
      </c>
      <c r="BL382" s="20" t="s">
        <v>334</v>
      </c>
      <c r="BM382" s="227" t="s">
        <v>607</v>
      </c>
    </row>
    <row r="383" s="14" customFormat="1">
      <c r="A383" s="14"/>
      <c r="B383" s="245"/>
      <c r="C383" s="246"/>
      <c r="D383" s="236" t="s">
        <v>225</v>
      </c>
      <c r="E383" s="247" t="s">
        <v>32</v>
      </c>
      <c r="F383" s="248" t="s">
        <v>608</v>
      </c>
      <c r="G383" s="246"/>
      <c r="H383" s="249">
        <v>12.426</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225</v>
      </c>
      <c r="AU383" s="255" t="s">
        <v>85</v>
      </c>
      <c r="AV383" s="14" t="s">
        <v>85</v>
      </c>
      <c r="AW383" s="14" t="s">
        <v>38</v>
      </c>
      <c r="AX383" s="14" t="s">
        <v>83</v>
      </c>
      <c r="AY383" s="255" t="s">
        <v>214</v>
      </c>
    </row>
    <row r="384" s="2" customFormat="1" ht="24.15" customHeight="1">
      <c r="A384" s="42"/>
      <c r="B384" s="43"/>
      <c r="C384" s="216" t="s">
        <v>609</v>
      </c>
      <c r="D384" s="216" t="s">
        <v>217</v>
      </c>
      <c r="E384" s="217" t="s">
        <v>610</v>
      </c>
      <c r="F384" s="218" t="s">
        <v>611</v>
      </c>
      <c r="G384" s="219" t="s">
        <v>280</v>
      </c>
      <c r="H384" s="220">
        <v>353.10000000000002</v>
      </c>
      <c r="I384" s="221"/>
      <c r="J384" s="222">
        <f>ROUND(I384*H384,2)</f>
        <v>0</v>
      </c>
      <c r="K384" s="218" t="s">
        <v>221</v>
      </c>
      <c r="L384" s="48"/>
      <c r="M384" s="223" t="s">
        <v>32</v>
      </c>
      <c r="N384" s="224" t="s">
        <v>47</v>
      </c>
      <c r="O384" s="88"/>
      <c r="P384" s="225">
        <f>O384*H384</f>
        <v>0</v>
      </c>
      <c r="Q384" s="225">
        <v>0.0054400000000000004</v>
      </c>
      <c r="R384" s="225">
        <f>Q384*H384</f>
        <v>1.9208640000000004</v>
      </c>
      <c r="S384" s="225">
        <v>0</v>
      </c>
      <c r="T384" s="226">
        <f>S384*H384</f>
        <v>0</v>
      </c>
      <c r="U384" s="42"/>
      <c r="V384" s="42"/>
      <c r="W384" s="42"/>
      <c r="X384" s="42"/>
      <c r="Y384" s="42"/>
      <c r="Z384" s="42"/>
      <c r="AA384" s="42"/>
      <c r="AB384" s="42"/>
      <c r="AC384" s="42"/>
      <c r="AD384" s="42"/>
      <c r="AE384" s="42"/>
      <c r="AR384" s="227" t="s">
        <v>334</v>
      </c>
      <c r="AT384" s="227" t="s">
        <v>217</v>
      </c>
      <c r="AU384" s="227" t="s">
        <v>85</v>
      </c>
      <c r="AY384" s="20" t="s">
        <v>214</v>
      </c>
      <c r="BE384" s="228">
        <f>IF(N384="základní",J384,0)</f>
        <v>0</v>
      </c>
      <c r="BF384" s="228">
        <f>IF(N384="snížená",J384,0)</f>
        <v>0</v>
      </c>
      <c r="BG384" s="228">
        <f>IF(N384="zákl. přenesená",J384,0)</f>
        <v>0</v>
      </c>
      <c r="BH384" s="228">
        <f>IF(N384="sníž. přenesená",J384,0)</f>
        <v>0</v>
      </c>
      <c r="BI384" s="228">
        <f>IF(N384="nulová",J384,0)</f>
        <v>0</v>
      </c>
      <c r="BJ384" s="20" t="s">
        <v>83</v>
      </c>
      <c r="BK384" s="228">
        <f>ROUND(I384*H384,2)</f>
        <v>0</v>
      </c>
      <c r="BL384" s="20" t="s">
        <v>334</v>
      </c>
      <c r="BM384" s="227" t="s">
        <v>612</v>
      </c>
    </row>
    <row r="385" s="2" customFormat="1">
      <c r="A385" s="42"/>
      <c r="B385" s="43"/>
      <c r="C385" s="44"/>
      <c r="D385" s="229" t="s">
        <v>223</v>
      </c>
      <c r="E385" s="44"/>
      <c r="F385" s="230" t="s">
        <v>613</v>
      </c>
      <c r="G385" s="44"/>
      <c r="H385" s="44"/>
      <c r="I385" s="231"/>
      <c r="J385" s="44"/>
      <c r="K385" s="44"/>
      <c r="L385" s="48"/>
      <c r="M385" s="232"/>
      <c r="N385" s="233"/>
      <c r="O385" s="88"/>
      <c r="P385" s="88"/>
      <c r="Q385" s="88"/>
      <c r="R385" s="88"/>
      <c r="S385" s="88"/>
      <c r="T385" s="89"/>
      <c r="U385" s="42"/>
      <c r="V385" s="42"/>
      <c r="W385" s="42"/>
      <c r="X385" s="42"/>
      <c r="Y385" s="42"/>
      <c r="Z385" s="42"/>
      <c r="AA385" s="42"/>
      <c r="AB385" s="42"/>
      <c r="AC385" s="42"/>
      <c r="AD385" s="42"/>
      <c r="AE385" s="42"/>
      <c r="AT385" s="20" t="s">
        <v>223</v>
      </c>
      <c r="AU385" s="20" t="s">
        <v>85</v>
      </c>
    </row>
    <row r="386" s="14" customFormat="1">
      <c r="A386" s="14"/>
      <c r="B386" s="245"/>
      <c r="C386" s="246"/>
      <c r="D386" s="236" t="s">
        <v>225</v>
      </c>
      <c r="E386" s="247" t="s">
        <v>32</v>
      </c>
      <c r="F386" s="248" t="s">
        <v>251</v>
      </c>
      <c r="G386" s="246"/>
      <c r="H386" s="249">
        <v>64.129999999999995</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225</v>
      </c>
      <c r="AU386" s="255" t="s">
        <v>85</v>
      </c>
      <c r="AV386" s="14" t="s">
        <v>85</v>
      </c>
      <c r="AW386" s="14" t="s">
        <v>38</v>
      </c>
      <c r="AX386" s="14" t="s">
        <v>76</v>
      </c>
      <c r="AY386" s="255" t="s">
        <v>214</v>
      </c>
    </row>
    <row r="387" s="14" customFormat="1">
      <c r="A387" s="14"/>
      <c r="B387" s="245"/>
      <c r="C387" s="246"/>
      <c r="D387" s="236" t="s">
        <v>225</v>
      </c>
      <c r="E387" s="247" t="s">
        <v>32</v>
      </c>
      <c r="F387" s="248" t="s">
        <v>252</v>
      </c>
      <c r="G387" s="246"/>
      <c r="H387" s="249">
        <v>59.619999999999997</v>
      </c>
      <c r="I387" s="250"/>
      <c r="J387" s="246"/>
      <c r="K387" s="246"/>
      <c r="L387" s="251"/>
      <c r="M387" s="252"/>
      <c r="N387" s="253"/>
      <c r="O387" s="253"/>
      <c r="P387" s="253"/>
      <c r="Q387" s="253"/>
      <c r="R387" s="253"/>
      <c r="S387" s="253"/>
      <c r="T387" s="254"/>
      <c r="U387" s="14"/>
      <c r="V387" s="14"/>
      <c r="W387" s="14"/>
      <c r="X387" s="14"/>
      <c r="Y387" s="14"/>
      <c r="Z387" s="14"/>
      <c r="AA387" s="14"/>
      <c r="AB387" s="14"/>
      <c r="AC387" s="14"/>
      <c r="AD387" s="14"/>
      <c r="AE387" s="14"/>
      <c r="AT387" s="255" t="s">
        <v>225</v>
      </c>
      <c r="AU387" s="255" t="s">
        <v>85</v>
      </c>
      <c r="AV387" s="14" t="s">
        <v>85</v>
      </c>
      <c r="AW387" s="14" t="s">
        <v>38</v>
      </c>
      <c r="AX387" s="14" t="s">
        <v>76</v>
      </c>
      <c r="AY387" s="255" t="s">
        <v>214</v>
      </c>
    </row>
    <row r="388" s="14" customFormat="1">
      <c r="A388" s="14"/>
      <c r="B388" s="245"/>
      <c r="C388" s="246"/>
      <c r="D388" s="236" t="s">
        <v>225</v>
      </c>
      <c r="E388" s="247" t="s">
        <v>32</v>
      </c>
      <c r="F388" s="248" t="s">
        <v>253</v>
      </c>
      <c r="G388" s="246"/>
      <c r="H388" s="249">
        <v>72.930000000000007</v>
      </c>
      <c r="I388" s="250"/>
      <c r="J388" s="246"/>
      <c r="K388" s="246"/>
      <c r="L388" s="251"/>
      <c r="M388" s="252"/>
      <c r="N388" s="253"/>
      <c r="O388" s="253"/>
      <c r="P388" s="253"/>
      <c r="Q388" s="253"/>
      <c r="R388" s="253"/>
      <c r="S388" s="253"/>
      <c r="T388" s="254"/>
      <c r="U388" s="14"/>
      <c r="V388" s="14"/>
      <c r="W388" s="14"/>
      <c r="X388" s="14"/>
      <c r="Y388" s="14"/>
      <c r="Z388" s="14"/>
      <c r="AA388" s="14"/>
      <c r="AB388" s="14"/>
      <c r="AC388" s="14"/>
      <c r="AD388" s="14"/>
      <c r="AE388" s="14"/>
      <c r="AT388" s="255" t="s">
        <v>225</v>
      </c>
      <c r="AU388" s="255" t="s">
        <v>85</v>
      </c>
      <c r="AV388" s="14" t="s">
        <v>85</v>
      </c>
      <c r="AW388" s="14" t="s">
        <v>38</v>
      </c>
      <c r="AX388" s="14" t="s">
        <v>76</v>
      </c>
      <c r="AY388" s="255" t="s">
        <v>214</v>
      </c>
    </row>
    <row r="389" s="14" customFormat="1">
      <c r="A389" s="14"/>
      <c r="B389" s="245"/>
      <c r="C389" s="246"/>
      <c r="D389" s="236" t="s">
        <v>225</v>
      </c>
      <c r="E389" s="247" t="s">
        <v>32</v>
      </c>
      <c r="F389" s="248" t="s">
        <v>254</v>
      </c>
      <c r="G389" s="246"/>
      <c r="H389" s="249">
        <v>72.159999999999997</v>
      </c>
      <c r="I389" s="250"/>
      <c r="J389" s="246"/>
      <c r="K389" s="246"/>
      <c r="L389" s="251"/>
      <c r="M389" s="252"/>
      <c r="N389" s="253"/>
      <c r="O389" s="253"/>
      <c r="P389" s="253"/>
      <c r="Q389" s="253"/>
      <c r="R389" s="253"/>
      <c r="S389" s="253"/>
      <c r="T389" s="254"/>
      <c r="U389" s="14"/>
      <c r="V389" s="14"/>
      <c r="W389" s="14"/>
      <c r="X389" s="14"/>
      <c r="Y389" s="14"/>
      <c r="Z389" s="14"/>
      <c r="AA389" s="14"/>
      <c r="AB389" s="14"/>
      <c r="AC389" s="14"/>
      <c r="AD389" s="14"/>
      <c r="AE389" s="14"/>
      <c r="AT389" s="255" t="s">
        <v>225</v>
      </c>
      <c r="AU389" s="255" t="s">
        <v>85</v>
      </c>
      <c r="AV389" s="14" t="s">
        <v>85</v>
      </c>
      <c r="AW389" s="14" t="s">
        <v>38</v>
      </c>
      <c r="AX389" s="14" t="s">
        <v>76</v>
      </c>
      <c r="AY389" s="255" t="s">
        <v>214</v>
      </c>
    </row>
    <row r="390" s="14" customFormat="1">
      <c r="A390" s="14"/>
      <c r="B390" s="245"/>
      <c r="C390" s="246"/>
      <c r="D390" s="236" t="s">
        <v>225</v>
      </c>
      <c r="E390" s="247" t="s">
        <v>32</v>
      </c>
      <c r="F390" s="248" t="s">
        <v>255</v>
      </c>
      <c r="G390" s="246"/>
      <c r="H390" s="249">
        <v>84.260000000000005</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225</v>
      </c>
      <c r="AU390" s="255" t="s">
        <v>85</v>
      </c>
      <c r="AV390" s="14" t="s">
        <v>85</v>
      </c>
      <c r="AW390" s="14" t="s">
        <v>38</v>
      </c>
      <c r="AX390" s="14" t="s">
        <v>76</v>
      </c>
      <c r="AY390" s="255" t="s">
        <v>214</v>
      </c>
    </row>
    <row r="391" s="15" customFormat="1">
      <c r="A391" s="15"/>
      <c r="B391" s="256"/>
      <c r="C391" s="257"/>
      <c r="D391" s="236" t="s">
        <v>225</v>
      </c>
      <c r="E391" s="258" t="s">
        <v>32</v>
      </c>
      <c r="F391" s="259" t="s">
        <v>256</v>
      </c>
      <c r="G391" s="257"/>
      <c r="H391" s="260">
        <v>353.10000000000002</v>
      </c>
      <c r="I391" s="261"/>
      <c r="J391" s="257"/>
      <c r="K391" s="257"/>
      <c r="L391" s="262"/>
      <c r="M391" s="263"/>
      <c r="N391" s="264"/>
      <c r="O391" s="264"/>
      <c r="P391" s="264"/>
      <c r="Q391" s="264"/>
      <c r="R391" s="264"/>
      <c r="S391" s="264"/>
      <c r="T391" s="265"/>
      <c r="U391" s="15"/>
      <c r="V391" s="15"/>
      <c r="W391" s="15"/>
      <c r="X391" s="15"/>
      <c r="Y391" s="15"/>
      <c r="Z391" s="15"/>
      <c r="AA391" s="15"/>
      <c r="AB391" s="15"/>
      <c r="AC391" s="15"/>
      <c r="AD391" s="15"/>
      <c r="AE391" s="15"/>
      <c r="AT391" s="266" t="s">
        <v>225</v>
      </c>
      <c r="AU391" s="266" t="s">
        <v>85</v>
      </c>
      <c r="AV391" s="15" t="s">
        <v>215</v>
      </c>
      <c r="AW391" s="15" t="s">
        <v>38</v>
      </c>
      <c r="AX391" s="15" t="s">
        <v>83</v>
      </c>
      <c r="AY391" s="266" t="s">
        <v>214</v>
      </c>
    </row>
    <row r="392" s="2" customFormat="1" ht="24.15" customHeight="1">
      <c r="A392" s="42"/>
      <c r="B392" s="43"/>
      <c r="C392" s="216" t="s">
        <v>614</v>
      </c>
      <c r="D392" s="216" t="s">
        <v>217</v>
      </c>
      <c r="E392" s="217" t="s">
        <v>615</v>
      </c>
      <c r="F392" s="218" t="s">
        <v>616</v>
      </c>
      <c r="G392" s="219" t="s">
        <v>230</v>
      </c>
      <c r="H392" s="220">
        <v>353.10000000000002</v>
      </c>
      <c r="I392" s="221"/>
      <c r="J392" s="222">
        <f>ROUND(I392*H392,2)</f>
        <v>0</v>
      </c>
      <c r="K392" s="218" t="s">
        <v>221</v>
      </c>
      <c r="L392" s="48"/>
      <c r="M392" s="223" t="s">
        <v>32</v>
      </c>
      <c r="N392" s="224" t="s">
        <v>47</v>
      </c>
      <c r="O392" s="88"/>
      <c r="P392" s="225">
        <f>O392*H392</f>
        <v>0</v>
      </c>
      <c r="Q392" s="225">
        <v>0</v>
      </c>
      <c r="R392" s="225">
        <f>Q392*H392</f>
        <v>0</v>
      </c>
      <c r="S392" s="225">
        <v>0.014</v>
      </c>
      <c r="T392" s="226">
        <f>S392*H392</f>
        <v>4.9434000000000005</v>
      </c>
      <c r="U392" s="42"/>
      <c r="V392" s="42"/>
      <c r="W392" s="42"/>
      <c r="X392" s="42"/>
      <c r="Y392" s="42"/>
      <c r="Z392" s="42"/>
      <c r="AA392" s="42"/>
      <c r="AB392" s="42"/>
      <c r="AC392" s="42"/>
      <c r="AD392" s="42"/>
      <c r="AE392" s="42"/>
      <c r="AR392" s="227" t="s">
        <v>334</v>
      </c>
      <c r="AT392" s="227" t="s">
        <v>217</v>
      </c>
      <c r="AU392" s="227" t="s">
        <v>85</v>
      </c>
      <c r="AY392" s="20" t="s">
        <v>214</v>
      </c>
      <c r="BE392" s="228">
        <f>IF(N392="základní",J392,0)</f>
        <v>0</v>
      </c>
      <c r="BF392" s="228">
        <f>IF(N392="snížená",J392,0)</f>
        <v>0</v>
      </c>
      <c r="BG392" s="228">
        <f>IF(N392="zákl. přenesená",J392,0)</f>
        <v>0</v>
      </c>
      <c r="BH392" s="228">
        <f>IF(N392="sníž. přenesená",J392,0)</f>
        <v>0</v>
      </c>
      <c r="BI392" s="228">
        <f>IF(N392="nulová",J392,0)</f>
        <v>0</v>
      </c>
      <c r="BJ392" s="20" t="s">
        <v>83</v>
      </c>
      <c r="BK392" s="228">
        <f>ROUND(I392*H392,2)</f>
        <v>0</v>
      </c>
      <c r="BL392" s="20" t="s">
        <v>334</v>
      </c>
      <c r="BM392" s="227" t="s">
        <v>617</v>
      </c>
    </row>
    <row r="393" s="2" customFormat="1">
      <c r="A393" s="42"/>
      <c r="B393" s="43"/>
      <c r="C393" s="44"/>
      <c r="D393" s="229" t="s">
        <v>223</v>
      </c>
      <c r="E393" s="44"/>
      <c r="F393" s="230" t="s">
        <v>618</v>
      </c>
      <c r="G393" s="44"/>
      <c r="H393" s="44"/>
      <c r="I393" s="231"/>
      <c r="J393" s="44"/>
      <c r="K393" s="44"/>
      <c r="L393" s="48"/>
      <c r="M393" s="232"/>
      <c r="N393" s="233"/>
      <c r="O393" s="88"/>
      <c r="P393" s="88"/>
      <c r="Q393" s="88"/>
      <c r="R393" s="88"/>
      <c r="S393" s="88"/>
      <c r="T393" s="89"/>
      <c r="U393" s="42"/>
      <c r="V393" s="42"/>
      <c r="W393" s="42"/>
      <c r="X393" s="42"/>
      <c r="Y393" s="42"/>
      <c r="Z393" s="42"/>
      <c r="AA393" s="42"/>
      <c r="AB393" s="42"/>
      <c r="AC393" s="42"/>
      <c r="AD393" s="42"/>
      <c r="AE393" s="42"/>
      <c r="AT393" s="20" t="s">
        <v>223</v>
      </c>
      <c r="AU393" s="20" t="s">
        <v>85</v>
      </c>
    </row>
    <row r="394" s="14" customFormat="1">
      <c r="A394" s="14"/>
      <c r="B394" s="245"/>
      <c r="C394" s="246"/>
      <c r="D394" s="236" t="s">
        <v>225</v>
      </c>
      <c r="E394" s="247" t="s">
        <v>32</v>
      </c>
      <c r="F394" s="248" t="s">
        <v>251</v>
      </c>
      <c r="G394" s="246"/>
      <c r="H394" s="249">
        <v>64.129999999999995</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225</v>
      </c>
      <c r="AU394" s="255" t="s">
        <v>85</v>
      </c>
      <c r="AV394" s="14" t="s">
        <v>85</v>
      </c>
      <c r="AW394" s="14" t="s">
        <v>38</v>
      </c>
      <c r="AX394" s="14" t="s">
        <v>76</v>
      </c>
      <c r="AY394" s="255" t="s">
        <v>214</v>
      </c>
    </row>
    <row r="395" s="14" customFormat="1">
      <c r="A395" s="14"/>
      <c r="B395" s="245"/>
      <c r="C395" s="246"/>
      <c r="D395" s="236" t="s">
        <v>225</v>
      </c>
      <c r="E395" s="247" t="s">
        <v>32</v>
      </c>
      <c r="F395" s="248" t="s">
        <v>252</v>
      </c>
      <c r="G395" s="246"/>
      <c r="H395" s="249">
        <v>59.619999999999997</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225</v>
      </c>
      <c r="AU395" s="255" t="s">
        <v>85</v>
      </c>
      <c r="AV395" s="14" t="s">
        <v>85</v>
      </c>
      <c r="AW395" s="14" t="s">
        <v>38</v>
      </c>
      <c r="AX395" s="14" t="s">
        <v>76</v>
      </c>
      <c r="AY395" s="255" t="s">
        <v>214</v>
      </c>
    </row>
    <row r="396" s="14" customFormat="1">
      <c r="A396" s="14"/>
      <c r="B396" s="245"/>
      <c r="C396" s="246"/>
      <c r="D396" s="236" t="s">
        <v>225</v>
      </c>
      <c r="E396" s="247" t="s">
        <v>32</v>
      </c>
      <c r="F396" s="248" t="s">
        <v>253</v>
      </c>
      <c r="G396" s="246"/>
      <c r="H396" s="249">
        <v>72.930000000000007</v>
      </c>
      <c r="I396" s="250"/>
      <c r="J396" s="246"/>
      <c r="K396" s="246"/>
      <c r="L396" s="251"/>
      <c r="M396" s="252"/>
      <c r="N396" s="253"/>
      <c r="O396" s="253"/>
      <c r="P396" s="253"/>
      <c r="Q396" s="253"/>
      <c r="R396" s="253"/>
      <c r="S396" s="253"/>
      <c r="T396" s="254"/>
      <c r="U396" s="14"/>
      <c r="V396" s="14"/>
      <c r="W396" s="14"/>
      <c r="X396" s="14"/>
      <c r="Y396" s="14"/>
      <c r="Z396" s="14"/>
      <c r="AA396" s="14"/>
      <c r="AB396" s="14"/>
      <c r="AC396" s="14"/>
      <c r="AD396" s="14"/>
      <c r="AE396" s="14"/>
      <c r="AT396" s="255" t="s">
        <v>225</v>
      </c>
      <c r="AU396" s="255" t="s">
        <v>85</v>
      </c>
      <c r="AV396" s="14" t="s">
        <v>85</v>
      </c>
      <c r="AW396" s="14" t="s">
        <v>38</v>
      </c>
      <c r="AX396" s="14" t="s">
        <v>76</v>
      </c>
      <c r="AY396" s="255" t="s">
        <v>214</v>
      </c>
    </row>
    <row r="397" s="14" customFormat="1">
      <c r="A397" s="14"/>
      <c r="B397" s="245"/>
      <c r="C397" s="246"/>
      <c r="D397" s="236" t="s">
        <v>225</v>
      </c>
      <c r="E397" s="247" t="s">
        <v>32</v>
      </c>
      <c r="F397" s="248" t="s">
        <v>254</v>
      </c>
      <c r="G397" s="246"/>
      <c r="H397" s="249">
        <v>72.159999999999997</v>
      </c>
      <c r="I397" s="250"/>
      <c r="J397" s="246"/>
      <c r="K397" s="246"/>
      <c r="L397" s="251"/>
      <c r="M397" s="252"/>
      <c r="N397" s="253"/>
      <c r="O397" s="253"/>
      <c r="P397" s="253"/>
      <c r="Q397" s="253"/>
      <c r="R397" s="253"/>
      <c r="S397" s="253"/>
      <c r="T397" s="254"/>
      <c r="U397" s="14"/>
      <c r="V397" s="14"/>
      <c r="W397" s="14"/>
      <c r="X397" s="14"/>
      <c r="Y397" s="14"/>
      <c r="Z397" s="14"/>
      <c r="AA397" s="14"/>
      <c r="AB397" s="14"/>
      <c r="AC397" s="14"/>
      <c r="AD397" s="14"/>
      <c r="AE397" s="14"/>
      <c r="AT397" s="255" t="s">
        <v>225</v>
      </c>
      <c r="AU397" s="255" t="s">
        <v>85</v>
      </c>
      <c r="AV397" s="14" t="s">
        <v>85</v>
      </c>
      <c r="AW397" s="14" t="s">
        <v>38</v>
      </c>
      <c r="AX397" s="14" t="s">
        <v>76</v>
      </c>
      <c r="AY397" s="255" t="s">
        <v>214</v>
      </c>
    </row>
    <row r="398" s="14" customFormat="1">
      <c r="A398" s="14"/>
      <c r="B398" s="245"/>
      <c r="C398" s="246"/>
      <c r="D398" s="236" t="s">
        <v>225</v>
      </c>
      <c r="E398" s="247" t="s">
        <v>32</v>
      </c>
      <c r="F398" s="248" t="s">
        <v>255</v>
      </c>
      <c r="G398" s="246"/>
      <c r="H398" s="249">
        <v>84.260000000000005</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225</v>
      </c>
      <c r="AU398" s="255" t="s">
        <v>85</v>
      </c>
      <c r="AV398" s="14" t="s">
        <v>85</v>
      </c>
      <c r="AW398" s="14" t="s">
        <v>38</v>
      </c>
      <c r="AX398" s="14" t="s">
        <v>76</v>
      </c>
      <c r="AY398" s="255" t="s">
        <v>214</v>
      </c>
    </row>
    <row r="399" s="15" customFormat="1">
      <c r="A399" s="15"/>
      <c r="B399" s="256"/>
      <c r="C399" s="257"/>
      <c r="D399" s="236" t="s">
        <v>225</v>
      </c>
      <c r="E399" s="258" t="s">
        <v>32</v>
      </c>
      <c r="F399" s="259" t="s">
        <v>256</v>
      </c>
      <c r="G399" s="257"/>
      <c r="H399" s="260">
        <v>353.10000000000002</v>
      </c>
      <c r="I399" s="261"/>
      <c r="J399" s="257"/>
      <c r="K399" s="257"/>
      <c r="L399" s="262"/>
      <c r="M399" s="263"/>
      <c r="N399" s="264"/>
      <c r="O399" s="264"/>
      <c r="P399" s="264"/>
      <c r="Q399" s="264"/>
      <c r="R399" s="264"/>
      <c r="S399" s="264"/>
      <c r="T399" s="265"/>
      <c r="U399" s="15"/>
      <c r="V399" s="15"/>
      <c r="W399" s="15"/>
      <c r="X399" s="15"/>
      <c r="Y399" s="15"/>
      <c r="Z399" s="15"/>
      <c r="AA399" s="15"/>
      <c r="AB399" s="15"/>
      <c r="AC399" s="15"/>
      <c r="AD399" s="15"/>
      <c r="AE399" s="15"/>
      <c r="AT399" s="266" t="s">
        <v>225</v>
      </c>
      <c r="AU399" s="266" t="s">
        <v>85</v>
      </c>
      <c r="AV399" s="15" t="s">
        <v>215</v>
      </c>
      <c r="AW399" s="15" t="s">
        <v>38</v>
      </c>
      <c r="AX399" s="15" t="s">
        <v>83</v>
      </c>
      <c r="AY399" s="266" t="s">
        <v>214</v>
      </c>
    </row>
    <row r="400" s="2" customFormat="1" ht="37.8" customHeight="1">
      <c r="A400" s="42"/>
      <c r="B400" s="43"/>
      <c r="C400" s="216" t="s">
        <v>619</v>
      </c>
      <c r="D400" s="216" t="s">
        <v>217</v>
      </c>
      <c r="E400" s="217" t="s">
        <v>620</v>
      </c>
      <c r="F400" s="218" t="s">
        <v>621</v>
      </c>
      <c r="G400" s="219" t="s">
        <v>230</v>
      </c>
      <c r="H400" s="220">
        <v>353.10000000000002</v>
      </c>
      <c r="I400" s="221"/>
      <c r="J400" s="222">
        <f>ROUND(I400*H400,2)</f>
        <v>0</v>
      </c>
      <c r="K400" s="218" t="s">
        <v>221</v>
      </c>
      <c r="L400" s="48"/>
      <c r="M400" s="223" t="s">
        <v>32</v>
      </c>
      <c r="N400" s="224" t="s">
        <v>47</v>
      </c>
      <c r="O400" s="88"/>
      <c r="P400" s="225">
        <f>O400*H400</f>
        <v>0</v>
      </c>
      <c r="Q400" s="225">
        <v>0.019130000000000001</v>
      </c>
      <c r="R400" s="225">
        <f>Q400*H400</f>
        <v>6.7548030000000008</v>
      </c>
      <c r="S400" s="225">
        <v>0</v>
      </c>
      <c r="T400" s="226">
        <f>S400*H400</f>
        <v>0</v>
      </c>
      <c r="U400" s="42"/>
      <c r="V400" s="42"/>
      <c r="W400" s="42"/>
      <c r="X400" s="42"/>
      <c r="Y400" s="42"/>
      <c r="Z400" s="42"/>
      <c r="AA400" s="42"/>
      <c r="AB400" s="42"/>
      <c r="AC400" s="42"/>
      <c r="AD400" s="42"/>
      <c r="AE400" s="42"/>
      <c r="AR400" s="227" t="s">
        <v>334</v>
      </c>
      <c r="AT400" s="227" t="s">
        <v>217</v>
      </c>
      <c r="AU400" s="227" t="s">
        <v>85</v>
      </c>
      <c r="AY400" s="20" t="s">
        <v>214</v>
      </c>
      <c r="BE400" s="228">
        <f>IF(N400="základní",J400,0)</f>
        <v>0</v>
      </c>
      <c r="BF400" s="228">
        <f>IF(N400="snížená",J400,0)</f>
        <v>0</v>
      </c>
      <c r="BG400" s="228">
        <f>IF(N400="zákl. přenesená",J400,0)</f>
        <v>0</v>
      </c>
      <c r="BH400" s="228">
        <f>IF(N400="sníž. přenesená",J400,0)</f>
        <v>0</v>
      </c>
      <c r="BI400" s="228">
        <f>IF(N400="nulová",J400,0)</f>
        <v>0</v>
      </c>
      <c r="BJ400" s="20" t="s">
        <v>83</v>
      </c>
      <c r="BK400" s="228">
        <f>ROUND(I400*H400,2)</f>
        <v>0</v>
      </c>
      <c r="BL400" s="20" t="s">
        <v>334</v>
      </c>
      <c r="BM400" s="227" t="s">
        <v>622</v>
      </c>
    </row>
    <row r="401" s="2" customFormat="1">
      <c r="A401" s="42"/>
      <c r="B401" s="43"/>
      <c r="C401" s="44"/>
      <c r="D401" s="229" t="s">
        <v>223</v>
      </c>
      <c r="E401" s="44"/>
      <c r="F401" s="230" t="s">
        <v>623</v>
      </c>
      <c r="G401" s="44"/>
      <c r="H401" s="44"/>
      <c r="I401" s="231"/>
      <c r="J401" s="44"/>
      <c r="K401" s="44"/>
      <c r="L401" s="48"/>
      <c r="M401" s="232"/>
      <c r="N401" s="233"/>
      <c r="O401" s="88"/>
      <c r="P401" s="88"/>
      <c r="Q401" s="88"/>
      <c r="R401" s="88"/>
      <c r="S401" s="88"/>
      <c r="T401" s="89"/>
      <c r="U401" s="42"/>
      <c r="V401" s="42"/>
      <c r="W401" s="42"/>
      <c r="X401" s="42"/>
      <c r="Y401" s="42"/>
      <c r="Z401" s="42"/>
      <c r="AA401" s="42"/>
      <c r="AB401" s="42"/>
      <c r="AC401" s="42"/>
      <c r="AD401" s="42"/>
      <c r="AE401" s="42"/>
      <c r="AT401" s="20" t="s">
        <v>223</v>
      </c>
      <c r="AU401" s="20" t="s">
        <v>85</v>
      </c>
    </row>
    <row r="402" s="14" customFormat="1">
      <c r="A402" s="14"/>
      <c r="B402" s="245"/>
      <c r="C402" s="246"/>
      <c r="D402" s="236" t="s">
        <v>225</v>
      </c>
      <c r="E402" s="247" t="s">
        <v>32</v>
      </c>
      <c r="F402" s="248" t="s">
        <v>251</v>
      </c>
      <c r="G402" s="246"/>
      <c r="H402" s="249">
        <v>64.129999999999995</v>
      </c>
      <c r="I402" s="250"/>
      <c r="J402" s="246"/>
      <c r="K402" s="246"/>
      <c r="L402" s="251"/>
      <c r="M402" s="252"/>
      <c r="N402" s="253"/>
      <c r="O402" s="253"/>
      <c r="P402" s="253"/>
      <c r="Q402" s="253"/>
      <c r="R402" s="253"/>
      <c r="S402" s="253"/>
      <c r="T402" s="254"/>
      <c r="U402" s="14"/>
      <c r="V402" s="14"/>
      <c r="W402" s="14"/>
      <c r="X402" s="14"/>
      <c r="Y402" s="14"/>
      <c r="Z402" s="14"/>
      <c r="AA402" s="14"/>
      <c r="AB402" s="14"/>
      <c r="AC402" s="14"/>
      <c r="AD402" s="14"/>
      <c r="AE402" s="14"/>
      <c r="AT402" s="255" t="s">
        <v>225</v>
      </c>
      <c r="AU402" s="255" t="s">
        <v>85</v>
      </c>
      <c r="AV402" s="14" t="s">
        <v>85</v>
      </c>
      <c r="AW402" s="14" t="s">
        <v>38</v>
      </c>
      <c r="AX402" s="14" t="s">
        <v>76</v>
      </c>
      <c r="AY402" s="255" t="s">
        <v>214</v>
      </c>
    </row>
    <row r="403" s="14" customFormat="1">
      <c r="A403" s="14"/>
      <c r="B403" s="245"/>
      <c r="C403" s="246"/>
      <c r="D403" s="236" t="s">
        <v>225</v>
      </c>
      <c r="E403" s="247" t="s">
        <v>32</v>
      </c>
      <c r="F403" s="248" t="s">
        <v>252</v>
      </c>
      <c r="G403" s="246"/>
      <c r="H403" s="249">
        <v>59.619999999999997</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225</v>
      </c>
      <c r="AU403" s="255" t="s">
        <v>85</v>
      </c>
      <c r="AV403" s="14" t="s">
        <v>85</v>
      </c>
      <c r="AW403" s="14" t="s">
        <v>38</v>
      </c>
      <c r="AX403" s="14" t="s">
        <v>76</v>
      </c>
      <c r="AY403" s="255" t="s">
        <v>214</v>
      </c>
    </row>
    <row r="404" s="14" customFormat="1">
      <c r="A404" s="14"/>
      <c r="B404" s="245"/>
      <c r="C404" s="246"/>
      <c r="D404" s="236" t="s">
        <v>225</v>
      </c>
      <c r="E404" s="247" t="s">
        <v>32</v>
      </c>
      <c r="F404" s="248" t="s">
        <v>253</v>
      </c>
      <c r="G404" s="246"/>
      <c r="H404" s="249">
        <v>72.930000000000007</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225</v>
      </c>
      <c r="AU404" s="255" t="s">
        <v>85</v>
      </c>
      <c r="AV404" s="14" t="s">
        <v>85</v>
      </c>
      <c r="AW404" s="14" t="s">
        <v>38</v>
      </c>
      <c r="AX404" s="14" t="s">
        <v>76</v>
      </c>
      <c r="AY404" s="255" t="s">
        <v>214</v>
      </c>
    </row>
    <row r="405" s="14" customFormat="1">
      <c r="A405" s="14"/>
      <c r="B405" s="245"/>
      <c r="C405" s="246"/>
      <c r="D405" s="236" t="s">
        <v>225</v>
      </c>
      <c r="E405" s="247" t="s">
        <v>32</v>
      </c>
      <c r="F405" s="248" t="s">
        <v>254</v>
      </c>
      <c r="G405" s="246"/>
      <c r="H405" s="249">
        <v>72.159999999999997</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225</v>
      </c>
      <c r="AU405" s="255" t="s">
        <v>85</v>
      </c>
      <c r="AV405" s="14" t="s">
        <v>85</v>
      </c>
      <c r="AW405" s="14" t="s">
        <v>38</v>
      </c>
      <c r="AX405" s="14" t="s">
        <v>76</v>
      </c>
      <c r="AY405" s="255" t="s">
        <v>214</v>
      </c>
    </row>
    <row r="406" s="14" customFormat="1">
      <c r="A406" s="14"/>
      <c r="B406" s="245"/>
      <c r="C406" s="246"/>
      <c r="D406" s="236" t="s">
        <v>225</v>
      </c>
      <c r="E406" s="247" t="s">
        <v>32</v>
      </c>
      <c r="F406" s="248" t="s">
        <v>255</v>
      </c>
      <c r="G406" s="246"/>
      <c r="H406" s="249">
        <v>84.260000000000005</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225</v>
      </c>
      <c r="AU406" s="255" t="s">
        <v>85</v>
      </c>
      <c r="AV406" s="14" t="s">
        <v>85</v>
      </c>
      <c r="AW406" s="14" t="s">
        <v>38</v>
      </c>
      <c r="AX406" s="14" t="s">
        <v>76</v>
      </c>
      <c r="AY406" s="255" t="s">
        <v>214</v>
      </c>
    </row>
    <row r="407" s="15" customFormat="1">
      <c r="A407" s="15"/>
      <c r="B407" s="256"/>
      <c r="C407" s="257"/>
      <c r="D407" s="236" t="s">
        <v>225</v>
      </c>
      <c r="E407" s="258" t="s">
        <v>32</v>
      </c>
      <c r="F407" s="259" t="s">
        <v>256</v>
      </c>
      <c r="G407" s="257"/>
      <c r="H407" s="260">
        <v>353.10000000000002</v>
      </c>
      <c r="I407" s="261"/>
      <c r="J407" s="257"/>
      <c r="K407" s="257"/>
      <c r="L407" s="262"/>
      <c r="M407" s="263"/>
      <c r="N407" s="264"/>
      <c r="O407" s="264"/>
      <c r="P407" s="264"/>
      <c r="Q407" s="264"/>
      <c r="R407" s="264"/>
      <c r="S407" s="264"/>
      <c r="T407" s="265"/>
      <c r="U407" s="15"/>
      <c r="V407" s="15"/>
      <c r="W407" s="15"/>
      <c r="X407" s="15"/>
      <c r="Y407" s="15"/>
      <c r="Z407" s="15"/>
      <c r="AA407" s="15"/>
      <c r="AB407" s="15"/>
      <c r="AC407" s="15"/>
      <c r="AD407" s="15"/>
      <c r="AE407" s="15"/>
      <c r="AT407" s="266" t="s">
        <v>225</v>
      </c>
      <c r="AU407" s="266" t="s">
        <v>85</v>
      </c>
      <c r="AV407" s="15" t="s">
        <v>215</v>
      </c>
      <c r="AW407" s="15" t="s">
        <v>38</v>
      </c>
      <c r="AX407" s="15" t="s">
        <v>83</v>
      </c>
      <c r="AY407" s="266" t="s">
        <v>214</v>
      </c>
    </row>
    <row r="408" s="2" customFormat="1" ht="33" customHeight="1">
      <c r="A408" s="42"/>
      <c r="B408" s="43"/>
      <c r="C408" s="216" t="s">
        <v>624</v>
      </c>
      <c r="D408" s="216" t="s">
        <v>217</v>
      </c>
      <c r="E408" s="217" t="s">
        <v>625</v>
      </c>
      <c r="F408" s="218" t="s">
        <v>626</v>
      </c>
      <c r="G408" s="219" t="s">
        <v>280</v>
      </c>
      <c r="H408" s="220">
        <v>369.60000000000002</v>
      </c>
      <c r="I408" s="221"/>
      <c r="J408" s="222">
        <f>ROUND(I408*H408,2)</f>
        <v>0</v>
      </c>
      <c r="K408" s="218" t="s">
        <v>221</v>
      </c>
      <c r="L408" s="48"/>
      <c r="M408" s="223" t="s">
        <v>32</v>
      </c>
      <c r="N408" s="224" t="s">
        <v>47</v>
      </c>
      <c r="O408" s="88"/>
      <c r="P408" s="225">
        <f>O408*H408</f>
        <v>0</v>
      </c>
      <c r="Q408" s="225">
        <v>0</v>
      </c>
      <c r="R408" s="225">
        <f>Q408*H408</f>
        <v>0</v>
      </c>
      <c r="S408" s="225">
        <v>0.033000000000000002</v>
      </c>
      <c r="T408" s="226">
        <f>S408*H408</f>
        <v>12.196800000000001</v>
      </c>
      <c r="U408" s="42"/>
      <c r="V408" s="42"/>
      <c r="W408" s="42"/>
      <c r="X408" s="42"/>
      <c r="Y408" s="42"/>
      <c r="Z408" s="42"/>
      <c r="AA408" s="42"/>
      <c r="AB408" s="42"/>
      <c r="AC408" s="42"/>
      <c r="AD408" s="42"/>
      <c r="AE408" s="42"/>
      <c r="AR408" s="227" t="s">
        <v>334</v>
      </c>
      <c r="AT408" s="227" t="s">
        <v>217</v>
      </c>
      <c r="AU408" s="227" t="s">
        <v>85</v>
      </c>
      <c r="AY408" s="20" t="s">
        <v>214</v>
      </c>
      <c r="BE408" s="228">
        <f>IF(N408="základní",J408,0)</f>
        <v>0</v>
      </c>
      <c r="BF408" s="228">
        <f>IF(N408="snížená",J408,0)</f>
        <v>0</v>
      </c>
      <c r="BG408" s="228">
        <f>IF(N408="zákl. přenesená",J408,0)</f>
        <v>0</v>
      </c>
      <c r="BH408" s="228">
        <f>IF(N408="sníž. přenesená",J408,0)</f>
        <v>0</v>
      </c>
      <c r="BI408" s="228">
        <f>IF(N408="nulová",J408,0)</f>
        <v>0</v>
      </c>
      <c r="BJ408" s="20" t="s">
        <v>83</v>
      </c>
      <c r="BK408" s="228">
        <f>ROUND(I408*H408,2)</f>
        <v>0</v>
      </c>
      <c r="BL408" s="20" t="s">
        <v>334</v>
      </c>
      <c r="BM408" s="227" t="s">
        <v>627</v>
      </c>
    </row>
    <row r="409" s="2" customFormat="1">
      <c r="A409" s="42"/>
      <c r="B409" s="43"/>
      <c r="C409" s="44"/>
      <c r="D409" s="229" t="s">
        <v>223</v>
      </c>
      <c r="E409" s="44"/>
      <c r="F409" s="230" t="s">
        <v>628</v>
      </c>
      <c r="G409" s="44"/>
      <c r="H409" s="44"/>
      <c r="I409" s="231"/>
      <c r="J409" s="44"/>
      <c r="K409" s="44"/>
      <c r="L409" s="48"/>
      <c r="M409" s="232"/>
      <c r="N409" s="233"/>
      <c r="O409" s="88"/>
      <c r="P409" s="88"/>
      <c r="Q409" s="88"/>
      <c r="R409" s="88"/>
      <c r="S409" s="88"/>
      <c r="T409" s="89"/>
      <c r="U409" s="42"/>
      <c r="V409" s="42"/>
      <c r="W409" s="42"/>
      <c r="X409" s="42"/>
      <c r="Y409" s="42"/>
      <c r="Z409" s="42"/>
      <c r="AA409" s="42"/>
      <c r="AB409" s="42"/>
      <c r="AC409" s="42"/>
      <c r="AD409" s="42"/>
      <c r="AE409" s="42"/>
      <c r="AT409" s="20" t="s">
        <v>223</v>
      </c>
      <c r="AU409" s="20" t="s">
        <v>85</v>
      </c>
    </row>
    <row r="410" s="13" customFormat="1">
      <c r="A410" s="13"/>
      <c r="B410" s="234"/>
      <c r="C410" s="235"/>
      <c r="D410" s="236" t="s">
        <v>225</v>
      </c>
      <c r="E410" s="237" t="s">
        <v>32</v>
      </c>
      <c r="F410" s="238" t="s">
        <v>629</v>
      </c>
      <c r="G410" s="235"/>
      <c r="H410" s="237" t="s">
        <v>32</v>
      </c>
      <c r="I410" s="239"/>
      <c r="J410" s="235"/>
      <c r="K410" s="235"/>
      <c r="L410" s="240"/>
      <c r="M410" s="241"/>
      <c r="N410" s="242"/>
      <c r="O410" s="242"/>
      <c r="P410" s="242"/>
      <c r="Q410" s="242"/>
      <c r="R410" s="242"/>
      <c r="S410" s="242"/>
      <c r="T410" s="243"/>
      <c r="U410" s="13"/>
      <c r="V410" s="13"/>
      <c r="W410" s="13"/>
      <c r="X410" s="13"/>
      <c r="Y410" s="13"/>
      <c r="Z410" s="13"/>
      <c r="AA410" s="13"/>
      <c r="AB410" s="13"/>
      <c r="AC410" s="13"/>
      <c r="AD410" s="13"/>
      <c r="AE410" s="13"/>
      <c r="AT410" s="244" t="s">
        <v>225</v>
      </c>
      <c r="AU410" s="244" t="s">
        <v>85</v>
      </c>
      <c r="AV410" s="13" t="s">
        <v>83</v>
      </c>
      <c r="AW410" s="13" t="s">
        <v>38</v>
      </c>
      <c r="AX410" s="13" t="s">
        <v>76</v>
      </c>
      <c r="AY410" s="244" t="s">
        <v>214</v>
      </c>
    </row>
    <row r="411" s="14" customFormat="1">
      <c r="A411" s="14"/>
      <c r="B411" s="245"/>
      <c r="C411" s="246"/>
      <c r="D411" s="236" t="s">
        <v>225</v>
      </c>
      <c r="E411" s="247" t="s">
        <v>32</v>
      </c>
      <c r="F411" s="248" t="s">
        <v>630</v>
      </c>
      <c r="G411" s="246"/>
      <c r="H411" s="249">
        <v>369.60000000000002</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225</v>
      </c>
      <c r="AU411" s="255" t="s">
        <v>85</v>
      </c>
      <c r="AV411" s="14" t="s">
        <v>85</v>
      </c>
      <c r="AW411" s="14" t="s">
        <v>38</v>
      </c>
      <c r="AX411" s="14" t="s">
        <v>83</v>
      </c>
      <c r="AY411" s="255" t="s">
        <v>214</v>
      </c>
    </row>
    <row r="412" s="2" customFormat="1" ht="37.8" customHeight="1">
      <c r="A412" s="42"/>
      <c r="B412" s="43"/>
      <c r="C412" s="216" t="s">
        <v>631</v>
      </c>
      <c r="D412" s="216" t="s">
        <v>217</v>
      </c>
      <c r="E412" s="217" t="s">
        <v>632</v>
      </c>
      <c r="F412" s="218" t="s">
        <v>633</v>
      </c>
      <c r="G412" s="219" t="s">
        <v>280</v>
      </c>
      <c r="H412" s="220">
        <v>369.60000000000002</v>
      </c>
      <c r="I412" s="221"/>
      <c r="J412" s="222">
        <f>ROUND(I412*H412,2)</f>
        <v>0</v>
      </c>
      <c r="K412" s="218" t="s">
        <v>221</v>
      </c>
      <c r="L412" s="48"/>
      <c r="M412" s="223" t="s">
        <v>32</v>
      </c>
      <c r="N412" s="224" t="s">
        <v>47</v>
      </c>
      <c r="O412" s="88"/>
      <c r="P412" s="225">
        <f>O412*H412</f>
        <v>0</v>
      </c>
      <c r="Q412" s="225">
        <v>0.036400000000000002</v>
      </c>
      <c r="R412" s="225">
        <f>Q412*H412</f>
        <v>13.453440000000002</v>
      </c>
      <c r="S412" s="225">
        <v>0</v>
      </c>
      <c r="T412" s="226">
        <f>S412*H412</f>
        <v>0</v>
      </c>
      <c r="U412" s="42"/>
      <c r="V412" s="42"/>
      <c r="W412" s="42"/>
      <c r="X412" s="42"/>
      <c r="Y412" s="42"/>
      <c r="Z412" s="42"/>
      <c r="AA412" s="42"/>
      <c r="AB412" s="42"/>
      <c r="AC412" s="42"/>
      <c r="AD412" s="42"/>
      <c r="AE412" s="42"/>
      <c r="AR412" s="227" t="s">
        <v>334</v>
      </c>
      <c r="AT412" s="227" t="s">
        <v>217</v>
      </c>
      <c r="AU412" s="227" t="s">
        <v>85</v>
      </c>
      <c r="AY412" s="20" t="s">
        <v>214</v>
      </c>
      <c r="BE412" s="228">
        <f>IF(N412="základní",J412,0)</f>
        <v>0</v>
      </c>
      <c r="BF412" s="228">
        <f>IF(N412="snížená",J412,0)</f>
        <v>0</v>
      </c>
      <c r="BG412" s="228">
        <f>IF(N412="zákl. přenesená",J412,0)</f>
        <v>0</v>
      </c>
      <c r="BH412" s="228">
        <f>IF(N412="sníž. přenesená",J412,0)</f>
        <v>0</v>
      </c>
      <c r="BI412" s="228">
        <f>IF(N412="nulová",J412,0)</f>
        <v>0</v>
      </c>
      <c r="BJ412" s="20" t="s">
        <v>83</v>
      </c>
      <c r="BK412" s="228">
        <f>ROUND(I412*H412,2)</f>
        <v>0</v>
      </c>
      <c r="BL412" s="20" t="s">
        <v>334</v>
      </c>
      <c r="BM412" s="227" t="s">
        <v>634</v>
      </c>
    </row>
    <row r="413" s="2" customFormat="1">
      <c r="A413" s="42"/>
      <c r="B413" s="43"/>
      <c r="C413" s="44"/>
      <c r="D413" s="229" t="s">
        <v>223</v>
      </c>
      <c r="E413" s="44"/>
      <c r="F413" s="230" t="s">
        <v>635</v>
      </c>
      <c r="G413" s="44"/>
      <c r="H413" s="44"/>
      <c r="I413" s="231"/>
      <c r="J413" s="44"/>
      <c r="K413" s="44"/>
      <c r="L413" s="48"/>
      <c r="M413" s="232"/>
      <c r="N413" s="233"/>
      <c r="O413" s="88"/>
      <c r="P413" s="88"/>
      <c r="Q413" s="88"/>
      <c r="R413" s="88"/>
      <c r="S413" s="88"/>
      <c r="T413" s="89"/>
      <c r="U413" s="42"/>
      <c r="V413" s="42"/>
      <c r="W413" s="42"/>
      <c r="X413" s="42"/>
      <c r="Y413" s="42"/>
      <c r="Z413" s="42"/>
      <c r="AA413" s="42"/>
      <c r="AB413" s="42"/>
      <c r="AC413" s="42"/>
      <c r="AD413" s="42"/>
      <c r="AE413" s="42"/>
      <c r="AT413" s="20" t="s">
        <v>223</v>
      </c>
      <c r="AU413" s="20" t="s">
        <v>85</v>
      </c>
    </row>
    <row r="414" s="2" customFormat="1" ht="33" customHeight="1">
      <c r="A414" s="42"/>
      <c r="B414" s="43"/>
      <c r="C414" s="216" t="s">
        <v>636</v>
      </c>
      <c r="D414" s="216" t="s">
        <v>217</v>
      </c>
      <c r="E414" s="217" t="s">
        <v>637</v>
      </c>
      <c r="F414" s="218" t="s">
        <v>638</v>
      </c>
      <c r="G414" s="219" t="s">
        <v>230</v>
      </c>
      <c r="H414" s="220">
        <v>353.10000000000002</v>
      </c>
      <c r="I414" s="221"/>
      <c r="J414" s="222">
        <f>ROUND(I414*H414,2)</f>
        <v>0</v>
      </c>
      <c r="K414" s="218" t="s">
        <v>221</v>
      </c>
      <c r="L414" s="48"/>
      <c r="M414" s="223" t="s">
        <v>32</v>
      </c>
      <c r="N414" s="224" t="s">
        <v>47</v>
      </c>
      <c r="O414" s="88"/>
      <c r="P414" s="225">
        <f>O414*H414</f>
        <v>0</v>
      </c>
      <c r="Q414" s="225">
        <v>0</v>
      </c>
      <c r="R414" s="225">
        <f>Q414*H414</f>
        <v>0</v>
      </c>
      <c r="S414" s="225">
        <v>0.040000000000000001</v>
      </c>
      <c r="T414" s="226">
        <f>S414*H414</f>
        <v>14.124000000000001</v>
      </c>
      <c r="U414" s="42"/>
      <c r="V414" s="42"/>
      <c r="W414" s="42"/>
      <c r="X414" s="42"/>
      <c r="Y414" s="42"/>
      <c r="Z414" s="42"/>
      <c r="AA414" s="42"/>
      <c r="AB414" s="42"/>
      <c r="AC414" s="42"/>
      <c r="AD414" s="42"/>
      <c r="AE414" s="42"/>
      <c r="AR414" s="227" t="s">
        <v>334</v>
      </c>
      <c r="AT414" s="227" t="s">
        <v>217</v>
      </c>
      <c r="AU414" s="227" t="s">
        <v>85</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334</v>
      </c>
      <c r="BM414" s="227" t="s">
        <v>639</v>
      </c>
    </row>
    <row r="415" s="2" customFormat="1">
      <c r="A415" s="42"/>
      <c r="B415" s="43"/>
      <c r="C415" s="44"/>
      <c r="D415" s="229" t="s">
        <v>223</v>
      </c>
      <c r="E415" s="44"/>
      <c r="F415" s="230" t="s">
        <v>640</v>
      </c>
      <c r="G415" s="44"/>
      <c r="H415" s="44"/>
      <c r="I415" s="231"/>
      <c r="J415" s="44"/>
      <c r="K415" s="44"/>
      <c r="L415" s="48"/>
      <c r="M415" s="232"/>
      <c r="N415" s="233"/>
      <c r="O415" s="88"/>
      <c r="P415" s="88"/>
      <c r="Q415" s="88"/>
      <c r="R415" s="88"/>
      <c r="S415" s="88"/>
      <c r="T415" s="89"/>
      <c r="U415" s="42"/>
      <c r="V415" s="42"/>
      <c r="W415" s="42"/>
      <c r="X415" s="42"/>
      <c r="Y415" s="42"/>
      <c r="Z415" s="42"/>
      <c r="AA415" s="42"/>
      <c r="AB415" s="42"/>
      <c r="AC415" s="42"/>
      <c r="AD415" s="42"/>
      <c r="AE415" s="42"/>
      <c r="AT415" s="20" t="s">
        <v>223</v>
      </c>
      <c r="AU415" s="20" t="s">
        <v>85</v>
      </c>
    </row>
    <row r="416" s="14" customFormat="1">
      <c r="A416" s="14"/>
      <c r="B416" s="245"/>
      <c r="C416" s="246"/>
      <c r="D416" s="236" t="s">
        <v>225</v>
      </c>
      <c r="E416" s="247" t="s">
        <v>32</v>
      </c>
      <c r="F416" s="248" t="s">
        <v>251</v>
      </c>
      <c r="G416" s="246"/>
      <c r="H416" s="249">
        <v>64.129999999999995</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225</v>
      </c>
      <c r="AU416" s="255" t="s">
        <v>85</v>
      </c>
      <c r="AV416" s="14" t="s">
        <v>85</v>
      </c>
      <c r="AW416" s="14" t="s">
        <v>38</v>
      </c>
      <c r="AX416" s="14" t="s">
        <v>76</v>
      </c>
      <c r="AY416" s="255" t="s">
        <v>214</v>
      </c>
    </row>
    <row r="417" s="14" customFormat="1">
      <c r="A417" s="14"/>
      <c r="B417" s="245"/>
      <c r="C417" s="246"/>
      <c r="D417" s="236" t="s">
        <v>225</v>
      </c>
      <c r="E417" s="247" t="s">
        <v>32</v>
      </c>
      <c r="F417" s="248" t="s">
        <v>252</v>
      </c>
      <c r="G417" s="246"/>
      <c r="H417" s="249">
        <v>59.619999999999997</v>
      </c>
      <c r="I417" s="250"/>
      <c r="J417" s="246"/>
      <c r="K417" s="246"/>
      <c r="L417" s="251"/>
      <c r="M417" s="252"/>
      <c r="N417" s="253"/>
      <c r="O417" s="253"/>
      <c r="P417" s="253"/>
      <c r="Q417" s="253"/>
      <c r="R417" s="253"/>
      <c r="S417" s="253"/>
      <c r="T417" s="254"/>
      <c r="U417" s="14"/>
      <c r="V417" s="14"/>
      <c r="W417" s="14"/>
      <c r="X417" s="14"/>
      <c r="Y417" s="14"/>
      <c r="Z417" s="14"/>
      <c r="AA417" s="14"/>
      <c r="AB417" s="14"/>
      <c r="AC417" s="14"/>
      <c r="AD417" s="14"/>
      <c r="AE417" s="14"/>
      <c r="AT417" s="255" t="s">
        <v>225</v>
      </c>
      <c r="AU417" s="255" t="s">
        <v>85</v>
      </c>
      <c r="AV417" s="14" t="s">
        <v>85</v>
      </c>
      <c r="AW417" s="14" t="s">
        <v>38</v>
      </c>
      <c r="AX417" s="14" t="s">
        <v>76</v>
      </c>
      <c r="AY417" s="255" t="s">
        <v>214</v>
      </c>
    </row>
    <row r="418" s="14" customFormat="1">
      <c r="A418" s="14"/>
      <c r="B418" s="245"/>
      <c r="C418" s="246"/>
      <c r="D418" s="236" t="s">
        <v>225</v>
      </c>
      <c r="E418" s="247" t="s">
        <v>32</v>
      </c>
      <c r="F418" s="248" t="s">
        <v>253</v>
      </c>
      <c r="G418" s="246"/>
      <c r="H418" s="249">
        <v>72.930000000000007</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225</v>
      </c>
      <c r="AU418" s="255" t="s">
        <v>85</v>
      </c>
      <c r="AV418" s="14" t="s">
        <v>85</v>
      </c>
      <c r="AW418" s="14" t="s">
        <v>38</v>
      </c>
      <c r="AX418" s="14" t="s">
        <v>76</v>
      </c>
      <c r="AY418" s="255" t="s">
        <v>214</v>
      </c>
    </row>
    <row r="419" s="14" customFormat="1">
      <c r="A419" s="14"/>
      <c r="B419" s="245"/>
      <c r="C419" s="246"/>
      <c r="D419" s="236" t="s">
        <v>225</v>
      </c>
      <c r="E419" s="247" t="s">
        <v>32</v>
      </c>
      <c r="F419" s="248" t="s">
        <v>254</v>
      </c>
      <c r="G419" s="246"/>
      <c r="H419" s="249">
        <v>72.159999999999997</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225</v>
      </c>
      <c r="AU419" s="255" t="s">
        <v>85</v>
      </c>
      <c r="AV419" s="14" t="s">
        <v>85</v>
      </c>
      <c r="AW419" s="14" t="s">
        <v>38</v>
      </c>
      <c r="AX419" s="14" t="s">
        <v>76</v>
      </c>
      <c r="AY419" s="255" t="s">
        <v>214</v>
      </c>
    </row>
    <row r="420" s="14" customFormat="1">
      <c r="A420" s="14"/>
      <c r="B420" s="245"/>
      <c r="C420" s="246"/>
      <c r="D420" s="236" t="s">
        <v>225</v>
      </c>
      <c r="E420" s="247" t="s">
        <v>32</v>
      </c>
      <c r="F420" s="248" t="s">
        <v>255</v>
      </c>
      <c r="G420" s="246"/>
      <c r="H420" s="249">
        <v>84.260000000000005</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225</v>
      </c>
      <c r="AU420" s="255" t="s">
        <v>85</v>
      </c>
      <c r="AV420" s="14" t="s">
        <v>85</v>
      </c>
      <c r="AW420" s="14" t="s">
        <v>38</v>
      </c>
      <c r="AX420" s="14" t="s">
        <v>76</v>
      </c>
      <c r="AY420" s="255" t="s">
        <v>214</v>
      </c>
    </row>
    <row r="421" s="15" customFormat="1">
      <c r="A421" s="15"/>
      <c r="B421" s="256"/>
      <c r="C421" s="257"/>
      <c r="D421" s="236" t="s">
        <v>225</v>
      </c>
      <c r="E421" s="258" t="s">
        <v>32</v>
      </c>
      <c r="F421" s="259" t="s">
        <v>256</v>
      </c>
      <c r="G421" s="257"/>
      <c r="H421" s="260">
        <v>353.10000000000002</v>
      </c>
      <c r="I421" s="261"/>
      <c r="J421" s="257"/>
      <c r="K421" s="257"/>
      <c r="L421" s="262"/>
      <c r="M421" s="263"/>
      <c r="N421" s="264"/>
      <c r="O421" s="264"/>
      <c r="P421" s="264"/>
      <c r="Q421" s="264"/>
      <c r="R421" s="264"/>
      <c r="S421" s="264"/>
      <c r="T421" s="265"/>
      <c r="U421" s="15"/>
      <c r="V421" s="15"/>
      <c r="W421" s="15"/>
      <c r="X421" s="15"/>
      <c r="Y421" s="15"/>
      <c r="Z421" s="15"/>
      <c r="AA421" s="15"/>
      <c r="AB421" s="15"/>
      <c r="AC421" s="15"/>
      <c r="AD421" s="15"/>
      <c r="AE421" s="15"/>
      <c r="AT421" s="266" t="s">
        <v>225</v>
      </c>
      <c r="AU421" s="266" t="s">
        <v>85</v>
      </c>
      <c r="AV421" s="15" t="s">
        <v>215</v>
      </c>
      <c r="AW421" s="15" t="s">
        <v>38</v>
      </c>
      <c r="AX421" s="15" t="s">
        <v>83</v>
      </c>
      <c r="AY421" s="266" t="s">
        <v>214</v>
      </c>
    </row>
    <row r="422" s="2" customFormat="1" ht="37.8" customHeight="1">
      <c r="A422" s="42"/>
      <c r="B422" s="43"/>
      <c r="C422" s="216" t="s">
        <v>641</v>
      </c>
      <c r="D422" s="216" t="s">
        <v>217</v>
      </c>
      <c r="E422" s="217" t="s">
        <v>642</v>
      </c>
      <c r="F422" s="218" t="s">
        <v>643</v>
      </c>
      <c r="G422" s="219" t="s">
        <v>230</v>
      </c>
      <c r="H422" s="220">
        <v>353.10000000000002</v>
      </c>
      <c r="I422" s="221"/>
      <c r="J422" s="222">
        <f>ROUND(I422*H422,2)</f>
        <v>0</v>
      </c>
      <c r="K422" s="218" t="s">
        <v>221</v>
      </c>
      <c r="L422" s="48"/>
      <c r="M422" s="223" t="s">
        <v>32</v>
      </c>
      <c r="N422" s="224" t="s">
        <v>47</v>
      </c>
      <c r="O422" s="88"/>
      <c r="P422" s="225">
        <f>O422*H422</f>
        <v>0</v>
      </c>
      <c r="Q422" s="225">
        <v>0.019109999999999999</v>
      </c>
      <c r="R422" s="225">
        <f>Q422*H422</f>
        <v>6.7477409999999995</v>
      </c>
      <c r="S422" s="225">
        <v>0</v>
      </c>
      <c r="T422" s="226">
        <f>S422*H422</f>
        <v>0</v>
      </c>
      <c r="U422" s="42"/>
      <c r="V422" s="42"/>
      <c r="W422" s="42"/>
      <c r="X422" s="42"/>
      <c r="Y422" s="42"/>
      <c r="Z422" s="42"/>
      <c r="AA422" s="42"/>
      <c r="AB422" s="42"/>
      <c r="AC422" s="42"/>
      <c r="AD422" s="42"/>
      <c r="AE422" s="42"/>
      <c r="AR422" s="227" t="s">
        <v>334</v>
      </c>
      <c r="AT422" s="227" t="s">
        <v>217</v>
      </c>
      <c r="AU422" s="227" t="s">
        <v>85</v>
      </c>
      <c r="AY422" s="20" t="s">
        <v>214</v>
      </c>
      <c r="BE422" s="228">
        <f>IF(N422="základní",J422,0)</f>
        <v>0</v>
      </c>
      <c r="BF422" s="228">
        <f>IF(N422="snížená",J422,0)</f>
        <v>0</v>
      </c>
      <c r="BG422" s="228">
        <f>IF(N422="zákl. přenesená",J422,0)</f>
        <v>0</v>
      </c>
      <c r="BH422" s="228">
        <f>IF(N422="sníž. přenesená",J422,0)</f>
        <v>0</v>
      </c>
      <c r="BI422" s="228">
        <f>IF(N422="nulová",J422,0)</f>
        <v>0</v>
      </c>
      <c r="BJ422" s="20" t="s">
        <v>83</v>
      </c>
      <c r="BK422" s="228">
        <f>ROUND(I422*H422,2)</f>
        <v>0</v>
      </c>
      <c r="BL422" s="20" t="s">
        <v>334</v>
      </c>
      <c r="BM422" s="227" t="s">
        <v>644</v>
      </c>
    </row>
    <row r="423" s="2" customFormat="1">
      <c r="A423" s="42"/>
      <c r="B423" s="43"/>
      <c r="C423" s="44"/>
      <c r="D423" s="229" t="s">
        <v>223</v>
      </c>
      <c r="E423" s="44"/>
      <c r="F423" s="230" t="s">
        <v>645</v>
      </c>
      <c r="G423" s="44"/>
      <c r="H423" s="44"/>
      <c r="I423" s="231"/>
      <c r="J423" s="44"/>
      <c r="K423" s="44"/>
      <c r="L423" s="48"/>
      <c r="M423" s="232"/>
      <c r="N423" s="233"/>
      <c r="O423" s="88"/>
      <c r="P423" s="88"/>
      <c r="Q423" s="88"/>
      <c r="R423" s="88"/>
      <c r="S423" s="88"/>
      <c r="T423" s="89"/>
      <c r="U423" s="42"/>
      <c r="V423" s="42"/>
      <c r="W423" s="42"/>
      <c r="X423" s="42"/>
      <c r="Y423" s="42"/>
      <c r="Z423" s="42"/>
      <c r="AA423" s="42"/>
      <c r="AB423" s="42"/>
      <c r="AC423" s="42"/>
      <c r="AD423" s="42"/>
      <c r="AE423" s="42"/>
      <c r="AT423" s="20" t="s">
        <v>223</v>
      </c>
      <c r="AU423" s="20" t="s">
        <v>85</v>
      </c>
    </row>
    <row r="424" s="14" customFormat="1">
      <c r="A424" s="14"/>
      <c r="B424" s="245"/>
      <c r="C424" s="246"/>
      <c r="D424" s="236" t="s">
        <v>225</v>
      </c>
      <c r="E424" s="247" t="s">
        <v>32</v>
      </c>
      <c r="F424" s="248" t="s">
        <v>251</v>
      </c>
      <c r="G424" s="246"/>
      <c r="H424" s="249">
        <v>64.129999999999995</v>
      </c>
      <c r="I424" s="250"/>
      <c r="J424" s="246"/>
      <c r="K424" s="246"/>
      <c r="L424" s="251"/>
      <c r="M424" s="252"/>
      <c r="N424" s="253"/>
      <c r="O424" s="253"/>
      <c r="P424" s="253"/>
      <c r="Q424" s="253"/>
      <c r="R424" s="253"/>
      <c r="S424" s="253"/>
      <c r="T424" s="254"/>
      <c r="U424" s="14"/>
      <c r="V424" s="14"/>
      <c r="W424" s="14"/>
      <c r="X424" s="14"/>
      <c r="Y424" s="14"/>
      <c r="Z424" s="14"/>
      <c r="AA424" s="14"/>
      <c r="AB424" s="14"/>
      <c r="AC424" s="14"/>
      <c r="AD424" s="14"/>
      <c r="AE424" s="14"/>
      <c r="AT424" s="255" t="s">
        <v>225</v>
      </c>
      <c r="AU424" s="255" t="s">
        <v>85</v>
      </c>
      <c r="AV424" s="14" t="s">
        <v>85</v>
      </c>
      <c r="AW424" s="14" t="s">
        <v>38</v>
      </c>
      <c r="AX424" s="14" t="s">
        <v>76</v>
      </c>
      <c r="AY424" s="255" t="s">
        <v>214</v>
      </c>
    </row>
    <row r="425" s="14" customFormat="1">
      <c r="A425" s="14"/>
      <c r="B425" s="245"/>
      <c r="C425" s="246"/>
      <c r="D425" s="236" t="s">
        <v>225</v>
      </c>
      <c r="E425" s="247" t="s">
        <v>32</v>
      </c>
      <c r="F425" s="248" t="s">
        <v>252</v>
      </c>
      <c r="G425" s="246"/>
      <c r="H425" s="249">
        <v>59.619999999999997</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225</v>
      </c>
      <c r="AU425" s="255" t="s">
        <v>85</v>
      </c>
      <c r="AV425" s="14" t="s">
        <v>85</v>
      </c>
      <c r="AW425" s="14" t="s">
        <v>38</v>
      </c>
      <c r="AX425" s="14" t="s">
        <v>76</v>
      </c>
      <c r="AY425" s="255" t="s">
        <v>214</v>
      </c>
    </row>
    <row r="426" s="14" customFormat="1">
      <c r="A426" s="14"/>
      <c r="B426" s="245"/>
      <c r="C426" s="246"/>
      <c r="D426" s="236" t="s">
        <v>225</v>
      </c>
      <c r="E426" s="247" t="s">
        <v>32</v>
      </c>
      <c r="F426" s="248" t="s">
        <v>253</v>
      </c>
      <c r="G426" s="246"/>
      <c r="H426" s="249">
        <v>72.930000000000007</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225</v>
      </c>
      <c r="AU426" s="255" t="s">
        <v>85</v>
      </c>
      <c r="AV426" s="14" t="s">
        <v>85</v>
      </c>
      <c r="AW426" s="14" t="s">
        <v>38</v>
      </c>
      <c r="AX426" s="14" t="s">
        <v>76</v>
      </c>
      <c r="AY426" s="255" t="s">
        <v>214</v>
      </c>
    </row>
    <row r="427" s="14" customFormat="1">
      <c r="A427" s="14"/>
      <c r="B427" s="245"/>
      <c r="C427" s="246"/>
      <c r="D427" s="236" t="s">
        <v>225</v>
      </c>
      <c r="E427" s="247" t="s">
        <v>32</v>
      </c>
      <c r="F427" s="248" t="s">
        <v>254</v>
      </c>
      <c r="G427" s="246"/>
      <c r="H427" s="249">
        <v>72.159999999999997</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225</v>
      </c>
      <c r="AU427" s="255" t="s">
        <v>85</v>
      </c>
      <c r="AV427" s="14" t="s">
        <v>85</v>
      </c>
      <c r="AW427" s="14" t="s">
        <v>38</v>
      </c>
      <c r="AX427" s="14" t="s">
        <v>76</v>
      </c>
      <c r="AY427" s="255" t="s">
        <v>214</v>
      </c>
    </row>
    <row r="428" s="14" customFormat="1">
      <c r="A428" s="14"/>
      <c r="B428" s="245"/>
      <c r="C428" s="246"/>
      <c r="D428" s="236" t="s">
        <v>225</v>
      </c>
      <c r="E428" s="247" t="s">
        <v>32</v>
      </c>
      <c r="F428" s="248" t="s">
        <v>255</v>
      </c>
      <c r="G428" s="246"/>
      <c r="H428" s="249">
        <v>84.260000000000005</v>
      </c>
      <c r="I428" s="250"/>
      <c r="J428" s="246"/>
      <c r="K428" s="246"/>
      <c r="L428" s="251"/>
      <c r="M428" s="252"/>
      <c r="N428" s="253"/>
      <c r="O428" s="253"/>
      <c r="P428" s="253"/>
      <c r="Q428" s="253"/>
      <c r="R428" s="253"/>
      <c r="S428" s="253"/>
      <c r="T428" s="254"/>
      <c r="U428" s="14"/>
      <c r="V428" s="14"/>
      <c r="W428" s="14"/>
      <c r="X428" s="14"/>
      <c r="Y428" s="14"/>
      <c r="Z428" s="14"/>
      <c r="AA428" s="14"/>
      <c r="AB428" s="14"/>
      <c r="AC428" s="14"/>
      <c r="AD428" s="14"/>
      <c r="AE428" s="14"/>
      <c r="AT428" s="255" t="s">
        <v>225</v>
      </c>
      <c r="AU428" s="255" t="s">
        <v>85</v>
      </c>
      <c r="AV428" s="14" t="s">
        <v>85</v>
      </c>
      <c r="AW428" s="14" t="s">
        <v>38</v>
      </c>
      <c r="AX428" s="14" t="s">
        <v>76</v>
      </c>
      <c r="AY428" s="255" t="s">
        <v>214</v>
      </c>
    </row>
    <row r="429" s="15" customFormat="1">
      <c r="A429" s="15"/>
      <c r="B429" s="256"/>
      <c r="C429" s="257"/>
      <c r="D429" s="236" t="s">
        <v>225</v>
      </c>
      <c r="E429" s="258" t="s">
        <v>32</v>
      </c>
      <c r="F429" s="259" t="s">
        <v>256</v>
      </c>
      <c r="G429" s="257"/>
      <c r="H429" s="260">
        <v>353.10000000000002</v>
      </c>
      <c r="I429" s="261"/>
      <c r="J429" s="257"/>
      <c r="K429" s="257"/>
      <c r="L429" s="262"/>
      <c r="M429" s="263"/>
      <c r="N429" s="264"/>
      <c r="O429" s="264"/>
      <c r="P429" s="264"/>
      <c r="Q429" s="264"/>
      <c r="R429" s="264"/>
      <c r="S429" s="264"/>
      <c r="T429" s="265"/>
      <c r="U429" s="15"/>
      <c r="V429" s="15"/>
      <c r="W429" s="15"/>
      <c r="X429" s="15"/>
      <c r="Y429" s="15"/>
      <c r="Z429" s="15"/>
      <c r="AA429" s="15"/>
      <c r="AB429" s="15"/>
      <c r="AC429" s="15"/>
      <c r="AD429" s="15"/>
      <c r="AE429" s="15"/>
      <c r="AT429" s="266" t="s">
        <v>225</v>
      </c>
      <c r="AU429" s="266" t="s">
        <v>85</v>
      </c>
      <c r="AV429" s="15" t="s">
        <v>215</v>
      </c>
      <c r="AW429" s="15" t="s">
        <v>38</v>
      </c>
      <c r="AX429" s="15" t="s">
        <v>83</v>
      </c>
      <c r="AY429" s="266" t="s">
        <v>214</v>
      </c>
    </row>
    <row r="430" s="2" customFormat="1" ht="49.05" customHeight="1">
      <c r="A430" s="42"/>
      <c r="B430" s="43"/>
      <c r="C430" s="216" t="s">
        <v>646</v>
      </c>
      <c r="D430" s="216" t="s">
        <v>217</v>
      </c>
      <c r="E430" s="217" t="s">
        <v>647</v>
      </c>
      <c r="F430" s="218" t="s">
        <v>648</v>
      </c>
      <c r="G430" s="219" t="s">
        <v>241</v>
      </c>
      <c r="H430" s="220">
        <v>40.895000000000003</v>
      </c>
      <c r="I430" s="221"/>
      <c r="J430" s="222">
        <f>ROUND(I430*H430,2)</f>
        <v>0</v>
      </c>
      <c r="K430" s="218" t="s">
        <v>221</v>
      </c>
      <c r="L430" s="48"/>
      <c r="M430" s="223" t="s">
        <v>32</v>
      </c>
      <c r="N430" s="224" t="s">
        <v>47</v>
      </c>
      <c r="O430" s="88"/>
      <c r="P430" s="225">
        <f>O430*H430</f>
        <v>0</v>
      </c>
      <c r="Q430" s="225">
        <v>0</v>
      </c>
      <c r="R430" s="225">
        <f>Q430*H430</f>
        <v>0</v>
      </c>
      <c r="S430" s="225">
        <v>0</v>
      </c>
      <c r="T430" s="226">
        <f>S430*H430</f>
        <v>0</v>
      </c>
      <c r="U430" s="42"/>
      <c r="V430" s="42"/>
      <c r="W430" s="42"/>
      <c r="X430" s="42"/>
      <c r="Y430" s="42"/>
      <c r="Z430" s="42"/>
      <c r="AA430" s="42"/>
      <c r="AB430" s="42"/>
      <c r="AC430" s="42"/>
      <c r="AD430" s="42"/>
      <c r="AE430" s="42"/>
      <c r="AR430" s="227" t="s">
        <v>334</v>
      </c>
      <c r="AT430" s="227" t="s">
        <v>217</v>
      </c>
      <c r="AU430" s="227" t="s">
        <v>85</v>
      </c>
      <c r="AY430" s="20" t="s">
        <v>214</v>
      </c>
      <c r="BE430" s="228">
        <f>IF(N430="základní",J430,0)</f>
        <v>0</v>
      </c>
      <c r="BF430" s="228">
        <f>IF(N430="snížená",J430,0)</f>
        <v>0</v>
      </c>
      <c r="BG430" s="228">
        <f>IF(N430="zákl. přenesená",J430,0)</f>
        <v>0</v>
      </c>
      <c r="BH430" s="228">
        <f>IF(N430="sníž. přenesená",J430,0)</f>
        <v>0</v>
      </c>
      <c r="BI430" s="228">
        <f>IF(N430="nulová",J430,0)</f>
        <v>0</v>
      </c>
      <c r="BJ430" s="20" t="s">
        <v>83</v>
      </c>
      <c r="BK430" s="228">
        <f>ROUND(I430*H430,2)</f>
        <v>0</v>
      </c>
      <c r="BL430" s="20" t="s">
        <v>334</v>
      </c>
      <c r="BM430" s="227" t="s">
        <v>649</v>
      </c>
    </row>
    <row r="431" s="2" customFormat="1">
      <c r="A431" s="42"/>
      <c r="B431" s="43"/>
      <c r="C431" s="44"/>
      <c r="D431" s="229" t="s">
        <v>223</v>
      </c>
      <c r="E431" s="44"/>
      <c r="F431" s="230" t="s">
        <v>650</v>
      </c>
      <c r="G431" s="44"/>
      <c r="H431" s="44"/>
      <c r="I431" s="231"/>
      <c r="J431" s="44"/>
      <c r="K431" s="44"/>
      <c r="L431" s="48"/>
      <c r="M431" s="232"/>
      <c r="N431" s="233"/>
      <c r="O431" s="88"/>
      <c r="P431" s="88"/>
      <c r="Q431" s="88"/>
      <c r="R431" s="88"/>
      <c r="S431" s="88"/>
      <c r="T431" s="89"/>
      <c r="U431" s="42"/>
      <c r="V431" s="42"/>
      <c r="W431" s="42"/>
      <c r="X431" s="42"/>
      <c r="Y431" s="42"/>
      <c r="Z431" s="42"/>
      <c r="AA431" s="42"/>
      <c r="AB431" s="42"/>
      <c r="AC431" s="42"/>
      <c r="AD431" s="42"/>
      <c r="AE431" s="42"/>
      <c r="AT431" s="20" t="s">
        <v>223</v>
      </c>
      <c r="AU431" s="20" t="s">
        <v>85</v>
      </c>
    </row>
    <row r="432" s="12" customFormat="1" ht="22.8" customHeight="1">
      <c r="A432" s="12"/>
      <c r="B432" s="200"/>
      <c r="C432" s="201"/>
      <c r="D432" s="202" t="s">
        <v>75</v>
      </c>
      <c r="E432" s="214" t="s">
        <v>651</v>
      </c>
      <c r="F432" s="214" t="s">
        <v>652</v>
      </c>
      <c r="G432" s="201"/>
      <c r="H432" s="201"/>
      <c r="I432" s="204"/>
      <c r="J432" s="215">
        <f>BK432</f>
        <v>0</v>
      </c>
      <c r="K432" s="201"/>
      <c r="L432" s="206"/>
      <c r="M432" s="207"/>
      <c r="N432" s="208"/>
      <c r="O432" s="208"/>
      <c r="P432" s="209">
        <f>SUM(P433:P444)</f>
        <v>0</v>
      </c>
      <c r="Q432" s="208"/>
      <c r="R432" s="209">
        <f>SUM(R433:R444)</f>
        <v>0</v>
      </c>
      <c r="S432" s="208"/>
      <c r="T432" s="210">
        <f>SUM(T433:T444)</f>
        <v>0.41175</v>
      </c>
      <c r="U432" s="12"/>
      <c r="V432" s="12"/>
      <c r="W432" s="12"/>
      <c r="X432" s="12"/>
      <c r="Y432" s="12"/>
      <c r="Z432" s="12"/>
      <c r="AA432" s="12"/>
      <c r="AB432" s="12"/>
      <c r="AC432" s="12"/>
      <c r="AD432" s="12"/>
      <c r="AE432" s="12"/>
      <c r="AR432" s="211" t="s">
        <v>85</v>
      </c>
      <c r="AT432" s="212" t="s">
        <v>75</v>
      </c>
      <c r="AU432" s="212" t="s">
        <v>83</v>
      </c>
      <c r="AY432" s="211" t="s">
        <v>214</v>
      </c>
      <c r="BK432" s="213">
        <f>SUM(BK433:BK444)</f>
        <v>0</v>
      </c>
    </row>
    <row r="433" s="2" customFormat="1" ht="24.15" customHeight="1">
      <c r="A433" s="42"/>
      <c r="B433" s="43"/>
      <c r="C433" s="216" t="s">
        <v>653</v>
      </c>
      <c r="D433" s="216" t="s">
        <v>217</v>
      </c>
      <c r="E433" s="217" t="s">
        <v>654</v>
      </c>
      <c r="F433" s="218" t="s">
        <v>655</v>
      </c>
      <c r="G433" s="219" t="s">
        <v>230</v>
      </c>
      <c r="H433" s="220">
        <v>37.5</v>
      </c>
      <c r="I433" s="221"/>
      <c r="J433" s="222">
        <f>ROUND(I433*H433,2)</f>
        <v>0</v>
      </c>
      <c r="K433" s="218" t="s">
        <v>221</v>
      </c>
      <c r="L433" s="48"/>
      <c r="M433" s="223" t="s">
        <v>32</v>
      </c>
      <c r="N433" s="224" t="s">
        <v>47</v>
      </c>
      <c r="O433" s="88"/>
      <c r="P433" s="225">
        <f>O433*H433</f>
        <v>0</v>
      </c>
      <c r="Q433" s="225">
        <v>0</v>
      </c>
      <c r="R433" s="225">
        <f>Q433*H433</f>
        <v>0</v>
      </c>
      <c r="S433" s="225">
        <v>0.01098</v>
      </c>
      <c r="T433" s="226">
        <f>S433*H433</f>
        <v>0.41175</v>
      </c>
      <c r="U433" s="42"/>
      <c r="V433" s="42"/>
      <c r="W433" s="42"/>
      <c r="X433" s="42"/>
      <c r="Y433" s="42"/>
      <c r="Z433" s="42"/>
      <c r="AA433" s="42"/>
      <c r="AB433" s="42"/>
      <c r="AC433" s="42"/>
      <c r="AD433" s="42"/>
      <c r="AE433" s="42"/>
      <c r="AR433" s="227" t="s">
        <v>334</v>
      </c>
      <c r="AT433" s="227" t="s">
        <v>217</v>
      </c>
      <c r="AU433" s="227" t="s">
        <v>85</v>
      </c>
      <c r="AY433" s="20" t="s">
        <v>214</v>
      </c>
      <c r="BE433" s="228">
        <f>IF(N433="základní",J433,0)</f>
        <v>0</v>
      </c>
      <c r="BF433" s="228">
        <f>IF(N433="snížená",J433,0)</f>
        <v>0</v>
      </c>
      <c r="BG433" s="228">
        <f>IF(N433="zákl. přenesená",J433,0)</f>
        <v>0</v>
      </c>
      <c r="BH433" s="228">
        <f>IF(N433="sníž. přenesená",J433,0)</f>
        <v>0</v>
      </c>
      <c r="BI433" s="228">
        <f>IF(N433="nulová",J433,0)</f>
        <v>0</v>
      </c>
      <c r="BJ433" s="20" t="s">
        <v>83</v>
      </c>
      <c r="BK433" s="228">
        <f>ROUND(I433*H433,2)</f>
        <v>0</v>
      </c>
      <c r="BL433" s="20" t="s">
        <v>334</v>
      </c>
      <c r="BM433" s="227" t="s">
        <v>656</v>
      </c>
    </row>
    <row r="434" s="2" customFormat="1">
      <c r="A434" s="42"/>
      <c r="B434" s="43"/>
      <c r="C434" s="44"/>
      <c r="D434" s="229" t="s">
        <v>223</v>
      </c>
      <c r="E434" s="44"/>
      <c r="F434" s="230" t="s">
        <v>657</v>
      </c>
      <c r="G434" s="44"/>
      <c r="H434" s="44"/>
      <c r="I434" s="231"/>
      <c r="J434" s="44"/>
      <c r="K434" s="44"/>
      <c r="L434" s="48"/>
      <c r="M434" s="232"/>
      <c r="N434" s="233"/>
      <c r="O434" s="88"/>
      <c r="P434" s="88"/>
      <c r="Q434" s="88"/>
      <c r="R434" s="88"/>
      <c r="S434" s="88"/>
      <c r="T434" s="89"/>
      <c r="U434" s="42"/>
      <c r="V434" s="42"/>
      <c r="W434" s="42"/>
      <c r="X434" s="42"/>
      <c r="Y434" s="42"/>
      <c r="Z434" s="42"/>
      <c r="AA434" s="42"/>
      <c r="AB434" s="42"/>
      <c r="AC434" s="42"/>
      <c r="AD434" s="42"/>
      <c r="AE434" s="42"/>
      <c r="AT434" s="20" t="s">
        <v>223</v>
      </c>
      <c r="AU434" s="20" t="s">
        <v>85</v>
      </c>
    </row>
    <row r="435" s="2" customFormat="1">
      <c r="A435" s="42"/>
      <c r="B435" s="43"/>
      <c r="C435" s="44"/>
      <c r="D435" s="236" t="s">
        <v>283</v>
      </c>
      <c r="E435" s="44"/>
      <c r="F435" s="267" t="s">
        <v>658</v>
      </c>
      <c r="G435" s="44"/>
      <c r="H435" s="44"/>
      <c r="I435" s="231"/>
      <c r="J435" s="44"/>
      <c r="K435" s="44"/>
      <c r="L435" s="48"/>
      <c r="M435" s="232"/>
      <c r="N435" s="233"/>
      <c r="O435" s="88"/>
      <c r="P435" s="88"/>
      <c r="Q435" s="88"/>
      <c r="R435" s="88"/>
      <c r="S435" s="88"/>
      <c r="T435" s="89"/>
      <c r="U435" s="42"/>
      <c r="V435" s="42"/>
      <c r="W435" s="42"/>
      <c r="X435" s="42"/>
      <c r="Y435" s="42"/>
      <c r="Z435" s="42"/>
      <c r="AA435" s="42"/>
      <c r="AB435" s="42"/>
      <c r="AC435" s="42"/>
      <c r="AD435" s="42"/>
      <c r="AE435" s="42"/>
      <c r="AT435" s="20" t="s">
        <v>283</v>
      </c>
      <c r="AU435" s="20" t="s">
        <v>85</v>
      </c>
    </row>
    <row r="436" s="13" customFormat="1">
      <c r="A436" s="13"/>
      <c r="B436" s="234"/>
      <c r="C436" s="235"/>
      <c r="D436" s="236" t="s">
        <v>225</v>
      </c>
      <c r="E436" s="237" t="s">
        <v>32</v>
      </c>
      <c r="F436" s="238" t="s">
        <v>659</v>
      </c>
      <c r="G436" s="235"/>
      <c r="H436" s="237" t="s">
        <v>32</v>
      </c>
      <c r="I436" s="239"/>
      <c r="J436" s="235"/>
      <c r="K436" s="235"/>
      <c r="L436" s="240"/>
      <c r="M436" s="241"/>
      <c r="N436" s="242"/>
      <c r="O436" s="242"/>
      <c r="P436" s="242"/>
      <c r="Q436" s="242"/>
      <c r="R436" s="242"/>
      <c r="S436" s="242"/>
      <c r="T436" s="243"/>
      <c r="U436" s="13"/>
      <c r="V436" s="13"/>
      <c r="W436" s="13"/>
      <c r="X436" s="13"/>
      <c r="Y436" s="13"/>
      <c r="Z436" s="13"/>
      <c r="AA436" s="13"/>
      <c r="AB436" s="13"/>
      <c r="AC436" s="13"/>
      <c r="AD436" s="13"/>
      <c r="AE436" s="13"/>
      <c r="AT436" s="244" t="s">
        <v>225</v>
      </c>
      <c r="AU436" s="244" t="s">
        <v>85</v>
      </c>
      <c r="AV436" s="13" t="s">
        <v>83</v>
      </c>
      <c r="AW436" s="13" t="s">
        <v>38</v>
      </c>
      <c r="AX436" s="13" t="s">
        <v>76</v>
      </c>
      <c r="AY436" s="244" t="s">
        <v>214</v>
      </c>
    </row>
    <row r="437" s="14" customFormat="1">
      <c r="A437" s="14"/>
      <c r="B437" s="245"/>
      <c r="C437" s="246"/>
      <c r="D437" s="236" t="s">
        <v>225</v>
      </c>
      <c r="E437" s="247" t="s">
        <v>32</v>
      </c>
      <c r="F437" s="248" t="s">
        <v>660</v>
      </c>
      <c r="G437" s="246"/>
      <c r="H437" s="249">
        <v>37.5</v>
      </c>
      <c r="I437" s="250"/>
      <c r="J437" s="246"/>
      <c r="K437" s="246"/>
      <c r="L437" s="251"/>
      <c r="M437" s="252"/>
      <c r="N437" s="253"/>
      <c r="O437" s="253"/>
      <c r="P437" s="253"/>
      <c r="Q437" s="253"/>
      <c r="R437" s="253"/>
      <c r="S437" s="253"/>
      <c r="T437" s="254"/>
      <c r="U437" s="14"/>
      <c r="V437" s="14"/>
      <c r="W437" s="14"/>
      <c r="X437" s="14"/>
      <c r="Y437" s="14"/>
      <c r="Z437" s="14"/>
      <c r="AA437" s="14"/>
      <c r="AB437" s="14"/>
      <c r="AC437" s="14"/>
      <c r="AD437" s="14"/>
      <c r="AE437" s="14"/>
      <c r="AT437" s="255" t="s">
        <v>225</v>
      </c>
      <c r="AU437" s="255" t="s">
        <v>85</v>
      </c>
      <c r="AV437" s="14" t="s">
        <v>85</v>
      </c>
      <c r="AW437" s="14" t="s">
        <v>38</v>
      </c>
      <c r="AX437" s="14" t="s">
        <v>83</v>
      </c>
      <c r="AY437" s="255" t="s">
        <v>214</v>
      </c>
    </row>
    <row r="438" s="2" customFormat="1" ht="37.8" customHeight="1">
      <c r="A438" s="42"/>
      <c r="B438" s="43"/>
      <c r="C438" s="216" t="s">
        <v>661</v>
      </c>
      <c r="D438" s="216" t="s">
        <v>217</v>
      </c>
      <c r="E438" s="217" t="s">
        <v>662</v>
      </c>
      <c r="F438" s="218" t="s">
        <v>663</v>
      </c>
      <c r="G438" s="219" t="s">
        <v>230</v>
      </c>
      <c r="H438" s="220">
        <v>37.5</v>
      </c>
      <c r="I438" s="221"/>
      <c r="J438" s="222">
        <f>ROUND(I438*H438,2)</f>
        <v>0</v>
      </c>
      <c r="K438" s="218" t="s">
        <v>221</v>
      </c>
      <c r="L438" s="48"/>
      <c r="M438" s="223" t="s">
        <v>32</v>
      </c>
      <c r="N438" s="224" t="s">
        <v>47</v>
      </c>
      <c r="O438" s="88"/>
      <c r="P438" s="225">
        <f>O438*H438</f>
        <v>0</v>
      </c>
      <c r="Q438" s="225">
        <v>0</v>
      </c>
      <c r="R438" s="225">
        <f>Q438*H438</f>
        <v>0</v>
      </c>
      <c r="S438" s="225">
        <v>0</v>
      </c>
      <c r="T438" s="226">
        <f>S438*H438</f>
        <v>0</v>
      </c>
      <c r="U438" s="42"/>
      <c r="V438" s="42"/>
      <c r="W438" s="42"/>
      <c r="X438" s="42"/>
      <c r="Y438" s="42"/>
      <c r="Z438" s="42"/>
      <c r="AA438" s="42"/>
      <c r="AB438" s="42"/>
      <c r="AC438" s="42"/>
      <c r="AD438" s="42"/>
      <c r="AE438" s="42"/>
      <c r="AR438" s="227" t="s">
        <v>334</v>
      </c>
      <c r="AT438" s="227" t="s">
        <v>217</v>
      </c>
      <c r="AU438" s="227" t="s">
        <v>85</v>
      </c>
      <c r="AY438" s="20" t="s">
        <v>214</v>
      </c>
      <c r="BE438" s="228">
        <f>IF(N438="základní",J438,0)</f>
        <v>0</v>
      </c>
      <c r="BF438" s="228">
        <f>IF(N438="snížená",J438,0)</f>
        <v>0</v>
      </c>
      <c r="BG438" s="228">
        <f>IF(N438="zákl. přenesená",J438,0)</f>
        <v>0</v>
      </c>
      <c r="BH438" s="228">
        <f>IF(N438="sníž. přenesená",J438,0)</f>
        <v>0</v>
      </c>
      <c r="BI438" s="228">
        <f>IF(N438="nulová",J438,0)</f>
        <v>0</v>
      </c>
      <c r="BJ438" s="20" t="s">
        <v>83</v>
      </c>
      <c r="BK438" s="228">
        <f>ROUND(I438*H438,2)</f>
        <v>0</v>
      </c>
      <c r="BL438" s="20" t="s">
        <v>334</v>
      </c>
      <c r="BM438" s="227" t="s">
        <v>664</v>
      </c>
    </row>
    <row r="439" s="2" customFormat="1">
      <c r="A439" s="42"/>
      <c r="B439" s="43"/>
      <c r="C439" s="44"/>
      <c r="D439" s="229" t="s">
        <v>223</v>
      </c>
      <c r="E439" s="44"/>
      <c r="F439" s="230" t="s">
        <v>665</v>
      </c>
      <c r="G439" s="44"/>
      <c r="H439" s="44"/>
      <c r="I439" s="231"/>
      <c r="J439" s="44"/>
      <c r="K439" s="44"/>
      <c r="L439" s="48"/>
      <c r="M439" s="232"/>
      <c r="N439" s="233"/>
      <c r="O439" s="88"/>
      <c r="P439" s="88"/>
      <c r="Q439" s="88"/>
      <c r="R439" s="88"/>
      <c r="S439" s="88"/>
      <c r="T439" s="89"/>
      <c r="U439" s="42"/>
      <c r="V439" s="42"/>
      <c r="W439" s="42"/>
      <c r="X439" s="42"/>
      <c r="Y439" s="42"/>
      <c r="Z439" s="42"/>
      <c r="AA439" s="42"/>
      <c r="AB439" s="42"/>
      <c r="AC439" s="42"/>
      <c r="AD439" s="42"/>
      <c r="AE439" s="42"/>
      <c r="AT439" s="20" t="s">
        <v>223</v>
      </c>
      <c r="AU439" s="20" t="s">
        <v>85</v>
      </c>
    </row>
    <row r="440" s="2" customFormat="1">
      <c r="A440" s="42"/>
      <c r="B440" s="43"/>
      <c r="C440" s="44"/>
      <c r="D440" s="236" t="s">
        <v>283</v>
      </c>
      <c r="E440" s="44"/>
      <c r="F440" s="267" t="s">
        <v>666</v>
      </c>
      <c r="G440" s="44"/>
      <c r="H440" s="44"/>
      <c r="I440" s="231"/>
      <c r="J440" s="44"/>
      <c r="K440" s="44"/>
      <c r="L440" s="48"/>
      <c r="M440" s="232"/>
      <c r="N440" s="233"/>
      <c r="O440" s="88"/>
      <c r="P440" s="88"/>
      <c r="Q440" s="88"/>
      <c r="R440" s="88"/>
      <c r="S440" s="88"/>
      <c r="T440" s="89"/>
      <c r="U440" s="42"/>
      <c r="V440" s="42"/>
      <c r="W440" s="42"/>
      <c r="X440" s="42"/>
      <c r="Y440" s="42"/>
      <c r="Z440" s="42"/>
      <c r="AA440" s="42"/>
      <c r="AB440" s="42"/>
      <c r="AC440" s="42"/>
      <c r="AD440" s="42"/>
      <c r="AE440" s="42"/>
      <c r="AT440" s="20" t="s">
        <v>283</v>
      </c>
      <c r="AU440" s="20" t="s">
        <v>85</v>
      </c>
    </row>
    <row r="441" s="13" customFormat="1">
      <c r="A441" s="13"/>
      <c r="B441" s="234"/>
      <c r="C441" s="235"/>
      <c r="D441" s="236" t="s">
        <v>225</v>
      </c>
      <c r="E441" s="237" t="s">
        <v>32</v>
      </c>
      <c r="F441" s="238" t="s">
        <v>659</v>
      </c>
      <c r="G441" s="235"/>
      <c r="H441" s="237" t="s">
        <v>32</v>
      </c>
      <c r="I441" s="239"/>
      <c r="J441" s="235"/>
      <c r="K441" s="235"/>
      <c r="L441" s="240"/>
      <c r="M441" s="241"/>
      <c r="N441" s="242"/>
      <c r="O441" s="242"/>
      <c r="P441" s="242"/>
      <c r="Q441" s="242"/>
      <c r="R441" s="242"/>
      <c r="S441" s="242"/>
      <c r="T441" s="243"/>
      <c r="U441" s="13"/>
      <c r="V441" s="13"/>
      <c r="W441" s="13"/>
      <c r="X441" s="13"/>
      <c r="Y441" s="13"/>
      <c r="Z441" s="13"/>
      <c r="AA441" s="13"/>
      <c r="AB441" s="13"/>
      <c r="AC441" s="13"/>
      <c r="AD441" s="13"/>
      <c r="AE441" s="13"/>
      <c r="AT441" s="244" t="s">
        <v>225</v>
      </c>
      <c r="AU441" s="244" t="s">
        <v>85</v>
      </c>
      <c r="AV441" s="13" t="s">
        <v>83</v>
      </c>
      <c r="AW441" s="13" t="s">
        <v>38</v>
      </c>
      <c r="AX441" s="13" t="s">
        <v>76</v>
      </c>
      <c r="AY441" s="244" t="s">
        <v>214</v>
      </c>
    </row>
    <row r="442" s="14" customFormat="1">
      <c r="A442" s="14"/>
      <c r="B442" s="245"/>
      <c r="C442" s="246"/>
      <c r="D442" s="236" t="s">
        <v>225</v>
      </c>
      <c r="E442" s="247" t="s">
        <v>32</v>
      </c>
      <c r="F442" s="248" t="s">
        <v>660</v>
      </c>
      <c r="G442" s="246"/>
      <c r="H442" s="249">
        <v>37.5</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225</v>
      </c>
      <c r="AU442" s="255" t="s">
        <v>85</v>
      </c>
      <c r="AV442" s="14" t="s">
        <v>85</v>
      </c>
      <c r="AW442" s="14" t="s">
        <v>38</v>
      </c>
      <c r="AX442" s="14" t="s">
        <v>83</v>
      </c>
      <c r="AY442" s="255" t="s">
        <v>214</v>
      </c>
    </row>
    <row r="443" s="2" customFormat="1" ht="16.5" customHeight="1">
      <c r="A443" s="42"/>
      <c r="B443" s="43"/>
      <c r="C443" s="216" t="s">
        <v>667</v>
      </c>
      <c r="D443" s="216" t="s">
        <v>217</v>
      </c>
      <c r="E443" s="217" t="s">
        <v>668</v>
      </c>
      <c r="F443" s="218" t="s">
        <v>669</v>
      </c>
      <c r="G443" s="219" t="s">
        <v>670</v>
      </c>
      <c r="H443" s="220">
        <v>2</v>
      </c>
      <c r="I443" s="221"/>
      <c r="J443" s="222">
        <f>ROUND(I443*H443,2)</f>
        <v>0</v>
      </c>
      <c r="K443" s="218" t="s">
        <v>32</v>
      </c>
      <c r="L443" s="48"/>
      <c r="M443" s="223" t="s">
        <v>32</v>
      </c>
      <c r="N443" s="224" t="s">
        <v>47</v>
      </c>
      <c r="O443" s="88"/>
      <c r="P443" s="225">
        <f>O443*H443</f>
        <v>0</v>
      </c>
      <c r="Q443" s="225">
        <v>0</v>
      </c>
      <c r="R443" s="225">
        <f>Q443*H443</f>
        <v>0</v>
      </c>
      <c r="S443" s="225">
        <v>0</v>
      </c>
      <c r="T443" s="226">
        <f>S443*H443</f>
        <v>0</v>
      </c>
      <c r="U443" s="42"/>
      <c r="V443" s="42"/>
      <c r="W443" s="42"/>
      <c r="X443" s="42"/>
      <c r="Y443" s="42"/>
      <c r="Z443" s="42"/>
      <c r="AA443" s="42"/>
      <c r="AB443" s="42"/>
      <c r="AC443" s="42"/>
      <c r="AD443" s="42"/>
      <c r="AE443" s="42"/>
      <c r="AR443" s="227" t="s">
        <v>334</v>
      </c>
      <c r="AT443" s="227" t="s">
        <v>217</v>
      </c>
      <c r="AU443" s="227" t="s">
        <v>85</v>
      </c>
      <c r="AY443" s="20" t="s">
        <v>214</v>
      </c>
      <c r="BE443" s="228">
        <f>IF(N443="základní",J443,0)</f>
        <v>0</v>
      </c>
      <c r="BF443" s="228">
        <f>IF(N443="snížená",J443,0)</f>
        <v>0</v>
      </c>
      <c r="BG443" s="228">
        <f>IF(N443="zákl. přenesená",J443,0)</f>
        <v>0</v>
      </c>
      <c r="BH443" s="228">
        <f>IF(N443="sníž. přenesená",J443,0)</f>
        <v>0</v>
      </c>
      <c r="BI443" s="228">
        <f>IF(N443="nulová",J443,0)</f>
        <v>0</v>
      </c>
      <c r="BJ443" s="20" t="s">
        <v>83</v>
      </c>
      <c r="BK443" s="228">
        <f>ROUND(I443*H443,2)</f>
        <v>0</v>
      </c>
      <c r="BL443" s="20" t="s">
        <v>334</v>
      </c>
      <c r="BM443" s="227" t="s">
        <v>671</v>
      </c>
    </row>
    <row r="444" s="2" customFormat="1" ht="16.5" customHeight="1">
      <c r="A444" s="42"/>
      <c r="B444" s="43"/>
      <c r="C444" s="216" t="s">
        <v>672</v>
      </c>
      <c r="D444" s="216" t="s">
        <v>217</v>
      </c>
      <c r="E444" s="217" t="s">
        <v>673</v>
      </c>
      <c r="F444" s="218" t="s">
        <v>674</v>
      </c>
      <c r="G444" s="219" t="s">
        <v>670</v>
      </c>
      <c r="H444" s="220">
        <v>2</v>
      </c>
      <c r="I444" s="221"/>
      <c r="J444" s="222">
        <f>ROUND(I444*H444,2)</f>
        <v>0</v>
      </c>
      <c r="K444" s="218" t="s">
        <v>32</v>
      </c>
      <c r="L444" s="48"/>
      <c r="M444" s="223" t="s">
        <v>32</v>
      </c>
      <c r="N444" s="224" t="s">
        <v>47</v>
      </c>
      <c r="O444" s="88"/>
      <c r="P444" s="225">
        <f>O444*H444</f>
        <v>0</v>
      </c>
      <c r="Q444" s="225">
        <v>0</v>
      </c>
      <c r="R444" s="225">
        <f>Q444*H444</f>
        <v>0</v>
      </c>
      <c r="S444" s="225">
        <v>0</v>
      </c>
      <c r="T444" s="226">
        <f>S444*H444</f>
        <v>0</v>
      </c>
      <c r="U444" s="42"/>
      <c r="V444" s="42"/>
      <c r="W444" s="42"/>
      <c r="X444" s="42"/>
      <c r="Y444" s="42"/>
      <c r="Z444" s="42"/>
      <c r="AA444" s="42"/>
      <c r="AB444" s="42"/>
      <c r="AC444" s="42"/>
      <c r="AD444" s="42"/>
      <c r="AE444" s="42"/>
      <c r="AR444" s="227" t="s">
        <v>334</v>
      </c>
      <c r="AT444" s="227" t="s">
        <v>217</v>
      </c>
      <c r="AU444" s="227" t="s">
        <v>85</v>
      </c>
      <c r="AY444" s="20" t="s">
        <v>214</v>
      </c>
      <c r="BE444" s="228">
        <f>IF(N444="základní",J444,0)</f>
        <v>0</v>
      </c>
      <c r="BF444" s="228">
        <f>IF(N444="snížená",J444,0)</f>
        <v>0</v>
      </c>
      <c r="BG444" s="228">
        <f>IF(N444="zákl. přenesená",J444,0)</f>
        <v>0</v>
      </c>
      <c r="BH444" s="228">
        <f>IF(N444="sníž. přenesená",J444,0)</f>
        <v>0</v>
      </c>
      <c r="BI444" s="228">
        <f>IF(N444="nulová",J444,0)</f>
        <v>0</v>
      </c>
      <c r="BJ444" s="20" t="s">
        <v>83</v>
      </c>
      <c r="BK444" s="228">
        <f>ROUND(I444*H444,2)</f>
        <v>0</v>
      </c>
      <c r="BL444" s="20" t="s">
        <v>334</v>
      </c>
      <c r="BM444" s="227" t="s">
        <v>675</v>
      </c>
    </row>
    <row r="445" s="12" customFormat="1" ht="22.8" customHeight="1">
      <c r="A445" s="12"/>
      <c r="B445" s="200"/>
      <c r="C445" s="201"/>
      <c r="D445" s="202" t="s">
        <v>75</v>
      </c>
      <c r="E445" s="214" t="s">
        <v>676</v>
      </c>
      <c r="F445" s="214" t="s">
        <v>677</v>
      </c>
      <c r="G445" s="201"/>
      <c r="H445" s="201"/>
      <c r="I445" s="204"/>
      <c r="J445" s="215">
        <f>BK445</f>
        <v>0</v>
      </c>
      <c r="K445" s="201"/>
      <c r="L445" s="206"/>
      <c r="M445" s="207"/>
      <c r="N445" s="208"/>
      <c r="O445" s="208"/>
      <c r="P445" s="209">
        <f>SUM(P446:P457)</f>
        <v>0</v>
      </c>
      <c r="Q445" s="208"/>
      <c r="R445" s="209">
        <f>SUM(R446:R457)</f>
        <v>0.022471000000000001</v>
      </c>
      <c r="S445" s="208"/>
      <c r="T445" s="210">
        <f>SUM(T446:T457)</f>
        <v>0.46200000000000002</v>
      </c>
      <c r="U445" s="12"/>
      <c r="V445" s="12"/>
      <c r="W445" s="12"/>
      <c r="X445" s="12"/>
      <c r="Y445" s="12"/>
      <c r="Z445" s="12"/>
      <c r="AA445" s="12"/>
      <c r="AB445" s="12"/>
      <c r="AC445" s="12"/>
      <c r="AD445" s="12"/>
      <c r="AE445" s="12"/>
      <c r="AR445" s="211" t="s">
        <v>85</v>
      </c>
      <c r="AT445" s="212" t="s">
        <v>75</v>
      </c>
      <c r="AU445" s="212" t="s">
        <v>83</v>
      </c>
      <c r="AY445" s="211" t="s">
        <v>214</v>
      </c>
      <c r="BK445" s="213">
        <f>SUM(BK446:BK457)</f>
        <v>0</v>
      </c>
    </row>
    <row r="446" s="2" customFormat="1" ht="37.8" customHeight="1">
      <c r="A446" s="42"/>
      <c r="B446" s="43"/>
      <c r="C446" s="216" t="s">
        <v>678</v>
      </c>
      <c r="D446" s="216" t="s">
        <v>217</v>
      </c>
      <c r="E446" s="217" t="s">
        <v>679</v>
      </c>
      <c r="F446" s="218" t="s">
        <v>680</v>
      </c>
      <c r="G446" s="219" t="s">
        <v>280</v>
      </c>
      <c r="H446" s="220">
        <v>123.55</v>
      </c>
      <c r="I446" s="221"/>
      <c r="J446" s="222">
        <f>ROUND(I446*H446,2)</f>
        <v>0</v>
      </c>
      <c r="K446" s="218" t="s">
        <v>221</v>
      </c>
      <c r="L446" s="48"/>
      <c r="M446" s="223" t="s">
        <v>32</v>
      </c>
      <c r="N446" s="224" t="s">
        <v>47</v>
      </c>
      <c r="O446" s="88"/>
      <c r="P446" s="225">
        <f>O446*H446</f>
        <v>0</v>
      </c>
      <c r="Q446" s="225">
        <v>2.0000000000000002E-05</v>
      </c>
      <c r="R446" s="225">
        <f>Q446*H446</f>
        <v>0.0024710000000000001</v>
      </c>
      <c r="S446" s="225">
        <v>0</v>
      </c>
      <c r="T446" s="226">
        <f>S446*H446</f>
        <v>0</v>
      </c>
      <c r="U446" s="42"/>
      <c r="V446" s="42"/>
      <c r="W446" s="42"/>
      <c r="X446" s="42"/>
      <c r="Y446" s="42"/>
      <c r="Z446" s="42"/>
      <c r="AA446" s="42"/>
      <c r="AB446" s="42"/>
      <c r="AC446" s="42"/>
      <c r="AD446" s="42"/>
      <c r="AE446" s="42"/>
      <c r="AR446" s="227" t="s">
        <v>334</v>
      </c>
      <c r="AT446" s="227" t="s">
        <v>217</v>
      </c>
      <c r="AU446" s="227" t="s">
        <v>85</v>
      </c>
      <c r="AY446" s="20" t="s">
        <v>214</v>
      </c>
      <c r="BE446" s="228">
        <f>IF(N446="základní",J446,0)</f>
        <v>0</v>
      </c>
      <c r="BF446" s="228">
        <f>IF(N446="snížená",J446,0)</f>
        <v>0</v>
      </c>
      <c r="BG446" s="228">
        <f>IF(N446="zákl. přenesená",J446,0)</f>
        <v>0</v>
      </c>
      <c r="BH446" s="228">
        <f>IF(N446="sníž. přenesená",J446,0)</f>
        <v>0</v>
      </c>
      <c r="BI446" s="228">
        <f>IF(N446="nulová",J446,0)</f>
        <v>0</v>
      </c>
      <c r="BJ446" s="20" t="s">
        <v>83</v>
      </c>
      <c r="BK446" s="228">
        <f>ROUND(I446*H446,2)</f>
        <v>0</v>
      </c>
      <c r="BL446" s="20" t="s">
        <v>334</v>
      </c>
      <c r="BM446" s="227" t="s">
        <v>681</v>
      </c>
    </row>
    <row r="447" s="2" customFormat="1">
      <c r="A447" s="42"/>
      <c r="B447" s="43"/>
      <c r="C447" s="44"/>
      <c r="D447" s="229" t="s">
        <v>223</v>
      </c>
      <c r="E447" s="44"/>
      <c r="F447" s="230" t="s">
        <v>682</v>
      </c>
      <c r="G447" s="44"/>
      <c r="H447" s="44"/>
      <c r="I447" s="231"/>
      <c r="J447" s="44"/>
      <c r="K447" s="44"/>
      <c r="L447" s="48"/>
      <c r="M447" s="232"/>
      <c r="N447" s="233"/>
      <c r="O447" s="88"/>
      <c r="P447" s="88"/>
      <c r="Q447" s="88"/>
      <c r="R447" s="88"/>
      <c r="S447" s="88"/>
      <c r="T447" s="89"/>
      <c r="U447" s="42"/>
      <c r="V447" s="42"/>
      <c r="W447" s="42"/>
      <c r="X447" s="42"/>
      <c r="Y447" s="42"/>
      <c r="Z447" s="42"/>
      <c r="AA447" s="42"/>
      <c r="AB447" s="42"/>
      <c r="AC447" s="42"/>
      <c r="AD447" s="42"/>
      <c r="AE447" s="42"/>
      <c r="AT447" s="20" t="s">
        <v>223</v>
      </c>
      <c r="AU447" s="20" t="s">
        <v>85</v>
      </c>
    </row>
    <row r="448" s="13" customFormat="1">
      <c r="A448" s="13"/>
      <c r="B448" s="234"/>
      <c r="C448" s="235"/>
      <c r="D448" s="236" t="s">
        <v>225</v>
      </c>
      <c r="E448" s="237" t="s">
        <v>32</v>
      </c>
      <c r="F448" s="238" t="s">
        <v>683</v>
      </c>
      <c r="G448" s="235"/>
      <c r="H448" s="237" t="s">
        <v>32</v>
      </c>
      <c r="I448" s="239"/>
      <c r="J448" s="235"/>
      <c r="K448" s="235"/>
      <c r="L448" s="240"/>
      <c r="M448" s="241"/>
      <c r="N448" s="242"/>
      <c r="O448" s="242"/>
      <c r="P448" s="242"/>
      <c r="Q448" s="242"/>
      <c r="R448" s="242"/>
      <c r="S448" s="242"/>
      <c r="T448" s="243"/>
      <c r="U448" s="13"/>
      <c r="V448" s="13"/>
      <c r="W448" s="13"/>
      <c r="X448" s="13"/>
      <c r="Y448" s="13"/>
      <c r="Z448" s="13"/>
      <c r="AA448" s="13"/>
      <c r="AB448" s="13"/>
      <c r="AC448" s="13"/>
      <c r="AD448" s="13"/>
      <c r="AE448" s="13"/>
      <c r="AT448" s="244" t="s">
        <v>225</v>
      </c>
      <c r="AU448" s="244" t="s">
        <v>85</v>
      </c>
      <c r="AV448" s="13" t="s">
        <v>83</v>
      </c>
      <c r="AW448" s="13" t="s">
        <v>38</v>
      </c>
      <c r="AX448" s="13" t="s">
        <v>76</v>
      </c>
      <c r="AY448" s="244" t="s">
        <v>214</v>
      </c>
    </row>
    <row r="449" s="14" customFormat="1">
      <c r="A449" s="14"/>
      <c r="B449" s="245"/>
      <c r="C449" s="246"/>
      <c r="D449" s="236" t="s">
        <v>225</v>
      </c>
      <c r="E449" s="247" t="s">
        <v>32</v>
      </c>
      <c r="F449" s="248" t="s">
        <v>684</v>
      </c>
      <c r="G449" s="246"/>
      <c r="H449" s="249">
        <v>123.55</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225</v>
      </c>
      <c r="AU449" s="255" t="s">
        <v>85</v>
      </c>
      <c r="AV449" s="14" t="s">
        <v>85</v>
      </c>
      <c r="AW449" s="14" t="s">
        <v>38</v>
      </c>
      <c r="AX449" s="14" t="s">
        <v>83</v>
      </c>
      <c r="AY449" s="255" t="s">
        <v>214</v>
      </c>
    </row>
    <row r="450" s="2" customFormat="1" ht="16.5" customHeight="1">
      <c r="A450" s="42"/>
      <c r="B450" s="43"/>
      <c r="C450" s="268" t="s">
        <v>685</v>
      </c>
      <c r="D450" s="268" t="s">
        <v>302</v>
      </c>
      <c r="E450" s="269" t="s">
        <v>686</v>
      </c>
      <c r="F450" s="270" t="s">
        <v>687</v>
      </c>
      <c r="G450" s="271" t="s">
        <v>241</v>
      </c>
      <c r="H450" s="272">
        <v>0.02</v>
      </c>
      <c r="I450" s="273"/>
      <c r="J450" s="274">
        <f>ROUND(I450*H450,2)</f>
        <v>0</v>
      </c>
      <c r="K450" s="270" t="s">
        <v>221</v>
      </c>
      <c r="L450" s="275"/>
      <c r="M450" s="276" t="s">
        <v>32</v>
      </c>
      <c r="N450" s="277" t="s">
        <v>47</v>
      </c>
      <c r="O450" s="88"/>
      <c r="P450" s="225">
        <f>O450*H450</f>
        <v>0</v>
      </c>
      <c r="Q450" s="225">
        <v>1</v>
      </c>
      <c r="R450" s="225">
        <f>Q450*H450</f>
        <v>0.02</v>
      </c>
      <c r="S450" s="225">
        <v>0</v>
      </c>
      <c r="T450" s="226">
        <f>S450*H450</f>
        <v>0</v>
      </c>
      <c r="U450" s="42"/>
      <c r="V450" s="42"/>
      <c r="W450" s="42"/>
      <c r="X450" s="42"/>
      <c r="Y450" s="42"/>
      <c r="Z450" s="42"/>
      <c r="AA450" s="42"/>
      <c r="AB450" s="42"/>
      <c r="AC450" s="42"/>
      <c r="AD450" s="42"/>
      <c r="AE450" s="42"/>
      <c r="AR450" s="227" t="s">
        <v>426</v>
      </c>
      <c r="AT450" s="227" t="s">
        <v>302</v>
      </c>
      <c r="AU450" s="227" t="s">
        <v>85</v>
      </c>
      <c r="AY450" s="20" t="s">
        <v>214</v>
      </c>
      <c r="BE450" s="228">
        <f>IF(N450="základní",J450,0)</f>
        <v>0</v>
      </c>
      <c r="BF450" s="228">
        <f>IF(N450="snížená",J450,0)</f>
        <v>0</v>
      </c>
      <c r="BG450" s="228">
        <f>IF(N450="zákl. přenesená",J450,0)</f>
        <v>0</v>
      </c>
      <c r="BH450" s="228">
        <f>IF(N450="sníž. přenesená",J450,0)</f>
        <v>0</v>
      </c>
      <c r="BI450" s="228">
        <f>IF(N450="nulová",J450,0)</f>
        <v>0</v>
      </c>
      <c r="BJ450" s="20" t="s">
        <v>83</v>
      </c>
      <c r="BK450" s="228">
        <f>ROUND(I450*H450,2)</f>
        <v>0</v>
      </c>
      <c r="BL450" s="20" t="s">
        <v>334</v>
      </c>
      <c r="BM450" s="227" t="s">
        <v>688</v>
      </c>
    </row>
    <row r="451" s="14" customFormat="1">
      <c r="A451" s="14"/>
      <c r="B451" s="245"/>
      <c r="C451" s="246"/>
      <c r="D451" s="236" t="s">
        <v>225</v>
      </c>
      <c r="E451" s="247" t="s">
        <v>32</v>
      </c>
      <c r="F451" s="248" t="s">
        <v>689</v>
      </c>
      <c r="G451" s="246"/>
      <c r="H451" s="249">
        <v>0.02</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225</v>
      </c>
      <c r="AU451" s="255" t="s">
        <v>85</v>
      </c>
      <c r="AV451" s="14" t="s">
        <v>85</v>
      </c>
      <c r="AW451" s="14" t="s">
        <v>38</v>
      </c>
      <c r="AX451" s="14" t="s">
        <v>83</v>
      </c>
      <c r="AY451" s="255" t="s">
        <v>214</v>
      </c>
    </row>
    <row r="452" s="2" customFormat="1" ht="24.15" customHeight="1">
      <c r="A452" s="42"/>
      <c r="B452" s="43"/>
      <c r="C452" s="216" t="s">
        <v>690</v>
      </c>
      <c r="D452" s="216" t="s">
        <v>217</v>
      </c>
      <c r="E452" s="217" t="s">
        <v>691</v>
      </c>
      <c r="F452" s="218" t="s">
        <v>692</v>
      </c>
      <c r="G452" s="219" t="s">
        <v>230</v>
      </c>
      <c r="H452" s="220">
        <v>23.100000000000001</v>
      </c>
      <c r="I452" s="221"/>
      <c r="J452" s="222">
        <f>ROUND(I452*H452,2)</f>
        <v>0</v>
      </c>
      <c r="K452" s="218" t="s">
        <v>221</v>
      </c>
      <c r="L452" s="48"/>
      <c r="M452" s="223" t="s">
        <v>32</v>
      </c>
      <c r="N452" s="224" t="s">
        <v>47</v>
      </c>
      <c r="O452" s="88"/>
      <c r="P452" s="225">
        <f>O452*H452</f>
        <v>0</v>
      </c>
      <c r="Q452" s="225">
        <v>0</v>
      </c>
      <c r="R452" s="225">
        <f>Q452*H452</f>
        <v>0</v>
      </c>
      <c r="S452" s="225">
        <v>0.02</v>
      </c>
      <c r="T452" s="226">
        <f>S452*H452</f>
        <v>0.46200000000000002</v>
      </c>
      <c r="U452" s="42"/>
      <c r="V452" s="42"/>
      <c r="W452" s="42"/>
      <c r="X452" s="42"/>
      <c r="Y452" s="42"/>
      <c r="Z452" s="42"/>
      <c r="AA452" s="42"/>
      <c r="AB452" s="42"/>
      <c r="AC452" s="42"/>
      <c r="AD452" s="42"/>
      <c r="AE452" s="42"/>
      <c r="AR452" s="227" t="s">
        <v>334</v>
      </c>
      <c r="AT452" s="227" t="s">
        <v>217</v>
      </c>
      <c r="AU452" s="227" t="s">
        <v>85</v>
      </c>
      <c r="AY452" s="20" t="s">
        <v>214</v>
      </c>
      <c r="BE452" s="228">
        <f>IF(N452="základní",J452,0)</f>
        <v>0</v>
      </c>
      <c r="BF452" s="228">
        <f>IF(N452="snížená",J452,0)</f>
        <v>0</v>
      </c>
      <c r="BG452" s="228">
        <f>IF(N452="zákl. přenesená",J452,0)</f>
        <v>0</v>
      </c>
      <c r="BH452" s="228">
        <f>IF(N452="sníž. přenesená",J452,0)</f>
        <v>0</v>
      </c>
      <c r="BI452" s="228">
        <f>IF(N452="nulová",J452,0)</f>
        <v>0</v>
      </c>
      <c r="BJ452" s="20" t="s">
        <v>83</v>
      </c>
      <c r="BK452" s="228">
        <f>ROUND(I452*H452,2)</f>
        <v>0</v>
      </c>
      <c r="BL452" s="20" t="s">
        <v>334</v>
      </c>
      <c r="BM452" s="227" t="s">
        <v>693</v>
      </c>
    </row>
    <row r="453" s="2" customFormat="1">
      <c r="A453" s="42"/>
      <c r="B453" s="43"/>
      <c r="C453" s="44"/>
      <c r="D453" s="229" t="s">
        <v>223</v>
      </c>
      <c r="E453" s="44"/>
      <c r="F453" s="230" t="s">
        <v>694</v>
      </c>
      <c r="G453" s="44"/>
      <c r="H453" s="44"/>
      <c r="I453" s="231"/>
      <c r="J453" s="44"/>
      <c r="K453" s="44"/>
      <c r="L453" s="48"/>
      <c r="M453" s="232"/>
      <c r="N453" s="233"/>
      <c r="O453" s="88"/>
      <c r="P453" s="88"/>
      <c r="Q453" s="88"/>
      <c r="R453" s="88"/>
      <c r="S453" s="88"/>
      <c r="T453" s="89"/>
      <c r="U453" s="42"/>
      <c r="V453" s="42"/>
      <c r="W453" s="42"/>
      <c r="X453" s="42"/>
      <c r="Y453" s="42"/>
      <c r="Z453" s="42"/>
      <c r="AA453" s="42"/>
      <c r="AB453" s="42"/>
      <c r="AC453" s="42"/>
      <c r="AD453" s="42"/>
      <c r="AE453" s="42"/>
      <c r="AT453" s="20" t="s">
        <v>223</v>
      </c>
      <c r="AU453" s="20" t="s">
        <v>85</v>
      </c>
    </row>
    <row r="454" s="13" customFormat="1">
      <c r="A454" s="13"/>
      <c r="B454" s="234"/>
      <c r="C454" s="235"/>
      <c r="D454" s="236" t="s">
        <v>225</v>
      </c>
      <c r="E454" s="237" t="s">
        <v>32</v>
      </c>
      <c r="F454" s="238" t="s">
        <v>226</v>
      </c>
      <c r="G454" s="235"/>
      <c r="H454" s="237" t="s">
        <v>32</v>
      </c>
      <c r="I454" s="239"/>
      <c r="J454" s="235"/>
      <c r="K454" s="235"/>
      <c r="L454" s="240"/>
      <c r="M454" s="241"/>
      <c r="N454" s="242"/>
      <c r="O454" s="242"/>
      <c r="P454" s="242"/>
      <c r="Q454" s="242"/>
      <c r="R454" s="242"/>
      <c r="S454" s="242"/>
      <c r="T454" s="243"/>
      <c r="U454" s="13"/>
      <c r="V454" s="13"/>
      <c r="W454" s="13"/>
      <c r="X454" s="13"/>
      <c r="Y454" s="13"/>
      <c r="Z454" s="13"/>
      <c r="AA454" s="13"/>
      <c r="AB454" s="13"/>
      <c r="AC454" s="13"/>
      <c r="AD454" s="13"/>
      <c r="AE454" s="13"/>
      <c r="AT454" s="244" t="s">
        <v>225</v>
      </c>
      <c r="AU454" s="244" t="s">
        <v>85</v>
      </c>
      <c r="AV454" s="13" t="s">
        <v>83</v>
      </c>
      <c r="AW454" s="13" t="s">
        <v>38</v>
      </c>
      <c r="AX454" s="13" t="s">
        <v>76</v>
      </c>
      <c r="AY454" s="244" t="s">
        <v>214</v>
      </c>
    </row>
    <row r="455" s="14" customFormat="1">
      <c r="A455" s="14"/>
      <c r="B455" s="245"/>
      <c r="C455" s="246"/>
      <c r="D455" s="236" t="s">
        <v>225</v>
      </c>
      <c r="E455" s="247" t="s">
        <v>32</v>
      </c>
      <c r="F455" s="248" t="s">
        <v>233</v>
      </c>
      <c r="G455" s="246"/>
      <c r="H455" s="249">
        <v>23.100000000000001</v>
      </c>
      <c r="I455" s="250"/>
      <c r="J455" s="246"/>
      <c r="K455" s="246"/>
      <c r="L455" s="251"/>
      <c r="M455" s="252"/>
      <c r="N455" s="253"/>
      <c r="O455" s="253"/>
      <c r="P455" s="253"/>
      <c r="Q455" s="253"/>
      <c r="R455" s="253"/>
      <c r="S455" s="253"/>
      <c r="T455" s="254"/>
      <c r="U455" s="14"/>
      <c r="V455" s="14"/>
      <c r="W455" s="14"/>
      <c r="X455" s="14"/>
      <c r="Y455" s="14"/>
      <c r="Z455" s="14"/>
      <c r="AA455" s="14"/>
      <c r="AB455" s="14"/>
      <c r="AC455" s="14"/>
      <c r="AD455" s="14"/>
      <c r="AE455" s="14"/>
      <c r="AT455" s="255" t="s">
        <v>225</v>
      </c>
      <c r="AU455" s="255" t="s">
        <v>85</v>
      </c>
      <c r="AV455" s="14" t="s">
        <v>85</v>
      </c>
      <c r="AW455" s="14" t="s">
        <v>38</v>
      </c>
      <c r="AX455" s="14" t="s">
        <v>83</v>
      </c>
      <c r="AY455" s="255" t="s">
        <v>214</v>
      </c>
    </row>
    <row r="456" s="2" customFormat="1" ht="49.05" customHeight="1">
      <c r="A456" s="42"/>
      <c r="B456" s="43"/>
      <c r="C456" s="216" t="s">
        <v>695</v>
      </c>
      <c r="D456" s="216" t="s">
        <v>217</v>
      </c>
      <c r="E456" s="217" t="s">
        <v>696</v>
      </c>
      <c r="F456" s="218" t="s">
        <v>697</v>
      </c>
      <c r="G456" s="219" t="s">
        <v>241</v>
      </c>
      <c r="H456" s="220">
        <v>0.021999999999999999</v>
      </c>
      <c r="I456" s="221"/>
      <c r="J456" s="222">
        <f>ROUND(I456*H456,2)</f>
        <v>0</v>
      </c>
      <c r="K456" s="218" t="s">
        <v>221</v>
      </c>
      <c r="L456" s="48"/>
      <c r="M456" s="223" t="s">
        <v>32</v>
      </c>
      <c r="N456" s="224" t="s">
        <v>47</v>
      </c>
      <c r="O456" s="88"/>
      <c r="P456" s="225">
        <f>O456*H456</f>
        <v>0</v>
      </c>
      <c r="Q456" s="225">
        <v>0</v>
      </c>
      <c r="R456" s="225">
        <f>Q456*H456</f>
        <v>0</v>
      </c>
      <c r="S456" s="225">
        <v>0</v>
      </c>
      <c r="T456" s="226">
        <f>S456*H456</f>
        <v>0</v>
      </c>
      <c r="U456" s="42"/>
      <c r="V456" s="42"/>
      <c r="W456" s="42"/>
      <c r="X456" s="42"/>
      <c r="Y456" s="42"/>
      <c r="Z456" s="42"/>
      <c r="AA456" s="42"/>
      <c r="AB456" s="42"/>
      <c r="AC456" s="42"/>
      <c r="AD456" s="42"/>
      <c r="AE456" s="42"/>
      <c r="AR456" s="227" t="s">
        <v>334</v>
      </c>
      <c r="AT456" s="227" t="s">
        <v>217</v>
      </c>
      <c r="AU456" s="227" t="s">
        <v>85</v>
      </c>
      <c r="AY456" s="20" t="s">
        <v>214</v>
      </c>
      <c r="BE456" s="228">
        <f>IF(N456="základní",J456,0)</f>
        <v>0</v>
      </c>
      <c r="BF456" s="228">
        <f>IF(N456="snížená",J456,0)</f>
        <v>0</v>
      </c>
      <c r="BG456" s="228">
        <f>IF(N456="zákl. přenesená",J456,0)</f>
        <v>0</v>
      </c>
      <c r="BH456" s="228">
        <f>IF(N456="sníž. přenesená",J456,0)</f>
        <v>0</v>
      </c>
      <c r="BI456" s="228">
        <f>IF(N456="nulová",J456,0)</f>
        <v>0</v>
      </c>
      <c r="BJ456" s="20" t="s">
        <v>83</v>
      </c>
      <c r="BK456" s="228">
        <f>ROUND(I456*H456,2)</f>
        <v>0</v>
      </c>
      <c r="BL456" s="20" t="s">
        <v>334</v>
      </c>
      <c r="BM456" s="227" t="s">
        <v>698</v>
      </c>
    </row>
    <row r="457" s="2" customFormat="1">
      <c r="A457" s="42"/>
      <c r="B457" s="43"/>
      <c r="C457" s="44"/>
      <c r="D457" s="229" t="s">
        <v>223</v>
      </c>
      <c r="E457" s="44"/>
      <c r="F457" s="230" t="s">
        <v>699</v>
      </c>
      <c r="G457" s="44"/>
      <c r="H457" s="44"/>
      <c r="I457" s="231"/>
      <c r="J457" s="44"/>
      <c r="K457" s="44"/>
      <c r="L457" s="48"/>
      <c r="M457" s="232"/>
      <c r="N457" s="233"/>
      <c r="O457" s="88"/>
      <c r="P457" s="88"/>
      <c r="Q457" s="88"/>
      <c r="R457" s="88"/>
      <c r="S457" s="88"/>
      <c r="T457" s="89"/>
      <c r="U457" s="42"/>
      <c r="V457" s="42"/>
      <c r="W457" s="42"/>
      <c r="X457" s="42"/>
      <c r="Y457" s="42"/>
      <c r="Z457" s="42"/>
      <c r="AA457" s="42"/>
      <c r="AB457" s="42"/>
      <c r="AC457" s="42"/>
      <c r="AD457" s="42"/>
      <c r="AE457" s="42"/>
      <c r="AT457" s="20" t="s">
        <v>223</v>
      </c>
      <c r="AU457" s="20" t="s">
        <v>85</v>
      </c>
    </row>
    <row r="458" s="12" customFormat="1" ht="22.8" customHeight="1">
      <c r="A458" s="12"/>
      <c r="B458" s="200"/>
      <c r="C458" s="201"/>
      <c r="D458" s="202" t="s">
        <v>75</v>
      </c>
      <c r="E458" s="214" t="s">
        <v>700</v>
      </c>
      <c r="F458" s="214" t="s">
        <v>701</v>
      </c>
      <c r="G458" s="201"/>
      <c r="H458" s="201"/>
      <c r="I458" s="204"/>
      <c r="J458" s="215">
        <f>BK458</f>
        <v>0</v>
      </c>
      <c r="K458" s="201"/>
      <c r="L458" s="206"/>
      <c r="M458" s="207"/>
      <c r="N458" s="208"/>
      <c r="O458" s="208"/>
      <c r="P458" s="209">
        <f>SUM(P459:P478)</f>
        <v>0</v>
      </c>
      <c r="Q458" s="208"/>
      <c r="R458" s="209">
        <f>SUM(R459:R478)</f>
        <v>0.90887280000000004</v>
      </c>
      <c r="S458" s="208"/>
      <c r="T458" s="210">
        <f>SUM(T459:T478)</f>
        <v>0</v>
      </c>
      <c r="U458" s="12"/>
      <c r="V458" s="12"/>
      <c r="W458" s="12"/>
      <c r="X458" s="12"/>
      <c r="Y458" s="12"/>
      <c r="Z458" s="12"/>
      <c r="AA458" s="12"/>
      <c r="AB458" s="12"/>
      <c r="AC458" s="12"/>
      <c r="AD458" s="12"/>
      <c r="AE458" s="12"/>
      <c r="AR458" s="211" t="s">
        <v>85</v>
      </c>
      <c r="AT458" s="212" t="s">
        <v>75</v>
      </c>
      <c r="AU458" s="212" t="s">
        <v>83</v>
      </c>
      <c r="AY458" s="211" t="s">
        <v>214</v>
      </c>
      <c r="BK458" s="213">
        <f>SUM(BK459:BK478)</f>
        <v>0</v>
      </c>
    </row>
    <row r="459" s="2" customFormat="1" ht="49.05" customHeight="1">
      <c r="A459" s="42"/>
      <c r="B459" s="43"/>
      <c r="C459" s="216" t="s">
        <v>702</v>
      </c>
      <c r="D459" s="216" t="s">
        <v>217</v>
      </c>
      <c r="E459" s="217" t="s">
        <v>703</v>
      </c>
      <c r="F459" s="218" t="s">
        <v>704</v>
      </c>
      <c r="G459" s="219" t="s">
        <v>230</v>
      </c>
      <c r="H459" s="220">
        <v>33</v>
      </c>
      <c r="I459" s="221"/>
      <c r="J459" s="222">
        <f>ROUND(I459*H459,2)</f>
        <v>0</v>
      </c>
      <c r="K459" s="218" t="s">
        <v>221</v>
      </c>
      <c r="L459" s="48"/>
      <c r="M459" s="223" t="s">
        <v>32</v>
      </c>
      <c r="N459" s="224" t="s">
        <v>47</v>
      </c>
      <c r="O459" s="88"/>
      <c r="P459" s="225">
        <f>O459*H459</f>
        <v>0</v>
      </c>
      <c r="Q459" s="225">
        <v>0.011440000000000001</v>
      </c>
      <c r="R459" s="225">
        <f>Q459*H459</f>
        <v>0.37752000000000002</v>
      </c>
      <c r="S459" s="225">
        <v>0</v>
      </c>
      <c r="T459" s="226">
        <f>S459*H459</f>
        <v>0</v>
      </c>
      <c r="U459" s="42"/>
      <c r="V459" s="42"/>
      <c r="W459" s="42"/>
      <c r="X459" s="42"/>
      <c r="Y459" s="42"/>
      <c r="Z459" s="42"/>
      <c r="AA459" s="42"/>
      <c r="AB459" s="42"/>
      <c r="AC459" s="42"/>
      <c r="AD459" s="42"/>
      <c r="AE459" s="42"/>
      <c r="AR459" s="227" t="s">
        <v>334</v>
      </c>
      <c r="AT459" s="227" t="s">
        <v>217</v>
      </c>
      <c r="AU459" s="227" t="s">
        <v>85</v>
      </c>
      <c r="AY459" s="20" t="s">
        <v>214</v>
      </c>
      <c r="BE459" s="228">
        <f>IF(N459="základní",J459,0)</f>
        <v>0</v>
      </c>
      <c r="BF459" s="228">
        <f>IF(N459="snížená",J459,0)</f>
        <v>0</v>
      </c>
      <c r="BG459" s="228">
        <f>IF(N459="zákl. přenesená",J459,0)</f>
        <v>0</v>
      </c>
      <c r="BH459" s="228">
        <f>IF(N459="sníž. přenesená",J459,0)</f>
        <v>0</v>
      </c>
      <c r="BI459" s="228">
        <f>IF(N459="nulová",J459,0)</f>
        <v>0</v>
      </c>
      <c r="BJ459" s="20" t="s">
        <v>83</v>
      </c>
      <c r="BK459" s="228">
        <f>ROUND(I459*H459,2)</f>
        <v>0</v>
      </c>
      <c r="BL459" s="20" t="s">
        <v>334</v>
      </c>
      <c r="BM459" s="227" t="s">
        <v>705</v>
      </c>
    </row>
    <row r="460" s="2" customFormat="1">
      <c r="A460" s="42"/>
      <c r="B460" s="43"/>
      <c r="C460" s="44"/>
      <c r="D460" s="229" t="s">
        <v>223</v>
      </c>
      <c r="E460" s="44"/>
      <c r="F460" s="230" t="s">
        <v>706</v>
      </c>
      <c r="G460" s="44"/>
      <c r="H460" s="44"/>
      <c r="I460" s="231"/>
      <c r="J460" s="44"/>
      <c r="K460" s="44"/>
      <c r="L460" s="48"/>
      <c r="M460" s="232"/>
      <c r="N460" s="233"/>
      <c r="O460" s="88"/>
      <c r="P460" s="88"/>
      <c r="Q460" s="88"/>
      <c r="R460" s="88"/>
      <c r="S460" s="88"/>
      <c r="T460" s="89"/>
      <c r="U460" s="42"/>
      <c r="V460" s="42"/>
      <c r="W460" s="42"/>
      <c r="X460" s="42"/>
      <c r="Y460" s="42"/>
      <c r="Z460" s="42"/>
      <c r="AA460" s="42"/>
      <c r="AB460" s="42"/>
      <c r="AC460" s="42"/>
      <c r="AD460" s="42"/>
      <c r="AE460" s="42"/>
      <c r="AT460" s="20" t="s">
        <v>223</v>
      </c>
      <c r="AU460" s="20" t="s">
        <v>85</v>
      </c>
    </row>
    <row r="461" s="14" customFormat="1">
      <c r="A461" s="14"/>
      <c r="B461" s="245"/>
      <c r="C461" s="246"/>
      <c r="D461" s="236" t="s">
        <v>225</v>
      </c>
      <c r="E461" s="247" t="s">
        <v>32</v>
      </c>
      <c r="F461" s="248" t="s">
        <v>581</v>
      </c>
      <c r="G461" s="246"/>
      <c r="H461" s="249">
        <v>33</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225</v>
      </c>
      <c r="AU461" s="255" t="s">
        <v>85</v>
      </c>
      <c r="AV461" s="14" t="s">
        <v>85</v>
      </c>
      <c r="AW461" s="14" t="s">
        <v>38</v>
      </c>
      <c r="AX461" s="14" t="s">
        <v>83</v>
      </c>
      <c r="AY461" s="255" t="s">
        <v>214</v>
      </c>
    </row>
    <row r="462" s="2" customFormat="1" ht="16.5" customHeight="1">
      <c r="A462" s="42"/>
      <c r="B462" s="43"/>
      <c r="C462" s="268" t="s">
        <v>707</v>
      </c>
      <c r="D462" s="268" t="s">
        <v>302</v>
      </c>
      <c r="E462" s="269" t="s">
        <v>708</v>
      </c>
      <c r="F462" s="270" t="s">
        <v>709</v>
      </c>
      <c r="G462" s="271" t="s">
        <v>230</v>
      </c>
      <c r="H462" s="272">
        <v>35.640000000000001</v>
      </c>
      <c r="I462" s="273"/>
      <c r="J462" s="274">
        <f>ROUND(I462*H462,2)</f>
        <v>0</v>
      </c>
      <c r="K462" s="270" t="s">
        <v>221</v>
      </c>
      <c r="L462" s="275"/>
      <c r="M462" s="276" t="s">
        <v>32</v>
      </c>
      <c r="N462" s="277" t="s">
        <v>47</v>
      </c>
      <c r="O462" s="88"/>
      <c r="P462" s="225">
        <f>O462*H462</f>
        <v>0</v>
      </c>
      <c r="Q462" s="225">
        <v>0.01372</v>
      </c>
      <c r="R462" s="225">
        <f>Q462*H462</f>
        <v>0.48898079999999999</v>
      </c>
      <c r="S462" s="225">
        <v>0</v>
      </c>
      <c r="T462" s="226">
        <f>S462*H462</f>
        <v>0</v>
      </c>
      <c r="U462" s="42"/>
      <c r="V462" s="42"/>
      <c r="W462" s="42"/>
      <c r="X462" s="42"/>
      <c r="Y462" s="42"/>
      <c r="Z462" s="42"/>
      <c r="AA462" s="42"/>
      <c r="AB462" s="42"/>
      <c r="AC462" s="42"/>
      <c r="AD462" s="42"/>
      <c r="AE462" s="42"/>
      <c r="AR462" s="227" t="s">
        <v>426</v>
      </c>
      <c r="AT462" s="227" t="s">
        <v>302</v>
      </c>
      <c r="AU462" s="227" t="s">
        <v>85</v>
      </c>
      <c r="AY462" s="20" t="s">
        <v>214</v>
      </c>
      <c r="BE462" s="228">
        <f>IF(N462="základní",J462,0)</f>
        <v>0</v>
      </c>
      <c r="BF462" s="228">
        <f>IF(N462="snížená",J462,0)</f>
        <v>0</v>
      </c>
      <c r="BG462" s="228">
        <f>IF(N462="zákl. přenesená",J462,0)</f>
        <v>0</v>
      </c>
      <c r="BH462" s="228">
        <f>IF(N462="sníž. přenesená",J462,0)</f>
        <v>0</v>
      </c>
      <c r="BI462" s="228">
        <f>IF(N462="nulová",J462,0)</f>
        <v>0</v>
      </c>
      <c r="BJ462" s="20" t="s">
        <v>83</v>
      </c>
      <c r="BK462" s="228">
        <f>ROUND(I462*H462,2)</f>
        <v>0</v>
      </c>
      <c r="BL462" s="20" t="s">
        <v>334</v>
      </c>
      <c r="BM462" s="227" t="s">
        <v>710</v>
      </c>
    </row>
    <row r="463" s="14" customFormat="1">
      <c r="A463" s="14"/>
      <c r="B463" s="245"/>
      <c r="C463" s="246"/>
      <c r="D463" s="236" t="s">
        <v>225</v>
      </c>
      <c r="E463" s="246"/>
      <c r="F463" s="248" t="s">
        <v>711</v>
      </c>
      <c r="G463" s="246"/>
      <c r="H463" s="249">
        <v>35.640000000000001</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225</v>
      </c>
      <c r="AU463" s="255" t="s">
        <v>85</v>
      </c>
      <c r="AV463" s="14" t="s">
        <v>85</v>
      </c>
      <c r="AW463" s="14" t="s">
        <v>4</v>
      </c>
      <c r="AX463" s="14" t="s">
        <v>83</v>
      </c>
      <c r="AY463" s="255" t="s">
        <v>214</v>
      </c>
    </row>
    <row r="464" s="2" customFormat="1" ht="24.15" customHeight="1">
      <c r="A464" s="42"/>
      <c r="B464" s="43"/>
      <c r="C464" s="216" t="s">
        <v>712</v>
      </c>
      <c r="D464" s="216" t="s">
        <v>217</v>
      </c>
      <c r="E464" s="217" t="s">
        <v>713</v>
      </c>
      <c r="F464" s="218" t="s">
        <v>714</v>
      </c>
      <c r="G464" s="219" t="s">
        <v>230</v>
      </c>
      <c r="H464" s="220">
        <v>33</v>
      </c>
      <c r="I464" s="221"/>
      <c r="J464" s="222">
        <f>ROUND(I464*H464,2)</f>
        <v>0</v>
      </c>
      <c r="K464" s="218" t="s">
        <v>221</v>
      </c>
      <c r="L464" s="48"/>
      <c r="M464" s="223" t="s">
        <v>32</v>
      </c>
      <c r="N464" s="224" t="s">
        <v>47</v>
      </c>
      <c r="O464" s="88"/>
      <c r="P464" s="225">
        <f>O464*H464</f>
        <v>0</v>
      </c>
      <c r="Q464" s="225">
        <v>0</v>
      </c>
      <c r="R464" s="225">
        <f>Q464*H464</f>
        <v>0</v>
      </c>
      <c r="S464" s="225">
        <v>0</v>
      </c>
      <c r="T464" s="226">
        <f>S464*H464</f>
        <v>0</v>
      </c>
      <c r="U464" s="42"/>
      <c r="V464" s="42"/>
      <c r="W464" s="42"/>
      <c r="X464" s="42"/>
      <c r="Y464" s="42"/>
      <c r="Z464" s="42"/>
      <c r="AA464" s="42"/>
      <c r="AB464" s="42"/>
      <c r="AC464" s="42"/>
      <c r="AD464" s="42"/>
      <c r="AE464" s="42"/>
      <c r="AR464" s="227" t="s">
        <v>334</v>
      </c>
      <c r="AT464" s="227" t="s">
        <v>217</v>
      </c>
      <c r="AU464" s="227" t="s">
        <v>85</v>
      </c>
      <c r="AY464" s="20" t="s">
        <v>214</v>
      </c>
      <c r="BE464" s="228">
        <f>IF(N464="základní",J464,0)</f>
        <v>0</v>
      </c>
      <c r="BF464" s="228">
        <f>IF(N464="snížená",J464,0)</f>
        <v>0</v>
      </c>
      <c r="BG464" s="228">
        <f>IF(N464="zákl. přenesená",J464,0)</f>
        <v>0</v>
      </c>
      <c r="BH464" s="228">
        <f>IF(N464="sníž. přenesená",J464,0)</f>
        <v>0</v>
      </c>
      <c r="BI464" s="228">
        <f>IF(N464="nulová",J464,0)</f>
        <v>0</v>
      </c>
      <c r="BJ464" s="20" t="s">
        <v>83</v>
      </c>
      <c r="BK464" s="228">
        <f>ROUND(I464*H464,2)</f>
        <v>0</v>
      </c>
      <c r="BL464" s="20" t="s">
        <v>334</v>
      </c>
      <c r="BM464" s="227" t="s">
        <v>715</v>
      </c>
    </row>
    <row r="465" s="2" customFormat="1">
      <c r="A465" s="42"/>
      <c r="B465" s="43"/>
      <c r="C465" s="44"/>
      <c r="D465" s="229" t="s">
        <v>223</v>
      </c>
      <c r="E465" s="44"/>
      <c r="F465" s="230" t="s">
        <v>716</v>
      </c>
      <c r="G465" s="44"/>
      <c r="H465" s="44"/>
      <c r="I465" s="231"/>
      <c r="J465" s="44"/>
      <c r="K465" s="44"/>
      <c r="L465" s="48"/>
      <c r="M465" s="232"/>
      <c r="N465" s="233"/>
      <c r="O465" s="88"/>
      <c r="P465" s="88"/>
      <c r="Q465" s="88"/>
      <c r="R465" s="88"/>
      <c r="S465" s="88"/>
      <c r="T465" s="89"/>
      <c r="U465" s="42"/>
      <c r="V465" s="42"/>
      <c r="W465" s="42"/>
      <c r="X465" s="42"/>
      <c r="Y465" s="42"/>
      <c r="Z465" s="42"/>
      <c r="AA465" s="42"/>
      <c r="AB465" s="42"/>
      <c r="AC465" s="42"/>
      <c r="AD465" s="42"/>
      <c r="AE465" s="42"/>
      <c r="AT465" s="20" t="s">
        <v>223</v>
      </c>
      <c r="AU465" s="20" t="s">
        <v>85</v>
      </c>
    </row>
    <row r="466" s="14" customFormat="1">
      <c r="A466" s="14"/>
      <c r="B466" s="245"/>
      <c r="C466" s="246"/>
      <c r="D466" s="236" t="s">
        <v>225</v>
      </c>
      <c r="E466" s="247" t="s">
        <v>32</v>
      </c>
      <c r="F466" s="248" t="s">
        <v>581</v>
      </c>
      <c r="G466" s="246"/>
      <c r="H466" s="249">
        <v>33</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225</v>
      </c>
      <c r="AU466" s="255" t="s">
        <v>85</v>
      </c>
      <c r="AV466" s="14" t="s">
        <v>85</v>
      </c>
      <c r="AW466" s="14" t="s">
        <v>38</v>
      </c>
      <c r="AX466" s="14" t="s">
        <v>83</v>
      </c>
      <c r="AY466" s="255" t="s">
        <v>214</v>
      </c>
    </row>
    <row r="467" s="2" customFormat="1" ht="16.5" customHeight="1">
      <c r="A467" s="42"/>
      <c r="B467" s="43"/>
      <c r="C467" s="268" t="s">
        <v>717</v>
      </c>
      <c r="D467" s="268" t="s">
        <v>302</v>
      </c>
      <c r="E467" s="269" t="s">
        <v>718</v>
      </c>
      <c r="F467" s="270" t="s">
        <v>719</v>
      </c>
      <c r="G467" s="271" t="s">
        <v>230</v>
      </c>
      <c r="H467" s="272">
        <v>35.640000000000001</v>
      </c>
      <c r="I467" s="273"/>
      <c r="J467" s="274">
        <f>ROUND(I467*H467,2)</f>
        <v>0</v>
      </c>
      <c r="K467" s="270" t="s">
        <v>221</v>
      </c>
      <c r="L467" s="275"/>
      <c r="M467" s="276" t="s">
        <v>32</v>
      </c>
      <c r="N467" s="277" t="s">
        <v>47</v>
      </c>
      <c r="O467" s="88"/>
      <c r="P467" s="225">
        <f>O467*H467</f>
        <v>0</v>
      </c>
      <c r="Q467" s="225">
        <v>0.00080000000000000004</v>
      </c>
      <c r="R467" s="225">
        <f>Q467*H467</f>
        <v>0.028512000000000003</v>
      </c>
      <c r="S467" s="225">
        <v>0</v>
      </c>
      <c r="T467" s="226">
        <f>S467*H467</f>
        <v>0</v>
      </c>
      <c r="U467" s="42"/>
      <c r="V467" s="42"/>
      <c r="W467" s="42"/>
      <c r="X467" s="42"/>
      <c r="Y467" s="42"/>
      <c r="Z467" s="42"/>
      <c r="AA467" s="42"/>
      <c r="AB467" s="42"/>
      <c r="AC467" s="42"/>
      <c r="AD467" s="42"/>
      <c r="AE467" s="42"/>
      <c r="AR467" s="227" t="s">
        <v>426</v>
      </c>
      <c r="AT467" s="227" t="s">
        <v>302</v>
      </c>
      <c r="AU467" s="227" t="s">
        <v>85</v>
      </c>
      <c r="AY467" s="20" t="s">
        <v>214</v>
      </c>
      <c r="BE467" s="228">
        <f>IF(N467="základní",J467,0)</f>
        <v>0</v>
      </c>
      <c r="BF467" s="228">
        <f>IF(N467="snížená",J467,0)</f>
        <v>0</v>
      </c>
      <c r="BG467" s="228">
        <f>IF(N467="zákl. přenesená",J467,0)</f>
        <v>0</v>
      </c>
      <c r="BH467" s="228">
        <f>IF(N467="sníž. přenesená",J467,0)</f>
        <v>0</v>
      </c>
      <c r="BI467" s="228">
        <f>IF(N467="nulová",J467,0)</f>
        <v>0</v>
      </c>
      <c r="BJ467" s="20" t="s">
        <v>83</v>
      </c>
      <c r="BK467" s="228">
        <f>ROUND(I467*H467,2)</f>
        <v>0</v>
      </c>
      <c r="BL467" s="20" t="s">
        <v>334</v>
      </c>
      <c r="BM467" s="227" t="s">
        <v>720</v>
      </c>
    </row>
    <row r="468" s="14" customFormat="1">
      <c r="A468" s="14"/>
      <c r="B468" s="245"/>
      <c r="C468" s="246"/>
      <c r="D468" s="236" t="s">
        <v>225</v>
      </c>
      <c r="E468" s="246"/>
      <c r="F468" s="248" t="s">
        <v>711</v>
      </c>
      <c r="G468" s="246"/>
      <c r="H468" s="249">
        <v>35.640000000000001</v>
      </c>
      <c r="I468" s="250"/>
      <c r="J468" s="246"/>
      <c r="K468" s="246"/>
      <c r="L468" s="251"/>
      <c r="M468" s="252"/>
      <c r="N468" s="253"/>
      <c r="O468" s="253"/>
      <c r="P468" s="253"/>
      <c r="Q468" s="253"/>
      <c r="R468" s="253"/>
      <c r="S468" s="253"/>
      <c r="T468" s="254"/>
      <c r="U468" s="14"/>
      <c r="V468" s="14"/>
      <c r="W468" s="14"/>
      <c r="X468" s="14"/>
      <c r="Y468" s="14"/>
      <c r="Z468" s="14"/>
      <c r="AA468" s="14"/>
      <c r="AB468" s="14"/>
      <c r="AC468" s="14"/>
      <c r="AD468" s="14"/>
      <c r="AE468" s="14"/>
      <c r="AT468" s="255" t="s">
        <v>225</v>
      </c>
      <c r="AU468" s="255" t="s">
        <v>85</v>
      </c>
      <c r="AV468" s="14" t="s">
        <v>85</v>
      </c>
      <c r="AW468" s="14" t="s">
        <v>4</v>
      </c>
      <c r="AX468" s="14" t="s">
        <v>83</v>
      </c>
      <c r="AY468" s="255" t="s">
        <v>214</v>
      </c>
    </row>
    <row r="469" s="2" customFormat="1" ht="24.15" customHeight="1">
      <c r="A469" s="42"/>
      <c r="B469" s="43"/>
      <c r="C469" s="216" t="s">
        <v>721</v>
      </c>
      <c r="D469" s="216" t="s">
        <v>217</v>
      </c>
      <c r="E469" s="217" t="s">
        <v>722</v>
      </c>
      <c r="F469" s="218" t="s">
        <v>723</v>
      </c>
      <c r="G469" s="219" t="s">
        <v>230</v>
      </c>
      <c r="H469" s="220">
        <v>33</v>
      </c>
      <c r="I469" s="221"/>
      <c r="J469" s="222">
        <f>ROUND(I469*H469,2)</f>
        <v>0</v>
      </c>
      <c r="K469" s="218" t="s">
        <v>221</v>
      </c>
      <c r="L469" s="48"/>
      <c r="M469" s="223" t="s">
        <v>32</v>
      </c>
      <c r="N469" s="224" t="s">
        <v>47</v>
      </c>
      <c r="O469" s="88"/>
      <c r="P469" s="225">
        <f>O469*H469</f>
        <v>0</v>
      </c>
      <c r="Q469" s="225">
        <v>0.00016000000000000001</v>
      </c>
      <c r="R469" s="225">
        <f>Q469*H469</f>
        <v>0.0052800000000000008</v>
      </c>
      <c r="S469" s="225">
        <v>0</v>
      </c>
      <c r="T469" s="226">
        <f>S469*H469</f>
        <v>0</v>
      </c>
      <c r="U469" s="42"/>
      <c r="V469" s="42"/>
      <c r="W469" s="42"/>
      <c r="X469" s="42"/>
      <c r="Y469" s="42"/>
      <c r="Z469" s="42"/>
      <c r="AA469" s="42"/>
      <c r="AB469" s="42"/>
      <c r="AC469" s="42"/>
      <c r="AD469" s="42"/>
      <c r="AE469" s="42"/>
      <c r="AR469" s="227" t="s">
        <v>334</v>
      </c>
      <c r="AT469" s="227" t="s">
        <v>217</v>
      </c>
      <c r="AU469" s="227" t="s">
        <v>85</v>
      </c>
      <c r="AY469" s="20" t="s">
        <v>214</v>
      </c>
      <c r="BE469" s="228">
        <f>IF(N469="základní",J469,0)</f>
        <v>0</v>
      </c>
      <c r="BF469" s="228">
        <f>IF(N469="snížená",J469,0)</f>
        <v>0</v>
      </c>
      <c r="BG469" s="228">
        <f>IF(N469="zákl. přenesená",J469,0)</f>
        <v>0</v>
      </c>
      <c r="BH469" s="228">
        <f>IF(N469="sníž. přenesená",J469,0)</f>
        <v>0</v>
      </c>
      <c r="BI469" s="228">
        <f>IF(N469="nulová",J469,0)</f>
        <v>0</v>
      </c>
      <c r="BJ469" s="20" t="s">
        <v>83</v>
      </c>
      <c r="BK469" s="228">
        <f>ROUND(I469*H469,2)</f>
        <v>0</v>
      </c>
      <c r="BL469" s="20" t="s">
        <v>334</v>
      </c>
      <c r="BM469" s="227" t="s">
        <v>724</v>
      </c>
    </row>
    <row r="470" s="2" customFormat="1">
      <c r="A470" s="42"/>
      <c r="B470" s="43"/>
      <c r="C470" s="44"/>
      <c r="D470" s="229" t="s">
        <v>223</v>
      </c>
      <c r="E470" s="44"/>
      <c r="F470" s="230" t="s">
        <v>725</v>
      </c>
      <c r="G470" s="44"/>
      <c r="H470" s="44"/>
      <c r="I470" s="231"/>
      <c r="J470" s="44"/>
      <c r="K470" s="44"/>
      <c r="L470" s="48"/>
      <c r="M470" s="232"/>
      <c r="N470" s="233"/>
      <c r="O470" s="88"/>
      <c r="P470" s="88"/>
      <c r="Q470" s="88"/>
      <c r="R470" s="88"/>
      <c r="S470" s="88"/>
      <c r="T470" s="89"/>
      <c r="U470" s="42"/>
      <c r="V470" s="42"/>
      <c r="W470" s="42"/>
      <c r="X470" s="42"/>
      <c r="Y470" s="42"/>
      <c r="Z470" s="42"/>
      <c r="AA470" s="42"/>
      <c r="AB470" s="42"/>
      <c r="AC470" s="42"/>
      <c r="AD470" s="42"/>
      <c r="AE470" s="42"/>
      <c r="AT470" s="20" t="s">
        <v>223</v>
      </c>
      <c r="AU470" s="20" t="s">
        <v>85</v>
      </c>
    </row>
    <row r="471" s="2" customFormat="1" ht="37.8" customHeight="1">
      <c r="A471" s="42"/>
      <c r="B471" s="43"/>
      <c r="C471" s="216" t="s">
        <v>726</v>
      </c>
      <c r="D471" s="216" t="s">
        <v>217</v>
      </c>
      <c r="E471" s="217" t="s">
        <v>727</v>
      </c>
      <c r="F471" s="218" t="s">
        <v>728</v>
      </c>
      <c r="G471" s="219" t="s">
        <v>230</v>
      </c>
      <c r="H471" s="220">
        <v>33</v>
      </c>
      <c r="I471" s="221"/>
      <c r="J471" s="222">
        <f>ROUND(I471*H471,2)</f>
        <v>0</v>
      </c>
      <c r="K471" s="218" t="s">
        <v>221</v>
      </c>
      <c r="L471" s="48"/>
      <c r="M471" s="223" t="s">
        <v>32</v>
      </c>
      <c r="N471" s="224" t="s">
        <v>47</v>
      </c>
      <c r="O471" s="88"/>
      <c r="P471" s="225">
        <f>O471*H471</f>
        <v>0</v>
      </c>
      <c r="Q471" s="225">
        <v>0.00014999999999999999</v>
      </c>
      <c r="R471" s="225">
        <f>Q471*H471</f>
        <v>0.0049499999999999995</v>
      </c>
      <c r="S471" s="225">
        <v>0</v>
      </c>
      <c r="T471" s="226">
        <f>S471*H471</f>
        <v>0</v>
      </c>
      <c r="U471" s="42"/>
      <c r="V471" s="42"/>
      <c r="W471" s="42"/>
      <c r="X471" s="42"/>
      <c r="Y471" s="42"/>
      <c r="Z471" s="42"/>
      <c r="AA471" s="42"/>
      <c r="AB471" s="42"/>
      <c r="AC471" s="42"/>
      <c r="AD471" s="42"/>
      <c r="AE471" s="42"/>
      <c r="AR471" s="227" t="s">
        <v>334</v>
      </c>
      <c r="AT471" s="227" t="s">
        <v>217</v>
      </c>
      <c r="AU471" s="227" t="s">
        <v>85</v>
      </c>
      <c r="AY471" s="20" t="s">
        <v>214</v>
      </c>
      <c r="BE471" s="228">
        <f>IF(N471="základní",J471,0)</f>
        <v>0</v>
      </c>
      <c r="BF471" s="228">
        <f>IF(N471="snížená",J471,0)</f>
        <v>0</v>
      </c>
      <c r="BG471" s="228">
        <f>IF(N471="zákl. přenesená",J471,0)</f>
        <v>0</v>
      </c>
      <c r="BH471" s="228">
        <f>IF(N471="sníž. přenesená",J471,0)</f>
        <v>0</v>
      </c>
      <c r="BI471" s="228">
        <f>IF(N471="nulová",J471,0)</f>
        <v>0</v>
      </c>
      <c r="BJ471" s="20" t="s">
        <v>83</v>
      </c>
      <c r="BK471" s="228">
        <f>ROUND(I471*H471,2)</f>
        <v>0</v>
      </c>
      <c r="BL471" s="20" t="s">
        <v>334</v>
      </c>
      <c r="BM471" s="227" t="s">
        <v>729</v>
      </c>
    </row>
    <row r="472" s="2" customFormat="1">
      <c r="A472" s="42"/>
      <c r="B472" s="43"/>
      <c r="C472" s="44"/>
      <c r="D472" s="229" t="s">
        <v>223</v>
      </c>
      <c r="E472" s="44"/>
      <c r="F472" s="230" t="s">
        <v>730</v>
      </c>
      <c r="G472" s="44"/>
      <c r="H472" s="44"/>
      <c r="I472" s="231"/>
      <c r="J472" s="44"/>
      <c r="K472" s="44"/>
      <c r="L472" s="48"/>
      <c r="M472" s="232"/>
      <c r="N472" s="233"/>
      <c r="O472" s="88"/>
      <c r="P472" s="88"/>
      <c r="Q472" s="88"/>
      <c r="R472" s="88"/>
      <c r="S472" s="88"/>
      <c r="T472" s="89"/>
      <c r="U472" s="42"/>
      <c r="V472" s="42"/>
      <c r="W472" s="42"/>
      <c r="X472" s="42"/>
      <c r="Y472" s="42"/>
      <c r="Z472" s="42"/>
      <c r="AA472" s="42"/>
      <c r="AB472" s="42"/>
      <c r="AC472" s="42"/>
      <c r="AD472" s="42"/>
      <c r="AE472" s="42"/>
      <c r="AT472" s="20" t="s">
        <v>223</v>
      </c>
      <c r="AU472" s="20" t="s">
        <v>85</v>
      </c>
    </row>
    <row r="473" s="2" customFormat="1" ht="33" customHeight="1">
      <c r="A473" s="42"/>
      <c r="B473" s="43"/>
      <c r="C473" s="216" t="s">
        <v>731</v>
      </c>
      <c r="D473" s="216" t="s">
        <v>217</v>
      </c>
      <c r="E473" s="217" t="s">
        <v>732</v>
      </c>
      <c r="F473" s="218" t="s">
        <v>733</v>
      </c>
      <c r="G473" s="219" t="s">
        <v>230</v>
      </c>
      <c r="H473" s="220">
        <v>33</v>
      </c>
      <c r="I473" s="221"/>
      <c r="J473" s="222">
        <f>ROUND(I473*H473,2)</f>
        <v>0</v>
      </c>
      <c r="K473" s="218" t="s">
        <v>221</v>
      </c>
      <c r="L473" s="48"/>
      <c r="M473" s="223" t="s">
        <v>32</v>
      </c>
      <c r="N473" s="224" t="s">
        <v>47</v>
      </c>
      <c r="O473" s="88"/>
      <c r="P473" s="225">
        <f>O473*H473</f>
        <v>0</v>
      </c>
      <c r="Q473" s="225">
        <v>1.0000000000000001E-05</v>
      </c>
      <c r="R473" s="225">
        <f>Q473*H473</f>
        <v>0.00033000000000000005</v>
      </c>
      <c r="S473" s="225">
        <v>0</v>
      </c>
      <c r="T473" s="226">
        <f>S473*H473</f>
        <v>0</v>
      </c>
      <c r="U473" s="42"/>
      <c r="V473" s="42"/>
      <c r="W473" s="42"/>
      <c r="X473" s="42"/>
      <c r="Y473" s="42"/>
      <c r="Z473" s="42"/>
      <c r="AA473" s="42"/>
      <c r="AB473" s="42"/>
      <c r="AC473" s="42"/>
      <c r="AD473" s="42"/>
      <c r="AE473" s="42"/>
      <c r="AR473" s="227" t="s">
        <v>334</v>
      </c>
      <c r="AT473" s="227" t="s">
        <v>217</v>
      </c>
      <c r="AU473" s="227" t="s">
        <v>85</v>
      </c>
      <c r="AY473" s="20" t="s">
        <v>214</v>
      </c>
      <c r="BE473" s="228">
        <f>IF(N473="základní",J473,0)</f>
        <v>0</v>
      </c>
      <c r="BF473" s="228">
        <f>IF(N473="snížená",J473,0)</f>
        <v>0</v>
      </c>
      <c r="BG473" s="228">
        <f>IF(N473="zákl. přenesená",J473,0)</f>
        <v>0</v>
      </c>
      <c r="BH473" s="228">
        <f>IF(N473="sníž. přenesená",J473,0)</f>
        <v>0</v>
      </c>
      <c r="BI473" s="228">
        <f>IF(N473="nulová",J473,0)</f>
        <v>0</v>
      </c>
      <c r="BJ473" s="20" t="s">
        <v>83</v>
      </c>
      <c r="BK473" s="228">
        <f>ROUND(I473*H473,2)</f>
        <v>0</v>
      </c>
      <c r="BL473" s="20" t="s">
        <v>334</v>
      </c>
      <c r="BM473" s="227" t="s">
        <v>734</v>
      </c>
    </row>
    <row r="474" s="2" customFormat="1">
      <c r="A474" s="42"/>
      <c r="B474" s="43"/>
      <c r="C474" s="44"/>
      <c r="D474" s="229" t="s">
        <v>223</v>
      </c>
      <c r="E474" s="44"/>
      <c r="F474" s="230" t="s">
        <v>735</v>
      </c>
      <c r="G474" s="44"/>
      <c r="H474" s="44"/>
      <c r="I474" s="231"/>
      <c r="J474" s="44"/>
      <c r="K474" s="44"/>
      <c r="L474" s="48"/>
      <c r="M474" s="232"/>
      <c r="N474" s="233"/>
      <c r="O474" s="88"/>
      <c r="P474" s="88"/>
      <c r="Q474" s="88"/>
      <c r="R474" s="88"/>
      <c r="S474" s="88"/>
      <c r="T474" s="89"/>
      <c r="U474" s="42"/>
      <c r="V474" s="42"/>
      <c r="W474" s="42"/>
      <c r="X474" s="42"/>
      <c r="Y474" s="42"/>
      <c r="Z474" s="42"/>
      <c r="AA474" s="42"/>
      <c r="AB474" s="42"/>
      <c r="AC474" s="42"/>
      <c r="AD474" s="42"/>
      <c r="AE474" s="42"/>
      <c r="AT474" s="20" t="s">
        <v>223</v>
      </c>
      <c r="AU474" s="20" t="s">
        <v>85</v>
      </c>
    </row>
    <row r="475" s="2" customFormat="1" ht="24.15" customHeight="1">
      <c r="A475" s="42"/>
      <c r="B475" s="43"/>
      <c r="C475" s="216" t="s">
        <v>736</v>
      </c>
      <c r="D475" s="216" t="s">
        <v>217</v>
      </c>
      <c r="E475" s="217" t="s">
        <v>737</v>
      </c>
      <c r="F475" s="218" t="s">
        <v>738</v>
      </c>
      <c r="G475" s="219" t="s">
        <v>230</v>
      </c>
      <c r="H475" s="220">
        <v>33</v>
      </c>
      <c r="I475" s="221"/>
      <c r="J475" s="222">
        <f>ROUND(I475*H475,2)</f>
        <v>0</v>
      </c>
      <c r="K475" s="218" t="s">
        <v>221</v>
      </c>
      <c r="L475" s="48"/>
      <c r="M475" s="223" t="s">
        <v>32</v>
      </c>
      <c r="N475" s="224" t="s">
        <v>47</v>
      </c>
      <c r="O475" s="88"/>
      <c r="P475" s="225">
        <f>O475*H475</f>
        <v>0</v>
      </c>
      <c r="Q475" s="225">
        <v>0.00010000000000000001</v>
      </c>
      <c r="R475" s="225">
        <f>Q475*H475</f>
        <v>0.0033</v>
      </c>
      <c r="S475" s="225">
        <v>0</v>
      </c>
      <c r="T475" s="226">
        <f>S475*H475</f>
        <v>0</v>
      </c>
      <c r="U475" s="42"/>
      <c r="V475" s="42"/>
      <c r="W475" s="42"/>
      <c r="X475" s="42"/>
      <c r="Y475" s="42"/>
      <c r="Z475" s="42"/>
      <c r="AA475" s="42"/>
      <c r="AB475" s="42"/>
      <c r="AC475" s="42"/>
      <c r="AD475" s="42"/>
      <c r="AE475" s="42"/>
      <c r="AR475" s="227" t="s">
        <v>334</v>
      </c>
      <c r="AT475" s="227" t="s">
        <v>217</v>
      </c>
      <c r="AU475" s="227" t="s">
        <v>85</v>
      </c>
      <c r="AY475" s="20" t="s">
        <v>214</v>
      </c>
      <c r="BE475" s="228">
        <f>IF(N475="základní",J475,0)</f>
        <v>0</v>
      </c>
      <c r="BF475" s="228">
        <f>IF(N475="snížená",J475,0)</f>
        <v>0</v>
      </c>
      <c r="BG475" s="228">
        <f>IF(N475="zákl. přenesená",J475,0)</f>
        <v>0</v>
      </c>
      <c r="BH475" s="228">
        <f>IF(N475="sníž. přenesená",J475,0)</f>
        <v>0</v>
      </c>
      <c r="BI475" s="228">
        <f>IF(N475="nulová",J475,0)</f>
        <v>0</v>
      </c>
      <c r="BJ475" s="20" t="s">
        <v>83</v>
      </c>
      <c r="BK475" s="228">
        <f>ROUND(I475*H475,2)</f>
        <v>0</v>
      </c>
      <c r="BL475" s="20" t="s">
        <v>334</v>
      </c>
      <c r="BM475" s="227" t="s">
        <v>739</v>
      </c>
    </row>
    <row r="476" s="2" customFormat="1">
      <c r="A476" s="42"/>
      <c r="B476" s="43"/>
      <c r="C476" s="44"/>
      <c r="D476" s="229" t="s">
        <v>223</v>
      </c>
      <c r="E476" s="44"/>
      <c r="F476" s="230" t="s">
        <v>740</v>
      </c>
      <c r="G476" s="44"/>
      <c r="H476" s="44"/>
      <c r="I476" s="231"/>
      <c r="J476" s="44"/>
      <c r="K476" s="44"/>
      <c r="L476" s="48"/>
      <c r="M476" s="232"/>
      <c r="N476" s="233"/>
      <c r="O476" s="88"/>
      <c r="P476" s="88"/>
      <c r="Q476" s="88"/>
      <c r="R476" s="88"/>
      <c r="S476" s="88"/>
      <c r="T476" s="89"/>
      <c r="U476" s="42"/>
      <c r="V476" s="42"/>
      <c r="W476" s="42"/>
      <c r="X476" s="42"/>
      <c r="Y476" s="42"/>
      <c r="Z476" s="42"/>
      <c r="AA476" s="42"/>
      <c r="AB476" s="42"/>
      <c r="AC476" s="42"/>
      <c r="AD476" s="42"/>
      <c r="AE476" s="42"/>
      <c r="AT476" s="20" t="s">
        <v>223</v>
      </c>
      <c r="AU476" s="20" t="s">
        <v>85</v>
      </c>
    </row>
    <row r="477" s="2" customFormat="1" ht="49.05" customHeight="1">
      <c r="A477" s="42"/>
      <c r="B477" s="43"/>
      <c r="C477" s="216" t="s">
        <v>741</v>
      </c>
      <c r="D477" s="216" t="s">
        <v>217</v>
      </c>
      <c r="E477" s="217" t="s">
        <v>742</v>
      </c>
      <c r="F477" s="218" t="s">
        <v>743</v>
      </c>
      <c r="G477" s="219" t="s">
        <v>241</v>
      </c>
      <c r="H477" s="220">
        <v>0.90900000000000003</v>
      </c>
      <c r="I477" s="221"/>
      <c r="J477" s="222">
        <f>ROUND(I477*H477,2)</f>
        <v>0</v>
      </c>
      <c r="K477" s="218" t="s">
        <v>221</v>
      </c>
      <c r="L477" s="48"/>
      <c r="M477" s="223" t="s">
        <v>32</v>
      </c>
      <c r="N477" s="224" t="s">
        <v>47</v>
      </c>
      <c r="O477" s="88"/>
      <c r="P477" s="225">
        <f>O477*H477</f>
        <v>0</v>
      </c>
      <c r="Q477" s="225">
        <v>0</v>
      </c>
      <c r="R477" s="225">
        <f>Q477*H477</f>
        <v>0</v>
      </c>
      <c r="S477" s="225">
        <v>0</v>
      </c>
      <c r="T477" s="226">
        <f>S477*H477</f>
        <v>0</v>
      </c>
      <c r="U477" s="42"/>
      <c r="V477" s="42"/>
      <c r="W477" s="42"/>
      <c r="X477" s="42"/>
      <c r="Y477" s="42"/>
      <c r="Z477" s="42"/>
      <c r="AA477" s="42"/>
      <c r="AB477" s="42"/>
      <c r="AC477" s="42"/>
      <c r="AD477" s="42"/>
      <c r="AE477" s="42"/>
      <c r="AR477" s="227" t="s">
        <v>334</v>
      </c>
      <c r="AT477" s="227" t="s">
        <v>217</v>
      </c>
      <c r="AU477" s="227" t="s">
        <v>85</v>
      </c>
      <c r="AY477" s="20" t="s">
        <v>214</v>
      </c>
      <c r="BE477" s="228">
        <f>IF(N477="základní",J477,0)</f>
        <v>0</v>
      </c>
      <c r="BF477" s="228">
        <f>IF(N477="snížená",J477,0)</f>
        <v>0</v>
      </c>
      <c r="BG477" s="228">
        <f>IF(N477="zákl. přenesená",J477,0)</f>
        <v>0</v>
      </c>
      <c r="BH477" s="228">
        <f>IF(N477="sníž. přenesená",J477,0)</f>
        <v>0</v>
      </c>
      <c r="BI477" s="228">
        <f>IF(N477="nulová",J477,0)</f>
        <v>0</v>
      </c>
      <c r="BJ477" s="20" t="s">
        <v>83</v>
      </c>
      <c r="BK477" s="228">
        <f>ROUND(I477*H477,2)</f>
        <v>0</v>
      </c>
      <c r="BL477" s="20" t="s">
        <v>334</v>
      </c>
      <c r="BM477" s="227" t="s">
        <v>744</v>
      </c>
    </row>
    <row r="478" s="2" customFormat="1">
      <c r="A478" s="42"/>
      <c r="B478" s="43"/>
      <c r="C478" s="44"/>
      <c r="D478" s="229" t="s">
        <v>223</v>
      </c>
      <c r="E478" s="44"/>
      <c r="F478" s="230" t="s">
        <v>745</v>
      </c>
      <c r="G478" s="44"/>
      <c r="H478" s="44"/>
      <c r="I478" s="231"/>
      <c r="J478" s="44"/>
      <c r="K478" s="44"/>
      <c r="L478" s="48"/>
      <c r="M478" s="232"/>
      <c r="N478" s="233"/>
      <c r="O478" s="88"/>
      <c r="P478" s="88"/>
      <c r="Q478" s="88"/>
      <c r="R478" s="88"/>
      <c r="S478" s="88"/>
      <c r="T478" s="89"/>
      <c r="U478" s="42"/>
      <c r="V478" s="42"/>
      <c r="W478" s="42"/>
      <c r="X478" s="42"/>
      <c r="Y478" s="42"/>
      <c r="Z478" s="42"/>
      <c r="AA478" s="42"/>
      <c r="AB478" s="42"/>
      <c r="AC478" s="42"/>
      <c r="AD478" s="42"/>
      <c r="AE478" s="42"/>
      <c r="AT478" s="20" t="s">
        <v>223</v>
      </c>
      <c r="AU478" s="20" t="s">
        <v>85</v>
      </c>
    </row>
    <row r="479" s="12" customFormat="1" ht="22.8" customHeight="1">
      <c r="A479" s="12"/>
      <c r="B479" s="200"/>
      <c r="C479" s="201"/>
      <c r="D479" s="202" t="s">
        <v>75</v>
      </c>
      <c r="E479" s="214" t="s">
        <v>746</v>
      </c>
      <c r="F479" s="214" t="s">
        <v>747</v>
      </c>
      <c r="G479" s="201"/>
      <c r="H479" s="201"/>
      <c r="I479" s="204"/>
      <c r="J479" s="215">
        <f>BK479</f>
        <v>0</v>
      </c>
      <c r="K479" s="201"/>
      <c r="L479" s="206"/>
      <c r="M479" s="207"/>
      <c r="N479" s="208"/>
      <c r="O479" s="208"/>
      <c r="P479" s="209">
        <f>SUM(P480:P522)</f>
        <v>0</v>
      </c>
      <c r="Q479" s="208"/>
      <c r="R479" s="209">
        <f>SUM(R480:R522)</f>
        <v>3.1544575999999998</v>
      </c>
      <c r="S479" s="208"/>
      <c r="T479" s="210">
        <f>SUM(T480:T522)</f>
        <v>1.8883000000000001</v>
      </c>
      <c r="U479" s="12"/>
      <c r="V479" s="12"/>
      <c r="W479" s="12"/>
      <c r="X479" s="12"/>
      <c r="Y479" s="12"/>
      <c r="Z479" s="12"/>
      <c r="AA479" s="12"/>
      <c r="AB479" s="12"/>
      <c r="AC479" s="12"/>
      <c r="AD479" s="12"/>
      <c r="AE479" s="12"/>
      <c r="AR479" s="211" t="s">
        <v>85</v>
      </c>
      <c r="AT479" s="212" t="s">
        <v>75</v>
      </c>
      <c r="AU479" s="212" t="s">
        <v>83</v>
      </c>
      <c r="AY479" s="211" t="s">
        <v>214</v>
      </c>
      <c r="BK479" s="213">
        <f>SUM(BK480:BK522)</f>
        <v>0</v>
      </c>
    </row>
    <row r="480" s="2" customFormat="1" ht="24.15" customHeight="1">
      <c r="A480" s="42"/>
      <c r="B480" s="43"/>
      <c r="C480" s="216" t="s">
        <v>748</v>
      </c>
      <c r="D480" s="216" t="s">
        <v>217</v>
      </c>
      <c r="E480" s="217" t="s">
        <v>749</v>
      </c>
      <c r="F480" s="218" t="s">
        <v>750</v>
      </c>
      <c r="G480" s="219" t="s">
        <v>230</v>
      </c>
      <c r="H480" s="220">
        <v>706</v>
      </c>
      <c r="I480" s="221"/>
      <c r="J480" s="222">
        <f>ROUND(I480*H480,2)</f>
        <v>0</v>
      </c>
      <c r="K480" s="218" t="s">
        <v>221</v>
      </c>
      <c r="L480" s="48"/>
      <c r="M480" s="223" t="s">
        <v>32</v>
      </c>
      <c r="N480" s="224" t="s">
        <v>47</v>
      </c>
      <c r="O480" s="88"/>
      <c r="P480" s="225">
        <f>O480*H480</f>
        <v>0</v>
      </c>
      <c r="Q480" s="225">
        <v>0</v>
      </c>
      <c r="R480" s="225">
        <f>Q480*H480</f>
        <v>0</v>
      </c>
      <c r="S480" s="225">
        <v>0.0025000000000000001</v>
      </c>
      <c r="T480" s="226">
        <f>S480*H480</f>
        <v>1.7650000000000001</v>
      </c>
      <c r="U480" s="42"/>
      <c r="V480" s="42"/>
      <c r="W480" s="42"/>
      <c r="X480" s="42"/>
      <c r="Y480" s="42"/>
      <c r="Z480" s="42"/>
      <c r="AA480" s="42"/>
      <c r="AB480" s="42"/>
      <c r="AC480" s="42"/>
      <c r="AD480" s="42"/>
      <c r="AE480" s="42"/>
      <c r="AR480" s="227" t="s">
        <v>334</v>
      </c>
      <c r="AT480" s="227" t="s">
        <v>217</v>
      </c>
      <c r="AU480" s="227" t="s">
        <v>85</v>
      </c>
      <c r="AY480" s="20" t="s">
        <v>214</v>
      </c>
      <c r="BE480" s="228">
        <f>IF(N480="základní",J480,0)</f>
        <v>0</v>
      </c>
      <c r="BF480" s="228">
        <f>IF(N480="snížená",J480,0)</f>
        <v>0</v>
      </c>
      <c r="BG480" s="228">
        <f>IF(N480="zákl. přenesená",J480,0)</f>
        <v>0</v>
      </c>
      <c r="BH480" s="228">
        <f>IF(N480="sníž. přenesená",J480,0)</f>
        <v>0</v>
      </c>
      <c r="BI480" s="228">
        <f>IF(N480="nulová",J480,0)</f>
        <v>0</v>
      </c>
      <c r="BJ480" s="20" t="s">
        <v>83</v>
      </c>
      <c r="BK480" s="228">
        <f>ROUND(I480*H480,2)</f>
        <v>0</v>
      </c>
      <c r="BL480" s="20" t="s">
        <v>334</v>
      </c>
      <c r="BM480" s="227" t="s">
        <v>751</v>
      </c>
    </row>
    <row r="481" s="2" customFormat="1">
      <c r="A481" s="42"/>
      <c r="B481" s="43"/>
      <c r="C481" s="44"/>
      <c r="D481" s="229" t="s">
        <v>223</v>
      </c>
      <c r="E481" s="44"/>
      <c r="F481" s="230" t="s">
        <v>752</v>
      </c>
      <c r="G481" s="44"/>
      <c r="H481" s="44"/>
      <c r="I481" s="231"/>
      <c r="J481" s="44"/>
      <c r="K481" s="44"/>
      <c r="L481" s="48"/>
      <c r="M481" s="232"/>
      <c r="N481" s="233"/>
      <c r="O481" s="88"/>
      <c r="P481" s="88"/>
      <c r="Q481" s="88"/>
      <c r="R481" s="88"/>
      <c r="S481" s="88"/>
      <c r="T481" s="89"/>
      <c r="U481" s="42"/>
      <c r="V481" s="42"/>
      <c r="W481" s="42"/>
      <c r="X481" s="42"/>
      <c r="Y481" s="42"/>
      <c r="Z481" s="42"/>
      <c r="AA481" s="42"/>
      <c r="AB481" s="42"/>
      <c r="AC481" s="42"/>
      <c r="AD481" s="42"/>
      <c r="AE481" s="42"/>
      <c r="AT481" s="20" t="s">
        <v>223</v>
      </c>
      <c r="AU481" s="20" t="s">
        <v>85</v>
      </c>
    </row>
    <row r="482" s="14" customFormat="1">
      <c r="A482" s="14"/>
      <c r="B482" s="245"/>
      <c r="C482" s="246"/>
      <c r="D482" s="236" t="s">
        <v>225</v>
      </c>
      <c r="E482" s="247" t="s">
        <v>32</v>
      </c>
      <c r="F482" s="248" t="s">
        <v>251</v>
      </c>
      <c r="G482" s="246"/>
      <c r="H482" s="249">
        <v>64.129999999999995</v>
      </c>
      <c r="I482" s="250"/>
      <c r="J482" s="246"/>
      <c r="K482" s="246"/>
      <c r="L482" s="251"/>
      <c r="M482" s="252"/>
      <c r="N482" s="253"/>
      <c r="O482" s="253"/>
      <c r="P482" s="253"/>
      <c r="Q482" s="253"/>
      <c r="R482" s="253"/>
      <c r="S482" s="253"/>
      <c r="T482" s="254"/>
      <c r="U482" s="14"/>
      <c r="V482" s="14"/>
      <c r="W482" s="14"/>
      <c r="X482" s="14"/>
      <c r="Y482" s="14"/>
      <c r="Z482" s="14"/>
      <c r="AA482" s="14"/>
      <c r="AB482" s="14"/>
      <c r="AC482" s="14"/>
      <c r="AD482" s="14"/>
      <c r="AE482" s="14"/>
      <c r="AT482" s="255" t="s">
        <v>225</v>
      </c>
      <c r="AU482" s="255" t="s">
        <v>85</v>
      </c>
      <c r="AV482" s="14" t="s">
        <v>85</v>
      </c>
      <c r="AW482" s="14" t="s">
        <v>38</v>
      </c>
      <c r="AX482" s="14" t="s">
        <v>76</v>
      </c>
      <c r="AY482" s="255" t="s">
        <v>214</v>
      </c>
    </row>
    <row r="483" s="14" customFormat="1">
      <c r="A483" s="14"/>
      <c r="B483" s="245"/>
      <c r="C483" s="246"/>
      <c r="D483" s="236" t="s">
        <v>225</v>
      </c>
      <c r="E483" s="247" t="s">
        <v>32</v>
      </c>
      <c r="F483" s="248" t="s">
        <v>252</v>
      </c>
      <c r="G483" s="246"/>
      <c r="H483" s="249">
        <v>59.619999999999997</v>
      </c>
      <c r="I483" s="250"/>
      <c r="J483" s="246"/>
      <c r="K483" s="246"/>
      <c r="L483" s="251"/>
      <c r="M483" s="252"/>
      <c r="N483" s="253"/>
      <c r="O483" s="253"/>
      <c r="P483" s="253"/>
      <c r="Q483" s="253"/>
      <c r="R483" s="253"/>
      <c r="S483" s="253"/>
      <c r="T483" s="254"/>
      <c r="U483" s="14"/>
      <c r="V483" s="14"/>
      <c r="W483" s="14"/>
      <c r="X483" s="14"/>
      <c r="Y483" s="14"/>
      <c r="Z483" s="14"/>
      <c r="AA483" s="14"/>
      <c r="AB483" s="14"/>
      <c r="AC483" s="14"/>
      <c r="AD483" s="14"/>
      <c r="AE483" s="14"/>
      <c r="AT483" s="255" t="s">
        <v>225</v>
      </c>
      <c r="AU483" s="255" t="s">
        <v>85</v>
      </c>
      <c r="AV483" s="14" t="s">
        <v>85</v>
      </c>
      <c r="AW483" s="14" t="s">
        <v>38</v>
      </c>
      <c r="AX483" s="14" t="s">
        <v>76</v>
      </c>
      <c r="AY483" s="255" t="s">
        <v>214</v>
      </c>
    </row>
    <row r="484" s="14" customFormat="1">
      <c r="A484" s="14"/>
      <c r="B484" s="245"/>
      <c r="C484" s="246"/>
      <c r="D484" s="236" t="s">
        <v>225</v>
      </c>
      <c r="E484" s="247" t="s">
        <v>32</v>
      </c>
      <c r="F484" s="248" t="s">
        <v>253</v>
      </c>
      <c r="G484" s="246"/>
      <c r="H484" s="249">
        <v>72.930000000000007</v>
      </c>
      <c r="I484" s="250"/>
      <c r="J484" s="246"/>
      <c r="K484" s="246"/>
      <c r="L484" s="251"/>
      <c r="M484" s="252"/>
      <c r="N484" s="253"/>
      <c r="O484" s="253"/>
      <c r="P484" s="253"/>
      <c r="Q484" s="253"/>
      <c r="R484" s="253"/>
      <c r="S484" s="253"/>
      <c r="T484" s="254"/>
      <c r="U484" s="14"/>
      <c r="V484" s="14"/>
      <c r="W484" s="14"/>
      <c r="X484" s="14"/>
      <c r="Y484" s="14"/>
      <c r="Z484" s="14"/>
      <c r="AA484" s="14"/>
      <c r="AB484" s="14"/>
      <c r="AC484" s="14"/>
      <c r="AD484" s="14"/>
      <c r="AE484" s="14"/>
      <c r="AT484" s="255" t="s">
        <v>225</v>
      </c>
      <c r="AU484" s="255" t="s">
        <v>85</v>
      </c>
      <c r="AV484" s="14" t="s">
        <v>85</v>
      </c>
      <c r="AW484" s="14" t="s">
        <v>38</v>
      </c>
      <c r="AX484" s="14" t="s">
        <v>76</v>
      </c>
      <c r="AY484" s="255" t="s">
        <v>214</v>
      </c>
    </row>
    <row r="485" s="14" customFormat="1">
      <c r="A485" s="14"/>
      <c r="B485" s="245"/>
      <c r="C485" s="246"/>
      <c r="D485" s="236" t="s">
        <v>225</v>
      </c>
      <c r="E485" s="247" t="s">
        <v>32</v>
      </c>
      <c r="F485" s="248" t="s">
        <v>254</v>
      </c>
      <c r="G485" s="246"/>
      <c r="H485" s="249">
        <v>72.159999999999997</v>
      </c>
      <c r="I485" s="250"/>
      <c r="J485" s="246"/>
      <c r="K485" s="246"/>
      <c r="L485" s="251"/>
      <c r="M485" s="252"/>
      <c r="N485" s="253"/>
      <c r="O485" s="253"/>
      <c r="P485" s="253"/>
      <c r="Q485" s="253"/>
      <c r="R485" s="253"/>
      <c r="S485" s="253"/>
      <c r="T485" s="254"/>
      <c r="U485" s="14"/>
      <c r="V485" s="14"/>
      <c r="W485" s="14"/>
      <c r="X485" s="14"/>
      <c r="Y485" s="14"/>
      <c r="Z485" s="14"/>
      <c r="AA485" s="14"/>
      <c r="AB485" s="14"/>
      <c r="AC485" s="14"/>
      <c r="AD485" s="14"/>
      <c r="AE485" s="14"/>
      <c r="AT485" s="255" t="s">
        <v>225</v>
      </c>
      <c r="AU485" s="255" t="s">
        <v>85</v>
      </c>
      <c r="AV485" s="14" t="s">
        <v>85</v>
      </c>
      <c r="AW485" s="14" t="s">
        <v>38</v>
      </c>
      <c r="AX485" s="14" t="s">
        <v>76</v>
      </c>
      <c r="AY485" s="255" t="s">
        <v>214</v>
      </c>
    </row>
    <row r="486" s="14" customFormat="1">
      <c r="A486" s="14"/>
      <c r="B486" s="245"/>
      <c r="C486" s="246"/>
      <c r="D486" s="236" t="s">
        <v>225</v>
      </c>
      <c r="E486" s="247" t="s">
        <v>32</v>
      </c>
      <c r="F486" s="248" t="s">
        <v>255</v>
      </c>
      <c r="G486" s="246"/>
      <c r="H486" s="249">
        <v>84.260000000000005</v>
      </c>
      <c r="I486" s="250"/>
      <c r="J486" s="246"/>
      <c r="K486" s="246"/>
      <c r="L486" s="251"/>
      <c r="M486" s="252"/>
      <c r="N486" s="253"/>
      <c r="O486" s="253"/>
      <c r="P486" s="253"/>
      <c r="Q486" s="253"/>
      <c r="R486" s="253"/>
      <c r="S486" s="253"/>
      <c r="T486" s="254"/>
      <c r="U486" s="14"/>
      <c r="V486" s="14"/>
      <c r="W486" s="14"/>
      <c r="X486" s="14"/>
      <c r="Y486" s="14"/>
      <c r="Z486" s="14"/>
      <c r="AA486" s="14"/>
      <c r="AB486" s="14"/>
      <c r="AC486" s="14"/>
      <c r="AD486" s="14"/>
      <c r="AE486" s="14"/>
      <c r="AT486" s="255" t="s">
        <v>225</v>
      </c>
      <c r="AU486" s="255" t="s">
        <v>85</v>
      </c>
      <c r="AV486" s="14" t="s">
        <v>85</v>
      </c>
      <c r="AW486" s="14" t="s">
        <v>38</v>
      </c>
      <c r="AX486" s="14" t="s">
        <v>76</v>
      </c>
      <c r="AY486" s="255" t="s">
        <v>214</v>
      </c>
    </row>
    <row r="487" s="16" customFormat="1">
      <c r="A487" s="16"/>
      <c r="B487" s="278"/>
      <c r="C487" s="279"/>
      <c r="D487" s="236" t="s">
        <v>225</v>
      </c>
      <c r="E487" s="280" t="s">
        <v>32</v>
      </c>
      <c r="F487" s="281" t="s">
        <v>753</v>
      </c>
      <c r="G487" s="279"/>
      <c r="H487" s="282">
        <v>353.10000000000002</v>
      </c>
      <c r="I487" s="283"/>
      <c r="J487" s="279"/>
      <c r="K487" s="279"/>
      <c r="L487" s="284"/>
      <c r="M487" s="285"/>
      <c r="N487" s="286"/>
      <c r="O487" s="286"/>
      <c r="P487" s="286"/>
      <c r="Q487" s="286"/>
      <c r="R487" s="286"/>
      <c r="S487" s="286"/>
      <c r="T487" s="287"/>
      <c r="U487" s="16"/>
      <c r="V487" s="16"/>
      <c r="W487" s="16"/>
      <c r="X487" s="16"/>
      <c r="Y487" s="16"/>
      <c r="Z487" s="16"/>
      <c r="AA487" s="16"/>
      <c r="AB487" s="16"/>
      <c r="AC487" s="16"/>
      <c r="AD487" s="16"/>
      <c r="AE487" s="16"/>
      <c r="AT487" s="288" t="s">
        <v>225</v>
      </c>
      <c r="AU487" s="288" t="s">
        <v>85</v>
      </c>
      <c r="AV487" s="16" t="s">
        <v>234</v>
      </c>
      <c r="AW487" s="16" t="s">
        <v>38</v>
      </c>
      <c r="AX487" s="16" t="s">
        <v>76</v>
      </c>
      <c r="AY487" s="288" t="s">
        <v>214</v>
      </c>
    </row>
    <row r="488" s="14" customFormat="1">
      <c r="A488" s="14"/>
      <c r="B488" s="245"/>
      <c r="C488" s="246"/>
      <c r="D488" s="236" t="s">
        <v>225</v>
      </c>
      <c r="E488" s="247" t="s">
        <v>32</v>
      </c>
      <c r="F488" s="248" t="s">
        <v>754</v>
      </c>
      <c r="G488" s="246"/>
      <c r="H488" s="249">
        <v>706</v>
      </c>
      <c r="I488" s="250"/>
      <c r="J488" s="246"/>
      <c r="K488" s="246"/>
      <c r="L488" s="251"/>
      <c r="M488" s="252"/>
      <c r="N488" s="253"/>
      <c r="O488" s="253"/>
      <c r="P488" s="253"/>
      <c r="Q488" s="253"/>
      <c r="R488" s="253"/>
      <c r="S488" s="253"/>
      <c r="T488" s="254"/>
      <c r="U488" s="14"/>
      <c r="V488" s="14"/>
      <c r="W488" s="14"/>
      <c r="X488" s="14"/>
      <c r="Y488" s="14"/>
      <c r="Z488" s="14"/>
      <c r="AA488" s="14"/>
      <c r="AB488" s="14"/>
      <c r="AC488" s="14"/>
      <c r="AD488" s="14"/>
      <c r="AE488" s="14"/>
      <c r="AT488" s="255" t="s">
        <v>225</v>
      </c>
      <c r="AU488" s="255" t="s">
        <v>85</v>
      </c>
      <c r="AV488" s="14" t="s">
        <v>85</v>
      </c>
      <c r="AW488" s="14" t="s">
        <v>38</v>
      </c>
      <c r="AX488" s="14" t="s">
        <v>83</v>
      </c>
      <c r="AY488" s="255" t="s">
        <v>214</v>
      </c>
    </row>
    <row r="489" s="2" customFormat="1" ht="16.5" customHeight="1">
      <c r="A489" s="42"/>
      <c r="B489" s="43"/>
      <c r="C489" s="216" t="s">
        <v>755</v>
      </c>
      <c r="D489" s="216" t="s">
        <v>217</v>
      </c>
      <c r="E489" s="217" t="s">
        <v>756</v>
      </c>
      <c r="F489" s="218" t="s">
        <v>757</v>
      </c>
      <c r="G489" s="219" t="s">
        <v>230</v>
      </c>
      <c r="H489" s="220">
        <v>706</v>
      </c>
      <c r="I489" s="221"/>
      <c r="J489" s="222">
        <f>ROUND(I489*H489,2)</f>
        <v>0</v>
      </c>
      <c r="K489" s="218" t="s">
        <v>221</v>
      </c>
      <c r="L489" s="48"/>
      <c r="M489" s="223" t="s">
        <v>32</v>
      </c>
      <c r="N489" s="224" t="s">
        <v>47</v>
      </c>
      <c r="O489" s="88"/>
      <c r="P489" s="225">
        <f>O489*H489</f>
        <v>0</v>
      </c>
      <c r="Q489" s="225">
        <v>0.00029999999999999997</v>
      </c>
      <c r="R489" s="225">
        <f>Q489*H489</f>
        <v>0.21179999999999999</v>
      </c>
      <c r="S489" s="225">
        <v>0</v>
      </c>
      <c r="T489" s="226">
        <f>S489*H489</f>
        <v>0</v>
      </c>
      <c r="U489" s="42"/>
      <c r="V489" s="42"/>
      <c r="W489" s="42"/>
      <c r="X489" s="42"/>
      <c r="Y489" s="42"/>
      <c r="Z489" s="42"/>
      <c r="AA489" s="42"/>
      <c r="AB489" s="42"/>
      <c r="AC489" s="42"/>
      <c r="AD489" s="42"/>
      <c r="AE489" s="42"/>
      <c r="AR489" s="227" t="s">
        <v>334</v>
      </c>
      <c r="AT489" s="227" t="s">
        <v>217</v>
      </c>
      <c r="AU489" s="227" t="s">
        <v>85</v>
      </c>
      <c r="AY489" s="20" t="s">
        <v>214</v>
      </c>
      <c r="BE489" s="228">
        <f>IF(N489="základní",J489,0)</f>
        <v>0</v>
      </c>
      <c r="BF489" s="228">
        <f>IF(N489="snížená",J489,0)</f>
        <v>0</v>
      </c>
      <c r="BG489" s="228">
        <f>IF(N489="zákl. přenesená",J489,0)</f>
        <v>0</v>
      </c>
      <c r="BH489" s="228">
        <f>IF(N489="sníž. přenesená",J489,0)</f>
        <v>0</v>
      </c>
      <c r="BI489" s="228">
        <f>IF(N489="nulová",J489,0)</f>
        <v>0</v>
      </c>
      <c r="BJ489" s="20" t="s">
        <v>83</v>
      </c>
      <c r="BK489" s="228">
        <f>ROUND(I489*H489,2)</f>
        <v>0</v>
      </c>
      <c r="BL489" s="20" t="s">
        <v>334</v>
      </c>
      <c r="BM489" s="227" t="s">
        <v>758</v>
      </c>
    </row>
    <row r="490" s="2" customFormat="1">
      <c r="A490" s="42"/>
      <c r="B490" s="43"/>
      <c r="C490" s="44"/>
      <c r="D490" s="229" t="s">
        <v>223</v>
      </c>
      <c r="E490" s="44"/>
      <c r="F490" s="230" t="s">
        <v>759</v>
      </c>
      <c r="G490" s="44"/>
      <c r="H490" s="44"/>
      <c r="I490" s="231"/>
      <c r="J490" s="44"/>
      <c r="K490" s="44"/>
      <c r="L490" s="48"/>
      <c r="M490" s="232"/>
      <c r="N490" s="233"/>
      <c r="O490" s="88"/>
      <c r="P490" s="88"/>
      <c r="Q490" s="88"/>
      <c r="R490" s="88"/>
      <c r="S490" s="88"/>
      <c r="T490" s="89"/>
      <c r="U490" s="42"/>
      <c r="V490" s="42"/>
      <c r="W490" s="42"/>
      <c r="X490" s="42"/>
      <c r="Y490" s="42"/>
      <c r="Z490" s="42"/>
      <c r="AA490" s="42"/>
      <c r="AB490" s="42"/>
      <c r="AC490" s="42"/>
      <c r="AD490" s="42"/>
      <c r="AE490" s="42"/>
      <c r="AT490" s="20" t="s">
        <v>223</v>
      </c>
      <c r="AU490" s="20" t="s">
        <v>85</v>
      </c>
    </row>
    <row r="491" s="14" customFormat="1">
      <c r="A491" s="14"/>
      <c r="B491" s="245"/>
      <c r="C491" s="246"/>
      <c r="D491" s="236" t="s">
        <v>225</v>
      </c>
      <c r="E491" s="247" t="s">
        <v>32</v>
      </c>
      <c r="F491" s="248" t="s">
        <v>251</v>
      </c>
      <c r="G491" s="246"/>
      <c r="H491" s="249">
        <v>64.129999999999995</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225</v>
      </c>
      <c r="AU491" s="255" t="s">
        <v>85</v>
      </c>
      <c r="AV491" s="14" t="s">
        <v>85</v>
      </c>
      <c r="AW491" s="14" t="s">
        <v>38</v>
      </c>
      <c r="AX491" s="14" t="s">
        <v>76</v>
      </c>
      <c r="AY491" s="255" t="s">
        <v>214</v>
      </c>
    </row>
    <row r="492" s="14" customFormat="1">
      <c r="A492" s="14"/>
      <c r="B492" s="245"/>
      <c r="C492" s="246"/>
      <c r="D492" s="236" t="s">
        <v>225</v>
      </c>
      <c r="E492" s="247" t="s">
        <v>32</v>
      </c>
      <c r="F492" s="248" t="s">
        <v>252</v>
      </c>
      <c r="G492" s="246"/>
      <c r="H492" s="249">
        <v>59.619999999999997</v>
      </c>
      <c r="I492" s="250"/>
      <c r="J492" s="246"/>
      <c r="K492" s="246"/>
      <c r="L492" s="251"/>
      <c r="M492" s="252"/>
      <c r="N492" s="253"/>
      <c r="O492" s="253"/>
      <c r="P492" s="253"/>
      <c r="Q492" s="253"/>
      <c r="R492" s="253"/>
      <c r="S492" s="253"/>
      <c r="T492" s="254"/>
      <c r="U492" s="14"/>
      <c r="V492" s="14"/>
      <c r="W492" s="14"/>
      <c r="X492" s="14"/>
      <c r="Y492" s="14"/>
      <c r="Z492" s="14"/>
      <c r="AA492" s="14"/>
      <c r="AB492" s="14"/>
      <c r="AC492" s="14"/>
      <c r="AD492" s="14"/>
      <c r="AE492" s="14"/>
      <c r="AT492" s="255" t="s">
        <v>225</v>
      </c>
      <c r="AU492" s="255" t="s">
        <v>85</v>
      </c>
      <c r="AV492" s="14" t="s">
        <v>85</v>
      </c>
      <c r="AW492" s="14" t="s">
        <v>38</v>
      </c>
      <c r="AX492" s="14" t="s">
        <v>76</v>
      </c>
      <c r="AY492" s="255" t="s">
        <v>214</v>
      </c>
    </row>
    <row r="493" s="14" customFormat="1">
      <c r="A493" s="14"/>
      <c r="B493" s="245"/>
      <c r="C493" s="246"/>
      <c r="D493" s="236" t="s">
        <v>225</v>
      </c>
      <c r="E493" s="247" t="s">
        <v>32</v>
      </c>
      <c r="F493" s="248" t="s">
        <v>253</v>
      </c>
      <c r="G493" s="246"/>
      <c r="H493" s="249">
        <v>72.930000000000007</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225</v>
      </c>
      <c r="AU493" s="255" t="s">
        <v>85</v>
      </c>
      <c r="AV493" s="14" t="s">
        <v>85</v>
      </c>
      <c r="AW493" s="14" t="s">
        <v>38</v>
      </c>
      <c r="AX493" s="14" t="s">
        <v>76</v>
      </c>
      <c r="AY493" s="255" t="s">
        <v>214</v>
      </c>
    </row>
    <row r="494" s="14" customFormat="1">
      <c r="A494" s="14"/>
      <c r="B494" s="245"/>
      <c r="C494" s="246"/>
      <c r="D494" s="236" t="s">
        <v>225</v>
      </c>
      <c r="E494" s="247" t="s">
        <v>32</v>
      </c>
      <c r="F494" s="248" t="s">
        <v>254</v>
      </c>
      <c r="G494" s="246"/>
      <c r="H494" s="249">
        <v>72.159999999999997</v>
      </c>
      <c r="I494" s="250"/>
      <c r="J494" s="246"/>
      <c r="K494" s="246"/>
      <c r="L494" s="251"/>
      <c r="M494" s="252"/>
      <c r="N494" s="253"/>
      <c r="O494" s="253"/>
      <c r="P494" s="253"/>
      <c r="Q494" s="253"/>
      <c r="R494" s="253"/>
      <c r="S494" s="253"/>
      <c r="T494" s="254"/>
      <c r="U494" s="14"/>
      <c r="V494" s="14"/>
      <c r="W494" s="14"/>
      <c r="X494" s="14"/>
      <c r="Y494" s="14"/>
      <c r="Z494" s="14"/>
      <c r="AA494" s="14"/>
      <c r="AB494" s="14"/>
      <c r="AC494" s="14"/>
      <c r="AD494" s="14"/>
      <c r="AE494" s="14"/>
      <c r="AT494" s="255" t="s">
        <v>225</v>
      </c>
      <c r="AU494" s="255" t="s">
        <v>85</v>
      </c>
      <c r="AV494" s="14" t="s">
        <v>85</v>
      </c>
      <c r="AW494" s="14" t="s">
        <v>38</v>
      </c>
      <c r="AX494" s="14" t="s">
        <v>76</v>
      </c>
      <c r="AY494" s="255" t="s">
        <v>214</v>
      </c>
    </row>
    <row r="495" s="14" customFormat="1">
      <c r="A495" s="14"/>
      <c r="B495" s="245"/>
      <c r="C495" s="246"/>
      <c r="D495" s="236" t="s">
        <v>225</v>
      </c>
      <c r="E495" s="247" t="s">
        <v>32</v>
      </c>
      <c r="F495" s="248" t="s">
        <v>255</v>
      </c>
      <c r="G495" s="246"/>
      <c r="H495" s="249">
        <v>84.260000000000005</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225</v>
      </c>
      <c r="AU495" s="255" t="s">
        <v>85</v>
      </c>
      <c r="AV495" s="14" t="s">
        <v>85</v>
      </c>
      <c r="AW495" s="14" t="s">
        <v>38</v>
      </c>
      <c r="AX495" s="14" t="s">
        <v>76</v>
      </c>
      <c r="AY495" s="255" t="s">
        <v>214</v>
      </c>
    </row>
    <row r="496" s="16" customFormat="1">
      <c r="A496" s="16"/>
      <c r="B496" s="278"/>
      <c r="C496" s="279"/>
      <c r="D496" s="236" t="s">
        <v>225</v>
      </c>
      <c r="E496" s="280" t="s">
        <v>32</v>
      </c>
      <c r="F496" s="281" t="s">
        <v>753</v>
      </c>
      <c r="G496" s="279"/>
      <c r="H496" s="282">
        <v>353.10000000000002</v>
      </c>
      <c r="I496" s="283"/>
      <c r="J496" s="279"/>
      <c r="K496" s="279"/>
      <c r="L496" s="284"/>
      <c r="M496" s="285"/>
      <c r="N496" s="286"/>
      <c r="O496" s="286"/>
      <c r="P496" s="286"/>
      <c r="Q496" s="286"/>
      <c r="R496" s="286"/>
      <c r="S496" s="286"/>
      <c r="T496" s="287"/>
      <c r="U496" s="16"/>
      <c r="V496" s="16"/>
      <c r="W496" s="16"/>
      <c r="X496" s="16"/>
      <c r="Y496" s="16"/>
      <c r="Z496" s="16"/>
      <c r="AA496" s="16"/>
      <c r="AB496" s="16"/>
      <c r="AC496" s="16"/>
      <c r="AD496" s="16"/>
      <c r="AE496" s="16"/>
      <c r="AT496" s="288" t="s">
        <v>225</v>
      </c>
      <c r="AU496" s="288" t="s">
        <v>85</v>
      </c>
      <c r="AV496" s="16" t="s">
        <v>234</v>
      </c>
      <c r="AW496" s="16" t="s">
        <v>38</v>
      </c>
      <c r="AX496" s="16" t="s">
        <v>76</v>
      </c>
      <c r="AY496" s="288" t="s">
        <v>214</v>
      </c>
    </row>
    <row r="497" s="14" customFormat="1">
      <c r="A497" s="14"/>
      <c r="B497" s="245"/>
      <c r="C497" s="246"/>
      <c r="D497" s="236" t="s">
        <v>225</v>
      </c>
      <c r="E497" s="247" t="s">
        <v>32</v>
      </c>
      <c r="F497" s="248" t="s">
        <v>754</v>
      </c>
      <c r="G497" s="246"/>
      <c r="H497" s="249">
        <v>706</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225</v>
      </c>
      <c r="AU497" s="255" t="s">
        <v>85</v>
      </c>
      <c r="AV497" s="14" t="s">
        <v>85</v>
      </c>
      <c r="AW497" s="14" t="s">
        <v>38</v>
      </c>
      <c r="AX497" s="14" t="s">
        <v>83</v>
      </c>
      <c r="AY497" s="255" t="s">
        <v>214</v>
      </c>
    </row>
    <row r="498" s="2" customFormat="1" ht="16.5" customHeight="1">
      <c r="A498" s="42"/>
      <c r="B498" s="43"/>
      <c r="C498" s="268" t="s">
        <v>760</v>
      </c>
      <c r="D498" s="268" t="s">
        <v>302</v>
      </c>
      <c r="E498" s="269" t="s">
        <v>761</v>
      </c>
      <c r="F498" s="270" t="s">
        <v>762</v>
      </c>
      <c r="G498" s="271" t="s">
        <v>230</v>
      </c>
      <c r="H498" s="272">
        <v>776.60000000000002</v>
      </c>
      <c r="I498" s="273"/>
      <c r="J498" s="274">
        <f>ROUND(I498*H498,2)</f>
        <v>0</v>
      </c>
      <c r="K498" s="270" t="s">
        <v>221</v>
      </c>
      <c r="L498" s="275"/>
      <c r="M498" s="276" t="s">
        <v>32</v>
      </c>
      <c r="N498" s="277" t="s">
        <v>47</v>
      </c>
      <c r="O498" s="88"/>
      <c r="P498" s="225">
        <f>O498*H498</f>
        <v>0</v>
      </c>
      <c r="Q498" s="225">
        <v>0.0032000000000000002</v>
      </c>
      <c r="R498" s="225">
        <f>Q498*H498</f>
        <v>2.4851200000000002</v>
      </c>
      <c r="S498" s="225">
        <v>0</v>
      </c>
      <c r="T498" s="226">
        <f>S498*H498</f>
        <v>0</v>
      </c>
      <c r="U498" s="42"/>
      <c r="V498" s="42"/>
      <c r="W498" s="42"/>
      <c r="X498" s="42"/>
      <c r="Y498" s="42"/>
      <c r="Z498" s="42"/>
      <c r="AA498" s="42"/>
      <c r="AB498" s="42"/>
      <c r="AC498" s="42"/>
      <c r="AD498" s="42"/>
      <c r="AE498" s="42"/>
      <c r="AR498" s="227" t="s">
        <v>426</v>
      </c>
      <c r="AT498" s="227" t="s">
        <v>302</v>
      </c>
      <c r="AU498" s="227" t="s">
        <v>85</v>
      </c>
      <c r="AY498" s="20" t="s">
        <v>214</v>
      </c>
      <c r="BE498" s="228">
        <f>IF(N498="základní",J498,0)</f>
        <v>0</v>
      </c>
      <c r="BF498" s="228">
        <f>IF(N498="snížená",J498,0)</f>
        <v>0</v>
      </c>
      <c r="BG498" s="228">
        <f>IF(N498="zákl. přenesená",J498,0)</f>
        <v>0</v>
      </c>
      <c r="BH498" s="228">
        <f>IF(N498="sníž. přenesená",J498,0)</f>
        <v>0</v>
      </c>
      <c r="BI498" s="228">
        <f>IF(N498="nulová",J498,0)</f>
        <v>0</v>
      </c>
      <c r="BJ498" s="20" t="s">
        <v>83</v>
      </c>
      <c r="BK498" s="228">
        <f>ROUND(I498*H498,2)</f>
        <v>0</v>
      </c>
      <c r="BL498" s="20" t="s">
        <v>334</v>
      </c>
      <c r="BM498" s="227" t="s">
        <v>763</v>
      </c>
    </row>
    <row r="499" s="2" customFormat="1">
      <c r="A499" s="42"/>
      <c r="B499" s="43"/>
      <c r="C499" s="44"/>
      <c r="D499" s="236" t="s">
        <v>283</v>
      </c>
      <c r="E499" s="44"/>
      <c r="F499" s="267" t="s">
        <v>764</v>
      </c>
      <c r="G499" s="44"/>
      <c r="H499" s="44"/>
      <c r="I499" s="231"/>
      <c r="J499" s="44"/>
      <c r="K499" s="44"/>
      <c r="L499" s="48"/>
      <c r="M499" s="232"/>
      <c r="N499" s="233"/>
      <c r="O499" s="88"/>
      <c r="P499" s="88"/>
      <c r="Q499" s="88"/>
      <c r="R499" s="88"/>
      <c r="S499" s="88"/>
      <c r="T499" s="89"/>
      <c r="U499" s="42"/>
      <c r="V499" s="42"/>
      <c r="W499" s="42"/>
      <c r="X499" s="42"/>
      <c r="Y499" s="42"/>
      <c r="Z499" s="42"/>
      <c r="AA499" s="42"/>
      <c r="AB499" s="42"/>
      <c r="AC499" s="42"/>
      <c r="AD499" s="42"/>
      <c r="AE499" s="42"/>
      <c r="AT499" s="20" t="s">
        <v>283</v>
      </c>
      <c r="AU499" s="20" t="s">
        <v>85</v>
      </c>
    </row>
    <row r="500" s="14" customFormat="1">
      <c r="A500" s="14"/>
      <c r="B500" s="245"/>
      <c r="C500" s="246"/>
      <c r="D500" s="236" t="s">
        <v>225</v>
      </c>
      <c r="E500" s="246"/>
      <c r="F500" s="248" t="s">
        <v>765</v>
      </c>
      <c r="G500" s="246"/>
      <c r="H500" s="249">
        <v>776.60000000000002</v>
      </c>
      <c r="I500" s="250"/>
      <c r="J500" s="246"/>
      <c r="K500" s="246"/>
      <c r="L500" s="251"/>
      <c r="M500" s="252"/>
      <c r="N500" s="253"/>
      <c r="O500" s="253"/>
      <c r="P500" s="253"/>
      <c r="Q500" s="253"/>
      <c r="R500" s="253"/>
      <c r="S500" s="253"/>
      <c r="T500" s="254"/>
      <c r="U500" s="14"/>
      <c r="V500" s="14"/>
      <c r="W500" s="14"/>
      <c r="X500" s="14"/>
      <c r="Y500" s="14"/>
      <c r="Z500" s="14"/>
      <c r="AA500" s="14"/>
      <c r="AB500" s="14"/>
      <c r="AC500" s="14"/>
      <c r="AD500" s="14"/>
      <c r="AE500" s="14"/>
      <c r="AT500" s="255" t="s">
        <v>225</v>
      </c>
      <c r="AU500" s="255" t="s">
        <v>85</v>
      </c>
      <c r="AV500" s="14" t="s">
        <v>85</v>
      </c>
      <c r="AW500" s="14" t="s">
        <v>4</v>
      </c>
      <c r="AX500" s="14" t="s">
        <v>83</v>
      </c>
      <c r="AY500" s="255" t="s">
        <v>214</v>
      </c>
    </row>
    <row r="501" s="2" customFormat="1" ht="16.5" customHeight="1">
      <c r="A501" s="42"/>
      <c r="B501" s="43"/>
      <c r="C501" s="216" t="s">
        <v>766</v>
      </c>
      <c r="D501" s="216" t="s">
        <v>217</v>
      </c>
      <c r="E501" s="217" t="s">
        <v>756</v>
      </c>
      <c r="F501" s="218" t="s">
        <v>757</v>
      </c>
      <c r="G501" s="219" t="s">
        <v>230</v>
      </c>
      <c r="H501" s="220">
        <v>693</v>
      </c>
      <c r="I501" s="221"/>
      <c r="J501" s="222">
        <f>ROUND(I501*H501,2)</f>
        <v>0</v>
      </c>
      <c r="K501" s="218" t="s">
        <v>221</v>
      </c>
      <c r="L501" s="48"/>
      <c r="M501" s="223" t="s">
        <v>32</v>
      </c>
      <c r="N501" s="224" t="s">
        <v>47</v>
      </c>
      <c r="O501" s="88"/>
      <c r="P501" s="225">
        <f>O501*H501</f>
        <v>0</v>
      </c>
      <c r="Q501" s="225">
        <v>0.00029999999999999997</v>
      </c>
      <c r="R501" s="225">
        <f>Q501*H501</f>
        <v>0.20789999999999997</v>
      </c>
      <c r="S501" s="225">
        <v>0</v>
      </c>
      <c r="T501" s="226">
        <f>S501*H501</f>
        <v>0</v>
      </c>
      <c r="U501" s="42"/>
      <c r="V501" s="42"/>
      <c r="W501" s="42"/>
      <c r="X501" s="42"/>
      <c r="Y501" s="42"/>
      <c r="Z501" s="42"/>
      <c r="AA501" s="42"/>
      <c r="AB501" s="42"/>
      <c r="AC501" s="42"/>
      <c r="AD501" s="42"/>
      <c r="AE501" s="42"/>
      <c r="AR501" s="227" t="s">
        <v>334</v>
      </c>
      <c r="AT501" s="227" t="s">
        <v>217</v>
      </c>
      <c r="AU501" s="227" t="s">
        <v>85</v>
      </c>
      <c r="AY501" s="20" t="s">
        <v>214</v>
      </c>
      <c r="BE501" s="228">
        <f>IF(N501="základní",J501,0)</f>
        <v>0</v>
      </c>
      <c r="BF501" s="228">
        <f>IF(N501="snížená",J501,0)</f>
        <v>0</v>
      </c>
      <c r="BG501" s="228">
        <f>IF(N501="zákl. přenesená",J501,0)</f>
        <v>0</v>
      </c>
      <c r="BH501" s="228">
        <f>IF(N501="sníž. přenesená",J501,0)</f>
        <v>0</v>
      </c>
      <c r="BI501" s="228">
        <f>IF(N501="nulová",J501,0)</f>
        <v>0</v>
      </c>
      <c r="BJ501" s="20" t="s">
        <v>83</v>
      </c>
      <c r="BK501" s="228">
        <f>ROUND(I501*H501,2)</f>
        <v>0</v>
      </c>
      <c r="BL501" s="20" t="s">
        <v>334</v>
      </c>
      <c r="BM501" s="227" t="s">
        <v>767</v>
      </c>
    </row>
    <row r="502" s="2" customFormat="1">
      <c r="A502" s="42"/>
      <c r="B502" s="43"/>
      <c r="C502" s="44"/>
      <c r="D502" s="229" t="s">
        <v>223</v>
      </c>
      <c r="E502" s="44"/>
      <c r="F502" s="230" t="s">
        <v>759</v>
      </c>
      <c r="G502" s="44"/>
      <c r="H502" s="44"/>
      <c r="I502" s="231"/>
      <c r="J502" s="44"/>
      <c r="K502" s="44"/>
      <c r="L502" s="48"/>
      <c r="M502" s="232"/>
      <c r="N502" s="233"/>
      <c r="O502" s="88"/>
      <c r="P502" s="88"/>
      <c r="Q502" s="88"/>
      <c r="R502" s="88"/>
      <c r="S502" s="88"/>
      <c r="T502" s="89"/>
      <c r="U502" s="42"/>
      <c r="V502" s="42"/>
      <c r="W502" s="42"/>
      <c r="X502" s="42"/>
      <c r="Y502" s="42"/>
      <c r="Z502" s="42"/>
      <c r="AA502" s="42"/>
      <c r="AB502" s="42"/>
      <c r="AC502" s="42"/>
      <c r="AD502" s="42"/>
      <c r="AE502" s="42"/>
      <c r="AT502" s="20" t="s">
        <v>223</v>
      </c>
      <c r="AU502" s="20" t="s">
        <v>85</v>
      </c>
    </row>
    <row r="503" s="13" customFormat="1">
      <c r="A503" s="13"/>
      <c r="B503" s="234"/>
      <c r="C503" s="235"/>
      <c r="D503" s="236" t="s">
        <v>225</v>
      </c>
      <c r="E503" s="237" t="s">
        <v>32</v>
      </c>
      <c r="F503" s="238" t="s">
        <v>375</v>
      </c>
      <c r="G503" s="235"/>
      <c r="H503" s="237" t="s">
        <v>32</v>
      </c>
      <c r="I503" s="239"/>
      <c r="J503" s="235"/>
      <c r="K503" s="235"/>
      <c r="L503" s="240"/>
      <c r="M503" s="241"/>
      <c r="N503" s="242"/>
      <c r="O503" s="242"/>
      <c r="P503" s="242"/>
      <c r="Q503" s="242"/>
      <c r="R503" s="242"/>
      <c r="S503" s="242"/>
      <c r="T503" s="243"/>
      <c r="U503" s="13"/>
      <c r="V503" s="13"/>
      <c r="W503" s="13"/>
      <c r="X503" s="13"/>
      <c r="Y503" s="13"/>
      <c r="Z503" s="13"/>
      <c r="AA503" s="13"/>
      <c r="AB503" s="13"/>
      <c r="AC503" s="13"/>
      <c r="AD503" s="13"/>
      <c r="AE503" s="13"/>
      <c r="AT503" s="244" t="s">
        <v>225</v>
      </c>
      <c r="AU503" s="244" t="s">
        <v>85</v>
      </c>
      <c r="AV503" s="13" t="s">
        <v>83</v>
      </c>
      <c r="AW503" s="13" t="s">
        <v>38</v>
      </c>
      <c r="AX503" s="13" t="s">
        <v>76</v>
      </c>
      <c r="AY503" s="244" t="s">
        <v>214</v>
      </c>
    </row>
    <row r="504" s="14" customFormat="1">
      <c r="A504" s="14"/>
      <c r="B504" s="245"/>
      <c r="C504" s="246"/>
      <c r="D504" s="236" t="s">
        <v>225</v>
      </c>
      <c r="E504" s="247" t="s">
        <v>32</v>
      </c>
      <c r="F504" s="248" t="s">
        <v>376</v>
      </c>
      <c r="G504" s="246"/>
      <c r="H504" s="249">
        <v>693</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225</v>
      </c>
      <c r="AU504" s="255" t="s">
        <v>85</v>
      </c>
      <c r="AV504" s="14" t="s">
        <v>85</v>
      </c>
      <c r="AW504" s="14" t="s">
        <v>38</v>
      </c>
      <c r="AX504" s="14" t="s">
        <v>83</v>
      </c>
      <c r="AY504" s="255" t="s">
        <v>214</v>
      </c>
    </row>
    <row r="505" s="2" customFormat="1" ht="90" customHeight="1">
      <c r="A505" s="42"/>
      <c r="B505" s="43"/>
      <c r="C505" s="268" t="s">
        <v>768</v>
      </c>
      <c r="D505" s="268" t="s">
        <v>302</v>
      </c>
      <c r="E505" s="269" t="s">
        <v>769</v>
      </c>
      <c r="F505" s="270" t="s">
        <v>770</v>
      </c>
      <c r="G505" s="271" t="s">
        <v>230</v>
      </c>
      <c r="H505" s="272">
        <v>762.29999999999995</v>
      </c>
      <c r="I505" s="273"/>
      <c r="J505" s="274">
        <f>ROUND(I505*H505,2)</f>
        <v>0</v>
      </c>
      <c r="K505" s="270" t="s">
        <v>221</v>
      </c>
      <c r="L505" s="275"/>
      <c r="M505" s="276" t="s">
        <v>32</v>
      </c>
      <c r="N505" s="277" t="s">
        <v>47</v>
      </c>
      <c r="O505" s="88"/>
      <c r="P505" s="225">
        <f>O505*H505</f>
        <v>0</v>
      </c>
      <c r="Q505" s="225">
        <v>0.00010000000000000001</v>
      </c>
      <c r="R505" s="225">
        <f>Q505*H505</f>
        <v>0.076229999999999992</v>
      </c>
      <c r="S505" s="225">
        <v>0</v>
      </c>
      <c r="T505" s="226">
        <f>S505*H505</f>
        <v>0</v>
      </c>
      <c r="U505" s="42"/>
      <c r="V505" s="42"/>
      <c r="W505" s="42"/>
      <c r="X505" s="42"/>
      <c r="Y505" s="42"/>
      <c r="Z505" s="42"/>
      <c r="AA505" s="42"/>
      <c r="AB505" s="42"/>
      <c r="AC505" s="42"/>
      <c r="AD505" s="42"/>
      <c r="AE505" s="42"/>
      <c r="AR505" s="227" t="s">
        <v>426</v>
      </c>
      <c r="AT505" s="227" t="s">
        <v>302</v>
      </c>
      <c r="AU505" s="227" t="s">
        <v>85</v>
      </c>
      <c r="AY505" s="20" t="s">
        <v>214</v>
      </c>
      <c r="BE505" s="228">
        <f>IF(N505="základní",J505,0)</f>
        <v>0</v>
      </c>
      <c r="BF505" s="228">
        <f>IF(N505="snížená",J505,0)</f>
        <v>0</v>
      </c>
      <c r="BG505" s="228">
        <f>IF(N505="zákl. přenesená",J505,0)</f>
        <v>0</v>
      </c>
      <c r="BH505" s="228">
        <f>IF(N505="sníž. přenesená",J505,0)</f>
        <v>0</v>
      </c>
      <c r="BI505" s="228">
        <f>IF(N505="nulová",J505,0)</f>
        <v>0</v>
      </c>
      <c r="BJ505" s="20" t="s">
        <v>83</v>
      </c>
      <c r="BK505" s="228">
        <f>ROUND(I505*H505,2)</f>
        <v>0</v>
      </c>
      <c r="BL505" s="20" t="s">
        <v>334</v>
      </c>
      <c r="BM505" s="227" t="s">
        <v>771</v>
      </c>
    </row>
    <row r="506" s="2" customFormat="1">
      <c r="A506" s="42"/>
      <c r="B506" s="43"/>
      <c r="C506" s="44"/>
      <c r="D506" s="236" t="s">
        <v>283</v>
      </c>
      <c r="E506" s="44"/>
      <c r="F506" s="267" t="s">
        <v>772</v>
      </c>
      <c r="G506" s="44"/>
      <c r="H506" s="44"/>
      <c r="I506" s="231"/>
      <c r="J506" s="44"/>
      <c r="K506" s="44"/>
      <c r="L506" s="48"/>
      <c r="M506" s="232"/>
      <c r="N506" s="233"/>
      <c r="O506" s="88"/>
      <c r="P506" s="88"/>
      <c r="Q506" s="88"/>
      <c r="R506" s="88"/>
      <c r="S506" s="88"/>
      <c r="T506" s="89"/>
      <c r="U506" s="42"/>
      <c r="V506" s="42"/>
      <c r="W506" s="42"/>
      <c r="X506" s="42"/>
      <c r="Y506" s="42"/>
      <c r="Z506" s="42"/>
      <c r="AA506" s="42"/>
      <c r="AB506" s="42"/>
      <c r="AC506" s="42"/>
      <c r="AD506" s="42"/>
      <c r="AE506" s="42"/>
      <c r="AT506" s="20" t="s">
        <v>283</v>
      </c>
      <c r="AU506" s="20" t="s">
        <v>85</v>
      </c>
    </row>
    <row r="507" s="14" customFormat="1">
      <c r="A507" s="14"/>
      <c r="B507" s="245"/>
      <c r="C507" s="246"/>
      <c r="D507" s="236" t="s">
        <v>225</v>
      </c>
      <c r="E507" s="246"/>
      <c r="F507" s="248" t="s">
        <v>773</v>
      </c>
      <c r="G507" s="246"/>
      <c r="H507" s="249">
        <v>762.29999999999995</v>
      </c>
      <c r="I507" s="250"/>
      <c r="J507" s="246"/>
      <c r="K507" s="246"/>
      <c r="L507" s="251"/>
      <c r="M507" s="252"/>
      <c r="N507" s="253"/>
      <c r="O507" s="253"/>
      <c r="P507" s="253"/>
      <c r="Q507" s="253"/>
      <c r="R507" s="253"/>
      <c r="S507" s="253"/>
      <c r="T507" s="254"/>
      <c r="U507" s="14"/>
      <c r="V507" s="14"/>
      <c r="W507" s="14"/>
      <c r="X507" s="14"/>
      <c r="Y507" s="14"/>
      <c r="Z507" s="14"/>
      <c r="AA507" s="14"/>
      <c r="AB507" s="14"/>
      <c r="AC507" s="14"/>
      <c r="AD507" s="14"/>
      <c r="AE507" s="14"/>
      <c r="AT507" s="255" t="s">
        <v>225</v>
      </c>
      <c r="AU507" s="255" t="s">
        <v>85</v>
      </c>
      <c r="AV507" s="14" t="s">
        <v>85</v>
      </c>
      <c r="AW507" s="14" t="s">
        <v>4</v>
      </c>
      <c r="AX507" s="14" t="s">
        <v>83</v>
      </c>
      <c r="AY507" s="255" t="s">
        <v>214</v>
      </c>
    </row>
    <row r="508" s="2" customFormat="1" ht="24.15" customHeight="1">
      <c r="A508" s="42"/>
      <c r="B508" s="43"/>
      <c r="C508" s="216" t="s">
        <v>774</v>
      </c>
      <c r="D508" s="216" t="s">
        <v>217</v>
      </c>
      <c r="E508" s="217" t="s">
        <v>775</v>
      </c>
      <c r="F508" s="218" t="s">
        <v>776</v>
      </c>
      <c r="G508" s="219" t="s">
        <v>280</v>
      </c>
      <c r="H508" s="220">
        <v>231</v>
      </c>
      <c r="I508" s="221"/>
      <c r="J508" s="222">
        <f>ROUND(I508*H508,2)</f>
        <v>0</v>
      </c>
      <c r="K508" s="218" t="s">
        <v>221</v>
      </c>
      <c r="L508" s="48"/>
      <c r="M508" s="223" t="s">
        <v>32</v>
      </c>
      <c r="N508" s="224" t="s">
        <v>47</v>
      </c>
      <c r="O508" s="88"/>
      <c r="P508" s="225">
        <f>O508*H508</f>
        <v>0</v>
      </c>
      <c r="Q508" s="225">
        <v>2.0000000000000002E-05</v>
      </c>
      <c r="R508" s="225">
        <f>Q508*H508</f>
        <v>0.00462</v>
      </c>
      <c r="S508" s="225">
        <v>0</v>
      </c>
      <c r="T508" s="226">
        <f>S508*H508</f>
        <v>0</v>
      </c>
      <c r="U508" s="42"/>
      <c r="V508" s="42"/>
      <c r="W508" s="42"/>
      <c r="X508" s="42"/>
      <c r="Y508" s="42"/>
      <c r="Z508" s="42"/>
      <c r="AA508" s="42"/>
      <c r="AB508" s="42"/>
      <c r="AC508" s="42"/>
      <c r="AD508" s="42"/>
      <c r="AE508" s="42"/>
      <c r="AR508" s="227" t="s">
        <v>334</v>
      </c>
      <c r="AT508" s="227" t="s">
        <v>217</v>
      </c>
      <c r="AU508" s="227" t="s">
        <v>85</v>
      </c>
      <c r="AY508" s="20" t="s">
        <v>214</v>
      </c>
      <c r="BE508" s="228">
        <f>IF(N508="základní",J508,0)</f>
        <v>0</v>
      </c>
      <c r="BF508" s="228">
        <f>IF(N508="snížená",J508,0)</f>
        <v>0</v>
      </c>
      <c r="BG508" s="228">
        <f>IF(N508="zákl. přenesená",J508,0)</f>
        <v>0</v>
      </c>
      <c r="BH508" s="228">
        <f>IF(N508="sníž. přenesená",J508,0)</f>
        <v>0</v>
      </c>
      <c r="BI508" s="228">
        <f>IF(N508="nulová",J508,0)</f>
        <v>0</v>
      </c>
      <c r="BJ508" s="20" t="s">
        <v>83</v>
      </c>
      <c r="BK508" s="228">
        <f>ROUND(I508*H508,2)</f>
        <v>0</v>
      </c>
      <c r="BL508" s="20" t="s">
        <v>334</v>
      </c>
      <c r="BM508" s="227" t="s">
        <v>777</v>
      </c>
    </row>
    <row r="509" s="2" customFormat="1">
      <c r="A509" s="42"/>
      <c r="B509" s="43"/>
      <c r="C509" s="44"/>
      <c r="D509" s="229" t="s">
        <v>223</v>
      </c>
      <c r="E509" s="44"/>
      <c r="F509" s="230" t="s">
        <v>778</v>
      </c>
      <c r="G509" s="44"/>
      <c r="H509" s="44"/>
      <c r="I509" s="231"/>
      <c r="J509" s="44"/>
      <c r="K509" s="44"/>
      <c r="L509" s="48"/>
      <c r="M509" s="232"/>
      <c r="N509" s="233"/>
      <c r="O509" s="88"/>
      <c r="P509" s="88"/>
      <c r="Q509" s="88"/>
      <c r="R509" s="88"/>
      <c r="S509" s="88"/>
      <c r="T509" s="89"/>
      <c r="U509" s="42"/>
      <c r="V509" s="42"/>
      <c r="W509" s="42"/>
      <c r="X509" s="42"/>
      <c r="Y509" s="42"/>
      <c r="Z509" s="42"/>
      <c r="AA509" s="42"/>
      <c r="AB509" s="42"/>
      <c r="AC509" s="42"/>
      <c r="AD509" s="42"/>
      <c r="AE509" s="42"/>
      <c r="AT509" s="20" t="s">
        <v>223</v>
      </c>
      <c r="AU509" s="20" t="s">
        <v>85</v>
      </c>
    </row>
    <row r="510" s="14" customFormat="1">
      <c r="A510" s="14"/>
      <c r="B510" s="245"/>
      <c r="C510" s="246"/>
      <c r="D510" s="236" t="s">
        <v>225</v>
      </c>
      <c r="E510" s="246"/>
      <c r="F510" s="248" t="s">
        <v>779</v>
      </c>
      <c r="G510" s="246"/>
      <c r="H510" s="249">
        <v>231</v>
      </c>
      <c r="I510" s="250"/>
      <c r="J510" s="246"/>
      <c r="K510" s="246"/>
      <c r="L510" s="251"/>
      <c r="M510" s="252"/>
      <c r="N510" s="253"/>
      <c r="O510" s="253"/>
      <c r="P510" s="253"/>
      <c r="Q510" s="253"/>
      <c r="R510" s="253"/>
      <c r="S510" s="253"/>
      <c r="T510" s="254"/>
      <c r="U510" s="14"/>
      <c r="V510" s="14"/>
      <c r="W510" s="14"/>
      <c r="X510" s="14"/>
      <c r="Y510" s="14"/>
      <c r="Z510" s="14"/>
      <c r="AA510" s="14"/>
      <c r="AB510" s="14"/>
      <c r="AC510" s="14"/>
      <c r="AD510" s="14"/>
      <c r="AE510" s="14"/>
      <c r="AT510" s="255" t="s">
        <v>225</v>
      </c>
      <c r="AU510" s="255" t="s">
        <v>85</v>
      </c>
      <c r="AV510" s="14" t="s">
        <v>85</v>
      </c>
      <c r="AW510" s="14" t="s">
        <v>4</v>
      </c>
      <c r="AX510" s="14" t="s">
        <v>83</v>
      </c>
      <c r="AY510" s="255" t="s">
        <v>214</v>
      </c>
    </row>
    <row r="511" s="2" customFormat="1" ht="21.75" customHeight="1">
      <c r="A511" s="42"/>
      <c r="B511" s="43"/>
      <c r="C511" s="216" t="s">
        <v>780</v>
      </c>
      <c r="D511" s="216" t="s">
        <v>217</v>
      </c>
      <c r="E511" s="217" t="s">
        <v>781</v>
      </c>
      <c r="F511" s="218" t="s">
        <v>782</v>
      </c>
      <c r="G511" s="219" t="s">
        <v>280</v>
      </c>
      <c r="H511" s="220">
        <v>411</v>
      </c>
      <c r="I511" s="221"/>
      <c r="J511" s="222">
        <f>ROUND(I511*H511,2)</f>
        <v>0</v>
      </c>
      <c r="K511" s="218" t="s">
        <v>221</v>
      </c>
      <c r="L511" s="48"/>
      <c r="M511" s="223" t="s">
        <v>32</v>
      </c>
      <c r="N511" s="224" t="s">
        <v>47</v>
      </c>
      <c r="O511" s="88"/>
      <c r="P511" s="225">
        <f>O511*H511</f>
        <v>0</v>
      </c>
      <c r="Q511" s="225">
        <v>0</v>
      </c>
      <c r="R511" s="225">
        <f>Q511*H511</f>
        <v>0</v>
      </c>
      <c r="S511" s="225">
        <v>0.00029999999999999997</v>
      </c>
      <c r="T511" s="226">
        <f>S511*H511</f>
        <v>0.12329999999999999</v>
      </c>
      <c r="U511" s="42"/>
      <c r="V511" s="42"/>
      <c r="W511" s="42"/>
      <c r="X511" s="42"/>
      <c r="Y511" s="42"/>
      <c r="Z511" s="42"/>
      <c r="AA511" s="42"/>
      <c r="AB511" s="42"/>
      <c r="AC511" s="42"/>
      <c r="AD511" s="42"/>
      <c r="AE511" s="42"/>
      <c r="AR511" s="227" t="s">
        <v>334</v>
      </c>
      <c r="AT511" s="227" t="s">
        <v>217</v>
      </c>
      <c r="AU511" s="227" t="s">
        <v>85</v>
      </c>
      <c r="AY511" s="20" t="s">
        <v>214</v>
      </c>
      <c r="BE511" s="228">
        <f>IF(N511="základní",J511,0)</f>
        <v>0</v>
      </c>
      <c r="BF511" s="228">
        <f>IF(N511="snížená",J511,0)</f>
        <v>0</v>
      </c>
      <c r="BG511" s="228">
        <f>IF(N511="zákl. přenesená",J511,0)</f>
        <v>0</v>
      </c>
      <c r="BH511" s="228">
        <f>IF(N511="sníž. přenesená",J511,0)</f>
        <v>0</v>
      </c>
      <c r="BI511" s="228">
        <f>IF(N511="nulová",J511,0)</f>
        <v>0</v>
      </c>
      <c r="BJ511" s="20" t="s">
        <v>83</v>
      </c>
      <c r="BK511" s="228">
        <f>ROUND(I511*H511,2)</f>
        <v>0</v>
      </c>
      <c r="BL511" s="20" t="s">
        <v>334</v>
      </c>
      <c r="BM511" s="227" t="s">
        <v>783</v>
      </c>
    </row>
    <row r="512" s="2" customFormat="1">
      <c r="A512" s="42"/>
      <c r="B512" s="43"/>
      <c r="C512" s="44"/>
      <c r="D512" s="229" t="s">
        <v>223</v>
      </c>
      <c r="E512" s="44"/>
      <c r="F512" s="230" t="s">
        <v>784</v>
      </c>
      <c r="G512" s="44"/>
      <c r="H512" s="44"/>
      <c r="I512" s="231"/>
      <c r="J512" s="44"/>
      <c r="K512" s="44"/>
      <c r="L512" s="48"/>
      <c r="M512" s="232"/>
      <c r="N512" s="233"/>
      <c r="O512" s="88"/>
      <c r="P512" s="88"/>
      <c r="Q512" s="88"/>
      <c r="R512" s="88"/>
      <c r="S512" s="88"/>
      <c r="T512" s="89"/>
      <c r="U512" s="42"/>
      <c r="V512" s="42"/>
      <c r="W512" s="42"/>
      <c r="X512" s="42"/>
      <c r="Y512" s="42"/>
      <c r="Z512" s="42"/>
      <c r="AA512" s="42"/>
      <c r="AB512" s="42"/>
      <c r="AC512" s="42"/>
      <c r="AD512" s="42"/>
      <c r="AE512" s="42"/>
      <c r="AT512" s="20" t="s">
        <v>223</v>
      </c>
      <c r="AU512" s="20" t="s">
        <v>85</v>
      </c>
    </row>
    <row r="513" s="14" customFormat="1">
      <c r="A513" s="14"/>
      <c r="B513" s="245"/>
      <c r="C513" s="246"/>
      <c r="D513" s="236" t="s">
        <v>225</v>
      </c>
      <c r="E513" s="247" t="s">
        <v>32</v>
      </c>
      <c r="F513" s="248" t="s">
        <v>785</v>
      </c>
      <c r="G513" s="246"/>
      <c r="H513" s="249">
        <v>411</v>
      </c>
      <c r="I513" s="250"/>
      <c r="J513" s="246"/>
      <c r="K513" s="246"/>
      <c r="L513" s="251"/>
      <c r="M513" s="252"/>
      <c r="N513" s="253"/>
      <c r="O513" s="253"/>
      <c r="P513" s="253"/>
      <c r="Q513" s="253"/>
      <c r="R513" s="253"/>
      <c r="S513" s="253"/>
      <c r="T513" s="254"/>
      <c r="U513" s="14"/>
      <c r="V513" s="14"/>
      <c r="W513" s="14"/>
      <c r="X513" s="14"/>
      <c r="Y513" s="14"/>
      <c r="Z513" s="14"/>
      <c r="AA513" s="14"/>
      <c r="AB513" s="14"/>
      <c r="AC513" s="14"/>
      <c r="AD513" s="14"/>
      <c r="AE513" s="14"/>
      <c r="AT513" s="255" t="s">
        <v>225</v>
      </c>
      <c r="AU513" s="255" t="s">
        <v>85</v>
      </c>
      <c r="AV513" s="14" t="s">
        <v>85</v>
      </c>
      <c r="AW513" s="14" t="s">
        <v>38</v>
      </c>
      <c r="AX513" s="14" t="s">
        <v>83</v>
      </c>
      <c r="AY513" s="255" t="s">
        <v>214</v>
      </c>
    </row>
    <row r="514" s="2" customFormat="1" ht="21.75" customHeight="1">
      <c r="A514" s="42"/>
      <c r="B514" s="43"/>
      <c r="C514" s="216" t="s">
        <v>786</v>
      </c>
      <c r="D514" s="216" t="s">
        <v>217</v>
      </c>
      <c r="E514" s="217" t="s">
        <v>787</v>
      </c>
      <c r="F514" s="218" t="s">
        <v>788</v>
      </c>
      <c r="G514" s="219" t="s">
        <v>280</v>
      </c>
      <c r="H514" s="220">
        <v>571</v>
      </c>
      <c r="I514" s="221"/>
      <c r="J514" s="222">
        <f>ROUND(I514*H514,2)</f>
        <v>0</v>
      </c>
      <c r="K514" s="218" t="s">
        <v>221</v>
      </c>
      <c r="L514" s="48"/>
      <c r="M514" s="223" t="s">
        <v>32</v>
      </c>
      <c r="N514" s="224" t="s">
        <v>47</v>
      </c>
      <c r="O514" s="88"/>
      <c r="P514" s="225">
        <f>O514*H514</f>
        <v>0</v>
      </c>
      <c r="Q514" s="225">
        <v>1.0000000000000001E-05</v>
      </c>
      <c r="R514" s="225">
        <f>Q514*H514</f>
        <v>0.0057100000000000007</v>
      </c>
      <c r="S514" s="225">
        <v>0</v>
      </c>
      <c r="T514" s="226">
        <f>S514*H514</f>
        <v>0</v>
      </c>
      <c r="U514" s="42"/>
      <c r="V514" s="42"/>
      <c r="W514" s="42"/>
      <c r="X514" s="42"/>
      <c r="Y514" s="42"/>
      <c r="Z514" s="42"/>
      <c r="AA514" s="42"/>
      <c r="AB514" s="42"/>
      <c r="AC514" s="42"/>
      <c r="AD514" s="42"/>
      <c r="AE514" s="42"/>
      <c r="AR514" s="227" t="s">
        <v>334</v>
      </c>
      <c r="AT514" s="227" t="s">
        <v>217</v>
      </c>
      <c r="AU514" s="227" t="s">
        <v>85</v>
      </c>
      <c r="AY514" s="20" t="s">
        <v>214</v>
      </c>
      <c r="BE514" s="228">
        <f>IF(N514="základní",J514,0)</f>
        <v>0</v>
      </c>
      <c r="BF514" s="228">
        <f>IF(N514="snížená",J514,0)</f>
        <v>0</v>
      </c>
      <c r="BG514" s="228">
        <f>IF(N514="zákl. přenesená",J514,0)</f>
        <v>0</v>
      </c>
      <c r="BH514" s="228">
        <f>IF(N514="sníž. přenesená",J514,0)</f>
        <v>0</v>
      </c>
      <c r="BI514" s="228">
        <f>IF(N514="nulová",J514,0)</f>
        <v>0</v>
      </c>
      <c r="BJ514" s="20" t="s">
        <v>83</v>
      </c>
      <c r="BK514" s="228">
        <f>ROUND(I514*H514,2)</f>
        <v>0</v>
      </c>
      <c r="BL514" s="20" t="s">
        <v>334</v>
      </c>
      <c r="BM514" s="227" t="s">
        <v>789</v>
      </c>
    </row>
    <row r="515" s="2" customFormat="1">
      <c r="A515" s="42"/>
      <c r="B515" s="43"/>
      <c r="C515" s="44"/>
      <c r="D515" s="229" t="s">
        <v>223</v>
      </c>
      <c r="E515" s="44"/>
      <c r="F515" s="230" t="s">
        <v>790</v>
      </c>
      <c r="G515" s="44"/>
      <c r="H515" s="44"/>
      <c r="I515" s="231"/>
      <c r="J515" s="44"/>
      <c r="K515" s="44"/>
      <c r="L515" s="48"/>
      <c r="M515" s="232"/>
      <c r="N515" s="233"/>
      <c r="O515" s="88"/>
      <c r="P515" s="88"/>
      <c r="Q515" s="88"/>
      <c r="R515" s="88"/>
      <c r="S515" s="88"/>
      <c r="T515" s="89"/>
      <c r="U515" s="42"/>
      <c r="V515" s="42"/>
      <c r="W515" s="42"/>
      <c r="X515" s="42"/>
      <c r="Y515" s="42"/>
      <c r="Z515" s="42"/>
      <c r="AA515" s="42"/>
      <c r="AB515" s="42"/>
      <c r="AC515" s="42"/>
      <c r="AD515" s="42"/>
      <c r="AE515" s="42"/>
      <c r="AT515" s="20" t="s">
        <v>223</v>
      </c>
      <c r="AU515" s="20" t="s">
        <v>85</v>
      </c>
    </row>
    <row r="516" s="14" customFormat="1">
      <c r="A516" s="14"/>
      <c r="B516" s="245"/>
      <c r="C516" s="246"/>
      <c r="D516" s="236" t="s">
        <v>225</v>
      </c>
      <c r="E516" s="247" t="s">
        <v>32</v>
      </c>
      <c r="F516" s="248" t="s">
        <v>791</v>
      </c>
      <c r="G516" s="246"/>
      <c r="H516" s="249">
        <v>231</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225</v>
      </c>
      <c r="AU516" s="255" t="s">
        <v>85</v>
      </c>
      <c r="AV516" s="14" t="s">
        <v>85</v>
      </c>
      <c r="AW516" s="14" t="s">
        <v>38</v>
      </c>
      <c r="AX516" s="14" t="s">
        <v>76</v>
      </c>
      <c r="AY516" s="255" t="s">
        <v>214</v>
      </c>
    </row>
    <row r="517" s="14" customFormat="1">
      <c r="A517" s="14"/>
      <c r="B517" s="245"/>
      <c r="C517" s="246"/>
      <c r="D517" s="236" t="s">
        <v>225</v>
      </c>
      <c r="E517" s="247" t="s">
        <v>32</v>
      </c>
      <c r="F517" s="248" t="s">
        <v>792</v>
      </c>
      <c r="G517" s="246"/>
      <c r="H517" s="249">
        <v>340</v>
      </c>
      <c r="I517" s="250"/>
      <c r="J517" s="246"/>
      <c r="K517" s="246"/>
      <c r="L517" s="251"/>
      <c r="M517" s="252"/>
      <c r="N517" s="253"/>
      <c r="O517" s="253"/>
      <c r="P517" s="253"/>
      <c r="Q517" s="253"/>
      <c r="R517" s="253"/>
      <c r="S517" s="253"/>
      <c r="T517" s="254"/>
      <c r="U517" s="14"/>
      <c r="V517" s="14"/>
      <c r="W517" s="14"/>
      <c r="X517" s="14"/>
      <c r="Y517" s="14"/>
      <c r="Z517" s="14"/>
      <c r="AA517" s="14"/>
      <c r="AB517" s="14"/>
      <c r="AC517" s="14"/>
      <c r="AD517" s="14"/>
      <c r="AE517" s="14"/>
      <c r="AT517" s="255" t="s">
        <v>225</v>
      </c>
      <c r="AU517" s="255" t="s">
        <v>85</v>
      </c>
      <c r="AV517" s="14" t="s">
        <v>85</v>
      </c>
      <c r="AW517" s="14" t="s">
        <v>38</v>
      </c>
      <c r="AX517" s="14" t="s">
        <v>76</v>
      </c>
      <c r="AY517" s="255" t="s">
        <v>214</v>
      </c>
    </row>
    <row r="518" s="15" customFormat="1">
      <c r="A518" s="15"/>
      <c r="B518" s="256"/>
      <c r="C518" s="257"/>
      <c r="D518" s="236" t="s">
        <v>225</v>
      </c>
      <c r="E518" s="258" t="s">
        <v>32</v>
      </c>
      <c r="F518" s="259" t="s">
        <v>256</v>
      </c>
      <c r="G518" s="257"/>
      <c r="H518" s="260">
        <v>571</v>
      </c>
      <c r="I518" s="261"/>
      <c r="J518" s="257"/>
      <c r="K518" s="257"/>
      <c r="L518" s="262"/>
      <c r="M518" s="263"/>
      <c r="N518" s="264"/>
      <c r="O518" s="264"/>
      <c r="P518" s="264"/>
      <c r="Q518" s="264"/>
      <c r="R518" s="264"/>
      <c r="S518" s="264"/>
      <c r="T518" s="265"/>
      <c r="U518" s="15"/>
      <c r="V518" s="15"/>
      <c r="W518" s="15"/>
      <c r="X518" s="15"/>
      <c r="Y518" s="15"/>
      <c r="Z518" s="15"/>
      <c r="AA518" s="15"/>
      <c r="AB518" s="15"/>
      <c r="AC518" s="15"/>
      <c r="AD518" s="15"/>
      <c r="AE518" s="15"/>
      <c r="AT518" s="266" t="s">
        <v>225</v>
      </c>
      <c r="AU518" s="266" t="s">
        <v>85</v>
      </c>
      <c r="AV518" s="15" t="s">
        <v>215</v>
      </c>
      <c r="AW518" s="15" t="s">
        <v>38</v>
      </c>
      <c r="AX518" s="15" t="s">
        <v>83</v>
      </c>
      <c r="AY518" s="266" t="s">
        <v>214</v>
      </c>
    </row>
    <row r="519" s="2" customFormat="1" ht="16.5" customHeight="1">
      <c r="A519" s="42"/>
      <c r="B519" s="43"/>
      <c r="C519" s="268" t="s">
        <v>793</v>
      </c>
      <c r="D519" s="268" t="s">
        <v>302</v>
      </c>
      <c r="E519" s="269" t="s">
        <v>794</v>
      </c>
      <c r="F519" s="270" t="s">
        <v>795</v>
      </c>
      <c r="G519" s="271" t="s">
        <v>280</v>
      </c>
      <c r="H519" s="272">
        <v>582.41999999999996</v>
      </c>
      <c r="I519" s="273"/>
      <c r="J519" s="274">
        <f>ROUND(I519*H519,2)</f>
        <v>0</v>
      </c>
      <c r="K519" s="270" t="s">
        <v>221</v>
      </c>
      <c r="L519" s="275"/>
      <c r="M519" s="276" t="s">
        <v>32</v>
      </c>
      <c r="N519" s="277" t="s">
        <v>47</v>
      </c>
      <c r="O519" s="88"/>
      <c r="P519" s="225">
        <f>O519*H519</f>
        <v>0</v>
      </c>
      <c r="Q519" s="225">
        <v>0.00027999999999999998</v>
      </c>
      <c r="R519" s="225">
        <f>Q519*H519</f>
        <v>0.16307759999999996</v>
      </c>
      <c r="S519" s="225">
        <v>0</v>
      </c>
      <c r="T519" s="226">
        <f>S519*H519</f>
        <v>0</v>
      </c>
      <c r="U519" s="42"/>
      <c r="V519" s="42"/>
      <c r="W519" s="42"/>
      <c r="X519" s="42"/>
      <c r="Y519" s="42"/>
      <c r="Z519" s="42"/>
      <c r="AA519" s="42"/>
      <c r="AB519" s="42"/>
      <c r="AC519" s="42"/>
      <c r="AD519" s="42"/>
      <c r="AE519" s="42"/>
      <c r="AR519" s="227" t="s">
        <v>426</v>
      </c>
      <c r="AT519" s="227" t="s">
        <v>302</v>
      </c>
      <c r="AU519" s="227" t="s">
        <v>85</v>
      </c>
      <c r="AY519" s="20" t="s">
        <v>214</v>
      </c>
      <c r="BE519" s="228">
        <f>IF(N519="základní",J519,0)</f>
        <v>0</v>
      </c>
      <c r="BF519" s="228">
        <f>IF(N519="snížená",J519,0)</f>
        <v>0</v>
      </c>
      <c r="BG519" s="228">
        <f>IF(N519="zákl. přenesená",J519,0)</f>
        <v>0</v>
      </c>
      <c r="BH519" s="228">
        <f>IF(N519="sníž. přenesená",J519,0)</f>
        <v>0</v>
      </c>
      <c r="BI519" s="228">
        <f>IF(N519="nulová",J519,0)</f>
        <v>0</v>
      </c>
      <c r="BJ519" s="20" t="s">
        <v>83</v>
      </c>
      <c r="BK519" s="228">
        <f>ROUND(I519*H519,2)</f>
        <v>0</v>
      </c>
      <c r="BL519" s="20" t="s">
        <v>334</v>
      </c>
      <c r="BM519" s="227" t="s">
        <v>796</v>
      </c>
    </row>
    <row r="520" s="14" customFormat="1">
      <c r="A520" s="14"/>
      <c r="B520" s="245"/>
      <c r="C520" s="246"/>
      <c r="D520" s="236" t="s">
        <v>225</v>
      </c>
      <c r="E520" s="246"/>
      <c r="F520" s="248" t="s">
        <v>797</v>
      </c>
      <c r="G520" s="246"/>
      <c r="H520" s="249">
        <v>582.41999999999996</v>
      </c>
      <c r="I520" s="250"/>
      <c r="J520" s="246"/>
      <c r="K520" s="246"/>
      <c r="L520" s="251"/>
      <c r="M520" s="252"/>
      <c r="N520" s="253"/>
      <c r="O520" s="253"/>
      <c r="P520" s="253"/>
      <c r="Q520" s="253"/>
      <c r="R520" s="253"/>
      <c r="S520" s="253"/>
      <c r="T520" s="254"/>
      <c r="U520" s="14"/>
      <c r="V520" s="14"/>
      <c r="W520" s="14"/>
      <c r="X520" s="14"/>
      <c r="Y520" s="14"/>
      <c r="Z520" s="14"/>
      <c r="AA520" s="14"/>
      <c r="AB520" s="14"/>
      <c r="AC520" s="14"/>
      <c r="AD520" s="14"/>
      <c r="AE520" s="14"/>
      <c r="AT520" s="255" t="s">
        <v>225</v>
      </c>
      <c r="AU520" s="255" t="s">
        <v>85</v>
      </c>
      <c r="AV520" s="14" t="s">
        <v>85</v>
      </c>
      <c r="AW520" s="14" t="s">
        <v>4</v>
      </c>
      <c r="AX520" s="14" t="s">
        <v>83</v>
      </c>
      <c r="AY520" s="255" t="s">
        <v>214</v>
      </c>
    </row>
    <row r="521" s="2" customFormat="1" ht="49.05" customHeight="1">
      <c r="A521" s="42"/>
      <c r="B521" s="43"/>
      <c r="C521" s="216" t="s">
        <v>798</v>
      </c>
      <c r="D521" s="216" t="s">
        <v>217</v>
      </c>
      <c r="E521" s="217" t="s">
        <v>799</v>
      </c>
      <c r="F521" s="218" t="s">
        <v>800</v>
      </c>
      <c r="G521" s="219" t="s">
        <v>241</v>
      </c>
      <c r="H521" s="220">
        <v>3.1539999999999999</v>
      </c>
      <c r="I521" s="221"/>
      <c r="J521" s="222">
        <f>ROUND(I521*H521,2)</f>
        <v>0</v>
      </c>
      <c r="K521" s="218" t="s">
        <v>221</v>
      </c>
      <c r="L521" s="48"/>
      <c r="M521" s="223" t="s">
        <v>32</v>
      </c>
      <c r="N521" s="224" t="s">
        <v>47</v>
      </c>
      <c r="O521" s="88"/>
      <c r="P521" s="225">
        <f>O521*H521</f>
        <v>0</v>
      </c>
      <c r="Q521" s="225">
        <v>0</v>
      </c>
      <c r="R521" s="225">
        <f>Q521*H521</f>
        <v>0</v>
      </c>
      <c r="S521" s="225">
        <v>0</v>
      </c>
      <c r="T521" s="226">
        <f>S521*H521</f>
        <v>0</v>
      </c>
      <c r="U521" s="42"/>
      <c r="V521" s="42"/>
      <c r="W521" s="42"/>
      <c r="X521" s="42"/>
      <c r="Y521" s="42"/>
      <c r="Z521" s="42"/>
      <c r="AA521" s="42"/>
      <c r="AB521" s="42"/>
      <c r="AC521" s="42"/>
      <c r="AD521" s="42"/>
      <c r="AE521" s="42"/>
      <c r="AR521" s="227" t="s">
        <v>334</v>
      </c>
      <c r="AT521" s="227" t="s">
        <v>217</v>
      </c>
      <c r="AU521" s="227" t="s">
        <v>85</v>
      </c>
      <c r="AY521" s="20" t="s">
        <v>214</v>
      </c>
      <c r="BE521" s="228">
        <f>IF(N521="základní",J521,0)</f>
        <v>0</v>
      </c>
      <c r="BF521" s="228">
        <f>IF(N521="snížená",J521,0)</f>
        <v>0</v>
      </c>
      <c r="BG521" s="228">
        <f>IF(N521="zákl. přenesená",J521,0)</f>
        <v>0</v>
      </c>
      <c r="BH521" s="228">
        <f>IF(N521="sníž. přenesená",J521,0)</f>
        <v>0</v>
      </c>
      <c r="BI521" s="228">
        <f>IF(N521="nulová",J521,0)</f>
        <v>0</v>
      </c>
      <c r="BJ521" s="20" t="s">
        <v>83</v>
      </c>
      <c r="BK521" s="228">
        <f>ROUND(I521*H521,2)</f>
        <v>0</v>
      </c>
      <c r="BL521" s="20" t="s">
        <v>334</v>
      </c>
      <c r="BM521" s="227" t="s">
        <v>801</v>
      </c>
    </row>
    <row r="522" s="2" customFormat="1">
      <c r="A522" s="42"/>
      <c r="B522" s="43"/>
      <c r="C522" s="44"/>
      <c r="D522" s="229" t="s">
        <v>223</v>
      </c>
      <c r="E522" s="44"/>
      <c r="F522" s="230" t="s">
        <v>802</v>
      </c>
      <c r="G522" s="44"/>
      <c r="H522" s="44"/>
      <c r="I522" s="231"/>
      <c r="J522" s="44"/>
      <c r="K522" s="44"/>
      <c r="L522" s="48"/>
      <c r="M522" s="232"/>
      <c r="N522" s="233"/>
      <c r="O522" s="88"/>
      <c r="P522" s="88"/>
      <c r="Q522" s="88"/>
      <c r="R522" s="88"/>
      <c r="S522" s="88"/>
      <c r="T522" s="89"/>
      <c r="U522" s="42"/>
      <c r="V522" s="42"/>
      <c r="W522" s="42"/>
      <c r="X522" s="42"/>
      <c r="Y522" s="42"/>
      <c r="Z522" s="42"/>
      <c r="AA522" s="42"/>
      <c r="AB522" s="42"/>
      <c r="AC522" s="42"/>
      <c r="AD522" s="42"/>
      <c r="AE522" s="42"/>
      <c r="AT522" s="20" t="s">
        <v>223</v>
      </c>
      <c r="AU522" s="20" t="s">
        <v>85</v>
      </c>
    </row>
    <row r="523" s="12" customFormat="1" ht="22.8" customHeight="1">
      <c r="A523" s="12"/>
      <c r="B523" s="200"/>
      <c r="C523" s="201"/>
      <c r="D523" s="202" t="s">
        <v>75</v>
      </c>
      <c r="E523" s="214" t="s">
        <v>803</v>
      </c>
      <c r="F523" s="214" t="s">
        <v>804</v>
      </c>
      <c r="G523" s="201"/>
      <c r="H523" s="201"/>
      <c r="I523" s="204"/>
      <c r="J523" s="215">
        <f>BK523</f>
        <v>0</v>
      </c>
      <c r="K523" s="201"/>
      <c r="L523" s="206"/>
      <c r="M523" s="207"/>
      <c r="N523" s="208"/>
      <c r="O523" s="208"/>
      <c r="P523" s="209">
        <f>SUM(P524:P535)</f>
        <v>0</v>
      </c>
      <c r="Q523" s="208"/>
      <c r="R523" s="209">
        <f>SUM(R524:R535)</f>
        <v>0.029600000000000001</v>
      </c>
      <c r="S523" s="208"/>
      <c r="T523" s="210">
        <f>SUM(T524:T535)</f>
        <v>0</v>
      </c>
      <c r="U523" s="12"/>
      <c r="V523" s="12"/>
      <c r="W523" s="12"/>
      <c r="X523" s="12"/>
      <c r="Y523" s="12"/>
      <c r="Z523" s="12"/>
      <c r="AA523" s="12"/>
      <c r="AB523" s="12"/>
      <c r="AC523" s="12"/>
      <c r="AD523" s="12"/>
      <c r="AE523" s="12"/>
      <c r="AR523" s="211" t="s">
        <v>85</v>
      </c>
      <c r="AT523" s="212" t="s">
        <v>75</v>
      </c>
      <c r="AU523" s="212" t="s">
        <v>83</v>
      </c>
      <c r="AY523" s="211" t="s">
        <v>214</v>
      </c>
      <c r="BK523" s="213">
        <f>SUM(BK524:BK535)</f>
        <v>0</v>
      </c>
    </row>
    <row r="524" s="2" customFormat="1" ht="33" customHeight="1">
      <c r="A524" s="42"/>
      <c r="B524" s="43"/>
      <c r="C524" s="216" t="s">
        <v>805</v>
      </c>
      <c r="D524" s="216" t="s">
        <v>217</v>
      </c>
      <c r="E524" s="217" t="s">
        <v>806</v>
      </c>
      <c r="F524" s="218" t="s">
        <v>807</v>
      </c>
      <c r="G524" s="219" t="s">
        <v>230</v>
      </c>
      <c r="H524" s="220">
        <v>40</v>
      </c>
      <c r="I524" s="221"/>
      <c r="J524" s="222">
        <f>ROUND(I524*H524,2)</f>
        <v>0</v>
      </c>
      <c r="K524" s="218" t="s">
        <v>221</v>
      </c>
      <c r="L524" s="48"/>
      <c r="M524" s="223" t="s">
        <v>32</v>
      </c>
      <c r="N524" s="224" t="s">
        <v>47</v>
      </c>
      <c r="O524" s="88"/>
      <c r="P524" s="225">
        <f>O524*H524</f>
        <v>0</v>
      </c>
      <c r="Q524" s="225">
        <v>9.0000000000000006E-05</v>
      </c>
      <c r="R524" s="225">
        <f>Q524*H524</f>
        <v>0.0036000000000000003</v>
      </c>
      <c r="S524" s="225">
        <v>0</v>
      </c>
      <c r="T524" s="226">
        <f>S524*H524</f>
        <v>0</v>
      </c>
      <c r="U524" s="42"/>
      <c r="V524" s="42"/>
      <c r="W524" s="42"/>
      <c r="X524" s="42"/>
      <c r="Y524" s="42"/>
      <c r="Z524" s="42"/>
      <c r="AA524" s="42"/>
      <c r="AB524" s="42"/>
      <c r="AC524" s="42"/>
      <c r="AD524" s="42"/>
      <c r="AE524" s="42"/>
      <c r="AR524" s="227" t="s">
        <v>334</v>
      </c>
      <c r="AT524" s="227" t="s">
        <v>217</v>
      </c>
      <c r="AU524" s="227" t="s">
        <v>85</v>
      </c>
      <c r="AY524" s="20" t="s">
        <v>214</v>
      </c>
      <c r="BE524" s="228">
        <f>IF(N524="základní",J524,0)</f>
        <v>0</v>
      </c>
      <c r="BF524" s="228">
        <f>IF(N524="snížená",J524,0)</f>
        <v>0</v>
      </c>
      <c r="BG524" s="228">
        <f>IF(N524="zákl. přenesená",J524,0)</f>
        <v>0</v>
      </c>
      <c r="BH524" s="228">
        <f>IF(N524="sníž. přenesená",J524,0)</f>
        <v>0</v>
      </c>
      <c r="BI524" s="228">
        <f>IF(N524="nulová",J524,0)</f>
        <v>0</v>
      </c>
      <c r="BJ524" s="20" t="s">
        <v>83</v>
      </c>
      <c r="BK524" s="228">
        <f>ROUND(I524*H524,2)</f>
        <v>0</v>
      </c>
      <c r="BL524" s="20" t="s">
        <v>334</v>
      </c>
      <c r="BM524" s="227" t="s">
        <v>808</v>
      </c>
    </row>
    <row r="525" s="2" customFormat="1">
      <c r="A525" s="42"/>
      <c r="B525" s="43"/>
      <c r="C525" s="44"/>
      <c r="D525" s="229" t="s">
        <v>223</v>
      </c>
      <c r="E525" s="44"/>
      <c r="F525" s="230" t="s">
        <v>809</v>
      </c>
      <c r="G525" s="44"/>
      <c r="H525" s="44"/>
      <c r="I525" s="231"/>
      <c r="J525" s="44"/>
      <c r="K525" s="44"/>
      <c r="L525" s="48"/>
      <c r="M525" s="232"/>
      <c r="N525" s="233"/>
      <c r="O525" s="88"/>
      <c r="P525" s="88"/>
      <c r="Q525" s="88"/>
      <c r="R525" s="88"/>
      <c r="S525" s="88"/>
      <c r="T525" s="89"/>
      <c r="U525" s="42"/>
      <c r="V525" s="42"/>
      <c r="W525" s="42"/>
      <c r="X525" s="42"/>
      <c r="Y525" s="42"/>
      <c r="Z525" s="42"/>
      <c r="AA525" s="42"/>
      <c r="AB525" s="42"/>
      <c r="AC525" s="42"/>
      <c r="AD525" s="42"/>
      <c r="AE525" s="42"/>
      <c r="AT525" s="20" t="s">
        <v>223</v>
      </c>
      <c r="AU525" s="20" t="s">
        <v>85</v>
      </c>
    </row>
    <row r="526" s="2" customFormat="1" ht="33" customHeight="1">
      <c r="A526" s="42"/>
      <c r="B526" s="43"/>
      <c r="C526" s="216" t="s">
        <v>810</v>
      </c>
      <c r="D526" s="216" t="s">
        <v>217</v>
      </c>
      <c r="E526" s="217" t="s">
        <v>811</v>
      </c>
      <c r="F526" s="218" t="s">
        <v>812</v>
      </c>
      <c r="G526" s="219" t="s">
        <v>230</v>
      </c>
      <c r="H526" s="220">
        <v>40</v>
      </c>
      <c r="I526" s="221"/>
      <c r="J526" s="222">
        <f>ROUND(I526*H526,2)</f>
        <v>0</v>
      </c>
      <c r="K526" s="218" t="s">
        <v>221</v>
      </c>
      <c r="L526" s="48"/>
      <c r="M526" s="223" t="s">
        <v>32</v>
      </c>
      <c r="N526" s="224" t="s">
        <v>47</v>
      </c>
      <c r="O526" s="88"/>
      <c r="P526" s="225">
        <f>O526*H526</f>
        <v>0</v>
      </c>
      <c r="Q526" s="225">
        <v>0.00023000000000000001</v>
      </c>
      <c r="R526" s="225">
        <f>Q526*H526</f>
        <v>0.0091999999999999998</v>
      </c>
      <c r="S526" s="225">
        <v>0</v>
      </c>
      <c r="T526" s="226">
        <f>S526*H526</f>
        <v>0</v>
      </c>
      <c r="U526" s="42"/>
      <c r="V526" s="42"/>
      <c r="W526" s="42"/>
      <c r="X526" s="42"/>
      <c r="Y526" s="42"/>
      <c r="Z526" s="42"/>
      <c r="AA526" s="42"/>
      <c r="AB526" s="42"/>
      <c r="AC526" s="42"/>
      <c r="AD526" s="42"/>
      <c r="AE526" s="42"/>
      <c r="AR526" s="227" t="s">
        <v>334</v>
      </c>
      <c r="AT526" s="227" t="s">
        <v>217</v>
      </c>
      <c r="AU526" s="227" t="s">
        <v>85</v>
      </c>
      <c r="AY526" s="20" t="s">
        <v>214</v>
      </c>
      <c r="BE526" s="228">
        <f>IF(N526="základní",J526,0)</f>
        <v>0</v>
      </c>
      <c r="BF526" s="228">
        <f>IF(N526="snížená",J526,0)</f>
        <v>0</v>
      </c>
      <c r="BG526" s="228">
        <f>IF(N526="zákl. přenesená",J526,0)</f>
        <v>0</v>
      </c>
      <c r="BH526" s="228">
        <f>IF(N526="sníž. přenesená",J526,0)</f>
        <v>0</v>
      </c>
      <c r="BI526" s="228">
        <f>IF(N526="nulová",J526,0)</f>
        <v>0</v>
      </c>
      <c r="BJ526" s="20" t="s">
        <v>83</v>
      </c>
      <c r="BK526" s="228">
        <f>ROUND(I526*H526,2)</f>
        <v>0</v>
      </c>
      <c r="BL526" s="20" t="s">
        <v>334</v>
      </c>
      <c r="BM526" s="227" t="s">
        <v>813</v>
      </c>
    </row>
    <row r="527" s="2" customFormat="1">
      <c r="A527" s="42"/>
      <c r="B527" s="43"/>
      <c r="C527" s="44"/>
      <c r="D527" s="229" t="s">
        <v>223</v>
      </c>
      <c r="E527" s="44"/>
      <c r="F527" s="230" t="s">
        <v>814</v>
      </c>
      <c r="G527" s="44"/>
      <c r="H527" s="44"/>
      <c r="I527" s="231"/>
      <c r="J527" s="44"/>
      <c r="K527" s="44"/>
      <c r="L527" s="48"/>
      <c r="M527" s="232"/>
      <c r="N527" s="233"/>
      <c r="O527" s="88"/>
      <c r="P527" s="88"/>
      <c r="Q527" s="88"/>
      <c r="R527" s="88"/>
      <c r="S527" s="88"/>
      <c r="T527" s="89"/>
      <c r="U527" s="42"/>
      <c r="V527" s="42"/>
      <c r="W527" s="42"/>
      <c r="X527" s="42"/>
      <c r="Y527" s="42"/>
      <c r="Z527" s="42"/>
      <c r="AA527" s="42"/>
      <c r="AB527" s="42"/>
      <c r="AC527" s="42"/>
      <c r="AD527" s="42"/>
      <c r="AE527" s="42"/>
      <c r="AT527" s="20" t="s">
        <v>223</v>
      </c>
      <c r="AU527" s="20" t="s">
        <v>85</v>
      </c>
    </row>
    <row r="528" s="2" customFormat="1" ht="24.15" customHeight="1">
      <c r="A528" s="42"/>
      <c r="B528" s="43"/>
      <c r="C528" s="216" t="s">
        <v>815</v>
      </c>
      <c r="D528" s="216" t="s">
        <v>217</v>
      </c>
      <c r="E528" s="217" t="s">
        <v>816</v>
      </c>
      <c r="F528" s="218" t="s">
        <v>817</v>
      </c>
      <c r="G528" s="219" t="s">
        <v>230</v>
      </c>
      <c r="H528" s="220">
        <v>40</v>
      </c>
      <c r="I528" s="221"/>
      <c r="J528" s="222">
        <f>ROUND(I528*H528,2)</f>
        <v>0</v>
      </c>
      <c r="K528" s="218" t="s">
        <v>221</v>
      </c>
      <c r="L528" s="48"/>
      <c r="M528" s="223" t="s">
        <v>32</v>
      </c>
      <c r="N528" s="224" t="s">
        <v>47</v>
      </c>
      <c r="O528" s="88"/>
      <c r="P528" s="225">
        <f>O528*H528</f>
        <v>0</v>
      </c>
      <c r="Q528" s="225">
        <v>0</v>
      </c>
      <c r="R528" s="225">
        <f>Q528*H528</f>
        <v>0</v>
      </c>
      <c r="S528" s="225">
        <v>0</v>
      </c>
      <c r="T528" s="226">
        <f>S528*H528</f>
        <v>0</v>
      </c>
      <c r="U528" s="42"/>
      <c r="V528" s="42"/>
      <c r="W528" s="42"/>
      <c r="X528" s="42"/>
      <c r="Y528" s="42"/>
      <c r="Z528" s="42"/>
      <c r="AA528" s="42"/>
      <c r="AB528" s="42"/>
      <c r="AC528" s="42"/>
      <c r="AD528" s="42"/>
      <c r="AE528" s="42"/>
      <c r="AR528" s="227" t="s">
        <v>334</v>
      </c>
      <c r="AT528" s="227" t="s">
        <v>217</v>
      </c>
      <c r="AU528" s="227" t="s">
        <v>85</v>
      </c>
      <c r="AY528" s="20" t="s">
        <v>214</v>
      </c>
      <c r="BE528" s="228">
        <f>IF(N528="základní",J528,0)</f>
        <v>0</v>
      </c>
      <c r="BF528" s="228">
        <f>IF(N528="snížená",J528,0)</f>
        <v>0</v>
      </c>
      <c r="BG528" s="228">
        <f>IF(N528="zákl. přenesená",J528,0)</f>
        <v>0</v>
      </c>
      <c r="BH528" s="228">
        <f>IF(N528="sníž. přenesená",J528,0)</f>
        <v>0</v>
      </c>
      <c r="BI528" s="228">
        <f>IF(N528="nulová",J528,0)</f>
        <v>0</v>
      </c>
      <c r="BJ528" s="20" t="s">
        <v>83</v>
      </c>
      <c r="BK528" s="228">
        <f>ROUND(I528*H528,2)</f>
        <v>0</v>
      </c>
      <c r="BL528" s="20" t="s">
        <v>334</v>
      </c>
      <c r="BM528" s="227" t="s">
        <v>818</v>
      </c>
    </row>
    <row r="529" s="2" customFormat="1">
      <c r="A529" s="42"/>
      <c r="B529" s="43"/>
      <c r="C529" s="44"/>
      <c r="D529" s="229" t="s">
        <v>223</v>
      </c>
      <c r="E529" s="44"/>
      <c r="F529" s="230" t="s">
        <v>819</v>
      </c>
      <c r="G529" s="44"/>
      <c r="H529" s="44"/>
      <c r="I529" s="231"/>
      <c r="J529" s="44"/>
      <c r="K529" s="44"/>
      <c r="L529" s="48"/>
      <c r="M529" s="232"/>
      <c r="N529" s="233"/>
      <c r="O529" s="88"/>
      <c r="P529" s="88"/>
      <c r="Q529" s="88"/>
      <c r="R529" s="88"/>
      <c r="S529" s="88"/>
      <c r="T529" s="89"/>
      <c r="U529" s="42"/>
      <c r="V529" s="42"/>
      <c r="W529" s="42"/>
      <c r="X529" s="42"/>
      <c r="Y529" s="42"/>
      <c r="Z529" s="42"/>
      <c r="AA529" s="42"/>
      <c r="AB529" s="42"/>
      <c r="AC529" s="42"/>
      <c r="AD529" s="42"/>
      <c r="AE529" s="42"/>
      <c r="AT529" s="20" t="s">
        <v>223</v>
      </c>
      <c r="AU529" s="20" t="s">
        <v>85</v>
      </c>
    </row>
    <row r="530" s="2" customFormat="1" ht="24.15" customHeight="1">
      <c r="A530" s="42"/>
      <c r="B530" s="43"/>
      <c r="C530" s="216" t="s">
        <v>820</v>
      </c>
      <c r="D530" s="216" t="s">
        <v>217</v>
      </c>
      <c r="E530" s="217" t="s">
        <v>821</v>
      </c>
      <c r="F530" s="218" t="s">
        <v>822</v>
      </c>
      <c r="G530" s="219" t="s">
        <v>230</v>
      </c>
      <c r="H530" s="220">
        <v>40</v>
      </c>
      <c r="I530" s="221"/>
      <c r="J530" s="222">
        <f>ROUND(I530*H530,2)</f>
        <v>0</v>
      </c>
      <c r="K530" s="218" t="s">
        <v>221</v>
      </c>
      <c r="L530" s="48"/>
      <c r="M530" s="223" t="s">
        <v>32</v>
      </c>
      <c r="N530" s="224" t="s">
        <v>47</v>
      </c>
      <c r="O530" s="88"/>
      <c r="P530" s="225">
        <f>O530*H530</f>
        <v>0</v>
      </c>
      <c r="Q530" s="225">
        <v>0.00017000000000000001</v>
      </c>
      <c r="R530" s="225">
        <f>Q530*H530</f>
        <v>0.0068000000000000005</v>
      </c>
      <c r="S530" s="225">
        <v>0</v>
      </c>
      <c r="T530" s="226">
        <f>S530*H530</f>
        <v>0</v>
      </c>
      <c r="U530" s="42"/>
      <c r="V530" s="42"/>
      <c r="W530" s="42"/>
      <c r="X530" s="42"/>
      <c r="Y530" s="42"/>
      <c r="Z530" s="42"/>
      <c r="AA530" s="42"/>
      <c r="AB530" s="42"/>
      <c r="AC530" s="42"/>
      <c r="AD530" s="42"/>
      <c r="AE530" s="42"/>
      <c r="AR530" s="227" t="s">
        <v>334</v>
      </c>
      <c r="AT530" s="227" t="s">
        <v>217</v>
      </c>
      <c r="AU530" s="227" t="s">
        <v>85</v>
      </c>
      <c r="AY530" s="20" t="s">
        <v>214</v>
      </c>
      <c r="BE530" s="228">
        <f>IF(N530="základní",J530,0)</f>
        <v>0</v>
      </c>
      <c r="BF530" s="228">
        <f>IF(N530="snížená",J530,0)</f>
        <v>0</v>
      </c>
      <c r="BG530" s="228">
        <f>IF(N530="zákl. přenesená",J530,0)</f>
        <v>0</v>
      </c>
      <c r="BH530" s="228">
        <f>IF(N530="sníž. přenesená",J530,0)</f>
        <v>0</v>
      </c>
      <c r="BI530" s="228">
        <f>IF(N530="nulová",J530,0)</f>
        <v>0</v>
      </c>
      <c r="BJ530" s="20" t="s">
        <v>83</v>
      </c>
      <c r="BK530" s="228">
        <f>ROUND(I530*H530,2)</f>
        <v>0</v>
      </c>
      <c r="BL530" s="20" t="s">
        <v>334</v>
      </c>
      <c r="BM530" s="227" t="s">
        <v>823</v>
      </c>
    </row>
    <row r="531" s="2" customFormat="1">
      <c r="A531" s="42"/>
      <c r="B531" s="43"/>
      <c r="C531" s="44"/>
      <c r="D531" s="229" t="s">
        <v>223</v>
      </c>
      <c r="E531" s="44"/>
      <c r="F531" s="230" t="s">
        <v>824</v>
      </c>
      <c r="G531" s="44"/>
      <c r="H531" s="44"/>
      <c r="I531" s="231"/>
      <c r="J531" s="44"/>
      <c r="K531" s="44"/>
      <c r="L531" s="48"/>
      <c r="M531" s="232"/>
      <c r="N531" s="233"/>
      <c r="O531" s="88"/>
      <c r="P531" s="88"/>
      <c r="Q531" s="88"/>
      <c r="R531" s="88"/>
      <c r="S531" s="88"/>
      <c r="T531" s="89"/>
      <c r="U531" s="42"/>
      <c r="V531" s="42"/>
      <c r="W531" s="42"/>
      <c r="X531" s="42"/>
      <c r="Y531" s="42"/>
      <c r="Z531" s="42"/>
      <c r="AA531" s="42"/>
      <c r="AB531" s="42"/>
      <c r="AC531" s="42"/>
      <c r="AD531" s="42"/>
      <c r="AE531" s="42"/>
      <c r="AT531" s="20" t="s">
        <v>223</v>
      </c>
      <c r="AU531" s="20" t="s">
        <v>85</v>
      </c>
    </row>
    <row r="532" s="2" customFormat="1" ht="24.15" customHeight="1">
      <c r="A532" s="42"/>
      <c r="B532" s="43"/>
      <c r="C532" s="216" t="s">
        <v>825</v>
      </c>
      <c r="D532" s="216" t="s">
        <v>217</v>
      </c>
      <c r="E532" s="217" t="s">
        <v>826</v>
      </c>
      <c r="F532" s="218" t="s">
        <v>827</v>
      </c>
      <c r="G532" s="219" t="s">
        <v>230</v>
      </c>
      <c r="H532" s="220">
        <v>40</v>
      </c>
      <c r="I532" s="221"/>
      <c r="J532" s="222">
        <f>ROUND(I532*H532,2)</f>
        <v>0</v>
      </c>
      <c r="K532" s="218" t="s">
        <v>221</v>
      </c>
      <c r="L532" s="48"/>
      <c r="M532" s="223" t="s">
        <v>32</v>
      </c>
      <c r="N532" s="224" t="s">
        <v>47</v>
      </c>
      <c r="O532" s="88"/>
      <c r="P532" s="225">
        <f>O532*H532</f>
        <v>0</v>
      </c>
      <c r="Q532" s="225">
        <v>0.00021000000000000001</v>
      </c>
      <c r="R532" s="225">
        <f>Q532*H532</f>
        <v>0.0084000000000000012</v>
      </c>
      <c r="S532" s="225">
        <v>0</v>
      </c>
      <c r="T532" s="226">
        <f>S532*H532</f>
        <v>0</v>
      </c>
      <c r="U532" s="42"/>
      <c r="V532" s="42"/>
      <c r="W532" s="42"/>
      <c r="X532" s="42"/>
      <c r="Y532" s="42"/>
      <c r="Z532" s="42"/>
      <c r="AA532" s="42"/>
      <c r="AB532" s="42"/>
      <c r="AC532" s="42"/>
      <c r="AD532" s="42"/>
      <c r="AE532" s="42"/>
      <c r="AR532" s="227" t="s">
        <v>334</v>
      </c>
      <c r="AT532" s="227" t="s">
        <v>217</v>
      </c>
      <c r="AU532" s="227" t="s">
        <v>85</v>
      </c>
      <c r="AY532" s="20" t="s">
        <v>214</v>
      </c>
      <c r="BE532" s="228">
        <f>IF(N532="základní",J532,0)</f>
        <v>0</v>
      </c>
      <c r="BF532" s="228">
        <f>IF(N532="snížená",J532,0)</f>
        <v>0</v>
      </c>
      <c r="BG532" s="228">
        <f>IF(N532="zákl. přenesená",J532,0)</f>
        <v>0</v>
      </c>
      <c r="BH532" s="228">
        <f>IF(N532="sníž. přenesená",J532,0)</f>
        <v>0</v>
      </c>
      <c r="BI532" s="228">
        <f>IF(N532="nulová",J532,0)</f>
        <v>0</v>
      </c>
      <c r="BJ532" s="20" t="s">
        <v>83</v>
      </c>
      <c r="BK532" s="228">
        <f>ROUND(I532*H532,2)</f>
        <v>0</v>
      </c>
      <c r="BL532" s="20" t="s">
        <v>334</v>
      </c>
      <c r="BM532" s="227" t="s">
        <v>828</v>
      </c>
    </row>
    <row r="533" s="2" customFormat="1">
      <c r="A533" s="42"/>
      <c r="B533" s="43"/>
      <c r="C533" s="44"/>
      <c r="D533" s="229" t="s">
        <v>223</v>
      </c>
      <c r="E533" s="44"/>
      <c r="F533" s="230" t="s">
        <v>829</v>
      </c>
      <c r="G533" s="44"/>
      <c r="H533" s="44"/>
      <c r="I533" s="231"/>
      <c r="J533" s="44"/>
      <c r="K533" s="44"/>
      <c r="L533" s="48"/>
      <c r="M533" s="232"/>
      <c r="N533" s="233"/>
      <c r="O533" s="88"/>
      <c r="P533" s="88"/>
      <c r="Q533" s="88"/>
      <c r="R533" s="88"/>
      <c r="S533" s="88"/>
      <c r="T533" s="89"/>
      <c r="U533" s="42"/>
      <c r="V533" s="42"/>
      <c r="W533" s="42"/>
      <c r="X533" s="42"/>
      <c r="Y533" s="42"/>
      <c r="Z533" s="42"/>
      <c r="AA533" s="42"/>
      <c r="AB533" s="42"/>
      <c r="AC533" s="42"/>
      <c r="AD533" s="42"/>
      <c r="AE533" s="42"/>
      <c r="AT533" s="20" t="s">
        <v>223</v>
      </c>
      <c r="AU533" s="20" t="s">
        <v>85</v>
      </c>
    </row>
    <row r="534" s="2" customFormat="1" ht="37.8" customHeight="1">
      <c r="A534" s="42"/>
      <c r="B534" s="43"/>
      <c r="C534" s="216" t="s">
        <v>830</v>
      </c>
      <c r="D534" s="216" t="s">
        <v>217</v>
      </c>
      <c r="E534" s="217" t="s">
        <v>831</v>
      </c>
      <c r="F534" s="218" t="s">
        <v>832</v>
      </c>
      <c r="G534" s="219" t="s">
        <v>230</v>
      </c>
      <c r="H534" s="220">
        <v>40</v>
      </c>
      <c r="I534" s="221"/>
      <c r="J534" s="222">
        <f>ROUND(I534*H534,2)</f>
        <v>0</v>
      </c>
      <c r="K534" s="218" t="s">
        <v>221</v>
      </c>
      <c r="L534" s="48"/>
      <c r="M534" s="223" t="s">
        <v>32</v>
      </c>
      <c r="N534" s="224" t="s">
        <v>47</v>
      </c>
      <c r="O534" s="88"/>
      <c r="P534" s="225">
        <f>O534*H534</f>
        <v>0</v>
      </c>
      <c r="Q534" s="225">
        <v>4.0000000000000003E-05</v>
      </c>
      <c r="R534" s="225">
        <f>Q534*H534</f>
        <v>0.0016000000000000001</v>
      </c>
      <c r="S534" s="225">
        <v>0</v>
      </c>
      <c r="T534" s="226">
        <f>S534*H534</f>
        <v>0</v>
      </c>
      <c r="U534" s="42"/>
      <c r="V534" s="42"/>
      <c r="W534" s="42"/>
      <c r="X534" s="42"/>
      <c r="Y534" s="42"/>
      <c r="Z534" s="42"/>
      <c r="AA534" s="42"/>
      <c r="AB534" s="42"/>
      <c r="AC534" s="42"/>
      <c r="AD534" s="42"/>
      <c r="AE534" s="42"/>
      <c r="AR534" s="227" t="s">
        <v>334</v>
      </c>
      <c r="AT534" s="227" t="s">
        <v>217</v>
      </c>
      <c r="AU534" s="227" t="s">
        <v>85</v>
      </c>
      <c r="AY534" s="20" t="s">
        <v>214</v>
      </c>
      <c r="BE534" s="228">
        <f>IF(N534="základní",J534,0)</f>
        <v>0</v>
      </c>
      <c r="BF534" s="228">
        <f>IF(N534="snížená",J534,0)</f>
        <v>0</v>
      </c>
      <c r="BG534" s="228">
        <f>IF(N534="zákl. přenesená",J534,0)</f>
        <v>0</v>
      </c>
      <c r="BH534" s="228">
        <f>IF(N534="sníž. přenesená",J534,0)</f>
        <v>0</v>
      </c>
      <c r="BI534" s="228">
        <f>IF(N534="nulová",J534,0)</f>
        <v>0</v>
      </c>
      <c r="BJ534" s="20" t="s">
        <v>83</v>
      </c>
      <c r="BK534" s="228">
        <f>ROUND(I534*H534,2)</f>
        <v>0</v>
      </c>
      <c r="BL534" s="20" t="s">
        <v>334</v>
      </c>
      <c r="BM534" s="227" t="s">
        <v>833</v>
      </c>
    </row>
    <row r="535" s="2" customFormat="1">
      <c r="A535" s="42"/>
      <c r="B535" s="43"/>
      <c r="C535" s="44"/>
      <c r="D535" s="229" t="s">
        <v>223</v>
      </c>
      <c r="E535" s="44"/>
      <c r="F535" s="230" t="s">
        <v>834</v>
      </c>
      <c r="G535" s="44"/>
      <c r="H535" s="44"/>
      <c r="I535" s="231"/>
      <c r="J535" s="44"/>
      <c r="K535" s="44"/>
      <c r="L535" s="48"/>
      <c r="M535" s="232"/>
      <c r="N535" s="233"/>
      <c r="O535" s="88"/>
      <c r="P535" s="88"/>
      <c r="Q535" s="88"/>
      <c r="R535" s="88"/>
      <c r="S535" s="88"/>
      <c r="T535" s="89"/>
      <c r="U535" s="42"/>
      <c r="V535" s="42"/>
      <c r="W535" s="42"/>
      <c r="X535" s="42"/>
      <c r="Y535" s="42"/>
      <c r="Z535" s="42"/>
      <c r="AA535" s="42"/>
      <c r="AB535" s="42"/>
      <c r="AC535" s="42"/>
      <c r="AD535" s="42"/>
      <c r="AE535" s="42"/>
      <c r="AT535" s="20" t="s">
        <v>223</v>
      </c>
      <c r="AU535" s="20" t="s">
        <v>85</v>
      </c>
    </row>
    <row r="536" s="12" customFormat="1" ht="22.8" customHeight="1">
      <c r="A536" s="12"/>
      <c r="B536" s="200"/>
      <c r="C536" s="201"/>
      <c r="D536" s="202" t="s">
        <v>75</v>
      </c>
      <c r="E536" s="214" t="s">
        <v>835</v>
      </c>
      <c r="F536" s="214" t="s">
        <v>836</v>
      </c>
      <c r="G536" s="201"/>
      <c r="H536" s="201"/>
      <c r="I536" s="204"/>
      <c r="J536" s="215">
        <f>BK536</f>
        <v>0</v>
      </c>
      <c r="K536" s="201"/>
      <c r="L536" s="206"/>
      <c r="M536" s="207"/>
      <c r="N536" s="208"/>
      <c r="O536" s="208"/>
      <c r="P536" s="209">
        <f>SUM(P537:P538)</f>
        <v>0</v>
      </c>
      <c r="Q536" s="208"/>
      <c r="R536" s="209">
        <f>SUM(R537:R538)</f>
        <v>0.10005</v>
      </c>
      <c r="S536" s="208"/>
      <c r="T536" s="210">
        <f>SUM(T537:T538)</f>
        <v>0</v>
      </c>
      <c r="U536" s="12"/>
      <c r="V536" s="12"/>
      <c r="W536" s="12"/>
      <c r="X536" s="12"/>
      <c r="Y536" s="12"/>
      <c r="Z536" s="12"/>
      <c r="AA536" s="12"/>
      <c r="AB536" s="12"/>
      <c r="AC536" s="12"/>
      <c r="AD536" s="12"/>
      <c r="AE536" s="12"/>
      <c r="AR536" s="211" t="s">
        <v>85</v>
      </c>
      <c r="AT536" s="212" t="s">
        <v>75</v>
      </c>
      <c r="AU536" s="212" t="s">
        <v>83</v>
      </c>
      <c r="AY536" s="211" t="s">
        <v>214</v>
      </c>
      <c r="BK536" s="213">
        <f>SUM(BK537:BK538)</f>
        <v>0</v>
      </c>
    </row>
    <row r="537" s="2" customFormat="1" ht="44.25" customHeight="1">
      <c r="A537" s="42"/>
      <c r="B537" s="43"/>
      <c r="C537" s="216" t="s">
        <v>837</v>
      </c>
      <c r="D537" s="216" t="s">
        <v>217</v>
      </c>
      <c r="E537" s="217" t="s">
        <v>838</v>
      </c>
      <c r="F537" s="218" t="s">
        <v>839</v>
      </c>
      <c r="G537" s="219" t="s">
        <v>230</v>
      </c>
      <c r="H537" s="220">
        <v>345</v>
      </c>
      <c r="I537" s="221"/>
      <c r="J537" s="222">
        <f>ROUND(I537*H537,2)</f>
        <v>0</v>
      </c>
      <c r="K537" s="218" t="s">
        <v>221</v>
      </c>
      <c r="L537" s="48"/>
      <c r="M537" s="223" t="s">
        <v>32</v>
      </c>
      <c r="N537" s="224" t="s">
        <v>47</v>
      </c>
      <c r="O537" s="88"/>
      <c r="P537" s="225">
        <f>O537*H537</f>
        <v>0</v>
      </c>
      <c r="Q537" s="225">
        <v>0.00029</v>
      </c>
      <c r="R537" s="225">
        <f>Q537*H537</f>
        <v>0.10005</v>
      </c>
      <c r="S537" s="225">
        <v>0</v>
      </c>
      <c r="T537" s="226">
        <f>S537*H537</f>
        <v>0</v>
      </c>
      <c r="U537" s="42"/>
      <c r="V537" s="42"/>
      <c r="W537" s="42"/>
      <c r="X537" s="42"/>
      <c r="Y537" s="42"/>
      <c r="Z537" s="42"/>
      <c r="AA537" s="42"/>
      <c r="AB537" s="42"/>
      <c r="AC537" s="42"/>
      <c r="AD537" s="42"/>
      <c r="AE537" s="42"/>
      <c r="AR537" s="227" t="s">
        <v>334</v>
      </c>
      <c r="AT537" s="227" t="s">
        <v>217</v>
      </c>
      <c r="AU537" s="227" t="s">
        <v>85</v>
      </c>
      <c r="AY537" s="20" t="s">
        <v>214</v>
      </c>
      <c r="BE537" s="228">
        <f>IF(N537="základní",J537,0)</f>
        <v>0</v>
      </c>
      <c r="BF537" s="228">
        <f>IF(N537="snížená",J537,0)</f>
        <v>0</v>
      </c>
      <c r="BG537" s="228">
        <f>IF(N537="zákl. přenesená",J537,0)</f>
        <v>0</v>
      </c>
      <c r="BH537" s="228">
        <f>IF(N537="sníž. přenesená",J537,0)</f>
        <v>0</v>
      </c>
      <c r="BI537" s="228">
        <f>IF(N537="nulová",J537,0)</f>
        <v>0</v>
      </c>
      <c r="BJ537" s="20" t="s">
        <v>83</v>
      </c>
      <c r="BK537" s="228">
        <f>ROUND(I537*H537,2)</f>
        <v>0</v>
      </c>
      <c r="BL537" s="20" t="s">
        <v>334</v>
      </c>
      <c r="BM537" s="227" t="s">
        <v>840</v>
      </c>
    </row>
    <row r="538" s="2" customFormat="1">
      <c r="A538" s="42"/>
      <c r="B538" s="43"/>
      <c r="C538" s="44"/>
      <c r="D538" s="229" t="s">
        <v>223</v>
      </c>
      <c r="E538" s="44"/>
      <c r="F538" s="230" t="s">
        <v>841</v>
      </c>
      <c r="G538" s="44"/>
      <c r="H538" s="44"/>
      <c r="I538" s="231"/>
      <c r="J538" s="44"/>
      <c r="K538" s="44"/>
      <c r="L538" s="48"/>
      <c r="M538" s="232"/>
      <c r="N538" s="233"/>
      <c r="O538" s="88"/>
      <c r="P538" s="88"/>
      <c r="Q538" s="88"/>
      <c r="R538" s="88"/>
      <c r="S538" s="88"/>
      <c r="T538" s="89"/>
      <c r="U538" s="42"/>
      <c r="V538" s="42"/>
      <c r="W538" s="42"/>
      <c r="X538" s="42"/>
      <c r="Y538" s="42"/>
      <c r="Z538" s="42"/>
      <c r="AA538" s="42"/>
      <c r="AB538" s="42"/>
      <c r="AC538" s="42"/>
      <c r="AD538" s="42"/>
      <c r="AE538" s="42"/>
      <c r="AT538" s="20" t="s">
        <v>223</v>
      </c>
      <c r="AU538" s="20" t="s">
        <v>85</v>
      </c>
    </row>
    <row r="539" s="12" customFormat="1" ht="25.92" customHeight="1">
      <c r="A539" s="12"/>
      <c r="B539" s="200"/>
      <c r="C539" s="201"/>
      <c r="D539" s="202" t="s">
        <v>75</v>
      </c>
      <c r="E539" s="203" t="s">
        <v>302</v>
      </c>
      <c r="F539" s="203" t="s">
        <v>842</v>
      </c>
      <c r="G539" s="201"/>
      <c r="H539" s="201"/>
      <c r="I539" s="204"/>
      <c r="J539" s="205">
        <f>BK539</f>
        <v>0</v>
      </c>
      <c r="K539" s="201"/>
      <c r="L539" s="206"/>
      <c r="M539" s="207"/>
      <c r="N539" s="208"/>
      <c r="O539" s="208"/>
      <c r="P539" s="209">
        <f>P540</f>
        <v>0</v>
      </c>
      <c r="Q539" s="208"/>
      <c r="R539" s="209">
        <f>R540</f>
        <v>0</v>
      </c>
      <c r="S539" s="208"/>
      <c r="T539" s="210">
        <f>T540</f>
        <v>0</v>
      </c>
      <c r="U539" s="12"/>
      <c r="V539" s="12"/>
      <c r="W539" s="12"/>
      <c r="X539" s="12"/>
      <c r="Y539" s="12"/>
      <c r="Z539" s="12"/>
      <c r="AA539" s="12"/>
      <c r="AB539" s="12"/>
      <c r="AC539" s="12"/>
      <c r="AD539" s="12"/>
      <c r="AE539" s="12"/>
      <c r="AR539" s="211" t="s">
        <v>234</v>
      </c>
      <c r="AT539" s="212" t="s">
        <v>75</v>
      </c>
      <c r="AU539" s="212" t="s">
        <v>76</v>
      </c>
      <c r="AY539" s="211" t="s">
        <v>214</v>
      </c>
      <c r="BK539" s="213">
        <f>BK540</f>
        <v>0</v>
      </c>
    </row>
    <row r="540" s="12" customFormat="1" ht="22.8" customHeight="1">
      <c r="A540" s="12"/>
      <c r="B540" s="200"/>
      <c r="C540" s="201"/>
      <c r="D540" s="202" t="s">
        <v>75</v>
      </c>
      <c r="E540" s="214" t="s">
        <v>843</v>
      </c>
      <c r="F540" s="214" t="s">
        <v>844</v>
      </c>
      <c r="G540" s="201"/>
      <c r="H540" s="201"/>
      <c r="I540" s="204"/>
      <c r="J540" s="215">
        <f>BK540</f>
        <v>0</v>
      </c>
      <c r="K540" s="201"/>
      <c r="L540" s="206"/>
      <c r="M540" s="207"/>
      <c r="N540" s="208"/>
      <c r="O540" s="208"/>
      <c r="P540" s="209">
        <f>SUM(P541:P547)</f>
        <v>0</v>
      </c>
      <c r="Q540" s="208"/>
      <c r="R540" s="209">
        <f>SUM(R541:R547)</f>
        <v>0</v>
      </c>
      <c r="S540" s="208"/>
      <c r="T540" s="210">
        <f>SUM(T541:T547)</f>
        <v>0</v>
      </c>
      <c r="U540" s="12"/>
      <c r="V540" s="12"/>
      <c r="W540" s="12"/>
      <c r="X540" s="12"/>
      <c r="Y540" s="12"/>
      <c r="Z540" s="12"/>
      <c r="AA540" s="12"/>
      <c r="AB540" s="12"/>
      <c r="AC540" s="12"/>
      <c r="AD540" s="12"/>
      <c r="AE540" s="12"/>
      <c r="AR540" s="211" t="s">
        <v>234</v>
      </c>
      <c r="AT540" s="212" t="s">
        <v>75</v>
      </c>
      <c r="AU540" s="212" t="s">
        <v>83</v>
      </c>
      <c r="AY540" s="211" t="s">
        <v>214</v>
      </c>
      <c r="BK540" s="213">
        <f>SUM(BK541:BK547)</f>
        <v>0</v>
      </c>
    </row>
    <row r="541" s="2" customFormat="1" ht="24.15" customHeight="1">
      <c r="A541" s="42"/>
      <c r="B541" s="43"/>
      <c r="C541" s="216" t="s">
        <v>845</v>
      </c>
      <c r="D541" s="216" t="s">
        <v>217</v>
      </c>
      <c r="E541" s="217" t="s">
        <v>846</v>
      </c>
      <c r="F541" s="218" t="s">
        <v>847</v>
      </c>
      <c r="G541" s="219" t="s">
        <v>280</v>
      </c>
      <c r="H541" s="220">
        <v>1173.05</v>
      </c>
      <c r="I541" s="221"/>
      <c r="J541" s="222">
        <f>ROUND(I541*H541,2)</f>
        <v>0</v>
      </c>
      <c r="K541" s="218" t="s">
        <v>221</v>
      </c>
      <c r="L541" s="48"/>
      <c r="M541" s="223" t="s">
        <v>32</v>
      </c>
      <c r="N541" s="224" t="s">
        <v>47</v>
      </c>
      <c r="O541" s="88"/>
      <c r="P541" s="225">
        <f>O541*H541</f>
        <v>0</v>
      </c>
      <c r="Q541" s="225">
        <v>0</v>
      </c>
      <c r="R541" s="225">
        <f>Q541*H541</f>
        <v>0</v>
      </c>
      <c r="S541" s="225">
        <v>0</v>
      </c>
      <c r="T541" s="226">
        <f>S541*H541</f>
        <v>0</v>
      </c>
      <c r="U541" s="42"/>
      <c r="V541" s="42"/>
      <c r="W541" s="42"/>
      <c r="X541" s="42"/>
      <c r="Y541" s="42"/>
      <c r="Z541" s="42"/>
      <c r="AA541" s="42"/>
      <c r="AB541" s="42"/>
      <c r="AC541" s="42"/>
      <c r="AD541" s="42"/>
      <c r="AE541" s="42"/>
      <c r="AR541" s="227" t="s">
        <v>619</v>
      </c>
      <c r="AT541" s="227" t="s">
        <v>217</v>
      </c>
      <c r="AU541" s="227" t="s">
        <v>85</v>
      </c>
      <c r="AY541" s="20" t="s">
        <v>214</v>
      </c>
      <c r="BE541" s="228">
        <f>IF(N541="základní",J541,0)</f>
        <v>0</v>
      </c>
      <c r="BF541" s="228">
        <f>IF(N541="snížená",J541,0)</f>
        <v>0</v>
      </c>
      <c r="BG541" s="228">
        <f>IF(N541="zákl. přenesená",J541,0)</f>
        <v>0</v>
      </c>
      <c r="BH541" s="228">
        <f>IF(N541="sníž. přenesená",J541,0)</f>
        <v>0</v>
      </c>
      <c r="BI541" s="228">
        <f>IF(N541="nulová",J541,0)</f>
        <v>0</v>
      </c>
      <c r="BJ541" s="20" t="s">
        <v>83</v>
      </c>
      <c r="BK541" s="228">
        <f>ROUND(I541*H541,2)</f>
        <v>0</v>
      </c>
      <c r="BL541" s="20" t="s">
        <v>619</v>
      </c>
      <c r="BM541" s="227" t="s">
        <v>848</v>
      </c>
    </row>
    <row r="542" s="2" customFormat="1">
      <c r="A542" s="42"/>
      <c r="B542" s="43"/>
      <c r="C542" s="44"/>
      <c r="D542" s="229" t="s">
        <v>223</v>
      </c>
      <c r="E542" s="44"/>
      <c r="F542" s="230" t="s">
        <v>849</v>
      </c>
      <c r="G542" s="44"/>
      <c r="H542" s="44"/>
      <c r="I542" s="231"/>
      <c r="J542" s="44"/>
      <c r="K542" s="44"/>
      <c r="L542" s="48"/>
      <c r="M542" s="232"/>
      <c r="N542" s="233"/>
      <c r="O542" s="88"/>
      <c r="P542" s="88"/>
      <c r="Q542" s="88"/>
      <c r="R542" s="88"/>
      <c r="S542" s="88"/>
      <c r="T542" s="89"/>
      <c r="U542" s="42"/>
      <c r="V542" s="42"/>
      <c r="W542" s="42"/>
      <c r="X542" s="42"/>
      <c r="Y542" s="42"/>
      <c r="Z542" s="42"/>
      <c r="AA542" s="42"/>
      <c r="AB542" s="42"/>
      <c r="AC542" s="42"/>
      <c r="AD542" s="42"/>
      <c r="AE542" s="42"/>
      <c r="AT542" s="20" t="s">
        <v>223</v>
      </c>
      <c r="AU542" s="20" t="s">
        <v>85</v>
      </c>
    </row>
    <row r="543" s="13" customFormat="1">
      <c r="A543" s="13"/>
      <c r="B543" s="234"/>
      <c r="C543" s="235"/>
      <c r="D543" s="236" t="s">
        <v>225</v>
      </c>
      <c r="E543" s="237" t="s">
        <v>32</v>
      </c>
      <c r="F543" s="238" t="s">
        <v>527</v>
      </c>
      <c r="G543" s="235"/>
      <c r="H543" s="237" t="s">
        <v>32</v>
      </c>
      <c r="I543" s="239"/>
      <c r="J543" s="235"/>
      <c r="K543" s="235"/>
      <c r="L543" s="240"/>
      <c r="M543" s="241"/>
      <c r="N543" s="242"/>
      <c r="O543" s="242"/>
      <c r="P543" s="242"/>
      <c r="Q543" s="242"/>
      <c r="R543" s="242"/>
      <c r="S543" s="242"/>
      <c r="T543" s="243"/>
      <c r="U543" s="13"/>
      <c r="V543" s="13"/>
      <c r="W543" s="13"/>
      <c r="X543" s="13"/>
      <c r="Y543" s="13"/>
      <c r="Z543" s="13"/>
      <c r="AA543" s="13"/>
      <c r="AB543" s="13"/>
      <c r="AC543" s="13"/>
      <c r="AD543" s="13"/>
      <c r="AE543" s="13"/>
      <c r="AT543" s="244" t="s">
        <v>225</v>
      </c>
      <c r="AU543" s="244" t="s">
        <v>85</v>
      </c>
      <c r="AV543" s="13" t="s">
        <v>83</v>
      </c>
      <c r="AW543" s="13" t="s">
        <v>38</v>
      </c>
      <c r="AX543" s="13" t="s">
        <v>76</v>
      </c>
      <c r="AY543" s="244" t="s">
        <v>214</v>
      </c>
    </row>
    <row r="544" s="14" customFormat="1">
      <c r="A544" s="14"/>
      <c r="B544" s="245"/>
      <c r="C544" s="246"/>
      <c r="D544" s="236" t="s">
        <v>225</v>
      </c>
      <c r="E544" s="247" t="s">
        <v>32</v>
      </c>
      <c r="F544" s="248" t="s">
        <v>528</v>
      </c>
      <c r="G544" s="246"/>
      <c r="H544" s="249">
        <v>588</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225</v>
      </c>
      <c r="AU544" s="255" t="s">
        <v>85</v>
      </c>
      <c r="AV544" s="14" t="s">
        <v>85</v>
      </c>
      <c r="AW544" s="14" t="s">
        <v>38</v>
      </c>
      <c r="AX544" s="14" t="s">
        <v>76</v>
      </c>
      <c r="AY544" s="255" t="s">
        <v>214</v>
      </c>
    </row>
    <row r="545" s="14" customFormat="1">
      <c r="A545" s="14"/>
      <c r="B545" s="245"/>
      <c r="C545" s="246"/>
      <c r="D545" s="236" t="s">
        <v>225</v>
      </c>
      <c r="E545" s="247" t="s">
        <v>32</v>
      </c>
      <c r="F545" s="248" t="s">
        <v>850</v>
      </c>
      <c r="G545" s="246"/>
      <c r="H545" s="249">
        <v>300.05000000000001</v>
      </c>
      <c r="I545" s="250"/>
      <c r="J545" s="246"/>
      <c r="K545" s="246"/>
      <c r="L545" s="251"/>
      <c r="M545" s="252"/>
      <c r="N545" s="253"/>
      <c r="O545" s="253"/>
      <c r="P545" s="253"/>
      <c r="Q545" s="253"/>
      <c r="R545" s="253"/>
      <c r="S545" s="253"/>
      <c r="T545" s="254"/>
      <c r="U545" s="14"/>
      <c r="V545" s="14"/>
      <c r="W545" s="14"/>
      <c r="X545" s="14"/>
      <c r="Y545" s="14"/>
      <c r="Z545" s="14"/>
      <c r="AA545" s="14"/>
      <c r="AB545" s="14"/>
      <c r="AC545" s="14"/>
      <c r="AD545" s="14"/>
      <c r="AE545" s="14"/>
      <c r="AT545" s="255" t="s">
        <v>225</v>
      </c>
      <c r="AU545" s="255" t="s">
        <v>85</v>
      </c>
      <c r="AV545" s="14" t="s">
        <v>85</v>
      </c>
      <c r="AW545" s="14" t="s">
        <v>38</v>
      </c>
      <c r="AX545" s="14" t="s">
        <v>76</v>
      </c>
      <c r="AY545" s="255" t="s">
        <v>214</v>
      </c>
    </row>
    <row r="546" s="14" customFormat="1">
      <c r="A546" s="14"/>
      <c r="B546" s="245"/>
      <c r="C546" s="246"/>
      <c r="D546" s="236" t="s">
        <v>225</v>
      </c>
      <c r="E546" s="247" t="s">
        <v>32</v>
      </c>
      <c r="F546" s="248" t="s">
        <v>851</v>
      </c>
      <c r="G546" s="246"/>
      <c r="H546" s="249">
        <v>285</v>
      </c>
      <c r="I546" s="250"/>
      <c r="J546" s="246"/>
      <c r="K546" s="246"/>
      <c r="L546" s="251"/>
      <c r="M546" s="252"/>
      <c r="N546" s="253"/>
      <c r="O546" s="253"/>
      <c r="P546" s="253"/>
      <c r="Q546" s="253"/>
      <c r="R546" s="253"/>
      <c r="S546" s="253"/>
      <c r="T546" s="254"/>
      <c r="U546" s="14"/>
      <c r="V546" s="14"/>
      <c r="W546" s="14"/>
      <c r="X546" s="14"/>
      <c r="Y546" s="14"/>
      <c r="Z546" s="14"/>
      <c r="AA546" s="14"/>
      <c r="AB546" s="14"/>
      <c r="AC546" s="14"/>
      <c r="AD546" s="14"/>
      <c r="AE546" s="14"/>
      <c r="AT546" s="255" t="s">
        <v>225</v>
      </c>
      <c r="AU546" s="255" t="s">
        <v>85</v>
      </c>
      <c r="AV546" s="14" t="s">
        <v>85</v>
      </c>
      <c r="AW546" s="14" t="s">
        <v>38</v>
      </c>
      <c r="AX546" s="14" t="s">
        <v>76</v>
      </c>
      <c r="AY546" s="255" t="s">
        <v>214</v>
      </c>
    </row>
    <row r="547" s="15" customFormat="1">
      <c r="A547" s="15"/>
      <c r="B547" s="256"/>
      <c r="C547" s="257"/>
      <c r="D547" s="236" t="s">
        <v>225</v>
      </c>
      <c r="E547" s="258" t="s">
        <v>32</v>
      </c>
      <c r="F547" s="259" t="s">
        <v>256</v>
      </c>
      <c r="G547" s="257"/>
      <c r="H547" s="260">
        <v>1173.05</v>
      </c>
      <c r="I547" s="261"/>
      <c r="J547" s="257"/>
      <c r="K547" s="257"/>
      <c r="L547" s="262"/>
      <c r="M547" s="263"/>
      <c r="N547" s="264"/>
      <c r="O547" s="264"/>
      <c r="P547" s="264"/>
      <c r="Q547" s="264"/>
      <c r="R547" s="264"/>
      <c r="S547" s="264"/>
      <c r="T547" s="265"/>
      <c r="U547" s="15"/>
      <c r="V547" s="15"/>
      <c r="W547" s="15"/>
      <c r="X547" s="15"/>
      <c r="Y547" s="15"/>
      <c r="Z547" s="15"/>
      <c r="AA547" s="15"/>
      <c r="AB547" s="15"/>
      <c r="AC547" s="15"/>
      <c r="AD547" s="15"/>
      <c r="AE547" s="15"/>
      <c r="AT547" s="266" t="s">
        <v>225</v>
      </c>
      <c r="AU547" s="266" t="s">
        <v>85</v>
      </c>
      <c r="AV547" s="15" t="s">
        <v>215</v>
      </c>
      <c r="AW547" s="15" t="s">
        <v>38</v>
      </c>
      <c r="AX547" s="15" t="s">
        <v>83</v>
      </c>
      <c r="AY547" s="266" t="s">
        <v>214</v>
      </c>
    </row>
    <row r="548" s="12" customFormat="1" ht="25.92" customHeight="1">
      <c r="A548" s="12"/>
      <c r="B548" s="200"/>
      <c r="C548" s="201"/>
      <c r="D548" s="202" t="s">
        <v>75</v>
      </c>
      <c r="E548" s="203" t="s">
        <v>852</v>
      </c>
      <c r="F548" s="203" t="s">
        <v>853</v>
      </c>
      <c r="G548" s="201"/>
      <c r="H548" s="201"/>
      <c r="I548" s="204"/>
      <c r="J548" s="205">
        <f>BK548</f>
        <v>0</v>
      </c>
      <c r="K548" s="201"/>
      <c r="L548" s="206"/>
      <c r="M548" s="207"/>
      <c r="N548" s="208"/>
      <c r="O548" s="208"/>
      <c r="P548" s="209">
        <f>SUM(P549:P551)</f>
        <v>0</v>
      </c>
      <c r="Q548" s="208"/>
      <c r="R548" s="209">
        <f>SUM(R549:R551)</f>
        <v>0</v>
      </c>
      <c r="S548" s="208"/>
      <c r="T548" s="210">
        <f>SUM(T549:T551)</f>
        <v>0</v>
      </c>
      <c r="U548" s="12"/>
      <c r="V548" s="12"/>
      <c r="W548" s="12"/>
      <c r="X548" s="12"/>
      <c r="Y548" s="12"/>
      <c r="Z548" s="12"/>
      <c r="AA548" s="12"/>
      <c r="AB548" s="12"/>
      <c r="AC548" s="12"/>
      <c r="AD548" s="12"/>
      <c r="AE548" s="12"/>
      <c r="AR548" s="211" t="s">
        <v>215</v>
      </c>
      <c r="AT548" s="212" t="s">
        <v>75</v>
      </c>
      <c r="AU548" s="212" t="s">
        <v>76</v>
      </c>
      <c r="AY548" s="211" t="s">
        <v>214</v>
      </c>
      <c r="BK548" s="213">
        <f>SUM(BK549:BK551)</f>
        <v>0</v>
      </c>
    </row>
    <row r="549" s="2" customFormat="1" ht="24.15" customHeight="1">
      <c r="A549" s="42"/>
      <c r="B549" s="43"/>
      <c r="C549" s="216" t="s">
        <v>854</v>
      </c>
      <c r="D549" s="216" t="s">
        <v>217</v>
      </c>
      <c r="E549" s="217" t="s">
        <v>855</v>
      </c>
      <c r="F549" s="218" t="s">
        <v>856</v>
      </c>
      <c r="G549" s="219" t="s">
        <v>857</v>
      </c>
      <c r="H549" s="220">
        <v>500</v>
      </c>
      <c r="I549" s="221"/>
      <c r="J549" s="222">
        <f>ROUND(I549*H549,2)</f>
        <v>0</v>
      </c>
      <c r="K549" s="218" t="s">
        <v>221</v>
      </c>
      <c r="L549" s="48"/>
      <c r="M549" s="223" t="s">
        <v>32</v>
      </c>
      <c r="N549" s="224" t="s">
        <v>47</v>
      </c>
      <c r="O549" s="88"/>
      <c r="P549" s="225">
        <f>O549*H549</f>
        <v>0</v>
      </c>
      <c r="Q549" s="225">
        <v>0</v>
      </c>
      <c r="R549" s="225">
        <f>Q549*H549</f>
        <v>0</v>
      </c>
      <c r="S549" s="225">
        <v>0</v>
      </c>
      <c r="T549" s="226">
        <f>S549*H549</f>
        <v>0</v>
      </c>
      <c r="U549" s="42"/>
      <c r="V549" s="42"/>
      <c r="W549" s="42"/>
      <c r="X549" s="42"/>
      <c r="Y549" s="42"/>
      <c r="Z549" s="42"/>
      <c r="AA549" s="42"/>
      <c r="AB549" s="42"/>
      <c r="AC549" s="42"/>
      <c r="AD549" s="42"/>
      <c r="AE549" s="42"/>
      <c r="AR549" s="227" t="s">
        <v>858</v>
      </c>
      <c r="AT549" s="227" t="s">
        <v>217</v>
      </c>
      <c r="AU549" s="227" t="s">
        <v>83</v>
      </c>
      <c r="AY549" s="20" t="s">
        <v>214</v>
      </c>
      <c r="BE549" s="228">
        <f>IF(N549="základní",J549,0)</f>
        <v>0</v>
      </c>
      <c r="BF549" s="228">
        <f>IF(N549="snížená",J549,0)</f>
        <v>0</v>
      </c>
      <c r="BG549" s="228">
        <f>IF(N549="zákl. přenesená",J549,0)</f>
        <v>0</v>
      </c>
      <c r="BH549" s="228">
        <f>IF(N549="sníž. přenesená",J549,0)</f>
        <v>0</v>
      </c>
      <c r="BI549" s="228">
        <f>IF(N549="nulová",J549,0)</f>
        <v>0</v>
      </c>
      <c r="BJ549" s="20" t="s">
        <v>83</v>
      </c>
      <c r="BK549" s="228">
        <f>ROUND(I549*H549,2)</f>
        <v>0</v>
      </c>
      <c r="BL549" s="20" t="s">
        <v>858</v>
      </c>
      <c r="BM549" s="227" t="s">
        <v>859</v>
      </c>
    </row>
    <row r="550" s="2" customFormat="1">
      <c r="A550" s="42"/>
      <c r="B550" s="43"/>
      <c r="C550" s="44"/>
      <c r="D550" s="229" t="s">
        <v>223</v>
      </c>
      <c r="E550" s="44"/>
      <c r="F550" s="230" t="s">
        <v>860</v>
      </c>
      <c r="G550" s="44"/>
      <c r="H550" s="44"/>
      <c r="I550" s="231"/>
      <c r="J550" s="44"/>
      <c r="K550" s="44"/>
      <c r="L550" s="48"/>
      <c r="M550" s="232"/>
      <c r="N550" s="233"/>
      <c r="O550" s="88"/>
      <c r="P550" s="88"/>
      <c r="Q550" s="88"/>
      <c r="R550" s="88"/>
      <c r="S550" s="88"/>
      <c r="T550" s="89"/>
      <c r="U550" s="42"/>
      <c r="V550" s="42"/>
      <c r="W550" s="42"/>
      <c r="X550" s="42"/>
      <c r="Y550" s="42"/>
      <c r="Z550" s="42"/>
      <c r="AA550" s="42"/>
      <c r="AB550" s="42"/>
      <c r="AC550" s="42"/>
      <c r="AD550" s="42"/>
      <c r="AE550" s="42"/>
      <c r="AT550" s="20" t="s">
        <v>223</v>
      </c>
      <c r="AU550" s="20" t="s">
        <v>83</v>
      </c>
    </row>
    <row r="551" s="14" customFormat="1">
      <c r="A551" s="14"/>
      <c r="B551" s="245"/>
      <c r="C551" s="246"/>
      <c r="D551" s="236" t="s">
        <v>225</v>
      </c>
      <c r="E551" s="247" t="s">
        <v>32</v>
      </c>
      <c r="F551" s="248" t="s">
        <v>861</v>
      </c>
      <c r="G551" s="246"/>
      <c r="H551" s="249">
        <v>500</v>
      </c>
      <c r="I551" s="250"/>
      <c r="J551" s="246"/>
      <c r="K551" s="246"/>
      <c r="L551" s="251"/>
      <c r="M551" s="289"/>
      <c r="N551" s="290"/>
      <c r="O551" s="290"/>
      <c r="P551" s="290"/>
      <c r="Q551" s="290"/>
      <c r="R551" s="290"/>
      <c r="S551" s="290"/>
      <c r="T551" s="291"/>
      <c r="U551" s="14"/>
      <c r="V551" s="14"/>
      <c r="W551" s="14"/>
      <c r="X551" s="14"/>
      <c r="Y551" s="14"/>
      <c r="Z551" s="14"/>
      <c r="AA551" s="14"/>
      <c r="AB551" s="14"/>
      <c r="AC551" s="14"/>
      <c r="AD551" s="14"/>
      <c r="AE551" s="14"/>
      <c r="AT551" s="255" t="s">
        <v>225</v>
      </c>
      <c r="AU551" s="255" t="s">
        <v>83</v>
      </c>
      <c r="AV551" s="14" t="s">
        <v>85</v>
      </c>
      <c r="AW551" s="14" t="s">
        <v>38</v>
      </c>
      <c r="AX551" s="14" t="s">
        <v>83</v>
      </c>
      <c r="AY551" s="255" t="s">
        <v>214</v>
      </c>
    </row>
    <row r="552" s="2" customFormat="1" ht="6.96" customHeight="1">
      <c r="A552" s="42"/>
      <c r="B552" s="63"/>
      <c r="C552" s="64"/>
      <c r="D552" s="64"/>
      <c r="E552" s="64"/>
      <c r="F552" s="64"/>
      <c r="G552" s="64"/>
      <c r="H552" s="64"/>
      <c r="I552" s="64"/>
      <c r="J552" s="64"/>
      <c r="K552" s="64"/>
      <c r="L552" s="48"/>
      <c r="M552" s="42"/>
      <c r="O552" s="42"/>
      <c r="P552" s="42"/>
      <c r="Q552" s="42"/>
      <c r="R552" s="42"/>
      <c r="S552" s="42"/>
      <c r="T552" s="42"/>
      <c r="U552" s="42"/>
      <c r="V552" s="42"/>
      <c r="W552" s="42"/>
      <c r="X552" s="42"/>
      <c r="Y552" s="42"/>
      <c r="Z552" s="42"/>
      <c r="AA552" s="42"/>
      <c r="AB552" s="42"/>
      <c r="AC552" s="42"/>
      <c r="AD552" s="42"/>
      <c r="AE552" s="42"/>
    </row>
  </sheetData>
  <sheetProtection sheet="1" autoFilter="0" formatColumns="0" formatRows="0" objects="1" scenarios="1" spinCount="100000" saltValue="Oyw3jjWHAUMk0BzxHnGD0qQXe3V0QM1VK7DG7U/qeBR0OB5a4MGIQOKCCvfbGMPbzP3cfNedlXCzA0wEPukDhw==" hashValue="UIAl2Sajqa2g/vldjSGE0IS6d49qZjapRH4RpeLjpLnzjMfgwOpu4TtFqIeQd1G8imAoD1IQaZbrFvEE7nvxyg==" algorithmName="SHA-512" password="CC35"/>
  <autoFilter ref="C104:K551"/>
  <mergeCells count="12">
    <mergeCell ref="E7:H7"/>
    <mergeCell ref="E9:H9"/>
    <mergeCell ref="E11:H11"/>
    <mergeCell ref="E20:H20"/>
    <mergeCell ref="E29:H29"/>
    <mergeCell ref="E50:H50"/>
    <mergeCell ref="E52:H52"/>
    <mergeCell ref="E54:H54"/>
    <mergeCell ref="E93:H93"/>
    <mergeCell ref="E95:H95"/>
    <mergeCell ref="E97:H97"/>
    <mergeCell ref="L2:V2"/>
  </mergeCells>
  <hyperlinks>
    <hyperlink ref="F109" r:id="rId1" display="https://podminky.urs.cz/item/CS_URS_2024_02/411321414"/>
    <hyperlink ref="F113" r:id="rId2" display="https://podminky.urs.cz/item/CS_URS_2024_02/411354219"/>
    <hyperlink ref="F117" r:id="rId3" display="https://podminky.urs.cz/item/CS_URS_2024_02/411354311"/>
    <hyperlink ref="F119" r:id="rId4" display="https://podminky.urs.cz/item/CS_URS_2024_02/411361821"/>
    <hyperlink ref="F122" r:id="rId5" display="https://podminky.urs.cz/item/CS_URS_2024_02/611142022"/>
    <hyperlink ref="F130" r:id="rId6" display="https://podminky.urs.cz/item/CS_URS_2024_02/611311111"/>
    <hyperlink ref="F138" r:id="rId7" display="https://podminky.urs.cz/item/CS_URS_2024_02/612131121"/>
    <hyperlink ref="F154" r:id="rId8" display="https://podminky.urs.cz/item/CS_URS_2024_02/612232051"/>
    <hyperlink ref="F177" r:id="rId9" display="https://podminky.urs.cz/item/CS_URS_2024_02/612321121"/>
    <hyperlink ref="F186" r:id="rId10" display="https://podminky.urs.cz/item/CS_URS_2024_02/617321121"/>
    <hyperlink ref="F190" r:id="rId11" display="https://podminky.urs.cz/item/CS_URS_2024_02/621251221"/>
    <hyperlink ref="F198" r:id="rId12" display="https://podminky.urs.cz/item/CS_URS_2024_02/622143002"/>
    <hyperlink ref="F203" r:id="rId13" display="https://podminky.urs.cz/item/CS_URS_2024_02/622143003"/>
    <hyperlink ref="F210" r:id="rId14" display="https://podminky.urs.cz/item/CS_URS_2024_02/622143004"/>
    <hyperlink ref="F215" r:id="rId15" display="https://podminky.urs.cz/item/CS_URS_2024_02/632481215"/>
    <hyperlink ref="F219" r:id="rId16" display="https://podminky.urs.cz/item/CS_URS_2024_02/635221421"/>
    <hyperlink ref="F222" r:id="rId17" display="https://podminky.urs.cz/item/CS_URS_2024_02/949101111"/>
    <hyperlink ref="F225" r:id="rId18" display="https://podminky.urs.cz/item/CS_URS_2024_02/953941211"/>
    <hyperlink ref="F255" r:id="rId19" display="https://podminky.urs.cz/item/CS_URS_2024_02/963051110"/>
    <hyperlink ref="F259" r:id="rId20" display="https://podminky.urs.cz/item/CS_URS_2024_02/965082933"/>
    <hyperlink ref="F267" r:id="rId21" display="https://podminky.urs.cz/item/CS_URS_2024_02/978015391"/>
    <hyperlink ref="F272" r:id="rId22" display="https://podminky.urs.cz/item/CS_URS_2024_02/985131311"/>
    <hyperlink ref="F278" r:id="rId23" display="https://podminky.urs.cz/item/CS_URS_2024_02/997013115"/>
    <hyperlink ref="F280" r:id="rId24" display="https://podminky.urs.cz/item/CS_URS_2024_02/997013501"/>
    <hyperlink ref="F283" r:id="rId25" display="https://podminky.urs.cz/item/CS_URS_2024_02/997013509"/>
    <hyperlink ref="F286" r:id="rId26" display="https://podminky.urs.cz/item/CS_URS_2024_02/997013861"/>
    <hyperlink ref="F288" r:id="rId27" display="https://podminky.urs.cz/item/CS_URS_2024_02/997013873"/>
    <hyperlink ref="F291" r:id="rId28" display="https://podminky.urs.cz/item/CS_URS_2024_02/998011003"/>
    <hyperlink ref="F295" r:id="rId29" display="https://podminky.urs.cz/item/CS_URS_2024_02/713131141"/>
    <hyperlink ref="F309" r:id="rId30" display="https://podminky.urs.cz/item/CS_URS_2024_02/713311121"/>
    <hyperlink ref="F316" r:id="rId31" display="https://podminky.urs.cz/item/CS_URS_2024_02/998713104"/>
    <hyperlink ref="F319" r:id="rId32" display="https://podminky.urs.cz/item/CS_URS_2024_02/733190107"/>
    <hyperlink ref="F323" r:id="rId33" display="https://podminky.urs.cz/item/CS_URS_2024_02/733191905"/>
    <hyperlink ref="F329" r:id="rId34" display="https://podminky.urs.cz/item/CS_URS_2024_02/998733103"/>
    <hyperlink ref="F332" r:id="rId35" display="https://podminky.urs.cz/item/CS_URS_2024_02/735191910"/>
    <hyperlink ref="F341" r:id="rId36" display="https://podminky.urs.cz/item/CS_URS_2024_02/762083111"/>
    <hyperlink ref="F344" r:id="rId37" display="https://podminky.urs.cz/item/CS_URS_2024_02/762511236"/>
    <hyperlink ref="F352" r:id="rId38" display="https://podminky.urs.cz/item/CS_URS_2024_02/762512261"/>
    <hyperlink ref="F359" r:id="rId39" display="https://podminky.urs.cz/item/CS_URS_2024_02/762521811"/>
    <hyperlink ref="F367" r:id="rId40" display="https://podminky.urs.cz/item/CS_URS_2024_02/762522811"/>
    <hyperlink ref="F375" r:id="rId41" display="https://podminky.urs.cz/item/CS_URS_2024_02/762522918"/>
    <hyperlink ref="F385" r:id="rId42" display="https://podminky.urs.cz/item/CS_URS_2024_02/762524911"/>
    <hyperlink ref="F393" r:id="rId43" display="https://podminky.urs.cz/item/CS_URS_2024_02/762811811"/>
    <hyperlink ref="F401" r:id="rId44" display="https://podminky.urs.cz/item/CS_URS_2024_02/762812931"/>
    <hyperlink ref="F409" r:id="rId45" display="https://podminky.urs.cz/item/CS_URS_2024_02/762821951"/>
    <hyperlink ref="F413" r:id="rId46" display="https://podminky.urs.cz/item/CS_URS_2024_02/762822925"/>
    <hyperlink ref="F415" r:id="rId47" display="https://podminky.urs.cz/item/CS_URS_2024_02/762841812"/>
    <hyperlink ref="F423" r:id="rId48" display="https://podminky.urs.cz/item/CS_URS_2024_02/762841931"/>
    <hyperlink ref="F431" r:id="rId49" display="https://podminky.urs.cz/item/CS_URS_2024_02/998762103"/>
    <hyperlink ref="F434" r:id="rId50" display="https://podminky.urs.cz/item/CS_URS_2024_02/766411821"/>
    <hyperlink ref="F439" r:id="rId51" display="https://podminky.urs.cz/item/CS_URS_2024_02/766412213"/>
    <hyperlink ref="F447" r:id="rId52" display="https://podminky.urs.cz/item/CS_URS_2024_02/767190122"/>
    <hyperlink ref="F453" r:id="rId53" display="https://podminky.urs.cz/item/CS_URS_2024_02/767590830"/>
    <hyperlink ref="F457" r:id="rId54" display="https://podminky.urs.cz/item/CS_URS_2024_02/998767103"/>
    <hyperlink ref="F460" r:id="rId55" display="https://podminky.urs.cz/item/CS_URS_2024_02/775530003"/>
    <hyperlink ref="F465" r:id="rId56" display="https://podminky.urs.cz/item/CS_URS_2024_02/775591191"/>
    <hyperlink ref="F470" r:id="rId57" display="https://podminky.urs.cz/item/CS_URS_2024_02/775591311"/>
    <hyperlink ref="F472" r:id="rId58" display="https://podminky.urs.cz/item/CS_URS_2024_02/775591313"/>
    <hyperlink ref="F474" r:id="rId59" display="https://podminky.urs.cz/item/CS_URS_2024_02/775591316"/>
    <hyperlink ref="F476" r:id="rId60" display="https://podminky.urs.cz/item/CS_URS_2024_02/775591411"/>
    <hyperlink ref="F478" r:id="rId61" display="https://podminky.urs.cz/item/CS_URS_2024_02/998775103"/>
    <hyperlink ref="F481" r:id="rId62" display="https://podminky.urs.cz/item/CS_URS_2024_02/776201811"/>
    <hyperlink ref="F490" r:id="rId63" display="https://podminky.urs.cz/item/CS_URS_2024_02/776221111"/>
    <hyperlink ref="F502" r:id="rId64" display="https://podminky.urs.cz/item/CS_URS_2024_02/776221111"/>
    <hyperlink ref="F509" r:id="rId65" display="https://podminky.urs.cz/item/CS_URS_2024_02/776223111"/>
    <hyperlink ref="F512" r:id="rId66" display="https://podminky.urs.cz/item/CS_URS_2024_02/776410811"/>
    <hyperlink ref="F515" r:id="rId67" display="https://podminky.urs.cz/item/CS_URS_2024_02/776411111"/>
    <hyperlink ref="F522" r:id="rId68" display="https://podminky.urs.cz/item/CS_URS_2024_02/998776103"/>
    <hyperlink ref="F525" r:id="rId69" display="https://podminky.urs.cz/item/CS_URS_2024_02/783601341"/>
    <hyperlink ref="F527" r:id="rId70" display="https://podminky.urs.cz/item/CS_URS_2024_02/783601345"/>
    <hyperlink ref="F529" r:id="rId71" display="https://podminky.urs.cz/item/CS_URS_2024_02/783601441"/>
    <hyperlink ref="F531" r:id="rId72" display="https://podminky.urs.cz/item/CS_URS_2024_02/783614141"/>
    <hyperlink ref="F533" r:id="rId73" display="https://podminky.urs.cz/item/CS_URS_2024_02/783617141"/>
    <hyperlink ref="F535" r:id="rId74" display="https://podminky.urs.cz/item/CS_URS_2024_02/783622141"/>
    <hyperlink ref="F538" r:id="rId75" display="https://podminky.urs.cz/item/CS_URS_2024_02/784211103"/>
    <hyperlink ref="F542" r:id="rId76" display="https://podminky.urs.cz/item/CS_URS_2024_02/230120043"/>
    <hyperlink ref="F550" r:id="rId77" display="https://podminky.urs.cz/item/CS_URS_2024_02/HZS1292"/>
  </hyperlinks>
  <pageMargins left="0.39375" right="0.39375" top="0.39375" bottom="0.39375" header="0" footer="0"/>
  <pageSetup paperSize="9" orientation="portrait" blackAndWhite="1" fitToHeight="100"/>
  <headerFooter>
    <oddFooter>&amp;CStrana &amp;P z &amp;N</oddFooter>
  </headerFooter>
  <drawing r:id="rId78"/>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144</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4390</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ROUND(J85,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ROUND((SUM(BE85:BE223)),  2)</f>
        <v>0</v>
      </c>
      <c r="G33" s="42"/>
      <c r="H33" s="42"/>
      <c r="I33" s="161">
        <v>0.20999999999999999</v>
      </c>
      <c r="J33" s="160">
        <f>ROUND(((SUM(BE85:BE223))*I33),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ROUND((SUM(BF85:BF223)),  2)</f>
        <v>0</v>
      </c>
      <c r="G34" s="42"/>
      <c r="H34" s="42"/>
      <c r="I34" s="161">
        <v>0.12</v>
      </c>
      <c r="J34" s="160">
        <f>ROUND(((SUM(BF85:BF223))*I34),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ROUND((SUM(BG85:BG223)),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ROUND((SUM(BH85:BH223)),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ROUND((SUM(BI85:BI223)),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D.1.4.7 - Elektroinstalace EÚO</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J85</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4391</v>
      </c>
      <c r="E60" s="181"/>
      <c r="F60" s="181"/>
      <c r="G60" s="181"/>
      <c r="H60" s="181"/>
      <c r="I60" s="181"/>
      <c r="J60" s="182">
        <f>J86</f>
        <v>0</v>
      </c>
      <c r="K60" s="179"/>
      <c r="L60" s="183"/>
      <c r="S60" s="9"/>
      <c r="T60" s="9"/>
      <c r="U60" s="9"/>
      <c r="V60" s="9"/>
      <c r="W60" s="9"/>
      <c r="X60" s="9"/>
      <c r="Y60" s="9"/>
      <c r="Z60" s="9"/>
      <c r="AA60" s="9"/>
      <c r="AB60" s="9"/>
      <c r="AC60" s="9"/>
      <c r="AD60" s="9"/>
      <c r="AE60" s="9"/>
    </row>
    <row r="61" s="9" customFormat="1" ht="24.96" customHeight="1">
      <c r="A61" s="9"/>
      <c r="B61" s="178"/>
      <c r="C61" s="179"/>
      <c r="D61" s="180" t="s">
        <v>4392</v>
      </c>
      <c r="E61" s="181"/>
      <c r="F61" s="181"/>
      <c r="G61" s="181"/>
      <c r="H61" s="181"/>
      <c r="I61" s="181"/>
      <c r="J61" s="182">
        <f>J101</f>
        <v>0</v>
      </c>
      <c r="K61" s="179"/>
      <c r="L61" s="183"/>
      <c r="S61" s="9"/>
      <c r="T61" s="9"/>
      <c r="U61" s="9"/>
      <c r="V61" s="9"/>
      <c r="W61" s="9"/>
      <c r="X61" s="9"/>
      <c r="Y61" s="9"/>
      <c r="Z61" s="9"/>
      <c r="AA61" s="9"/>
      <c r="AB61" s="9"/>
      <c r="AC61" s="9"/>
      <c r="AD61" s="9"/>
      <c r="AE61" s="9"/>
    </row>
    <row r="62" s="9" customFormat="1" ht="24.96" customHeight="1">
      <c r="A62" s="9"/>
      <c r="B62" s="178"/>
      <c r="C62" s="179"/>
      <c r="D62" s="180" t="s">
        <v>4393</v>
      </c>
      <c r="E62" s="181"/>
      <c r="F62" s="181"/>
      <c r="G62" s="181"/>
      <c r="H62" s="181"/>
      <c r="I62" s="181"/>
      <c r="J62" s="182">
        <f>J130</f>
        <v>0</v>
      </c>
      <c r="K62" s="179"/>
      <c r="L62" s="183"/>
      <c r="S62" s="9"/>
      <c r="T62" s="9"/>
      <c r="U62" s="9"/>
      <c r="V62" s="9"/>
      <c r="W62" s="9"/>
      <c r="X62" s="9"/>
      <c r="Y62" s="9"/>
      <c r="Z62" s="9"/>
      <c r="AA62" s="9"/>
      <c r="AB62" s="9"/>
      <c r="AC62" s="9"/>
      <c r="AD62" s="9"/>
      <c r="AE62" s="9"/>
    </row>
    <row r="63" s="9" customFormat="1" ht="24.96" customHeight="1">
      <c r="A63" s="9"/>
      <c r="B63" s="178"/>
      <c r="C63" s="179"/>
      <c r="D63" s="180" t="s">
        <v>4394</v>
      </c>
      <c r="E63" s="181"/>
      <c r="F63" s="181"/>
      <c r="G63" s="181"/>
      <c r="H63" s="181"/>
      <c r="I63" s="181"/>
      <c r="J63" s="182">
        <f>J149</f>
        <v>0</v>
      </c>
      <c r="K63" s="179"/>
      <c r="L63" s="183"/>
      <c r="S63" s="9"/>
      <c r="T63" s="9"/>
      <c r="U63" s="9"/>
      <c r="V63" s="9"/>
      <c r="W63" s="9"/>
      <c r="X63" s="9"/>
      <c r="Y63" s="9"/>
      <c r="Z63" s="9"/>
      <c r="AA63" s="9"/>
      <c r="AB63" s="9"/>
      <c r="AC63" s="9"/>
      <c r="AD63" s="9"/>
      <c r="AE63" s="9"/>
    </row>
    <row r="64" s="9" customFormat="1" ht="24.96" customHeight="1">
      <c r="A64" s="9"/>
      <c r="B64" s="178"/>
      <c r="C64" s="179"/>
      <c r="D64" s="180" t="s">
        <v>4395</v>
      </c>
      <c r="E64" s="181"/>
      <c r="F64" s="181"/>
      <c r="G64" s="181"/>
      <c r="H64" s="181"/>
      <c r="I64" s="181"/>
      <c r="J64" s="182">
        <f>J150</f>
        <v>0</v>
      </c>
      <c r="K64" s="179"/>
      <c r="L64" s="183"/>
      <c r="S64" s="9"/>
      <c r="T64" s="9"/>
      <c r="U64" s="9"/>
      <c r="V64" s="9"/>
      <c r="W64" s="9"/>
      <c r="X64" s="9"/>
      <c r="Y64" s="9"/>
      <c r="Z64" s="9"/>
      <c r="AA64" s="9"/>
      <c r="AB64" s="9"/>
      <c r="AC64" s="9"/>
      <c r="AD64" s="9"/>
      <c r="AE64" s="9"/>
    </row>
    <row r="65" s="9" customFormat="1" ht="24.96" customHeight="1">
      <c r="A65" s="9"/>
      <c r="B65" s="178"/>
      <c r="C65" s="179"/>
      <c r="D65" s="180" t="s">
        <v>4396</v>
      </c>
      <c r="E65" s="181"/>
      <c r="F65" s="181"/>
      <c r="G65" s="181"/>
      <c r="H65" s="181"/>
      <c r="I65" s="181"/>
      <c r="J65" s="182">
        <f>J197</f>
        <v>0</v>
      </c>
      <c r="K65" s="179"/>
      <c r="L65" s="183"/>
      <c r="S65" s="9"/>
      <c r="T65" s="9"/>
      <c r="U65" s="9"/>
      <c r="V65" s="9"/>
      <c r="W65" s="9"/>
      <c r="X65" s="9"/>
      <c r="Y65" s="9"/>
      <c r="Z65" s="9"/>
      <c r="AA65" s="9"/>
      <c r="AB65" s="9"/>
      <c r="AC65" s="9"/>
      <c r="AD65" s="9"/>
      <c r="AE65" s="9"/>
    </row>
    <row r="66" s="2" customFormat="1" ht="21.84" customHeight="1">
      <c r="A66" s="42"/>
      <c r="B66" s="43"/>
      <c r="C66" s="44"/>
      <c r="D66" s="44"/>
      <c r="E66" s="44"/>
      <c r="F66" s="44"/>
      <c r="G66" s="44"/>
      <c r="H66" s="44"/>
      <c r="I66" s="44"/>
      <c r="J66" s="44"/>
      <c r="K66" s="44"/>
      <c r="L66" s="148"/>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48"/>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48"/>
      <c r="S71" s="42"/>
      <c r="T71" s="42"/>
      <c r="U71" s="42"/>
      <c r="V71" s="42"/>
      <c r="W71" s="42"/>
      <c r="X71" s="42"/>
      <c r="Y71" s="42"/>
      <c r="Z71" s="42"/>
      <c r="AA71" s="42"/>
      <c r="AB71" s="42"/>
      <c r="AC71" s="42"/>
      <c r="AD71" s="42"/>
      <c r="AE71" s="42"/>
    </row>
    <row r="72" s="2" customFormat="1" ht="24.96" customHeight="1">
      <c r="A72" s="42"/>
      <c r="B72" s="43"/>
      <c r="C72" s="26" t="s">
        <v>199</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2" customHeight="1">
      <c r="A74" s="42"/>
      <c r="B74" s="43"/>
      <c r="C74" s="35" t="s">
        <v>16</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26.25" customHeight="1">
      <c r="A75" s="42"/>
      <c r="B75" s="43"/>
      <c r="C75" s="44"/>
      <c r="D75" s="44"/>
      <c r="E75" s="173" t="str">
        <f>E7</f>
        <v>Energeticky úspory objektu Střední odborné školy obchodu, užitého umění a designu Plzeň, Nerudova 33</v>
      </c>
      <c r="F75" s="35"/>
      <c r="G75" s="35"/>
      <c r="H75" s="35"/>
      <c r="I75" s="44"/>
      <c r="J75" s="44"/>
      <c r="K75" s="44"/>
      <c r="L75" s="148"/>
      <c r="S75" s="42"/>
      <c r="T75" s="42"/>
      <c r="U75" s="42"/>
      <c r="V75" s="42"/>
      <c r="W75" s="42"/>
      <c r="X75" s="42"/>
      <c r="Y75" s="42"/>
      <c r="Z75" s="42"/>
      <c r="AA75" s="42"/>
      <c r="AB75" s="42"/>
      <c r="AC75" s="42"/>
      <c r="AD75" s="42"/>
      <c r="AE75" s="42"/>
    </row>
    <row r="76" s="2" customFormat="1" ht="12" customHeight="1">
      <c r="A76" s="42"/>
      <c r="B76" s="43"/>
      <c r="C76" s="35" t="s">
        <v>171</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6.5" customHeight="1">
      <c r="A77" s="42"/>
      <c r="B77" s="43"/>
      <c r="C77" s="44"/>
      <c r="D77" s="44"/>
      <c r="E77" s="73" t="str">
        <f>E9</f>
        <v>D.1.4.7 - Elektroinstalace EÚO</v>
      </c>
      <c r="F77" s="44"/>
      <c r="G77" s="44"/>
      <c r="H77" s="44"/>
      <c r="I77" s="44"/>
      <c r="J77" s="44"/>
      <c r="K77" s="44"/>
      <c r="L77" s="148"/>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2" customHeight="1">
      <c r="A79" s="42"/>
      <c r="B79" s="43"/>
      <c r="C79" s="35" t="s">
        <v>22</v>
      </c>
      <c r="D79" s="44"/>
      <c r="E79" s="44"/>
      <c r="F79" s="30" t="str">
        <f>F12</f>
        <v xml:space="preserve"> </v>
      </c>
      <c r="G79" s="44"/>
      <c r="H79" s="44"/>
      <c r="I79" s="35" t="s">
        <v>24</v>
      </c>
      <c r="J79" s="76" t="str">
        <f>IF(J12="","",J12)</f>
        <v>26. 11. 2024</v>
      </c>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5.15" customHeight="1">
      <c r="A81" s="42"/>
      <c r="B81" s="43"/>
      <c r="C81" s="35" t="s">
        <v>30</v>
      </c>
      <c r="D81" s="44"/>
      <c r="E81" s="44"/>
      <c r="F81" s="30" t="str">
        <f>E15</f>
        <v xml:space="preserve"> </v>
      </c>
      <c r="G81" s="44"/>
      <c r="H81" s="44"/>
      <c r="I81" s="35" t="s">
        <v>37</v>
      </c>
      <c r="J81" s="40" t="str">
        <f>E21</f>
        <v xml:space="preserve"> </v>
      </c>
      <c r="K81" s="44"/>
      <c r="L81" s="148"/>
      <c r="S81" s="42"/>
      <c r="T81" s="42"/>
      <c r="U81" s="42"/>
      <c r="V81" s="42"/>
      <c r="W81" s="42"/>
      <c r="X81" s="42"/>
      <c r="Y81" s="42"/>
      <c r="Z81" s="42"/>
      <c r="AA81" s="42"/>
      <c r="AB81" s="42"/>
      <c r="AC81" s="42"/>
      <c r="AD81" s="42"/>
      <c r="AE81" s="42"/>
    </row>
    <row r="82" s="2" customFormat="1" ht="15.15" customHeight="1">
      <c r="A82" s="42"/>
      <c r="B82" s="43"/>
      <c r="C82" s="35" t="s">
        <v>35</v>
      </c>
      <c r="D82" s="44"/>
      <c r="E82" s="44"/>
      <c r="F82" s="30" t="str">
        <f>IF(E18="","",E18)</f>
        <v>Vyplň údaj</v>
      </c>
      <c r="G82" s="44"/>
      <c r="H82" s="44"/>
      <c r="I82" s="35" t="s">
        <v>39</v>
      </c>
      <c r="J82" s="40" t="str">
        <f>E24</f>
        <v xml:space="preserve"> </v>
      </c>
      <c r="K82" s="44"/>
      <c r="L82" s="148"/>
      <c r="S82" s="42"/>
      <c r="T82" s="42"/>
      <c r="U82" s="42"/>
      <c r="V82" s="42"/>
      <c r="W82" s="42"/>
      <c r="X82" s="42"/>
      <c r="Y82" s="42"/>
      <c r="Z82" s="42"/>
      <c r="AA82" s="42"/>
      <c r="AB82" s="42"/>
      <c r="AC82" s="42"/>
      <c r="AD82" s="42"/>
      <c r="AE82" s="42"/>
    </row>
    <row r="83" s="2" customFormat="1" ht="10.32"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11" customFormat="1" ht="29.28" customHeight="1">
      <c r="A84" s="189"/>
      <c r="B84" s="190"/>
      <c r="C84" s="191" t="s">
        <v>200</v>
      </c>
      <c r="D84" s="192" t="s">
        <v>61</v>
      </c>
      <c r="E84" s="192" t="s">
        <v>57</v>
      </c>
      <c r="F84" s="192" t="s">
        <v>58</v>
      </c>
      <c r="G84" s="192" t="s">
        <v>201</v>
      </c>
      <c r="H84" s="192" t="s">
        <v>202</v>
      </c>
      <c r="I84" s="192" t="s">
        <v>203</v>
      </c>
      <c r="J84" s="192" t="s">
        <v>177</v>
      </c>
      <c r="K84" s="193" t="s">
        <v>204</v>
      </c>
      <c r="L84" s="194"/>
      <c r="M84" s="96" t="s">
        <v>32</v>
      </c>
      <c r="N84" s="97" t="s">
        <v>46</v>
      </c>
      <c r="O84" s="97" t="s">
        <v>205</v>
      </c>
      <c r="P84" s="97" t="s">
        <v>206</v>
      </c>
      <c r="Q84" s="97" t="s">
        <v>207</v>
      </c>
      <c r="R84" s="97" t="s">
        <v>208</v>
      </c>
      <c r="S84" s="97" t="s">
        <v>209</v>
      </c>
      <c r="T84" s="98" t="s">
        <v>210</v>
      </c>
      <c r="U84" s="189"/>
      <c r="V84" s="189"/>
      <c r="W84" s="189"/>
      <c r="X84" s="189"/>
      <c r="Y84" s="189"/>
      <c r="Z84" s="189"/>
      <c r="AA84" s="189"/>
      <c r="AB84" s="189"/>
      <c r="AC84" s="189"/>
      <c r="AD84" s="189"/>
      <c r="AE84" s="189"/>
    </row>
    <row r="85" s="2" customFormat="1" ht="22.8" customHeight="1">
      <c r="A85" s="42"/>
      <c r="B85" s="43"/>
      <c r="C85" s="103" t="s">
        <v>211</v>
      </c>
      <c r="D85" s="44"/>
      <c r="E85" s="44"/>
      <c r="F85" s="44"/>
      <c r="G85" s="44"/>
      <c r="H85" s="44"/>
      <c r="I85" s="44"/>
      <c r="J85" s="195">
        <f>BK85</f>
        <v>0</v>
      </c>
      <c r="K85" s="44"/>
      <c r="L85" s="48"/>
      <c r="M85" s="99"/>
      <c r="N85" s="196"/>
      <c r="O85" s="100"/>
      <c r="P85" s="197">
        <f>P86+P101+P130+P149+P150+P197</f>
        <v>0</v>
      </c>
      <c r="Q85" s="100"/>
      <c r="R85" s="197">
        <f>R86+R101+R130+R149+R150+R197</f>
        <v>0</v>
      </c>
      <c r="S85" s="100"/>
      <c r="T85" s="198">
        <f>T86+T101+T130+T149+T150+T197</f>
        <v>0</v>
      </c>
      <c r="U85" s="42"/>
      <c r="V85" s="42"/>
      <c r="W85" s="42"/>
      <c r="X85" s="42"/>
      <c r="Y85" s="42"/>
      <c r="Z85" s="42"/>
      <c r="AA85" s="42"/>
      <c r="AB85" s="42"/>
      <c r="AC85" s="42"/>
      <c r="AD85" s="42"/>
      <c r="AE85" s="42"/>
      <c r="AT85" s="20" t="s">
        <v>75</v>
      </c>
      <c r="AU85" s="20" t="s">
        <v>178</v>
      </c>
      <c r="BK85" s="199">
        <f>BK86+BK101+BK130+BK149+BK150+BK197</f>
        <v>0</v>
      </c>
    </row>
    <row r="86" s="12" customFormat="1" ht="25.92" customHeight="1">
      <c r="A86" s="12"/>
      <c r="B86" s="200"/>
      <c r="C86" s="201"/>
      <c r="D86" s="202" t="s">
        <v>75</v>
      </c>
      <c r="E86" s="203" t="s">
        <v>83</v>
      </c>
      <c r="F86" s="203" t="s">
        <v>4397</v>
      </c>
      <c r="G86" s="201"/>
      <c r="H86" s="201"/>
      <c r="I86" s="204"/>
      <c r="J86" s="205">
        <f>BK86</f>
        <v>0</v>
      </c>
      <c r="K86" s="201"/>
      <c r="L86" s="206"/>
      <c r="M86" s="207"/>
      <c r="N86" s="208"/>
      <c r="O86" s="208"/>
      <c r="P86" s="209">
        <f>SUM(P87:P100)</f>
        <v>0</v>
      </c>
      <c r="Q86" s="208"/>
      <c r="R86" s="209">
        <f>SUM(R87:R100)</f>
        <v>0</v>
      </c>
      <c r="S86" s="208"/>
      <c r="T86" s="210">
        <f>SUM(T87:T100)</f>
        <v>0</v>
      </c>
      <c r="U86" s="12"/>
      <c r="V86" s="12"/>
      <c r="W86" s="12"/>
      <c r="X86" s="12"/>
      <c r="Y86" s="12"/>
      <c r="Z86" s="12"/>
      <c r="AA86" s="12"/>
      <c r="AB86" s="12"/>
      <c r="AC86" s="12"/>
      <c r="AD86" s="12"/>
      <c r="AE86" s="12"/>
      <c r="AR86" s="211" t="s">
        <v>83</v>
      </c>
      <c r="AT86" s="212" t="s">
        <v>75</v>
      </c>
      <c r="AU86" s="212" t="s">
        <v>76</v>
      </c>
      <c r="AY86" s="211" t="s">
        <v>214</v>
      </c>
      <c r="BK86" s="213">
        <f>SUM(BK87:BK100)</f>
        <v>0</v>
      </c>
    </row>
    <row r="87" s="2" customFormat="1" ht="37.8" customHeight="1">
      <c r="A87" s="42"/>
      <c r="B87" s="43"/>
      <c r="C87" s="216" t="s">
        <v>83</v>
      </c>
      <c r="D87" s="216" t="s">
        <v>217</v>
      </c>
      <c r="E87" s="217" t="s">
        <v>4398</v>
      </c>
      <c r="F87" s="218" t="s">
        <v>4399</v>
      </c>
      <c r="G87" s="219" t="s">
        <v>857</v>
      </c>
      <c r="H87" s="220">
        <v>15</v>
      </c>
      <c r="I87" s="221"/>
      <c r="J87" s="222">
        <f>ROUND(I87*H87,2)</f>
        <v>0</v>
      </c>
      <c r="K87" s="218" t="s">
        <v>32</v>
      </c>
      <c r="L87" s="48"/>
      <c r="M87" s="223" t="s">
        <v>32</v>
      </c>
      <c r="N87" s="224" t="s">
        <v>47</v>
      </c>
      <c r="O87" s="88"/>
      <c r="P87" s="225">
        <f>O87*H87</f>
        <v>0</v>
      </c>
      <c r="Q87" s="225">
        <v>0</v>
      </c>
      <c r="R87" s="225">
        <f>Q87*H87</f>
        <v>0</v>
      </c>
      <c r="S87" s="225">
        <v>0</v>
      </c>
      <c r="T87" s="226">
        <f>S87*H87</f>
        <v>0</v>
      </c>
      <c r="U87" s="42"/>
      <c r="V87" s="42"/>
      <c r="W87" s="42"/>
      <c r="X87" s="42"/>
      <c r="Y87" s="42"/>
      <c r="Z87" s="42"/>
      <c r="AA87" s="42"/>
      <c r="AB87" s="42"/>
      <c r="AC87" s="42"/>
      <c r="AD87" s="42"/>
      <c r="AE87" s="42"/>
      <c r="AR87" s="227" t="s">
        <v>215</v>
      </c>
      <c r="AT87" s="227" t="s">
        <v>217</v>
      </c>
      <c r="AU87" s="227" t="s">
        <v>83</v>
      </c>
      <c r="AY87" s="20" t="s">
        <v>214</v>
      </c>
      <c r="BE87" s="228">
        <f>IF(N87="základní",J87,0)</f>
        <v>0</v>
      </c>
      <c r="BF87" s="228">
        <f>IF(N87="snížená",J87,0)</f>
        <v>0</v>
      </c>
      <c r="BG87" s="228">
        <f>IF(N87="zákl. přenesená",J87,0)</f>
        <v>0</v>
      </c>
      <c r="BH87" s="228">
        <f>IF(N87="sníž. přenesená",J87,0)</f>
        <v>0</v>
      </c>
      <c r="BI87" s="228">
        <f>IF(N87="nulová",J87,0)</f>
        <v>0</v>
      </c>
      <c r="BJ87" s="20" t="s">
        <v>83</v>
      </c>
      <c r="BK87" s="228">
        <f>ROUND(I87*H87,2)</f>
        <v>0</v>
      </c>
      <c r="BL87" s="20" t="s">
        <v>215</v>
      </c>
      <c r="BM87" s="227" t="s">
        <v>85</v>
      </c>
    </row>
    <row r="88" s="2" customFormat="1">
      <c r="A88" s="42"/>
      <c r="B88" s="43"/>
      <c r="C88" s="44"/>
      <c r="D88" s="236" t="s">
        <v>283</v>
      </c>
      <c r="E88" s="44"/>
      <c r="F88" s="267" t="s">
        <v>4400</v>
      </c>
      <c r="G88" s="44"/>
      <c r="H88" s="44"/>
      <c r="I88" s="231"/>
      <c r="J88" s="44"/>
      <c r="K88" s="44"/>
      <c r="L88" s="48"/>
      <c r="M88" s="232"/>
      <c r="N88" s="233"/>
      <c r="O88" s="88"/>
      <c r="P88" s="88"/>
      <c r="Q88" s="88"/>
      <c r="R88" s="88"/>
      <c r="S88" s="88"/>
      <c r="T88" s="89"/>
      <c r="U88" s="42"/>
      <c r="V88" s="42"/>
      <c r="W88" s="42"/>
      <c r="X88" s="42"/>
      <c r="Y88" s="42"/>
      <c r="Z88" s="42"/>
      <c r="AA88" s="42"/>
      <c r="AB88" s="42"/>
      <c r="AC88" s="42"/>
      <c r="AD88" s="42"/>
      <c r="AE88" s="42"/>
      <c r="AT88" s="20" t="s">
        <v>283</v>
      </c>
      <c r="AU88" s="20" t="s">
        <v>83</v>
      </c>
    </row>
    <row r="89" s="2" customFormat="1" ht="24.15" customHeight="1">
      <c r="A89" s="42"/>
      <c r="B89" s="43"/>
      <c r="C89" s="216" t="s">
        <v>85</v>
      </c>
      <c r="D89" s="216" t="s">
        <v>217</v>
      </c>
      <c r="E89" s="217" t="s">
        <v>4401</v>
      </c>
      <c r="F89" s="218" t="s">
        <v>4402</v>
      </c>
      <c r="G89" s="219" t="s">
        <v>670</v>
      </c>
      <c r="H89" s="220">
        <v>69</v>
      </c>
      <c r="I89" s="221"/>
      <c r="J89" s="222">
        <f>ROUND(I89*H89,2)</f>
        <v>0</v>
      </c>
      <c r="K89" s="218" t="s">
        <v>32</v>
      </c>
      <c r="L89" s="48"/>
      <c r="M89" s="223" t="s">
        <v>32</v>
      </c>
      <c r="N89" s="224" t="s">
        <v>47</v>
      </c>
      <c r="O89" s="88"/>
      <c r="P89" s="225">
        <f>O89*H89</f>
        <v>0</v>
      </c>
      <c r="Q89" s="225">
        <v>0</v>
      </c>
      <c r="R89" s="225">
        <f>Q89*H89</f>
        <v>0</v>
      </c>
      <c r="S89" s="225">
        <v>0</v>
      </c>
      <c r="T89" s="226">
        <f>S89*H89</f>
        <v>0</v>
      </c>
      <c r="U89" s="42"/>
      <c r="V89" s="42"/>
      <c r="W89" s="42"/>
      <c r="X89" s="42"/>
      <c r="Y89" s="42"/>
      <c r="Z89" s="42"/>
      <c r="AA89" s="42"/>
      <c r="AB89" s="42"/>
      <c r="AC89" s="42"/>
      <c r="AD89" s="42"/>
      <c r="AE89" s="42"/>
      <c r="AR89" s="227" t="s">
        <v>215</v>
      </c>
      <c r="AT89" s="227" t="s">
        <v>217</v>
      </c>
      <c r="AU89" s="227" t="s">
        <v>83</v>
      </c>
      <c r="AY89" s="20" t="s">
        <v>214</v>
      </c>
      <c r="BE89" s="228">
        <f>IF(N89="základní",J89,0)</f>
        <v>0</v>
      </c>
      <c r="BF89" s="228">
        <f>IF(N89="snížená",J89,0)</f>
        <v>0</v>
      </c>
      <c r="BG89" s="228">
        <f>IF(N89="zákl. přenesená",J89,0)</f>
        <v>0</v>
      </c>
      <c r="BH89" s="228">
        <f>IF(N89="sníž. přenesená",J89,0)</f>
        <v>0</v>
      </c>
      <c r="BI89" s="228">
        <f>IF(N89="nulová",J89,0)</f>
        <v>0</v>
      </c>
      <c r="BJ89" s="20" t="s">
        <v>83</v>
      </c>
      <c r="BK89" s="228">
        <f>ROUND(I89*H89,2)</f>
        <v>0</v>
      </c>
      <c r="BL89" s="20" t="s">
        <v>215</v>
      </c>
      <c r="BM89" s="227" t="s">
        <v>215</v>
      </c>
    </row>
    <row r="90" s="2" customFormat="1">
      <c r="A90" s="42"/>
      <c r="B90" s="43"/>
      <c r="C90" s="44"/>
      <c r="D90" s="236" t="s">
        <v>283</v>
      </c>
      <c r="E90" s="44"/>
      <c r="F90" s="267" t="s">
        <v>4403</v>
      </c>
      <c r="G90" s="44"/>
      <c r="H90" s="44"/>
      <c r="I90" s="231"/>
      <c r="J90" s="44"/>
      <c r="K90" s="44"/>
      <c r="L90" s="48"/>
      <c r="M90" s="232"/>
      <c r="N90" s="233"/>
      <c r="O90" s="88"/>
      <c r="P90" s="88"/>
      <c r="Q90" s="88"/>
      <c r="R90" s="88"/>
      <c r="S90" s="88"/>
      <c r="T90" s="89"/>
      <c r="U90" s="42"/>
      <c r="V90" s="42"/>
      <c r="W90" s="42"/>
      <c r="X90" s="42"/>
      <c r="Y90" s="42"/>
      <c r="Z90" s="42"/>
      <c r="AA90" s="42"/>
      <c r="AB90" s="42"/>
      <c r="AC90" s="42"/>
      <c r="AD90" s="42"/>
      <c r="AE90" s="42"/>
      <c r="AT90" s="20" t="s">
        <v>283</v>
      </c>
      <c r="AU90" s="20" t="s">
        <v>83</v>
      </c>
    </row>
    <row r="91" s="2" customFormat="1" ht="24.15" customHeight="1">
      <c r="A91" s="42"/>
      <c r="B91" s="43"/>
      <c r="C91" s="216" t="s">
        <v>234</v>
      </c>
      <c r="D91" s="216" t="s">
        <v>217</v>
      </c>
      <c r="E91" s="217" t="s">
        <v>4404</v>
      </c>
      <c r="F91" s="218" t="s">
        <v>4405</v>
      </c>
      <c r="G91" s="219" t="s">
        <v>670</v>
      </c>
      <c r="H91" s="220">
        <v>148</v>
      </c>
      <c r="I91" s="221"/>
      <c r="J91" s="222">
        <f>ROUND(I91*H91,2)</f>
        <v>0</v>
      </c>
      <c r="K91" s="218" t="s">
        <v>32</v>
      </c>
      <c r="L91" s="48"/>
      <c r="M91" s="223" t="s">
        <v>32</v>
      </c>
      <c r="N91" s="224" t="s">
        <v>47</v>
      </c>
      <c r="O91" s="88"/>
      <c r="P91" s="225">
        <f>O91*H91</f>
        <v>0</v>
      </c>
      <c r="Q91" s="225">
        <v>0</v>
      </c>
      <c r="R91" s="225">
        <f>Q91*H91</f>
        <v>0</v>
      </c>
      <c r="S91" s="225">
        <v>0</v>
      </c>
      <c r="T91" s="226">
        <f>S91*H91</f>
        <v>0</v>
      </c>
      <c r="U91" s="42"/>
      <c r="V91" s="42"/>
      <c r="W91" s="42"/>
      <c r="X91" s="42"/>
      <c r="Y91" s="42"/>
      <c r="Z91" s="42"/>
      <c r="AA91" s="42"/>
      <c r="AB91" s="42"/>
      <c r="AC91" s="42"/>
      <c r="AD91" s="42"/>
      <c r="AE91" s="42"/>
      <c r="AR91" s="227" t="s">
        <v>215</v>
      </c>
      <c r="AT91" s="227" t="s">
        <v>217</v>
      </c>
      <c r="AU91" s="227" t="s">
        <v>83</v>
      </c>
      <c r="AY91" s="20" t="s">
        <v>214</v>
      </c>
      <c r="BE91" s="228">
        <f>IF(N91="základní",J91,0)</f>
        <v>0</v>
      </c>
      <c r="BF91" s="228">
        <f>IF(N91="snížená",J91,0)</f>
        <v>0</v>
      </c>
      <c r="BG91" s="228">
        <f>IF(N91="zákl. přenesená",J91,0)</f>
        <v>0</v>
      </c>
      <c r="BH91" s="228">
        <f>IF(N91="sníž. přenesená",J91,0)</f>
        <v>0</v>
      </c>
      <c r="BI91" s="228">
        <f>IF(N91="nulová",J91,0)</f>
        <v>0</v>
      </c>
      <c r="BJ91" s="20" t="s">
        <v>83</v>
      </c>
      <c r="BK91" s="228">
        <f>ROUND(I91*H91,2)</f>
        <v>0</v>
      </c>
      <c r="BL91" s="20" t="s">
        <v>215</v>
      </c>
      <c r="BM91" s="227" t="s">
        <v>244</v>
      </c>
    </row>
    <row r="92" s="2" customFormat="1">
      <c r="A92" s="42"/>
      <c r="B92" s="43"/>
      <c r="C92" s="44"/>
      <c r="D92" s="236" t="s">
        <v>283</v>
      </c>
      <c r="E92" s="44"/>
      <c r="F92" s="267" t="s">
        <v>4403</v>
      </c>
      <c r="G92" s="44"/>
      <c r="H92" s="44"/>
      <c r="I92" s="231"/>
      <c r="J92" s="44"/>
      <c r="K92" s="44"/>
      <c r="L92" s="48"/>
      <c r="M92" s="232"/>
      <c r="N92" s="233"/>
      <c r="O92" s="88"/>
      <c r="P92" s="88"/>
      <c r="Q92" s="88"/>
      <c r="R92" s="88"/>
      <c r="S92" s="88"/>
      <c r="T92" s="89"/>
      <c r="U92" s="42"/>
      <c r="V92" s="42"/>
      <c r="W92" s="42"/>
      <c r="X92" s="42"/>
      <c r="Y92" s="42"/>
      <c r="Z92" s="42"/>
      <c r="AA92" s="42"/>
      <c r="AB92" s="42"/>
      <c r="AC92" s="42"/>
      <c r="AD92" s="42"/>
      <c r="AE92" s="42"/>
      <c r="AT92" s="20" t="s">
        <v>283</v>
      </c>
      <c r="AU92" s="20" t="s">
        <v>83</v>
      </c>
    </row>
    <row r="93" s="2" customFormat="1" ht="24.15" customHeight="1">
      <c r="A93" s="42"/>
      <c r="B93" s="43"/>
      <c r="C93" s="216" t="s">
        <v>215</v>
      </c>
      <c r="D93" s="216" t="s">
        <v>217</v>
      </c>
      <c r="E93" s="217" t="s">
        <v>4406</v>
      </c>
      <c r="F93" s="218" t="s">
        <v>4407</v>
      </c>
      <c r="G93" s="219" t="s">
        <v>670</v>
      </c>
      <c r="H93" s="220">
        <v>162</v>
      </c>
      <c r="I93" s="221"/>
      <c r="J93" s="222">
        <f>ROUND(I93*H93,2)</f>
        <v>0</v>
      </c>
      <c r="K93" s="218" t="s">
        <v>32</v>
      </c>
      <c r="L93" s="48"/>
      <c r="M93" s="223" t="s">
        <v>32</v>
      </c>
      <c r="N93" s="224" t="s">
        <v>47</v>
      </c>
      <c r="O93" s="88"/>
      <c r="P93" s="225">
        <f>O93*H93</f>
        <v>0</v>
      </c>
      <c r="Q93" s="225">
        <v>0</v>
      </c>
      <c r="R93" s="225">
        <f>Q93*H93</f>
        <v>0</v>
      </c>
      <c r="S93" s="225">
        <v>0</v>
      </c>
      <c r="T93" s="226">
        <f>S93*H93</f>
        <v>0</v>
      </c>
      <c r="U93" s="42"/>
      <c r="V93" s="42"/>
      <c r="W93" s="42"/>
      <c r="X93" s="42"/>
      <c r="Y93" s="42"/>
      <c r="Z93" s="42"/>
      <c r="AA93" s="42"/>
      <c r="AB93" s="42"/>
      <c r="AC93" s="42"/>
      <c r="AD93" s="42"/>
      <c r="AE93" s="42"/>
      <c r="AR93" s="227" t="s">
        <v>215</v>
      </c>
      <c r="AT93" s="227" t="s">
        <v>217</v>
      </c>
      <c r="AU93" s="227" t="s">
        <v>83</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215</v>
      </c>
      <c r="BM93" s="227" t="s">
        <v>269</v>
      </c>
    </row>
    <row r="94" s="2" customFormat="1">
      <c r="A94" s="42"/>
      <c r="B94" s="43"/>
      <c r="C94" s="44"/>
      <c r="D94" s="236" t="s">
        <v>283</v>
      </c>
      <c r="E94" s="44"/>
      <c r="F94" s="267" t="s">
        <v>4403</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283</v>
      </c>
      <c r="AU94" s="20" t="s">
        <v>83</v>
      </c>
    </row>
    <row r="95" s="2" customFormat="1" ht="24.15" customHeight="1">
      <c r="A95" s="42"/>
      <c r="B95" s="43"/>
      <c r="C95" s="216" t="s">
        <v>246</v>
      </c>
      <c r="D95" s="216" t="s">
        <v>217</v>
      </c>
      <c r="E95" s="217" t="s">
        <v>4408</v>
      </c>
      <c r="F95" s="218" t="s">
        <v>4409</v>
      </c>
      <c r="G95" s="219" t="s">
        <v>670</v>
      </c>
      <c r="H95" s="220">
        <v>132</v>
      </c>
      <c r="I95" s="221"/>
      <c r="J95" s="222">
        <f>ROUND(I95*H95,2)</f>
        <v>0</v>
      </c>
      <c r="K95" s="218" t="s">
        <v>32</v>
      </c>
      <c r="L95" s="48"/>
      <c r="M95" s="223" t="s">
        <v>32</v>
      </c>
      <c r="N95" s="224" t="s">
        <v>47</v>
      </c>
      <c r="O95" s="88"/>
      <c r="P95" s="225">
        <f>O95*H95</f>
        <v>0</v>
      </c>
      <c r="Q95" s="225">
        <v>0</v>
      </c>
      <c r="R95" s="225">
        <f>Q95*H95</f>
        <v>0</v>
      </c>
      <c r="S95" s="225">
        <v>0</v>
      </c>
      <c r="T95" s="226">
        <f>S95*H95</f>
        <v>0</v>
      </c>
      <c r="U95" s="42"/>
      <c r="V95" s="42"/>
      <c r="W95" s="42"/>
      <c r="X95" s="42"/>
      <c r="Y95" s="42"/>
      <c r="Z95" s="42"/>
      <c r="AA95" s="42"/>
      <c r="AB95" s="42"/>
      <c r="AC95" s="42"/>
      <c r="AD95" s="42"/>
      <c r="AE95" s="42"/>
      <c r="AR95" s="227" t="s">
        <v>215</v>
      </c>
      <c r="AT95" s="227" t="s">
        <v>217</v>
      </c>
      <c r="AU95" s="227" t="s">
        <v>83</v>
      </c>
      <c r="AY95" s="20" t="s">
        <v>214</v>
      </c>
      <c r="BE95" s="228">
        <f>IF(N95="základní",J95,0)</f>
        <v>0</v>
      </c>
      <c r="BF95" s="228">
        <f>IF(N95="snížená",J95,0)</f>
        <v>0</v>
      </c>
      <c r="BG95" s="228">
        <f>IF(N95="zákl. přenesená",J95,0)</f>
        <v>0</v>
      </c>
      <c r="BH95" s="228">
        <f>IF(N95="sníž. přenesená",J95,0)</f>
        <v>0</v>
      </c>
      <c r="BI95" s="228">
        <f>IF(N95="nulová",J95,0)</f>
        <v>0</v>
      </c>
      <c r="BJ95" s="20" t="s">
        <v>83</v>
      </c>
      <c r="BK95" s="228">
        <f>ROUND(I95*H95,2)</f>
        <v>0</v>
      </c>
      <c r="BL95" s="20" t="s">
        <v>215</v>
      </c>
      <c r="BM95" s="227" t="s">
        <v>277</v>
      </c>
    </row>
    <row r="96" s="2" customFormat="1">
      <c r="A96" s="42"/>
      <c r="B96" s="43"/>
      <c r="C96" s="44"/>
      <c r="D96" s="236" t="s">
        <v>283</v>
      </c>
      <c r="E96" s="44"/>
      <c r="F96" s="267" t="s">
        <v>4403</v>
      </c>
      <c r="G96" s="44"/>
      <c r="H96" s="44"/>
      <c r="I96" s="231"/>
      <c r="J96" s="44"/>
      <c r="K96" s="44"/>
      <c r="L96" s="48"/>
      <c r="M96" s="232"/>
      <c r="N96" s="233"/>
      <c r="O96" s="88"/>
      <c r="P96" s="88"/>
      <c r="Q96" s="88"/>
      <c r="R96" s="88"/>
      <c r="S96" s="88"/>
      <c r="T96" s="89"/>
      <c r="U96" s="42"/>
      <c r="V96" s="42"/>
      <c r="W96" s="42"/>
      <c r="X96" s="42"/>
      <c r="Y96" s="42"/>
      <c r="Z96" s="42"/>
      <c r="AA96" s="42"/>
      <c r="AB96" s="42"/>
      <c r="AC96" s="42"/>
      <c r="AD96" s="42"/>
      <c r="AE96" s="42"/>
      <c r="AT96" s="20" t="s">
        <v>283</v>
      </c>
      <c r="AU96" s="20" t="s">
        <v>83</v>
      </c>
    </row>
    <row r="97" s="2" customFormat="1" ht="24.15" customHeight="1">
      <c r="A97" s="42"/>
      <c r="B97" s="43"/>
      <c r="C97" s="216" t="s">
        <v>244</v>
      </c>
      <c r="D97" s="216" t="s">
        <v>217</v>
      </c>
      <c r="E97" s="217" t="s">
        <v>4410</v>
      </c>
      <c r="F97" s="218" t="s">
        <v>4411</v>
      </c>
      <c r="G97" s="219" t="s">
        <v>670</v>
      </c>
      <c r="H97" s="220">
        <v>137</v>
      </c>
      <c r="I97" s="221"/>
      <c r="J97" s="222">
        <f>ROUND(I97*H97,2)</f>
        <v>0</v>
      </c>
      <c r="K97" s="218" t="s">
        <v>32</v>
      </c>
      <c r="L97" s="48"/>
      <c r="M97" s="223" t="s">
        <v>32</v>
      </c>
      <c r="N97" s="224" t="s">
        <v>47</v>
      </c>
      <c r="O97" s="88"/>
      <c r="P97" s="225">
        <f>O97*H97</f>
        <v>0</v>
      </c>
      <c r="Q97" s="225">
        <v>0</v>
      </c>
      <c r="R97" s="225">
        <f>Q97*H97</f>
        <v>0</v>
      </c>
      <c r="S97" s="225">
        <v>0</v>
      </c>
      <c r="T97" s="226">
        <f>S97*H97</f>
        <v>0</v>
      </c>
      <c r="U97" s="42"/>
      <c r="V97" s="42"/>
      <c r="W97" s="42"/>
      <c r="X97" s="42"/>
      <c r="Y97" s="42"/>
      <c r="Z97" s="42"/>
      <c r="AA97" s="42"/>
      <c r="AB97" s="42"/>
      <c r="AC97" s="42"/>
      <c r="AD97" s="42"/>
      <c r="AE97" s="42"/>
      <c r="AR97" s="227" t="s">
        <v>215</v>
      </c>
      <c r="AT97" s="227" t="s">
        <v>217</v>
      </c>
      <c r="AU97" s="227" t="s">
        <v>83</v>
      </c>
      <c r="AY97" s="20" t="s">
        <v>214</v>
      </c>
      <c r="BE97" s="228">
        <f>IF(N97="základní",J97,0)</f>
        <v>0</v>
      </c>
      <c r="BF97" s="228">
        <f>IF(N97="snížená",J97,0)</f>
        <v>0</v>
      </c>
      <c r="BG97" s="228">
        <f>IF(N97="zákl. přenesená",J97,0)</f>
        <v>0</v>
      </c>
      <c r="BH97" s="228">
        <f>IF(N97="sníž. přenesená",J97,0)</f>
        <v>0</v>
      </c>
      <c r="BI97" s="228">
        <f>IF(N97="nulová",J97,0)</f>
        <v>0</v>
      </c>
      <c r="BJ97" s="20" t="s">
        <v>83</v>
      </c>
      <c r="BK97" s="228">
        <f>ROUND(I97*H97,2)</f>
        <v>0</v>
      </c>
      <c r="BL97" s="20" t="s">
        <v>215</v>
      </c>
      <c r="BM97" s="227" t="s">
        <v>8</v>
      </c>
    </row>
    <row r="98" s="2" customFormat="1">
      <c r="A98" s="42"/>
      <c r="B98" s="43"/>
      <c r="C98" s="44"/>
      <c r="D98" s="236" t="s">
        <v>283</v>
      </c>
      <c r="E98" s="44"/>
      <c r="F98" s="267" t="s">
        <v>4403</v>
      </c>
      <c r="G98" s="44"/>
      <c r="H98" s="44"/>
      <c r="I98" s="231"/>
      <c r="J98" s="44"/>
      <c r="K98" s="44"/>
      <c r="L98" s="48"/>
      <c r="M98" s="232"/>
      <c r="N98" s="233"/>
      <c r="O98" s="88"/>
      <c r="P98" s="88"/>
      <c r="Q98" s="88"/>
      <c r="R98" s="88"/>
      <c r="S98" s="88"/>
      <c r="T98" s="89"/>
      <c r="U98" s="42"/>
      <c r="V98" s="42"/>
      <c r="W98" s="42"/>
      <c r="X98" s="42"/>
      <c r="Y98" s="42"/>
      <c r="Z98" s="42"/>
      <c r="AA98" s="42"/>
      <c r="AB98" s="42"/>
      <c r="AC98" s="42"/>
      <c r="AD98" s="42"/>
      <c r="AE98" s="42"/>
      <c r="AT98" s="20" t="s">
        <v>283</v>
      </c>
      <c r="AU98" s="20" t="s">
        <v>83</v>
      </c>
    </row>
    <row r="99" s="2" customFormat="1" ht="24.15" customHeight="1">
      <c r="A99" s="42"/>
      <c r="B99" s="43"/>
      <c r="C99" s="216" t="s">
        <v>261</v>
      </c>
      <c r="D99" s="216" t="s">
        <v>217</v>
      </c>
      <c r="E99" s="217" t="s">
        <v>4412</v>
      </c>
      <c r="F99" s="218" t="s">
        <v>4413</v>
      </c>
      <c r="G99" s="219" t="s">
        <v>670</v>
      </c>
      <c r="H99" s="220">
        <v>116</v>
      </c>
      <c r="I99" s="221"/>
      <c r="J99" s="222">
        <f>ROUND(I99*H99,2)</f>
        <v>0</v>
      </c>
      <c r="K99" s="218" t="s">
        <v>32</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215</v>
      </c>
      <c r="AT99" s="227" t="s">
        <v>217</v>
      </c>
      <c r="AU99" s="227" t="s">
        <v>83</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215</v>
      </c>
      <c r="BM99" s="227" t="s">
        <v>317</v>
      </c>
    </row>
    <row r="100" s="2" customFormat="1">
      <c r="A100" s="42"/>
      <c r="B100" s="43"/>
      <c r="C100" s="44"/>
      <c r="D100" s="236" t="s">
        <v>283</v>
      </c>
      <c r="E100" s="44"/>
      <c r="F100" s="267" t="s">
        <v>4403</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283</v>
      </c>
      <c r="AU100" s="20" t="s">
        <v>83</v>
      </c>
    </row>
    <row r="101" s="12" customFormat="1" ht="25.92" customHeight="1">
      <c r="A101" s="12"/>
      <c r="B101" s="200"/>
      <c r="C101" s="201"/>
      <c r="D101" s="202" t="s">
        <v>75</v>
      </c>
      <c r="E101" s="203" t="s">
        <v>85</v>
      </c>
      <c r="F101" s="203" t="s">
        <v>4414</v>
      </c>
      <c r="G101" s="201"/>
      <c r="H101" s="201"/>
      <c r="I101" s="204"/>
      <c r="J101" s="205">
        <f>BK101</f>
        <v>0</v>
      </c>
      <c r="K101" s="201"/>
      <c r="L101" s="206"/>
      <c r="M101" s="207"/>
      <c r="N101" s="208"/>
      <c r="O101" s="208"/>
      <c r="P101" s="209">
        <f>SUM(P102:P129)</f>
        <v>0</v>
      </c>
      <c r="Q101" s="208"/>
      <c r="R101" s="209">
        <f>SUM(R102:R129)</f>
        <v>0</v>
      </c>
      <c r="S101" s="208"/>
      <c r="T101" s="210">
        <f>SUM(T102:T129)</f>
        <v>0</v>
      </c>
      <c r="U101" s="12"/>
      <c r="V101" s="12"/>
      <c r="W101" s="12"/>
      <c r="X101" s="12"/>
      <c r="Y101" s="12"/>
      <c r="Z101" s="12"/>
      <c r="AA101" s="12"/>
      <c r="AB101" s="12"/>
      <c r="AC101" s="12"/>
      <c r="AD101" s="12"/>
      <c r="AE101" s="12"/>
      <c r="AR101" s="211" t="s">
        <v>83</v>
      </c>
      <c r="AT101" s="212" t="s">
        <v>75</v>
      </c>
      <c r="AU101" s="212" t="s">
        <v>76</v>
      </c>
      <c r="AY101" s="211" t="s">
        <v>214</v>
      </c>
      <c r="BK101" s="213">
        <f>SUM(BK102:BK129)</f>
        <v>0</v>
      </c>
    </row>
    <row r="102" s="2" customFormat="1" ht="49.05" customHeight="1">
      <c r="A102" s="42"/>
      <c r="B102" s="43"/>
      <c r="C102" s="216" t="s">
        <v>269</v>
      </c>
      <c r="D102" s="216" t="s">
        <v>217</v>
      </c>
      <c r="E102" s="217" t="s">
        <v>4415</v>
      </c>
      <c r="F102" s="218" t="s">
        <v>4416</v>
      </c>
      <c r="G102" s="219" t="s">
        <v>670</v>
      </c>
      <c r="H102" s="220">
        <v>397</v>
      </c>
      <c r="I102" s="221"/>
      <c r="J102" s="222">
        <f>ROUND(I102*H102,2)</f>
        <v>0</v>
      </c>
      <c r="K102" s="218" t="s">
        <v>32</v>
      </c>
      <c r="L102" s="48"/>
      <c r="M102" s="223" t="s">
        <v>32</v>
      </c>
      <c r="N102" s="224" t="s">
        <v>47</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215</v>
      </c>
      <c r="AT102" s="227" t="s">
        <v>217</v>
      </c>
      <c r="AU102" s="227" t="s">
        <v>83</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215</v>
      </c>
      <c r="BM102" s="227" t="s">
        <v>334</v>
      </c>
    </row>
    <row r="103" s="2" customFormat="1">
      <c r="A103" s="42"/>
      <c r="B103" s="43"/>
      <c r="C103" s="44"/>
      <c r="D103" s="236" t="s">
        <v>283</v>
      </c>
      <c r="E103" s="44"/>
      <c r="F103" s="267" t="s">
        <v>4417</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283</v>
      </c>
      <c r="AU103" s="20" t="s">
        <v>83</v>
      </c>
    </row>
    <row r="104" s="2" customFormat="1" ht="44.25" customHeight="1">
      <c r="A104" s="42"/>
      <c r="B104" s="43"/>
      <c r="C104" s="216" t="s">
        <v>273</v>
      </c>
      <c r="D104" s="216" t="s">
        <v>217</v>
      </c>
      <c r="E104" s="217" t="s">
        <v>4418</v>
      </c>
      <c r="F104" s="218" t="s">
        <v>4419</v>
      </c>
      <c r="G104" s="219" t="s">
        <v>670</v>
      </c>
      <c r="H104" s="220">
        <v>22</v>
      </c>
      <c r="I104" s="221"/>
      <c r="J104" s="222">
        <f>ROUND(I104*H104,2)</f>
        <v>0</v>
      </c>
      <c r="K104" s="218" t="s">
        <v>32</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83</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344</v>
      </c>
    </row>
    <row r="105" s="2" customFormat="1">
      <c r="A105" s="42"/>
      <c r="B105" s="43"/>
      <c r="C105" s="44"/>
      <c r="D105" s="236" t="s">
        <v>283</v>
      </c>
      <c r="E105" s="44"/>
      <c r="F105" s="267" t="s">
        <v>4417</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283</v>
      </c>
      <c r="AU105" s="20" t="s">
        <v>83</v>
      </c>
    </row>
    <row r="106" s="2" customFormat="1" ht="55.5" customHeight="1">
      <c r="A106" s="42"/>
      <c r="B106" s="43"/>
      <c r="C106" s="216" t="s">
        <v>277</v>
      </c>
      <c r="D106" s="216" t="s">
        <v>217</v>
      </c>
      <c r="E106" s="217" t="s">
        <v>4420</v>
      </c>
      <c r="F106" s="218" t="s">
        <v>4421</v>
      </c>
      <c r="G106" s="219" t="s">
        <v>670</v>
      </c>
      <c r="H106" s="220">
        <v>36</v>
      </c>
      <c r="I106" s="221"/>
      <c r="J106" s="222">
        <f>ROUND(I106*H106,2)</f>
        <v>0</v>
      </c>
      <c r="K106" s="218" t="s">
        <v>32</v>
      </c>
      <c r="L106" s="48"/>
      <c r="M106" s="223" t="s">
        <v>32</v>
      </c>
      <c r="N106" s="224" t="s">
        <v>47</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215</v>
      </c>
      <c r="AT106" s="227" t="s">
        <v>217</v>
      </c>
      <c r="AU106" s="227" t="s">
        <v>83</v>
      </c>
      <c r="AY106" s="20" t="s">
        <v>214</v>
      </c>
      <c r="BE106" s="228">
        <f>IF(N106="základní",J106,0)</f>
        <v>0</v>
      </c>
      <c r="BF106" s="228">
        <f>IF(N106="snížená",J106,0)</f>
        <v>0</v>
      </c>
      <c r="BG106" s="228">
        <f>IF(N106="zákl. přenesená",J106,0)</f>
        <v>0</v>
      </c>
      <c r="BH106" s="228">
        <f>IF(N106="sníž. přenesená",J106,0)</f>
        <v>0</v>
      </c>
      <c r="BI106" s="228">
        <f>IF(N106="nulová",J106,0)</f>
        <v>0</v>
      </c>
      <c r="BJ106" s="20" t="s">
        <v>83</v>
      </c>
      <c r="BK106" s="228">
        <f>ROUND(I106*H106,2)</f>
        <v>0</v>
      </c>
      <c r="BL106" s="20" t="s">
        <v>215</v>
      </c>
      <c r="BM106" s="227" t="s">
        <v>356</v>
      </c>
    </row>
    <row r="107" s="2" customFormat="1">
      <c r="A107" s="42"/>
      <c r="B107" s="43"/>
      <c r="C107" s="44"/>
      <c r="D107" s="236" t="s">
        <v>283</v>
      </c>
      <c r="E107" s="44"/>
      <c r="F107" s="267" t="s">
        <v>4417</v>
      </c>
      <c r="G107" s="44"/>
      <c r="H107" s="44"/>
      <c r="I107" s="231"/>
      <c r="J107" s="44"/>
      <c r="K107" s="44"/>
      <c r="L107" s="48"/>
      <c r="M107" s="232"/>
      <c r="N107" s="233"/>
      <c r="O107" s="88"/>
      <c r="P107" s="88"/>
      <c r="Q107" s="88"/>
      <c r="R107" s="88"/>
      <c r="S107" s="88"/>
      <c r="T107" s="89"/>
      <c r="U107" s="42"/>
      <c r="V107" s="42"/>
      <c r="W107" s="42"/>
      <c r="X107" s="42"/>
      <c r="Y107" s="42"/>
      <c r="Z107" s="42"/>
      <c r="AA107" s="42"/>
      <c r="AB107" s="42"/>
      <c r="AC107" s="42"/>
      <c r="AD107" s="42"/>
      <c r="AE107" s="42"/>
      <c r="AT107" s="20" t="s">
        <v>283</v>
      </c>
      <c r="AU107" s="20" t="s">
        <v>83</v>
      </c>
    </row>
    <row r="108" s="2" customFormat="1" ht="49.05" customHeight="1">
      <c r="A108" s="42"/>
      <c r="B108" s="43"/>
      <c r="C108" s="216" t="s">
        <v>301</v>
      </c>
      <c r="D108" s="216" t="s">
        <v>217</v>
      </c>
      <c r="E108" s="217" t="s">
        <v>4422</v>
      </c>
      <c r="F108" s="218" t="s">
        <v>4423</v>
      </c>
      <c r="G108" s="219" t="s">
        <v>670</v>
      </c>
      <c r="H108" s="220">
        <v>42</v>
      </c>
      <c r="I108" s="221"/>
      <c r="J108" s="222">
        <f>ROUND(I108*H108,2)</f>
        <v>0</v>
      </c>
      <c r="K108" s="218" t="s">
        <v>32</v>
      </c>
      <c r="L108" s="48"/>
      <c r="M108" s="223" t="s">
        <v>32</v>
      </c>
      <c r="N108" s="224" t="s">
        <v>47</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215</v>
      </c>
      <c r="AT108" s="227" t="s">
        <v>217</v>
      </c>
      <c r="AU108" s="227" t="s">
        <v>83</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215</v>
      </c>
      <c r="BM108" s="227" t="s">
        <v>365</v>
      </c>
    </row>
    <row r="109" s="2" customFormat="1">
      <c r="A109" s="42"/>
      <c r="B109" s="43"/>
      <c r="C109" s="44"/>
      <c r="D109" s="236" t="s">
        <v>283</v>
      </c>
      <c r="E109" s="44"/>
      <c r="F109" s="267" t="s">
        <v>4417</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283</v>
      </c>
      <c r="AU109" s="20" t="s">
        <v>83</v>
      </c>
    </row>
    <row r="110" s="2" customFormat="1" ht="49.05" customHeight="1">
      <c r="A110" s="42"/>
      <c r="B110" s="43"/>
      <c r="C110" s="216" t="s">
        <v>8</v>
      </c>
      <c r="D110" s="216" t="s">
        <v>217</v>
      </c>
      <c r="E110" s="217" t="s">
        <v>4424</v>
      </c>
      <c r="F110" s="218" t="s">
        <v>4425</v>
      </c>
      <c r="G110" s="219" t="s">
        <v>670</v>
      </c>
      <c r="H110" s="220">
        <v>14</v>
      </c>
      <c r="I110" s="221"/>
      <c r="J110" s="222">
        <f>ROUND(I110*H110,2)</f>
        <v>0</v>
      </c>
      <c r="K110" s="218" t="s">
        <v>32</v>
      </c>
      <c r="L110" s="48"/>
      <c r="M110" s="223" t="s">
        <v>32</v>
      </c>
      <c r="N110" s="224" t="s">
        <v>47</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215</v>
      </c>
      <c r="AT110" s="227" t="s">
        <v>217</v>
      </c>
      <c r="AU110" s="227" t="s">
        <v>83</v>
      </c>
      <c r="AY110" s="20" t="s">
        <v>214</v>
      </c>
      <c r="BE110" s="228">
        <f>IF(N110="základní",J110,0)</f>
        <v>0</v>
      </c>
      <c r="BF110" s="228">
        <f>IF(N110="snížená",J110,0)</f>
        <v>0</v>
      </c>
      <c r="BG110" s="228">
        <f>IF(N110="zákl. přenesená",J110,0)</f>
        <v>0</v>
      </c>
      <c r="BH110" s="228">
        <f>IF(N110="sníž. přenesená",J110,0)</f>
        <v>0</v>
      </c>
      <c r="BI110" s="228">
        <f>IF(N110="nulová",J110,0)</f>
        <v>0</v>
      </c>
      <c r="BJ110" s="20" t="s">
        <v>83</v>
      </c>
      <c r="BK110" s="228">
        <f>ROUND(I110*H110,2)</f>
        <v>0</v>
      </c>
      <c r="BL110" s="20" t="s">
        <v>215</v>
      </c>
      <c r="BM110" s="227" t="s">
        <v>377</v>
      </c>
    </row>
    <row r="111" s="2" customFormat="1">
      <c r="A111" s="42"/>
      <c r="B111" s="43"/>
      <c r="C111" s="44"/>
      <c r="D111" s="236" t="s">
        <v>283</v>
      </c>
      <c r="E111" s="44"/>
      <c r="F111" s="267" t="s">
        <v>4417</v>
      </c>
      <c r="G111" s="44"/>
      <c r="H111" s="44"/>
      <c r="I111" s="231"/>
      <c r="J111" s="44"/>
      <c r="K111" s="44"/>
      <c r="L111" s="48"/>
      <c r="M111" s="232"/>
      <c r="N111" s="233"/>
      <c r="O111" s="88"/>
      <c r="P111" s="88"/>
      <c r="Q111" s="88"/>
      <c r="R111" s="88"/>
      <c r="S111" s="88"/>
      <c r="T111" s="89"/>
      <c r="U111" s="42"/>
      <c r="V111" s="42"/>
      <c r="W111" s="42"/>
      <c r="X111" s="42"/>
      <c r="Y111" s="42"/>
      <c r="Z111" s="42"/>
      <c r="AA111" s="42"/>
      <c r="AB111" s="42"/>
      <c r="AC111" s="42"/>
      <c r="AD111" s="42"/>
      <c r="AE111" s="42"/>
      <c r="AT111" s="20" t="s">
        <v>283</v>
      </c>
      <c r="AU111" s="20" t="s">
        <v>83</v>
      </c>
    </row>
    <row r="112" s="2" customFormat="1" ht="44.25" customHeight="1">
      <c r="A112" s="42"/>
      <c r="B112" s="43"/>
      <c r="C112" s="216" t="s">
        <v>312</v>
      </c>
      <c r="D112" s="216" t="s">
        <v>217</v>
      </c>
      <c r="E112" s="217" t="s">
        <v>4426</v>
      </c>
      <c r="F112" s="218" t="s">
        <v>4427</v>
      </c>
      <c r="G112" s="219" t="s">
        <v>670</v>
      </c>
      <c r="H112" s="220">
        <v>35</v>
      </c>
      <c r="I112" s="221"/>
      <c r="J112" s="222">
        <f>ROUND(I112*H112,2)</f>
        <v>0</v>
      </c>
      <c r="K112" s="218" t="s">
        <v>32</v>
      </c>
      <c r="L112" s="48"/>
      <c r="M112" s="223" t="s">
        <v>32</v>
      </c>
      <c r="N112" s="224" t="s">
        <v>47</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215</v>
      </c>
      <c r="AT112" s="227" t="s">
        <v>217</v>
      </c>
      <c r="AU112" s="227" t="s">
        <v>83</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215</v>
      </c>
      <c r="BM112" s="227" t="s">
        <v>389</v>
      </c>
    </row>
    <row r="113" s="2" customFormat="1">
      <c r="A113" s="42"/>
      <c r="B113" s="43"/>
      <c r="C113" s="44"/>
      <c r="D113" s="236" t="s">
        <v>283</v>
      </c>
      <c r="E113" s="44"/>
      <c r="F113" s="267" t="s">
        <v>4417</v>
      </c>
      <c r="G113" s="44"/>
      <c r="H113" s="44"/>
      <c r="I113" s="231"/>
      <c r="J113" s="44"/>
      <c r="K113" s="44"/>
      <c r="L113" s="48"/>
      <c r="M113" s="232"/>
      <c r="N113" s="233"/>
      <c r="O113" s="88"/>
      <c r="P113" s="88"/>
      <c r="Q113" s="88"/>
      <c r="R113" s="88"/>
      <c r="S113" s="88"/>
      <c r="T113" s="89"/>
      <c r="U113" s="42"/>
      <c r="V113" s="42"/>
      <c r="W113" s="42"/>
      <c r="X113" s="42"/>
      <c r="Y113" s="42"/>
      <c r="Z113" s="42"/>
      <c r="AA113" s="42"/>
      <c r="AB113" s="42"/>
      <c r="AC113" s="42"/>
      <c r="AD113" s="42"/>
      <c r="AE113" s="42"/>
      <c r="AT113" s="20" t="s">
        <v>283</v>
      </c>
      <c r="AU113" s="20" t="s">
        <v>83</v>
      </c>
    </row>
    <row r="114" s="2" customFormat="1" ht="49.05" customHeight="1">
      <c r="A114" s="42"/>
      <c r="B114" s="43"/>
      <c r="C114" s="216" t="s">
        <v>317</v>
      </c>
      <c r="D114" s="216" t="s">
        <v>217</v>
      </c>
      <c r="E114" s="217" t="s">
        <v>4428</v>
      </c>
      <c r="F114" s="218" t="s">
        <v>4429</v>
      </c>
      <c r="G114" s="219" t="s">
        <v>670</v>
      </c>
      <c r="H114" s="220">
        <v>14</v>
      </c>
      <c r="I114" s="221"/>
      <c r="J114" s="222">
        <f>ROUND(I114*H114,2)</f>
        <v>0</v>
      </c>
      <c r="K114" s="218" t="s">
        <v>32</v>
      </c>
      <c r="L114" s="48"/>
      <c r="M114" s="223" t="s">
        <v>32</v>
      </c>
      <c r="N114" s="224" t="s">
        <v>47</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215</v>
      </c>
      <c r="AT114" s="227" t="s">
        <v>217</v>
      </c>
      <c r="AU114" s="227" t="s">
        <v>83</v>
      </c>
      <c r="AY114" s="20" t="s">
        <v>214</v>
      </c>
      <c r="BE114" s="228">
        <f>IF(N114="základní",J114,0)</f>
        <v>0</v>
      </c>
      <c r="BF114" s="228">
        <f>IF(N114="snížená",J114,0)</f>
        <v>0</v>
      </c>
      <c r="BG114" s="228">
        <f>IF(N114="zákl. přenesená",J114,0)</f>
        <v>0</v>
      </c>
      <c r="BH114" s="228">
        <f>IF(N114="sníž. přenesená",J114,0)</f>
        <v>0</v>
      </c>
      <c r="BI114" s="228">
        <f>IF(N114="nulová",J114,0)</f>
        <v>0</v>
      </c>
      <c r="BJ114" s="20" t="s">
        <v>83</v>
      </c>
      <c r="BK114" s="228">
        <f>ROUND(I114*H114,2)</f>
        <v>0</v>
      </c>
      <c r="BL114" s="20" t="s">
        <v>215</v>
      </c>
      <c r="BM114" s="227" t="s">
        <v>406</v>
      </c>
    </row>
    <row r="115" s="2" customFormat="1">
      <c r="A115" s="42"/>
      <c r="B115" s="43"/>
      <c r="C115" s="44"/>
      <c r="D115" s="236" t="s">
        <v>283</v>
      </c>
      <c r="E115" s="44"/>
      <c r="F115" s="267" t="s">
        <v>4417</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283</v>
      </c>
      <c r="AU115" s="20" t="s">
        <v>83</v>
      </c>
    </row>
    <row r="116" s="2" customFormat="1" ht="49.05" customHeight="1">
      <c r="A116" s="42"/>
      <c r="B116" s="43"/>
      <c r="C116" s="216" t="s">
        <v>324</v>
      </c>
      <c r="D116" s="216" t="s">
        <v>217</v>
      </c>
      <c r="E116" s="217" t="s">
        <v>4430</v>
      </c>
      <c r="F116" s="218" t="s">
        <v>4431</v>
      </c>
      <c r="G116" s="219" t="s">
        <v>670</v>
      </c>
      <c r="H116" s="220">
        <v>8</v>
      </c>
      <c r="I116" s="221"/>
      <c r="J116" s="222">
        <f>ROUND(I116*H116,2)</f>
        <v>0</v>
      </c>
      <c r="K116" s="218" t="s">
        <v>32</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215</v>
      </c>
      <c r="AT116" s="227" t="s">
        <v>217</v>
      </c>
      <c r="AU116" s="227" t="s">
        <v>83</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215</v>
      </c>
      <c r="BM116" s="227" t="s">
        <v>417</v>
      </c>
    </row>
    <row r="117" s="2" customFormat="1">
      <c r="A117" s="42"/>
      <c r="B117" s="43"/>
      <c r="C117" s="44"/>
      <c r="D117" s="236" t="s">
        <v>283</v>
      </c>
      <c r="E117" s="44"/>
      <c r="F117" s="267" t="s">
        <v>4417</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283</v>
      </c>
      <c r="AU117" s="20" t="s">
        <v>83</v>
      </c>
    </row>
    <row r="118" s="2" customFormat="1" ht="49.05" customHeight="1">
      <c r="A118" s="42"/>
      <c r="B118" s="43"/>
      <c r="C118" s="216" t="s">
        <v>334</v>
      </c>
      <c r="D118" s="216" t="s">
        <v>217</v>
      </c>
      <c r="E118" s="217" t="s">
        <v>4432</v>
      </c>
      <c r="F118" s="218" t="s">
        <v>4433</v>
      </c>
      <c r="G118" s="219" t="s">
        <v>670</v>
      </c>
      <c r="H118" s="220">
        <v>36</v>
      </c>
      <c r="I118" s="221"/>
      <c r="J118" s="222">
        <f>ROUND(I118*H118,2)</f>
        <v>0</v>
      </c>
      <c r="K118" s="218" t="s">
        <v>32</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215</v>
      </c>
      <c r="AT118" s="227" t="s">
        <v>217</v>
      </c>
      <c r="AU118" s="227" t="s">
        <v>83</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426</v>
      </c>
    </row>
    <row r="119" s="2" customFormat="1">
      <c r="A119" s="42"/>
      <c r="B119" s="43"/>
      <c r="C119" s="44"/>
      <c r="D119" s="236" t="s">
        <v>283</v>
      </c>
      <c r="E119" s="44"/>
      <c r="F119" s="267" t="s">
        <v>4417</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283</v>
      </c>
      <c r="AU119" s="20" t="s">
        <v>83</v>
      </c>
    </row>
    <row r="120" s="2" customFormat="1" ht="44.25" customHeight="1">
      <c r="A120" s="42"/>
      <c r="B120" s="43"/>
      <c r="C120" s="216" t="s">
        <v>338</v>
      </c>
      <c r="D120" s="216" t="s">
        <v>217</v>
      </c>
      <c r="E120" s="217" t="s">
        <v>4434</v>
      </c>
      <c r="F120" s="218" t="s">
        <v>4435</v>
      </c>
      <c r="G120" s="219" t="s">
        <v>670</v>
      </c>
      <c r="H120" s="220">
        <v>28</v>
      </c>
      <c r="I120" s="221"/>
      <c r="J120" s="222">
        <f>ROUND(I120*H120,2)</f>
        <v>0</v>
      </c>
      <c r="K120" s="218" t="s">
        <v>32</v>
      </c>
      <c r="L120" s="48"/>
      <c r="M120" s="223" t="s">
        <v>32</v>
      </c>
      <c r="N120" s="224" t="s">
        <v>47</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215</v>
      </c>
      <c r="AT120" s="227" t="s">
        <v>217</v>
      </c>
      <c r="AU120" s="227" t="s">
        <v>83</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441</v>
      </c>
    </row>
    <row r="121" s="2" customFormat="1">
      <c r="A121" s="42"/>
      <c r="B121" s="43"/>
      <c r="C121" s="44"/>
      <c r="D121" s="236" t="s">
        <v>283</v>
      </c>
      <c r="E121" s="44"/>
      <c r="F121" s="267" t="s">
        <v>4417</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283</v>
      </c>
      <c r="AU121" s="20" t="s">
        <v>83</v>
      </c>
    </row>
    <row r="122" s="2" customFormat="1" ht="49.05" customHeight="1">
      <c r="A122" s="42"/>
      <c r="B122" s="43"/>
      <c r="C122" s="216" t="s">
        <v>344</v>
      </c>
      <c r="D122" s="216" t="s">
        <v>217</v>
      </c>
      <c r="E122" s="217" t="s">
        <v>4436</v>
      </c>
      <c r="F122" s="218" t="s">
        <v>4437</v>
      </c>
      <c r="G122" s="219" t="s">
        <v>670</v>
      </c>
      <c r="H122" s="220">
        <v>6</v>
      </c>
      <c r="I122" s="221"/>
      <c r="J122" s="222">
        <f>ROUND(I122*H122,2)</f>
        <v>0</v>
      </c>
      <c r="K122" s="218" t="s">
        <v>32</v>
      </c>
      <c r="L122" s="48"/>
      <c r="M122" s="223" t="s">
        <v>32</v>
      </c>
      <c r="N122" s="224" t="s">
        <v>47</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215</v>
      </c>
      <c r="AT122" s="227" t="s">
        <v>217</v>
      </c>
      <c r="AU122" s="227" t="s">
        <v>83</v>
      </c>
      <c r="AY122" s="20" t="s">
        <v>214</v>
      </c>
      <c r="BE122" s="228">
        <f>IF(N122="základní",J122,0)</f>
        <v>0</v>
      </c>
      <c r="BF122" s="228">
        <f>IF(N122="snížená",J122,0)</f>
        <v>0</v>
      </c>
      <c r="BG122" s="228">
        <f>IF(N122="zákl. přenesená",J122,0)</f>
        <v>0</v>
      </c>
      <c r="BH122" s="228">
        <f>IF(N122="sníž. přenesená",J122,0)</f>
        <v>0</v>
      </c>
      <c r="BI122" s="228">
        <f>IF(N122="nulová",J122,0)</f>
        <v>0</v>
      </c>
      <c r="BJ122" s="20" t="s">
        <v>83</v>
      </c>
      <c r="BK122" s="228">
        <f>ROUND(I122*H122,2)</f>
        <v>0</v>
      </c>
      <c r="BL122" s="20" t="s">
        <v>215</v>
      </c>
      <c r="BM122" s="227" t="s">
        <v>453</v>
      </c>
    </row>
    <row r="123" s="2" customFormat="1">
      <c r="A123" s="42"/>
      <c r="B123" s="43"/>
      <c r="C123" s="44"/>
      <c r="D123" s="236" t="s">
        <v>283</v>
      </c>
      <c r="E123" s="44"/>
      <c r="F123" s="267" t="s">
        <v>4417</v>
      </c>
      <c r="G123" s="44"/>
      <c r="H123" s="44"/>
      <c r="I123" s="231"/>
      <c r="J123" s="44"/>
      <c r="K123" s="44"/>
      <c r="L123" s="48"/>
      <c r="M123" s="232"/>
      <c r="N123" s="233"/>
      <c r="O123" s="88"/>
      <c r="P123" s="88"/>
      <c r="Q123" s="88"/>
      <c r="R123" s="88"/>
      <c r="S123" s="88"/>
      <c r="T123" s="89"/>
      <c r="U123" s="42"/>
      <c r="V123" s="42"/>
      <c r="W123" s="42"/>
      <c r="X123" s="42"/>
      <c r="Y123" s="42"/>
      <c r="Z123" s="42"/>
      <c r="AA123" s="42"/>
      <c r="AB123" s="42"/>
      <c r="AC123" s="42"/>
      <c r="AD123" s="42"/>
      <c r="AE123" s="42"/>
      <c r="AT123" s="20" t="s">
        <v>283</v>
      </c>
      <c r="AU123" s="20" t="s">
        <v>83</v>
      </c>
    </row>
    <row r="124" s="2" customFormat="1" ht="44.25" customHeight="1">
      <c r="A124" s="42"/>
      <c r="B124" s="43"/>
      <c r="C124" s="216" t="s">
        <v>349</v>
      </c>
      <c r="D124" s="216" t="s">
        <v>217</v>
      </c>
      <c r="E124" s="217" t="s">
        <v>4438</v>
      </c>
      <c r="F124" s="218" t="s">
        <v>4439</v>
      </c>
      <c r="G124" s="219" t="s">
        <v>670</v>
      </c>
      <c r="H124" s="220">
        <v>11</v>
      </c>
      <c r="I124" s="221"/>
      <c r="J124" s="222">
        <f>ROUND(I124*H124,2)</f>
        <v>0</v>
      </c>
      <c r="K124" s="218" t="s">
        <v>32</v>
      </c>
      <c r="L124" s="48"/>
      <c r="M124" s="223" t="s">
        <v>32</v>
      </c>
      <c r="N124" s="224" t="s">
        <v>47</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215</v>
      </c>
      <c r="AT124" s="227" t="s">
        <v>217</v>
      </c>
      <c r="AU124" s="227" t="s">
        <v>83</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215</v>
      </c>
      <c r="BM124" s="227" t="s">
        <v>465</v>
      </c>
    </row>
    <row r="125" s="2" customFormat="1">
      <c r="A125" s="42"/>
      <c r="B125" s="43"/>
      <c r="C125" s="44"/>
      <c r="D125" s="236" t="s">
        <v>283</v>
      </c>
      <c r="E125" s="44"/>
      <c r="F125" s="267" t="s">
        <v>4417</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283</v>
      </c>
      <c r="AU125" s="20" t="s">
        <v>83</v>
      </c>
    </row>
    <row r="126" s="2" customFormat="1" ht="49.05" customHeight="1">
      <c r="A126" s="42"/>
      <c r="B126" s="43"/>
      <c r="C126" s="216" t="s">
        <v>356</v>
      </c>
      <c r="D126" s="216" t="s">
        <v>217</v>
      </c>
      <c r="E126" s="217" t="s">
        <v>4440</v>
      </c>
      <c r="F126" s="218" t="s">
        <v>4441</v>
      </c>
      <c r="G126" s="219" t="s">
        <v>670</v>
      </c>
      <c r="H126" s="220">
        <v>22</v>
      </c>
      <c r="I126" s="221"/>
      <c r="J126" s="222">
        <f>ROUND(I126*H126,2)</f>
        <v>0</v>
      </c>
      <c r="K126" s="218" t="s">
        <v>32</v>
      </c>
      <c r="L126" s="48"/>
      <c r="M126" s="223" t="s">
        <v>32</v>
      </c>
      <c r="N126" s="224" t="s">
        <v>47</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215</v>
      </c>
      <c r="AT126" s="227" t="s">
        <v>217</v>
      </c>
      <c r="AU126" s="227" t="s">
        <v>83</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215</v>
      </c>
      <c r="BM126" s="227" t="s">
        <v>477</v>
      </c>
    </row>
    <row r="127" s="2" customFormat="1">
      <c r="A127" s="42"/>
      <c r="B127" s="43"/>
      <c r="C127" s="44"/>
      <c r="D127" s="236" t="s">
        <v>283</v>
      </c>
      <c r="E127" s="44"/>
      <c r="F127" s="267" t="s">
        <v>4417</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283</v>
      </c>
      <c r="AU127" s="20" t="s">
        <v>83</v>
      </c>
    </row>
    <row r="128" s="2" customFormat="1" ht="44.25" customHeight="1">
      <c r="A128" s="42"/>
      <c r="B128" s="43"/>
      <c r="C128" s="216" t="s">
        <v>7</v>
      </c>
      <c r="D128" s="216" t="s">
        <v>217</v>
      </c>
      <c r="E128" s="217" t="s">
        <v>4442</v>
      </c>
      <c r="F128" s="218" t="s">
        <v>4443</v>
      </c>
      <c r="G128" s="219" t="s">
        <v>670</v>
      </c>
      <c r="H128" s="220">
        <v>8</v>
      </c>
      <c r="I128" s="221"/>
      <c r="J128" s="222">
        <f>ROUND(I128*H128,2)</f>
        <v>0</v>
      </c>
      <c r="K128" s="218" t="s">
        <v>32</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215</v>
      </c>
      <c r="AT128" s="227" t="s">
        <v>217</v>
      </c>
      <c r="AU128" s="227" t="s">
        <v>83</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215</v>
      </c>
      <c r="BM128" s="227" t="s">
        <v>492</v>
      </c>
    </row>
    <row r="129" s="2" customFormat="1">
      <c r="A129" s="42"/>
      <c r="B129" s="43"/>
      <c r="C129" s="44"/>
      <c r="D129" s="236" t="s">
        <v>283</v>
      </c>
      <c r="E129" s="44"/>
      <c r="F129" s="267" t="s">
        <v>4417</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283</v>
      </c>
      <c r="AU129" s="20" t="s">
        <v>83</v>
      </c>
    </row>
    <row r="130" s="12" customFormat="1" ht="25.92" customHeight="1">
      <c r="A130" s="12"/>
      <c r="B130" s="200"/>
      <c r="C130" s="201"/>
      <c r="D130" s="202" t="s">
        <v>75</v>
      </c>
      <c r="E130" s="203" t="s">
        <v>234</v>
      </c>
      <c r="F130" s="203" t="s">
        <v>4444</v>
      </c>
      <c r="G130" s="201"/>
      <c r="H130" s="201"/>
      <c r="I130" s="204"/>
      <c r="J130" s="205">
        <f>BK130</f>
        <v>0</v>
      </c>
      <c r="K130" s="201"/>
      <c r="L130" s="206"/>
      <c r="M130" s="207"/>
      <c r="N130" s="208"/>
      <c r="O130" s="208"/>
      <c r="P130" s="209">
        <f>SUM(P131:P148)</f>
        <v>0</v>
      </c>
      <c r="Q130" s="208"/>
      <c r="R130" s="209">
        <f>SUM(R131:R148)</f>
        <v>0</v>
      </c>
      <c r="S130" s="208"/>
      <c r="T130" s="210">
        <f>SUM(T131:T148)</f>
        <v>0</v>
      </c>
      <c r="U130" s="12"/>
      <c r="V130" s="12"/>
      <c r="W130" s="12"/>
      <c r="X130" s="12"/>
      <c r="Y130" s="12"/>
      <c r="Z130" s="12"/>
      <c r="AA130" s="12"/>
      <c r="AB130" s="12"/>
      <c r="AC130" s="12"/>
      <c r="AD130" s="12"/>
      <c r="AE130" s="12"/>
      <c r="AR130" s="211" t="s">
        <v>83</v>
      </c>
      <c r="AT130" s="212" t="s">
        <v>75</v>
      </c>
      <c r="AU130" s="212" t="s">
        <v>76</v>
      </c>
      <c r="AY130" s="211" t="s">
        <v>214</v>
      </c>
      <c r="BK130" s="213">
        <f>SUM(BK131:BK148)</f>
        <v>0</v>
      </c>
    </row>
    <row r="131" s="2" customFormat="1" ht="16.5" customHeight="1">
      <c r="A131" s="42"/>
      <c r="B131" s="43"/>
      <c r="C131" s="216" t="s">
        <v>365</v>
      </c>
      <c r="D131" s="216" t="s">
        <v>217</v>
      </c>
      <c r="E131" s="217" t="s">
        <v>4445</v>
      </c>
      <c r="F131" s="218" t="s">
        <v>4446</v>
      </c>
      <c r="G131" s="219" t="s">
        <v>670</v>
      </c>
      <c r="H131" s="220">
        <v>8</v>
      </c>
      <c r="I131" s="221"/>
      <c r="J131" s="222">
        <f>ROUND(I131*H131,2)</f>
        <v>0</v>
      </c>
      <c r="K131" s="218" t="s">
        <v>32</v>
      </c>
      <c r="L131" s="48"/>
      <c r="M131" s="223" t="s">
        <v>32</v>
      </c>
      <c r="N131" s="224" t="s">
        <v>47</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215</v>
      </c>
      <c r="AT131" s="227" t="s">
        <v>217</v>
      </c>
      <c r="AU131" s="227" t="s">
        <v>83</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215</v>
      </c>
      <c r="BM131" s="227" t="s">
        <v>504</v>
      </c>
    </row>
    <row r="132" s="2" customFormat="1">
      <c r="A132" s="42"/>
      <c r="B132" s="43"/>
      <c r="C132" s="44"/>
      <c r="D132" s="236" t="s">
        <v>283</v>
      </c>
      <c r="E132" s="44"/>
      <c r="F132" s="267" t="s">
        <v>4447</v>
      </c>
      <c r="G132" s="44"/>
      <c r="H132" s="44"/>
      <c r="I132" s="231"/>
      <c r="J132" s="44"/>
      <c r="K132" s="44"/>
      <c r="L132" s="48"/>
      <c r="M132" s="232"/>
      <c r="N132" s="233"/>
      <c r="O132" s="88"/>
      <c r="P132" s="88"/>
      <c r="Q132" s="88"/>
      <c r="R132" s="88"/>
      <c r="S132" s="88"/>
      <c r="T132" s="89"/>
      <c r="U132" s="42"/>
      <c r="V132" s="42"/>
      <c r="W132" s="42"/>
      <c r="X132" s="42"/>
      <c r="Y132" s="42"/>
      <c r="Z132" s="42"/>
      <c r="AA132" s="42"/>
      <c r="AB132" s="42"/>
      <c r="AC132" s="42"/>
      <c r="AD132" s="42"/>
      <c r="AE132" s="42"/>
      <c r="AT132" s="20" t="s">
        <v>283</v>
      </c>
      <c r="AU132" s="20" t="s">
        <v>83</v>
      </c>
    </row>
    <row r="133" s="2" customFormat="1" ht="16.5" customHeight="1">
      <c r="A133" s="42"/>
      <c r="B133" s="43"/>
      <c r="C133" s="216" t="s">
        <v>370</v>
      </c>
      <c r="D133" s="216" t="s">
        <v>217</v>
      </c>
      <c r="E133" s="217" t="s">
        <v>4448</v>
      </c>
      <c r="F133" s="218" t="s">
        <v>4449</v>
      </c>
      <c r="G133" s="219" t="s">
        <v>670</v>
      </c>
      <c r="H133" s="220">
        <v>5</v>
      </c>
      <c r="I133" s="221"/>
      <c r="J133" s="222">
        <f>ROUND(I133*H133,2)</f>
        <v>0</v>
      </c>
      <c r="K133" s="218" t="s">
        <v>32</v>
      </c>
      <c r="L133" s="48"/>
      <c r="M133" s="223" t="s">
        <v>32</v>
      </c>
      <c r="N133" s="224" t="s">
        <v>47</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215</v>
      </c>
      <c r="AT133" s="227" t="s">
        <v>217</v>
      </c>
      <c r="AU133" s="227" t="s">
        <v>83</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215</v>
      </c>
      <c r="BM133" s="227" t="s">
        <v>515</v>
      </c>
    </row>
    <row r="134" s="2" customFormat="1">
      <c r="A134" s="42"/>
      <c r="B134" s="43"/>
      <c r="C134" s="44"/>
      <c r="D134" s="236" t="s">
        <v>283</v>
      </c>
      <c r="E134" s="44"/>
      <c r="F134" s="267" t="s">
        <v>4447</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283</v>
      </c>
      <c r="AU134" s="20" t="s">
        <v>83</v>
      </c>
    </row>
    <row r="135" s="2" customFormat="1" ht="16.5" customHeight="1">
      <c r="A135" s="42"/>
      <c r="B135" s="43"/>
      <c r="C135" s="216" t="s">
        <v>377</v>
      </c>
      <c r="D135" s="216" t="s">
        <v>217</v>
      </c>
      <c r="E135" s="217" t="s">
        <v>4450</v>
      </c>
      <c r="F135" s="218" t="s">
        <v>4451</v>
      </c>
      <c r="G135" s="219" t="s">
        <v>670</v>
      </c>
      <c r="H135" s="220">
        <v>39</v>
      </c>
      <c r="I135" s="221"/>
      <c r="J135" s="222">
        <f>ROUND(I135*H135,2)</f>
        <v>0</v>
      </c>
      <c r="K135" s="218" t="s">
        <v>32</v>
      </c>
      <c r="L135" s="48"/>
      <c r="M135" s="223" t="s">
        <v>32</v>
      </c>
      <c r="N135" s="224" t="s">
        <v>47</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215</v>
      </c>
      <c r="AT135" s="227" t="s">
        <v>217</v>
      </c>
      <c r="AU135" s="227" t="s">
        <v>83</v>
      </c>
      <c r="AY135" s="20" t="s">
        <v>214</v>
      </c>
      <c r="BE135" s="228">
        <f>IF(N135="základní",J135,0)</f>
        <v>0</v>
      </c>
      <c r="BF135" s="228">
        <f>IF(N135="snížená",J135,0)</f>
        <v>0</v>
      </c>
      <c r="BG135" s="228">
        <f>IF(N135="zákl. přenesená",J135,0)</f>
        <v>0</v>
      </c>
      <c r="BH135" s="228">
        <f>IF(N135="sníž. přenesená",J135,0)</f>
        <v>0</v>
      </c>
      <c r="BI135" s="228">
        <f>IF(N135="nulová",J135,0)</f>
        <v>0</v>
      </c>
      <c r="BJ135" s="20" t="s">
        <v>83</v>
      </c>
      <c r="BK135" s="228">
        <f>ROUND(I135*H135,2)</f>
        <v>0</v>
      </c>
      <c r="BL135" s="20" t="s">
        <v>215</v>
      </c>
      <c r="BM135" s="227" t="s">
        <v>529</v>
      </c>
    </row>
    <row r="136" s="2" customFormat="1">
      <c r="A136" s="42"/>
      <c r="B136" s="43"/>
      <c r="C136" s="44"/>
      <c r="D136" s="236" t="s">
        <v>283</v>
      </c>
      <c r="E136" s="44"/>
      <c r="F136" s="267" t="s">
        <v>4447</v>
      </c>
      <c r="G136" s="44"/>
      <c r="H136" s="44"/>
      <c r="I136" s="231"/>
      <c r="J136" s="44"/>
      <c r="K136" s="44"/>
      <c r="L136" s="48"/>
      <c r="M136" s="232"/>
      <c r="N136" s="233"/>
      <c r="O136" s="88"/>
      <c r="P136" s="88"/>
      <c r="Q136" s="88"/>
      <c r="R136" s="88"/>
      <c r="S136" s="88"/>
      <c r="T136" s="89"/>
      <c r="U136" s="42"/>
      <c r="V136" s="42"/>
      <c r="W136" s="42"/>
      <c r="X136" s="42"/>
      <c r="Y136" s="42"/>
      <c r="Z136" s="42"/>
      <c r="AA136" s="42"/>
      <c r="AB136" s="42"/>
      <c r="AC136" s="42"/>
      <c r="AD136" s="42"/>
      <c r="AE136" s="42"/>
      <c r="AT136" s="20" t="s">
        <v>283</v>
      </c>
      <c r="AU136" s="20" t="s">
        <v>83</v>
      </c>
    </row>
    <row r="137" s="2" customFormat="1" ht="16.5" customHeight="1">
      <c r="A137" s="42"/>
      <c r="B137" s="43"/>
      <c r="C137" s="216" t="s">
        <v>383</v>
      </c>
      <c r="D137" s="216" t="s">
        <v>217</v>
      </c>
      <c r="E137" s="217" t="s">
        <v>4452</v>
      </c>
      <c r="F137" s="218" t="s">
        <v>4453</v>
      </c>
      <c r="G137" s="219" t="s">
        <v>670</v>
      </c>
      <c r="H137" s="220">
        <v>5</v>
      </c>
      <c r="I137" s="221"/>
      <c r="J137" s="222">
        <f>ROUND(I137*H137,2)</f>
        <v>0</v>
      </c>
      <c r="K137" s="218" t="s">
        <v>32</v>
      </c>
      <c r="L137" s="48"/>
      <c r="M137" s="223" t="s">
        <v>32</v>
      </c>
      <c r="N137" s="224" t="s">
        <v>47</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215</v>
      </c>
      <c r="AT137" s="227" t="s">
        <v>217</v>
      </c>
      <c r="AU137" s="227" t="s">
        <v>83</v>
      </c>
      <c r="AY137" s="20" t="s">
        <v>214</v>
      </c>
      <c r="BE137" s="228">
        <f>IF(N137="základní",J137,0)</f>
        <v>0</v>
      </c>
      <c r="BF137" s="228">
        <f>IF(N137="snížená",J137,0)</f>
        <v>0</v>
      </c>
      <c r="BG137" s="228">
        <f>IF(N137="zákl. přenesená",J137,0)</f>
        <v>0</v>
      </c>
      <c r="BH137" s="228">
        <f>IF(N137="sníž. přenesená",J137,0)</f>
        <v>0</v>
      </c>
      <c r="BI137" s="228">
        <f>IF(N137="nulová",J137,0)</f>
        <v>0</v>
      </c>
      <c r="BJ137" s="20" t="s">
        <v>83</v>
      </c>
      <c r="BK137" s="228">
        <f>ROUND(I137*H137,2)</f>
        <v>0</v>
      </c>
      <c r="BL137" s="20" t="s">
        <v>215</v>
      </c>
      <c r="BM137" s="227" t="s">
        <v>540</v>
      </c>
    </row>
    <row r="138" s="2" customFormat="1">
      <c r="A138" s="42"/>
      <c r="B138" s="43"/>
      <c r="C138" s="44"/>
      <c r="D138" s="236" t="s">
        <v>283</v>
      </c>
      <c r="E138" s="44"/>
      <c r="F138" s="267" t="s">
        <v>4447</v>
      </c>
      <c r="G138" s="44"/>
      <c r="H138" s="44"/>
      <c r="I138" s="231"/>
      <c r="J138" s="44"/>
      <c r="K138" s="44"/>
      <c r="L138" s="48"/>
      <c r="M138" s="232"/>
      <c r="N138" s="233"/>
      <c r="O138" s="88"/>
      <c r="P138" s="88"/>
      <c r="Q138" s="88"/>
      <c r="R138" s="88"/>
      <c r="S138" s="88"/>
      <c r="T138" s="89"/>
      <c r="U138" s="42"/>
      <c r="V138" s="42"/>
      <c r="W138" s="42"/>
      <c r="X138" s="42"/>
      <c r="Y138" s="42"/>
      <c r="Z138" s="42"/>
      <c r="AA138" s="42"/>
      <c r="AB138" s="42"/>
      <c r="AC138" s="42"/>
      <c r="AD138" s="42"/>
      <c r="AE138" s="42"/>
      <c r="AT138" s="20" t="s">
        <v>283</v>
      </c>
      <c r="AU138" s="20" t="s">
        <v>83</v>
      </c>
    </row>
    <row r="139" s="2" customFormat="1" ht="24.15" customHeight="1">
      <c r="A139" s="42"/>
      <c r="B139" s="43"/>
      <c r="C139" s="216" t="s">
        <v>389</v>
      </c>
      <c r="D139" s="216" t="s">
        <v>217</v>
      </c>
      <c r="E139" s="217" t="s">
        <v>4454</v>
      </c>
      <c r="F139" s="218" t="s">
        <v>4455</v>
      </c>
      <c r="G139" s="219" t="s">
        <v>670</v>
      </c>
      <c r="H139" s="220">
        <v>5</v>
      </c>
      <c r="I139" s="221"/>
      <c r="J139" s="222">
        <f>ROUND(I139*H139,2)</f>
        <v>0</v>
      </c>
      <c r="K139" s="218" t="s">
        <v>32</v>
      </c>
      <c r="L139" s="48"/>
      <c r="M139" s="223" t="s">
        <v>32</v>
      </c>
      <c r="N139" s="224" t="s">
        <v>47</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215</v>
      </c>
      <c r="AT139" s="227" t="s">
        <v>217</v>
      </c>
      <c r="AU139" s="227" t="s">
        <v>83</v>
      </c>
      <c r="AY139" s="20" t="s">
        <v>214</v>
      </c>
      <c r="BE139" s="228">
        <f>IF(N139="základní",J139,0)</f>
        <v>0</v>
      </c>
      <c r="BF139" s="228">
        <f>IF(N139="snížená",J139,0)</f>
        <v>0</v>
      </c>
      <c r="BG139" s="228">
        <f>IF(N139="zákl. přenesená",J139,0)</f>
        <v>0</v>
      </c>
      <c r="BH139" s="228">
        <f>IF(N139="sníž. přenesená",J139,0)</f>
        <v>0</v>
      </c>
      <c r="BI139" s="228">
        <f>IF(N139="nulová",J139,0)</f>
        <v>0</v>
      </c>
      <c r="BJ139" s="20" t="s">
        <v>83</v>
      </c>
      <c r="BK139" s="228">
        <f>ROUND(I139*H139,2)</f>
        <v>0</v>
      </c>
      <c r="BL139" s="20" t="s">
        <v>215</v>
      </c>
      <c r="BM139" s="227" t="s">
        <v>554</v>
      </c>
    </row>
    <row r="140" s="2" customFormat="1">
      <c r="A140" s="42"/>
      <c r="B140" s="43"/>
      <c r="C140" s="44"/>
      <c r="D140" s="236" t="s">
        <v>283</v>
      </c>
      <c r="E140" s="44"/>
      <c r="F140" s="267" t="s">
        <v>4447</v>
      </c>
      <c r="G140" s="44"/>
      <c r="H140" s="44"/>
      <c r="I140" s="231"/>
      <c r="J140" s="44"/>
      <c r="K140" s="44"/>
      <c r="L140" s="48"/>
      <c r="M140" s="232"/>
      <c r="N140" s="233"/>
      <c r="O140" s="88"/>
      <c r="P140" s="88"/>
      <c r="Q140" s="88"/>
      <c r="R140" s="88"/>
      <c r="S140" s="88"/>
      <c r="T140" s="89"/>
      <c r="U140" s="42"/>
      <c r="V140" s="42"/>
      <c r="W140" s="42"/>
      <c r="X140" s="42"/>
      <c r="Y140" s="42"/>
      <c r="Z140" s="42"/>
      <c r="AA140" s="42"/>
      <c r="AB140" s="42"/>
      <c r="AC140" s="42"/>
      <c r="AD140" s="42"/>
      <c r="AE140" s="42"/>
      <c r="AT140" s="20" t="s">
        <v>283</v>
      </c>
      <c r="AU140" s="20" t="s">
        <v>83</v>
      </c>
    </row>
    <row r="141" s="2" customFormat="1" ht="24.15" customHeight="1">
      <c r="A141" s="42"/>
      <c r="B141" s="43"/>
      <c r="C141" s="216" t="s">
        <v>398</v>
      </c>
      <c r="D141" s="216" t="s">
        <v>217</v>
      </c>
      <c r="E141" s="217" t="s">
        <v>4456</v>
      </c>
      <c r="F141" s="218" t="s">
        <v>4457</v>
      </c>
      <c r="G141" s="219" t="s">
        <v>280</v>
      </c>
      <c r="H141" s="220">
        <v>226</v>
      </c>
      <c r="I141" s="221"/>
      <c r="J141" s="222">
        <f>ROUND(I141*H141,2)</f>
        <v>0</v>
      </c>
      <c r="K141" s="218" t="s">
        <v>32</v>
      </c>
      <c r="L141" s="48"/>
      <c r="M141" s="223" t="s">
        <v>32</v>
      </c>
      <c r="N141" s="224" t="s">
        <v>47</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215</v>
      </c>
      <c r="AT141" s="227" t="s">
        <v>217</v>
      </c>
      <c r="AU141" s="227" t="s">
        <v>83</v>
      </c>
      <c r="AY141" s="20" t="s">
        <v>214</v>
      </c>
      <c r="BE141" s="228">
        <f>IF(N141="základní",J141,0)</f>
        <v>0</v>
      </c>
      <c r="BF141" s="228">
        <f>IF(N141="snížená",J141,0)</f>
        <v>0</v>
      </c>
      <c r="BG141" s="228">
        <f>IF(N141="zákl. přenesená",J141,0)</f>
        <v>0</v>
      </c>
      <c r="BH141" s="228">
        <f>IF(N141="sníž. přenesená",J141,0)</f>
        <v>0</v>
      </c>
      <c r="BI141" s="228">
        <f>IF(N141="nulová",J141,0)</f>
        <v>0</v>
      </c>
      <c r="BJ141" s="20" t="s">
        <v>83</v>
      </c>
      <c r="BK141" s="228">
        <f>ROUND(I141*H141,2)</f>
        <v>0</v>
      </c>
      <c r="BL141" s="20" t="s">
        <v>215</v>
      </c>
      <c r="BM141" s="227" t="s">
        <v>565</v>
      </c>
    </row>
    <row r="142" s="2" customFormat="1">
      <c r="A142" s="42"/>
      <c r="B142" s="43"/>
      <c r="C142" s="44"/>
      <c r="D142" s="236" t="s">
        <v>283</v>
      </c>
      <c r="E142" s="44"/>
      <c r="F142" s="267" t="s">
        <v>4447</v>
      </c>
      <c r="G142" s="44"/>
      <c r="H142" s="44"/>
      <c r="I142" s="231"/>
      <c r="J142" s="44"/>
      <c r="K142" s="44"/>
      <c r="L142" s="48"/>
      <c r="M142" s="232"/>
      <c r="N142" s="233"/>
      <c r="O142" s="88"/>
      <c r="P142" s="88"/>
      <c r="Q142" s="88"/>
      <c r="R142" s="88"/>
      <c r="S142" s="88"/>
      <c r="T142" s="89"/>
      <c r="U142" s="42"/>
      <c r="V142" s="42"/>
      <c r="W142" s="42"/>
      <c r="X142" s="42"/>
      <c r="Y142" s="42"/>
      <c r="Z142" s="42"/>
      <c r="AA142" s="42"/>
      <c r="AB142" s="42"/>
      <c r="AC142" s="42"/>
      <c r="AD142" s="42"/>
      <c r="AE142" s="42"/>
      <c r="AT142" s="20" t="s">
        <v>283</v>
      </c>
      <c r="AU142" s="20" t="s">
        <v>83</v>
      </c>
    </row>
    <row r="143" s="2" customFormat="1" ht="24.15" customHeight="1">
      <c r="A143" s="42"/>
      <c r="B143" s="43"/>
      <c r="C143" s="216" t="s">
        <v>406</v>
      </c>
      <c r="D143" s="216" t="s">
        <v>217</v>
      </c>
      <c r="E143" s="217" t="s">
        <v>4458</v>
      </c>
      <c r="F143" s="218" t="s">
        <v>4459</v>
      </c>
      <c r="G143" s="219" t="s">
        <v>280</v>
      </c>
      <c r="H143" s="220">
        <v>140</v>
      </c>
      <c r="I143" s="221"/>
      <c r="J143" s="222">
        <f>ROUND(I143*H143,2)</f>
        <v>0</v>
      </c>
      <c r="K143" s="218" t="s">
        <v>32</v>
      </c>
      <c r="L143" s="48"/>
      <c r="M143" s="223" t="s">
        <v>32</v>
      </c>
      <c r="N143" s="224" t="s">
        <v>47</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215</v>
      </c>
      <c r="AT143" s="227" t="s">
        <v>217</v>
      </c>
      <c r="AU143" s="227" t="s">
        <v>83</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576</v>
      </c>
    </row>
    <row r="144" s="2" customFormat="1">
      <c r="A144" s="42"/>
      <c r="B144" s="43"/>
      <c r="C144" s="44"/>
      <c r="D144" s="236" t="s">
        <v>283</v>
      </c>
      <c r="E144" s="44"/>
      <c r="F144" s="267" t="s">
        <v>4447</v>
      </c>
      <c r="G144" s="44"/>
      <c r="H144" s="44"/>
      <c r="I144" s="231"/>
      <c r="J144" s="44"/>
      <c r="K144" s="44"/>
      <c r="L144" s="48"/>
      <c r="M144" s="232"/>
      <c r="N144" s="233"/>
      <c r="O144" s="88"/>
      <c r="P144" s="88"/>
      <c r="Q144" s="88"/>
      <c r="R144" s="88"/>
      <c r="S144" s="88"/>
      <c r="T144" s="89"/>
      <c r="U144" s="42"/>
      <c r="V144" s="42"/>
      <c r="W144" s="42"/>
      <c r="X144" s="42"/>
      <c r="Y144" s="42"/>
      <c r="Z144" s="42"/>
      <c r="AA144" s="42"/>
      <c r="AB144" s="42"/>
      <c r="AC144" s="42"/>
      <c r="AD144" s="42"/>
      <c r="AE144" s="42"/>
      <c r="AT144" s="20" t="s">
        <v>283</v>
      </c>
      <c r="AU144" s="20" t="s">
        <v>83</v>
      </c>
    </row>
    <row r="145" s="2" customFormat="1" ht="44.25" customHeight="1">
      <c r="A145" s="42"/>
      <c r="B145" s="43"/>
      <c r="C145" s="216" t="s">
        <v>410</v>
      </c>
      <c r="D145" s="216" t="s">
        <v>217</v>
      </c>
      <c r="E145" s="217" t="s">
        <v>4460</v>
      </c>
      <c r="F145" s="218" t="s">
        <v>4461</v>
      </c>
      <c r="G145" s="219" t="s">
        <v>670</v>
      </c>
      <c r="H145" s="220">
        <v>1</v>
      </c>
      <c r="I145" s="221"/>
      <c r="J145" s="222">
        <f>ROUND(I145*H145,2)</f>
        <v>0</v>
      </c>
      <c r="K145" s="218" t="s">
        <v>32</v>
      </c>
      <c r="L145" s="48"/>
      <c r="M145" s="223" t="s">
        <v>32</v>
      </c>
      <c r="N145" s="224" t="s">
        <v>47</v>
      </c>
      <c r="O145" s="88"/>
      <c r="P145" s="225">
        <f>O145*H145</f>
        <v>0</v>
      </c>
      <c r="Q145" s="225">
        <v>0</v>
      </c>
      <c r="R145" s="225">
        <f>Q145*H145</f>
        <v>0</v>
      </c>
      <c r="S145" s="225">
        <v>0</v>
      </c>
      <c r="T145" s="226">
        <f>S145*H145</f>
        <v>0</v>
      </c>
      <c r="U145" s="42"/>
      <c r="V145" s="42"/>
      <c r="W145" s="42"/>
      <c r="X145" s="42"/>
      <c r="Y145" s="42"/>
      <c r="Z145" s="42"/>
      <c r="AA145" s="42"/>
      <c r="AB145" s="42"/>
      <c r="AC145" s="42"/>
      <c r="AD145" s="42"/>
      <c r="AE145" s="42"/>
      <c r="AR145" s="227" t="s">
        <v>215</v>
      </c>
      <c r="AT145" s="227" t="s">
        <v>217</v>
      </c>
      <c r="AU145" s="227" t="s">
        <v>83</v>
      </c>
      <c r="AY145" s="20" t="s">
        <v>214</v>
      </c>
      <c r="BE145" s="228">
        <f>IF(N145="základní",J145,0)</f>
        <v>0</v>
      </c>
      <c r="BF145" s="228">
        <f>IF(N145="snížená",J145,0)</f>
        <v>0</v>
      </c>
      <c r="BG145" s="228">
        <f>IF(N145="zákl. přenesená",J145,0)</f>
        <v>0</v>
      </c>
      <c r="BH145" s="228">
        <f>IF(N145="sníž. přenesená",J145,0)</f>
        <v>0</v>
      </c>
      <c r="BI145" s="228">
        <f>IF(N145="nulová",J145,0)</f>
        <v>0</v>
      </c>
      <c r="BJ145" s="20" t="s">
        <v>83</v>
      </c>
      <c r="BK145" s="228">
        <f>ROUND(I145*H145,2)</f>
        <v>0</v>
      </c>
      <c r="BL145" s="20" t="s">
        <v>215</v>
      </c>
      <c r="BM145" s="227" t="s">
        <v>589</v>
      </c>
    </row>
    <row r="146" s="2" customFormat="1">
      <c r="A146" s="42"/>
      <c r="B146" s="43"/>
      <c r="C146" s="44"/>
      <c r="D146" s="236" t="s">
        <v>283</v>
      </c>
      <c r="E146" s="44"/>
      <c r="F146" s="267" t="s">
        <v>4447</v>
      </c>
      <c r="G146" s="44"/>
      <c r="H146" s="44"/>
      <c r="I146" s="231"/>
      <c r="J146" s="44"/>
      <c r="K146" s="44"/>
      <c r="L146" s="48"/>
      <c r="M146" s="232"/>
      <c r="N146" s="233"/>
      <c r="O146" s="88"/>
      <c r="P146" s="88"/>
      <c r="Q146" s="88"/>
      <c r="R146" s="88"/>
      <c r="S146" s="88"/>
      <c r="T146" s="89"/>
      <c r="U146" s="42"/>
      <c r="V146" s="42"/>
      <c r="W146" s="42"/>
      <c r="X146" s="42"/>
      <c r="Y146" s="42"/>
      <c r="Z146" s="42"/>
      <c r="AA146" s="42"/>
      <c r="AB146" s="42"/>
      <c r="AC146" s="42"/>
      <c r="AD146" s="42"/>
      <c r="AE146" s="42"/>
      <c r="AT146" s="20" t="s">
        <v>283</v>
      </c>
      <c r="AU146" s="20" t="s">
        <v>83</v>
      </c>
    </row>
    <row r="147" s="2" customFormat="1" ht="16.5" customHeight="1">
      <c r="A147" s="42"/>
      <c r="B147" s="43"/>
      <c r="C147" s="216" t="s">
        <v>417</v>
      </c>
      <c r="D147" s="216" t="s">
        <v>217</v>
      </c>
      <c r="E147" s="217" t="s">
        <v>4462</v>
      </c>
      <c r="F147" s="218" t="s">
        <v>4463</v>
      </c>
      <c r="G147" s="219" t="s">
        <v>670</v>
      </c>
      <c r="H147" s="220">
        <v>5</v>
      </c>
      <c r="I147" s="221"/>
      <c r="J147" s="222">
        <f>ROUND(I147*H147,2)</f>
        <v>0</v>
      </c>
      <c r="K147" s="218" t="s">
        <v>32</v>
      </c>
      <c r="L147" s="48"/>
      <c r="M147" s="223" t="s">
        <v>32</v>
      </c>
      <c r="N147" s="224" t="s">
        <v>47</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215</v>
      </c>
      <c r="AT147" s="227" t="s">
        <v>217</v>
      </c>
      <c r="AU147" s="227" t="s">
        <v>83</v>
      </c>
      <c r="AY147" s="20" t="s">
        <v>214</v>
      </c>
      <c r="BE147" s="228">
        <f>IF(N147="základní",J147,0)</f>
        <v>0</v>
      </c>
      <c r="BF147" s="228">
        <f>IF(N147="snížená",J147,0)</f>
        <v>0</v>
      </c>
      <c r="BG147" s="228">
        <f>IF(N147="zákl. přenesená",J147,0)</f>
        <v>0</v>
      </c>
      <c r="BH147" s="228">
        <f>IF(N147="sníž. přenesená",J147,0)</f>
        <v>0</v>
      </c>
      <c r="BI147" s="228">
        <f>IF(N147="nulová",J147,0)</f>
        <v>0</v>
      </c>
      <c r="BJ147" s="20" t="s">
        <v>83</v>
      </c>
      <c r="BK147" s="228">
        <f>ROUND(I147*H147,2)</f>
        <v>0</v>
      </c>
      <c r="BL147" s="20" t="s">
        <v>215</v>
      </c>
      <c r="BM147" s="227" t="s">
        <v>599</v>
      </c>
    </row>
    <row r="148" s="2" customFormat="1">
      <c r="A148" s="42"/>
      <c r="B148" s="43"/>
      <c r="C148" s="44"/>
      <c r="D148" s="236" t="s">
        <v>283</v>
      </c>
      <c r="E148" s="44"/>
      <c r="F148" s="267" t="s">
        <v>4447</v>
      </c>
      <c r="G148" s="44"/>
      <c r="H148" s="44"/>
      <c r="I148" s="231"/>
      <c r="J148" s="44"/>
      <c r="K148" s="44"/>
      <c r="L148" s="48"/>
      <c r="M148" s="232"/>
      <c r="N148" s="233"/>
      <c r="O148" s="88"/>
      <c r="P148" s="88"/>
      <c r="Q148" s="88"/>
      <c r="R148" s="88"/>
      <c r="S148" s="88"/>
      <c r="T148" s="89"/>
      <c r="U148" s="42"/>
      <c r="V148" s="42"/>
      <c r="W148" s="42"/>
      <c r="X148" s="42"/>
      <c r="Y148" s="42"/>
      <c r="Z148" s="42"/>
      <c r="AA148" s="42"/>
      <c r="AB148" s="42"/>
      <c r="AC148" s="42"/>
      <c r="AD148" s="42"/>
      <c r="AE148" s="42"/>
      <c r="AT148" s="20" t="s">
        <v>283</v>
      </c>
      <c r="AU148" s="20" t="s">
        <v>83</v>
      </c>
    </row>
    <row r="149" s="12" customFormat="1" ht="25.92" customHeight="1">
      <c r="A149" s="12"/>
      <c r="B149" s="200"/>
      <c r="C149" s="201"/>
      <c r="D149" s="202" t="s">
        <v>75</v>
      </c>
      <c r="E149" s="203" t="s">
        <v>4464</v>
      </c>
      <c r="F149" s="203" t="s">
        <v>4464</v>
      </c>
      <c r="G149" s="201"/>
      <c r="H149" s="201"/>
      <c r="I149" s="204"/>
      <c r="J149" s="205">
        <f>BK149</f>
        <v>0</v>
      </c>
      <c r="K149" s="201"/>
      <c r="L149" s="206"/>
      <c r="M149" s="207"/>
      <c r="N149" s="208"/>
      <c r="O149" s="208"/>
      <c r="P149" s="209">
        <v>0</v>
      </c>
      <c r="Q149" s="208"/>
      <c r="R149" s="209">
        <v>0</v>
      </c>
      <c r="S149" s="208"/>
      <c r="T149" s="210">
        <v>0</v>
      </c>
      <c r="U149" s="12"/>
      <c r="V149" s="12"/>
      <c r="W149" s="12"/>
      <c r="X149" s="12"/>
      <c r="Y149" s="12"/>
      <c r="Z149" s="12"/>
      <c r="AA149" s="12"/>
      <c r="AB149" s="12"/>
      <c r="AC149" s="12"/>
      <c r="AD149" s="12"/>
      <c r="AE149" s="12"/>
      <c r="AR149" s="211" t="s">
        <v>83</v>
      </c>
      <c r="AT149" s="212" t="s">
        <v>75</v>
      </c>
      <c r="AU149" s="212" t="s">
        <v>76</v>
      </c>
      <c r="AY149" s="211" t="s">
        <v>214</v>
      </c>
      <c r="BK149" s="213">
        <v>0</v>
      </c>
    </row>
    <row r="150" s="12" customFormat="1" ht="25.92" customHeight="1">
      <c r="A150" s="12"/>
      <c r="B150" s="200"/>
      <c r="C150" s="201"/>
      <c r="D150" s="202" t="s">
        <v>75</v>
      </c>
      <c r="E150" s="203" t="s">
        <v>215</v>
      </c>
      <c r="F150" s="203" t="s">
        <v>4465</v>
      </c>
      <c r="G150" s="201"/>
      <c r="H150" s="201"/>
      <c r="I150" s="204"/>
      <c r="J150" s="205">
        <f>BK150</f>
        <v>0</v>
      </c>
      <c r="K150" s="201"/>
      <c r="L150" s="206"/>
      <c r="M150" s="207"/>
      <c r="N150" s="208"/>
      <c r="O150" s="208"/>
      <c r="P150" s="209">
        <f>SUM(P151:P196)</f>
        <v>0</v>
      </c>
      <c r="Q150" s="208"/>
      <c r="R150" s="209">
        <f>SUM(R151:R196)</f>
        <v>0</v>
      </c>
      <c r="S150" s="208"/>
      <c r="T150" s="210">
        <f>SUM(T151:T196)</f>
        <v>0</v>
      </c>
      <c r="U150" s="12"/>
      <c r="V150" s="12"/>
      <c r="W150" s="12"/>
      <c r="X150" s="12"/>
      <c r="Y150" s="12"/>
      <c r="Z150" s="12"/>
      <c r="AA150" s="12"/>
      <c r="AB150" s="12"/>
      <c r="AC150" s="12"/>
      <c r="AD150" s="12"/>
      <c r="AE150" s="12"/>
      <c r="AR150" s="211" t="s">
        <v>83</v>
      </c>
      <c r="AT150" s="212" t="s">
        <v>75</v>
      </c>
      <c r="AU150" s="212" t="s">
        <v>76</v>
      </c>
      <c r="AY150" s="211" t="s">
        <v>214</v>
      </c>
      <c r="BK150" s="213">
        <f>SUM(BK151:BK196)</f>
        <v>0</v>
      </c>
    </row>
    <row r="151" s="2" customFormat="1" ht="24.15" customHeight="1">
      <c r="A151" s="42"/>
      <c r="B151" s="43"/>
      <c r="C151" s="216" t="s">
        <v>421</v>
      </c>
      <c r="D151" s="216" t="s">
        <v>217</v>
      </c>
      <c r="E151" s="217" t="s">
        <v>4466</v>
      </c>
      <c r="F151" s="218" t="s">
        <v>4467</v>
      </c>
      <c r="G151" s="219" t="s">
        <v>670</v>
      </c>
      <c r="H151" s="220">
        <v>30</v>
      </c>
      <c r="I151" s="221"/>
      <c r="J151" s="222">
        <f>ROUND(I151*H151,2)</f>
        <v>0</v>
      </c>
      <c r="K151" s="218" t="s">
        <v>32</v>
      </c>
      <c r="L151" s="48"/>
      <c r="M151" s="223" t="s">
        <v>32</v>
      </c>
      <c r="N151" s="224" t="s">
        <v>47</v>
      </c>
      <c r="O151" s="88"/>
      <c r="P151" s="225">
        <f>O151*H151</f>
        <v>0</v>
      </c>
      <c r="Q151" s="225">
        <v>0</v>
      </c>
      <c r="R151" s="225">
        <f>Q151*H151</f>
        <v>0</v>
      </c>
      <c r="S151" s="225">
        <v>0</v>
      </c>
      <c r="T151" s="226">
        <f>S151*H151</f>
        <v>0</v>
      </c>
      <c r="U151" s="42"/>
      <c r="V151" s="42"/>
      <c r="W151" s="42"/>
      <c r="X151" s="42"/>
      <c r="Y151" s="42"/>
      <c r="Z151" s="42"/>
      <c r="AA151" s="42"/>
      <c r="AB151" s="42"/>
      <c r="AC151" s="42"/>
      <c r="AD151" s="42"/>
      <c r="AE151" s="42"/>
      <c r="AR151" s="227" t="s">
        <v>215</v>
      </c>
      <c r="AT151" s="227" t="s">
        <v>217</v>
      </c>
      <c r="AU151" s="227" t="s">
        <v>83</v>
      </c>
      <c r="AY151" s="20" t="s">
        <v>214</v>
      </c>
      <c r="BE151" s="228">
        <f>IF(N151="základní",J151,0)</f>
        <v>0</v>
      </c>
      <c r="BF151" s="228">
        <f>IF(N151="snížená",J151,0)</f>
        <v>0</v>
      </c>
      <c r="BG151" s="228">
        <f>IF(N151="zákl. přenesená",J151,0)</f>
        <v>0</v>
      </c>
      <c r="BH151" s="228">
        <f>IF(N151="sníž. přenesená",J151,0)</f>
        <v>0</v>
      </c>
      <c r="BI151" s="228">
        <f>IF(N151="nulová",J151,0)</f>
        <v>0</v>
      </c>
      <c r="BJ151" s="20" t="s">
        <v>83</v>
      </c>
      <c r="BK151" s="228">
        <f>ROUND(I151*H151,2)</f>
        <v>0</v>
      </c>
      <c r="BL151" s="20" t="s">
        <v>215</v>
      </c>
      <c r="BM151" s="227" t="s">
        <v>609</v>
      </c>
    </row>
    <row r="152" s="2" customFormat="1">
      <c r="A152" s="42"/>
      <c r="B152" s="43"/>
      <c r="C152" s="44"/>
      <c r="D152" s="236" t="s">
        <v>283</v>
      </c>
      <c r="E152" s="44"/>
      <c r="F152" s="267" t="s">
        <v>4447</v>
      </c>
      <c r="G152" s="44"/>
      <c r="H152" s="44"/>
      <c r="I152" s="231"/>
      <c r="J152" s="44"/>
      <c r="K152" s="44"/>
      <c r="L152" s="48"/>
      <c r="M152" s="232"/>
      <c r="N152" s="233"/>
      <c r="O152" s="88"/>
      <c r="P152" s="88"/>
      <c r="Q152" s="88"/>
      <c r="R152" s="88"/>
      <c r="S152" s="88"/>
      <c r="T152" s="89"/>
      <c r="U152" s="42"/>
      <c r="V152" s="42"/>
      <c r="W152" s="42"/>
      <c r="X152" s="42"/>
      <c r="Y152" s="42"/>
      <c r="Z152" s="42"/>
      <c r="AA152" s="42"/>
      <c r="AB152" s="42"/>
      <c r="AC152" s="42"/>
      <c r="AD152" s="42"/>
      <c r="AE152" s="42"/>
      <c r="AT152" s="20" t="s">
        <v>283</v>
      </c>
      <c r="AU152" s="20" t="s">
        <v>83</v>
      </c>
    </row>
    <row r="153" s="2" customFormat="1" ht="49.05" customHeight="1">
      <c r="A153" s="42"/>
      <c r="B153" s="43"/>
      <c r="C153" s="216" t="s">
        <v>426</v>
      </c>
      <c r="D153" s="216" t="s">
        <v>217</v>
      </c>
      <c r="E153" s="217" t="s">
        <v>4468</v>
      </c>
      <c r="F153" s="218" t="s">
        <v>4469</v>
      </c>
      <c r="G153" s="219" t="s">
        <v>670</v>
      </c>
      <c r="H153" s="220">
        <v>79</v>
      </c>
      <c r="I153" s="221"/>
      <c r="J153" s="222">
        <f>ROUND(I153*H153,2)</f>
        <v>0</v>
      </c>
      <c r="K153" s="218" t="s">
        <v>32</v>
      </c>
      <c r="L153" s="48"/>
      <c r="M153" s="223" t="s">
        <v>32</v>
      </c>
      <c r="N153" s="224" t="s">
        <v>47</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215</v>
      </c>
      <c r="AT153" s="227" t="s">
        <v>217</v>
      </c>
      <c r="AU153" s="227" t="s">
        <v>83</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215</v>
      </c>
      <c r="BM153" s="227" t="s">
        <v>619</v>
      </c>
    </row>
    <row r="154" s="2" customFormat="1">
      <c r="A154" s="42"/>
      <c r="B154" s="43"/>
      <c r="C154" s="44"/>
      <c r="D154" s="236" t="s">
        <v>283</v>
      </c>
      <c r="E154" s="44"/>
      <c r="F154" s="267" t="s">
        <v>4447</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283</v>
      </c>
      <c r="AU154" s="20" t="s">
        <v>83</v>
      </c>
    </row>
    <row r="155" s="2" customFormat="1" ht="62.7" customHeight="1">
      <c r="A155" s="42"/>
      <c r="B155" s="43"/>
      <c r="C155" s="216" t="s">
        <v>436</v>
      </c>
      <c r="D155" s="216" t="s">
        <v>217</v>
      </c>
      <c r="E155" s="217" t="s">
        <v>4470</v>
      </c>
      <c r="F155" s="218" t="s">
        <v>4471</v>
      </c>
      <c r="G155" s="219" t="s">
        <v>670</v>
      </c>
      <c r="H155" s="220">
        <v>13</v>
      </c>
      <c r="I155" s="221"/>
      <c r="J155" s="222">
        <f>ROUND(I155*H155,2)</f>
        <v>0</v>
      </c>
      <c r="K155" s="218" t="s">
        <v>32</v>
      </c>
      <c r="L155" s="48"/>
      <c r="M155" s="223" t="s">
        <v>32</v>
      </c>
      <c r="N155" s="224" t="s">
        <v>47</v>
      </c>
      <c r="O155" s="88"/>
      <c r="P155" s="225">
        <f>O155*H155</f>
        <v>0</v>
      </c>
      <c r="Q155" s="225">
        <v>0</v>
      </c>
      <c r="R155" s="225">
        <f>Q155*H155</f>
        <v>0</v>
      </c>
      <c r="S155" s="225">
        <v>0</v>
      </c>
      <c r="T155" s="226">
        <f>S155*H155</f>
        <v>0</v>
      </c>
      <c r="U155" s="42"/>
      <c r="V155" s="42"/>
      <c r="W155" s="42"/>
      <c r="X155" s="42"/>
      <c r="Y155" s="42"/>
      <c r="Z155" s="42"/>
      <c r="AA155" s="42"/>
      <c r="AB155" s="42"/>
      <c r="AC155" s="42"/>
      <c r="AD155" s="42"/>
      <c r="AE155" s="42"/>
      <c r="AR155" s="227" t="s">
        <v>215</v>
      </c>
      <c r="AT155" s="227" t="s">
        <v>217</v>
      </c>
      <c r="AU155" s="227" t="s">
        <v>83</v>
      </c>
      <c r="AY155" s="20" t="s">
        <v>214</v>
      </c>
      <c r="BE155" s="228">
        <f>IF(N155="základní",J155,0)</f>
        <v>0</v>
      </c>
      <c r="BF155" s="228">
        <f>IF(N155="snížená",J155,0)</f>
        <v>0</v>
      </c>
      <c r="BG155" s="228">
        <f>IF(N155="zákl. přenesená",J155,0)</f>
        <v>0</v>
      </c>
      <c r="BH155" s="228">
        <f>IF(N155="sníž. přenesená",J155,0)</f>
        <v>0</v>
      </c>
      <c r="BI155" s="228">
        <f>IF(N155="nulová",J155,0)</f>
        <v>0</v>
      </c>
      <c r="BJ155" s="20" t="s">
        <v>83</v>
      </c>
      <c r="BK155" s="228">
        <f>ROUND(I155*H155,2)</f>
        <v>0</v>
      </c>
      <c r="BL155" s="20" t="s">
        <v>215</v>
      </c>
      <c r="BM155" s="227" t="s">
        <v>631</v>
      </c>
    </row>
    <row r="156" s="2" customFormat="1">
      <c r="A156" s="42"/>
      <c r="B156" s="43"/>
      <c r="C156" s="44"/>
      <c r="D156" s="236" t="s">
        <v>283</v>
      </c>
      <c r="E156" s="44"/>
      <c r="F156" s="267" t="s">
        <v>4447</v>
      </c>
      <c r="G156" s="44"/>
      <c r="H156" s="44"/>
      <c r="I156" s="231"/>
      <c r="J156" s="44"/>
      <c r="K156" s="44"/>
      <c r="L156" s="48"/>
      <c r="M156" s="232"/>
      <c r="N156" s="233"/>
      <c r="O156" s="88"/>
      <c r="P156" s="88"/>
      <c r="Q156" s="88"/>
      <c r="R156" s="88"/>
      <c r="S156" s="88"/>
      <c r="T156" s="89"/>
      <c r="U156" s="42"/>
      <c r="V156" s="42"/>
      <c r="W156" s="42"/>
      <c r="X156" s="42"/>
      <c r="Y156" s="42"/>
      <c r="Z156" s="42"/>
      <c r="AA156" s="42"/>
      <c r="AB156" s="42"/>
      <c r="AC156" s="42"/>
      <c r="AD156" s="42"/>
      <c r="AE156" s="42"/>
      <c r="AT156" s="20" t="s">
        <v>283</v>
      </c>
      <c r="AU156" s="20" t="s">
        <v>83</v>
      </c>
    </row>
    <row r="157" s="2" customFormat="1" ht="37.8" customHeight="1">
      <c r="A157" s="42"/>
      <c r="B157" s="43"/>
      <c r="C157" s="216" t="s">
        <v>441</v>
      </c>
      <c r="D157" s="216" t="s">
        <v>217</v>
      </c>
      <c r="E157" s="217" t="s">
        <v>4472</v>
      </c>
      <c r="F157" s="218" t="s">
        <v>4473</v>
      </c>
      <c r="G157" s="219" t="s">
        <v>670</v>
      </c>
      <c r="H157" s="220">
        <v>30</v>
      </c>
      <c r="I157" s="221"/>
      <c r="J157" s="222">
        <f>ROUND(I157*H157,2)</f>
        <v>0</v>
      </c>
      <c r="K157" s="218" t="s">
        <v>32</v>
      </c>
      <c r="L157" s="48"/>
      <c r="M157" s="223" t="s">
        <v>32</v>
      </c>
      <c r="N157" s="224" t="s">
        <v>47</v>
      </c>
      <c r="O157" s="88"/>
      <c r="P157" s="225">
        <f>O157*H157</f>
        <v>0</v>
      </c>
      <c r="Q157" s="225">
        <v>0</v>
      </c>
      <c r="R157" s="225">
        <f>Q157*H157</f>
        <v>0</v>
      </c>
      <c r="S157" s="225">
        <v>0</v>
      </c>
      <c r="T157" s="226">
        <f>S157*H157</f>
        <v>0</v>
      </c>
      <c r="U157" s="42"/>
      <c r="V157" s="42"/>
      <c r="W157" s="42"/>
      <c r="X157" s="42"/>
      <c r="Y157" s="42"/>
      <c r="Z157" s="42"/>
      <c r="AA157" s="42"/>
      <c r="AB157" s="42"/>
      <c r="AC157" s="42"/>
      <c r="AD157" s="42"/>
      <c r="AE157" s="42"/>
      <c r="AR157" s="227" t="s">
        <v>215</v>
      </c>
      <c r="AT157" s="227" t="s">
        <v>217</v>
      </c>
      <c r="AU157" s="227" t="s">
        <v>83</v>
      </c>
      <c r="AY157" s="20" t="s">
        <v>214</v>
      </c>
      <c r="BE157" s="228">
        <f>IF(N157="základní",J157,0)</f>
        <v>0</v>
      </c>
      <c r="BF157" s="228">
        <f>IF(N157="snížená",J157,0)</f>
        <v>0</v>
      </c>
      <c r="BG157" s="228">
        <f>IF(N157="zákl. přenesená",J157,0)</f>
        <v>0</v>
      </c>
      <c r="BH157" s="228">
        <f>IF(N157="sníž. přenesená",J157,0)</f>
        <v>0</v>
      </c>
      <c r="BI157" s="228">
        <f>IF(N157="nulová",J157,0)</f>
        <v>0</v>
      </c>
      <c r="BJ157" s="20" t="s">
        <v>83</v>
      </c>
      <c r="BK157" s="228">
        <f>ROUND(I157*H157,2)</f>
        <v>0</v>
      </c>
      <c r="BL157" s="20" t="s">
        <v>215</v>
      </c>
      <c r="BM157" s="227" t="s">
        <v>641</v>
      </c>
    </row>
    <row r="158" s="2" customFormat="1">
      <c r="A158" s="42"/>
      <c r="B158" s="43"/>
      <c r="C158" s="44"/>
      <c r="D158" s="236" t="s">
        <v>283</v>
      </c>
      <c r="E158" s="44"/>
      <c r="F158" s="267" t="s">
        <v>4447</v>
      </c>
      <c r="G158" s="44"/>
      <c r="H158" s="44"/>
      <c r="I158" s="231"/>
      <c r="J158" s="44"/>
      <c r="K158" s="44"/>
      <c r="L158" s="48"/>
      <c r="M158" s="232"/>
      <c r="N158" s="233"/>
      <c r="O158" s="88"/>
      <c r="P158" s="88"/>
      <c r="Q158" s="88"/>
      <c r="R158" s="88"/>
      <c r="S158" s="88"/>
      <c r="T158" s="89"/>
      <c r="U158" s="42"/>
      <c r="V158" s="42"/>
      <c r="W158" s="42"/>
      <c r="X158" s="42"/>
      <c r="Y158" s="42"/>
      <c r="Z158" s="42"/>
      <c r="AA158" s="42"/>
      <c r="AB158" s="42"/>
      <c r="AC158" s="42"/>
      <c r="AD158" s="42"/>
      <c r="AE158" s="42"/>
      <c r="AT158" s="20" t="s">
        <v>283</v>
      </c>
      <c r="AU158" s="20" t="s">
        <v>83</v>
      </c>
    </row>
    <row r="159" s="2" customFormat="1" ht="37.8" customHeight="1">
      <c r="A159" s="42"/>
      <c r="B159" s="43"/>
      <c r="C159" s="216" t="s">
        <v>448</v>
      </c>
      <c r="D159" s="216" t="s">
        <v>217</v>
      </c>
      <c r="E159" s="217" t="s">
        <v>4474</v>
      </c>
      <c r="F159" s="218" t="s">
        <v>4475</v>
      </c>
      <c r="G159" s="219" t="s">
        <v>670</v>
      </c>
      <c r="H159" s="220">
        <v>25</v>
      </c>
      <c r="I159" s="221"/>
      <c r="J159" s="222">
        <f>ROUND(I159*H159,2)</f>
        <v>0</v>
      </c>
      <c r="K159" s="218" t="s">
        <v>32</v>
      </c>
      <c r="L159" s="48"/>
      <c r="M159" s="223" t="s">
        <v>32</v>
      </c>
      <c r="N159" s="224" t="s">
        <v>47</v>
      </c>
      <c r="O159" s="88"/>
      <c r="P159" s="225">
        <f>O159*H159</f>
        <v>0</v>
      </c>
      <c r="Q159" s="225">
        <v>0</v>
      </c>
      <c r="R159" s="225">
        <f>Q159*H159</f>
        <v>0</v>
      </c>
      <c r="S159" s="225">
        <v>0</v>
      </c>
      <c r="T159" s="226">
        <f>S159*H159</f>
        <v>0</v>
      </c>
      <c r="U159" s="42"/>
      <c r="V159" s="42"/>
      <c r="W159" s="42"/>
      <c r="X159" s="42"/>
      <c r="Y159" s="42"/>
      <c r="Z159" s="42"/>
      <c r="AA159" s="42"/>
      <c r="AB159" s="42"/>
      <c r="AC159" s="42"/>
      <c r="AD159" s="42"/>
      <c r="AE159" s="42"/>
      <c r="AR159" s="227" t="s">
        <v>215</v>
      </c>
      <c r="AT159" s="227" t="s">
        <v>217</v>
      </c>
      <c r="AU159" s="227" t="s">
        <v>83</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215</v>
      </c>
      <c r="BM159" s="227" t="s">
        <v>653</v>
      </c>
    </row>
    <row r="160" s="2" customFormat="1">
      <c r="A160" s="42"/>
      <c r="B160" s="43"/>
      <c r="C160" s="44"/>
      <c r="D160" s="236" t="s">
        <v>283</v>
      </c>
      <c r="E160" s="44"/>
      <c r="F160" s="267" t="s">
        <v>4447</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283</v>
      </c>
      <c r="AU160" s="20" t="s">
        <v>83</v>
      </c>
    </row>
    <row r="161" s="2" customFormat="1" ht="62.7" customHeight="1">
      <c r="A161" s="42"/>
      <c r="B161" s="43"/>
      <c r="C161" s="216" t="s">
        <v>453</v>
      </c>
      <c r="D161" s="216" t="s">
        <v>217</v>
      </c>
      <c r="E161" s="217" t="s">
        <v>4476</v>
      </c>
      <c r="F161" s="218" t="s">
        <v>4477</v>
      </c>
      <c r="G161" s="219" t="s">
        <v>670</v>
      </c>
      <c r="H161" s="220">
        <v>13</v>
      </c>
      <c r="I161" s="221"/>
      <c r="J161" s="222">
        <f>ROUND(I161*H161,2)</f>
        <v>0</v>
      </c>
      <c r="K161" s="218" t="s">
        <v>32</v>
      </c>
      <c r="L161" s="48"/>
      <c r="M161" s="223" t="s">
        <v>32</v>
      </c>
      <c r="N161" s="224" t="s">
        <v>47</v>
      </c>
      <c r="O161" s="88"/>
      <c r="P161" s="225">
        <f>O161*H161</f>
        <v>0</v>
      </c>
      <c r="Q161" s="225">
        <v>0</v>
      </c>
      <c r="R161" s="225">
        <f>Q161*H161</f>
        <v>0</v>
      </c>
      <c r="S161" s="225">
        <v>0</v>
      </c>
      <c r="T161" s="226">
        <f>S161*H161</f>
        <v>0</v>
      </c>
      <c r="U161" s="42"/>
      <c r="V161" s="42"/>
      <c r="W161" s="42"/>
      <c r="X161" s="42"/>
      <c r="Y161" s="42"/>
      <c r="Z161" s="42"/>
      <c r="AA161" s="42"/>
      <c r="AB161" s="42"/>
      <c r="AC161" s="42"/>
      <c r="AD161" s="42"/>
      <c r="AE161" s="42"/>
      <c r="AR161" s="227" t="s">
        <v>215</v>
      </c>
      <c r="AT161" s="227" t="s">
        <v>217</v>
      </c>
      <c r="AU161" s="227" t="s">
        <v>83</v>
      </c>
      <c r="AY161" s="20" t="s">
        <v>214</v>
      </c>
      <c r="BE161" s="228">
        <f>IF(N161="základní",J161,0)</f>
        <v>0</v>
      </c>
      <c r="BF161" s="228">
        <f>IF(N161="snížená",J161,0)</f>
        <v>0</v>
      </c>
      <c r="BG161" s="228">
        <f>IF(N161="zákl. přenesená",J161,0)</f>
        <v>0</v>
      </c>
      <c r="BH161" s="228">
        <f>IF(N161="sníž. přenesená",J161,0)</f>
        <v>0</v>
      </c>
      <c r="BI161" s="228">
        <f>IF(N161="nulová",J161,0)</f>
        <v>0</v>
      </c>
      <c r="BJ161" s="20" t="s">
        <v>83</v>
      </c>
      <c r="BK161" s="228">
        <f>ROUND(I161*H161,2)</f>
        <v>0</v>
      </c>
      <c r="BL161" s="20" t="s">
        <v>215</v>
      </c>
      <c r="BM161" s="227" t="s">
        <v>667</v>
      </c>
    </row>
    <row r="162" s="2" customFormat="1">
      <c r="A162" s="42"/>
      <c r="B162" s="43"/>
      <c r="C162" s="44"/>
      <c r="D162" s="236" t="s">
        <v>283</v>
      </c>
      <c r="E162" s="44"/>
      <c r="F162" s="267" t="s">
        <v>4447</v>
      </c>
      <c r="G162" s="44"/>
      <c r="H162" s="44"/>
      <c r="I162" s="231"/>
      <c r="J162" s="44"/>
      <c r="K162" s="44"/>
      <c r="L162" s="48"/>
      <c r="M162" s="232"/>
      <c r="N162" s="233"/>
      <c r="O162" s="88"/>
      <c r="P162" s="88"/>
      <c r="Q162" s="88"/>
      <c r="R162" s="88"/>
      <c r="S162" s="88"/>
      <c r="T162" s="89"/>
      <c r="U162" s="42"/>
      <c r="V162" s="42"/>
      <c r="W162" s="42"/>
      <c r="X162" s="42"/>
      <c r="Y162" s="42"/>
      <c r="Z162" s="42"/>
      <c r="AA162" s="42"/>
      <c r="AB162" s="42"/>
      <c r="AC162" s="42"/>
      <c r="AD162" s="42"/>
      <c r="AE162" s="42"/>
      <c r="AT162" s="20" t="s">
        <v>283</v>
      </c>
      <c r="AU162" s="20" t="s">
        <v>83</v>
      </c>
    </row>
    <row r="163" s="2" customFormat="1" ht="24.15" customHeight="1">
      <c r="A163" s="42"/>
      <c r="B163" s="43"/>
      <c r="C163" s="216" t="s">
        <v>459</v>
      </c>
      <c r="D163" s="216" t="s">
        <v>217</v>
      </c>
      <c r="E163" s="217" t="s">
        <v>4478</v>
      </c>
      <c r="F163" s="218" t="s">
        <v>4479</v>
      </c>
      <c r="G163" s="219" t="s">
        <v>280</v>
      </c>
      <c r="H163" s="220">
        <v>596</v>
      </c>
      <c r="I163" s="221"/>
      <c r="J163" s="222">
        <f>ROUND(I163*H163,2)</f>
        <v>0</v>
      </c>
      <c r="K163" s="218" t="s">
        <v>32</v>
      </c>
      <c r="L163" s="48"/>
      <c r="M163" s="223" t="s">
        <v>32</v>
      </c>
      <c r="N163" s="224" t="s">
        <v>47</v>
      </c>
      <c r="O163" s="88"/>
      <c r="P163" s="225">
        <f>O163*H163</f>
        <v>0</v>
      </c>
      <c r="Q163" s="225">
        <v>0</v>
      </c>
      <c r="R163" s="225">
        <f>Q163*H163</f>
        <v>0</v>
      </c>
      <c r="S163" s="225">
        <v>0</v>
      </c>
      <c r="T163" s="226">
        <f>S163*H163</f>
        <v>0</v>
      </c>
      <c r="U163" s="42"/>
      <c r="V163" s="42"/>
      <c r="W163" s="42"/>
      <c r="X163" s="42"/>
      <c r="Y163" s="42"/>
      <c r="Z163" s="42"/>
      <c r="AA163" s="42"/>
      <c r="AB163" s="42"/>
      <c r="AC163" s="42"/>
      <c r="AD163" s="42"/>
      <c r="AE163" s="42"/>
      <c r="AR163" s="227" t="s">
        <v>215</v>
      </c>
      <c r="AT163" s="227" t="s">
        <v>217</v>
      </c>
      <c r="AU163" s="227" t="s">
        <v>83</v>
      </c>
      <c r="AY163" s="20" t="s">
        <v>214</v>
      </c>
      <c r="BE163" s="228">
        <f>IF(N163="základní",J163,0)</f>
        <v>0</v>
      </c>
      <c r="BF163" s="228">
        <f>IF(N163="snížená",J163,0)</f>
        <v>0</v>
      </c>
      <c r="BG163" s="228">
        <f>IF(N163="zákl. přenesená",J163,0)</f>
        <v>0</v>
      </c>
      <c r="BH163" s="228">
        <f>IF(N163="sníž. přenesená",J163,0)</f>
        <v>0</v>
      </c>
      <c r="BI163" s="228">
        <f>IF(N163="nulová",J163,0)</f>
        <v>0</v>
      </c>
      <c r="BJ163" s="20" t="s">
        <v>83</v>
      </c>
      <c r="BK163" s="228">
        <f>ROUND(I163*H163,2)</f>
        <v>0</v>
      </c>
      <c r="BL163" s="20" t="s">
        <v>215</v>
      </c>
      <c r="BM163" s="227" t="s">
        <v>678</v>
      </c>
    </row>
    <row r="164" s="2" customFormat="1">
      <c r="A164" s="42"/>
      <c r="B164" s="43"/>
      <c r="C164" s="44"/>
      <c r="D164" s="236" t="s">
        <v>283</v>
      </c>
      <c r="E164" s="44"/>
      <c r="F164" s="267" t="s">
        <v>4447</v>
      </c>
      <c r="G164" s="44"/>
      <c r="H164" s="44"/>
      <c r="I164" s="231"/>
      <c r="J164" s="44"/>
      <c r="K164" s="44"/>
      <c r="L164" s="48"/>
      <c r="M164" s="232"/>
      <c r="N164" s="233"/>
      <c r="O164" s="88"/>
      <c r="P164" s="88"/>
      <c r="Q164" s="88"/>
      <c r="R164" s="88"/>
      <c r="S164" s="88"/>
      <c r="T164" s="89"/>
      <c r="U164" s="42"/>
      <c r="V164" s="42"/>
      <c r="W164" s="42"/>
      <c r="X164" s="42"/>
      <c r="Y164" s="42"/>
      <c r="Z164" s="42"/>
      <c r="AA164" s="42"/>
      <c r="AB164" s="42"/>
      <c r="AC164" s="42"/>
      <c r="AD164" s="42"/>
      <c r="AE164" s="42"/>
      <c r="AT164" s="20" t="s">
        <v>283</v>
      </c>
      <c r="AU164" s="20" t="s">
        <v>83</v>
      </c>
    </row>
    <row r="165" s="2" customFormat="1" ht="24.15" customHeight="1">
      <c r="A165" s="42"/>
      <c r="B165" s="43"/>
      <c r="C165" s="216" t="s">
        <v>465</v>
      </c>
      <c r="D165" s="216" t="s">
        <v>217</v>
      </c>
      <c r="E165" s="217" t="s">
        <v>4480</v>
      </c>
      <c r="F165" s="218" t="s">
        <v>4481</v>
      </c>
      <c r="G165" s="219" t="s">
        <v>280</v>
      </c>
      <c r="H165" s="220">
        <v>2962</v>
      </c>
      <c r="I165" s="221"/>
      <c r="J165" s="222">
        <f>ROUND(I165*H165,2)</f>
        <v>0</v>
      </c>
      <c r="K165" s="218" t="s">
        <v>32</v>
      </c>
      <c r="L165" s="48"/>
      <c r="M165" s="223" t="s">
        <v>32</v>
      </c>
      <c r="N165" s="224" t="s">
        <v>47</v>
      </c>
      <c r="O165" s="88"/>
      <c r="P165" s="225">
        <f>O165*H165</f>
        <v>0</v>
      </c>
      <c r="Q165" s="225">
        <v>0</v>
      </c>
      <c r="R165" s="225">
        <f>Q165*H165</f>
        <v>0</v>
      </c>
      <c r="S165" s="225">
        <v>0</v>
      </c>
      <c r="T165" s="226">
        <f>S165*H165</f>
        <v>0</v>
      </c>
      <c r="U165" s="42"/>
      <c r="V165" s="42"/>
      <c r="W165" s="42"/>
      <c r="X165" s="42"/>
      <c r="Y165" s="42"/>
      <c r="Z165" s="42"/>
      <c r="AA165" s="42"/>
      <c r="AB165" s="42"/>
      <c r="AC165" s="42"/>
      <c r="AD165" s="42"/>
      <c r="AE165" s="42"/>
      <c r="AR165" s="227" t="s">
        <v>215</v>
      </c>
      <c r="AT165" s="227" t="s">
        <v>217</v>
      </c>
      <c r="AU165" s="227" t="s">
        <v>83</v>
      </c>
      <c r="AY165" s="20" t="s">
        <v>214</v>
      </c>
      <c r="BE165" s="228">
        <f>IF(N165="základní",J165,0)</f>
        <v>0</v>
      </c>
      <c r="BF165" s="228">
        <f>IF(N165="snížená",J165,0)</f>
        <v>0</v>
      </c>
      <c r="BG165" s="228">
        <f>IF(N165="zákl. přenesená",J165,0)</f>
        <v>0</v>
      </c>
      <c r="BH165" s="228">
        <f>IF(N165="sníž. přenesená",J165,0)</f>
        <v>0</v>
      </c>
      <c r="BI165" s="228">
        <f>IF(N165="nulová",J165,0)</f>
        <v>0</v>
      </c>
      <c r="BJ165" s="20" t="s">
        <v>83</v>
      </c>
      <c r="BK165" s="228">
        <f>ROUND(I165*H165,2)</f>
        <v>0</v>
      </c>
      <c r="BL165" s="20" t="s">
        <v>215</v>
      </c>
      <c r="BM165" s="227" t="s">
        <v>690</v>
      </c>
    </row>
    <row r="166" s="2" customFormat="1">
      <c r="A166" s="42"/>
      <c r="B166" s="43"/>
      <c r="C166" s="44"/>
      <c r="D166" s="236" t="s">
        <v>283</v>
      </c>
      <c r="E166" s="44"/>
      <c r="F166" s="267" t="s">
        <v>4447</v>
      </c>
      <c r="G166" s="44"/>
      <c r="H166" s="44"/>
      <c r="I166" s="231"/>
      <c r="J166" s="44"/>
      <c r="K166" s="44"/>
      <c r="L166" s="48"/>
      <c r="M166" s="232"/>
      <c r="N166" s="233"/>
      <c r="O166" s="88"/>
      <c r="P166" s="88"/>
      <c r="Q166" s="88"/>
      <c r="R166" s="88"/>
      <c r="S166" s="88"/>
      <c r="T166" s="89"/>
      <c r="U166" s="42"/>
      <c r="V166" s="42"/>
      <c r="W166" s="42"/>
      <c r="X166" s="42"/>
      <c r="Y166" s="42"/>
      <c r="Z166" s="42"/>
      <c r="AA166" s="42"/>
      <c r="AB166" s="42"/>
      <c r="AC166" s="42"/>
      <c r="AD166" s="42"/>
      <c r="AE166" s="42"/>
      <c r="AT166" s="20" t="s">
        <v>283</v>
      </c>
      <c r="AU166" s="20" t="s">
        <v>83</v>
      </c>
    </row>
    <row r="167" s="2" customFormat="1" ht="33" customHeight="1">
      <c r="A167" s="42"/>
      <c r="B167" s="43"/>
      <c r="C167" s="216" t="s">
        <v>470</v>
      </c>
      <c r="D167" s="216" t="s">
        <v>217</v>
      </c>
      <c r="E167" s="217" t="s">
        <v>4482</v>
      </c>
      <c r="F167" s="218" t="s">
        <v>4483</v>
      </c>
      <c r="G167" s="219" t="s">
        <v>280</v>
      </c>
      <c r="H167" s="220">
        <v>44</v>
      </c>
      <c r="I167" s="221"/>
      <c r="J167" s="222">
        <f>ROUND(I167*H167,2)</f>
        <v>0</v>
      </c>
      <c r="K167" s="218" t="s">
        <v>32</v>
      </c>
      <c r="L167" s="48"/>
      <c r="M167" s="223" t="s">
        <v>32</v>
      </c>
      <c r="N167" s="224" t="s">
        <v>47</v>
      </c>
      <c r="O167" s="88"/>
      <c r="P167" s="225">
        <f>O167*H167</f>
        <v>0</v>
      </c>
      <c r="Q167" s="225">
        <v>0</v>
      </c>
      <c r="R167" s="225">
        <f>Q167*H167</f>
        <v>0</v>
      </c>
      <c r="S167" s="225">
        <v>0</v>
      </c>
      <c r="T167" s="226">
        <f>S167*H167</f>
        <v>0</v>
      </c>
      <c r="U167" s="42"/>
      <c r="V167" s="42"/>
      <c r="W167" s="42"/>
      <c r="X167" s="42"/>
      <c r="Y167" s="42"/>
      <c r="Z167" s="42"/>
      <c r="AA167" s="42"/>
      <c r="AB167" s="42"/>
      <c r="AC167" s="42"/>
      <c r="AD167" s="42"/>
      <c r="AE167" s="42"/>
      <c r="AR167" s="227" t="s">
        <v>215</v>
      </c>
      <c r="AT167" s="227" t="s">
        <v>217</v>
      </c>
      <c r="AU167" s="227" t="s">
        <v>83</v>
      </c>
      <c r="AY167" s="20" t="s">
        <v>214</v>
      </c>
      <c r="BE167" s="228">
        <f>IF(N167="základní",J167,0)</f>
        <v>0</v>
      </c>
      <c r="BF167" s="228">
        <f>IF(N167="snížená",J167,0)</f>
        <v>0</v>
      </c>
      <c r="BG167" s="228">
        <f>IF(N167="zákl. přenesená",J167,0)</f>
        <v>0</v>
      </c>
      <c r="BH167" s="228">
        <f>IF(N167="sníž. přenesená",J167,0)</f>
        <v>0</v>
      </c>
      <c r="BI167" s="228">
        <f>IF(N167="nulová",J167,0)</f>
        <v>0</v>
      </c>
      <c r="BJ167" s="20" t="s">
        <v>83</v>
      </c>
      <c r="BK167" s="228">
        <f>ROUND(I167*H167,2)</f>
        <v>0</v>
      </c>
      <c r="BL167" s="20" t="s">
        <v>215</v>
      </c>
      <c r="BM167" s="227" t="s">
        <v>702</v>
      </c>
    </row>
    <row r="168" s="2" customFormat="1">
      <c r="A168" s="42"/>
      <c r="B168" s="43"/>
      <c r="C168" s="44"/>
      <c r="D168" s="236" t="s">
        <v>283</v>
      </c>
      <c r="E168" s="44"/>
      <c r="F168" s="267" t="s">
        <v>4447</v>
      </c>
      <c r="G168" s="44"/>
      <c r="H168" s="44"/>
      <c r="I168" s="231"/>
      <c r="J168" s="44"/>
      <c r="K168" s="44"/>
      <c r="L168" s="48"/>
      <c r="M168" s="232"/>
      <c r="N168" s="233"/>
      <c r="O168" s="88"/>
      <c r="P168" s="88"/>
      <c r="Q168" s="88"/>
      <c r="R168" s="88"/>
      <c r="S168" s="88"/>
      <c r="T168" s="89"/>
      <c r="U168" s="42"/>
      <c r="V168" s="42"/>
      <c r="W168" s="42"/>
      <c r="X168" s="42"/>
      <c r="Y168" s="42"/>
      <c r="Z168" s="42"/>
      <c r="AA168" s="42"/>
      <c r="AB168" s="42"/>
      <c r="AC168" s="42"/>
      <c r="AD168" s="42"/>
      <c r="AE168" s="42"/>
      <c r="AT168" s="20" t="s">
        <v>283</v>
      </c>
      <c r="AU168" s="20" t="s">
        <v>83</v>
      </c>
    </row>
    <row r="169" s="2" customFormat="1" ht="33" customHeight="1">
      <c r="A169" s="42"/>
      <c r="B169" s="43"/>
      <c r="C169" s="216" t="s">
        <v>477</v>
      </c>
      <c r="D169" s="216" t="s">
        <v>217</v>
      </c>
      <c r="E169" s="217" t="s">
        <v>4484</v>
      </c>
      <c r="F169" s="218" t="s">
        <v>4485</v>
      </c>
      <c r="G169" s="219" t="s">
        <v>280</v>
      </c>
      <c r="H169" s="220">
        <v>26</v>
      </c>
      <c r="I169" s="221"/>
      <c r="J169" s="222">
        <f>ROUND(I169*H169,2)</f>
        <v>0</v>
      </c>
      <c r="K169" s="218" t="s">
        <v>32</v>
      </c>
      <c r="L169" s="48"/>
      <c r="M169" s="223" t="s">
        <v>32</v>
      </c>
      <c r="N169" s="224" t="s">
        <v>47</v>
      </c>
      <c r="O169" s="88"/>
      <c r="P169" s="225">
        <f>O169*H169</f>
        <v>0</v>
      </c>
      <c r="Q169" s="225">
        <v>0</v>
      </c>
      <c r="R169" s="225">
        <f>Q169*H169</f>
        <v>0</v>
      </c>
      <c r="S169" s="225">
        <v>0</v>
      </c>
      <c r="T169" s="226">
        <f>S169*H169</f>
        <v>0</v>
      </c>
      <c r="U169" s="42"/>
      <c r="V169" s="42"/>
      <c r="W169" s="42"/>
      <c r="X169" s="42"/>
      <c r="Y169" s="42"/>
      <c r="Z169" s="42"/>
      <c r="AA169" s="42"/>
      <c r="AB169" s="42"/>
      <c r="AC169" s="42"/>
      <c r="AD169" s="42"/>
      <c r="AE169" s="42"/>
      <c r="AR169" s="227" t="s">
        <v>215</v>
      </c>
      <c r="AT169" s="227" t="s">
        <v>217</v>
      </c>
      <c r="AU169" s="227" t="s">
        <v>83</v>
      </c>
      <c r="AY169" s="20" t="s">
        <v>214</v>
      </c>
      <c r="BE169" s="228">
        <f>IF(N169="základní",J169,0)</f>
        <v>0</v>
      </c>
      <c r="BF169" s="228">
        <f>IF(N169="snížená",J169,0)</f>
        <v>0</v>
      </c>
      <c r="BG169" s="228">
        <f>IF(N169="zákl. přenesená",J169,0)</f>
        <v>0</v>
      </c>
      <c r="BH169" s="228">
        <f>IF(N169="sníž. přenesená",J169,0)</f>
        <v>0</v>
      </c>
      <c r="BI169" s="228">
        <f>IF(N169="nulová",J169,0)</f>
        <v>0</v>
      </c>
      <c r="BJ169" s="20" t="s">
        <v>83</v>
      </c>
      <c r="BK169" s="228">
        <f>ROUND(I169*H169,2)</f>
        <v>0</v>
      </c>
      <c r="BL169" s="20" t="s">
        <v>215</v>
      </c>
      <c r="BM169" s="227" t="s">
        <v>712</v>
      </c>
    </row>
    <row r="170" s="2" customFormat="1">
      <c r="A170" s="42"/>
      <c r="B170" s="43"/>
      <c r="C170" s="44"/>
      <c r="D170" s="236" t="s">
        <v>283</v>
      </c>
      <c r="E170" s="44"/>
      <c r="F170" s="267" t="s">
        <v>4447</v>
      </c>
      <c r="G170" s="44"/>
      <c r="H170" s="44"/>
      <c r="I170" s="231"/>
      <c r="J170" s="44"/>
      <c r="K170" s="44"/>
      <c r="L170" s="48"/>
      <c r="M170" s="232"/>
      <c r="N170" s="233"/>
      <c r="O170" s="88"/>
      <c r="P170" s="88"/>
      <c r="Q170" s="88"/>
      <c r="R170" s="88"/>
      <c r="S170" s="88"/>
      <c r="T170" s="89"/>
      <c r="U170" s="42"/>
      <c r="V170" s="42"/>
      <c r="W170" s="42"/>
      <c r="X170" s="42"/>
      <c r="Y170" s="42"/>
      <c r="Z170" s="42"/>
      <c r="AA170" s="42"/>
      <c r="AB170" s="42"/>
      <c r="AC170" s="42"/>
      <c r="AD170" s="42"/>
      <c r="AE170" s="42"/>
      <c r="AT170" s="20" t="s">
        <v>283</v>
      </c>
      <c r="AU170" s="20" t="s">
        <v>83</v>
      </c>
    </row>
    <row r="171" s="2" customFormat="1" ht="33" customHeight="1">
      <c r="A171" s="42"/>
      <c r="B171" s="43"/>
      <c r="C171" s="216" t="s">
        <v>486</v>
      </c>
      <c r="D171" s="216" t="s">
        <v>217</v>
      </c>
      <c r="E171" s="217" t="s">
        <v>4486</v>
      </c>
      <c r="F171" s="218" t="s">
        <v>4487</v>
      </c>
      <c r="G171" s="219" t="s">
        <v>280</v>
      </c>
      <c r="H171" s="220">
        <v>165</v>
      </c>
      <c r="I171" s="221"/>
      <c r="J171" s="222">
        <f>ROUND(I171*H171,2)</f>
        <v>0</v>
      </c>
      <c r="K171" s="218" t="s">
        <v>32</v>
      </c>
      <c r="L171" s="48"/>
      <c r="M171" s="223" t="s">
        <v>32</v>
      </c>
      <c r="N171" s="224" t="s">
        <v>47</v>
      </c>
      <c r="O171" s="88"/>
      <c r="P171" s="225">
        <f>O171*H171</f>
        <v>0</v>
      </c>
      <c r="Q171" s="225">
        <v>0</v>
      </c>
      <c r="R171" s="225">
        <f>Q171*H171</f>
        <v>0</v>
      </c>
      <c r="S171" s="225">
        <v>0</v>
      </c>
      <c r="T171" s="226">
        <f>S171*H171</f>
        <v>0</v>
      </c>
      <c r="U171" s="42"/>
      <c r="V171" s="42"/>
      <c r="W171" s="42"/>
      <c r="X171" s="42"/>
      <c r="Y171" s="42"/>
      <c r="Z171" s="42"/>
      <c r="AA171" s="42"/>
      <c r="AB171" s="42"/>
      <c r="AC171" s="42"/>
      <c r="AD171" s="42"/>
      <c r="AE171" s="42"/>
      <c r="AR171" s="227" t="s">
        <v>215</v>
      </c>
      <c r="AT171" s="227" t="s">
        <v>217</v>
      </c>
      <c r="AU171" s="227" t="s">
        <v>83</v>
      </c>
      <c r="AY171" s="20" t="s">
        <v>214</v>
      </c>
      <c r="BE171" s="228">
        <f>IF(N171="základní",J171,0)</f>
        <v>0</v>
      </c>
      <c r="BF171" s="228">
        <f>IF(N171="snížená",J171,0)</f>
        <v>0</v>
      </c>
      <c r="BG171" s="228">
        <f>IF(N171="zákl. přenesená",J171,0)</f>
        <v>0</v>
      </c>
      <c r="BH171" s="228">
        <f>IF(N171="sníž. přenesená",J171,0)</f>
        <v>0</v>
      </c>
      <c r="BI171" s="228">
        <f>IF(N171="nulová",J171,0)</f>
        <v>0</v>
      </c>
      <c r="BJ171" s="20" t="s">
        <v>83</v>
      </c>
      <c r="BK171" s="228">
        <f>ROUND(I171*H171,2)</f>
        <v>0</v>
      </c>
      <c r="BL171" s="20" t="s">
        <v>215</v>
      </c>
      <c r="BM171" s="227" t="s">
        <v>721</v>
      </c>
    </row>
    <row r="172" s="2" customFormat="1">
      <c r="A172" s="42"/>
      <c r="B172" s="43"/>
      <c r="C172" s="44"/>
      <c r="D172" s="236" t="s">
        <v>283</v>
      </c>
      <c r="E172" s="44"/>
      <c r="F172" s="267" t="s">
        <v>4447</v>
      </c>
      <c r="G172" s="44"/>
      <c r="H172" s="44"/>
      <c r="I172" s="231"/>
      <c r="J172" s="44"/>
      <c r="K172" s="44"/>
      <c r="L172" s="48"/>
      <c r="M172" s="232"/>
      <c r="N172" s="233"/>
      <c r="O172" s="88"/>
      <c r="P172" s="88"/>
      <c r="Q172" s="88"/>
      <c r="R172" s="88"/>
      <c r="S172" s="88"/>
      <c r="T172" s="89"/>
      <c r="U172" s="42"/>
      <c r="V172" s="42"/>
      <c r="W172" s="42"/>
      <c r="X172" s="42"/>
      <c r="Y172" s="42"/>
      <c r="Z172" s="42"/>
      <c r="AA172" s="42"/>
      <c r="AB172" s="42"/>
      <c r="AC172" s="42"/>
      <c r="AD172" s="42"/>
      <c r="AE172" s="42"/>
      <c r="AT172" s="20" t="s">
        <v>283</v>
      </c>
      <c r="AU172" s="20" t="s">
        <v>83</v>
      </c>
    </row>
    <row r="173" s="2" customFormat="1" ht="33" customHeight="1">
      <c r="A173" s="42"/>
      <c r="B173" s="43"/>
      <c r="C173" s="216" t="s">
        <v>492</v>
      </c>
      <c r="D173" s="216" t="s">
        <v>217</v>
      </c>
      <c r="E173" s="217" t="s">
        <v>4488</v>
      </c>
      <c r="F173" s="218" t="s">
        <v>4489</v>
      </c>
      <c r="G173" s="219" t="s">
        <v>280</v>
      </c>
      <c r="H173" s="220">
        <v>103</v>
      </c>
      <c r="I173" s="221"/>
      <c r="J173" s="222">
        <f>ROUND(I173*H173,2)</f>
        <v>0</v>
      </c>
      <c r="K173" s="218" t="s">
        <v>32</v>
      </c>
      <c r="L173" s="48"/>
      <c r="M173" s="223" t="s">
        <v>32</v>
      </c>
      <c r="N173" s="224" t="s">
        <v>47</v>
      </c>
      <c r="O173" s="88"/>
      <c r="P173" s="225">
        <f>O173*H173</f>
        <v>0</v>
      </c>
      <c r="Q173" s="225">
        <v>0</v>
      </c>
      <c r="R173" s="225">
        <f>Q173*H173</f>
        <v>0</v>
      </c>
      <c r="S173" s="225">
        <v>0</v>
      </c>
      <c r="T173" s="226">
        <f>S173*H173</f>
        <v>0</v>
      </c>
      <c r="U173" s="42"/>
      <c r="V173" s="42"/>
      <c r="W173" s="42"/>
      <c r="X173" s="42"/>
      <c r="Y173" s="42"/>
      <c r="Z173" s="42"/>
      <c r="AA173" s="42"/>
      <c r="AB173" s="42"/>
      <c r="AC173" s="42"/>
      <c r="AD173" s="42"/>
      <c r="AE173" s="42"/>
      <c r="AR173" s="227" t="s">
        <v>215</v>
      </c>
      <c r="AT173" s="227" t="s">
        <v>217</v>
      </c>
      <c r="AU173" s="227" t="s">
        <v>83</v>
      </c>
      <c r="AY173" s="20" t="s">
        <v>214</v>
      </c>
      <c r="BE173" s="228">
        <f>IF(N173="základní",J173,0)</f>
        <v>0</v>
      </c>
      <c r="BF173" s="228">
        <f>IF(N173="snížená",J173,0)</f>
        <v>0</v>
      </c>
      <c r="BG173" s="228">
        <f>IF(N173="zákl. přenesená",J173,0)</f>
        <v>0</v>
      </c>
      <c r="BH173" s="228">
        <f>IF(N173="sníž. přenesená",J173,0)</f>
        <v>0</v>
      </c>
      <c r="BI173" s="228">
        <f>IF(N173="nulová",J173,0)</f>
        <v>0</v>
      </c>
      <c r="BJ173" s="20" t="s">
        <v>83</v>
      </c>
      <c r="BK173" s="228">
        <f>ROUND(I173*H173,2)</f>
        <v>0</v>
      </c>
      <c r="BL173" s="20" t="s">
        <v>215</v>
      </c>
      <c r="BM173" s="227" t="s">
        <v>731</v>
      </c>
    </row>
    <row r="174" s="2" customFormat="1">
      <c r="A174" s="42"/>
      <c r="B174" s="43"/>
      <c r="C174" s="44"/>
      <c r="D174" s="236" t="s">
        <v>283</v>
      </c>
      <c r="E174" s="44"/>
      <c r="F174" s="267" t="s">
        <v>4447</v>
      </c>
      <c r="G174" s="44"/>
      <c r="H174" s="44"/>
      <c r="I174" s="231"/>
      <c r="J174" s="44"/>
      <c r="K174" s="44"/>
      <c r="L174" s="48"/>
      <c r="M174" s="232"/>
      <c r="N174" s="233"/>
      <c r="O174" s="88"/>
      <c r="P174" s="88"/>
      <c r="Q174" s="88"/>
      <c r="R174" s="88"/>
      <c r="S174" s="88"/>
      <c r="T174" s="89"/>
      <c r="U174" s="42"/>
      <c r="V174" s="42"/>
      <c r="W174" s="42"/>
      <c r="X174" s="42"/>
      <c r="Y174" s="42"/>
      <c r="Z174" s="42"/>
      <c r="AA174" s="42"/>
      <c r="AB174" s="42"/>
      <c r="AC174" s="42"/>
      <c r="AD174" s="42"/>
      <c r="AE174" s="42"/>
      <c r="AT174" s="20" t="s">
        <v>283</v>
      </c>
      <c r="AU174" s="20" t="s">
        <v>83</v>
      </c>
    </row>
    <row r="175" s="2" customFormat="1" ht="114.9" customHeight="1">
      <c r="A175" s="42"/>
      <c r="B175" s="43"/>
      <c r="C175" s="216" t="s">
        <v>497</v>
      </c>
      <c r="D175" s="216" t="s">
        <v>217</v>
      </c>
      <c r="E175" s="217" t="s">
        <v>4490</v>
      </c>
      <c r="F175" s="218" t="s">
        <v>4491</v>
      </c>
      <c r="G175" s="219" t="s">
        <v>670</v>
      </c>
      <c r="H175" s="220">
        <v>1</v>
      </c>
      <c r="I175" s="221"/>
      <c r="J175" s="222">
        <f>ROUND(I175*H175,2)</f>
        <v>0</v>
      </c>
      <c r="K175" s="218" t="s">
        <v>32</v>
      </c>
      <c r="L175" s="48"/>
      <c r="M175" s="223" t="s">
        <v>32</v>
      </c>
      <c r="N175" s="224" t="s">
        <v>47</v>
      </c>
      <c r="O175" s="88"/>
      <c r="P175" s="225">
        <f>O175*H175</f>
        <v>0</v>
      </c>
      <c r="Q175" s="225">
        <v>0</v>
      </c>
      <c r="R175" s="225">
        <f>Q175*H175</f>
        <v>0</v>
      </c>
      <c r="S175" s="225">
        <v>0</v>
      </c>
      <c r="T175" s="226">
        <f>S175*H175</f>
        <v>0</v>
      </c>
      <c r="U175" s="42"/>
      <c r="V175" s="42"/>
      <c r="W175" s="42"/>
      <c r="X175" s="42"/>
      <c r="Y175" s="42"/>
      <c r="Z175" s="42"/>
      <c r="AA175" s="42"/>
      <c r="AB175" s="42"/>
      <c r="AC175" s="42"/>
      <c r="AD175" s="42"/>
      <c r="AE175" s="42"/>
      <c r="AR175" s="227" t="s">
        <v>215</v>
      </c>
      <c r="AT175" s="227" t="s">
        <v>217</v>
      </c>
      <c r="AU175" s="227" t="s">
        <v>83</v>
      </c>
      <c r="AY175" s="20" t="s">
        <v>214</v>
      </c>
      <c r="BE175" s="228">
        <f>IF(N175="základní",J175,0)</f>
        <v>0</v>
      </c>
      <c r="BF175" s="228">
        <f>IF(N175="snížená",J175,0)</f>
        <v>0</v>
      </c>
      <c r="BG175" s="228">
        <f>IF(N175="zákl. přenesená",J175,0)</f>
        <v>0</v>
      </c>
      <c r="BH175" s="228">
        <f>IF(N175="sníž. přenesená",J175,0)</f>
        <v>0</v>
      </c>
      <c r="BI175" s="228">
        <f>IF(N175="nulová",J175,0)</f>
        <v>0</v>
      </c>
      <c r="BJ175" s="20" t="s">
        <v>83</v>
      </c>
      <c r="BK175" s="228">
        <f>ROUND(I175*H175,2)</f>
        <v>0</v>
      </c>
      <c r="BL175" s="20" t="s">
        <v>215</v>
      </c>
      <c r="BM175" s="227" t="s">
        <v>741</v>
      </c>
    </row>
    <row r="176" s="2" customFormat="1">
      <c r="A176" s="42"/>
      <c r="B176" s="43"/>
      <c r="C176" s="44"/>
      <c r="D176" s="236" t="s">
        <v>283</v>
      </c>
      <c r="E176" s="44"/>
      <c r="F176" s="267" t="s">
        <v>4400</v>
      </c>
      <c r="G176" s="44"/>
      <c r="H176" s="44"/>
      <c r="I176" s="231"/>
      <c r="J176" s="44"/>
      <c r="K176" s="44"/>
      <c r="L176" s="48"/>
      <c r="M176" s="232"/>
      <c r="N176" s="233"/>
      <c r="O176" s="88"/>
      <c r="P176" s="88"/>
      <c r="Q176" s="88"/>
      <c r="R176" s="88"/>
      <c r="S176" s="88"/>
      <c r="T176" s="89"/>
      <c r="U176" s="42"/>
      <c r="V176" s="42"/>
      <c r="W176" s="42"/>
      <c r="X176" s="42"/>
      <c r="Y176" s="42"/>
      <c r="Z176" s="42"/>
      <c r="AA176" s="42"/>
      <c r="AB176" s="42"/>
      <c r="AC176" s="42"/>
      <c r="AD176" s="42"/>
      <c r="AE176" s="42"/>
      <c r="AT176" s="20" t="s">
        <v>283</v>
      </c>
      <c r="AU176" s="20" t="s">
        <v>83</v>
      </c>
    </row>
    <row r="177" s="2" customFormat="1" ht="298.05" customHeight="1">
      <c r="A177" s="42"/>
      <c r="B177" s="43"/>
      <c r="C177" s="216" t="s">
        <v>504</v>
      </c>
      <c r="D177" s="216" t="s">
        <v>217</v>
      </c>
      <c r="E177" s="217" t="s">
        <v>4492</v>
      </c>
      <c r="F177" s="218" t="s">
        <v>4493</v>
      </c>
      <c r="G177" s="219" t="s">
        <v>670</v>
      </c>
      <c r="H177" s="220">
        <v>1</v>
      </c>
      <c r="I177" s="221"/>
      <c r="J177" s="222">
        <f>ROUND(I177*H177,2)</f>
        <v>0</v>
      </c>
      <c r="K177" s="218" t="s">
        <v>32</v>
      </c>
      <c r="L177" s="48"/>
      <c r="M177" s="223" t="s">
        <v>32</v>
      </c>
      <c r="N177" s="224" t="s">
        <v>47</v>
      </c>
      <c r="O177" s="88"/>
      <c r="P177" s="225">
        <f>O177*H177</f>
        <v>0</v>
      </c>
      <c r="Q177" s="225">
        <v>0</v>
      </c>
      <c r="R177" s="225">
        <f>Q177*H177</f>
        <v>0</v>
      </c>
      <c r="S177" s="225">
        <v>0</v>
      </c>
      <c r="T177" s="226">
        <f>S177*H177</f>
        <v>0</v>
      </c>
      <c r="U177" s="42"/>
      <c r="V177" s="42"/>
      <c r="W177" s="42"/>
      <c r="X177" s="42"/>
      <c r="Y177" s="42"/>
      <c r="Z177" s="42"/>
      <c r="AA177" s="42"/>
      <c r="AB177" s="42"/>
      <c r="AC177" s="42"/>
      <c r="AD177" s="42"/>
      <c r="AE177" s="42"/>
      <c r="AR177" s="227" t="s">
        <v>215</v>
      </c>
      <c r="AT177" s="227" t="s">
        <v>217</v>
      </c>
      <c r="AU177" s="227" t="s">
        <v>83</v>
      </c>
      <c r="AY177" s="20" t="s">
        <v>214</v>
      </c>
      <c r="BE177" s="228">
        <f>IF(N177="základní",J177,0)</f>
        <v>0</v>
      </c>
      <c r="BF177" s="228">
        <f>IF(N177="snížená",J177,0)</f>
        <v>0</v>
      </c>
      <c r="BG177" s="228">
        <f>IF(N177="zákl. přenesená",J177,0)</f>
        <v>0</v>
      </c>
      <c r="BH177" s="228">
        <f>IF(N177="sníž. přenesená",J177,0)</f>
        <v>0</v>
      </c>
      <c r="BI177" s="228">
        <f>IF(N177="nulová",J177,0)</f>
        <v>0</v>
      </c>
      <c r="BJ177" s="20" t="s">
        <v>83</v>
      </c>
      <c r="BK177" s="228">
        <f>ROUND(I177*H177,2)</f>
        <v>0</v>
      </c>
      <c r="BL177" s="20" t="s">
        <v>215</v>
      </c>
      <c r="BM177" s="227" t="s">
        <v>755</v>
      </c>
    </row>
    <row r="178" s="2" customFormat="1">
      <c r="A178" s="42"/>
      <c r="B178" s="43"/>
      <c r="C178" s="44"/>
      <c r="D178" s="236" t="s">
        <v>283</v>
      </c>
      <c r="E178" s="44"/>
      <c r="F178" s="267" t="s">
        <v>4447</v>
      </c>
      <c r="G178" s="44"/>
      <c r="H178" s="44"/>
      <c r="I178" s="231"/>
      <c r="J178" s="44"/>
      <c r="K178" s="44"/>
      <c r="L178" s="48"/>
      <c r="M178" s="232"/>
      <c r="N178" s="233"/>
      <c r="O178" s="88"/>
      <c r="P178" s="88"/>
      <c r="Q178" s="88"/>
      <c r="R178" s="88"/>
      <c r="S178" s="88"/>
      <c r="T178" s="89"/>
      <c r="U178" s="42"/>
      <c r="V178" s="42"/>
      <c r="W178" s="42"/>
      <c r="X178" s="42"/>
      <c r="Y178" s="42"/>
      <c r="Z178" s="42"/>
      <c r="AA178" s="42"/>
      <c r="AB178" s="42"/>
      <c r="AC178" s="42"/>
      <c r="AD178" s="42"/>
      <c r="AE178" s="42"/>
      <c r="AT178" s="20" t="s">
        <v>283</v>
      </c>
      <c r="AU178" s="20" t="s">
        <v>83</v>
      </c>
    </row>
    <row r="179" s="2" customFormat="1" ht="55.5" customHeight="1">
      <c r="A179" s="42"/>
      <c r="B179" s="43"/>
      <c r="C179" s="216" t="s">
        <v>512</v>
      </c>
      <c r="D179" s="216" t="s">
        <v>217</v>
      </c>
      <c r="E179" s="217" t="s">
        <v>4494</v>
      </c>
      <c r="F179" s="218" t="s">
        <v>4495</v>
      </c>
      <c r="G179" s="219" t="s">
        <v>670</v>
      </c>
      <c r="H179" s="220">
        <v>1</v>
      </c>
      <c r="I179" s="221"/>
      <c r="J179" s="222">
        <f>ROUND(I179*H179,2)</f>
        <v>0</v>
      </c>
      <c r="K179" s="218" t="s">
        <v>32</v>
      </c>
      <c r="L179" s="48"/>
      <c r="M179" s="223" t="s">
        <v>32</v>
      </c>
      <c r="N179" s="224" t="s">
        <v>47</v>
      </c>
      <c r="O179" s="88"/>
      <c r="P179" s="225">
        <f>O179*H179</f>
        <v>0</v>
      </c>
      <c r="Q179" s="225">
        <v>0</v>
      </c>
      <c r="R179" s="225">
        <f>Q179*H179</f>
        <v>0</v>
      </c>
      <c r="S179" s="225">
        <v>0</v>
      </c>
      <c r="T179" s="226">
        <f>S179*H179</f>
        <v>0</v>
      </c>
      <c r="U179" s="42"/>
      <c r="V179" s="42"/>
      <c r="W179" s="42"/>
      <c r="X179" s="42"/>
      <c r="Y179" s="42"/>
      <c r="Z179" s="42"/>
      <c r="AA179" s="42"/>
      <c r="AB179" s="42"/>
      <c r="AC179" s="42"/>
      <c r="AD179" s="42"/>
      <c r="AE179" s="42"/>
      <c r="AR179" s="227" t="s">
        <v>215</v>
      </c>
      <c r="AT179" s="227" t="s">
        <v>217</v>
      </c>
      <c r="AU179" s="227" t="s">
        <v>83</v>
      </c>
      <c r="AY179" s="20" t="s">
        <v>214</v>
      </c>
      <c r="BE179" s="228">
        <f>IF(N179="základní",J179,0)</f>
        <v>0</v>
      </c>
      <c r="BF179" s="228">
        <f>IF(N179="snížená",J179,0)</f>
        <v>0</v>
      </c>
      <c r="BG179" s="228">
        <f>IF(N179="zákl. přenesená",J179,0)</f>
        <v>0</v>
      </c>
      <c r="BH179" s="228">
        <f>IF(N179="sníž. přenesená",J179,0)</f>
        <v>0</v>
      </c>
      <c r="BI179" s="228">
        <f>IF(N179="nulová",J179,0)</f>
        <v>0</v>
      </c>
      <c r="BJ179" s="20" t="s">
        <v>83</v>
      </c>
      <c r="BK179" s="228">
        <f>ROUND(I179*H179,2)</f>
        <v>0</v>
      </c>
      <c r="BL179" s="20" t="s">
        <v>215</v>
      </c>
      <c r="BM179" s="227" t="s">
        <v>766</v>
      </c>
    </row>
    <row r="180" s="2" customFormat="1">
      <c r="A180" s="42"/>
      <c r="B180" s="43"/>
      <c r="C180" s="44"/>
      <c r="D180" s="236" t="s">
        <v>283</v>
      </c>
      <c r="E180" s="44"/>
      <c r="F180" s="267" t="s">
        <v>4400</v>
      </c>
      <c r="G180" s="44"/>
      <c r="H180" s="44"/>
      <c r="I180" s="231"/>
      <c r="J180" s="44"/>
      <c r="K180" s="44"/>
      <c r="L180" s="48"/>
      <c r="M180" s="232"/>
      <c r="N180" s="233"/>
      <c r="O180" s="88"/>
      <c r="P180" s="88"/>
      <c r="Q180" s="88"/>
      <c r="R180" s="88"/>
      <c r="S180" s="88"/>
      <c r="T180" s="89"/>
      <c r="U180" s="42"/>
      <c r="V180" s="42"/>
      <c r="W180" s="42"/>
      <c r="X180" s="42"/>
      <c r="Y180" s="42"/>
      <c r="Z180" s="42"/>
      <c r="AA180" s="42"/>
      <c r="AB180" s="42"/>
      <c r="AC180" s="42"/>
      <c r="AD180" s="42"/>
      <c r="AE180" s="42"/>
      <c r="AT180" s="20" t="s">
        <v>283</v>
      </c>
      <c r="AU180" s="20" t="s">
        <v>83</v>
      </c>
    </row>
    <row r="181" s="2" customFormat="1" ht="37.8" customHeight="1">
      <c r="A181" s="42"/>
      <c r="B181" s="43"/>
      <c r="C181" s="216" t="s">
        <v>515</v>
      </c>
      <c r="D181" s="216" t="s">
        <v>217</v>
      </c>
      <c r="E181" s="217" t="s">
        <v>4496</v>
      </c>
      <c r="F181" s="218" t="s">
        <v>4497</v>
      </c>
      <c r="G181" s="219" t="s">
        <v>2823</v>
      </c>
      <c r="H181" s="220">
        <v>4</v>
      </c>
      <c r="I181" s="221"/>
      <c r="J181" s="222">
        <f>ROUND(I181*H181,2)</f>
        <v>0</v>
      </c>
      <c r="K181" s="218" t="s">
        <v>32</v>
      </c>
      <c r="L181" s="48"/>
      <c r="M181" s="223" t="s">
        <v>32</v>
      </c>
      <c r="N181" s="224" t="s">
        <v>47</v>
      </c>
      <c r="O181" s="88"/>
      <c r="P181" s="225">
        <f>O181*H181</f>
        <v>0</v>
      </c>
      <c r="Q181" s="225">
        <v>0</v>
      </c>
      <c r="R181" s="225">
        <f>Q181*H181</f>
        <v>0</v>
      </c>
      <c r="S181" s="225">
        <v>0</v>
      </c>
      <c r="T181" s="226">
        <f>S181*H181</f>
        <v>0</v>
      </c>
      <c r="U181" s="42"/>
      <c r="V181" s="42"/>
      <c r="W181" s="42"/>
      <c r="X181" s="42"/>
      <c r="Y181" s="42"/>
      <c r="Z181" s="42"/>
      <c r="AA181" s="42"/>
      <c r="AB181" s="42"/>
      <c r="AC181" s="42"/>
      <c r="AD181" s="42"/>
      <c r="AE181" s="42"/>
      <c r="AR181" s="227" t="s">
        <v>215</v>
      </c>
      <c r="AT181" s="227" t="s">
        <v>217</v>
      </c>
      <c r="AU181" s="227" t="s">
        <v>83</v>
      </c>
      <c r="AY181" s="20" t="s">
        <v>214</v>
      </c>
      <c r="BE181" s="228">
        <f>IF(N181="základní",J181,0)</f>
        <v>0</v>
      </c>
      <c r="BF181" s="228">
        <f>IF(N181="snížená",J181,0)</f>
        <v>0</v>
      </c>
      <c r="BG181" s="228">
        <f>IF(N181="zákl. přenesená",J181,0)</f>
        <v>0</v>
      </c>
      <c r="BH181" s="228">
        <f>IF(N181="sníž. přenesená",J181,0)</f>
        <v>0</v>
      </c>
      <c r="BI181" s="228">
        <f>IF(N181="nulová",J181,0)</f>
        <v>0</v>
      </c>
      <c r="BJ181" s="20" t="s">
        <v>83</v>
      </c>
      <c r="BK181" s="228">
        <f>ROUND(I181*H181,2)</f>
        <v>0</v>
      </c>
      <c r="BL181" s="20" t="s">
        <v>215</v>
      </c>
      <c r="BM181" s="227" t="s">
        <v>774</v>
      </c>
    </row>
    <row r="182" s="2" customFormat="1">
      <c r="A182" s="42"/>
      <c r="B182" s="43"/>
      <c r="C182" s="44"/>
      <c r="D182" s="236" t="s">
        <v>283</v>
      </c>
      <c r="E182" s="44"/>
      <c r="F182" s="267" t="s">
        <v>4400</v>
      </c>
      <c r="G182" s="44"/>
      <c r="H182" s="44"/>
      <c r="I182" s="231"/>
      <c r="J182" s="44"/>
      <c r="K182" s="44"/>
      <c r="L182" s="48"/>
      <c r="M182" s="232"/>
      <c r="N182" s="233"/>
      <c r="O182" s="88"/>
      <c r="P182" s="88"/>
      <c r="Q182" s="88"/>
      <c r="R182" s="88"/>
      <c r="S182" s="88"/>
      <c r="T182" s="89"/>
      <c r="U182" s="42"/>
      <c r="V182" s="42"/>
      <c r="W182" s="42"/>
      <c r="X182" s="42"/>
      <c r="Y182" s="42"/>
      <c r="Z182" s="42"/>
      <c r="AA182" s="42"/>
      <c r="AB182" s="42"/>
      <c r="AC182" s="42"/>
      <c r="AD182" s="42"/>
      <c r="AE182" s="42"/>
      <c r="AT182" s="20" t="s">
        <v>283</v>
      </c>
      <c r="AU182" s="20" t="s">
        <v>83</v>
      </c>
    </row>
    <row r="183" s="2" customFormat="1" ht="24.15" customHeight="1">
      <c r="A183" s="42"/>
      <c r="B183" s="43"/>
      <c r="C183" s="216" t="s">
        <v>522</v>
      </c>
      <c r="D183" s="216" t="s">
        <v>217</v>
      </c>
      <c r="E183" s="217" t="s">
        <v>4498</v>
      </c>
      <c r="F183" s="218" t="s">
        <v>4499</v>
      </c>
      <c r="G183" s="219" t="s">
        <v>670</v>
      </c>
      <c r="H183" s="220">
        <v>1</v>
      </c>
      <c r="I183" s="221"/>
      <c r="J183" s="222">
        <f>ROUND(I183*H183,2)</f>
        <v>0</v>
      </c>
      <c r="K183" s="218" t="s">
        <v>32</v>
      </c>
      <c r="L183" s="48"/>
      <c r="M183" s="223" t="s">
        <v>32</v>
      </c>
      <c r="N183" s="224" t="s">
        <v>47</v>
      </c>
      <c r="O183" s="88"/>
      <c r="P183" s="225">
        <f>O183*H183</f>
        <v>0</v>
      </c>
      <c r="Q183" s="225">
        <v>0</v>
      </c>
      <c r="R183" s="225">
        <f>Q183*H183</f>
        <v>0</v>
      </c>
      <c r="S183" s="225">
        <v>0</v>
      </c>
      <c r="T183" s="226">
        <f>S183*H183</f>
        <v>0</v>
      </c>
      <c r="U183" s="42"/>
      <c r="V183" s="42"/>
      <c r="W183" s="42"/>
      <c r="X183" s="42"/>
      <c r="Y183" s="42"/>
      <c r="Z183" s="42"/>
      <c r="AA183" s="42"/>
      <c r="AB183" s="42"/>
      <c r="AC183" s="42"/>
      <c r="AD183" s="42"/>
      <c r="AE183" s="42"/>
      <c r="AR183" s="227" t="s">
        <v>215</v>
      </c>
      <c r="AT183" s="227" t="s">
        <v>217</v>
      </c>
      <c r="AU183" s="227" t="s">
        <v>83</v>
      </c>
      <c r="AY183" s="20" t="s">
        <v>214</v>
      </c>
      <c r="BE183" s="228">
        <f>IF(N183="základní",J183,0)</f>
        <v>0</v>
      </c>
      <c r="BF183" s="228">
        <f>IF(N183="snížená",J183,0)</f>
        <v>0</v>
      </c>
      <c r="BG183" s="228">
        <f>IF(N183="zákl. přenesená",J183,0)</f>
        <v>0</v>
      </c>
      <c r="BH183" s="228">
        <f>IF(N183="sníž. přenesená",J183,0)</f>
        <v>0</v>
      </c>
      <c r="BI183" s="228">
        <f>IF(N183="nulová",J183,0)</f>
        <v>0</v>
      </c>
      <c r="BJ183" s="20" t="s">
        <v>83</v>
      </c>
      <c r="BK183" s="228">
        <f>ROUND(I183*H183,2)</f>
        <v>0</v>
      </c>
      <c r="BL183" s="20" t="s">
        <v>215</v>
      </c>
      <c r="BM183" s="227" t="s">
        <v>786</v>
      </c>
    </row>
    <row r="184" s="2" customFormat="1">
      <c r="A184" s="42"/>
      <c r="B184" s="43"/>
      <c r="C184" s="44"/>
      <c r="D184" s="236" t="s">
        <v>283</v>
      </c>
      <c r="E184" s="44"/>
      <c r="F184" s="267" t="s">
        <v>4400</v>
      </c>
      <c r="G184" s="44"/>
      <c r="H184" s="44"/>
      <c r="I184" s="231"/>
      <c r="J184" s="44"/>
      <c r="K184" s="44"/>
      <c r="L184" s="48"/>
      <c r="M184" s="232"/>
      <c r="N184" s="233"/>
      <c r="O184" s="88"/>
      <c r="P184" s="88"/>
      <c r="Q184" s="88"/>
      <c r="R184" s="88"/>
      <c r="S184" s="88"/>
      <c r="T184" s="89"/>
      <c r="U184" s="42"/>
      <c r="V184" s="42"/>
      <c r="W184" s="42"/>
      <c r="X184" s="42"/>
      <c r="Y184" s="42"/>
      <c r="Z184" s="42"/>
      <c r="AA184" s="42"/>
      <c r="AB184" s="42"/>
      <c r="AC184" s="42"/>
      <c r="AD184" s="42"/>
      <c r="AE184" s="42"/>
      <c r="AT184" s="20" t="s">
        <v>283</v>
      </c>
      <c r="AU184" s="20" t="s">
        <v>83</v>
      </c>
    </row>
    <row r="185" s="2" customFormat="1" ht="145.5" customHeight="1">
      <c r="A185" s="42"/>
      <c r="B185" s="43"/>
      <c r="C185" s="216" t="s">
        <v>529</v>
      </c>
      <c r="D185" s="216" t="s">
        <v>217</v>
      </c>
      <c r="E185" s="217" t="s">
        <v>4500</v>
      </c>
      <c r="F185" s="218" t="s">
        <v>4501</v>
      </c>
      <c r="G185" s="219" t="s">
        <v>670</v>
      </c>
      <c r="H185" s="220">
        <v>1</v>
      </c>
      <c r="I185" s="221"/>
      <c r="J185" s="222">
        <f>ROUND(I185*H185,2)</f>
        <v>0</v>
      </c>
      <c r="K185" s="218" t="s">
        <v>32</v>
      </c>
      <c r="L185" s="48"/>
      <c r="M185" s="223" t="s">
        <v>32</v>
      </c>
      <c r="N185" s="224" t="s">
        <v>47</v>
      </c>
      <c r="O185" s="88"/>
      <c r="P185" s="225">
        <f>O185*H185</f>
        <v>0</v>
      </c>
      <c r="Q185" s="225">
        <v>0</v>
      </c>
      <c r="R185" s="225">
        <f>Q185*H185</f>
        <v>0</v>
      </c>
      <c r="S185" s="225">
        <v>0</v>
      </c>
      <c r="T185" s="226">
        <f>S185*H185</f>
        <v>0</v>
      </c>
      <c r="U185" s="42"/>
      <c r="V185" s="42"/>
      <c r="W185" s="42"/>
      <c r="X185" s="42"/>
      <c r="Y185" s="42"/>
      <c r="Z185" s="42"/>
      <c r="AA185" s="42"/>
      <c r="AB185" s="42"/>
      <c r="AC185" s="42"/>
      <c r="AD185" s="42"/>
      <c r="AE185" s="42"/>
      <c r="AR185" s="227" t="s">
        <v>215</v>
      </c>
      <c r="AT185" s="227" t="s">
        <v>217</v>
      </c>
      <c r="AU185" s="227" t="s">
        <v>83</v>
      </c>
      <c r="AY185" s="20" t="s">
        <v>214</v>
      </c>
      <c r="BE185" s="228">
        <f>IF(N185="základní",J185,0)</f>
        <v>0</v>
      </c>
      <c r="BF185" s="228">
        <f>IF(N185="snížená",J185,0)</f>
        <v>0</v>
      </c>
      <c r="BG185" s="228">
        <f>IF(N185="zákl. přenesená",J185,0)</f>
        <v>0</v>
      </c>
      <c r="BH185" s="228">
        <f>IF(N185="sníž. přenesená",J185,0)</f>
        <v>0</v>
      </c>
      <c r="BI185" s="228">
        <f>IF(N185="nulová",J185,0)</f>
        <v>0</v>
      </c>
      <c r="BJ185" s="20" t="s">
        <v>83</v>
      </c>
      <c r="BK185" s="228">
        <f>ROUND(I185*H185,2)</f>
        <v>0</v>
      </c>
      <c r="BL185" s="20" t="s">
        <v>215</v>
      </c>
      <c r="BM185" s="227" t="s">
        <v>798</v>
      </c>
    </row>
    <row r="186" s="2" customFormat="1">
      <c r="A186" s="42"/>
      <c r="B186" s="43"/>
      <c r="C186" s="44"/>
      <c r="D186" s="236" t="s">
        <v>283</v>
      </c>
      <c r="E186" s="44"/>
      <c r="F186" s="267" t="s">
        <v>4400</v>
      </c>
      <c r="G186" s="44"/>
      <c r="H186" s="44"/>
      <c r="I186" s="231"/>
      <c r="J186" s="44"/>
      <c r="K186" s="44"/>
      <c r="L186" s="48"/>
      <c r="M186" s="232"/>
      <c r="N186" s="233"/>
      <c r="O186" s="88"/>
      <c r="P186" s="88"/>
      <c r="Q186" s="88"/>
      <c r="R186" s="88"/>
      <c r="S186" s="88"/>
      <c r="T186" s="89"/>
      <c r="U186" s="42"/>
      <c r="V186" s="42"/>
      <c r="W186" s="42"/>
      <c r="X186" s="42"/>
      <c r="Y186" s="42"/>
      <c r="Z186" s="42"/>
      <c r="AA186" s="42"/>
      <c r="AB186" s="42"/>
      <c r="AC186" s="42"/>
      <c r="AD186" s="42"/>
      <c r="AE186" s="42"/>
      <c r="AT186" s="20" t="s">
        <v>283</v>
      </c>
      <c r="AU186" s="20" t="s">
        <v>83</v>
      </c>
    </row>
    <row r="187" s="2" customFormat="1" ht="55.5" customHeight="1">
      <c r="A187" s="42"/>
      <c r="B187" s="43"/>
      <c r="C187" s="216" t="s">
        <v>535</v>
      </c>
      <c r="D187" s="216" t="s">
        <v>217</v>
      </c>
      <c r="E187" s="217" t="s">
        <v>4502</v>
      </c>
      <c r="F187" s="218" t="s">
        <v>4503</v>
      </c>
      <c r="G187" s="219" t="s">
        <v>670</v>
      </c>
      <c r="H187" s="220">
        <v>1</v>
      </c>
      <c r="I187" s="221"/>
      <c r="J187" s="222">
        <f>ROUND(I187*H187,2)</f>
        <v>0</v>
      </c>
      <c r="K187" s="218" t="s">
        <v>32</v>
      </c>
      <c r="L187" s="48"/>
      <c r="M187" s="223" t="s">
        <v>32</v>
      </c>
      <c r="N187" s="224" t="s">
        <v>47</v>
      </c>
      <c r="O187" s="88"/>
      <c r="P187" s="225">
        <f>O187*H187</f>
        <v>0</v>
      </c>
      <c r="Q187" s="225">
        <v>0</v>
      </c>
      <c r="R187" s="225">
        <f>Q187*H187</f>
        <v>0</v>
      </c>
      <c r="S187" s="225">
        <v>0</v>
      </c>
      <c r="T187" s="226">
        <f>S187*H187</f>
        <v>0</v>
      </c>
      <c r="U187" s="42"/>
      <c r="V187" s="42"/>
      <c r="W187" s="42"/>
      <c r="X187" s="42"/>
      <c r="Y187" s="42"/>
      <c r="Z187" s="42"/>
      <c r="AA187" s="42"/>
      <c r="AB187" s="42"/>
      <c r="AC187" s="42"/>
      <c r="AD187" s="42"/>
      <c r="AE187" s="42"/>
      <c r="AR187" s="227" t="s">
        <v>215</v>
      </c>
      <c r="AT187" s="227" t="s">
        <v>217</v>
      </c>
      <c r="AU187" s="227" t="s">
        <v>83</v>
      </c>
      <c r="AY187" s="20" t="s">
        <v>214</v>
      </c>
      <c r="BE187" s="228">
        <f>IF(N187="základní",J187,0)</f>
        <v>0</v>
      </c>
      <c r="BF187" s="228">
        <f>IF(N187="snížená",J187,0)</f>
        <v>0</v>
      </c>
      <c r="BG187" s="228">
        <f>IF(N187="zákl. přenesená",J187,0)</f>
        <v>0</v>
      </c>
      <c r="BH187" s="228">
        <f>IF(N187="sníž. přenesená",J187,0)</f>
        <v>0</v>
      </c>
      <c r="BI187" s="228">
        <f>IF(N187="nulová",J187,0)</f>
        <v>0</v>
      </c>
      <c r="BJ187" s="20" t="s">
        <v>83</v>
      </c>
      <c r="BK187" s="228">
        <f>ROUND(I187*H187,2)</f>
        <v>0</v>
      </c>
      <c r="BL187" s="20" t="s">
        <v>215</v>
      </c>
      <c r="BM187" s="227" t="s">
        <v>810</v>
      </c>
    </row>
    <row r="188" s="2" customFormat="1">
      <c r="A188" s="42"/>
      <c r="B188" s="43"/>
      <c r="C188" s="44"/>
      <c r="D188" s="236" t="s">
        <v>283</v>
      </c>
      <c r="E188" s="44"/>
      <c r="F188" s="267" t="s">
        <v>4504</v>
      </c>
      <c r="G188" s="44"/>
      <c r="H188" s="44"/>
      <c r="I188" s="231"/>
      <c r="J188" s="44"/>
      <c r="K188" s="44"/>
      <c r="L188" s="48"/>
      <c r="M188" s="232"/>
      <c r="N188" s="233"/>
      <c r="O188" s="88"/>
      <c r="P188" s="88"/>
      <c r="Q188" s="88"/>
      <c r="R188" s="88"/>
      <c r="S188" s="88"/>
      <c r="T188" s="89"/>
      <c r="U188" s="42"/>
      <c r="V188" s="42"/>
      <c r="W188" s="42"/>
      <c r="X188" s="42"/>
      <c r="Y188" s="42"/>
      <c r="Z188" s="42"/>
      <c r="AA188" s="42"/>
      <c r="AB188" s="42"/>
      <c r="AC188" s="42"/>
      <c r="AD188" s="42"/>
      <c r="AE188" s="42"/>
      <c r="AT188" s="20" t="s">
        <v>283</v>
      </c>
      <c r="AU188" s="20" t="s">
        <v>83</v>
      </c>
    </row>
    <row r="189" s="2" customFormat="1" ht="78" customHeight="1">
      <c r="A189" s="42"/>
      <c r="B189" s="43"/>
      <c r="C189" s="216" t="s">
        <v>540</v>
      </c>
      <c r="D189" s="216" t="s">
        <v>217</v>
      </c>
      <c r="E189" s="217" t="s">
        <v>4505</v>
      </c>
      <c r="F189" s="218" t="s">
        <v>4506</v>
      </c>
      <c r="G189" s="219" t="s">
        <v>670</v>
      </c>
      <c r="H189" s="220">
        <v>1</v>
      </c>
      <c r="I189" s="221"/>
      <c r="J189" s="222">
        <f>ROUND(I189*H189,2)</f>
        <v>0</v>
      </c>
      <c r="K189" s="218" t="s">
        <v>32</v>
      </c>
      <c r="L189" s="48"/>
      <c r="M189" s="223" t="s">
        <v>32</v>
      </c>
      <c r="N189" s="224" t="s">
        <v>47</v>
      </c>
      <c r="O189" s="88"/>
      <c r="P189" s="225">
        <f>O189*H189</f>
        <v>0</v>
      </c>
      <c r="Q189" s="225">
        <v>0</v>
      </c>
      <c r="R189" s="225">
        <f>Q189*H189</f>
        <v>0</v>
      </c>
      <c r="S189" s="225">
        <v>0</v>
      </c>
      <c r="T189" s="226">
        <f>S189*H189</f>
        <v>0</v>
      </c>
      <c r="U189" s="42"/>
      <c r="V189" s="42"/>
      <c r="W189" s="42"/>
      <c r="X189" s="42"/>
      <c r="Y189" s="42"/>
      <c r="Z189" s="42"/>
      <c r="AA189" s="42"/>
      <c r="AB189" s="42"/>
      <c r="AC189" s="42"/>
      <c r="AD189" s="42"/>
      <c r="AE189" s="42"/>
      <c r="AR189" s="227" t="s">
        <v>215</v>
      </c>
      <c r="AT189" s="227" t="s">
        <v>217</v>
      </c>
      <c r="AU189" s="227" t="s">
        <v>83</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215</v>
      </c>
      <c r="BM189" s="227" t="s">
        <v>820</v>
      </c>
    </row>
    <row r="190" s="2" customFormat="1">
      <c r="A190" s="42"/>
      <c r="B190" s="43"/>
      <c r="C190" s="44"/>
      <c r="D190" s="236" t="s">
        <v>283</v>
      </c>
      <c r="E190" s="44"/>
      <c r="F190" s="267" t="s">
        <v>4447</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283</v>
      </c>
      <c r="AU190" s="20" t="s">
        <v>83</v>
      </c>
    </row>
    <row r="191" s="2" customFormat="1" ht="49.05" customHeight="1">
      <c r="A191" s="42"/>
      <c r="B191" s="43"/>
      <c r="C191" s="216" t="s">
        <v>547</v>
      </c>
      <c r="D191" s="216" t="s">
        <v>217</v>
      </c>
      <c r="E191" s="217" t="s">
        <v>4507</v>
      </c>
      <c r="F191" s="218" t="s">
        <v>4508</v>
      </c>
      <c r="G191" s="219" t="s">
        <v>280</v>
      </c>
      <c r="H191" s="220">
        <v>1091</v>
      </c>
      <c r="I191" s="221"/>
      <c r="J191" s="222">
        <f>ROUND(I191*H191,2)</f>
        <v>0</v>
      </c>
      <c r="K191" s="218" t="s">
        <v>32</v>
      </c>
      <c r="L191" s="48"/>
      <c r="M191" s="223" t="s">
        <v>32</v>
      </c>
      <c r="N191" s="224" t="s">
        <v>47</v>
      </c>
      <c r="O191" s="88"/>
      <c r="P191" s="225">
        <f>O191*H191</f>
        <v>0</v>
      </c>
      <c r="Q191" s="225">
        <v>0</v>
      </c>
      <c r="R191" s="225">
        <f>Q191*H191</f>
        <v>0</v>
      </c>
      <c r="S191" s="225">
        <v>0</v>
      </c>
      <c r="T191" s="226">
        <f>S191*H191</f>
        <v>0</v>
      </c>
      <c r="U191" s="42"/>
      <c r="V191" s="42"/>
      <c r="W191" s="42"/>
      <c r="X191" s="42"/>
      <c r="Y191" s="42"/>
      <c r="Z191" s="42"/>
      <c r="AA191" s="42"/>
      <c r="AB191" s="42"/>
      <c r="AC191" s="42"/>
      <c r="AD191" s="42"/>
      <c r="AE191" s="42"/>
      <c r="AR191" s="227" t="s">
        <v>215</v>
      </c>
      <c r="AT191" s="227" t="s">
        <v>217</v>
      </c>
      <c r="AU191" s="227" t="s">
        <v>83</v>
      </c>
      <c r="AY191" s="20" t="s">
        <v>214</v>
      </c>
      <c r="BE191" s="228">
        <f>IF(N191="základní",J191,0)</f>
        <v>0</v>
      </c>
      <c r="BF191" s="228">
        <f>IF(N191="snížená",J191,0)</f>
        <v>0</v>
      </c>
      <c r="BG191" s="228">
        <f>IF(N191="zákl. přenesená",J191,0)</f>
        <v>0</v>
      </c>
      <c r="BH191" s="228">
        <f>IF(N191="sníž. přenesená",J191,0)</f>
        <v>0</v>
      </c>
      <c r="BI191" s="228">
        <f>IF(N191="nulová",J191,0)</f>
        <v>0</v>
      </c>
      <c r="BJ191" s="20" t="s">
        <v>83</v>
      </c>
      <c r="BK191" s="228">
        <f>ROUND(I191*H191,2)</f>
        <v>0</v>
      </c>
      <c r="BL191" s="20" t="s">
        <v>215</v>
      </c>
      <c r="BM191" s="227" t="s">
        <v>830</v>
      </c>
    </row>
    <row r="192" s="2" customFormat="1">
      <c r="A192" s="42"/>
      <c r="B192" s="43"/>
      <c r="C192" s="44"/>
      <c r="D192" s="236" t="s">
        <v>283</v>
      </c>
      <c r="E192" s="44"/>
      <c r="F192" s="267" t="s">
        <v>4447</v>
      </c>
      <c r="G192" s="44"/>
      <c r="H192" s="44"/>
      <c r="I192" s="231"/>
      <c r="J192" s="44"/>
      <c r="K192" s="44"/>
      <c r="L192" s="48"/>
      <c r="M192" s="232"/>
      <c r="N192" s="233"/>
      <c r="O192" s="88"/>
      <c r="P192" s="88"/>
      <c r="Q192" s="88"/>
      <c r="R192" s="88"/>
      <c r="S192" s="88"/>
      <c r="T192" s="89"/>
      <c r="U192" s="42"/>
      <c r="V192" s="42"/>
      <c r="W192" s="42"/>
      <c r="X192" s="42"/>
      <c r="Y192" s="42"/>
      <c r="Z192" s="42"/>
      <c r="AA192" s="42"/>
      <c r="AB192" s="42"/>
      <c r="AC192" s="42"/>
      <c r="AD192" s="42"/>
      <c r="AE192" s="42"/>
      <c r="AT192" s="20" t="s">
        <v>283</v>
      </c>
      <c r="AU192" s="20" t="s">
        <v>83</v>
      </c>
    </row>
    <row r="193" s="2" customFormat="1" ht="37.8" customHeight="1">
      <c r="A193" s="42"/>
      <c r="B193" s="43"/>
      <c r="C193" s="216" t="s">
        <v>554</v>
      </c>
      <c r="D193" s="216" t="s">
        <v>217</v>
      </c>
      <c r="E193" s="217" t="s">
        <v>4509</v>
      </c>
      <c r="F193" s="218" t="s">
        <v>4510</v>
      </c>
      <c r="G193" s="219" t="s">
        <v>2823</v>
      </c>
      <c r="H193" s="220">
        <v>15</v>
      </c>
      <c r="I193" s="221"/>
      <c r="J193" s="222">
        <f>ROUND(I193*H193,2)</f>
        <v>0</v>
      </c>
      <c r="K193" s="218" t="s">
        <v>32</v>
      </c>
      <c r="L193" s="48"/>
      <c r="M193" s="223" t="s">
        <v>32</v>
      </c>
      <c r="N193" s="224" t="s">
        <v>47</v>
      </c>
      <c r="O193" s="88"/>
      <c r="P193" s="225">
        <f>O193*H193</f>
        <v>0</v>
      </c>
      <c r="Q193" s="225">
        <v>0</v>
      </c>
      <c r="R193" s="225">
        <f>Q193*H193</f>
        <v>0</v>
      </c>
      <c r="S193" s="225">
        <v>0</v>
      </c>
      <c r="T193" s="226">
        <f>S193*H193</f>
        <v>0</v>
      </c>
      <c r="U193" s="42"/>
      <c r="V193" s="42"/>
      <c r="W193" s="42"/>
      <c r="X193" s="42"/>
      <c r="Y193" s="42"/>
      <c r="Z193" s="42"/>
      <c r="AA193" s="42"/>
      <c r="AB193" s="42"/>
      <c r="AC193" s="42"/>
      <c r="AD193" s="42"/>
      <c r="AE193" s="42"/>
      <c r="AR193" s="227" t="s">
        <v>215</v>
      </c>
      <c r="AT193" s="227" t="s">
        <v>217</v>
      </c>
      <c r="AU193" s="227" t="s">
        <v>83</v>
      </c>
      <c r="AY193" s="20" t="s">
        <v>214</v>
      </c>
      <c r="BE193" s="228">
        <f>IF(N193="základní",J193,0)</f>
        <v>0</v>
      </c>
      <c r="BF193" s="228">
        <f>IF(N193="snížená",J193,0)</f>
        <v>0</v>
      </c>
      <c r="BG193" s="228">
        <f>IF(N193="zákl. přenesená",J193,0)</f>
        <v>0</v>
      </c>
      <c r="BH193" s="228">
        <f>IF(N193="sníž. přenesená",J193,0)</f>
        <v>0</v>
      </c>
      <c r="BI193" s="228">
        <f>IF(N193="nulová",J193,0)</f>
        <v>0</v>
      </c>
      <c r="BJ193" s="20" t="s">
        <v>83</v>
      </c>
      <c r="BK193" s="228">
        <f>ROUND(I193*H193,2)</f>
        <v>0</v>
      </c>
      <c r="BL193" s="20" t="s">
        <v>215</v>
      </c>
      <c r="BM193" s="227" t="s">
        <v>845</v>
      </c>
    </row>
    <row r="194" s="2" customFormat="1">
      <c r="A194" s="42"/>
      <c r="B194" s="43"/>
      <c r="C194" s="44"/>
      <c r="D194" s="236" t="s">
        <v>283</v>
      </c>
      <c r="E194" s="44"/>
      <c r="F194" s="267" t="s">
        <v>4400</v>
      </c>
      <c r="G194" s="44"/>
      <c r="H194" s="44"/>
      <c r="I194" s="231"/>
      <c r="J194" s="44"/>
      <c r="K194" s="44"/>
      <c r="L194" s="48"/>
      <c r="M194" s="232"/>
      <c r="N194" s="233"/>
      <c r="O194" s="88"/>
      <c r="P194" s="88"/>
      <c r="Q194" s="88"/>
      <c r="R194" s="88"/>
      <c r="S194" s="88"/>
      <c r="T194" s="89"/>
      <c r="U194" s="42"/>
      <c r="V194" s="42"/>
      <c r="W194" s="42"/>
      <c r="X194" s="42"/>
      <c r="Y194" s="42"/>
      <c r="Z194" s="42"/>
      <c r="AA194" s="42"/>
      <c r="AB194" s="42"/>
      <c r="AC194" s="42"/>
      <c r="AD194" s="42"/>
      <c r="AE194" s="42"/>
      <c r="AT194" s="20" t="s">
        <v>283</v>
      </c>
      <c r="AU194" s="20" t="s">
        <v>83</v>
      </c>
    </row>
    <row r="195" s="2" customFormat="1" ht="55.5" customHeight="1">
      <c r="A195" s="42"/>
      <c r="B195" s="43"/>
      <c r="C195" s="216" t="s">
        <v>559</v>
      </c>
      <c r="D195" s="216" t="s">
        <v>217</v>
      </c>
      <c r="E195" s="217" t="s">
        <v>4511</v>
      </c>
      <c r="F195" s="218" t="s">
        <v>4512</v>
      </c>
      <c r="G195" s="219" t="s">
        <v>2823</v>
      </c>
      <c r="H195" s="220">
        <v>32</v>
      </c>
      <c r="I195" s="221"/>
      <c r="J195" s="222">
        <f>ROUND(I195*H195,2)</f>
        <v>0</v>
      </c>
      <c r="K195" s="218" t="s">
        <v>32</v>
      </c>
      <c r="L195" s="48"/>
      <c r="M195" s="223" t="s">
        <v>32</v>
      </c>
      <c r="N195" s="224" t="s">
        <v>47</v>
      </c>
      <c r="O195" s="88"/>
      <c r="P195" s="225">
        <f>O195*H195</f>
        <v>0</v>
      </c>
      <c r="Q195" s="225">
        <v>0</v>
      </c>
      <c r="R195" s="225">
        <f>Q195*H195</f>
        <v>0</v>
      </c>
      <c r="S195" s="225">
        <v>0</v>
      </c>
      <c r="T195" s="226">
        <f>S195*H195</f>
        <v>0</v>
      </c>
      <c r="U195" s="42"/>
      <c r="V195" s="42"/>
      <c r="W195" s="42"/>
      <c r="X195" s="42"/>
      <c r="Y195" s="42"/>
      <c r="Z195" s="42"/>
      <c r="AA195" s="42"/>
      <c r="AB195" s="42"/>
      <c r="AC195" s="42"/>
      <c r="AD195" s="42"/>
      <c r="AE195" s="42"/>
      <c r="AR195" s="227" t="s">
        <v>215</v>
      </c>
      <c r="AT195" s="227" t="s">
        <v>217</v>
      </c>
      <c r="AU195" s="227" t="s">
        <v>83</v>
      </c>
      <c r="AY195" s="20" t="s">
        <v>214</v>
      </c>
      <c r="BE195" s="228">
        <f>IF(N195="základní",J195,0)</f>
        <v>0</v>
      </c>
      <c r="BF195" s="228">
        <f>IF(N195="snížená",J195,0)</f>
        <v>0</v>
      </c>
      <c r="BG195" s="228">
        <f>IF(N195="zákl. přenesená",J195,0)</f>
        <v>0</v>
      </c>
      <c r="BH195" s="228">
        <f>IF(N195="sníž. přenesená",J195,0)</f>
        <v>0</v>
      </c>
      <c r="BI195" s="228">
        <f>IF(N195="nulová",J195,0)</f>
        <v>0</v>
      </c>
      <c r="BJ195" s="20" t="s">
        <v>83</v>
      </c>
      <c r="BK195" s="228">
        <f>ROUND(I195*H195,2)</f>
        <v>0</v>
      </c>
      <c r="BL195" s="20" t="s">
        <v>215</v>
      </c>
      <c r="BM195" s="227" t="s">
        <v>3007</v>
      </c>
    </row>
    <row r="196" s="2" customFormat="1">
      <c r="A196" s="42"/>
      <c r="B196" s="43"/>
      <c r="C196" s="44"/>
      <c r="D196" s="236" t="s">
        <v>283</v>
      </c>
      <c r="E196" s="44"/>
      <c r="F196" s="267" t="s">
        <v>4400</v>
      </c>
      <c r="G196" s="44"/>
      <c r="H196" s="44"/>
      <c r="I196" s="231"/>
      <c r="J196" s="44"/>
      <c r="K196" s="44"/>
      <c r="L196" s="48"/>
      <c r="M196" s="232"/>
      <c r="N196" s="233"/>
      <c r="O196" s="88"/>
      <c r="P196" s="88"/>
      <c r="Q196" s="88"/>
      <c r="R196" s="88"/>
      <c r="S196" s="88"/>
      <c r="T196" s="89"/>
      <c r="U196" s="42"/>
      <c r="V196" s="42"/>
      <c r="W196" s="42"/>
      <c r="X196" s="42"/>
      <c r="Y196" s="42"/>
      <c r="Z196" s="42"/>
      <c r="AA196" s="42"/>
      <c r="AB196" s="42"/>
      <c r="AC196" s="42"/>
      <c r="AD196" s="42"/>
      <c r="AE196" s="42"/>
      <c r="AT196" s="20" t="s">
        <v>283</v>
      </c>
      <c r="AU196" s="20" t="s">
        <v>83</v>
      </c>
    </row>
    <row r="197" s="12" customFormat="1" ht="25.92" customHeight="1">
      <c r="A197" s="12"/>
      <c r="B197" s="200"/>
      <c r="C197" s="201"/>
      <c r="D197" s="202" t="s">
        <v>75</v>
      </c>
      <c r="E197" s="203" t="s">
        <v>246</v>
      </c>
      <c r="F197" s="203" t="s">
        <v>4513</v>
      </c>
      <c r="G197" s="201"/>
      <c r="H197" s="201"/>
      <c r="I197" s="204"/>
      <c r="J197" s="205">
        <f>BK197</f>
        <v>0</v>
      </c>
      <c r="K197" s="201"/>
      <c r="L197" s="206"/>
      <c r="M197" s="207"/>
      <c r="N197" s="208"/>
      <c r="O197" s="208"/>
      <c r="P197" s="209">
        <f>SUM(P198:P223)</f>
        <v>0</v>
      </c>
      <c r="Q197" s="208"/>
      <c r="R197" s="209">
        <f>SUM(R198:R223)</f>
        <v>0</v>
      </c>
      <c r="S197" s="208"/>
      <c r="T197" s="210">
        <f>SUM(T198:T223)</f>
        <v>0</v>
      </c>
      <c r="U197" s="12"/>
      <c r="V197" s="12"/>
      <c r="W197" s="12"/>
      <c r="X197" s="12"/>
      <c r="Y197" s="12"/>
      <c r="Z197" s="12"/>
      <c r="AA197" s="12"/>
      <c r="AB197" s="12"/>
      <c r="AC197" s="12"/>
      <c r="AD197" s="12"/>
      <c r="AE197" s="12"/>
      <c r="AR197" s="211" t="s">
        <v>83</v>
      </c>
      <c r="AT197" s="212" t="s">
        <v>75</v>
      </c>
      <c r="AU197" s="212" t="s">
        <v>76</v>
      </c>
      <c r="AY197" s="211" t="s">
        <v>214</v>
      </c>
      <c r="BK197" s="213">
        <f>SUM(BK198:BK223)</f>
        <v>0</v>
      </c>
    </row>
    <row r="198" s="2" customFormat="1" ht="49.05" customHeight="1">
      <c r="A198" s="42"/>
      <c r="B198" s="43"/>
      <c r="C198" s="216" t="s">
        <v>565</v>
      </c>
      <c r="D198" s="216" t="s">
        <v>217</v>
      </c>
      <c r="E198" s="217" t="s">
        <v>4514</v>
      </c>
      <c r="F198" s="218" t="s">
        <v>3642</v>
      </c>
      <c r="G198" s="219" t="s">
        <v>670</v>
      </c>
      <c r="H198" s="220">
        <v>1</v>
      </c>
      <c r="I198" s="221"/>
      <c r="J198" s="222">
        <f>ROUND(I198*H198,2)</f>
        <v>0</v>
      </c>
      <c r="K198" s="218" t="s">
        <v>32</v>
      </c>
      <c r="L198" s="48"/>
      <c r="M198" s="223" t="s">
        <v>32</v>
      </c>
      <c r="N198" s="224" t="s">
        <v>47</v>
      </c>
      <c r="O198" s="88"/>
      <c r="P198" s="225">
        <f>O198*H198</f>
        <v>0</v>
      </c>
      <c r="Q198" s="225">
        <v>0</v>
      </c>
      <c r="R198" s="225">
        <f>Q198*H198</f>
        <v>0</v>
      </c>
      <c r="S198" s="225">
        <v>0</v>
      </c>
      <c r="T198" s="226">
        <f>S198*H198</f>
        <v>0</v>
      </c>
      <c r="U198" s="42"/>
      <c r="V198" s="42"/>
      <c r="W198" s="42"/>
      <c r="X198" s="42"/>
      <c r="Y198" s="42"/>
      <c r="Z198" s="42"/>
      <c r="AA198" s="42"/>
      <c r="AB198" s="42"/>
      <c r="AC198" s="42"/>
      <c r="AD198" s="42"/>
      <c r="AE198" s="42"/>
      <c r="AR198" s="227" t="s">
        <v>215</v>
      </c>
      <c r="AT198" s="227" t="s">
        <v>217</v>
      </c>
      <c r="AU198" s="227" t="s">
        <v>83</v>
      </c>
      <c r="AY198" s="20" t="s">
        <v>214</v>
      </c>
      <c r="BE198" s="228">
        <f>IF(N198="základní",J198,0)</f>
        <v>0</v>
      </c>
      <c r="BF198" s="228">
        <f>IF(N198="snížená",J198,0)</f>
        <v>0</v>
      </c>
      <c r="BG198" s="228">
        <f>IF(N198="zákl. přenesená",J198,0)</f>
        <v>0</v>
      </c>
      <c r="BH198" s="228">
        <f>IF(N198="sníž. přenesená",J198,0)</f>
        <v>0</v>
      </c>
      <c r="BI198" s="228">
        <f>IF(N198="nulová",J198,0)</f>
        <v>0</v>
      </c>
      <c r="BJ198" s="20" t="s">
        <v>83</v>
      </c>
      <c r="BK198" s="228">
        <f>ROUND(I198*H198,2)</f>
        <v>0</v>
      </c>
      <c r="BL198" s="20" t="s">
        <v>215</v>
      </c>
      <c r="BM198" s="227" t="s">
        <v>3011</v>
      </c>
    </row>
    <row r="199" s="2" customFormat="1">
      <c r="A199" s="42"/>
      <c r="B199" s="43"/>
      <c r="C199" s="44"/>
      <c r="D199" s="236" t="s">
        <v>283</v>
      </c>
      <c r="E199" s="44"/>
      <c r="F199" s="267" t="s">
        <v>4515</v>
      </c>
      <c r="G199" s="44"/>
      <c r="H199" s="44"/>
      <c r="I199" s="231"/>
      <c r="J199" s="44"/>
      <c r="K199" s="44"/>
      <c r="L199" s="48"/>
      <c r="M199" s="232"/>
      <c r="N199" s="233"/>
      <c r="O199" s="88"/>
      <c r="P199" s="88"/>
      <c r="Q199" s="88"/>
      <c r="R199" s="88"/>
      <c r="S199" s="88"/>
      <c r="T199" s="89"/>
      <c r="U199" s="42"/>
      <c r="V199" s="42"/>
      <c r="W199" s="42"/>
      <c r="X199" s="42"/>
      <c r="Y199" s="42"/>
      <c r="Z199" s="42"/>
      <c r="AA199" s="42"/>
      <c r="AB199" s="42"/>
      <c r="AC199" s="42"/>
      <c r="AD199" s="42"/>
      <c r="AE199" s="42"/>
      <c r="AT199" s="20" t="s">
        <v>283</v>
      </c>
      <c r="AU199" s="20" t="s">
        <v>83</v>
      </c>
    </row>
    <row r="200" s="2" customFormat="1" ht="24.15" customHeight="1">
      <c r="A200" s="42"/>
      <c r="B200" s="43"/>
      <c r="C200" s="216" t="s">
        <v>571</v>
      </c>
      <c r="D200" s="216" t="s">
        <v>217</v>
      </c>
      <c r="E200" s="217" t="s">
        <v>4516</v>
      </c>
      <c r="F200" s="218" t="s">
        <v>4517</v>
      </c>
      <c r="G200" s="219" t="s">
        <v>2823</v>
      </c>
      <c r="H200" s="220">
        <v>14</v>
      </c>
      <c r="I200" s="221"/>
      <c r="J200" s="222">
        <f>ROUND(I200*H200,2)</f>
        <v>0</v>
      </c>
      <c r="K200" s="218" t="s">
        <v>32</v>
      </c>
      <c r="L200" s="48"/>
      <c r="M200" s="223" t="s">
        <v>32</v>
      </c>
      <c r="N200" s="224" t="s">
        <v>47</v>
      </c>
      <c r="O200" s="88"/>
      <c r="P200" s="225">
        <f>O200*H200</f>
        <v>0</v>
      </c>
      <c r="Q200" s="225">
        <v>0</v>
      </c>
      <c r="R200" s="225">
        <f>Q200*H200</f>
        <v>0</v>
      </c>
      <c r="S200" s="225">
        <v>0</v>
      </c>
      <c r="T200" s="226">
        <f>S200*H200</f>
        <v>0</v>
      </c>
      <c r="U200" s="42"/>
      <c r="V200" s="42"/>
      <c r="W200" s="42"/>
      <c r="X200" s="42"/>
      <c r="Y200" s="42"/>
      <c r="Z200" s="42"/>
      <c r="AA200" s="42"/>
      <c r="AB200" s="42"/>
      <c r="AC200" s="42"/>
      <c r="AD200" s="42"/>
      <c r="AE200" s="42"/>
      <c r="AR200" s="227" t="s">
        <v>215</v>
      </c>
      <c r="AT200" s="227" t="s">
        <v>217</v>
      </c>
      <c r="AU200" s="227" t="s">
        <v>83</v>
      </c>
      <c r="AY200" s="20" t="s">
        <v>214</v>
      </c>
      <c r="BE200" s="228">
        <f>IF(N200="základní",J200,0)</f>
        <v>0</v>
      </c>
      <c r="BF200" s="228">
        <f>IF(N200="snížená",J200,0)</f>
        <v>0</v>
      </c>
      <c r="BG200" s="228">
        <f>IF(N200="zákl. přenesená",J200,0)</f>
        <v>0</v>
      </c>
      <c r="BH200" s="228">
        <f>IF(N200="sníž. přenesená",J200,0)</f>
        <v>0</v>
      </c>
      <c r="BI200" s="228">
        <f>IF(N200="nulová",J200,0)</f>
        <v>0</v>
      </c>
      <c r="BJ200" s="20" t="s">
        <v>83</v>
      </c>
      <c r="BK200" s="228">
        <f>ROUND(I200*H200,2)</f>
        <v>0</v>
      </c>
      <c r="BL200" s="20" t="s">
        <v>215</v>
      </c>
      <c r="BM200" s="227" t="s">
        <v>3014</v>
      </c>
    </row>
    <row r="201" s="2" customFormat="1">
      <c r="A201" s="42"/>
      <c r="B201" s="43"/>
      <c r="C201" s="44"/>
      <c r="D201" s="236" t="s">
        <v>283</v>
      </c>
      <c r="E201" s="44"/>
      <c r="F201" s="267" t="s">
        <v>3622</v>
      </c>
      <c r="G201" s="44"/>
      <c r="H201" s="44"/>
      <c r="I201" s="231"/>
      <c r="J201" s="44"/>
      <c r="K201" s="44"/>
      <c r="L201" s="48"/>
      <c r="M201" s="232"/>
      <c r="N201" s="233"/>
      <c r="O201" s="88"/>
      <c r="P201" s="88"/>
      <c r="Q201" s="88"/>
      <c r="R201" s="88"/>
      <c r="S201" s="88"/>
      <c r="T201" s="89"/>
      <c r="U201" s="42"/>
      <c r="V201" s="42"/>
      <c r="W201" s="42"/>
      <c r="X201" s="42"/>
      <c r="Y201" s="42"/>
      <c r="Z201" s="42"/>
      <c r="AA201" s="42"/>
      <c r="AB201" s="42"/>
      <c r="AC201" s="42"/>
      <c r="AD201" s="42"/>
      <c r="AE201" s="42"/>
      <c r="AT201" s="20" t="s">
        <v>283</v>
      </c>
      <c r="AU201" s="20" t="s">
        <v>83</v>
      </c>
    </row>
    <row r="202" s="2" customFormat="1" ht="16.5" customHeight="1">
      <c r="A202" s="42"/>
      <c r="B202" s="43"/>
      <c r="C202" s="216" t="s">
        <v>576</v>
      </c>
      <c r="D202" s="216" t="s">
        <v>217</v>
      </c>
      <c r="E202" s="217" t="s">
        <v>4518</v>
      </c>
      <c r="F202" s="218" t="s">
        <v>3639</v>
      </c>
      <c r="G202" s="219" t="s">
        <v>2823</v>
      </c>
      <c r="H202" s="220">
        <v>9</v>
      </c>
      <c r="I202" s="221"/>
      <c r="J202" s="222">
        <f>ROUND(I202*H202,2)</f>
        <v>0</v>
      </c>
      <c r="K202" s="218" t="s">
        <v>32</v>
      </c>
      <c r="L202" s="48"/>
      <c r="M202" s="223" t="s">
        <v>32</v>
      </c>
      <c r="N202" s="224" t="s">
        <v>47</v>
      </c>
      <c r="O202" s="88"/>
      <c r="P202" s="225">
        <f>O202*H202</f>
        <v>0</v>
      </c>
      <c r="Q202" s="225">
        <v>0</v>
      </c>
      <c r="R202" s="225">
        <f>Q202*H202</f>
        <v>0</v>
      </c>
      <c r="S202" s="225">
        <v>0</v>
      </c>
      <c r="T202" s="226">
        <f>S202*H202</f>
        <v>0</v>
      </c>
      <c r="U202" s="42"/>
      <c r="V202" s="42"/>
      <c r="W202" s="42"/>
      <c r="X202" s="42"/>
      <c r="Y202" s="42"/>
      <c r="Z202" s="42"/>
      <c r="AA202" s="42"/>
      <c r="AB202" s="42"/>
      <c r="AC202" s="42"/>
      <c r="AD202" s="42"/>
      <c r="AE202" s="42"/>
      <c r="AR202" s="227" t="s">
        <v>215</v>
      </c>
      <c r="AT202" s="227" t="s">
        <v>217</v>
      </c>
      <c r="AU202" s="227" t="s">
        <v>83</v>
      </c>
      <c r="AY202" s="20" t="s">
        <v>214</v>
      </c>
      <c r="BE202" s="228">
        <f>IF(N202="základní",J202,0)</f>
        <v>0</v>
      </c>
      <c r="BF202" s="228">
        <f>IF(N202="snížená",J202,0)</f>
        <v>0</v>
      </c>
      <c r="BG202" s="228">
        <f>IF(N202="zákl. přenesená",J202,0)</f>
        <v>0</v>
      </c>
      <c r="BH202" s="228">
        <f>IF(N202="sníž. přenesená",J202,0)</f>
        <v>0</v>
      </c>
      <c r="BI202" s="228">
        <f>IF(N202="nulová",J202,0)</f>
        <v>0</v>
      </c>
      <c r="BJ202" s="20" t="s">
        <v>83</v>
      </c>
      <c r="BK202" s="228">
        <f>ROUND(I202*H202,2)</f>
        <v>0</v>
      </c>
      <c r="BL202" s="20" t="s">
        <v>215</v>
      </c>
      <c r="BM202" s="227" t="s">
        <v>3016</v>
      </c>
    </row>
    <row r="203" s="2" customFormat="1">
      <c r="A203" s="42"/>
      <c r="B203" s="43"/>
      <c r="C203" s="44"/>
      <c r="D203" s="236" t="s">
        <v>283</v>
      </c>
      <c r="E203" s="44"/>
      <c r="F203" s="267" t="s">
        <v>4519</v>
      </c>
      <c r="G203" s="44"/>
      <c r="H203" s="44"/>
      <c r="I203" s="231"/>
      <c r="J203" s="44"/>
      <c r="K203" s="44"/>
      <c r="L203" s="48"/>
      <c r="M203" s="232"/>
      <c r="N203" s="233"/>
      <c r="O203" s="88"/>
      <c r="P203" s="88"/>
      <c r="Q203" s="88"/>
      <c r="R203" s="88"/>
      <c r="S203" s="88"/>
      <c r="T203" s="89"/>
      <c r="U203" s="42"/>
      <c r="V203" s="42"/>
      <c r="W203" s="42"/>
      <c r="X203" s="42"/>
      <c r="Y203" s="42"/>
      <c r="Z203" s="42"/>
      <c r="AA203" s="42"/>
      <c r="AB203" s="42"/>
      <c r="AC203" s="42"/>
      <c r="AD203" s="42"/>
      <c r="AE203" s="42"/>
      <c r="AT203" s="20" t="s">
        <v>283</v>
      </c>
      <c r="AU203" s="20" t="s">
        <v>83</v>
      </c>
    </row>
    <row r="204" s="2" customFormat="1" ht="24.15" customHeight="1">
      <c r="A204" s="42"/>
      <c r="B204" s="43"/>
      <c r="C204" s="216" t="s">
        <v>583</v>
      </c>
      <c r="D204" s="216" t="s">
        <v>217</v>
      </c>
      <c r="E204" s="217" t="s">
        <v>4520</v>
      </c>
      <c r="F204" s="218" t="s">
        <v>4521</v>
      </c>
      <c r="G204" s="219" t="s">
        <v>280</v>
      </c>
      <c r="H204" s="220">
        <v>642</v>
      </c>
      <c r="I204" s="221"/>
      <c r="J204" s="222">
        <f>ROUND(I204*H204,2)</f>
        <v>0</v>
      </c>
      <c r="K204" s="218" t="s">
        <v>32</v>
      </c>
      <c r="L204" s="48"/>
      <c r="M204" s="223" t="s">
        <v>32</v>
      </c>
      <c r="N204" s="224" t="s">
        <v>47</v>
      </c>
      <c r="O204" s="88"/>
      <c r="P204" s="225">
        <f>O204*H204</f>
        <v>0</v>
      </c>
      <c r="Q204" s="225">
        <v>0</v>
      </c>
      <c r="R204" s="225">
        <f>Q204*H204</f>
        <v>0</v>
      </c>
      <c r="S204" s="225">
        <v>0</v>
      </c>
      <c r="T204" s="226">
        <f>S204*H204</f>
        <v>0</v>
      </c>
      <c r="U204" s="42"/>
      <c r="V204" s="42"/>
      <c r="W204" s="42"/>
      <c r="X204" s="42"/>
      <c r="Y204" s="42"/>
      <c r="Z204" s="42"/>
      <c r="AA204" s="42"/>
      <c r="AB204" s="42"/>
      <c r="AC204" s="42"/>
      <c r="AD204" s="42"/>
      <c r="AE204" s="42"/>
      <c r="AR204" s="227" t="s">
        <v>215</v>
      </c>
      <c r="AT204" s="227" t="s">
        <v>217</v>
      </c>
      <c r="AU204" s="227" t="s">
        <v>83</v>
      </c>
      <c r="AY204" s="20" t="s">
        <v>214</v>
      </c>
      <c r="BE204" s="228">
        <f>IF(N204="základní",J204,0)</f>
        <v>0</v>
      </c>
      <c r="BF204" s="228">
        <f>IF(N204="snížená",J204,0)</f>
        <v>0</v>
      </c>
      <c r="BG204" s="228">
        <f>IF(N204="zákl. přenesená",J204,0)</f>
        <v>0</v>
      </c>
      <c r="BH204" s="228">
        <f>IF(N204="sníž. přenesená",J204,0)</f>
        <v>0</v>
      </c>
      <c r="BI204" s="228">
        <f>IF(N204="nulová",J204,0)</f>
        <v>0</v>
      </c>
      <c r="BJ204" s="20" t="s">
        <v>83</v>
      </c>
      <c r="BK204" s="228">
        <f>ROUND(I204*H204,2)</f>
        <v>0</v>
      </c>
      <c r="BL204" s="20" t="s">
        <v>215</v>
      </c>
      <c r="BM204" s="227" t="s">
        <v>3019</v>
      </c>
    </row>
    <row r="205" s="2" customFormat="1">
      <c r="A205" s="42"/>
      <c r="B205" s="43"/>
      <c r="C205" s="44"/>
      <c r="D205" s="236" t="s">
        <v>283</v>
      </c>
      <c r="E205" s="44"/>
      <c r="F205" s="267" t="s">
        <v>4400</v>
      </c>
      <c r="G205" s="44"/>
      <c r="H205" s="44"/>
      <c r="I205" s="231"/>
      <c r="J205" s="44"/>
      <c r="K205" s="44"/>
      <c r="L205" s="48"/>
      <c r="M205" s="232"/>
      <c r="N205" s="233"/>
      <c r="O205" s="88"/>
      <c r="P205" s="88"/>
      <c r="Q205" s="88"/>
      <c r="R205" s="88"/>
      <c r="S205" s="88"/>
      <c r="T205" s="89"/>
      <c r="U205" s="42"/>
      <c r="V205" s="42"/>
      <c r="W205" s="42"/>
      <c r="X205" s="42"/>
      <c r="Y205" s="42"/>
      <c r="Z205" s="42"/>
      <c r="AA205" s="42"/>
      <c r="AB205" s="42"/>
      <c r="AC205" s="42"/>
      <c r="AD205" s="42"/>
      <c r="AE205" s="42"/>
      <c r="AT205" s="20" t="s">
        <v>283</v>
      </c>
      <c r="AU205" s="20" t="s">
        <v>83</v>
      </c>
    </row>
    <row r="206" s="2" customFormat="1" ht="16.5" customHeight="1">
      <c r="A206" s="42"/>
      <c r="B206" s="43"/>
      <c r="C206" s="216" t="s">
        <v>589</v>
      </c>
      <c r="D206" s="216" t="s">
        <v>217</v>
      </c>
      <c r="E206" s="217" t="s">
        <v>4522</v>
      </c>
      <c r="F206" s="218" t="s">
        <v>4523</v>
      </c>
      <c r="G206" s="219" t="s">
        <v>670</v>
      </c>
      <c r="H206" s="220">
        <v>1</v>
      </c>
      <c r="I206" s="221"/>
      <c r="J206" s="222">
        <f>ROUND(I206*H206,2)</f>
        <v>0</v>
      </c>
      <c r="K206" s="218" t="s">
        <v>32</v>
      </c>
      <c r="L206" s="48"/>
      <c r="M206" s="223" t="s">
        <v>32</v>
      </c>
      <c r="N206" s="224" t="s">
        <v>47</v>
      </c>
      <c r="O206" s="88"/>
      <c r="P206" s="225">
        <f>O206*H206</f>
        <v>0</v>
      </c>
      <c r="Q206" s="225">
        <v>0</v>
      </c>
      <c r="R206" s="225">
        <f>Q206*H206</f>
        <v>0</v>
      </c>
      <c r="S206" s="225">
        <v>0</v>
      </c>
      <c r="T206" s="226">
        <f>S206*H206</f>
        <v>0</v>
      </c>
      <c r="U206" s="42"/>
      <c r="V206" s="42"/>
      <c r="W206" s="42"/>
      <c r="X206" s="42"/>
      <c r="Y206" s="42"/>
      <c r="Z206" s="42"/>
      <c r="AA206" s="42"/>
      <c r="AB206" s="42"/>
      <c r="AC206" s="42"/>
      <c r="AD206" s="42"/>
      <c r="AE206" s="42"/>
      <c r="AR206" s="227" t="s">
        <v>215</v>
      </c>
      <c r="AT206" s="227" t="s">
        <v>217</v>
      </c>
      <c r="AU206" s="227" t="s">
        <v>83</v>
      </c>
      <c r="AY206" s="20" t="s">
        <v>214</v>
      </c>
      <c r="BE206" s="228">
        <f>IF(N206="základní",J206,0)</f>
        <v>0</v>
      </c>
      <c r="BF206" s="228">
        <f>IF(N206="snížená",J206,0)</f>
        <v>0</v>
      </c>
      <c r="BG206" s="228">
        <f>IF(N206="zákl. přenesená",J206,0)</f>
        <v>0</v>
      </c>
      <c r="BH206" s="228">
        <f>IF(N206="sníž. přenesená",J206,0)</f>
        <v>0</v>
      </c>
      <c r="BI206" s="228">
        <f>IF(N206="nulová",J206,0)</f>
        <v>0</v>
      </c>
      <c r="BJ206" s="20" t="s">
        <v>83</v>
      </c>
      <c r="BK206" s="228">
        <f>ROUND(I206*H206,2)</f>
        <v>0</v>
      </c>
      <c r="BL206" s="20" t="s">
        <v>215</v>
      </c>
      <c r="BM206" s="227" t="s">
        <v>3024</v>
      </c>
    </row>
    <row r="207" s="2" customFormat="1">
      <c r="A207" s="42"/>
      <c r="B207" s="43"/>
      <c r="C207" s="44"/>
      <c r="D207" s="236" t="s">
        <v>283</v>
      </c>
      <c r="E207" s="44"/>
      <c r="F207" s="267" t="s">
        <v>4400</v>
      </c>
      <c r="G207" s="44"/>
      <c r="H207" s="44"/>
      <c r="I207" s="231"/>
      <c r="J207" s="44"/>
      <c r="K207" s="44"/>
      <c r="L207" s="48"/>
      <c r="M207" s="232"/>
      <c r="N207" s="233"/>
      <c r="O207" s="88"/>
      <c r="P207" s="88"/>
      <c r="Q207" s="88"/>
      <c r="R207" s="88"/>
      <c r="S207" s="88"/>
      <c r="T207" s="89"/>
      <c r="U207" s="42"/>
      <c r="V207" s="42"/>
      <c r="W207" s="42"/>
      <c r="X207" s="42"/>
      <c r="Y207" s="42"/>
      <c r="Z207" s="42"/>
      <c r="AA207" s="42"/>
      <c r="AB207" s="42"/>
      <c r="AC207" s="42"/>
      <c r="AD207" s="42"/>
      <c r="AE207" s="42"/>
      <c r="AT207" s="20" t="s">
        <v>283</v>
      </c>
      <c r="AU207" s="20" t="s">
        <v>83</v>
      </c>
    </row>
    <row r="208" s="2" customFormat="1" ht="44.25" customHeight="1">
      <c r="A208" s="42"/>
      <c r="B208" s="43"/>
      <c r="C208" s="216" t="s">
        <v>594</v>
      </c>
      <c r="D208" s="216" t="s">
        <v>217</v>
      </c>
      <c r="E208" s="217" t="s">
        <v>4524</v>
      </c>
      <c r="F208" s="218" t="s">
        <v>4525</v>
      </c>
      <c r="G208" s="219" t="s">
        <v>670</v>
      </c>
      <c r="H208" s="220">
        <v>29</v>
      </c>
      <c r="I208" s="221"/>
      <c r="J208" s="222">
        <f>ROUND(I208*H208,2)</f>
        <v>0</v>
      </c>
      <c r="K208" s="218" t="s">
        <v>32</v>
      </c>
      <c r="L208" s="48"/>
      <c r="M208" s="223" t="s">
        <v>32</v>
      </c>
      <c r="N208" s="224" t="s">
        <v>47</v>
      </c>
      <c r="O208" s="88"/>
      <c r="P208" s="225">
        <f>O208*H208</f>
        <v>0</v>
      </c>
      <c r="Q208" s="225">
        <v>0</v>
      </c>
      <c r="R208" s="225">
        <f>Q208*H208</f>
        <v>0</v>
      </c>
      <c r="S208" s="225">
        <v>0</v>
      </c>
      <c r="T208" s="226">
        <f>S208*H208</f>
        <v>0</v>
      </c>
      <c r="U208" s="42"/>
      <c r="V208" s="42"/>
      <c r="W208" s="42"/>
      <c r="X208" s="42"/>
      <c r="Y208" s="42"/>
      <c r="Z208" s="42"/>
      <c r="AA208" s="42"/>
      <c r="AB208" s="42"/>
      <c r="AC208" s="42"/>
      <c r="AD208" s="42"/>
      <c r="AE208" s="42"/>
      <c r="AR208" s="227" t="s">
        <v>215</v>
      </c>
      <c r="AT208" s="227" t="s">
        <v>217</v>
      </c>
      <c r="AU208" s="227" t="s">
        <v>83</v>
      </c>
      <c r="AY208" s="20" t="s">
        <v>214</v>
      </c>
      <c r="BE208" s="228">
        <f>IF(N208="základní",J208,0)</f>
        <v>0</v>
      </c>
      <c r="BF208" s="228">
        <f>IF(N208="snížená",J208,0)</f>
        <v>0</v>
      </c>
      <c r="BG208" s="228">
        <f>IF(N208="zákl. přenesená",J208,0)</f>
        <v>0</v>
      </c>
      <c r="BH208" s="228">
        <f>IF(N208="sníž. přenesená",J208,0)</f>
        <v>0</v>
      </c>
      <c r="BI208" s="228">
        <f>IF(N208="nulová",J208,0)</f>
        <v>0</v>
      </c>
      <c r="BJ208" s="20" t="s">
        <v>83</v>
      </c>
      <c r="BK208" s="228">
        <f>ROUND(I208*H208,2)</f>
        <v>0</v>
      </c>
      <c r="BL208" s="20" t="s">
        <v>215</v>
      </c>
      <c r="BM208" s="227" t="s">
        <v>3027</v>
      </c>
    </row>
    <row r="209" s="2" customFormat="1">
      <c r="A209" s="42"/>
      <c r="B209" s="43"/>
      <c r="C209" s="44"/>
      <c r="D209" s="236" t="s">
        <v>283</v>
      </c>
      <c r="E209" s="44"/>
      <c r="F209" s="267" t="s">
        <v>4447</v>
      </c>
      <c r="G209" s="44"/>
      <c r="H209" s="44"/>
      <c r="I209" s="231"/>
      <c r="J209" s="44"/>
      <c r="K209" s="44"/>
      <c r="L209" s="48"/>
      <c r="M209" s="232"/>
      <c r="N209" s="233"/>
      <c r="O209" s="88"/>
      <c r="P209" s="88"/>
      <c r="Q209" s="88"/>
      <c r="R209" s="88"/>
      <c r="S209" s="88"/>
      <c r="T209" s="89"/>
      <c r="U209" s="42"/>
      <c r="V209" s="42"/>
      <c r="W209" s="42"/>
      <c r="X209" s="42"/>
      <c r="Y209" s="42"/>
      <c r="Z209" s="42"/>
      <c r="AA209" s="42"/>
      <c r="AB209" s="42"/>
      <c r="AC209" s="42"/>
      <c r="AD209" s="42"/>
      <c r="AE209" s="42"/>
      <c r="AT209" s="20" t="s">
        <v>283</v>
      </c>
      <c r="AU209" s="20" t="s">
        <v>83</v>
      </c>
    </row>
    <row r="210" s="2" customFormat="1" ht="55.5" customHeight="1">
      <c r="A210" s="42"/>
      <c r="B210" s="43"/>
      <c r="C210" s="216" t="s">
        <v>599</v>
      </c>
      <c r="D210" s="216" t="s">
        <v>217</v>
      </c>
      <c r="E210" s="217" t="s">
        <v>4526</v>
      </c>
      <c r="F210" s="218" t="s">
        <v>4527</v>
      </c>
      <c r="G210" s="219" t="s">
        <v>670</v>
      </c>
      <c r="H210" s="220">
        <v>1</v>
      </c>
      <c r="I210" s="221"/>
      <c r="J210" s="222">
        <f>ROUND(I210*H210,2)</f>
        <v>0</v>
      </c>
      <c r="K210" s="218" t="s">
        <v>32</v>
      </c>
      <c r="L210" s="48"/>
      <c r="M210" s="223" t="s">
        <v>32</v>
      </c>
      <c r="N210" s="224" t="s">
        <v>47</v>
      </c>
      <c r="O210" s="88"/>
      <c r="P210" s="225">
        <f>O210*H210</f>
        <v>0</v>
      </c>
      <c r="Q210" s="225">
        <v>0</v>
      </c>
      <c r="R210" s="225">
        <f>Q210*H210</f>
        <v>0</v>
      </c>
      <c r="S210" s="225">
        <v>0</v>
      </c>
      <c r="T210" s="226">
        <f>S210*H210</f>
        <v>0</v>
      </c>
      <c r="U210" s="42"/>
      <c r="V210" s="42"/>
      <c r="W210" s="42"/>
      <c r="X210" s="42"/>
      <c r="Y210" s="42"/>
      <c r="Z210" s="42"/>
      <c r="AA210" s="42"/>
      <c r="AB210" s="42"/>
      <c r="AC210" s="42"/>
      <c r="AD210" s="42"/>
      <c r="AE210" s="42"/>
      <c r="AR210" s="227" t="s">
        <v>215</v>
      </c>
      <c r="AT210" s="227" t="s">
        <v>217</v>
      </c>
      <c r="AU210" s="227" t="s">
        <v>83</v>
      </c>
      <c r="AY210" s="20" t="s">
        <v>214</v>
      </c>
      <c r="BE210" s="228">
        <f>IF(N210="základní",J210,0)</f>
        <v>0</v>
      </c>
      <c r="BF210" s="228">
        <f>IF(N210="snížená",J210,0)</f>
        <v>0</v>
      </c>
      <c r="BG210" s="228">
        <f>IF(N210="zákl. přenesená",J210,0)</f>
        <v>0</v>
      </c>
      <c r="BH210" s="228">
        <f>IF(N210="sníž. přenesená",J210,0)</f>
        <v>0</v>
      </c>
      <c r="BI210" s="228">
        <f>IF(N210="nulová",J210,0)</f>
        <v>0</v>
      </c>
      <c r="BJ210" s="20" t="s">
        <v>83</v>
      </c>
      <c r="BK210" s="228">
        <f>ROUND(I210*H210,2)</f>
        <v>0</v>
      </c>
      <c r="BL210" s="20" t="s">
        <v>215</v>
      </c>
      <c r="BM210" s="227" t="s">
        <v>3032</v>
      </c>
    </row>
    <row r="211" s="2" customFormat="1">
      <c r="A211" s="42"/>
      <c r="B211" s="43"/>
      <c r="C211" s="44"/>
      <c r="D211" s="236" t="s">
        <v>283</v>
      </c>
      <c r="E211" s="44"/>
      <c r="F211" s="267" t="s">
        <v>4528</v>
      </c>
      <c r="G211" s="44"/>
      <c r="H211" s="44"/>
      <c r="I211" s="231"/>
      <c r="J211" s="44"/>
      <c r="K211" s="44"/>
      <c r="L211" s="48"/>
      <c r="M211" s="232"/>
      <c r="N211" s="233"/>
      <c r="O211" s="88"/>
      <c r="P211" s="88"/>
      <c r="Q211" s="88"/>
      <c r="R211" s="88"/>
      <c r="S211" s="88"/>
      <c r="T211" s="89"/>
      <c r="U211" s="42"/>
      <c r="V211" s="42"/>
      <c r="W211" s="42"/>
      <c r="X211" s="42"/>
      <c r="Y211" s="42"/>
      <c r="Z211" s="42"/>
      <c r="AA211" s="42"/>
      <c r="AB211" s="42"/>
      <c r="AC211" s="42"/>
      <c r="AD211" s="42"/>
      <c r="AE211" s="42"/>
      <c r="AT211" s="20" t="s">
        <v>283</v>
      </c>
      <c r="AU211" s="20" t="s">
        <v>83</v>
      </c>
    </row>
    <row r="212" s="2" customFormat="1" ht="16.5" customHeight="1">
      <c r="A212" s="42"/>
      <c r="B212" s="43"/>
      <c r="C212" s="216" t="s">
        <v>604</v>
      </c>
      <c r="D212" s="216" t="s">
        <v>217</v>
      </c>
      <c r="E212" s="217" t="s">
        <v>4529</v>
      </c>
      <c r="F212" s="218" t="s">
        <v>4530</v>
      </c>
      <c r="G212" s="219" t="s">
        <v>670</v>
      </c>
      <c r="H212" s="220">
        <v>1</v>
      </c>
      <c r="I212" s="221"/>
      <c r="J212" s="222">
        <f>ROUND(I212*H212,2)</f>
        <v>0</v>
      </c>
      <c r="K212" s="218" t="s">
        <v>32</v>
      </c>
      <c r="L212" s="48"/>
      <c r="M212" s="223" t="s">
        <v>32</v>
      </c>
      <c r="N212" s="224" t="s">
        <v>47</v>
      </c>
      <c r="O212" s="88"/>
      <c r="P212" s="225">
        <f>O212*H212</f>
        <v>0</v>
      </c>
      <c r="Q212" s="225">
        <v>0</v>
      </c>
      <c r="R212" s="225">
        <f>Q212*H212</f>
        <v>0</v>
      </c>
      <c r="S212" s="225">
        <v>0</v>
      </c>
      <c r="T212" s="226">
        <f>S212*H212</f>
        <v>0</v>
      </c>
      <c r="U212" s="42"/>
      <c r="V212" s="42"/>
      <c r="W212" s="42"/>
      <c r="X212" s="42"/>
      <c r="Y212" s="42"/>
      <c r="Z212" s="42"/>
      <c r="AA212" s="42"/>
      <c r="AB212" s="42"/>
      <c r="AC212" s="42"/>
      <c r="AD212" s="42"/>
      <c r="AE212" s="42"/>
      <c r="AR212" s="227" t="s">
        <v>215</v>
      </c>
      <c r="AT212" s="227" t="s">
        <v>217</v>
      </c>
      <c r="AU212" s="227" t="s">
        <v>83</v>
      </c>
      <c r="AY212" s="20" t="s">
        <v>214</v>
      </c>
      <c r="BE212" s="228">
        <f>IF(N212="základní",J212,0)</f>
        <v>0</v>
      </c>
      <c r="BF212" s="228">
        <f>IF(N212="snížená",J212,0)</f>
        <v>0</v>
      </c>
      <c r="BG212" s="228">
        <f>IF(N212="zákl. přenesená",J212,0)</f>
        <v>0</v>
      </c>
      <c r="BH212" s="228">
        <f>IF(N212="sníž. přenesená",J212,0)</f>
        <v>0</v>
      </c>
      <c r="BI212" s="228">
        <f>IF(N212="nulová",J212,0)</f>
        <v>0</v>
      </c>
      <c r="BJ212" s="20" t="s">
        <v>83</v>
      </c>
      <c r="BK212" s="228">
        <f>ROUND(I212*H212,2)</f>
        <v>0</v>
      </c>
      <c r="BL212" s="20" t="s">
        <v>215</v>
      </c>
      <c r="BM212" s="227" t="s">
        <v>3037</v>
      </c>
    </row>
    <row r="213" s="2" customFormat="1" ht="49.05" customHeight="1">
      <c r="A213" s="42"/>
      <c r="B213" s="43"/>
      <c r="C213" s="216" t="s">
        <v>609</v>
      </c>
      <c r="D213" s="216" t="s">
        <v>217</v>
      </c>
      <c r="E213" s="217" t="s">
        <v>4531</v>
      </c>
      <c r="F213" s="218" t="s">
        <v>4532</v>
      </c>
      <c r="G213" s="219" t="s">
        <v>670</v>
      </c>
      <c r="H213" s="220">
        <v>1</v>
      </c>
      <c r="I213" s="221"/>
      <c r="J213" s="222">
        <f>ROUND(I213*H213,2)</f>
        <v>0</v>
      </c>
      <c r="K213" s="218" t="s">
        <v>32</v>
      </c>
      <c r="L213" s="48"/>
      <c r="M213" s="223" t="s">
        <v>32</v>
      </c>
      <c r="N213" s="224" t="s">
        <v>47</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215</v>
      </c>
      <c r="AT213" s="227" t="s">
        <v>217</v>
      </c>
      <c r="AU213" s="227" t="s">
        <v>83</v>
      </c>
      <c r="AY213" s="20" t="s">
        <v>214</v>
      </c>
      <c r="BE213" s="228">
        <f>IF(N213="základní",J213,0)</f>
        <v>0</v>
      </c>
      <c r="BF213" s="228">
        <f>IF(N213="snížená",J213,0)</f>
        <v>0</v>
      </c>
      <c r="BG213" s="228">
        <f>IF(N213="zákl. přenesená",J213,0)</f>
        <v>0</v>
      </c>
      <c r="BH213" s="228">
        <f>IF(N213="sníž. přenesená",J213,0)</f>
        <v>0</v>
      </c>
      <c r="BI213" s="228">
        <f>IF(N213="nulová",J213,0)</f>
        <v>0</v>
      </c>
      <c r="BJ213" s="20" t="s">
        <v>83</v>
      </c>
      <c r="BK213" s="228">
        <f>ROUND(I213*H213,2)</f>
        <v>0</v>
      </c>
      <c r="BL213" s="20" t="s">
        <v>215</v>
      </c>
      <c r="BM213" s="227" t="s">
        <v>3042</v>
      </c>
    </row>
    <row r="214" s="2" customFormat="1">
      <c r="A214" s="42"/>
      <c r="B214" s="43"/>
      <c r="C214" s="44"/>
      <c r="D214" s="236" t="s">
        <v>283</v>
      </c>
      <c r="E214" s="44"/>
      <c r="F214" s="267" t="s">
        <v>4533</v>
      </c>
      <c r="G214" s="44"/>
      <c r="H214" s="44"/>
      <c r="I214" s="231"/>
      <c r="J214" s="44"/>
      <c r="K214" s="44"/>
      <c r="L214" s="48"/>
      <c r="M214" s="232"/>
      <c r="N214" s="233"/>
      <c r="O214" s="88"/>
      <c r="P214" s="88"/>
      <c r="Q214" s="88"/>
      <c r="R214" s="88"/>
      <c r="S214" s="88"/>
      <c r="T214" s="89"/>
      <c r="U214" s="42"/>
      <c r="V214" s="42"/>
      <c r="W214" s="42"/>
      <c r="X214" s="42"/>
      <c r="Y214" s="42"/>
      <c r="Z214" s="42"/>
      <c r="AA214" s="42"/>
      <c r="AB214" s="42"/>
      <c r="AC214" s="42"/>
      <c r="AD214" s="42"/>
      <c r="AE214" s="42"/>
      <c r="AT214" s="20" t="s">
        <v>283</v>
      </c>
      <c r="AU214" s="20" t="s">
        <v>83</v>
      </c>
    </row>
    <row r="215" s="2" customFormat="1" ht="16.5" customHeight="1">
      <c r="A215" s="42"/>
      <c r="B215" s="43"/>
      <c r="C215" s="216" t="s">
        <v>614</v>
      </c>
      <c r="D215" s="216" t="s">
        <v>217</v>
      </c>
      <c r="E215" s="217" t="s">
        <v>4534</v>
      </c>
      <c r="F215" s="218" t="s">
        <v>3645</v>
      </c>
      <c r="G215" s="219" t="s">
        <v>670</v>
      </c>
      <c r="H215" s="220">
        <v>1</v>
      </c>
      <c r="I215" s="221"/>
      <c r="J215" s="222">
        <f>ROUND(I215*H215,2)</f>
        <v>0</v>
      </c>
      <c r="K215" s="218" t="s">
        <v>32</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215</v>
      </c>
      <c r="AT215" s="227" t="s">
        <v>217</v>
      </c>
      <c r="AU215" s="227" t="s">
        <v>83</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215</v>
      </c>
      <c r="BM215" s="227" t="s">
        <v>3046</v>
      </c>
    </row>
    <row r="216" s="2" customFormat="1">
      <c r="A216" s="42"/>
      <c r="B216" s="43"/>
      <c r="C216" s="44"/>
      <c r="D216" s="236" t="s">
        <v>283</v>
      </c>
      <c r="E216" s="44"/>
      <c r="F216" s="267" t="s">
        <v>4535</v>
      </c>
      <c r="G216" s="44"/>
      <c r="H216" s="44"/>
      <c r="I216" s="231"/>
      <c r="J216" s="44"/>
      <c r="K216" s="44"/>
      <c r="L216" s="48"/>
      <c r="M216" s="232"/>
      <c r="N216" s="233"/>
      <c r="O216" s="88"/>
      <c r="P216" s="88"/>
      <c r="Q216" s="88"/>
      <c r="R216" s="88"/>
      <c r="S216" s="88"/>
      <c r="T216" s="89"/>
      <c r="U216" s="42"/>
      <c r="V216" s="42"/>
      <c r="W216" s="42"/>
      <c r="X216" s="42"/>
      <c r="Y216" s="42"/>
      <c r="Z216" s="42"/>
      <c r="AA216" s="42"/>
      <c r="AB216" s="42"/>
      <c r="AC216" s="42"/>
      <c r="AD216" s="42"/>
      <c r="AE216" s="42"/>
      <c r="AT216" s="20" t="s">
        <v>283</v>
      </c>
      <c r="AU216" s="20" t="s">
        <v>83</v>
      </c>
    </row>
    <row r="217" s="2" customFormat="1" ht="24.15" customHeight="1">
      <c r="A217" s="42"/>
      <c r="B217" s="43"/>
      <c r="C217" s="216" t="s">
        <v>619</v>
      </c>
      <c r="D217" s="216" t="s">
        <v>217</v>
      </c>
      <c r="E217" s="217" t="s">
        <v>4536</v>
      </c>
      <c r="F217" s="218" t="s">
        <v>4537</v>
      </c>
      <c r="G217" s="219" t="s">
        <v>670</v>
      </c>
      <c r="H217" s="220">
        <v>1</v>
      </c>
      <c r="I217" s="221"/>
      <c r="J217" s="222">
        <f>ROUND(I217*H217,2)</f>
        <v>0</v>
      </c>
      <c r="K217" s="218" t="s">
        <v>32</v>
      </c>
      <c r="L217" s="48"/>
      <c r="M217" s="223" t="s">
        <v>32</v>
      </c>
      <c r="N217" s="224" t="s">
        <v>47</v>
      </c>
      <c r="O217" s="88"/>
      <c r="P217" s="225">
        <f>O217*H217</f>
        <v>0</v>
      </c>
      <c r="Q217" s="225">
        <v>0</v>
      </c>
      <c r="R217" s="225">
        <f>Q217*H217</f>
        <v>0</v>
      </c>
      <c r="S217" s="225">
        <v>0</v>
      </c>
      <c r="T217" s="226">
        <f>S217*H217</f>
        <v>0</v>
      </c>
      <c r="U217" s="42"/>
      <c r="V217" s="42"/>
      <c r="W217" s="42"/>
      <c r="X217" s="42"/>
      <c r="Y217" s="42"/>
      <c r="Z217" s="42"/>
      <c r="AA217" s="42"/>
      <c r="AB217" s="42"/>
      <c r="AC217" s="42"/>
      <c r="AD217" s="42"/>
      <c r="AE217" s="42"/>
      <c r="AR217" s="227" t="s">
        <v>215</v>
      </c>
      <c r="AT217" s="227" t="s">
        <v>217</v>
      </c>
      <c r="AU217" s="227" t="s">
        <v>83</v>
      </c>
      <c r="AY217" s="20" t="s">
        <v>214</v>
      </c>
      <c r="BE217" s="228">
        <f>IF(N217="základní",J217,0)</f>
        <v>0</v>
      </c>
      <c r="BF217" s="228">
        <f>IF(N217="snížená",J217,0)</f>
        <v>0</v>
      </c>
      <c r="BG217" s="228">
        <f>IF(N217="zákl. přenesená",J217,0)</f>
        <v>0</v>
      </c>
      <c r="BH217" s="228">
        <f>IF(N217="sníž. přenesená",J217,0)</f>
        <v>0</v>
      </c>
      <c r="BI217" s="228">
        <f>IF(N217="nulová",J217,0)</f>
        <v>0</v>
      </c>
      <c r="BJ217" s="20" t="s">
        <v>83</v>
      </c>
      <c r="BK217" s="228">
        <f>ROUND(I217*H217,2)</f>
        <v>0</v>
      </c>
      <c r="BL217" s="20" t="s">
        <v>215</v>
      </c>
      <c r="BM217" s="227" t="s">
        <v>3051</v>
      </c>
    </row>
    <row r="218" s="2" customFormat="1">
      <c r="A218" s="42"/>
      <c r="B218" s="43"/>
      <c r="C218" s="44"/>
      <c r="D218" s="236" t="s">
        <v>283</v>
      </c>
      <c r="E218" s="44"/>
      <c r="F218" s="267" t="s">
        <v>4538</v>
      </c>
      <c r="G218" s="44"/>
      <c r="H218" s="44"/>
      <c r="I218" s="231"/>
      <c r="J218" s="44"/>
      <c r="K218" s="44"/>
      <c r="L218" s="48"/>
      <c r="M218" s="232"/>
      <c r="N218" s="233"/>
      <c r="O218" s="88"/>
      <c r="P218" s="88"/>
      <c r="Q218" s="88"/>
      <c r="R218" s="88"/>
      <c r="S218" s="88"/>
      <c r="T218" s="89"/>
      <c r="U218" s="42"/>
      <c r="V218" s="42"/>
      <c r="W218" s="42"/>
      <c r="X218" s="42"/>
      <c r="Y218" s="42"/>
      <c r="Z218" s="42"/>
      <c r="AA218" s="42"/>
      <c r="AB218" s="42"/>
      <c r="AC218" s="42"/>
      <c r="AD218" s="42"/>
      <c r="AE218" s="42"/>
      <c r="AT218" s="20" t="s">
        <v>283</v>
      </c>
      <c r="AU218" s="20" t="s">
        <v>83</v>
      </c>
    </row>
    <row r="219" s="2" customFormat="1" ht="16.5" customHeight="1">
      <c r="A219" s="42"/>
      <c r="B219" s="43"/>
      <c r="C219" s="216" t="s">
        <v>624</v>
      </c>
      <c r="D219" s="216" t="s">
        <v>217</v>
      </c>
      <c r="E219" s="217" t="s">
        <v>4539</v>
      </c>
      <c r="F219" s="218" t="s">
        <v>2826</v>
      </c>
      <c r="G219" s="219" t="s">
        <v>670</v>
      </c>
      <c r="H219" s="220">
        <v>1</v>
      </c>
      <c r="I219" s="221"/>
      <c r="J219" s="222">
        <f>ROUND(I219*H219,2)</f>
        <v>0</v>
      </c>
      <c r="K219" s="218" t="s">
        <v>32</v>
      </c>
      <c r="L219" s="48"/>
      <c r="M219" s="223" t="s">
        <v>32</v>
      </c>
      <c r="N219" s="224" t="s">
        <v>47</v>
      </c>
      <c r="O219" s="88"/>
      <c r="P219" s="225">
        <f>O219*H219</f>
        <v>0</v>
      </c>
      <c r="Q219" s="225">
        <v>0</v>
      </c>
      <c r="R219" s="225">
        <f>Q219*H219</f>
        <v>0</v>
      </c>
      <c r="S219" s="225">
        <v>0</v>
      </c>
      <c r="T219" s="226">
        <f>S219*H219</f>
        <v>0</v>
      </c>
      <c r="U219" s="42"/>
      <c r="V219" s="42"/>
      <c r="W219" s="42"/>
      <c r="X219" s="42"/>
      <c r="Y219" s="42"/>
      <c r="Z219" s="42"/>
      <c r="AA219" s="42"/>
      <c r="AB219" s="42"/>
      <c r="AC219" s="42"/>
      <c r="AD219" s="42"/>
      <c r="AE219" s="42"/>
      <c r="AR219" s="227" t="s">
        <v>215</v>
      </c>
      <c r="AT219" s="227" t="s">
        <v>217</v>
      </c>
      <c r="AU219" s="227" t="s">
        <v>83</v>
      </c>
      <c r="AY219" s="20" t="s">
        <v>214</v>
      </c>
      <c r="BE219" s="228">
        <f>IF(N219="základní",J219,0)</f>
        <v>0</v>
      </c>
      <c r="BF219" s="228">
        <f>IF(N219="snížená",J219,0)</f>
        <v>0</v>
      </c>
      <c r="BG219" s="228">
        <f>IF(N219="zákl. přenesená",J219,0)</f>
        <v>0</v>
      </c>
      <c r="BH219" s="228">
        <f>IF(N219="sníž. přenesená",J219,0)</f>
        <v>0</v>
      </c>
      <c r="BI219" s="228">
        <f>IF(N219="nulová",J219,0)</f>
        <v>0</v>
      </c>
      <c r="BJ219" s="20" t="s">
        <v>83</v>
      </c>
      <c r="BK219" s="228">
        <f>ROUND(I219*H219,2)</f>
        <v>0</v>
      </c>
      <c r="BL219" s="20" t="s">
        <v>215</v>
      </c>
      <c r="BM219" s="227" t="s">
        <v>3054</v>
      </c>
    </row>
    <row r="220" s="2" customFormat="1" ht="16.5" customHeight="1">
      <c r="A220" s="42"/>
      <c r="B220" s="43"/>
      <c r="C220" s="216" t="s">
        <v>631</v>
      </c>
      <c r="D220" s="216" t="s">
        <v>217</v>
      </c>
      <c r="E220" s="217" t="s">
        <v>4540</v>
      </c>
      <c r="F220" s="218" t="s">
        <v>4541</v>
      </c>
      <c r="G220" s="219" t="s">
        <v>670</v>
      </c>
      <c r="H220" s="220">
        <v>1</v>
      </c>
      <c r="I220" s="221"/>
      <c r="J220" s="222">
        <f>ROUND(I220*H220,2)</f>
        <v>0</v>
      </c>
      <c r="K220" s="218" t="s">
        <v>32</v>
      </c>
      <c r="L220" s="48"/>
      <c r="M220" s="223" t="s">
        <v>32</v>
      </c>
      <c r="N220" s="224" t="s">
        <v>47</v>
      </c>
      <c r="O220" s="88"/>
      <c r="P220" s="225">
        <f>O220*H220</f>
        <v>0</v>
      </c>
      <c r="Q220" s="225">
        <v>0</v>
      </c>
      <c r="R220" s="225">
        <f>Q220*H220</f>
        <v>0</v>
      </c>
      <c r="S220" s="225">
        <v>0</v>
      </c>
      <c r="T220" s="226">
        <f>S220*H220</f>
        <v>0</v>
      </c>
      <c r="U220" s="42"/>
      <c r="V220" s="42"/>
      <c r="W220" s="42"/>
      <c r="X220" s="42"/>
      <c r="Y220" s="42"/>
      <c r="Z220" s="42"/>
      <c r="AA220" s="42"/>
      <c r="AB220" s="42"/>
      <c r="AC220" s="42"/>
      <c r="AD220" s="42"/>
      <c r="AE220" s="42"/>
      <c r="AR220" s="227" t="s">
        <v>215</v>
      </c>
      <c r="AT220" s="227" t="s">
        <v>217</v>
      </c>
      <c r="AU220" s="227" t="s">
        <v>83</v>
      </c>
      <c r="AY220" s="20" t="s">
        <v>214</v>
      </c>
      <c r="BE220" s="228">
        <f>IF(N220="základní",J220,0)</f>
        <v>0</v>
      </c>
      <c r="BF220" s="228">
        <f>IF(N220="snížená",J220,0)</f>
        <v>0</v>
      </c>
      <c r="BG220" s="228">
        <f>IF(N220="zákl. přenesená",J220,0)</f>
        <v>0</v>
      </c>
      <c r="BH220" s="228">
        <f>IF(N220="sníž. přenesená",J220,0)</f>
        <v>0</v>
      </c>
      <c r="BI220" s="228">
        <f>IF(N220="nulová",J220,0)</f>
        <v>0</v>
      </c>
      <c r="BJ220" s="20" t="s">
        <v>83</v>
      </c>
      <c r="BK220" s="228">
        <f>ROUND(I220*H220,2)</f>
        <v>0</v>
      </c>
      <c r="BL220" s="20" t="s">
        <v>215</v>
      </c>
      <c r="BM220" s="227" t="s">
        <v>3057</v>
      </c>
    </row>
    <row r="221" s="2" customFormat="1">
      <c r="A221" s="42"/>
      <c r="B221" s="43"/>
      <c r="C221" s="44"/>
      <c r="D221" s="236" t="s">
        <v>283</v>
      </c>
      <c r="E221" s="44"/>
      <c r="F221" s="267" t="s">
        <v>4542</v>
      </c>
      <c r="G221" s="44"/>
      <c r="H221" s="44"/>
      <c r="I221" s="231"/>
      <c r="J221" s="44"/>
      <c r="K221" s="44"/>
      <c r="L221" s="48"/>
      <c r="M221" s="232"/>
      <c r="N221" s="233"/>
      <c r="O221" s="88"/>
      <c r="P221" s="88"/>
      <c r="Q221" s="88"/>
      <c r="R221" s="88"/>
      <c r="S221" s="88"/>
      <c r="T221" s="89"/>
      <c r="U221" s="42"/>
      <c r="V221" s="42"/>
      <c r="W221" s="42"/>
      <c r="X221" s="42"/>
      <c r="Y221" s="42"/>
      <c r="Z221" s="42"/>
      <c r="AA221" s="42"/>
      <c r="AB221" s="42"/>
      <c r="AC221" s="42"/>
      <c r="AD221" s="42"/>
      <c r="AE221" s="42"/>
      <c r="AT221" s="20" t="s">
        <v>283</v>
      </c>
      <c r="AU221" s="20" t="s">
        <v>83</v>
      </c>
    </row>
    <row r="222" s="2" customFormat="1" ht="16.5" customHeight="1">
      <c r="A222" s="42"/>
      <c r="B222" s="43"/>
      <c r="C222" s="216" t="s">
        <v>636</v>
      </c>
      <c r="D222" s="216" t="s">
        <v>217</v>
      </c>
      <c r="E222" s="217" t="s">
        <v>4543</v>
      </c>
      <c r="F222" s="218" t="s">
        <v>4544</v>
      </c>
      <c r="G222" s="219" t="s">
        <v>670</v>
      </c>
      <c r="H222" s="220">
        <v>1</v>
      </c>
      <c r="I222" s="221"/>
      <c r="J222" s="222">
        <f>ROUND(I222*H222,2)</f>
        <v>0</v>
      </c>
      <c r="K222" s="218" t="s">
        <v>32</v>
      </c>
      <c r="L222" s="48"/>
      <c r="M222" s="223" t="s">
        <v>32</v>
      </c>
      <c r="N222" s="224" t="s">
        <v>47</v>
      </c>
      <c r="O222" s="88"/>
      <c r="P222" s="225">
        <f>O222*H222</f>
        <v>0</v>
      </c>
      <c r="Q222" s="225">
        <v>0</v>
      </c>
      <c r="R222" s="225">
        <f>Q222*H222</f>
        <v>0</v>
      </c>
      <c r="S222" s="225">
        <v>0</v>
      </c>
      <c r="T222" s="226">
        <f>S222*H222</f>
        <v>0</v>
      </c>
      <c r="U222" s="42"/>
      <c r="V222" s="42"/>
      <c r="W222" s="42"/>
      <c r="X222" s="42"/>
      <c r="Y222" s="42"/>
      <c r="Z222" s="42"/>
      <c r="AA222" s="42"/>
      <c r="AB222" s="42"/>
      <c r="AC222" s="42"/>
      <c r="AD222" s="42"/>
      <c r="AE222" s="42"/>
      <c r="AR222" s="227" t="s">
        <v>215</v>
      </c>
      <c r="AT222" s="227" t="s">
        <v>217</v>
      </c>
      <c r="AU222" s="227" t="s">
        <v>83</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215</v>
      </c>
      <c r="BM222" s="227" t="s">
        <v>3062</v>
      </c>
    </row>
    <row r="223" s="2" customFormat="1">
      <c r="A223" s="42"/>
      <c r="B223" s="43"/>
      <c r="C223" s="44"/>
      <c r="D223" s="236" t="s">
        <v>283</v>
      </c>
      <c r="E223" s="44"/>
      <c r="F223" s="267" t="s">
        <v>4545</v>
      </c>
      <c r="G223" s="44"/>
      <c r="H223" s="44"/>
      <c r="I223" s="231"/>
      <c r="J223" s="44"/>
      <c r="K223" s="44"/>
      <c r="L223" s="48"/>
      <c r="M223" s="292"/>
      <c r="N223" s="293"/>
      <c r="O223" s="294"/>
      <c r="P223" s="294"/>
      <c r="Q223" s="294"/>
      <c r="R223" s="294"/>
      <c r="S223" s="294"/>
      <c r="T223" s="295"/>
      <c r="U223" s="42"/>
      <c r="V223" s="42"/>
      <c r="W223" s="42"/>
      <c r="X223" s="42"/>
      <c r="Y223" s="42"/>
      <c r="Z223" s="42"/>
      <c r="AA223" s="42"/>
      <c r="AB223" s="42"/>
      <c r="AC223" s="42"/>
      <c r="AD223" s="42"/>
      <c r="AE223" s="42"/>
      <c r="AT223" s="20" t="s">
        <v>283</v>
      </c>
      <c r="AU223" s="20" t="s">
        <v>83</v>
      </c>
    </row>
    <row r="224" s="2" customFormat="1" ht="6.96" customHeight="1">
      <c r="A224" s="42"/>
      <c r="B224" s="63"/>
      <c r="C224" s="64"/>
      <c r="D224" s="64"/>
      <c r="E224" s="64"/>
      <c r="F224" s="64"/>
      <c r="G224" s="64"/>
      <c r="H224" s="64"/>
      <c r="I224" s="64"/>
      <c r="J224" s="64"/>
      <c r="K224" s="64"/>
      <c r="L224" s="48"/>
      <c r="M224" s="42"/>
      <c r="O224" s="42"/>
      <c r="P224" s="42"/>
      <c r="Q224" s="42"/>
      <c r="R224" s="42"/>
      <c r="S224" s="42"/>
      <c r="T224" s="42"/>
      <c r="U224" s="42"/>
      <c r="V224" s="42"/>
      <c r="W224" s="42"/>
      <c r="X224" s="42"/>
      <c r="Y224" s="42"/>
      <c r="Z224" s="42"/>
      <c r="AA224" s="42"/>
      <c r="AB224" s="42"/>
      <c r="AC224" s="42"/>
      <c r="AD224" s="42"/>
      <c r="AE224" s="42"/>
    </row>
  </sheetData>
  <sheetProtection sheet="1" autoFilter="0" formatColumns="0" formatRows="0" objects="1" scenarios="1" spinCount="100000" saltValue="ejfQHmFBCu1uQyjuwB7WqZ5932IB24xGX5JvvSAd0HKjKRYwzYRy0oy9FO9xco0Hxa/ctfmBzj2FxZTQKgR+9A==" hashValue="4jyBgFK8UmdXhBDslAE7r4mxTzoqfoLZuAlW2s4jO5HMJHGbm7IxgvGJT6G9b407fQtUIH78oJ+0auwlttulEw==" algorithmName="SHA-512" password="CC35"/>
  <autoFilter ref="C84:K223"/>
  <mergeCells count="9">
    <mergeCell ref="E7:H7"/>
    <mergeCell ref="E9:H9"/>
    <mergeCell ref="E18:H18"/>
    <mergeCell ref="E27:H27"/>
    <mergeCell ref="E48:H48"/>
    <mergeCell ref="E50:H50"/>
    <mergeCell ref="E75:H75"/>
    <mergeCell ref="E77:H7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147</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4546</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ROUND(J81,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ROUND((SUM(BE81:BE155)),  2)</f>
        <v>0</v>
      </c>
      <c r="G33" s="42"/>
      <c r="H33" s="42"/>
      <c r="I33" s="161">
        <v>0.20999999999999999</v>
      </c>
      <c r="J33" s="160">
        <f>ROUND(((SUM(BE81:BE155))*I33),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ROUND((SUM(BF81:BF155)),  2)</f>
        <v>0</v>
      </c>
      <c r="G34" s="42"/>
      <c r="H34" s="42"/>
      <c r="I34" s="161">
        <v>0.12</v>
      </c>
      <c r="J34" s="160">
        <f>ROUND(((SUM(BF81:BF155))*I34),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ROUND((SUM(BG81:BG155)),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ROUND((SUM(BH81:BH155)),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ROUND((SUM(BI81:BI155)),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 xml:space="preserve">D.2.1 -  FVE</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J81</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4547</v>
      </c>
      <c r="E60" s="181"/>
      <c r="F60" s="181"/>
      <c r="G60" s="181"/>
      <c r="H60" s="181"/>
      <c r="I60" s="181"/>
      <c r="J60" s="182">
        <f>J82</f>
        <v>0</v>
      </c>
      <c r="K60" s="179"/>
      <c r="L60" s="183"/>
      <c r="S60" s="9"/>
      <c r="T60" s="9"/>
      <c r="U60" s="9"/>
      <c r="V60" s="9"/>
      <c r="W60" s="9"/>
      <c r="X60" s="9"/>
      <c r="Y60" s="9"/>
      <c r="Z60" s="9"/>
      <c r="AA60" s="9"/>
      <c r="AB60" s="9"/>
      <c r="AC60" s="9"/>
      <c r="AD60" s="9"/>
      <c r="AE60" s="9"/>
    </row>
    <row r="61" s="9" customFormat="1" ht="24.96" customHeight="1">
      <c r="A61" s="9"/>
      <c r="B61" s="178"/>
      <c r="C61" s="179"/>
      <c r="D61" s="180" t="s">
        <v>4548</v>
      </c>
      <c r="E61" s="181"/>
      <c r="F61" s="181"/>
      <c r="G61" s="181"/>
      <c r="H61" s="181"/>
      <c r="I61" s="181"/>
      <c r="J61" s="182">
        <f>J125</f>
        <v>0</v>
      </c>
      <c r="K61" s="179"/>
      <c r="L61" s="183"/>
      <c r="S61" s="9"/>
      <c r="T61" s="9"/>
      <c r="U61" s="9"/>
      <c r="V61" s="9"/>
      <c r="W61" s="9"/>
      <c r="X61" s="9"/>
      <c r="Y61" s="9"/>
      <c r="Z61" s="9"/>
      <c r="AA61" s="9"/>
      <c r="AB61" s="9"/>
      <c r="AC61" s="9"/>
      <c r="AD61" s="9"/>
      <c r="AE61" s="9"/>
    </row>
    <row r="62" s="2" customFormat="1" ht="21.84"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6.96" customHeight="1">
      <c r="A63" s="42"/>
      <c r="B63" s="63"/>
      <c r="C63" s="64"/>
      <c r="D63" s="64"/>
      <c r="E63" s="64"/>
      <c r="F63" s="64"/>
      <c r="G63" s="64"/>
      <c r="H63" s="64"/>
      <c r="I63" s="64"/>
      <c r="J63" s="64"/>
      <c r="K63" s="64"/>
      <c r="L63" s="148"/>
      <c r="S63" s="42"/>
      <c r="T63" s="42"/>
      <c r="U63" s="42"/>
      <c r="V63" s="42"/>
      <c r="W63" s="42"/>
      <c r="X63" s="42"/>
      <c r="Y63" s="42"/>
      <c r="Z63" s="42"/>
      <c r="AA63" s="42"/>
      <c r="AB63" s="42"/>
      <c r="AC63" s="42"/>
      <c r="AD63" s="42"/>
      <c r="AE63" s="42"/>
    </row>
    <row r="67" s="2" customFormat="1" ht="6.96" customHeight="1">
      <c r="A67" s="42"/>
      <c r="B67" s="65"/>
      <c r="C67" s="66"/>
      <c r="D67" s="66"/>
      <c r="E67" s="66"/>
      <c r="F67" s="66"/>
      <c r="G67" s="66"/>
      <c r="H67" s="66"/>
      <c r="I67" s="66"/>
      <c r="J67" s="66"/>
      <c r="K67" s="66"/>
      <c r="L67" s="148"/>
      <c r="S67" s="42"/>
      <c r="T67" s="42"/>
      <c r="U67" s="42"/>
      <c r="V67" s="42"/>
      <c r="W67" s="42"/>
      <c r="X67" s="42"/>
      <c r="Y67" s="42"/>
      <c r="Z67" s="42"/>
      <c r="AA67" s="42"/>
      <c r="AB67" s="42"/>
      <c r="AC67" s="42"/>
      <c r="AD67" s="42"/>
      <c r="AE67" s="42"/>
    </row>
    <row r="68" s="2" customFormat="1" ht="24.96" customHeight="1">
      <c r="A68" s="42"/>
      <c r="B68" s="43"/>
      <c r="C68" s="26" t="s">
        <v>199</v>
      </c>
      <c r="D68" s="44"/>
      <c r="E68" s="44"/>
      <c r="F68" s="44"/>
      <c r="G68" s="44"/>
      <c r="H68" s="44"/>
      <c r="I68" s="44"/>
      <c r="J68" s="44"/>
      <c r="K68" s="44"/>
      <c r="L68" s="148"/>
      <c r="S68" s="42"/>
      <c r="T68" s="42"/>
      <c r="U68" s="42"/>
      <c r="V68" s="42"/>
      <c r="W68" s="42"/>
      <c r="X68" s="42"/>
      <c r="Y68" s="42"/>
      <c r="Z68" s="42"/>
      <c r="AA68" s="42"/>
      <c r="AB68" s="42"/>
      <c r="AC68" s="42"/>
      <c r="AD68" s="42"/>
      <c r="AE68" s="42"/>
    </row>
    <row r="69" s="2" customFormat="1" ht="6.96"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12" customHeight="1">
      <c r="A70" s="42"/>
      <c r="B70" s="43"/>
      <c r="C70" s="35" t="s">
        <v>16</v>
      </c>
      <c r="D70" s="44"/>
      <c r="E70" s="44"/>
      <c r="F70" s="44"/>
      <c r="G70" s="44"/>
      <c r="H70" s="44"/>
      <c r="I70" s="44"/>
      <c r="J70" s="44"/>
      <c r="K70" s="44"/>
      <c r="L70" s="148"/>
      <c r="S70" s="42"/>
      <c r="T70" s="42"/>
      <c r="U70" s="42"/>
      <c r="V70" s="42"/>
      <c r="W70" s="42"/>
      <c r="X70" s="42"/>
      <c r="Y70" s="42"/>
      <c r="Z70" s="42"/>
      <c r="AA70" s="42"/>
      <c r="AB70" s="42"/>
      <c r="AC70" s="42"/>
      <c r="AD70" s="42"/>
      <c r="AE70" s="42"/>
    </row>
    <row r="71" s="2" customFormat="1" ht="26.25" customHeight="1">
      <c r="A71" s="42"/>
      <c r="B71" s="43"/>
      <c r="C71" s="44"/>
      <c r="D71" s="44"/>
      <c r="E71" s="173" t="str">
        <f>E7</f>
        <v>Energeticky úspory objektu Střední odborné školy obchodu, užitého umění a designu Plzeň, Nerudova 33</v>
      </c>
      <c r="F71" s="35"/>
      <c r="G71" s="35"/>
      <c r="H71" s="35"/>
      <c r="I71" s="44"/>
      <c r="J71" s="44"/>
      <c r="K71" s="44"/>
      <c r="L71" s="148"/>
      <c r="S71" s="42"/>
      <c r="T71" s="42"/>
      <c r="U71" s="42"/>
      <c r="V71" s="42"/>
      <c r="W71" s="42"/>
      <c r="X71" s="42"/>
      <c r="Y71" s="42"/>
      <c r="Z71" s="42"/>
      <c r="AA71" s="42"/>
      <c r="AB71" s="42"/>
      <c r="AC71" s="42"/>
      <c r="AD71" s="42"/>
      <c r="AE71" s="42"/>
    </row>
    <row r="72" s="2" customFormat="1" ht="12" customHeight="1">
      <c r="A72" s="42"/>
      <c r="B72" s="43"/>
      <c r="C72" s="35" t="s">
        <v>171</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16.5" customHeight="1">
      <c r="A73" s="42"/>
      <c r="B73" s="43"/>
      <c r="C73" s="44"/>
      <c r="D73" s="44"/>
      <c r="E73" s="73" t="str">
        <f>E9</f>
        <v xml:space="preserve">D.2.1 -  FVE</v>
      </c>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2" customHeight="1">
      <c r="A75" s="42"/>
      <c r="B75" s="43"/>
      <c r="C75" s="35" t="s">
        <v>22</v>
      </c>
      <c r="D75" s="44"/>
      <c r="E75" s="44"/>
      <c r="F75" s="30" t="str">
        <f>F12</f>
        <v xml:space="preserve"> </v>
      </c>
      <c r="G75" s="44"/>
      <c r="H75" s="44"/>
      <c r="I75" s="35" t="s">
        <v>24</v>
      </c>
      <c r="J75" s="76" t="str">
        <f>IF(J12="","",J12)</f>
        <v>26. 11. 2024</v>
      </c>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5.15" customHeight="1">
      <c r="A77" s="42"/>
      <c r="B77" s="43"/>
      <c r="C77" s="35" t="s">
        <v>30</v>
      </c>
      <c r="D77" s="44"/>
      <c r="E77" s="44"/>
      <c r="F77" s="30" t="str">
        <f>E15</f>
        <v xml:space="preserve"> </v>
      </c>
      <c r="G77" s="44"/>
      <c r="H77" s="44"/>
      <c r="I77" s="35" t="s">
        <v>37</v>
      </c>
      <c r="J77" s="40" t="str">
        <f>E21</f>
        <v xml:space="preserve"> </v>
      </c>
      <c r="K77" s="44"/>
      <c r="L77" s="148"/>
      <c r="S77" s="42"/>
      <c r="T77" s="42"/>
      <c r="U77" s="42"/>
      <c r="V77" s="42"/>
      <c r="W77" s="42"/>
      <c r="X77" s="42"/>
      <c r="Y77" s="42"/>
      <c r="Z77" s="42"/>
      <c r="AA77" s="42"/>
      <c r="AB77" s="42"/>
      <c r="AC77" s="42"/>
      <c r="AD77" s="42"/>
      <c r="AE77" s="42"/>
    </row>
    <row r="78" s="2" customFormat="1" ht="15.15" customHeight="1">
      <c r="A78" s="42"/>
      <c r="B78" s="43"/>
      <c r="C78" s="35" t="s">
        <v>35</v>
      </c>
      <c r="D78" s="44"/>
      <c r="E78" s="44"/>
      <c r="F78" s="30" t="str">
        <f>IF(E18="","",E18)</f>
        <v>Vyplň údaj</v>
      </c>
      <c r="G78" s="44"/>
      <c r="H78" s="44"/>
      <c r="I78" s="35" t="s">
        <v>39</v>
      </c>
      <c r="J78" s="40" t="str">
        <f>E24</f>
        <v xml:space="preserve"> </v>
      </c>
      <c r="K78" s="44"/>
      <c r="L78" s="148"/>
      <c r="S78" s="42"/>
      <c r="T78" s="42"/>
      <c r="U78" s="42"/>
      <c r="V78" s="42"/>
      <c r="W78" s="42"/>
      <c r="X78" s="42"/>
      <c r="Y78" s="42"/>
      <c r="Z78" s="42"/>
      <c r="AA78" s="42"/>
      <c r="AB78" s="42"/>
      <c r="AC78" s="42"/>
      <c r="AD78" s="42"/>
      <c r="AE78" s="42"/>
    </row>
    <row r="79" s="2" customFormat="1" ht="10.32"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11" customFormat="1" ht="29.28" customHeight="1">
      <c r="A80" s="189"/>
      <c r="B80" s="190"/>
      <c r="C80" s="191" t="s">
        <v>200</v>
      </c>
      <c r="D80" s="192" t="s">
        <v>61</v>
      </c>
      <c r="E80" s="192" t="s">
        <v>57</v>
      </c>
      <c r="F80" s="192" t="s">
        <v>58</v>
      </c>
      <c r="G80" s="192" t="s">
        <v>201</v>
      </c>
      <c r="H80" s="192" t="s">
        <v>202</v>
      </c>
      <c r="I80" s="192" t="s">
        <v>203</v>
      </c>
      <c r="J80" s="192" t="s">
        <v>177</v>
      </c>
      <c r="K80" s="193" t="s">
        <v>204</v>
      </c>
      <c r="L80" s="194"/>
      <c r="M80" s="96" t="s">
        <v>32</v>
      </c>
      <c r="N80" s="97" t="s">
        <v>46</v>
      </c>
      <c r="O80" s="97" t="s">
        <v>205</v>
      </c>
      <c r="P80" s="97" t="s">
        <v>206</v>
      </c>
      <c r="Q80" s="97" t="s">
        <v>207</v>
      </c>
      <c r="R80" s="97" t="s">
        <v>208</v>
      </c>
      <c r="S80" s="97" t="s">
        <v>209</v>
      </c>
      <c r="T80" s="98" t="s">
        <v>210</v>
      </c>
      <c r="U80" s="189"/>
      <c r="V80" s="189"/>
      <c r="W80" s="189"/>
      <c r="X80" s="189"/>
      <c r="Y80" s="189"/>
      <c r="Z80" s="189"/>
      <c r="AA80" s="189"/>
      <c r="AB80" s="189"/>
      <c r="AC80" s="189"/>
      <c r="AD80" s="189"/>
      <c r="AE80" s="189"/>
    </row>
    <row r="81" s="2" customFormat="1" ht="22.8" customHeight="1">
      <c r="A81" s="42"/>
      <c r="B81" s="43"/>
      <c r="C81" s="103" t="s">
        <v>211</v>
      </c>
      <c r="D81" s="44"/>
      <c r="E81" s="44"/>
      <c r="F81" s="44"/>
      <c r="G81" s="44"/>
      <c r="H81" s="44"/>
      <c r="I81" s="44"/>
      <c r="J81" s="195">
        <f>BK81</f>
        <v>0</v>
      </c>
      <c r="K81" s="44"/>
      <c r="L81" s="48"/>
      <c r="M81" s="99"/>
      <c r="N81" s="196"/>
      <c r="O81" s="100"/>
      <c r="P81" s="197">
        <f>P82+P125</f>
        <v>0</v>
      </c>
      <c r="Q81" s="100"/>
      <c r="R81" s="197">
        <f>R82+R125</f>
        <v>0</v>
      </c>
      <c r="S81" s="100"/>
      <c r="T81" s="198">
        <f>T82+T125</f>
        <v>0</v>
      </c>
      <c r="U81" s="42"/>
      <c r="V81" s="42"/>
      <c r="W81" s="42"/>
      <c r="X81" s="42"/>
      <c r="Y81" s="42"/>
      <c r="Z81" s="42"/>
      <c r="AA81" s="42"/>
      <c r="AB81" s="42"/>
      <c r="AC81" s="42"/>
      <c r="AD81" s="42"/>
      <c r="AE81" s="42"/>
      <c r="AT81" s="20" t="s">
        <v>75</v>
      </c>
      <c r="AU81" s="20" t="s">
        <v>178</v>
      </c>
      <c r="BK81" s="199">
        <f>BK82+BK125</f>
        <v>0</v>
      </c>
    </row>
    <row r="82" s="12" customFormat="1" ht="25.92" customHeight="1">
      <c r="A82" s="12"/>
      <c r="B82" s="200"/>
      <c r="C82" s="201"/>
      <c r="D82" s="202" t="s">
        <v>75</v>
      </c>
      <c r="E82" s="203" t="s">
        <v>83</v>
      </c>
      <c r="F82" s="203" t="s">
        <v>4549</v>
      </c>
      <c r="G82" s="201"/>
      <c r="H82" s="201"/>
      <c r="I82" s="204"/>
      <c r="J82" s="205">
        <f>BK82</f>
        <v>0</v>
      </c>
      <c r="K82" s="201"/>
      <c r="L82" s="206"/>
      <c r="M82" s="207"/>
      <c r="N82" s="208"/>
      <c r="O82" s="208"/>
      <c r="P82" s="209">
        <f>SUM(P83:P124)</f>
        <v>0</v>
      </c>
      <c r="Q82" s="208"/>
      <c r="R82" s="209">
        <f>SUM(R83:R124)</f>
        <v>0</v>
      </c>
      <c r="S82" s="208"/>
      <c r="T82" s="210">
        <f>SUM(T83:T124)</f>
        <v>0</v>
      </c>
      <c r="U82" s="12"/>
      <c r="V82" s="12"/>
      <c r="W82" s="12"/>
      <c r="X82" s="12"/>
      <c r="Y82" s="12"/>
      <c r="Z82" s="12"/>
      <c r="AA82" s="12"/>
      <c r="AB82" s="12"/>
      <c r="AC82" s="12"/>
      <c r="AD82" s="12"/>
      <c r="AE82" s="12"/>
      <c r="AR82" s="211" t="s">
        <v>83</v>
      </c>
      <c r="AT82" s="212" t="s">
        <v>75</v>
      </c>
      <c r="AU82" s="212" t="s">
        <v>76</v>
      </c>
      <c r="AY82" s="211" t="s">
        <v>214</v>
      </c>
      <c r="BK82" s="213">
        <f>SUM(BK83:BK124)</f>
        <v>0</v>
      </c>
    </row>
    <row r="83" s="2" customFormat="1" ht="55.5" customHeight="1">
      <c r="A83" s="42"/>
      <c r="B83" s="43"/>
      <c r="C83" s="216" t="s">
        <v>83</v>
      </c>
      <c r="D83" s="216" t="s">
        <v>217</v>
      </c>
      <c r="E83" s="217" t="s">
        <v>4398</v>
      </c>
      <c r="F83" s="218" t="s">
        <v>4550</v>
      </c>
      <c r="G83" s="219" t="s">
        <v>670</v>
      </c>
      <c r="H83" s="220">
        <v>1</v>
      </c>
      <c r="I83" s="221"/>
      <c r="J83" s="222">
        <f>ROUND(I83*H83,2)</f>
        <v>0</v>
      </c>
      <c r="K83" s="218" t="s">
        <v>32</v>
      </c>
      <c r="L83" s="48"/>
      <c r="M83" s="223" t="s">
        <v>32</v>
      </c>
      <c r="N83" s="224" t="s">
        <v>47</v>
      </c>
      <c r="O83" s="88"/>
      <c r="P83" s="225">
        <f>O83*H83</f>
        <v>0</v>
      </c>
      <c r="Q83" s="225">
        <v>0</v>
      </c>
      <c r="R83" s="225">
        <f>Q83*H83</f>
        <v>0</v>
      </c>
      <c r="S83" s="225">
        <v>0</v>
      </c>
      <c r="T83" s="226">
        <f>S83*H83</f>
        <v>0</v>
      </c>
      <c r="U83" s="42"/>
      <c r="V83" s="42"/>
      <c r="W83" s="42"/>
      <c r="X83" s="42"/>
      <c r="Y83" s="42"/>
      <c r="Z83" s="42"/>
      <c r="AA83" s="42"/>
      <c r="AB83" s="42"/>
      <c r="AC83" s="42"/>
      <c r="AD83" s="42"/>
      <c r="AE83" s="42"/>
      <c r="AR83" s="227" t="s">
        <v>215</v>
      </c>
      <c r="AT83" s="227" t="s">
        <v>217</v>
      </c>
      <c r="AU83" s="227" t="s">
        <v>83</v>
      </c>
      <c r="AY83" s="20" t="s">
        <v>214</v>
      </c>
      <c r="BE83" s="228">
        <f>IF(N83="základní",J83,0)</f>
        <v>0</v>
      </c>
      <c r="BF83" s="228">
        <f>IF(N83="snížená",J83,0)</f>
        <v>0</v>
      </c>
      <c r="BG83" s="228">
        <f>IF(N83="zákl. přenesená",J83,0)</f>
        <v>0</v>
      </c>
      <c r="BH83" s="228">
        <f>IF(N83="sníž. přenesená",J83,0)</f>
        <v>0</v>
      </c>
      <c r="BI83" s="228">
        <f>IF(N83="nulová",J83,0)</f>
        <v>0</v>
      </c>
      <c r="BJ83" s="20" t="s">
        <v>83</v>
      </c>
      <c r="BK83" s="228">
        <f>ROUND(I83*H83,2)</f>
        <v>0</v>
      </c>
      <c r="BL83" s="20" t="s">
        <v>215</v>
      </c>
      <c r="BM83" s="227" t="s">
        <v>85</v>
      </c>
    </row>
    <row r="84" s="2" customFormat="1">
      <c r="A84" s="42"/>
      <c r="B84" s="43"/>
      <c r="C84" s="44"/>
      <c r="D84" s="236" t="s">
        <v>283</v>
      </c>
      <c r="E84" s="44"/>
      <c r="F84" s="267" t="s">
        <v>4551</v>
      </c>
      <c r="G84" s="44"/>
      <c r="H84" s="44"/>
      <c r="I84" s="231"/>
      <c r="J84" s="44"/>
      <c r="K84" s="44"/>
      <c r="L84" s="48"/>
      <c r="M84" s="232"/>
      <c r="N84" s="233"/>
      <c r="O84" s="88"/>
      <c r="P84" s="88"/>
      <c r="Q84" s="88"/>
      <c r="R84" s="88"/>
      <c r="S84" s="88"/>
      <c r="T84" s="89"/>
      <c r="U84" s="42"/>
      <c r="V84" s="42"/>
      <c r="W84" s="42"/>
      <c r="X84" s="42"/>
      <c r="Y84" s="42"/>
      <c r="Z84" s="42"/>
      <c r="AA84" s="42"/>
      <c r="AB84" s="42"/>
      <c r="AC84" s="42"/>
      <c r="AD84" s="42"/>
      <c r="AE84" s="42"/>
      <c r="AT84" s="20" t="s">
        <v>283</v>
      </c>
      <c r="AU84" s="20" t="s">
        <v>83</v>
      </c>
    </row>
    <row r="85" s="2" customFormat="1" ht="37.8" customHeight="1">
      <c r="A85" s="42"/>
      <c r="B85" s="43"/>
      <c r="C85" s="216" t="s">
        <v>85</v>
      </c>
      <c r="D85" s="216" t="s">
        <v>217</v>
      </c>
      <c r="E85" s="217" t="s">
        <v>4401</v>
      </c>
      <c r="F85" s="218" t="s">
        <v>4552</v>
      </c>
      <c r="G85" s="219" t="s">
        <v>670</v>
      </c>
      <c r="H85" s="220">
        <v>24</v>
      </c>
      <c r="I85" s="221"/>
      <c r="J85" s="222">
        <f>ROUND(I85*H85,2)</f>
        <v>0</v>
      </c>
      <c r="K85" s="218" t="s">
        <v>32</v>
      </c>
      <c r="L85" s="48"/>
      <c r="M85" s="223" t="s">
        <v>32</v>
      </c>
      <c r="N85" s="224" t="s">
        <v>47</v>
      </c>
      <c r="O85" s="88"/>
      <c r="P85" s="225">
        <f>O85*H85</f>
        <v>0</v>
      </c>
      <c r="Q85" s="225">
        <v>0</v>
      </c>
      <c r="R85" s="225">
        <f>Q85*H85</f>
        <v>0</v>
      </c>
      <c r="S85" s="225">
        <v>0</v>
      </c>
      <c r="T85" s="226">
        <f>S85*H85</f>
        <v>0</v>
      </c>
      <c r="U85" s="42"/>
      <c r="V85" s="42"/>
      <c r="W85" s="42"/>
      <c r="X85" s="42"/>
      <c r="Y85" s="42"/>
      <c r="Z85" s="42"/>
      <c r="AA85" s="42"/>
      <c r="AB85" s="42"/>
      <c r="AC85" s="42"/>
      <c r="AD85" s="42"/>
      <c r="AE85" s="42"/>
      <c r="AR85" s="227" t="s">
        <v>215</v>
      </c>
      <c r="AT85" s="227" t="s">
        <v>217</v>
      </c>
      <c r="AU85" s="227" t="s">
        <v>83</v>
      </c>
      <c r="AY85" s="20" t="s">
        <v>214</v>
      </c>
      <c r="BE85" s="228">
        <f>IF(N85="základní",J85,0)</f>
        <v>0</v>
      </c>
      <c r="BF85" s="228">
        <f>IF(N85="snížená",J85,0)</f>
        <v>0</v>
      </c>
      <c r="BG85" s="228">
        <f>IF(N85="zákl. přenesená",J85,0)</f>
        <v>0</v>
      </c>
      <c r="BH85" s="228">
        <f>IF(N85="sníž. přenesená",J85,0)</f>
        <v>0</v>
      </c>
      <c r="BI85" s="228">
        <f>IF(N85="nulová",J85,0)</f>
        <v>0</v>
      </c>
      <c r="BJ85" s="20" t="s">
        <v>83</v>
      </c>
      <c r="BK85" s="228">
        <f>ROUND(I85*H85,2)</f>
        <v>0</v>
      </c>
      <c r="BL85" s="20" t="s">
        <v>215</v>
      </c>
      <c r="BM85" s="227" t="s">
        <v>215</v>
      </c>
    </row>
    <row r="86" s="2" customFormat="1">
      <c r="A86" s="42"/>
      <c r="B86" s="43"/>
      <c r="C86" s="44"/>
      <c r="D86" s="236" t="s">
        <v>283</v>
      </c>
      <c r="E86" s="44"/>
      <c r="F86" s="267" t="s">
        <v>4553</v>
      </c>
      <c r="G86" s="44"/>
      <c r="H86" s="44"/>
      <c r="I86" s="231"/>
      <c r="J86" s="44"/>
      <c r="K86" s="44"/>
      <c r="L86" s="48"/>
      <c r="M86" s="232"/>
      <c r="N86" s="233"/>
      <c r="O86" s="88"/>
      <c r="P86" s="88"/>
      <c r="Q86" s="88"/>
      <c r="R86" s="88"/>
      <c r="S86" s="88"/>
      <c r="T86" s="89"/>
      <c r="U86" s="42"/>
      <c r="V86" s="42"/>
      <c r="W86" s="42"/>
      <c r="X86" s="42"/>
      <c r="Y86" s="42"/>
      <c r="Z86" s="42"/>
      <c r="AA86" s="42"/>
      <c r="AB86" s="42"/>
      <c r="AC86" s="42"/>
      <c r="AD86" s="42"/>
      <c r="AE86" s="42"/>
      <c r="AT86" s="20" t="s">
        <v>283</v>
      </c>
      <c r="AU86" s="20" t="s">
        <v>83</v>
      </c>
    </row>
    <row r="87" s="2" customFormat="1" ht="33" customHeight="1">
      <c r="A87" s="42"/>
      <c r="B87" s="43"/>
      <c r="C87" s="216" t="s">
        <v>234</v>
      </c>
      <c r="D87" s="216" t="s">
        <v>217</v>
      </c>
      <c r="E87" s="217" t="s">
        <v>4404</v>
      </c>
      <c r="F87" s="218" t="s">
        <v>4554</v>
      </c>
      <c r="G87" s="219" t="s">
        <v>670</v>
      </c>
      <c r="H87" s="220">
        <v>24</v>
      </c>
      <c r="I87" s="221"/>
      <c r="J87" s="222">
        <f>ROUND(I87*H87,2)</f>
        <v>0</v>
      </c>
      <c r="K87" s="218" t="s">
        <v>32</v>
      </c>
      <c r="L87" s="48"/>
      <c r="M87" s="223" t="s">
        <v>32</v>
      </c>
      <c r="N87" s="224" t="s">
        <v>47</v>
      </c>
      <c r="O87" s="88"/>
      <c r="P87" s="225">
        <f>O87*H87</f>
        <v>0</v>
      </c>
      <c r="Q87" s="225">
        <v>0</v>
      </c>
      <c r="R87" s="225">
        <f>Q87*H87</f>
        <v>0</v>
      </c>
      <c r="S87" s="225">
        <v>0</v>
      </c>
      <c r="T87" s="226">
        <f>S87*H87</f>
        <v>0</v>
      </c>
      <c r="U87" s="42"/>
      <c r="V87" s="42"/>
      <c r="W87" s="42"/>
      <c r="X87" s="42"/>
      <c r="Y87" s="42"/>
      <c r="Z87" s="42"/>
      <c r="AA87" s="42"/>
      <c r="AB87" s="42"/>
      <c r="AC87" s="42"/>
      <c r="AD87" s="42"/>
      <c r="AE87" s="42"/>
      <c r="AR87" s="227" t="s">
        <v>215</v>
      </c>
      <c r="AT87" s="227" t="s">
        <v>217</v>
      </c>
      <c r="AU87" s="227" t="s">
        <v>83</v>
      </c>
      <c r="AY87" s="20" t="s">
        <v>214</v>
      </c>
      <c r="BE87" s="228">
        <f>IF(N87="základní",J87,0)</f>
        <v>0</v>
      </c>
      <c r="BF87" s="228">
        <f>IF(N87="snížená",J87,0)</f>
        <v>0</v>
      </c>
      <c r="BG87" s="228">
        <f>IF(N87="zákl. přenesená",J87,0)</f>
        <v>0</v>
      </c>
      <c r="BH87" s="228">
        <f>IF(N87="sníž. přenesená",J87,0)</f>
        <v>0</v>
      </c>
      <c r="BI87" s="228">
        <f>IF(N87="nulová",J87,0)</f>
        <v>0</v>
      </c>
      <c r="BJ87" s="20" t="s">
        <v>83</v>
      </c>
      <c r="BK87" s="228">
        <f>ROUND(I87*H87,2)</f>
        <v>0</v>
      </c>
      <c r="BL87" s="20" t="s">
        <v>215</v>
      </c>
      <c r="BM87" s="227" t="s">
        <v>244</v>
      </c>
    </row>
    <row r="88" s="2" customFormat="1">
      <c r="A88" s="42"/>
      <c r="B88" s="43"/>
      <c r="C88" s="44"/>
      <c r="D88" s="236" t="s">
        <v>283</v>
      </c>
      <c r="E88" s="44"/>
      <c r="F88" s="267" t="s">
        <v>4553</v>
      </c>
      <c r="G88" s="44"/>
      <c r="H88" s="44"/>
      <c r="I88" s="231"/>
      <c r="J88" s="44"/>
      <c r="K88" s="44"/>
      <c r="L88" s="48"/>
      <c r="M88" s="232"/>
      <c r="N88" s="233"/>
      <c r="O88" s="88"/>
      <c r="P88" s="88"/>
      <c r="Q88" s="88"/>
      <c r="R88" s="88"/>
      <c r="S88" s="88"/>
      <c r="T88" s="89"/>
      <c r="U88" s="42"/>
      <c r="V88" s="42"/>
      <c r="W88" s="42"/>
      <c r="X88" s="42"/>
      <c r="Y88" s="42"/>
      <c r="Z88" s="42"/>
      <c r="AA88" s="42"/>
      <c r="AB88" s="42"/>
      <c r="AC88" s="42"/>
      <c r="AD88" s="42"/>
      <c r="AE88" s="42"/>
      <c r="AT88" s="20" t="s">
        <v>283</v>
      </c>
      <c r="AU88" s="20" t="s">
        <v>83</v>
      </c>
    </row>
    <row r="89" s="2" customFormat="1" ht="66.75" customHeight="1">
      <c r="A89" s="42"/>
      <c r="B89" s="43"/>
      <c r="C89" s="216" t="s">
        <v>215</v>
      </c>
      <c r="D89" s="216" t="s">
        <v>217</v>
      </c>
      <c r="E89" s="217" t="s">
        <v>4406</v>
      </c>
      <c r="F89" s="218" t="s">
        <v>4555</v>
      </c>
      <c r="G89" s="219" t="s">
        <v>670</v>
      </c>
      <c r="H89" s="220">
        <v>1</v>
      </c>
      <c r="I89" s="221"/>
      <c r="J89" s="222">
        <f>ROUND(I89*H89,2)</f>
        <v>0</v>
      </c>
      <c r="K89" s="218" t="s">
        <v>32</v>
      </c>
      <c r="L89" s="48"/>
      <c r="M89" s="223" t="s">
        <v>32</v>
      </c>
      <c r="N89" s="224" t="s">
        <v>47</v>
      </c>
      <c r="O89" s="88"/>
      <c r="P89" s="225">
        <f>O89*H89</f>
        <v>0</v>
      </c>
      <c r="Q89" s="225">
        <v>0</v>
      </c>
      <c r="R89" s="225">
        <f>Q89*H89</f>
        <v>0</v>
      </c>
      <c r="S89" s="225">
        <v>0</v>
      </c>
      <c r="T89" s="226">
        <f>S89*H89</f>
        <v>0</v>
      </c>
      <c r="U89" s="42"/>
      <c r="V89" s="42"/>
      <c r="W89" s="42"/>
      <c r="X89" s="42"/>
      <c r="Y89" s="42"/>
      <c r="Z89" s="42"/>
      <c r="AA89" s="42"/>
      <c r="AB89" s="42"/>
      <c r="AC89" s="42"/>
      <c r="AD89" s="42"/>
      <c r="AE89" s="42"/>
      <c r="AR89" s="227" t="s">
        <v>215</v>
      </c>
      <c r="AT89" s="227" t="s">
        <v>217</v>
      </c>
      <c r="AU89" s="227" t="s">
        <v>83</v>
      </c>
      <c r="AY89" s="20" t="s">
        <v>214</v>
      </c>
      <c r="BE89" s="228">
        <f>IF(N89="základní",J89,0)</f>
        <v>0</v>
      </c>
      <c r="BF89" s="228">
        <f>IF(N89="snížená",J89,0)</f>
        <v>0</v>
      </c>
      <c r="BG89" s="228">
        <f>IF(N89="zákl. přenesená",J89,0)</f>
        <v>0</v>
      </c>
      <c r="BH89" s="228">
        <f>IF(N89="sníž. přenesená",J89,0)</f>
        <v>0</v>
      </c>
      <c r="BI89" s="228">
        <f>IF(N89="nulová",J89,0)</f>
        <v>0</v>
      </c>
      <c r="BJ89" s="20" t="s">
        <v>83</v>
      </c>
      <c r="BK89" s="228">
        <f>ROUND(I89*H89,2)</f>
        <v>0</v>
      </c>
      <c r="BL89" s="20" t="s">
        <v>215</v>
      </c>
      <c r="BM89" s="227" t="s">
        <v>269</v>
      </c>
    </row>
    <row r="90" s="2" customFormat="1">
      <c r="A90" s="42"/>
      <c r="B90" s="43"/>
      <c r="C90" s="44"/>
      <c r="D90" s="236" t="s">
        <v>283</v>
      </c>
      <c r="E90" s="44"/>
      <c r="F90" s="267" t="s">
        <v>4553</v>
      </c>
      <c r="G90" s="44"/>
      <c r="H90" s="44"/>
      <c r="I90" s="231"/>
      <c r="J90" s="44"/>
      <c r="K90" s="44"/>
      <c r="L90" s="48"/>
      <c r="M90" s="232"/>
      <c r="N90" s="233"/>
      <c r="O90" s="88"/>
      <c r="P90" s="88"/>
      <c r="Q90" s="88"/>
      <c r="R90" s="88"/>
      <c r="S90" s="88"/>
      <c r="T90" s="89"/>
      <c r="U90" s="42"/>
      <c r="V90" s="42"/>
      <c r="W90" s="42"/>
      <c r="X90" s="42"/>
      <c r="Y90" s="42"/>
      <c r="Z90" s="42"/>
      <c r="AA90" s="42"/>
      <c r="AB90" s="42"/>
      <c r="AC90" s="42"/>
      <c r="AD90" s="42"/>
      <c r="AE90" s="42"/>
      <c r="AT90" s="20" t="s">
        <v>283</v>
      </c>
      <c r="AU90" s="20" t="s">
        <v>83</v>
      </c>
    </row>
    <row r="91" s="2" customFormat="1" ht="101.25" customHeight="1">
      <c r="A91" s="42"/>
      <c r="B91" s="43"/>
      <c r="C91" s="216" t="s">
        <v>246</v>
      </c>
      <c r="D91" s="216" t="s">
        <v>217</v>
      </c>
      <c r="E91" s="217" t="s">
        <v>4408</v>
      </c>
      <c r="F91" s="218" t="s">
        <v>4556</v>
      </c>
      <c r="G91" s="219" t="s">
        <v>670</v>
      </c>
      <c r="H91" s="220">
        <v>1</v>
      </c>
      <c r="I91" s="221"/>
      <c r="J91" s="222">
        <f>ROUND(I91*H91,2)</f>
        <v>0</v>
      </c>
      <c r="K91" s="218" t="s">
        <v>32</v>
      </c>
      <c r="L91" s="48"/>
      <c r="M91" s="223" t="s">
        <v>32</v>
      </c>
      <c r="N91" s="224" t="s">
        <v>47</v>
      </c>
      <c r="O91" s="88"/>
      <c r="P91" s="225">
        <f>O91*H91</f>
        <v>0</v>
      </c>
      <c r="Q91" s="225">
        <v>0</v>
      </c>
      <c r="R91" s="225">
        <f>Q91*H91</f>
        <v>0</v>
      </c>
      <c r="S91" s="225">
        <v>0</v>
      </c>
      <c r="T91" s="226">
        <f>S91*H91</f>
        <v>0</v>
      </c>
      <c r="U91" s="42"/>
      <c r="V91" s="42"/>
      <c r="W91" s="42"/>
      <c r="X91" s="42"/>
      <c r="Y91" s="42"/>
      <c r="Z91" s="42"/>
      <c r="AA91" s="42"/>
      <c r="AB91" s="42"/>
      <c r="AC91" s="42"/>
      <c r="AD91" s="42"/>
      <c r="AE91" s="42"/>
      <c r="AR91" s="227" t="s">
        <v>215</v>
      </c>
      <c r="AT91" s="227" t="s">
        <v>217</v>
      </c>
      <c r="AU91" s="227" t="s">
        <v>83</v>
      </c>
      <c r="AY91" s="20" t="s">
        <v>214</v>
      </c>
      <c r="BE91" s="228">
        <f>IF(N91="základní",J91,0)</f>
        <v>0</v>
      </c>
      <c r="BF91" s="228">
        <f>IF(N91="snížená",J91,0)</f>
        <v>0</v>
      </c>
      <c r="BG91" s="228">
        <f>IF(N91="zákl. přenesená",J91,0)</f>
        <v>0</v>
      </c>
      <c r="BH91" s="228">
        <f>IF(N91="sníž. přenesená",J91,0)</f>
        <v>0</v>
      </c>
      <c r="BI91" s="228">
        <f>IF(N91="nulová",J91,0)</f>
        <v>0</v>
      </c>
      <c r="BJ91" s="20" t="s">
        <v>83</v>
      </c>
      <c r="BK91" s="228">
        <f>ROUND(I91*H91,2)</f>
        <v>0</v>
      </c>
      <c r="BL91" s="20" t="s">
        <v>215</v>
      </c>
      <c r="BM91" s="227" t="s">
        <v>277</v>
      </c>
    </row>
    <row r="92" s="2" customFormat="1">
      <c r="A92" s="42"/>
      <c r="B92" s="43"/>
      <c r="C92" s="44"/>
      <c r="D92" s="236" t="s">
        <v>283</v>
      </c>
      <c r="E92" s="44"/>
      <c r="F92" s="267" t="s">
        <v>4553</v>
      </c>
      <c r="G92" s="44"/>
      <c r="H92" s="44"/>
      <c r="I92" s="231"/>
      <c r="J92" s="44"/>
      <c r="K92" s="44"/>
      <c r="L92" s="48"/>
      <c r="M92" s="232"/>
      <c r="N92" s="233"/>
      <c r="O92" s="88"/>
      <c r="P92" s="88"/>
      <c r="Q92" s="88"/>
      <c r="R92" s="88"/>
      <c r="S92" s="88"/>
      <c r="T92" s="89"/>
      <c r="U92" s="42"/>
      <c r="V92" s="42"/>
      <c r="W92" s="42"/>
      <c r="X92" s="42"/>
      <c r="Y92" s="42"/>
      <c r="Z92" s="42"/>
      <c r="AA92" s="42"/>
      <c r="AB92" s="42"/>
      <c r="AC92" s="42"/>
      <c r="AD92" s="42"/>
      <c r="AE92" s="42"/>
      <c r="AT92" s="20" t="s">
        <v>283</v>
      </c>
      <c r="AU92" s="20" t="s">
        <v>83</v>
      </c>
    </row>
    <row r="93" s="2" customFormat="1" ht="100.5" customHeight="1">
      <c r="A93" s="42"/>
      <c r="B93" s="43"/>
      <c r="C93" s="216" t="s">
        <v>244</v>
      </c>
      <c r="D93" s="216" t="s">
        <v>217</v>
      </c>
      <c r="E93" s="217" t="s">
        <v>4410</v>
      </c>
      <c r="F93" s="218" t="s">
        <v>4557</v>
      </c>
      <c r="G93" s="219" t="s">
        <v>670</v>
      </c>
      <c r="H93" s="220">
        <v>1</v>
      </c>
      <c r="I93" s="221"/>
      <c r="J93" s="222">
        <f>ROUND(I93*H93,2)</f>
        <v>0</v>
      </c>
      <c r="K93" s="218" t="s">
        <v>32</v>
      </c>
      <c r="L93" s="48"/>
      <c r="M93" s="223" t="s">
        <v>32</v>
      </c>
      <c r="N93" s="224" t="s">
        <v>47</v>
      </c>
      <c r="O93" s="88"/>
      <c r="P93" s="225">
        <f>O93*H93</f>
        <v>0</v>
      </c>
      <c r="Q93" s="225">
        <v>0</v>
      </c>
      <c r="R93" s="225">
        <f>Q93*H93</f>
        <v>0</v>
      </c>
      <c r="S93" s="225">
        <v>0</v>
      </c>
      <c r="T93" s="226">
        <f>S93*H93</f>
        <v>0</v>
      </c>
      <c r="U93" s="42"/>
      <c r="V93" s="42"/>
      <c r="W93" s="42"/>
      <c r="X93" s="42"/>
      <c r="Y93" s="42"/>
      <c r="Z93" s="42"/>
      <c r="AA93" s="42"/>
      <c r="AB93" s="42"/>
      <c r="AC93" s="42"/>
      <c r="AD93" s="42"/>
      <c r="AE93" s="42"/>
      <c r="AR93" s="227" t="s">
        <v>215</v>
      </c>
      <c r="AT93" s="227" t="s">
        <v>217</v>
      </c>
      <c r="AU93" s="227" t="s">
        <v>83</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215</v>
      </c>
      <c r="BM93" s="227" t="s">
        <v>8</v>
      </c>
    </row>
    <row r="94" s="2" customFormat="1">
      <c r="A94" s="42"/>
      <c r="B94" s="43"/>
      <c r="C94" s="44"/>
      <c r="D94" s="236" t="s">
        <v>283</v>
      </c>
      <c r="E94" s="44"/>
      <c r="F94" s="267" t="s">
        <v>4553</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283</v>
      </c>
      <c r="AU94" s="20" t="s">
        <v>83</v>
      </c>
    </row>
    <row r="95" s="2" customFormat="1" ht="37.8" customHeight="1">
      <c r="A95" s="42"/>
      <c r="B95" s="43"/>
      <c r="C95" s="216" t="s">
        <v>261</v>
      </c>
      <c r="D95" s="216" t="s">
        <v>217</v>
      </c>
      <c r="E95" s="217" t="s">
        <v>4412</v>
      </c>
      <c r="F95" s="218" t="s">
        <v>4558</v>
      </c>
      <c r="G95" s="219" t="s">
        <v>670</v>
      </c>
      <c r="H95" s="220">
        <v>2</v>
      </c>
      <c r="I95" s="221"/>
      <c r="J95" s="222">
        <f>ROUND(I95*H95,2)</f>
        <v>0</v>
      </c>
      <c r="K95" s="218" t="s">
        <v>32</v>
      </c>
      <c r="L95" s="48"/>
      <c r="M95" s="223" t="s">
        <v>32</v>
      </c>
      <c r="N95" s="224" t="s">
        <v>47</v>
      </c>
      <c r="O95" s="88"/>
      <c r="P95" s="225">
        <f>O95*H95</f>
        <v>0</v>
      </c>
      <c r="Q95" s="225">
        <v>0</v>
      </c>
      <c r="R95" s="225">
        <f>Q95*H95</f>
        <v>0</v>
      </c>
      <c r="S95" s="225">
        <v>0</v>
      </c>
      <c r="T95" s="226">
        <f>S95*H95</f>
        <v>0</v>
      </c>
      <c r="U95" s="42"/>
      <c r="V95" s="42"/>
      <c r="W95" s="42"/>
      <c r="X95" s="42"/>
      <c r="Y95" s="42"/>
      <c r="Z95" s="42"/>
      <c r="AA95" s="42"/>
      <c r="AB95" s="42"/>
      <c r="AC95" s="42"/>
      <c r="AD95" s="42"/>
      <c r="AE95" s="42"/>
      <c r="AR95" s="227" t="s">
        <v>215</v>
      </c>
      <c r="AT95" s="227" t="s">
        <v>217</v>
      </c>
      <c r="AU95" s="227" t="s">
        <v>83</v>
      </c>
      <c r="AY95" s="20" t="s">
        <v>214</v>
      </c>
      <c r="BE95" s="228">
        <f>IF(N95="základní",J95,0)</f>
        <v>0</v>
      </c>
      <c r="BF95" s="228">
        <f>IF(N95="snížená",J95,0)</f>
        <v>0</v>
      </c>
      <c r="BG95" s="228">
        <f>IF(N95="zákl. přenesená",J95,0)</f>
        <v>0</v>
      </c>
      <c r="BH95" s="228">
        <f>IF(N95="sníž. přenesená",J95,0)</f>
        <v>0</v>
      </c>
      <c r="BI95" s="228">
        <f>IF(N95="nulová",J95,0)</f>
        <v>0</v>
      </c>
      <c r="BJ95" s="20" t="s">
        <v>83</v>
      </c>
      <c r="BK95" s="228">
        <f>ROUND(I95*H95,2)</f>
        <v>0</v>
      </c>
      <c r="BL95" s="20" t="s">
        <v>215</v>
      </c>
      <c r="BM95" s="227" t="s">
        <v>317</v>
      </c>
    </row>
    <row r="96" s="2" customFormat="1">
      <c r="A96" s="42"/>
      <c r="B96" s="43"/>
      <c r="C96" s="44"/>
      <c r="D96" s="236" t="s">
        <v>283</v>
      </c>
      <c r="E96" s="44"/>
      <c r="F96" s="267" t="s">
        <v>4553</v>
      </c>
      <c r="G96" s="44"/>
      <c r="H96" s="44"/>
      <c r="I96" s="231"/>
      <c r="J96" s="44"/>
      <c r="K96" s="44"/>
      <c r="L96" s="48"/>
      <c r="M96" s="232"/>
      <c r="N96" s="233"/>
      <c r="O96" s="88"/>
      <c r="P96" s="88"/>
      <c r="Q96" s="88"/>
      <c r="R96" s="88"/>
      <c r="S96" s="88"/>
      <c r="T96" s="89"/>
      <c r="U96" s="42"/>
      <c r="V96" s="42"/>
      <c r="W96" s="42"/>
      <c r="X96" s="42"/>
      <c r="Y96" s="42"/>
      <c r="Z96" s="42"/>
      <c r="AA96" s="42"/>
      <c r="AB96" s="42"/>
      <c r="AC96" s="42"/>
      <c r="AD96" s="42"/>
      <c r="AE96" s="42"/>
      <c r="AT96" s="20" t="s">
        <v>283</v>
      </c>
      <c r="AU96" s="20" t="s">
        <v>83</v>
      </c>
    </row>
    <row r="97" s="2" customFormat="1" ht="24.15" customHeight="1">
      <c r="A97" s="42"/>
      <c r="B97" s="43"/>
      <c r="C97" s="216" t="s">
        <v>269</v>
      </c>
      <c r="D97" s="216" t="s">
        <v>217</v>
      </c>
      <c r="E97" s="217" t="s">
        <v>4559</v>
      </c>
      <c r="F97" s="218" t="s">
        <v>4560</v>
      </c>
      <c r="G97" s="219" t="s">
        <v>670</v>
      </c>
      <c r="H97" s="220">
        <v>1</v>
      </c>
      <c r="I97" s="221"/>
      <c r="J97" s="222">
        <f>ROUND(I97*H97,2)</f>
        <v>0</v>
      </c>
      <c r="K97" s="218" t="s">
        <v>32</v>
      </c>
      <c r="L97" s="48"/>
      <c r="M97" s="223" t="s">
        <v>32</v>
      </c>
      <c r="N97" s="224" t="s">
        <v>47</v>
      </c>
      <c r="O97" s="88"/>
      <c r="P97" s="225">
        <f>O97*H97</f>
        <v>0</v>
      </c>
      <c r="Q97" s="225">
        <v>0</v>
      </c>
      <c r="R97" s="225">
        <f>Q97*H97</f>
        <v>0</v>
      </c>
      <c r="S97" s="225">
        <v>0</v>
      </c>
      <c r="T97" s="226">
        <f>S97*H97</f>
        <v>0</v>
      </c>
      <c r="U97" s="42"/>
      <c r="V97" s="42"/>
      <c r="W97" s="42"/>
      <c r="X97" s="42"/>
      <c r="Y97" s="42"/>
      <c r="Z97" s="42"/>
      <c r="AA97" s="42"/>
      <c r="AB97" s="42"/>
      <c r="AC97" s="42"/>
      <c r="AD97" s="42"/>
      <c r="AE97" s="42"/>
      <c r="AR97" s="227" t="s">
        <v>215</v>
      </c>
      <c r="AT97" s="227" t="s">
        <v>217</v>
      </c>
      <c r="AU97" s="227" t="s">
        <v>83</v>
      </c>
      <c r="AY97" s="20" t="s">
        <v>214</v>
      </c>
      <c r="BE97" s="228">
        <f>IF(N97="základní",J97,0)</f>
        <v>0</v>
      </c>
      <c r="BF97" s="228">
        <f>IF(N97="snížená",J97,0)</f>
        <v>0</v>
      </c>
      <c r="BG97" s="228">
        <f>IF(N97="zákl. přenesená",J97,0)</f>
        <v>0</v>
      </c>
      <c r="BH97" s="228">
        <f>IF(N97="sníž. přenesená",J97,0)</f>
        <v>0</v>
      </c>
      <c r="BI97" s="228">
        <f>IF(N97="nulová",J97,0)</f>
        <v>0</v>
      </c>
      <c r="BJ97" s="20" t="s">
        <v>83</v>
      </c>
      <c r="BK97" s="228">
        <f>ROUND(I97*H97,2)</f>
        <v>0</v>
      </c>
      <c r="BL97" s="20" t="s">
        <v>215</v>
      </c>
      <c r="BM97" s="227" t="s">
        <v>334</v>
      </c>
    </row>
    <row r="98" s="2" customFormat="1">
      <c r="A98" s="42"/>
      <c r="B98" s="43"/>
      <c r="C98" s="44"/>
      <c r="D98" s="236" t="s">
        <v>283</v>
      </c>
      <c r="E98" s="44"/>
      <c r="F98" s="267" t="s">
        <v>4447</v>
      </c>
      <c r="G98" s="44"/>
      <c r="H98" s="44"/>
      <c r="I98" s="231"/>
      <c r="J98" s="44"/>
      <c r="K98" s="44"/>
      <c r="L98" s="48"/>
      <c r="M98" s="232"/>
      <c r="N98" s="233"/>
      <c r="O98" s="88"/>
      <c r="P98" s="88"/>
      <c r="Q98" s="88"/>
      <c r="R98" s="88"/>
      <c r="S98" s="88"/>
      <c r="T98" s="89"/>
      <c r="U98" s="42"/>
      <c r="V98" s="42"/>
      <c r="W98" s="42"/>
      <c r="X98" s="42"/>
      <c r="Y98" s="42"/>
      <c r="Z98" s="42"/>
      <c r="AA98" s="42"/>
      <c r="AB98" s="42"/>
      <c r="AC98" s="42"/>
      <c r="AD98" s="42"/>
      <c r="AE98" s="42"/>
      <c r="AT98" s="20" t="s">
        <v>283</v>
      </c>
      <c r="AU98" s="20" t="s">
        <v>83</v>
      </c>
    </row>
    <row r="99" s="2" customFormat="1" ht="24.15" customHeight="1">
      <c r="A99" s="42"/>
      <c r="B99" s="43"/>
      <c r="C99" s="216" t="s">
        <v>273</v>
      </c>
      <c r="D99" s="216" t="s">
        <v>217</v>
      </c>
      <c r="E99" s="217" t="s">
        <v>4561</v>
      </c>
      <c r="F99" s="218" t="s">
        <v>4562</v>
      </c>
      <c r="G99" s="219" t="s">
        <v>280</v>
      </c>
      <c r="H99" s="220">
        <v>188</v>
      </c>
      <c r="I99" s="221"/>
      <c r="J99" s="222">
        <f>ROUND(I99*H99,2)</f>
        <v>0</v>
      </c>
      <c r="K99" s="218" t="s">
        <v>32</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215</v>
      </c>
      <c r="AT99" s="227" t="s">
        <v>217</v>
      </c>
      <c r="AU99" s="227" t="s">
        <v>83</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215</v>
      </c>
      <c r="BM99" s="227" t="s">
        <v>344</v>
      </c>
    </row>
    <row r="100" s="2" customFormat="1">
      <c r="A100" s="42"/>
      <c r="B100" s="43"/>
      <c r="C100" s="44"/>
      <c r="D100" s="236" t="s">
        <v>283</v>
      </c>
      <c r="E100" s="44"/>
      <c r="F100" s="267" t="s">
        <v>4447</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283</v>
      </c>
      <c r="AU100" s="20" t="s">
        <v>83</v>
      </c>
    </row>
    <row r="101" s="2" customFormat="1" ht="16.5" customHeight="1">
      <c r="A101" s="42"/>
      <c r="B101" s="43"/>
      <c r="C101" s="216" t="s">
        <v>277</v>
      </c>
      <c r="D101" s="216" t="s">
        <v>217</v>
      </c>
      <c r="E101" s="217" t="s">
        <v>4563</v>
      </c>
      <c r="F101" s="218" t="s">
        <v>4564</v>
      </c>
      <c r="G101" s="219" t="s">
        <v>280</v>
      </c>
      <c r="H101" s="220">
        <v>48</v>
      </c>
      <c r="I101" s="221"/>
      <c r="J101" s="222">
        <f>ROUND(I101*H101,2)</f>
        <v>0</v>
      </c>
      <c r="K101" s="218" t="s">
        <v>32</v>
      </c>
      <c r="L101" s="48"/>
      <c r="M101" s="223" t="s">
        <v>32</v>
      </c>
      <c r="N101" s="224" t="s">
        <v>47</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215</v>
      </c>
      <c r="AT101" s="227" t="s">
        <v>217</v>
      </c>
      <c r="AU101" s="227" t="s">
        <v>83</v>
      </c>
      <c r="AY101" s="20" t="s">
        <v>214</v>
      </c>
      <c r="BE101" s="228">
        <f>IF(N101="základní",J101,0)</f>
        <v>0</v>
      </c>
      <c r="BF101" s="228">
        <f>IF(N101="snížená",J101,0)</f>
        <v>0</v>
      </c>
      <c r="BG101" s="228">
        <f>IF(N101="zákl. přenesená",J101,0)</f>
        <v>0</v>
      </c>
      <c r="BH101" s="228">
        <f>IF(N101="sníž. přenesená",J101,0)</f>
        <v>0</v>
      </c>
      <c r="BI101" s="228">
        <f>IF(N101="nulová",J101,0)</f>
        <v>0</v>
      </c>
      <c r="BJ101" s="20" t="s">
        <v>83</v>
      </c>
      <c r="BK101" s="228">
        <f>ROUND(I101*H101,2)</f>
        <v>0</v>
      </c>
      <c r="BL101" s="20" t="s">
        <v>215</v>
      </c>
      <c r="BM101" s="227" t="s">
        <v>356</v>
      </c>
    </row>
    <row r="102" s="2" customFormat="1">
      <c r="A102" s="42"/>
      <c r="B102" s="43"/>
      <c r="C102" s="44"/>
      <c r="D102" s="236" t="s">
        <v>283</v>
      </c>
      <c r="E102" s="44"/>
      <c r="F102" s="267" t="s">
        <v>4447</v>
      </c>
      <c r="G102" s="44"/>
      <c r="H102" s="44"/>
      <c r="I102" s="231"/>
      <c r="J102" s="44"/>
      <c r="K102" s="44"/>
      <c r="L102" s="48"/>
      <c r="M102" s="232"/>
      <c r="N102" s="233"/>
      <c r="O102" s="88"/>
      <c r="P102" s="88"/>
      <c r="Q102" s="88"/>
      <c r="R102" s="88"/>
      <c r="S102" s="88"/>
      <c r="T102" s="89"/>
      <c r="U102" s="42"/>
      <c r="V102" s="42"/>
      <c r="W102" s="42"/>
      <c r="X102" s="42"/>
      <c r="Y102" s="42"/>
      <c r="Z102" s="42"/>
      <c r="AA102" s="42"/>
      <c r="AB102" s="42"/>
      <c r="AC102" s="42"/>
      <c r="AD102" s="42"/>
      <c r="AE102" s="42"/>
      <c r="AT102" s="20" t="s">
        <v>283</v>
      </c>
      <c r="AU102" s="20" t="s">
        <v>83</v>
      </c>
    </row>
    <row r="103" s="2" customFormat="1" ht="16.5" customHeight="1">
      <c r="A103" s="42"/>
      <c r="B103" s="43"/>
      <c r="C103" s="216" t="s">
        <v>301</v>
      </c>
      <c r="D103" s="216" t="s">
        <v>217</v>
      </c>
      <c r="E103" s="217" t="s">
        <v>4565</v>
      </c>
      <c r="F103" s="218" t="s">
        <v>4566</v>
      </c>
      <c r="G103" s="219" t="s">
        <v>280</v>
      </c>
      <c r="H103" s="220">
        <v>48</v>
      </c>
      <c r="I103" s="221"/>
      <c r="J103" s="222">
        <f>ROUND(I103*H103,2)</f>
        <v>0</v>
      </c>
      <c r="K103" s="218" t="s">
        <v>32</v>
      </c>
      <c r="L103" s="48"/>
      <c r="M103" s="223" t="s">
        <v>32</v>
      </c>
      <c r="N103" s="224" t="s">
        <v>47</v>
      </c>
      <c r="O103" s="88"/>
      <c r="P103" s="225">
        <f>O103*H103</f>
        <v>0</v>
      </c>
      <c r="Q103" s="225">
        <v>0</v>
      </c>
      <c r="R103" s="225">
        <f>Q103*H103</f>
        <v>0</v>
      </c>
      <c r="S103" s="225">
        <v>0</v>
      </c>
      <c r="T103" s="226">
        <f>S103*H103</f>
        <v>0</v>
      </c>
      <c r="U103" s="42"/>
      <c r="V103" s="42"/>
      <c r="W103" s="42"/>
      <c r="X103" s="42"/>
      <c r="Y103" s="42"/>
      <c r="Z103" s="42"/>
      <c r="AA103" s="42"/>
      <c r="AB103" s="42"/>
      <c r="AC103" s="42"/>
      <c r="AD103" s="42"/>
      <c r="AE103" s="42"/>
      <c r="AR103" s="227" t="s">
        <v>215</v>
      </c>
      <c r="AT103" s="227" t="s">
        <v>217</v>
      </c>
      <c r="AU103" s="227" t="s">
        <v>83</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365</v>
      </c>
    </row>
    <row r="104" s="2" customFormat="1">
      <c r="A104" s="42"/>
      <c r="B104" s="43"/>
      <c r="C104" s="44"/>
      <c r="D104" s="236" t="s">
        <v>283</v>
      </c>
      <c r="E104" s="44"/>
      <c r="F104" s="267" t="s">
        <v>4447</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283</v>
      </c>
      <c r="AU104" s="20" t="s">
        <v>83</v>
      </c>
    </row>
    <row r="105" s="2" customFormat="1" ht="16.5" customHeight="1">
      <c r="A105" s="42"/>
      <c r="B105" s="43"/>
      <c r="C105" s="216" t="s">
        <v>8</v>
      </c>
      <c r="D105" s="216" t="s">
        <v>217</v>
      </c>
      <c r="E105" s="217" t="s">
        <v>4567</v>
      </c>
      <c r="F105" s="218" t="s">
        <v>4568</v>
      </c>
      <c r="G105" s="219" t="s">
        <v>280</v>
      </c>
      <c r="H105" s="220">
        <v>74</v>
      </c>
      <c r="I105" s="221"/>
      <c r="J105" s="222">
        <f>ROUND(I105*H105,2)</f>
        <v>0</v>
      </c>
      <c r="K105" s="218" t="s">
        <v>32</v>
      </c>
      <c r="L105" s="48"/>
      <c r="M105" s="223" t="s">
        <v>32</v>
      </c>
      <c r="N105" s="224" t="s">
        <v>47</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215</v>
      </c>
      <c r="AT105" s="227" t="s">
        <v>217</v>
      </c>
      <c r="AU105" s="227" t="s">
        <v>83</v>
      </c>
      <c r="AY105" s="20" t="s">
        <v>214</v>
      </c>
      <c r="BE105" s="228">
        <f>IF(N105="základní",J105,0)</f>
        <v>0</v>
      </c>
      <c r="BF105" s="228">
        <f>IF(N105="snížená",J105,0)</f>
        <v>0</v>
      </c>
      <c r="BG105" s="228">
        <f>IF(N105="zákl. přenesená",J105,0)</f>
        <v>0</v>
      </c>
      <c r="BH105" s="228">
        <f>IF(N105="sníž. přenesená",J105,0)</f>
        <v>0</v>
      </c>
      <c r="BI105" s="228">
        <f>IF(N105="nulová",J105,0)</f>
        <v>0</v>
      </c>
      <c r="BJ105" s="20" t="s">
        <v>83</v>
      </c>
      <c r="BK105" s="228">
        <f>ROUND(I105*H105,2)</f>
        <v>0</v>
      </c>
      <c r="BL105" s="20" t="s">
        <v>215</v>
      </c>
      <c r="BM105" s="227" t="s">
        <v>377</v>
      </c>
    </row>
    <row r="106" s="2" customFormat="1">
      <c r="A106" s="42"/>
      <c r="B106" s="43"/>
      <c r="C106" s="44"/>
      <c r="D106" s="236" t="s">
        <v>283</v>
      </c>
      <c r="E106" s="44"/>
      <c r="F106" s="267" t="s">
        <v>4447</v>
      </c>
      <c r="G106" s="44"/>
      <c r="H106" s="44"/>
      <c r="I106" s="231"/>
      <c r="J106" s="44"/>
      <c r="K106" s="44"/>
      <c r="L106" s="48"/>
      <c r="M106" s="232"/>
      <c r="N106" s="233"/>
      <c r="O106" s="88"/>
      <c r="P106" s="88"/>
      <c r="Q106" s="88"/>
      <c r="R106" s="88"/>
      <c r="S106" s="88"/>
      <c r="T106" s="89"/>
      <c r="U106" s="42"/>
      <c r="V106" s="42"/>
      <c r="W106" s="42"/>
      <c r="X106" s="42"/>
      <c r="Y106" s="42"/>
      <c r="Z106" s="42"/>
      <c r="AA106" s="42"/>
      <c r="AB106" s="42"/>
      <c r="AC106" s="42"/>
      <c r="AD106" s="42"/>
      <c r="AE106" s="42"/>
      <c r="AT106" s="20" t="s">
        <v>283</v>
      </c>
      <c r="AU106" s="20" t="s">
        <v>83</v>
      </c>
    </row>
    <row r="107" s="2" customFormat="1" ht="16.5" customHeight="1">
      <c r="A107" s="42"/>
      <c r="B107" s="43"/>
      <c r="C107" s="216" t="s">
        <v>312</v>
      </c>
      <c r="D107" s="216" t="s">
        <v>217</v>
      </c>
      <c r="E107" s="217" t="s">
        <v>4569</v>
      </c>
      <c r="F107" s="218" t="s">
        <v>4570</v>
      </c>
      <c r="G107" s="219" t="s">
        <v>280</v>
      </c>
      <c r="H107" s="220">
        <v>48</v>
      </c>
      <c r="I107" s="221"/>
      <c r="J107" s="222">
        <f>ROUND(I107*H107,2)</f>
        <v>0</v>
      </c>
      <c r="K107" s="218" t="s">
        <v>32</v>
      </c>
      <c r="L107" s="48"/>
      <c r="M107" s="223" t="s">
        <v>32</v>
      </c>
      <c r="N107" s="224" t="s">
        <v>47</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215</v>
      </c>
      <c r="AT107" s="227" t="s">
        <v>217</v>
      </c>
      <c r="AU107" s="227" t="s">
        <v>83</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389</v>
      </c>
    </row>
    <row r="108" s="2" customFormat="1">
      <c r="A108" s="42"/>
      <c r="B108" s="43"/>
      <c r="C108" s="44"/>
      <c r="D108" s="236" t="s">
        <v>283</v>
      </c>
      <c r="E108" s="44"/>
      <c r="F108" s="267" t="s">
        <v>4447</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283</v>
      </c>
      <c r="AU108" s="20" t="s">
        <v>83</v>
      </c>
    </row>
    <row r="109" s="2" customFormat="1" ht="16.5" customHeight="1">
      <c r="A109" s="42"/>
      <c r="B109" s="43"/>
      <c r="C109" s="216" t="s">
        <v>317</v>
      </c>
      <c r="D109" s="216" t="s">
        <v>217</v>
      </c>
      <c r="E109" s="217" t="s">
        <v>4571</v>
      </c>
      <c r="F109" s="218" t="s">
        <v>4572</v>
      </c>
      <c r="G109" s="219" t="s">
        <v>280</v>
      </c>
      <c r="H109" s="220">
        <v>212</v>
      </c>
      <c r="I109" s="221"/>
      <c r="J109" s="222">
        <f>ROUND(I109*H109,2)</f>
        <v>0</v>
      </c>
      <c r="K109" s="218" t="s">
        <v>32</v>
      </c>
      <c r="L109" s="48"/>
      <c r="M109" s="223" t="s">
        <v>32</v>
      </c>
      <c r="N109" s="224" t="s">
        <v>47</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215</v>
      </c>
      <c r="AT109" s="227" t="s">
        <v>217</v>
      </c>
      <c r="AU109" s="227" t="s">
        <v>83</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406</v>
      </c>
    </row>
    <row r="110" s="2" customFormat="1">
      <c r="A110" s="42"/>
      <c r="B110" s="43"/>
      <c r="C110" s="44"/>
      <c r="D110" s="236" t="s">
        <v>283</v>
      </c>
      <c r="E110" s="44"/>
      <c r="F110" s="267" t="s">
        <v>4447</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283</v>
      </c>
      <c r="AU110" s="20" t="s">
        <v>83</v>
      </c>
    </row>
    <row r="111" s="2" customFormat="1" ht="16.5" customHeight="1">
      <c r="A111" s="42"/>
      <c r="B111" s="43"/>
      <c r="C111" s="216" t="s">
        <v>324</v>
      </c>
      <c r="D111" s="216" t="s">
        <v>217</v>
      </c>
      <c r="E111" s="217" t="s">
        <v>4573</v>
      </c>
      <c r="F111" s="218" t="s">
        <v>4574</v>
      </c>
      <c r="G111" s="219" t="s">
        <v>280</v>
      </c>
      <c r="H111" s="220">
        <v>53</v>
      </c>
      <c r="I111" s="221"/>
      <c r="J111" s="222">
        <f>ROUND(I111*H111,2)</f>
        <v>0</v>
      </c>
      <c r="K111" s="218" t="s">
        <v>32</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215</v>
      </c>
      <c r="AT111" s="227" t="s">
        <v>217</v>
      </c>
      <c r="AU111" s="227" t="s">
        <v>83</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417</v>
      </c>
    </row>
    <row r="112" s="2" customFormat="1">
      <c r="A112" s="42"/>
      <c r="B112" s="43"/>
      <c r="C112" s="44"/>
      <c r="D112" s="236" t="s">
        <v>283</v>
      </c>
      <c r="E112" s="44"/>
      <c r="F112" s="267" t="s">
        <v>4447</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283</v>
      </c>
      <c r="AU112" s="20" t="s">
        <v>83</v>
      </c>
    </row>
    <row r="113" s="2" customFormat="1" ht="49.05" customHeight="1">
      <c r="A113" s="42"/>
      <c r="B113" s="43"/>
      <c r="C113" s="216" t="s">
        <v>334</v>
      </c>
      <c r="D113" s="216" t="s">
        <v>217</v>
      </c>
      <c r="E113" s="217" t="s">
        <v>4575</v>
      </c>
      <c r="F113" s="218" t="s">
        <v>4508</v>
      </c>
      <c r="G113" s="219" t="s">
        <v>280</v>
      </c>
      <c r="H113" s="220">
        <v>48</v>
      </c>
      <c r="I113" s="221"/>
      <c r="J113" s="222">
        <f>ROUND(I113*H113,2)</f>
        <v>0</v>
      </c>
      <c r="K113" s="218" t="s">
        <v>32</v>
      </c>
      <c r="L113" s="48"/>
      <c r="M113" s="223" t="s">
        <v>32</v>
      </c>
      <c r="N113" s="224" t="s">
        <v>47</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215</v>
      </c>
      <c r="AT113" s="227" t="s">
        <v>217</v>
      </c>
      <c r="AU113" s="227" t="s">
        <v>83</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426</v>
      </c>
    </row>
    <row r="114" s="2" customFormat="1">
      <c r="A114" s="42"/>
      <c r="B114" s="43"/>
      <c r="C114" s="44"/>
      <c r="D114" s="236" t="s">
        <v>283</v>
      </c>
      <c r="E114" s="44"/>
      <c r="F114" s="267" t="s">
        <v>4447</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283</v>
      </c>
      <c r="AU114" s="20" t="s">
        <v>83</v>
      </c>
    </row>
    <row r="115" s="2" customFormat="1" ht="37.8" customHeight="1">
      <c r="A115" s="42"/>
      <c r="B115" s="43"/>
      <c r="C115" s="216" t="s">
        <v>338</v>
      </c>
      <c r="D115" s="216" t="s">
        <v>217</v>
      </c>
      <c r="E115" s="217" t="s">
        <v>4576</v>
      </c>
      <c r="F115" s="218" t="s">
        <v>4577</v>
      </c>
      <c r="G115" s="219" t="s">
        <v>280</v>
      </c>
      <c r="H115" s="220">
        <v>88</v>
      </c>
      <c r="I115" s="221"/>
      <c r="J115" s="222">
        <f>ROUND(I115*H115,2)</f>
        <v>0</v>
      </c>
      <c r="K115" s="218" t="s">
        <v>32</v>
      </c>
      <c r="L115" s="48"/>
      <c r="M115" s="223" t="s">
        <v>32</v>
      </c>
      <c r="N115" s="224" t="s">
        <v>47</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215</v>
      </c>
      <c r="AT115" s="227" t="s">
        <v>217</v>
      </c>
      <c r="AU115" s="227" t="s">
        <v>83</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215</v>
      </c>
      <c r="BM115" s="227" t="s">
        <v>441</v>
      </c>
    </row>
    <row r="116" s="2" customFormat="1">
      <c r="A116" s="42"/>
      <c r="B116" s="43"/>
      <c r="C116" s="44"/>
      <c r="D116" s="236" t="s">
        <v>283</v>
      </c>
      <c r="E116" s="44"/>
      <c r="F116" s="267" t="s">
        <v>4447</v>
      </c>
      <c r="G116" s="44"/>
      <c r="H116" s="44"/>
      <c r="I116" s="231"/>
      <c r="J116" s="44"/>
      <c r="K116" s="44"/>
      <c r="L116" s="48"/>
      <c r="M116" s="232"/>
      <c r="N116" s="233"/>
      <c r="O116" s="88"/>
      <c r="P116" s="88"/>
      <c r="Q116" s="88"/>
      <c r="R116" s="88"/>
      <c r="S116" s="88"/>
      <c r="T116" s="89"/>
      <c r="U116" s="42"/>
      <c r="V116" s="42"/>
      <c r="W116" s="42"/>
      <c r="X116" s="42"/>
      <c r="Y116" s="42"/>
      <c r="Z116" s="42"/>
      <c r="AA116" s="42"/>
      <c r="AB116" s="42"/>
      <c r="AC116" s="42"/>
      <c r="AD116" s="42"/>
      <c r="AE116" s="42"/>
      <c r="AT116" s="20" t="s">
        <v>283</v>
      </c>
      <c r="AU116" s="20" t="s">
        <v>83</v>
      </c>
    </row>
    <row r="117" s="2" customFormat="1" ht="44.25" customHeight="1">
      <c r="A117" s="42"/>
      <c r="B117" s="43"/>
      <c r="C117" s="216" t="s">
        <v>344</v>
      </c>
      <c r="D117" s="216" t="s">
        <v>217</v>
      </c>
      <c r="E117" s="217" t="s">
        <v>4578</v>
      </c>
      <c r="F117" s="218" t="s">
        <v>4579</v>
      </c>
      <c r="G117" s="219" t="s">
        <v>280</v>
      </c>
      <c r="H117" s="220">
        <v>24</v>
      </c>
      <c r="I117" s="221"/>
      <c r="J117" s="222">
        <f>ROUND(I117*H117,2)</f>
        <v>0</v>
      </c>
      <c r="K117" s="218" t="s">
        <v>32</v>
      </c>
      <c r="L117" s="48"/>
      <c r="M117" s="223" t="s">
        <v>32</v>
      </c>
      <c r="N117" s="224" t="s">
        <v>47</v>
      </c>
      <c r="O117" s="88"/>
      <c r="P117" s="225">
        <f>O117*H117</f>
        <v>0</v>
      </c>
      <c r="Q117" s="225">
        <v>0</v>
      </c>
      <c r="R117" s="225">
        <f>Q117*H117</f>
        <v>0</v>
      </c>
      <c r="S117" s="225">
        <v>0</v>
      </c>
      <c r="T117" s="226">
        <f>S117*H117</f>
        <v>0</v>
      </c>
      <c r="U117" s="42"/>
      <c r="V117" s="42"/>
      <c r="W117" s="42"/>
      <c r="X117" s="42"/>
      <c r="Y117" s="42"/>
      <c r="Z117" s="42"/>
      <c r="AA117" s="42"/>
      <c r="AB117" s="42"/>
      <c r="AC117" s="42"/>
      <c r="AD117" s="42"/>
      <c r="AE117" s="42"/>
      <c r="AR117" s="227" t="s">
        <v>215</v>
      </c>
      <c r="AT117" s="227" t="s">
        <v>217</v>
      </c>
      <c r="AU117" s="227" t="s">
        <v>83</v>
      </c>
      <c r="AY117" s="20" t="s">
        <v>214</v>
      </c>
      <c r="BE117" s="228">
        <f>IF(N117="základní",J117,0)</f>
        <v>0</v>
      </c>
      <c r="BF117" s="228">
        <f>IF(N117="snížená",J117,0)</f>
        <v>0</v>
      </c>
      <c r="BG117" s="228">
        <f>IF(N117="zákl. přenesená",J117,0)</f>
        <v>0</v>
      </c>
      <c r="BH117" s="228">
        <f>IF(N117="sníž. přenesená",J117,0)</f>
        <v>0</v>
      </c>
      <c r="BI117" s="228">
        <f>IF(N117="nulová",J117,0)</f>
        <v>0</v>
      </c>
      <c r="BJ117" s="20" t="s">
        <v>83</v>
      </c>
      <c r="BK117" s="228">
        <f>ROUND(I117*H117,2)</f>
        <v>0</v>
      </c>
      <c r="BL117" s="20" t="s">
        <v>215</v>
      </c>
      <c r="BM117" s="227" t="s">
        <v>453</v>
      </c>
    </row>
    <row r="118" s="2" customFormat="1">
      <c r="A118" s="42"/>
      <c r="B118" s="43"/>
      <c r="C118" s="44"/>
      <c r="D118" s="236" t="s">
        <v>283</v>
      </c>
      <c r="E118" s="44"/>
      <c r="F118" s="267" t="s">
        <v>4580</v>
      </c>
      <c r="G118" s="44"/>
      <c r="H118" s="44"/>
      <c r="I118" s="231"/>
      <c r="J118" s="44"/>
      <c r="K118" s="44"/>
      <c r="L118" s="48"/>
      <c r="M118" s="232"/>
      <c r="N118" s="233"/>
      <c r="O118" s="88"/>
      <c r="P118" s="88"/>
      <c r="Q118" s="88"/>
      <c r="R118" s="88"/>
      <c r="S118" s="88"/>
      <c r="T118" s="89"/>
      <c r="U118" s="42"/>
      <c r="V118" s="42"/>
      <c r="W118" s="42"/>
      <c r="X118" s="42"/>
      <c r="Y118" s="42"/>
      <c r="Z118" s="42"/>
      <c r="AA118" s="42"/>
      <c r="AB118" s="42"/>
      <c r="AC118" s="42"/>
      <c r="AD118" s="42"/>
      <c r="AE118" s="42"/>
      <c r="AT118" s="20" t="s">
        <v>283</v>
      </c>
      <c r="AU118" s="20" t="s">
        <v>83</v>
      </c>
    </row>
    <row r="119" s="2" customFormat="1" ht="44.25" customHeight="1">
      <c r="A119" s="42"/>
      <c r="B119" s="43"/>
      <c r="C119" s="216" t="s">
        <v>349</v>
      </c>
      <c r="D119" s="216" t="s">
        <v>217</v>
      </c>
      <c r="E119" s="217" t="s">
        <v>4581</v>
      </c>
      <c r="F119" s="218" t="s">
        <v>4582</v>
      </c>
      <c r="G119" s="219" t="s">
        <v>670</v>
      </c>
      <c r="H119" s="220">
        <v>1</v>
      </c>
      <c r="I119" s="221"/>
      <c r="J119" s="222">
        <f>ROUND(I119*H119,2)</f>
        <v>0</v>
      </c>
      <c r="K119" s="218" t="s">
        <v>32</v>
      </c>
      <c r="L119" s="48"/>
      <c r="M119" s="223" t="s">
        <v>32</v>
      </c>
      <c r="N119" s="224" t="s">
        <v>47</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215</v>
      </c>
      <c r="AT119" s="227" t="s">
        <v>217</v>
      </c>
      <c r="AU119" s="227" t="s">
        <v>83</v>
      </c>
      <c r="AY119" s="20" t="s">
        <v>214</v>
      </c>
      <c r="BE119" s="228">
        <f>IF(N119="základní",J119,0)</f>
        <v>0</v>
      </c>
      <c r="BF119" s="228">
        <f>IF(N119="snížená",J119,0)</f>
        <v>0</v>
      </c>
      <c r="BG119" s="228">
        <f>IF(N119="zákl. přenesená",J119,0)</f>
        <v>0</v>
      </c>
      <c r="BH119" s="228">
        <f>IF(N119="sníž. přenesená",J119,0)</f>
        <v>0</v>
      </c>
      <c r="BI119" s="228">
        <f>IF(N119="nulová",J119,0)</f>
        <v>0</v>
      </c>
      <c r="BJ119" s="20" t="s">
        <v>83</v>
      </c>
      <c r="BK119" s="228">
        <f>ROUND(I119*H119,2)</f>
        <v>0</v>
      </c>
      <c r="BL119" s="20" t="s">
        <v>215</v>
      </c>
      <c r="BM119" s="227" t="s">
        <v>465</v>
      </c>
    </row>
    <row r="120" s="2" customFormat="1">
      <c r="A120" s="42"/>
      <c r="B120" s="43"/>
      <c r="C120" s="44"/>
      <c r="D120" s="236" t="s">
        <v>283</v>
      </c>
      <c r="E120" s="44"/>
      <c r="F120" s="267" t="s">
        <v>4400</v>
      </c>
      <c r="G120" s="44"/>
      <c r="H120" s="44"/>
      <c r="I120" s="231"/>
      <c r="J120" s="44"/>
      <c r="K120" s="44"/>
      <c r="L120" s="48"/>
      <c r="M120" s="232"/>
      <c r="N120" s="233"/>
      <c r="O120" s="88"/>
      <c r="P120" s="88"/>
      <c r="Q120" s="88"/>
      <c r="R120" s="88"/>
      <c r="S120" s="88"/>
      <c r="T120" s="89"/>
      <c r="U120" s="42"/>
      <c r="V120" s="42"/>
      <c r="W120" s="42"/>
      <c r="X120" s="42"/>
      <c r="Y120" s="42"/>
      <c r="Z120" s="42"/>
      <c r="AA120" s="42"/>
      <c r="AB120" s="42"/>
      <c r="AC120" s="42"/>
      <c r="AD120" s="42"/>
      <c r="AE120" s="42"/>
      <c r="AT120" s="20" t="s">
        <v>283</v>
      </c>
      <c r="AU120" s="20" t="s">
        <v>83</v>
      </c>
    </row>
    <row r="121" s="2" customFormat="1" ht="24.15" customHeight="1">
      <c r="A121" s="42"/>
      <c r="B121" s="43"/>
      <c r="C121" s="216" t="s">
        <v>356</v>
      </c>
      <c r="D121" s="216" t="s">
        <v>217</v>
      </c>
      <c r="E121" s="217" t="s">
        <v>4583</v>
      </c>
      <c r="F121" s="218" t="s">
        <v>4584</v>
      </c>
      <c r="G121" s="219" t="s">
        <v>670</v>
      </c>
      <c r="H121" s="220">
        <v>1</v>
      </c>
      <c r="I121" s="221"/>
      <c r="J121" s="222">
        <f>ROUND(I121*H121,2)</f>
        <v>0</v>
      </c>
      <c r="K121" s="218" t="s">
        <v>32</v>
      </c>
      <c r="L121" s="48"/>
      <c r="M121" s="223" t="s">
        <v>32</v>
      </c>
      <c r="N121" s="224" t="s">
        <v>47</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215</v>
      </c>
      <c r="AT121" s="227" t="s">
        <v>217</v>
      </c>
      <c r="AU121" s="227" t="s">
        <v>83</v>
      </c>
      <c r="AY121" s="20" t="s">
        <v>214</v>
      </c>
      <c r="BE121" s="228">
        <f>IF(N121="základní",J121,0)</f>
        <v>0</v>
      </c>
      <c r="BF121" s="228">
        <f>IF(N121="snížená",J121,0)</f>
        <v>0</v>
      </c>
      <c r="BG121" s="228">
        <f>IF(N121="zákl. přenesená",J121,0)</f>
        <v>0</v>
      </c>
      <c r="BH121" s="228">
        <f>IF(N121="sníž. přenesená",J121,0)</f>
        <v>0</v>
      </c>
      <c r="BI121" s="228">
        <f>IF(N121="nulová",J121,0)</f>
        <v>0</v>
      </c>
      <c r="BJ121" s="20" t="s">
        <v>83</v>
      </c>
      <c r="BK121" s="228">
        <f>ROUND(I121*H121,2)</f>
        <v>0</v>
      </c>
      <c r="BL121" s="20" t="s">
        <v>215</v>
      </c>
      <c r="BM121" s="227" t="s">
        <v>477</v>
      </c>
    </row>
    <row r="122" s="2" customFormat="1">
      <c r="A122" s="42"/>
      <c r="B122" s="43"/>
      <c r="C122" s="44"/>
      <c r="D122" s="236" t="s">
        <v>283</v>
      </c>
      <c r="E122" s="44"/>
      <c r="F122" s="267" t="s">
        <v>4447</v>
      </c>
      <c r="G122" s="44"/>
      <c r="H122" s="44"/>
      <c r="I122" s="231"/>
      <c r="J122" s="44"/>
      <c r="K122" s="44"/>
      <c r="L122" s="48"/>
      <c r="M122" s="232"/>
      <c r="N122" s="233"/>
      <c r="O122" s="88"/>
      <c r="P122" s="88"/>
      <c r="Q122" s="88"/>
      <c r="R122" s="88"/>
      <c r="S122" s="88"/>
      <c r="T122" s="89"/>
      <c r="U122" s="42"/>
      <c r="V122" s="42"/>
      <c r="W122" s="42"/>
      <c r="X122" s="42"/>
      <c r="Y122" s="42"/>
      <c r="Z122" s="42"/>
      <c r="AA122" s="42"/>
      <c r="AB122" s="42"/>
      <c r="AC122" s="42"/>
      <c r="AD122" s="42"/>
      <c r="AE122" s="42"/>
      <c r="AT122" s="20" t="s">
        <v>283</v>
      </c>
      <c r="AU122" s="20" t="s">
        <v>83</v>
      </c>
    </row>
    <row r="123" s="2" customFormat="1" ht="66.75" customHeight="1">
      <c r="A123" s="42"/>
      <c r="B123" s="43"/>
      <c r="C123" s="216" t="s">
        <v>7</v>
      </c>
      <c r="D123" s="216" t="s">
        <v>217</v>
      </c>
      <c r="E123" s="217" t="s">
        <v>4585</v>
      </c>
      <c r="F123" s="218" t="s">
        <v>4586</v>
      </c>
      <c r="G123" s="219" t="s">
        <v>670</v>
      </c>
      <c r="H123" s="220">
        <v>1</v>
      </c>
      <c r="I123" s="221"/>
      <c r="J123" s="222">
        <f>ROUND(I123*H123,2)</f>
        <v>0</v>
      </c>
      <c r="K123" s="218" t="s">
        <v>32</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215</v>
      </c>
      <c r="AT123" s="227" t="s">
        <v>217</v>
      </c>
      <c r="AU123" s="227" t="s">
        <v>83</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215</v>
      </c>
      <c r="BM123" s="227" t="s">
        <v>492</v>
      </c>
    </row>
    <row r="124" s="2" customFormat="1">
      <c r="A124" s="42"/>
      <c r="B124" s="43"/>
      <c r="C124" s="44"/>
      <c r="D124" s="236" t="s">
        <v>283</v>
      </c>
      <c r="E124" s="44"/>
      <c r="F124" s="267" t="s">
        <v>4400</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283</v>
      </c>
      <c r="AU124" s="20" t="s">
        <v>83</v>
      </c>
    </row>
    <row r="125" s="12" customFormat="1" ht="25.92" customHeight="1">
      <c r="A125" s="12"/>
      <c r="B125" s="200"/>
      <c r="C125" s="201"/>
      <c r="D125" s="202" t="s">
        <v>75</v>
      </c>
      <c r="E125" s="203" t="s">
        <v>85</v>
      </c>
      <c r="F125" s="203" t="s">
        <v>4513</v>
      </c>
      <c r="G125" s="201"/>
      <c r="H125" s="201"/>
      <c r="I125" s="204"/>
      <c r="J125" s="205">
        <f>BK125</f>
        <v>0</v>
      </c>
      <c r="K125" s="201"/>
      <c r="L125" s="206"/>
      <c r="M125" s="207"/>
      <c r="N125" s="208"/>
      <c r="O125" s="208"/>
      <c r="P125" s="209">
        <f>SUM(P126:P155)</f>
        <v>0</v>
      </c>
      <c r="Q125" s="208"/>
      <c r="R125" s="209">
        <f>SUM(R126:R155)</f>
        <v>0</v>
      </c>
      <c r="S125" s="208"/>
      <c r="T125" s="210">
        <f>SUM(T126:T155)</f>
        <v>0</v>
      </c>
      <c r="U125" s="12"/>
      <c r="V125" s="12"/>
      <c r="W125" s="12"/>
      <c r="X125" s="12"/>
      <c r="Y125" s="12"/>
      <c r="Z125" s="12"/>
      <c r="AA125" s="12"/>
      <c r="AB125" s="12"/>
      <c r="AC125" s="12"/>
      <c r="AD125" s="12"/>
      <c r="AE125" s="12"/>
      <c r="AR125" s="211" t="s">
        <v>83</v>
      </c>
      <c r="AT125" s="212" t="s">
        <v>75</v>
      </c>
      <c r="AU125" s="212" t="s">
        <v>76</v>
      </c>
      <c r="AY125" s="211" t="s">
        <v>214</v>
      </c>
      <c r="BK125" s="213">
        <f>SUM(BK126:BK155)</f>
        <v>0</v>
      </c>
    </row>
    <row r="126" s="2" customFormat="1" ht="49.05" customHeight="1">
      <c r="A126" s="42"/>
      <c r="B126" s="43"/>
      <c r="C126" s="216" t="s">
        <v>365</v>
      </c>
      <c r="D126" s="216" t="s">
        <v>217</v>
      </c>
      <c r="E126" s="217" t="s">
        <v>4415</v>
      </c>
      <c r="F126" s="218" t="s">
        <v>3642</v>
      </c>
      <c r="G126" s="219" t="s">
        <v>670</v>
      </c>
      <c r="H126" s="220">
        <v>1</v>
      </c>
      <c r="I126" s="221"/>
      <c r="J126" s="222">
        <f>ROUND(I126*H126,2)</f>
        <v>0</v>
      </c>
      <c r="K126" s="218" t="s">
        <v>32</v>
      </c>
      <c r="L126" s="48"/>
      <c r="M126" s="223" t="s">
        <v>32</v>
      </c>
      <c r="N126" s="224" t="s">
        <v>47</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215</v>
      </c>
      <c r="AT126" s="227" t="s">
        <v>217</v>
      </c>
      <c r="AU126" s="227" t="s">
        <v>83</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215</v>
      </c>
      <c r="BM126" s="227" t="s">
        <v>504</v>
      </c>
    </row>
    <row r="127" s="2" customFormat="1">
      <c r="A127" s="42"/>
      <c r="B127" s="43"/>
      <c r="C127" s="44"/>
      <c r="D127" s="236" t="s">
        <v>283</v>
      </c>
      <c r="E127" s="44"/>
      <c r="F127" s="267" t="s">
        <v>4515</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283</v>
      </c>
      <c r="AU127" s="20" t="s">
        <v>83</v>
      </c>
    </row>
    <row r="128" s="2" customFormat="1" ht="24.15" customHeight="1">
      <c r="A128" s="42"/>
      <c r="B128" s="43"/>
      <c r="C128" s="216" t="s">
        <v>370</v>
      </c>
      <c r="D128" s="216" t="s">
        <v>217</v>
      </c>
      <c r="E128" s="217" t="s">
        <v>4418</v>
      </c>
      <c r="F128" s="218" t="s">
        <v>4517</v>
      </c>
      <c r="G128" s="219" t="s">
        <v>2823</v>
      </c>
      <c r="H128" s="220">
        <v>5</v>
      </c>
      <c r="I128" s="221"/>
      <c r="J128" s="222">
        <f>ROUND(I128*H128,2)</f>
        <v>0</v>
      </c>
      <c r="K128" s="218" t="s">
        <v>32</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215</v>
      </c>
      <c r="AT128" s="227" t="s">
        <v>217</v>
      </c>
      <c r="AU128" s="227" t="s">
        <v>83</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215</v>
      </c>
      <c r="BM128" s="227" t="s">
        <v>515</v>
      </c>
    </row>
    <row r="129" s="2" customFormat="1">
      <c r="A129" s="42"/>
      <c r="B129" s="43"/>
      <c r="C129" s="44"/>
      <c r="D129" s="236" t="s">
        <v>283</v>
      </c>
      <c r="E129" s="44"/>
      <c r="F129" s="267" t="s">
        <v>3622</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283</v>
      </c>
      <c r="AU129" s="20" t="s">
        <v>83</v>
      </c>
    </row>
    <row r="130" s="2" customFormat="1" ht="16.5" customHeight="1">
      <c r="A130" s="42"/>
      <c r="B130" s="43"/>
      <c r="C130" s="216" t="s">
        <v>377</v>
      </c>
      <c r="D130" s="216" t="s">
        <v>217</v>
      </c>
      <c r="E130" s="217" t="s">
        <v>4420</v>
      </c>
      <c r="F130" s="218" t="s">
        <v>3639</v>
      </c>
      <c r="G130" s="219" t="s">
        <v>2823</v>
      </c>
      <c r="H130" s="220">
        <v>4</v>
      </c>
      <c r="I130" s="221"/>
      <c r="J130" s="222">
        <f>ROUND(I130*H130,2)</f>
        <v>0</v>
      </c>
      <c r="K130" s="218" t="s">
        <v>32</v>
      </c>
      <c r="L130" s="48"/>
      <c r="M130" s="223" t="s">
        <v>32</v>
      </c>
      <c r="N130" s="224" t="s">
        <v>47</v>
      </c>
      <c r="O130" s="88"/>
      <c r="P130" s="225">
        <f>O130*H130</f>
        <v>0</v>
      </c>
      <c r="Q130" s="225">
        <v>0</v>
      </c>
      <c r="R130" s="225">
        <f>Q130*H130</f>
        <v>0</v>
      </c>
      <c r="S130" s="225">
        <v>0</v>
      </c>
      <c r="T130" s="226">
        <f>S130*H130</f>
        <v>0</v>
      </c>
      <c r="U130" s="42"/>
      <c r="V130" s="42"/>
      <c r="W130" s="42"/>
      <c r="X130" s="42"/>
      <c r="Y130" s="42"/>
      <c r="Z130" s="42"/>
      <c r="AA130" s="42"/>
      <c r="AB130" s="42"/>
      <c r="AC130" s="42"/>
      <c r="AD130" s="42"/>
      <c r="AE130" s="42"/>
      <c r="AR130" s="227" t="s">
        <v>215</v>
      </c>
      <c r="AT130" s="227" t="s">
        <v>217</v>
      </c>
      <c r="AU130" s="227" t="s">
        <v>83</v>
      </c>
      <c r="AY130" s="20" t="s">
        <v>214</v>
      </c>
      <c r="BE130" s="228">
        <f>IF(N130="základní",J130,0)</f>
        <v>0</v>
      </c>
      <c r="BF130" s="228">
        <f>IF(N130="snížená",J130,0)</f>
        <v>0</v>
      </c>
      <c r="BG130" s="228">
        <f>IF(N130="zákl. přenesená",J130,0)</f>
        <v>0</v>
      </c>
      <c r="BH130" s="228">
        <f>IF(N130="sníž. přenesená",J130,0)</f>
        <v>0</v>
      </c>
      <c r="BI130" s="228">
        <f>IF(N130="nulová",J130,0)</f>
        <v>0</v>
      </c>
      <c r="BJ130" s="20" t="s">
        <v>83</v>
      </c>
      <c r="BK130" s="228">
        <f>ROUND(I130*H130,2)</f>
        <v>0</v>
      </c>
      <c r="BL130" s="20" t="s">
        <v>215</v>
      </c>
      <c r="BM130" s="227" t="s">
        <v>529</v>
      </c>
    </row>
    <row r="131" s="2" customFormat="1">
      <c r="A131" s="42"/>
      <c r="B131" s="43"/>
      <c r="C131" s="44"/>
      <c r="D131" s="236" t="s">
        <v>283</v>
      </c>
      <c r="E131" s="44"/>
      <c r="F131" s="267" t="s">
        <v>4519</v>
      </c>
      <c r="G131" s="44"/>
      <c r="H131" s="44"/>
      <c r="I131" s="231"/>
      <c r="J131" s="44"/>
      <c r="K131" s="44"/>
      <c r="L131" s="48"/>
      <c r="M131" s="232"/>
      <c r="N131" s="233"/>
      <c r="O131" s="88"/>
      <c r="P131" s="88"/>
      <c r="Q131" s="88"/>
      <c r="R131" s="88"/>
      <c r="S131" s="88"/>
      <c r="T131" s="89"/>
      <c r="U131" s="42"/>
      <c r="V131" s="42"/>
      <c r="W131" s="42"/>
      <c r="X131" s="42"/>
      <c r="Y131" s="42"/>
      <c r="Z131" s="42"/>
      <c r="AA131" s="42"/>
      <c r="AB131" s="42"/>
      <c r="AC131" s="42"/>
      <c r="AD131" s="42"/>
      <c r="AE131" s="42"/>
      <c r="AT131" s="20" t="s">
        <v>283</v>
      </c>
      <c r="AU131" s="20" t="s">
        <v>83</v>
      </c>
    </row>
    <row r="132" s="2" customFormat="1" ht="24.15" customHeight="1">
      <c r="A132" s="42"/>
      <c r="B132" s="43"/>
      <c r="C132" s="216" t="s">
        <v>383</v>
      </c>
      <c r="D132" s="216" t="s">
        <v>217</v>
      </c>
      <c r="E132" s="217" t="s">
        <v>4422</v>
      </c>
      <c r="F132" s="218" t="s">
        <v>4521</v>
      </c>
      <c r="G132" s="219" t="s">
        <v>280</v>
      </c>
      <c r="H132" s="220">
        <v>88</v>
      </c>
      <c r="I132" s="221"/>
      <c r="J132" s="222">
        <f>ROUND(I132*H132,2)</f>
        <v>0</v>
      </c>
      <c r="K132" s="218" t="s">
        <v>32</v>
      </c>
      <c r="L132" s="48"/>
      <c r="M132" s="223" t="s">
        <v>32</v>
      </c>
      <c r="N132" s="224" t="s">
        <v>47</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215</v>
      </c>
      <c r="AT132" s="227" t="s">
        <v>217</v>
      </c>
      <c r="AU132" s="227" t="s">
        <v>83</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215</v>
      </c>
      <c r="BM132" s="227" t="s">
        <v>540</v>
      </c>
    </row>
    <row r="133" s="2" customFormat="1">
      <c r="A133" s="42"/>
      <c r="B133" s="43"/>
      <c r="C133" s="44"/>
      <c r="D133" s="236" t="s">
        <v>283</v>
      </c>
      <c r="E133" s="44"/>
      <c r="F133" s="267" t="s">
        <v>4400</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283</v>
      </c>
      <c r="AU133" s="20" t="s">
        <v>83</v>
      </c>
    </row>
    <row r="134" s="2" customFormat="1" ht="24.15" customHeight="1">
      <c r="A134" s="42"/>
      <c r="B134" s="43"/>
      <c r="C134" s="216" t="s">
        <v>389</v>
      </c>
      <c r="D134" s="216" t="s">
        <v>217</v>
      </c>
      <c r="E134" s="217" t="s">
        <v>4424</v>
      </c>
      <c r="F134" s="218" t="s">
        <v>4587</v>
      </c>
      <c r="G134" s="219" t="s">
        <v>280</v>
      </c>
      <c r="H134" s="220">
        <v>31</v>
      </c>
      <c r="I134" s="221"/>
      <c r="J134" s="222">
        <f>ROUND(I134*H134,2)</f>
        <v>0</v>
      </c>
      <c r="K134" s="218" t="s">
        <v>32</v>
      </c>
      <c r="L134" s="48"/>
      <c r="M134" s="223" t="s">
        <v>32</v>
      </c>
      <c r="N134" s="224" t="s">
        <v>47</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215</v>
      </c>
      <c r="AT134" s="227" t="s">
        <v>217</v>
      </c>
      <c r="AU134" s="227" t="s">
        <v>83</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215</v>
      </c>
      <c r="BM134" s="227" t="s">
        <v>554</v>
      </c>
    </row>
    <row r="135" s="2" customFormat="1">
      <c r="A135" s="42"/>
      <c r="B135" s="43"/>
      <c r="C135" s="44"/>
      <c r="D135" s="236" t="s">
        <v>283</v>
      </c>
      <c r="E135" s="44"/>
      <c r="F135" s="267" t="s">
        <v>4400</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283</v>
      </c>
      <c r="AU135" s="20" t="s">
        <v>83</v>
      </c>
    </row>
    <row r="136" s="2" customFormat="1" ht="16.5" customHeight="1">
      <c r="A136" s="42"/>
      <c r="B136" s="43"/>
      <c r="C136" s="216" t="s">
        <v>398</v>
      </c>
      <c r="D136" s="216" t="s">
        <v>217</v>
      </c>
      <c r="E136" s="217" t="s">
        <v>4426</v>
      </c>
      <c r="F136" s="218" t="s">
        <v>4523</v>
      </c>
      <c r="G136" s="219" t="s">
        <v>670</v>
      </c>
      <c r="H136" s="220">
        <v>1</v>
      </c>
      <c r="I136" s="221"/>
      <c r="J136" s="222">
        <f>ROUND(I136*H136,2)</f>
        <v>0</v>
      </c>
      <c r="K136" s="218" t="s">
        <v>32</v>
      </c>
      <c r="L136" s="48"/>
      <c r="M136" s="223" t="s">
        <v>32</v>
      </c>
      <c r="N136" s="224" t="s">
        <v>47</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215</v>
      </c>
      <c r="AT136" s="227" t="s">
        <v>217</v>
      </c>
      <c r="AU136" s="227" t="s">
        <v>83</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215</v>
      </c>
      <c r="BM136" s="227" t="s">
        <v>565</v>
      </c>
    </row>
    <row r="137" s="2" customFormat="1">
      <c r="A137" s="42"/>
      <c r="B137" s="43"/>
      <c r="C137" s="44"/>
      <c r="D137" s="236" t="s">
        <v>283</v>
      </c>
      <c r="E137" s="44"/>
      <c r="F137" s="267" t="s">
        <v>4400</v>
      </c>
      <c r="G137" s="44"/>
      <c r="H137" s="44"/>
      <c r="I137" s="231"/>
      <c r="J137" s="44"/>
      <c r="K137" s="44"/>
      <c r="L137" s="48"/>
      <c r="M137" s="232"/>
      <c r="N137" s="233"/>
      <c r="O137" s="88"/>
      <c r="P137" s="88"/>
      <c r="Q137" s="88"/>
      <c r="R137" s="88"/>
      <c r="S137" s="88"/>
      <c r="T137" s="89"/>
      <c r="U137" s="42"/>
      <c r="V137" s="42"/>
      <c r="W137" s="42"/>
      <c r="X137" s="42"/>
      <c r="Y137" s="42"/>
      <c r="Z137" s="42"/>
      <c r="AA137" s="42"/>
      <c r="AB137" s="42"/>
      <c r="AC137" s="42"/>
      <c r="AD137" s="42"/>
      <c r="AE137" s="42"/>
      <c r="AT137" s="20" t="s">
        <v>283</v>
      </c>
      <c r="AU137" s="20" t="s">
        <v>83</v>
      </c>
    </row>
    <row r="138" s="2" customFormat="1" ht="44.25" customHeight="1">
      <c r="A138" s="42"/>
      <c r="B138" s="43"/>
      <c r="C138" s="216" t="s">
        <v>406</v>
      </c>
      <c r="D138" s="216" t="s">
        <v>217</v>
      </c>
      <c r="E138" s="217" t="s">
        <v>4428</v>
      </c>
      <c r="F138" s="218" t="s">
        <v>4525</v>
      </c>
      <c r="G138" s="219" t="s">
        <v>670</v>
      </c>
      <c r="H138" s="220">
        <v>3</v>
      </c>
      <c r="I138" s="221"/>
      <c r="J138" s="222">
        <f>ROUND(I138*H138,2)</f>
        <v>0</v>
      </c>
      <c r="K138" s="218" t="s">
        <v>32</v>
      </c>
      <c r="L138" s="48"/>
      <c r="M138" s="223" t="s">
        <v>32</v>
      </c>
      <c r="N138" s="224" t="s">
        <v>47</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215</v>
      </c>
      <c r="AT138" s="227" t="s">
        <v>217</v>
      </c>
      <c r="AU138" s="227" t="s">
        <v>83</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215</v>
      </c>
      <c r="BM138" s="227" t="s">
        <v>576</v>
      </c>
    </row>
    <row r="139" s="2" customFormat="1">
      <c r="A139" s="42"/>
      <c r="B139" s="43"/>
      <c r="C139" s="44"/>
      <c r="D139" s="236" t="s">
        <v>283</v>
      </c>
      <c r="E139" s="44"/>
      <c r="F139" s="267" t="s">
        <v>4447</v>
      </c>
      <c r="G139" s="44"/>
      <c r="H139" s="44"/>
      <c r="I139" s="231"/>
      <c r="J139" s="44"/>
      <c r="K139" s="44"/>
      <c r="L139" s="48"/>
      <c r="M139" s="232"/>
      <c r="N139" s="233"/>
      <c r="O139" s="88"/>
      <c r="P139" s="88"/>
      <c r="Q139" s="88"/>
      <c r="R139" s="88"/>
      <c r="S139" s="88"/>
      <c r="T139" s="89"/>
      <c r="U139" s="42"/>
      <c r="V139" s="42"/>
      <c r="W139" s="42"/>
      <c r="X139" s="42"/>
      <c r="Y139" s="42"/>
      <c r="Z139" s="42"/>
      <c r="AA139" s="42"/>
      <c r="AB139" s="42"/>
      <c r="AC139" s="42"/>
      <c r="AD139" s="42"/>
      <c r="AE139" s="42"/>
      <c r="AT139" s="20" t="s">
        <v>283</v>
      </c>
      <c r="AU139" s="20" t="s">
        <v>83</v>
      </c>
    </row>
    <row r="140" s="2" customFormat="1" ht="55.5" customHeight="1">
      <c r="A140" s="42"/>
      <c r="B140" s="43"/>
      <c r="C140" s="216" t="s">
        <v>410</v>
      </c>
      <c r="D140" s="216" t="s">
        <v>217</v>
      </c>
      <c r="E140" s="217" t="s">
        <v>4430</v>
      </c>
      <c r="F140" s="218" t="s">
        <v>4527</v>
      </c>
      <c r="G140" s="219" t="s">
        <v>670</v>
      </c>
      <c r="H140" s="220">
        <v>1</v>
      </c>
      <c r="I140" s="221"/>
      <c r="J140" s="222">
        <f>ROUND(I140*H140,2)</f>
        <v>0</v>
      </c>
      <c r="K140" s="218" t="s">
        <v>32</v>
      </c>
      <c r="L140" s="48"/>
      <c r="M140" s="223" t="s">
        <v>32</v>
      </c>
      <c r="N140" s="224" t="s">
        <v>47</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215</v>
      </c>
      <c r="AT140" s="227" t="s">
        <v>217</v>
      </c>
      <c r="AU140" s="227" t="s">
        <v>83</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215</v>
      </c>
      <c r="BM140" s="227" t="s">
        <v>589</v>
      </c>
    </row>
    <row r="141" s="2" customFormat="1">
      <c r="A141" s="42"/>
      <c r="B141" s="43"/>
      <c r="C141" s="44"/>
      <c r="D141" s="236" t="s">
        <v>283</v>
      </c>
      <c r="E141" s="44"/>
      <c r="F141" s="267" t="s">
        <v>4528</v>
      </c>
      <c r="G141" s="44"/>
      <c r="H141" s="44"/>
      <c r="I141" s="231"/>
      <c r="J141" s="44"/>
      <c r="K141" s="44"/>
      <c r="L141" s="48"/>
      <c r="M141" s="232"/>
      <c r="N141" s="233"/>
      <c r="O141" s="88"/>
      <c r="P141" s="88"/>
      <c r="Q141" s="88"/>
      <c r="R141" s="88"/>
      <c r="S141" s="88"/>
      <c r="T141" s="89"/>
      <c r="U141" s="42"/>
      <c r="V141" s="42"/>
      <c r="W141" s="42"/>
      <c r="X141" s="42"/>
      <c r="Y141" s="42"/>
      <c r="Z141" s="42"/>
      <c r="AA141" s="42"/>
      <c r="AB141" s="42"/>
      <c r="AC141" s="42"/>
      <c r="AD141" s="42"/>
      <c r="AE141" s="42"/>
      <c r="AT141" s="20" t="s">
        <v>283</v>
      </c>
      <c r="AU141" s="20" t="s">
        <v>83</v>
      </c>
    </row>
    <row r="142" s="2" customFormat="1" ht="16.5" customHeight="1">
      <c r="A142" s="42"/>
      <c r="B142" s="43"/>
      <c r="C142" s="216" t="s">
        <v>417</v>
      </c>
      <c r="D142" s="216" t="s">
        <v>217</v>
      </c>
      <c r="E142" s="217" t="s">
        <v>4432</v>
      </c>
      <c r="F142" s="218" t="s">
        <v>4530</v>
      </c>
      <c r="G142" s="219" t="s">
        <v>670</v>
      </c>
      <c r="H142" s="220">
        <v>1</v>
      </c>
      <c r="I142" s="221"/>
      <c r="J142" s="222">
        <f>ROUND(I142*H142,2)</f>
        <v>0</v>
      </c>
      <c r="K142" s="218" t="s">
        <v>32</v>
      </c>
      <c r="L142" s="48"/>
      <c r="M142" s="223" t="s">
        <v>32</v>
      </c>
      <c r="N142" s="224" t="s">
        <v>47</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215</v>
      </c>
      <c r="AT142" s="227" t="s">
        <v>217</v>
      </c>
      <c r="AU142" s="227" t="s">
        <v>83</v>
      </c>
      <c r="AY142" s="20" t="s">
        <v>214</v>
      </c>
      <c r="BE142" s="228">
        <f>IF(N142="základní",J142,0)</f>
        <v>0</v>
      </c>
      <c r="BF142" s="228">
        <f>IF(N142="snížená",J142,0)</f>
        <v>0</v>
      </c>
      <c r="BG142" s="228">
        <f>IF(N142="zákl. přenesená",J142,0)</f>
        <v>0</v>
      </c>
      <c r="BH142" s="228">
        <f>IF(N142="sníž. přenesená",J142,0)</f>
        <v>0</v>
      </c>
      <c r="BI142" s="228">
        <f>IF(N142="nulová",J142,0)</f>
        <v>0</v>
      </c>
      <c r="BJ142" s="20" t="s">
        <v>83</v>
      </c>
      <c r="BK142" s="228">
        <f>ROUND(I142*H142,2)</f>
        <v>0</v>
      </c>
      <c r="BL142" s="20" t="s">
        <v>215</v>
      </c>
      <c r="BM142" s="227" t="s">
        <v>599</v>
      </c>
    </row>
    <row r="143" s="2" customFormat="1" ht="49.05" customHeight="1">
      <c r="A143" s="42"/>
      <c r="B143" s="43"/>
      <c r="C143" s="216" t="s">
        <v>421</v>
      </c>
      <c r="D143" s="216" t="s">
        <v>217</v>
      </c>
      <c r="E143" s="217" t="s">
        <v>4434</v>
      </c>
      <c r="F143" s="218" t="s">
        <v>4532</v>
      </c>
      <c r="G143" s="219" t="s">
        <v>670</v>
      </c>
      <c r="H143" s="220">
        <v>1</v>
      </c>
      <c r="I143" s="221"/>
      <c r="J143" s="222">
        <f>ROUND(I143*H143,2)</f>
        <v>0</v>
      </c>
      <c r="K143" s="218" t="s">
        <v>32</v>
      </c>
      <c r="L143" s="48"/>
      <c r="M143" s="223" t="s">
        <v>32</v>
      </c>
      <c r="N143" s="224" t="s">
        <v>47</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215</v>
      </c>
      <c r="AT143" s="227" t="s">
        <v>217</v>
      </c>
      <c r="AU143" s="227" t="s">
        <v>83</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609</v>
      </c>
    </row>
    <row r="144" s="2" customFormat="1">
      <c r="A144" s="42"/>
      <c r="B144" s="43"/>
      <c r="C144" s="44"/>
      <c r="D144" s="236" t="s">
        <v>283</v>
      </c>
      <c r="E144" s="44"/>
      <c r="F144" s="267" t="s">
        <v>4533</v>
      </c>
      <c r="G144" s="44"/>
      <c r="H144" s="44"/>
      <c r="I144" s="231"/>
      <c r="J144" s="44"/>
      <c r="K144" s="44"/>
      <c r="L144" s="48"/>
      <c r="M144" s="232"/>
      <c r="N144" s="233"/>
      <c r="O144" s="88"/>
      <c r="P144" s="88"/>
      <c r="Q144" s="88"/>
      <c r="R144" s="88"/>
      <c r="S144" s="88"/>
      <c r="T144" s="89"/>
      <c r="U144" s="42"/>
      <c r="V144" s="42"/>
      <c r="W144" s="42"/>
      <c r="X144" s="42"/>
      <c r="Y144" s="42"/>
      <c r="Z144" s="42"/>
      <c r="AA144" s="42"/>
      <c r="AB144" s="42"/>
      <c r="AC144" s="42"/>
      <c r="AD144" s="42"/>
      <c r="AE144" s="42"/>
      <c r="AT144" s="20" t="s">
        <v>283</v>
      </c>
      <c r="AU144" s="20" t="s">
        <v>83</v>
      </c>
    </row>
    <row r="145" s="2" customFormat="1" ht="16.5" customHeight="1">
      <c r="A145" s="42"/>
      <c r="B145" s="43"/>
      <c r="C145" s="216" t="s">
        <v>426</v>
      </c>
      <c r="D145" s="216" t="s">
        <v>217</v>
      </c>
      <c r="E145" s="217" t="s">
        <v>4436</v>
      </c>
      <c r="F145" s="218" t="s">
        <v>3645</v>
      </c>
      <c r="G145" s="219" t="s">
        <v>670</v>
      </c>
      <c r="H145" s="220">
        <v>1</v>
      </c>
      <c r="I145" s="221"/>
      <c r="J145" s="222">
        <f>ROUND(I145*H145,2)</f>
        <v>0</v>
      </c>
      <c r="K145" s="218" t="s">
        <v>32</v>
      </c>
      <c r="L145" s="48"/>
      <c r="M145" s="223" t="s">
        <v>32</v>
      </c>
      <c r="N145" s="224" t="s">
        <v>47</v>
      </c>
      <c r="O145" s="88"/>
      <c r="P145" s="225">
        <f>O145*H145</f>
        <v>0</v>
      </c>
      <c r="Q145" s="225">
        <v>0</v>
      </c>
      <c r="R145" s="225">
        <f>Q145*H145</f>
        <v>0</v>
      </c>
      <c r="S145" s="225">
        <v>0</v>
      </c>
      <c r="T145" s="226">
        <f>S145*H145</f>
        <v>0</v>
      </c>
      <c r="U145" s="42"/>
      <c r="V145" s="42"/>
      <c r="W145" s="42"/>
      <c r="X145" s="42"/>
      <c r="Y145" s="42"/>
      <c r="Z145" s="42"/>
      <c r="AA145" s="42"/>
      <c r="AB145" s="42"/>
      <c r="AC145" s="42"/>
      <c r="AD145" s="42"/>
      <c r="AE145" s="42"/>
      <c r="AR145" s="227" t="s">
        <v>215</v>
      </c>
      <c r="AT145" s="227" t="s">
        <v>217</v>
      </c>
      <c r="AU145" s="227" t="s">
        <v>83</v>
      </c>
      <c r="AY145" s="20" t="s">
        <v>214</v>
      </c>
      <c r="BE145" s="228">
        <f>IF(N145="základní",J145,0)</f>
        <v>0</v>
      </c>
      <c r="BF145" s="228">
        <f>IF(N145="snížená",J145,0)</f>
        <v>0</v>
      </c>
      <c r="BG145" s="228">
        <f>IF(N145="zákl. přenesená",J145,0)</f>
        <v>0</v>
      </c>
      <c r="BH145" s="228">
        <f>IF(N145="sníž. přenesená",J145,0)</f>
        <v>0</v>
      </c>
      <c r="BI145" s="228">
        <f>IF(N145="nulová",J145,0)</f>
        <v>0</v>
      </c>
      <c r="BJ145" s="20" t="s">
        <v>83</v>
      </c>
      <c r="BK145" s="228">
        <f>ROUND(I145*H145,2)</f>
        <v>0</v>
      </c>
      <c r="BL145" s="20" t="s">
        <v>215</v>
      </c>
      <c r="BM145" s="227" t="s">
        <v>619</v>
      </c>
    </row>
    <row r="146" s="2" customFormat="1">
      <c r="A146" s="42"/>
      <c r="B146" s="43"/>
      <c r="C146" s="44"/>
      <c r="D146" s="236" t="s">
        <v>283</v>
      </c>
      <c r="E146" s="44"/>
      <c r="F146" s="267" t="s">
        <v>4535</v>
      </c>
      <c r="G146" s="44"/>
      <c r="H146" s="44"/>
      <c r="I146" s="231"/>
      <c r="J146" s="44"/>
      <c r="K146" s="44"/>
      <c r="L146" s="48"/>
      <c r="M146" s="232"/>
      <c r="N146" s="233"/>
      <c r="O146" s="88"/>
      <c r="P146" s="88"/>
      <c r="Q146" s="88"/>
      <c r="R146" s="88"/>
      <c r="S146" s="88"/>
      <c r="T146" s="89"/>
      <c r="U146" s="42"/>
      <c r="V146" s="42"/>
      <c r="W146" s="42"/>
      <c r="X146" s="42"/>
      <c r="Y146" s="42"/>
      <c r="Z146" s="42"/>
      <c r="AA146" s="42"/>
      <c r="AB146" s="42"/>
      <c r="AC146" s="42"/>
      <c r="AD146" s="42"/>
      <c r="AE146" s="42"/>
      <c r="AT146" s="20" t="s">
        <v>283</v>
      </c>
      <c r="AU146" s="20" t="s">
        <v>83</v>
      </c>
    </row>
    <row r="147" s="2" customFormat="1" ht="24.15" customHeight="1">
      <c r="A147" s="42"/>
      <c r="B147" s="43"/>
      <c r="C147" s="216" t="s">
        <v>436</v>
      </c>
      <c r="D147" s="216" t="s">
        <v>217</v>
      </c>
      <c r="E147" s="217" t="s">
        <v>4438</v>
      </c>
      <c r="F147" s="218" t="s">
        <v>4537</v>
      </c>
      <c r="G147" s="219" t="s">
        <v>670</v>
      </c>
      <c r="H147" s="220">
        <v>1</v>
      </c>
      <c r="I147" s="221"/>
      <c r="J147" s="222">
        <f>ROUND(I147*H147,2)</f>
        <v>0</v>
      </c>
      <c r="K147" s="218" t="s">
        <v>32</v>
      </c>
      <c r="L147" s="48"/>
      <c r="M147" s="223" t="s">
        <v>32</v>
      </c>
      <c r="N147" s="224" t="s">
        <v>47</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215</v>
      </c>
      <c r="AT147" s="227" t="s">
        <v>217</v>
      </c>
      <c r="AU147" s="227" t="s">
        <v>83</v>
      </c>
      <c r="AY147" s="20" t="s">
        <v>214</v>
      </c>
      <c r="BE147" s="228">
        <f>IF(N147="základní",J147,0)</f>
        <v>0</v>
      </c>
      <c r="BF147" s="228">
        <f>IF(N147="snížená",J147,0)</f>
        <v>0</v>
      </c>
      <c r="BG147" s="228">
        <f>IF(N147="zákl. přenesená",J147,0)</f>
        <v>0</v>
      </c>
      <c r="BH147" s="228">
        <f>IF(N147="sníž. přenesená",J147,0)</f>
        <v>0</v>
      </c>
      <c r="BI147" s="228">
        <f>IF(N147="nulová",J147,0)</f>
        <v>0</v>
      </c>
      <c r="BJ147" s="20" t="s">
        <v>83</v>
      </c>
      <c r="BK147" s="228">
        <f>ROUND(I147*H147,2)</f>
        <v>0</v>
      </c>
      <c r="BL147" s="20" t="s">
        <v>215</v>
      </c>
      <c r="BM147" s="227" t="s">
        <v>631</v>
      </c>
    </row>
    <row r="148" s="2" customFormat="1">
      <c r="A148" s="42"/>
      <c r="B148" s="43"/>
      <c r="C148" s="44"/>
      <c r="D148" s="236" t="s">
        <v>283</v>
      </c>
      <c r="E148" s="44"/>
      <c r="F148" s="267" t="s">
        <v>4538</v>
      </c>
      <c r="G148" s="44"/>
      <c r="H148" s="44"/>
      <c r="I148" s="231"/>
      <c r="J148" s="44"/>
      <c r="K148" s="44"/>
      <c r="L148" s="48"/>
      <c r="M148" s="232"/>
      <c r="N148" s="233"/>
      <c r="O148" s="88"/>
      <c r="P148" s="88"/>
      <c r="Q148" s="88"/>
      <c r="R148" s="88"/>
      <c r="S148" s="88"/>
      <c r="T148" s="89"/>
      <c r="U148" s="42"/>
      <c r="V148" s="42"/>
      <c r="W148" s="42"/>
      <c r="X148" s="42"/>
      <c r="Y148" s="42"/>
      <c r="Z148" s="42"/>
      <c r="AA148" s="42"/>
      <c r="AB148" s="42"/>
      <c r="AC148" s="42"/>
      <c r="AD148" s="42"/>
      <c r="AE148" s="42"/>
      <c r="AT148" s="20" t="s">
        <v>283</v>
      </c>
      <c r="AU148" s="20" t="s">
        <v>83</v>
      </c>
    </row>
    <row r="149" s="2" customFormat="1" ht="66.75" customHeight="1">
      <c r="A149" s="42"/>
      <c r="B149" s="43"/>
      <c r="C149" s="216" t="s">
        <v>441</v>
      </c>
      <c r="D149" s="216" t="s">
        <v>217</v>
      </c>
      <c r="E149" s="217" t="s">
        <v>4440</v>
      </c>
      <c r="F149" s="218" t="s">
        <v>4588</v>
      </c>
      <c r="G149" s="219" t="s">
        <v>670</v>
      </c>
      <c r="H149" s="220">
        <v>1</v>
      </c>
      <c r="I149" s="221"/>
      <c r="J149" s="222">
        <f>ROUND(I149*H149,2)</f>
        <v>0</v>
      </c>
      <c r="K149" s="218" t="s">
        <v>32</v>
      </c>
      <c r="L149" s="48"/>
      <c r="M149" s="223" t="s">
        <v>32</v>
      </c>
      <c r="N149" s="224" t="s">
        <v>47</v>
      </c>
      <c r="O149" s="88"/>
      <c r="P149" s="225">
        <f>O149*H149</f>
        <v>0</v>
      </c>
      <c r="Q149" s="225">
        <v>0</v>
      </c>
      <c r="R149" s="225">
        <f>Q149*H149</f>
        <v>0</v>
      </c>
      <c r="S149" s="225">
        <v>0</v>
      </c>
      <c r="T149" s="226">
        <f>S149*H149</f>
        <v>0</v>
      </c>
      <c r="U149" s="42"/>
      <c r="V149" s="42"/>
      <c r="W149" s="42"/>
      <c r="X149" s="42"/>
      <c r="Y149" s="42"/>
      <c r="Z149" s="42"/>
      <c r="AA149" s="42"/>
      <c r="AB149" s="42"/>
      <c r="AC149" s="42"/>
      <c r="AD149" s="42"/>
      <c r="AE149" s="42"/>
      <c r="AR149" s="227" t="s">
        <v>215</v>
      </c>
      <c r="AT149" s="227" t="s">
        <v>217</v>
      </c>
      <c r="AU149" s="227" t="s">
        <v>83</v>
      </c>
      <c r="AY149" s="20" t="s">
        <v>214</v>
      </c>
      <c r="BE149" s="228">
        <f>IF(N149="základní",J149,0)</f>
        <v>0</v>
      </c>
      <c r="BF149" s="228">
        <f>IF(N149="snížená",J149,0)</f>
        <v>0</v>
      </c>
      <c r="BG149" s="228">
        <f>IF(N149="zákl. přenesená",J149,0)</f>
        <v>0</v>
      </c>
      <c r="BH149" s="228">
        <f>IF(N149="sníž. přenesená",J149,0)</f>
        <v>0</v>
      </c>
      <c r="BI149" s="228">
        <f>IF(N149="nulová",J149,0)</f>
        <v>0</v>
      </c>
      <c r="BJ149" s="20" t="s">
        <v>83</v>
      </c>
      <c r="BK149" s="228">
        <f>ROUND(I149*H149,2)</f>
        <v>0</v>
      </c>
      <c r="BL149" s="20" t="s">
        <v>215</v>
      </c>
      <c r="BM149" s="227" t="s">
        <v>641</v>
      </c>
    </row>
    <row r="150" s="2" customFormat="1">
      <c r="A150" s="42"/>
      <c r="B150" s="43"/>
      <c r="C150" s="44"/>
      <c r="D150" s="236" t="s">
        <v>283</v>
      </c>
      <c r="E150" s="44"/>
      <c r="F150" s="267" t="s">
        <v>4400</v>
      </c>
      <c r="G150" s="44"/>
      <c r="H150" s="44"/>
      <c r="I150" s="231"/>
      <c r="J150" s="44"/>
      <c r="K150" s="44"/>
      <c r="L150" s="48"/>
      <c r="M150" s="232"/>
      <c r="N150" s="233"/>
      <c r="O150" s="88"/>
      <c r="P150" s="88"/>
      <c r="Q150" s="88"/>
      <c r="R150" s="88"/>
      <c r="S150" s="88"/>
      <c r="T150" s="89"/>
      <c r="U150" s="42"/>
      <c r="V150" s="42"/>
      <c r="W150" s="42"/>
      <c r="X150" s="42"/>
      <c r="Y150" s="42"/>
      <c r="Z150" s="42"/>
      <c r="AA150" s="42"/>
      <c r="AB150" s="42"/>
      <c r="AC150" s="42"/>
      <c r="AD150" s="42"/>
      <c r="AE150" s="42"/>
      <c r="AT150" s="20" t="s">
        <v>283</v>
      </c>
      <c r="AU150" s="20" t="s">
        <v>83</v>
      </c>
    </row>
    <row r="151" s="2" customFormat="1" ht="16.5" customHeight="1">
      <c r="A151" s="42"/>
      <c r="B151" s="43"/>
      <c r="C151" s="216" t="s">
        <v>448</v>
      </c>
      <c r="D151" s="216" t="s">
        <v>217</v>
      </c>
      <c r="E151" s="217" t="s">
        <v>4442</v>
      </c>
      <c r="F151" s="218" t="s">
        <v>2826</v>
      </c>
      <c r="G151" s="219" t="s">
        <v>670</v>
      </c>
      <c r="H151" s="220">
        <v>1</v>
      </c>
      <c r="I151" s="221"/>
      <c r="J151" s="222">
        <f>ROUND(I151*H151,2)</f>
        <v>0</v>
      </c>
      <c r="K151" s="218" t="s">
        <v>32</v>
      </c>
      <c r="L151" s="48"/>
      <c r="M151" s="223" t="s">
        <v>32</v>
      </c>
      <c r="N151" s="224" t="s">
        <v>47</v>
      </c>
      <c r="O151" s="88"/>
      <c r="P151" s="225">
        <f>O151*H151</f>
        <v>0</v>
      </c>
      <c r="Q151" s="225">
        <v>0</v>
      </c>
      <c r="R151" s="225">
        <f>Q151*H151</f>
        <v>0</v>
      </c>
      <c r="S151" s="225">
        <v>0</v>
      </c>
      <c r="T151" s="226">
        <f>S151*H151</f>
        <v>0</v>
      </c>
      <c r="U151" s="42"/>
      <c r="V151" s="42"/>
      <c r="W151" s="42"/>
      <c r="X151" s="42"/>
      <c r="Y151" s="42"/>
      <c r="Z151" s="42"/>
      <c r="AA151" s="42"/>
      <c r="AB151" s="42"/>
      <c r="AC151" s="42"/>
      <c r="AD151" s="42"/>
      <c r="AE151" s="42"/>
      <c r="AR151" s="227" t="s">
        <v>215</v>
      </c>
      <c r="AT151" s="227" t="s">
        <v>217</v>
      </c>
      <c r="AU151" s="227" t="s">
        <v>83</v>
      </c>
      <c r="AY151" s="20" t="s">
        <v>214</v>
      </c>
      <c r="BE151" s="228">
        <f>IF(N151="základní",J151,0)</f>
        <v>0</v>
      </c>
      <c r="BF151" s="228">
        <f>IF(N151="snížená",J151,0)</f>
        <v>0</v>
      </c>
      <c r="BG151" s="228">
        <f>IF(N151="zákl. přenesená",J151,0)</f>
        <v>0</v>
      </c>
      <c r="BH151" s="228">
        <f>IF(N151="sníž. přenesená",J151,0)</f>
        <v>0</v>
      </c>
      <c r="BI151" s="228">
        <f>IF(N151="nulová",J151,0)</f>
        <v>0</v>
      </c>
      <c r="BJ151" s="20" t="s">
        <v>83</v>
      </c>
      <c r="BK151" s="228">
        <f>ROUND(I151*H151,2)</f>
        <v>0</v>
      </c>
      <c r="BL151" s="20" t="s">
        <v>215</v>
      </c>
      <c r="BM151" s="227" t="s">
        <v>653</v>
      </c>
    </row>
    <row r="152" s="2" customFormat="1" ht="16.5" customHeight="1">
      <c r="A152" s="42"/>
      <c r="B152" s="43"/>
      <c r="C152" s="216" t="s">
        <v>453</v>
      </c>
      <c r="D152" s="216" t="s">
        <v>217</v>
      </c>
      <c r="E152" s="217" t="s">
        <v>4589</v>
      </c>
      <c r="F152" s="218" t="s">
        <v>4541</v>
      </c>
      <c r="G152" s="219" t="s">
        <v>670</v>
      </c>
      <c r="H152" s="220">
        <v>1</v>
      </c>
      <c r="I152" s="221"/>
      <c r="J152" s="222">
        <f>ROUND(I152*H152,2)</f>
        <v>0</v>
      </c>
      <c r="K152" s="218" t="s">
        <v>32</v>
      </c>
      <c r="L152" s="48"/>
      <c r="M152" s="223" t="s">
        <v>32</v>
      </c>
      <c r="N152" s="224" t="s">
        <v>47</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215</v>
      </c>
      <c r="AT152" s="227" t="s">
        <v>217</v>
      </c>
      <c r="AU152" s="227" t="s">
        <v>83</v>
      </c>
      <c r="AY152" s="20" t="s">
        <v>214</v>
      </c>
      <c r="BE152" s="228">
        <f>IF(N152="základní",J152,0)</f>
        <v>0</v>
      </c>
      <c r="BF152" s="228">
        <f>IF(N152="snížená",J152,0)</f>
        <v>0</v>
      </c>
      <c r="BG152" s="228">
        <f>IF(N152="zákl. přenesená",J152,0)</f>
        <v>0</v>
      </c>
      <c r="BH152" s="228">
        <f>IF(N152="sníž. přenesená",J152,0)</f>
        <v>0</v>
      </c>
      <c r="BI152" s="228">
        <f>IF(N152="nulová",J152,0)</f>
        <v>0</v>
      </c>
      <c r="BJ152" s="20" t="s">
        <v>83</v>
      </c>
      <c r="BK152" s="228">
        <f>ROUND(I152*H152,2)</f>
        <v>0</v>
      </c>
      <c r="BL152" s="20" t="s">
        <v>215</v>
      </c>
      <c r="BM152" s="227" t="s">
        <v>667</v>
      </c>
    </row>
    <row r="153" s="2" customFormat="1">
      <c r="A153" s="42"/>
      <c r="B153" s="43"/>
      <c r="C153" s="44"/>
      <c r="D153" s="236" t="s">
        <v>283</v>
      </c>
      <c r="E153" s="44"/>
      <c r="F153" s="267" t="s">
        <v>4542</v>
      </c>
      <c r="G153" s="44"/>
      <c r="H153" s="44"/>
      <c r="I153" s="231"/>
      <c r="J153" s="44"/>
      <c r="K153" s="44"/>
      <c r="L153" s="48"/>
      <c r="M153" s="232"/>
      <c r="N153" s="233"/>
      <c r="O153" s="88"/>
      <c r="P153" s="88"/>
      <c r="Q153" s="88"/>
      <c r="R153" s="88"/>
      <c r="S153" s="88"/>
      <c r="T153" s="89"/>
      <c r="U153" s="42"/>
      <c r="V153" s="42"/>
      <c r="W153" s="42"/>
      <c r="X153" s="42"/>
      <c r="Y153" s="42"/>
      <c r="Z153" s="42"/>
      <c r="AA153" s="42"/>
      <c r="AB153" s="42"/>
      <c r="AC153" s="42"/>
      <c r="AD153" s="42"/>
      <c r="AE153" s="42"/>
      <c r="AT153" s="20" t="s">
        <v>283</v>
      </c>
      <c r="AU153" s="20" t="s">
        <v>83</v>
      </c>
    </row>
    <row r="154" s="2" customFormat="1" ht="16.5" customHeight="1">
      <c r="A154" s="42"/>
      <c r="B154" s="43"/>
      <c r="C154" s="216" t="s">
        <v>459</v>
      </c>
      <c r="D154" s="216" t="s">
        <v>217</v>
      </c>
      <c r="E154" s="217" t="s">
        <v>4590</v>
      </c>
      <c r="F154" s="218" t="s">
        <v>4544</v>
      </c>
      <c r="G154" s="219" t="s">
        <v>670</v>
      </c>
      <c r="H154" s="220">
        <v>1</v>
      </c>
      <c r="I154" s="221"/>
      <c r="J154" s="222">
        <f>ROUND(I154*H154,2)</f>
        <v>0</v>
      </c>
      <c r="K154" s="218" t="s">
        <v>32</v>
      </c>
      <c r="L154" s="48"/>
      <c r="M154" s="223" t="s">
        <v>32</v>
      </c>
      <c r="N154" s="224" t="s">
        <v>47</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215</v>
      </c>
      <c r="AT154" s="227" t="s">
        <v>217</v>
      </c>
      <c r="AU154" s="227" t="s">
        <v>83</v>
      </c>
      <c r="AY154" s="20" t="s">
        <v>214</v>
      </c>
      <c r="BE154" s="228">
        <f>IF(N154="základní",J154,0)</f>
        <v>0</v>
      </c>
      <c r="BF154" s="228">
        <f>IF(N154="snížená",J154,0)</f>
        <v>0</v>
      </c>
      <c r="BG154" s="228">
        <f>IF(N154="zákl. přenesená",J154,0)</f>
        <v>0</v>
      </c>
      <c r="BH154" s="228">
        <f>IF(N154="sníž. přenesená",J154,0)</f>
        <v>0</v>
      </c>
      <c r="BI154" s="228">
        <f>IF(N154="nulová",J154,0)</f>
        <v>0</v>
      </c>
      <c r="BJ154" s="20" t="s">
        <v>83</v>
      </c>
      <c r="BK154" s="228">
        <f>ROUND(I154*H154,2)</f>
        <v>0</v>
      </c>
      <c r="BL154" s="20" t="s">
        <v>215</v>
      </c>
      <c r="BM154" s="227" t="s">
        <v>678</v>
      </c>
    </row>
    <row r="155" s="2" customFormat="1">
      <c r="A155" s="42"/>
      <c r="B155" s="43"/>
      <c r="C155" s="44"/>
      <c r="D155" s="236" t="s">
        <v>283</v>
      </c>
      <c r="E155" s="44"/>
      <c r="F155" s="267" t="s">
        <v>4545</v>
      </c>
      <c r="G155" s="44"/>
      <c r="H155" s="44"/>
      <c r="I155" s="231"/>
      <c r="J155" s="44"/>
      <c r="K155" s="44"/>
      <c r="L155" s="48"/>
      <c r="M155" s="292"/>
      <c r="N155" s="293"/>
      <c r="O155" s="294"/>
      <c r="P155" s="294"/>
      <c r="Q155" s="294"/>
      <c r="R155" s="294"/>
      <c r="S155" s="294"/>
      <c r="T155" s="295"/>
      <c r="U155" s="42"/>
      <c r="V155" s="42"/>
      <c r="W155" s="42"/>
      <c r="X155" s="42"/>
      <c r="Y155" s="42"/>
      <c r="Z155" s="42"/>
      <c r="AA155" s="42"/>
      <c r="AB155" s="42"/>
      <c r="AC155" s="42"/>
      <c r="AD155" s="42"/>
      <c r="AE155" s="42"/>
      <c r="AT155" s="20" t="s">
        <v>283</v>
      </c>
      <c r="AU155" s="20" t="s">
        <v>83</v>
      </c>
    </row>
    <row r="156" s="2" customFormat="1" ht="6.96" customHeight="1">
      <c r="A156" s="42"/>
      <c r="B156" s="63"/>
      <c r="C156" s="64"/>
      <c r="D156" s="64"/>
      <c r="E156" s="64"/>
      <c r="F156" s="64"/>
      <c r="G156" s="64"/>
      <c r="H156" s="64"/>
      <c r="I156" s="64"/>
      <c r="J156" s="64"/>
      <c r="K156" s="64"/>
      <c r="L156" s="48"/>
      <c r="M156" s="42"/>
      <c r="O156" s="42"/>
      <c r="P156" s="42"/>
      <c r="Q156" s="42"/>
      <c r="R156" s="42"/>
      <c r="S156" s="42"/>
      <c r="T156" s="42"/>
      <c r="U156" s="42"/>
      <c r="V156" s="42"/>
      <c r="W156" s="42"/>
      <c r="X156" s="42"/>
      <c r="Y156" s="42"/>
      <c r="Z156" s="42"/>
      <c r="AA156" s="42"/>
      <c r="AB156" s="42"/>
      <c r="AC156" s="42"/>
      <c r="AD156" s="42"/>
      <c r="AE156" s="42"/>
    </row>
  </sheetData>
  <sheetProtection sheet="1" autoFilter="0" formatColumns="0" formatRows="0" objects="1" scenarios="1" spinCount="100000" saltValue="6n1IildNsfUfDldEsxPfiyUqpAYgTGLNQutTXu0UHFQTv19a2BbUuWHx9cXR6HeVf4flXUt8OloeNSPCXDDc0w==" hashValue="BGSlfo4Q2tdw/GXSOKvopfqm9TYG+en/dDO3Xmhde9pSW+DNCtQsL6p4vKEd17J4+iTYh1tpGTGYKLJf49FpFw==" algorithmName="SHA-512" password="CC35"/>
  <autoFilter ref="C80:K155"/>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150</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4591</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ROUND(J86,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ROUND((SUM(BE86:BE150)),  2)</f>
        <v>0</v>
      </c>
      <c r="G33" s="42"/>
      <c r="H33" s="42"/>
      <c r="I33" s="161">
        <v>0.20999999999999999</v>
      </c>
      <c r="J33" s="160">
        <f>ROUND(((SUM(BE86:BE150))*I33),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ROUND((SUM(BF86:BF150)),  2)</f>
        <v>0</v>
      </c>
      <c r="G34" s="42"/>
      <c r="H34" s="42"/>
      <c r="I34" s="161">
        <v>0.12</v>
      </c>
      <c r="J34" s="160">
        <f>ROUND(((SUM(BF86:BF150))*I34),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ROUND((SUM(BG86:BG150)),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ROUND((SUM(BH86:BH150)),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ROUND((SUM(BI86:BI150)),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D.3.1 - Gastro vybavení výdeje jídel a jídelny</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J86</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4592</v>
      </c>
      <c r="E60" s="181"/>
      <c r="F60" s="181"/>
      <c r="G60" s="181"/>
      <c r="H60" s="181"/>
      <c r="I60" s="181"/>
      <c r="J60" s="182">
        <f>J87</f>
        <v>0</v>
      </c>
      <c r="K60" s="179"/>
      <c r="L60" s="183"/>
      <c r="S60" s="9"/>
      <c r="T60" s="9"/>
      <c r="U60" s="9"/>
      <c r="V60" s="9"/>
      <c r="W60" s="9"/>
      <c r="X60" s="9"/>
      <c r="Y60" s="9"/>
      <c r="Z60" s="9"/>
      <c r="AA60" s="9"/>
      <c r="AB60" s="9"/>
      <c r="AC60" s="9"/>
      <c r="AD60" s="9"/>
      <c r="AE60" s="9"/>
    </row>
    <row r="61" s="9" customFormat="1" ht="24.96" customHeight="1">
      <c r="A61" s="9"/>
      <c r="B61" s="178"/>
      <c r="C61" s="179"/>
      <c r="D61" s="180" t="s">
        <v>4593</v>
      </c>
      <c r="E61" s="181"/>
      <c r="F61" s="181"/>
      <c r="G61" s="181"/>
      <c r="H61" s="181"/>
      <c r="I61" s="181"/>
      <c r="J61" s="182">
        <f>J106</f>
        <v>0</v>
      </c>
      <c r="K61" s="179"/>
      <c r="L61" s="183"/>
      <c r="S61" s="9"/>
      <c r="T61" s="9"/>
      <c r="U61" s="9"/>
      <c r="V61" s="9"/>
      <c r="W61" s="9"/>
      <c r="X61" s="9"/>
      <c r="Y61" s="9"/>
      <c r="Z61" s="9"/>
      <c r="AA61" s="9"/>
      <c r="AB61" s="9"/>
      <c r="AC61" s="9"/>
      <c r="AD61" s="9"/>
      <c r="AE61" s="9"/>
    </row>
    <row r="62" s="9" customFormat="1" ht="24.96" customHeight="1">
      <c r="A62" s="9"/>
      <c r="B62" s="178"/>
      <c r="C62" s="179"/>
      <c r="D62" s="180" t="s">
        <v>4594</v>
      </c>
      <c r="E62" s="181"/>
      <c r="F62" s="181"/>
      <c r="G62" s="181"/>
      <c r="H62" s="181"/>
      <c r="I62" s="181"/>
      <c r="J62" s="182">
        <f>J115</f>
        <v>0</v>
      </c>
      <c r="K62" s="179"/>
      <c r="L62" s="183"/>
      <c r="S62" s="9"/>
      <c r="T62" s="9"/>
      <c r="U62" s="9"/>
      <c r="V62" s="9"/>
      <c r="W62" s="9"/>
      <c r="X62" s="9"/>
      <c r="Y62" s="9"/>
      <c r="Z62" s="9"/>
      <c r="AA62" s="9"/>
      <c r="AB62" s="9"/>
      <c r="AC62" s="9"/>
      <c r="AD62" s="9"/>
      <c r="AE62" s="9"/>
    </row>
    <row r="63" s="9" customFormat="1" ht="24.96" customHeight="1">
      <c r="A63" s="9"/>
      <c r="B63" s="178"/>
      <c r="C63" s="179"/>
      <c r="D63" s="180" t="s">
        <v>4595</v>
      </c>
      <c r="E63" s="181"/>
      <c r="F63" s="181"/>
      <c r="G63" s="181"/>
      <c r="H63" s="181"/>
      <c r="I63" s="181"/>
      <c r="J63" s="182">
        <f>J126</f>
        <v>0</v>
      </c>
      <c r="K63" s="179"/>
      <c r="L63" s="183"/>
      <c r="S63" s="9"/>
      <c r="T63" s="9"/>
      <c r="U63" s="9"/>
      <c r="V63" s="9"/>
      <c r="W63" s="9"/>
      <c r="X63" s="9"/>
      <c r="Y63" s="9"/>
      <c r="Z63" s="9"/>
      <c r="AA63" s="9"/>
      <c r="AB63" s="9"/>
      <c r="AC63" s="9"/>
      <c r="AD63" s="9"/>
      <c r="AE63" s="9"/>
    </row>
    <row r="64" s="9" customFormat="1" ht="24.96" customHeight="1">
      <c r="A64" s="9"/>
      <c r="B64" s="178"/>
      <c r="C64" s="179"/>
      <c r="D64" s="180" t="s">
        <v>4596</v>
      </c>
      <c r="E64" s="181"/>
      <c r="F64" s="181"/>
      <c r="G64" s="181"/>
      <c r="H64" s="181"/>
      <c r="I64" s="181"/>
      <c r="J64" s="182">
        <f>J137</f>
        <v>0</v>
      </c>
      <c r="K64" s="179"/>
      <c r="L64" s="183"/>
      <c r="S64" s="9"/>
      <c r="T64" s="9"/>
      <c r="U64" s="9"/>
      <c r="V64" s="9"/>
      <c r="W64" s="9"/>
      <c r="X64" s="9"/>
      <c r="Y64" s="9"/>
      <c r="Z64" s="9"/>
      <c r="AA64" s="9"/>
      <c r="AB64" s="9"/>
      <c r="AC64" s="9"/>
      <c r="AD64" s="9"/>
      <c r="AE64" s="9"/>
    </row>
    <row r="65" s="9" customFormat="1" ht="24.96" customHeight="1">
      <c r="A65" s="9"/>
      <c r="B65" s="178"/>
      <c r="C65" s="179"/>
      <c r="D65" s="180" t="s">
        <v>4597</v>
      </c>
      <c r="E65" s="181"/>
      <c r="F65" s="181"/>
      <c r="G65" s="181"/>
      <c r="H65" s="181"/>
      <c r="I65" s="181"/>
      <c r="J65" s="182">
        <f>J143</f>
        <v>0</v>
      </c>
      <c r="K65" s="179"/>
      <c r="L65" s="183"/>
      <c r="S65" s="9"/>
      <c r="T65" s="9"/>
      <c r="U65" s="9"/>
      <c r="V65" s="9"/>
      <c r="W65" s="9"/>
      <c r="X65" s="9"/>
      <c r="Y65" s="9"/>
      <c r="Z65" s="9"/>
      <c r="AA65" s="9"/>
      <c r="AB65" s="9"/>
      <c r="AC65" s="9"/>
      <c r="AD65" s="9"/>
      <c r="AE65" s="9"/>
    </row>
    <row r="66" s="9" customFormat="1" ht="24.96" customHeight="1">
      <c r="A66" s="9"/>
      <c r="B66" s="178"/>
      <c r="C66" s="179"/>
      <c r="D66" s="180" t="s">
        <v>4598</v>
      </c>
      <c r="E66" s="181"/>
      <c r="F66" s="181"/>
      <c r="G66" s="181"/>
      <c r="H66" s="181"/>
      <c r="I66" s="181"/>
      <c r="J66" s="182">
        <f>J144</f>
        <v>0</v>
      </c>
      <c r="K66" s="179"/>
      <c r="L66" s="183"/>
      <c r="S66" s="9"/>
      <c r="T66" s="9"/>
      <c r="U66" s="9"/>
      <c r="V66" s="9"/>
      <c r="W66" s="9"/>
      <c r="X66" s="9"/>
      <c r="Y66" s="9"/>
      <c r="Z66" s="9"/>
      <c r="AA66" s="9"/>
      <c r="AB66" s="9"/>
      <c r="AC66" s="9"/>
      <c r="AD66" s="9"/>
      <c r="AE66" s="9"/>
    </row>
    <row r="67" s="2" customFormat="1" ht="21.84" customHeight="1">
      <c r="A67" s="42"/>
      <c r="B67" s="43"/>
      <c r="C67" s="44"/>
      <c r="D67" s="44"/>
      <c r="E67" s="44"/>
      <c r="F67" s="44"/>
      <c r="G67" s="44"/>
      <c r="H67" s="44"/>
      <c r="I67" s="44"/>
      <c r="J67" s="44"/>
      <c r="K67" s="44"/>
      <c r="L67" s="148"/>
      <c r="S67" s="42"/>
      <c r="T67" s="42"/>
      <c r="U67" s="42"/>
      <c r="V67" s="42"/>
      <c r="W67" s="42"/>
      <c r="X67" s="42"/>
      <c r="Y67" s="42"/>
      <c r="Z67" s="42"/>
      <c r="AA67" s="42"/>
      <c r="AB67" s="42"/>
      <c r="AC67" s="42"/>
      <c r="AD67" s="42"/>
      <c r="AE67" s="42"/>
    </row>
    <row r="68" s="2" customFormat="1" ht="6.96" customHeight="1">
      <c r="A68" s="42"/>
      <c r="B68" s="63"/>
      <c r="C68" s="64"/>
      <c r="D68" s="64"/>
      <c r="E68" s="64"/>
      <c r="F68" s="64"/>
      <c r="G68" s="64"/>
      <c r="H68" s="64"/>
      <c r="I68" s="64"/>
      <c r="J68" s="64"/>
      <c r="K68" s="64"/>
      <c r="L68" s="148"/>
      <c r="S68" s="42"/>
      <c r="T68" s="42"/>
      <c r="U68" s="42"/>
      <c r="V68" s="42"/>
      <c r="W68" s="42"/>
      <c r="X68" s="42"/>
      <c r="Y68" s="42"/>
      <c r="Z68" s="42"/>
      <c r="AA68" s="42"/>
      <c r="AB68" s="42"/>
      <c r="AC68" s="42"/>
      <c r="AD68" s="42"/>
      <c r="AE68" s="42"/>
    </row>
    <row r="72" s="2" customFormat="1" ht="6.96" customHeight="1">
      <c r="A72" s="42"/>
      <c r="B72" s="65"/>
      <c r="C72" s="66"/>
      <c r="D72" s="66"/>
      <c r="E72" s="66"/>
      <c r="F72" s="66"/>
      <c r="G72" s="66"/>
      <c r="H72" s="66"/>
      <c r="I72" s="66"/>
      <c r="J72" s="66"/>
      <c r="K72" s="66"/>
      <c r="L72" s="148"/>
      <c r="S72" s="42"/>
      <c r="T72" s="42"/>
      <c r="U72" s="42"/>
      <c r="V72" s="42"/>
      <c r="W72" s="42"/>
      <c r="X72" s="42"/>
      <c r="Y72" s="42"/>
      <c r="Z72" s="42"/>
      <c r="AA72" s="42"/>
      <c r="AB72" s="42"/>
      <c r="AC72" s="42"/>
      <c r="AD72" s="42"/>
      <c r="AE72" s="42"/>
    </row>
    <row r="73" s="2" customFormat="1" ht="24.96" customHeight="1">
      <c r="A73" s="42"/>
      <c r="B73" s="43"/>
      <c r="C73" s="26" t="s">
        <v>199</v>
      </c>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2" customHeight="1">
      <c r="A75" s="42"/>
      <c r="B75" s="43"/>
      <c r="C75" s="35" t="s">
        <v>16</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26.25" customHeight="1">
      <c r="A76" s="42"/>
      <c r="B76" s="43"/>
      <c r="C76" s="44"/>
      <c r="D76" s="44"/>
      <c r="E76" s="173" t="str">
        <f>E7</f>
        <v>Energeticky úspory objektu Střední odborné školy obchodu, užitého umění a designu Plzeň, Nerudova 33</v>
      </c>
      <c r="F76" s="35"/>
      <c r="G76" s="35"/>
      <c r="H76" s="35"/>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171</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6.5" customHeight="1">
      <c r="A78" s="42"/>
      <c r="B78" s="43"/>
      <c r="C78" s="44"/>
      <c r="D78" s="44"/>
      <c r="E78" s="73" t="str">
        <f>E9</f>
        <v>D.3.1 - Gastro vybavení výdeje jídel a jídelny</v>
      </c>
      <c r="F78" s="44"/>
      <c r="G78" s="44"/>
      <c r="H78" s="44"/>
      <c r="I78" s="44"/>
      <c r="J78" s="44"/>
      <c r="K78" s="44"/>
      <c r="L78" s="148"/>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22</v>
      </c>
      <c r="D80" s="44"/>
      <c r="E80" s="44"/>
      <c r="F80" s="30" t="str">
        <f>F12</f>
        <v xml:space="preserve"> </v>
      </c>
      <c r="G80" s="44"/>
      <c r="H80" s="44"/>
      <c r="I80" s="35" t="s">
        <v>24</v>
      </c>
      <c r="J80" s="76" t="str">
        <f>IF(J12="","",J12)</f>
        <v>26. 11. 2024</v>
      </c>
      <c r="K80" s="44"/>
      <c r="L80" s="148"/>
      <c r="S80" s="42"/>
      <c r="T80" s="42"/>
      <c r="U80" s="42"/>
      <c r="V80" s="42"/>
      <c r="W80" s="42"/>
      <c r="X80" s="42"/>
      <c r="Y80" s="42"/>
      <c r="Z80" s="42"/>
      <c r="AA80" s="42"/>
      <c r="AB80" s="42"/>
      <c r="AC80" s="42"/>
      <c r="AD80" s="42"/>
      <c r="AE80" s="42"/>
    </row>
    <row r="81" s="2" customFormat="1" ht="6.96" customHeight="1">
      <c r="A81" s="42"/>
      <c r="B81" s="43"/>
      <c r="C81" s="44"/>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5.15" customHeight="1">
      <c r="A82" s="42"/>
      <c r="B82" s="43"/>
      <c r="C82" s="35" t="s">
        <v>30</v>
      </c>
      <c r="D82" s="44"/>
      <c r="E82" s="44"/>
      <c r="F82" s="30" t="str">
        <f>E15</f>
        <v xml:space="preserve"> </v>
      </c>
      <c r="G82" s="44"/>
      <c r="H82" s="44"/>
      <c r="I82" s="35" t="s">
        <v>37</v>
      </c>
      <c r="J82" s="40" t="str">
        <f>E21</f>
        <v xml:space="preserve"> </v>
      </c>
      <c r="K82" s="44"/>
      <c r="L82" s="148"/>
      <c r="S82" s="42"/>
      <c r="T82" s="42"/>
      <c r="U82" s="42"/>
      <c r="V82" s="42"/>
      <c r="W82" s="42"/>
      <c r="X82" s="42"/>
      <c r="Y82" s="42"/>
      <c r="Z82" s="42"/>
      <c r="AA82" s="42"/>
      <c r="AB82" s="42"/>
      <c r="AC82" s="42"/>
      <c r="AD82" s="42"/>
      <c r="AE82" s="42"/>
    </row>
    <row r="83" s="2" customFormat="1" ht="15.15" customHeight="1">
      <c r="A83" s="42"/>
      <c r="B83" s="43"/>
      <c r="C83" s="35" t="s">
        <v>35</v>
      </c>
      <c r="D83" s="44"/>
      <c r="E83" s="44"/>
      <c r="F83" s="30" t="str">
        <f>IF(E18="","",E18)</f>
        <v>Vyplň údaj</v>
      </c>
      <c r="G83" s="44"/>
      <c r="H83" s="44"/>
      <c r="I83" s="35" t="s">
        <v>39</v>
      </c>
      <c r="J83" s="40" t="str">
        <f>E24</f>
        <v xml:space="preserve"> </v>
      </c>
      <c r="K83" s="44"/>
      <c r="L83" s="148"/>
      <c r="S83" s="42"/>
      <c r="T83" s="42"/>
      <c r="U83" s="42"/>
      <c r="V83" s="42"/>
      <c r="W83" s="42"/>
      <c r="X83" s="42"/>
      <c r="Y83" s="42"/>
      <c r="Z83" s="42"/>
      <c r="AA83" s="42"/>
      <c r="AB83" s="42"/>
      <c r="AC83" s="42"/>
      <c r="AD83" s="42"/>
      <c r="AE83" s="42"/>
    </row>
    <row r="84" s="2" customFormat="1" ht="10.32"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11" customFormat="1" ht="29.28" customHeight="1">
      <c r="A85" s="189"/>
      <c r="B85" s="190"/>
      <c r="C85" s="191" t="s">
        <v>200</v>
      </c>
      <c r="D85" s="192" t="s">
        <v>61</v>
      </c>
      <c r="E85" s="192" t="s">
        <v>57</v>
      </c>
      <c r="F85" s="192" t="s">
        <v>58</v>
      </c>
      <c r="G85" s="192" t="s">
        <v>201</v>
      </c>
      <c r="H85" s="192" t="s">
        <v>202</v>
      </c>
      <c r="I85" s="192" t="s">
        <v>203</v>
      </c>
      <c r="J85" s="192" t="s">
        <v>177</v>
      </c>
      <c r="K85" s="193" t="s">
        <v>204</v>
      </c>
      <c r="L85" s="194"/>
      <c r="M85" s="96" t="s">
        <v>32</v>
      </c>
      <c r="N85" s="97" t="s">
        <v>46</v>
      </c>
      <c r="O85" s="97" t="s">
        <v>205</v>
      </c>
      <c r="P85" s="97" t="s">
        <v>206</v>
      </c>
      <c r="Q85" s="97" t="s">
        <v>207</v>
      </c>
      <c r="R85" s="97" t="s">
        <v>208</v>
      </c>
      <c r="S85" s="97" t="s">
        <v>209</v>
      </c>
      <c r="T85" s="98" t="s">
        <v>210</v>
      </c>
      <c r="U85" s="189"/>
      <c r="V85" s="189"/>
      <c r="W85" s="189"/>
      <c r="X85" s="189"/>
      <c r="Y85" s="189"/>
      <c r="Z85" s="189"/>
      <c r="AA85" s="189"/>
      <c r="AB85" s="189"/>
      <c r="AC85" s="189"/>
      <c r="AD85" s="189"/>
      <c r="AE85" s="189"/>
    </row>
    <row r="86" s="2" customFormat="1" ht="22.8" customHeight="1">
      <c r="A86" s="42"/>
      <c r="B86" s="43"/>
      <c r="C86" s="103" t="s">
        <v>211</v>
      </c>
      <c r="D86" s="44"/>
      <c r="E86" s="44"/>
      <c r="F86" s="44"/>
      <c r="G86" s="44"/>
      <c r="H86" s="44"/>
      <c r="I86" s="44"/>
      <c r="J86" s="195">
        <f>BK86</f>
        <v>0</v>
      </c>
      <c r="K86" s="44"/>
      <c r="L86" s="48"/>
      <c r="M86" s="99"/>
      <c r="N86" s="196"/>
      <c r="O86" s="100"/>
      <c r="P86" s="197">
        <f>P87+P106+P115+P126+P137+P143+P144</f>
        <v>0</v>
      </c>
      <c r="Q86" s="100"/>
      <c r="R86" s="197">
        <f>R87+R106+R115+R126+R137+R143+R144</f>
        <v>0</v>
      </c>
      <c r="S86" s="100"/>
      <c r="T86" s="198">
        <f>T87+T106+T115+T126+T137+T143+T144</f>
        <v>0</v>
      </c>
      <c r="U86" s="42"/>
      <c r="V86" s="42"/>
      <c r="W86" s="42"/>
      <c r="X86" s="42"/>
      <c r="Y86" s="42"/>
      <c r="Z86" s="42"/>
      <c r="AA86" s="42"/>
      <c r="AB86" s="42"/>
      <c r="AC86" s="42"/>
      <c r="AD86" s="42"/>
      <c r="AE86" s="42"/>
      <c r="AT86" s="20" t="s">
        <v>75</v>
      </c>
      <c r="AU86" s="20" t="s">
        <v>178</v>
      </c>
      <c r="BK86" s="199">
        <f>BK87+BK106+BK115+BK126+BK137+BK143+BK144</f>
        <v>0</v>
      </c>
    </row>
    <row r="87" s="12" customFormat="1" ht="25.92" customHeight="1">
      <c r="A87" s="12"/>
      <c r="B87" s="200"/>
      <c r="C87" s="201"/>
      <c r="D87" s="202" t="s">
        <v>75</v>
      </c>
      <c r="E87" s="203" t="s">
        <v>3411</v>
      </c>
      <c r="F87" s="203" t="s">
        <v>4599</v>
      </c>
      <c r="G87" s="201"/>
      <c r="H87" s="201"/>
      <c r="I87" s="204"/>
      <c r="J87" s="205">
        <f>BK87</f>
        <v>0</v>
      </c>
      <c r="K87" s="201"/>
      <c r="L87" s="206"/>
      <c r="M87" s="207"/>
      <c r="N87" s="208"/>
      <c r="O87" s="208"/>
      <c r="P87" s="209">
        <f>SUM(P88:P105)</f>
        <v>0</v>
      </c>
      <c r="Q87" s="208"/>
      <c r="R87" s="209">
        <f>SUM(R88:R105)</f>
        <v>0</v>
      </c>
      <c r="S87" s="208"/>
      <c r="T87" s="210">
        <f>SUM(T88:T105)</f>
        <v>0</v>
      </c>
      <c r="U87" s="12"/>
      <c r="V87" s="12"/>
      <c r="W87" s="12"/>
      <c r="X87" s="12"/>
      <c r="Y87" s="12"/>
      <c r="Z87" s="12"/>
      <c r="AA87" s="12"/>
      <c r="AB87" s="12"/>
      <c r="AC87" s="12"/>
      <c r="AD87" s="12"/>
      <c r="AE87" s="12"/>
      <c r="AR87" s="211" t="s">
        <v>83</v>
      </c>
      <c r="AT87" s="212" t="s">
        <v>75</v>
      </c>
      <c r="AU87" s="212" t="s">
        <v>76</v>
      </c>
      <c r="AY87" s="211" t="s">
        <v>214</v>
      </c>
      <c r="BK87" s="213">
        <f>SUM(BK88:BK105)</f>
        <v>0</v>
      </c>
    </row>
    <row r="88" s="2" customFormat="1" ht="16.5" customHeight="1">
      <c r="A88" s="42"/>
      <c r="B88" s="43"/>
      <c r="C88" s="216" t="s">
        <v>83</v>
      </c>
      <c r="D88" s="216" t="s">
        <v>217</v>
      </c>
      <c r="E88" s="217" t="s">
        <v>4600</v>
      </c>
      <c r="F88" s="218" t="s">
        <v>4601</v>
      </c>
      <c r="G88" s="219" t="s">
        <v>32</v>
      </c>
      <c r="H88" s="220">
        <v>1</v>
      </c>
      <c r="I88" s="221"/>
      <c r="J88" s="222">
        <f>ROUND(I88*H88,2)</f>
        <v>0</v>
      </c>
      <c r="K88" s="218" t="s">
        <v>32</v>
      </c>
      <c r="L88" s="48"/>
      <c r="M88" s="223" t="s">
        <v>32</v>
      </c>
      <c r="N88" s="224" t="s">
        <v>47</v>
      </c>
      <c r="O88" s="88"/>
      <c r="P88" s="225">
        <f>O88*H88</f>
        <v>0</v>
      </c>
      <c r="Q88" s="225">
        <v>0</v>
      </c>
      <c r="R88" s="225">
        <f>Q88*H88</f>
        <v>0</v>
      </c>
      <c r="S88" s="225">
        <v>0</v>
      </c>
      <c r="T88" s="226">
        <f>S88*H88</f>
        <v>0</v>
      </c>
      <c r="U88" s="42"/>
      <c r="V88" s="42"/>
      <c r="W88" s="42"/>
      <c r="X88" s="42"/>
      <c r="Y88" s="42"/>
      <c r="Z88" s="42"/>
      <c r="AA88" s="42"/>
      <c r="AB88" s="42"/>
      <c r="AC88" s="42"/>
      <c r="AD88" s="42"/>
      <c r="AE88" s="42"/>
      <c r="AR88" s="227" t="s">
        <v>215</v>
      </c>
      <c r="AT88" s="227" t="s">
        <v>217</v>
      </c>
      <c r="AU88" s="227" t="s">
        <v>83</v>
      </c>
      <c r="AY88" s="20" t="s">
        <v>214</v>
      </c>
      <c r="BE88" s="228">
        <f>IF(N88="základní",J88,0)</f>
        <v>0</v>
      </c>
      <c r="BF88" s="228">
        <f>IF(N88="snížená",J88,0)</f>
        <v>0</v>
      </c>
      <c r="BG88" s="228">
        <f>IF(N88="zákl. přenesená",J88,0)</f>
        <v>0</v>
      </c>
      <c r="BH88" s="228">
        <f>IF(N88="sníž. přenesená",J88,0)</f>
        <v>0</v>
      </c>
      <c r="BI88" s="228">
        <f>IF(N88="nulová",J88,0)</f>
        <v>0</v>
      </c>
      <c r="BJ88" s="20" t="s">
        <v>83</v>
      </c>
      <c r="BK88" s="228">
        <f>ROUND(I88*H88,2)</f>
        <v>0</v>
      </c>
      <c r="BL88" s="20" t="s">
        <v>215</v>
      </c>
      <c r="BM88" s="227" t="s">
        <v>85</v>
      </c>
    </row>
    <row r="89" s="2" customFormat="1">
      <c r="A89" s="42"/>
      <c r="B89" s="43"/>
      <c r="C89" s="44"/>
      <c r="D89" s="236" t="s">
        <v>283</v>
      </c>
      <c r="E89" s="44"/>
      <c r="F89" s="267" t="s">
        <v>4602</v>
      </c>
      <c r="G89" s="44"/>
      <c r="H89" s="44"/>
      <c r="I89" s="231"/>
      <c r="J89" s="44"/>
      <c r="K89" s="44"/>
      <c r="L89" s="48"/>
      <c r="M89" s="232"/>
      <c r="N89" s="233"/>
      <c r="O89" s="88"/>
      <c r="P89" s="88"/>
      <c r="Q89" s="88"/>
      <c r="R89" s="88"/>
      <c r="S89" s="88"/>
      <c r="T89" s="89"/>
      <c r="U89" s="42"/>
      <c r="V89" s="42"/>
      <c r="W89" s="42"/>
      <c r="X89" s="42"/>
      <c r="Y89" s="42"/>
      <c r="Z89" s="42"/>
      <c r="AA89" s="42"/>
      <c r="AB89" s="42"/>
      <c r="AC89" s="42"/>
      <c r="AD89" s="42"/>
      <c r="AE89" s="42"/>
      <c r="AT89" s="20" t="s">
        <v>283</v>
      </c>
      <c r="AU89" s="20" t="s">
        <v>83</v>
      </c>
    </row>
    <row r="90" s="2" customFormat="1" ht="24.15" customHeight="1">
      <c r="A90" s="42"/>
      <c r="B90" s="43"/>
      <c r="C90" s="216" t="s">
        <v>85</v>
      </c>
      <c r="D90" s="216" t="s">
        <v>217</v>
      </c>
      <c r="E90" s="217" t="s">
        <v>4603</v>
      </c>
      <c r="F90" s="218" t="s">
        <v>4604</v>
      </c>
      <c r="G90" s="219" t="s">
        <v>32</v>
      </c>
      <c r="H90" s="220">
        <v>1</v>
      </c>
      <c r="I90" s="221"/>
      <c r="J90" s="222">
        <f>ROUND(I90*H90,2)</f>
        <v>0</v>
      </c>
      <c r="K90" s="218" t="s">
        <v>32</v>
      </c>
      <c r="L90" s="48"/>
      <c r="M90" s="223" t="s">
        <v>32</v>
      </c>
      <c r="N90" s="224" t="s">
        <v>47</v>
      </c>
      <c r="O90" s="88"/>
      <c r="P90" s="225">
        <f>O90*H90</f>
        <v>0</v>
      </c>
      <c r="Q90" s="225">
        <v>0</v>
      </c>
      <c r="R90" s="225">
        <f>Q90*H90</f>
        <v>0</v>
      </c>
      <c r="S90" s="225">
        <v>0</v>
      </c>
      <c r="T90" s="226">
        <f>S90*H90</f>
        <v>0</v>
      </c>
      <c r="U90" s="42"/>
      <c r="V90" s="42"/>
      <c r="W90" s="42"/>
      <c r="X90" s="42"/>
      <c r="Y90" s="42"/>
      <c r="Z90" s="42"/>
      <c r="AA90" s="42"/>
      <c r="AB90" s="42"/>
      <c r="AC90" s="42"/>
      <c r="AD90" s="42"/>
      <c r="AE90" s="42"/>
      <c r="AR90" s="227" t="s">
        <v>215</v>
      </c>
      <c r="AT90" s="227" t="s">
        <v>217</v>
      </c>
      <c r="AU90" s="227" t="s">
        <v>83</v>
      </c>
      <c r="AY90" s="20" t="s">
        <v>214</v>
      </c>
      <c r="BE90" s="228">
        <f>IF(N90="základní",J90,0)</f>
        <v>0</v>
      </c>
      <c r="BF90" s="228">
        <f>IF(N90="snížená",J90,0)</f>
        <v>0</v>
      </c>
      <c r="BG90" s="228">
        <f>IF(N90="zákl. přenesená",J90,0)</f>
        <v>0</v>
      </c>
      <c r="BH90" s="228">
        <f>IF(N90="sníž. přenesená",J90,0)</f>
        <v>0</v>
      </c>
      <c r="BI90" s="228">
        <f>IF(N90="nulová",J90,0)</f>
        <v>0</v>
      </c>
      <c r="BJ90" s="20" t="s">
        <v>83</v>
      </c>
      <c r="BK90" s="228">
        <f>ROUND(I90*H90,2)</f>
        <v>0</v>
      </c>
      <c r="BL90" s="20" t="s">
        <v>215</v>
      </c>
      <c r="BM90" s="227" t="s">
        <v>215</v>
      </c>
    </row>
    <row r="91" s="2" customFormat="1">
      <c r="A91" s="42"/>
      <c r="B91" s="43"/>
      <c r="C91" s="44"/>
      <c r="D91" s="236" t="s">
        <v>283</v>
      </c>
      <c r="E91" s="44"/>
      <c r="F91" s="267" t="s">
        <v>4605</v>
      </c>
      <c r="G91" s="44"/>
      <c r="H91" s="44"/>
      <c r="I91" s="231"/>
      <c r="J91" s="44"/>
      <c r="K91" s="44"/>
      <c r="L91" s="48"/>
      <c r="M91" s="232"/>
      <c r="N91" s="233"/>
      <c r="O91" s="88"/>
      <c r="P91" s="88"/>
      <c r="Q91" s="88"/>
      <c r="R91" s="88"/>
      <c r="S91" s="88"/>
      <c r="T91" s="89"/>
      <c r="U91" s="42"/>
      <c r="V91" s="42"/>
      <c r="W91" s="42"/>
      <c r="X91" s="42"/>
      <c r="Y91" s="42"/>
      <c r="Z91" s="42"/>
      <c r="AA91" s="42"/>
      <c r="AB91" s="42"/>
      <c r="AC91" s="42"/>
      <c r="AD91" s="42"/>
      <c r="AE91" s="42"/>
      <c r="AT91" s="20" t="s">
        <v>283</v>
      </c>
      <c r="AU91" s="20" t="s">
        <v>83</v>
      </c>
    </row>
    <row r="92" s="2" customFormat="1" ht="24.15" customHeight="1">
      <c r="A92" s="42"/>
      <c r="B92" s="43"/>
      <c r="C92" s="216" t="s">
        <v>234</v>
      </c>
      <c r="D92" s="216" t="s">
        <v>217</v>
      </c>
      <c r="E92" s="217" t="s">
        <v>4606</v>
      </c>
      <c r="F92" s="218" t="s">
        <v>4607</v>
      </c>
      <c r="G92" s="219" t="s">
        <v>32</v>
      </c>
      <c r="H92" s="220">
        <v>1</v>
      </c>
      <c r="I92" s="221"/>
      <c r="J92" s="222">
        <f>ROUND(I92*H92,2)</f>
        <v>0</v>
      </c>
      <c r="K92" s="218" t="s">
        <v>32</v>
      </c>
      <c r="L92" s="48"/>
      <c r="M92" s="223" t="s">
        <v>32</v>
      </c>
      <c r="N92" s="224" t="s">
        <v>47</v>
      </c>
      <c r="O92" s="88"/>
      <c r="P92" s="225">
        <f>O92*H92</f>
        <v>0</v>
      </c>
      <c r="Q92" s="225">
        <v>0</v>
      </c>
      <c r="R92" s="225">
        <f>Q92*H92</f>
        <v>0</v>
      </c>
      <c r="S92" s="225">
        <v>0</v>
      </c>
      <c r="T92" s="226">
        <f>S92*H92</f>
        <v>0</v>
      </c>
      <c r="U92" s="42"/>
      <c r="V92" s="42"/>
      <c r="W92" s="42"/>
      <c r="X92" s="42"/>
      <c r="Y92" s="42"/>
      <c r="Z92" s="42"/>
      <c r="AA92" s="42"/>
      <c r="AB92" s="42"/>
      <c r="AC92" s="42"/>
      <c r="AD92" s="42"/>
      <c r="AE92" s="42"/>
      <c r="AR92" s="227" t="s">
        <v>215</v>
      </c>
      <c r="AT92" s="227" t="s">
        <v>217</v>
      </c>
      <c r="AU92" s="227" t="s">
        <v>83</v>
      </c>
      <c r="AY92" s="20" t="s">
        <v>214</v>
      </c>
      <c r="BE92" s="228">
        <f>IF(N92="základní",J92,0)</f>
        <v>0</v>
      </c>
      <c r="BF92" s="228">
        <f>IF(N92="snížená",J92,0)</f>
        <v>0</v>
      </c>
      <c r="BG92" s="228">
        <f>IF(N92="zákl. přenesená",J92,0)</f>
        <v>0</v>
      </c>
      <c r="BH92" s="228">
        <f>IF(N92="sníž. přenesená",J92,0)</f>
        <v>0</v>
      </c>
      <c r="BI92" s="228">
        <f>IF(N92="nulová",J92,0)</f>
        <v>0</v>
      </c>
      <c r="BJ92" s="20" t="s">
        <v>83</v>
      </c>
      <c r="BK92" s="228">
        <f>ROUND(I92*H92,2)</f>
        <v>0</v>
      </c>
      <c r="BL92" s="20" t="s">
        <v>215</v>
      </c>
      <c r="BM92" s="227" t="s">
        <v>244</v>
      </c>
    </row>
    <row r="93" s="2" customFormat="1">
      <c r="A93" s="42"/>
      <c r="B93" s="43"/>
      <c r="C93" s="44"/>
      <c r="D93" s="236" t="s">
        <v>283</v>
      </c>
      <c r="E93" s="44"/>
      <c r="F93" s="267" t="s">
        <v>4608</v>
      </c>
      <c r="G93" s="44"/>
      <c r="H93" s="44"/>
      <c r="I93" s="231"/>
      <c r="J93" s="44"/>
      <c r="K93" s="44"/>
      <c r="L93" s="48"/>
      <c r="M93" s="232"/>
      <c r="N93" s="233"/>
      <c r="O93" s="88"/>
      <c r="P93" s="88"/>
      <c r="Q93" s="88"/>
      <c r="R93" s="88"/>
      <c r="S93" s="88"/>
      <c r="T93" s="89"/>
      <c r="U93" s="42"/>
      <c r="V93" s="42"/>
      <c r="W93" s="42"/>
      <c r="X93" s="42"/>
      <c r="Y93" s="42"/>
      <c r="Z93" s="42"/>
      <c r="AA93" s="42"/>
      <c r="AB93" s="42"/>
      <c r="AC93" s="42"/>
      <c r="AD93" s="42"/>
      <c r="AE93" s="42"/>
      <c r="AT93" s="20" t="s">
        <v>283</v>
      </c>
      <c r="AU93" s="20" t="s">
        <v>83</v>
      </c>
    </row>
    <row r="94" s="2" customFormat="1" ht="24.15" customHeight="1">
      <c r="A94" s="42"/>
      <c r="B94" s="43"/>
      <c r="C94" s="216" t="s">
        <v>215</v>
      </c>
      <c r="D94" s="216" t="s">
        <v>217</v>
      </c>
      <c r="E94" s="217" t="s">
        <v>4606</v>
      </c>
      <c r="F94" s="218" t="s">
        <v>4607</v>
      </c>
      <c r="G94" s="219" t="s">
        <v>32</v>
      </c>
      <c r="H94" s="220">
        <v>1</v>
      </c>
      <c r="I94" s="221"/>
      <c r="J94" s="222">
        <f>ROUND(I94*H94,2)</f>
        <v>0</v>
      </c>
      <c r="K94" s="218" t="s">
        <v>32</v>
      </c>
      <c r="L94" s="48"/>
      <c r="M94" s="223" t="s">
        <v>32</v>
      </c>
      <c r="N94" s="224" t="s">
        <v>47</v>
      </c>
      <c r="O94" s="88"/>
      <c r="P94" s="225">
        <f>O94*H94</f>
        <v>0</v>
      </c>
      <c r="Q94" s="225">
        <v>0</v>
      </c>
      <c r="R94" s="225">
        <f>Q94*H94</f>
        <v>0</v>
      </c>
      <c r="S94" s="225">
        <v>0</v>
      </c>
      <c r="T94" s="226">
        <f>S94*H94</f>
        <v>0</v>
      </c>
      <c r="U94" s="42"/>
      <c r="V94" s="42"/>
      <c r="W94" s="42"/>
      <c r="X94" s="42"/>
      <c r="Y94" s="42"/>
      <c r="Z94" s="42"/>
      <c r="AA94" s="42"/>
      <c r="AB94" s="42"/>
      <c r="AC94" s="42"/>
      <c r="AD94" s="42"/>
      <c r="AE94" s="42"/>
      <c r="AR94" s="227" t="s">
        <v>215</v>
      </c>
      <c r="AT94" s="227" t="s">
        <v>217</v>
      </c>
      <c r="AU94" s="227" t="s">
        <v>83</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215</v>
      </c>
      <c r="BM94" s="227" t="s">
        <v>269</v>
      </c>
    </row>
    <row r="95" s="2" customFormat="1">
      <c r="A95" s="42"/>
      <c r="B95" s="43"/>
      <c r="C95" s="44"/>
      <c r="D95" s="236" t="s">
        <v>283</v>
      </c>
      <c r="E95" s="44"/>
      <c r="F95" s="267" t="s">
        <v>4608</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283</v>
      </c>
      <c r="AU95" s="20" t="s">
        <v>83</v>
      </c>
    </row>
    <row r="96" s="2" customFormat="1" ht="24.15" customHeight="1">
      <c r="A96" s="42"/>
      <c r="B96" s="43"/>
      <c r="C96" s="216" t="s">
        <v>246</v>
      </c>
      <c r="D96" s="216" t="s">
        <v>217</v>
      </c>
      <c r="E96" s="217" t="s">
        <v>4609</v>
      </c>
      <c r="F96" s="218" t="s">
        <v>4610</v>
      </c>
      <c r="G96" s="219" t="s">
        <v>32</v>
      </c>
      <c r="H96" s="220">
        <v>1</v>
      </c>
      <c r="I96" s="221"/>
      <c r="J96" s="222">
        <f>ROUND(I96*H96,2)</f>
        <v>0</v>
      </c>
      <c r="K96" s="218" t="s">
        <v>32</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215</v>
      </c>
      <c r="AT96" s="227" t="s">
        <v>217</v>
      </c>
      <c r="AU96" s="227" t="s">
        <v>83</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277</v>
      </c>
    </row>
    <row r="97" s="2" customFormat="1">
      <c r="A97" s="42"/>
      <c r="B97" s="43"/>
      <c r="C97" s="44"/>
      <c r="D97" s="236" t="s">
        <v>283</v>
      </c>
      <c r="E97" s="44"/>
      <c r="F97" s="267" t="s">
        <v>4611</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283</v>
      </c>
      <c r="AU97" s="20" t="s">
        <v>83</v>
      </c>
    </row>
    <row r="98" s="2" customFormat="1" ht="16.5" customHeight="1">
      <c r="A98" s="42"/>
      <c r="B98" s="43"/>
      <c r="C98" s="216" t="s">
        <v>244</v>
      </c>
      <c r="D98" s="216" t="s">
        <v>217</v>
      </c>
      <c r="E98" s="217" t="s">
        <v>4612</v>
      </c>
      <c r="F98" s="218" t="s">
        <v>4613</v>
      </c>
      <c r="G98" s="219" t="s">
        <v>32</v>
      </c>
      <c r="H98" s="220">
        <v>1</v>
      </c>
      <c r="I98" s="221"/>
      <c r="J98" s="222">
        <f>ROUND(I98*H98,2)</f>
        <v>0</v>
      </c>
      <c r="K98" s="218" t="s">
        <v>32</v>
      </c>
      <c r="L98" s="48"/>
      <c r="M98" s="223" t="s">
        <v>32</v>
      </c>
      <c r="N98" s="224" t="s">
        <v>47</v>
      </c>
      <c r="O98" s="88"/>
      <c r="P98" s="225">
        <f>O98*H98</f>
        <v>0</v>
      </c>
      <c r="Q98" s="225">
        <v>0</v>
      </c>
      <c r="R98" s="225">
        <f>Q98*H98</f>
        <v>0</v>
      </c>
      <c r="S98" s="225">
        <v>0</v>
      </c>
      <c r="T98" s="226">
        <f>S98*H98</f>
        <v>0</v>
      </c>
      <c r="U98" s="42"/>
      <c r="V98" s="42"/>
      <c r="W98" s="42"/>
      <c r="X98" s="42"/>
      <c r="Y98" s="42"/>
      <c r="Z98" s="42"/>
      <c r="AA98" s="42"/>
      <c r="AB98" s="42"/>
      <c r="AC98" s="42"/>
      <c r="AD98" s="42"/>
      <c r="AE98" s="42"/>
      <c r="AR98" s="227" t="s">
        <v>215</v>
      </c>
      <c r="AT98" s="227" t="s">
        <v>217</v>
      </c>
      <c r="AU98" s="227" t="s">
        <v>83</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215</v>
      </c>
      <c r="BM98" s="227" t="s">
        <v>8</v>
      </c>
    </row>
    <row r="99" s="2" customFormat="1">
      <c r="A99" s="42"/>
      <c r="B99" s="43"/>
      <c r="C99" s="44"/>
      <c r="D99" s="236" t="s">
        <v>283</v>
      </c>
      <c r="E99" s="44"/>
      <c r="F99" s="267" t="s">
        <v>4614</v>
      </c>
      <c r="G99" s="44"/>
      <c r="H99" s="44"/>
      <c r="I99" s="231"/>
      <c r="J99" s="44"/>
      <c r="K99" s="44"/>
      <c r="L99" s="48"/>
      <c r="M99" s="232"/>
      <c r="N99" s="233"/>
      <c r="O99" s="88"/>
      <c r="P99" s="88"/>
      <c r="Q99" s="88"/>
      <c r="R99" s="88"/>
      <c r="S99" s="88"/>
      <c r="T99" s="89"/>
      <c r="U99" s="42"/>
      <c r="V99" s="42"/>
      <c r="W99" s="42"/>
      <c r="X99" s="42"/>
      <c r="Y99" s="42"/>
      <c r="Z99" s="42"/>
      <c r="AA99" s="42"/>
      <c r="AB99" s="42"/>
      <c r="AC99" s="42"/>
      <c r="AD99" s="42"/>
      <c r="AE99" s="42"/>
      <c r="AT99" s="20" t="s">
        <v>283</v>
      </c>
      <c r="AU99" s="20" t="s">
        <v>83</v>
      </c>
    </row>
    <row r="100" s="2" customFormat="1" ht="16.5" customHeight="1">
      <c r="A100" s="42"/>
      <c r="B100" s="43"/>
      <c r="C100" s="216" t="s">
        <v>261</v>
      </c>
      <c r="D100" s="216" t="s">
        <v>217</v>
      </c>
      <c r="E100" s="217" t="s">
        <v>4615</v>
      </c>
      <c r="F100" s="218" t="s">
        <v>4616</v>
      </c>
      <c r="G100" s="219" t="s">
        <v>32</v>
      </c>
      <c r="H100" s="220">
        <v>1</v>
      </c>
      <c r="I100" s="221"/>
      <c r="J100" s="222">
        <f>ROUND(I100*H100,2)</f>
        <v>0</v>
      </c>
      <c r="K100" s="218" t="s">
        <v>32</v>
      </c>
      <c r="L100" s="48"/>
      <c r="M100" s="223" t="s">
        <v>32</v>
      </c>
      <c r="N100" s="224" t="s">
        <v>47</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215</v>
      </c>
      <c r="AT100" s="227" t="s">
        <v>217</v>
      </c>
      <c r="AU100" s="227" t="s">
        <v>83</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215</v>
      </c>
      <c r="BM100" s="227" t="s">
        <v>317</v>
      </c>
    </row>
    <row r="101" s="2" customFormat="1">
      <c r="A101" s="42"/>
      <c r="B101" s="43"/>
      <c r="C101" s="44"/>
      <c r="D101" s="236" t="s">
        <v>283</v>
      </c>
      <c r="E101" s="44"/>
      <c r="F101" s="267" t="s">
        <v>4617</v>
      </c>
      <c r="G101" s="44"/>
      <c r="H101" s="44"/>
      <c r="I101" s="231"/>
      <c r="J101" s="44"/>
      <c r="K101" s="44"/>
      <c r="L101" s="48"/>
      <c r="M101" s="232"/>
      <c r="N101" s="233"/>
      <c r="O101" s="88"/>
      <c r="P101" s="88"/>
      <c r="Q101" s="88"/>
      <c r="R101" s="88"/>
      <c r="S101" s="88"/>
      <c r="T101" s="89"/>
      <c r="U101" s="42"/>
      <c r="V101" s="42"/>
      <c r="W101" s="42"/>
      <c r="X101" s="42"/>
      <c r="Y101" s="42"/>
      <c r="Z101" s="42"/>
      <c r="AA101" s="42"/>
      <c r="AB101" s="42"/>
      <c r="AC101" s="42"/>
      <c r="AD101" s="42"/>
      <c r="AE101" s="42"/>
      <c r="AT101" s="20" t="s">
        <v>283</v>
      </c>
      <c r="AU101" s="20" t="s">
        <v>83</v>
      </c>
    </row>
    <row r="102" s="2" customFormat="1" ht="16.5" customHeight="1">
      <c r="A102" s="42"/>
      <c r="B102" s="43"/>
      <c r="C102" s="216" t="s">
        <v>269</v>
      </c>
      <c r="D102" s="216" t="s">
        <v>217</v>
      </c>
      <c r="E102" s="217" t="s">
        <v>4618</v>
      </c>
      <c r="F102" s="218" t="s">
        <v>4619</v>
      </c>
      <c r="G102" s="219" t="s">
        <v>32</v>
      </c>
      <c r="H102" s="220">
        <v>1</v>
      </c>
      <c r="I102" s="221"/>
      <c r="J102" s="222">
        <f>ROUND(I102*H102,2)</f>
        <v>0</v>
      </c>
      <c r="K102" s="218" t="s">
        <v>32</v>
      </c>
      <c r="L102" s="48"/>
      <c r="M102" s="223" t="s">
        <v>32</v>
      </c>
      <c r="N102" s="224" t="s">
        <v>47</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215</v>
      </c>
      <c r="AT102" s="227" t="s">
        <v>217</v>
      </c>
      <c r="AU102" s="227" t="s">
        <v>83</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215</v>
      </c>
      <c r="BM102" s="227" t="s">
        <v>334</v>
      </c>
    </row>
    <row r="103" s="2" customFormat="1">
      <c r="A103" s="42"/>
      <c r="B103" s="43"/>
      <c r="C103" s="44"/>
      <c r="D103" s="236" t="s">
        <v>283</v>
      </c>
      <c r="E103" s="44"/>
      <c r="F103" s="267" t="s">
        <v>4620</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283</v>
      </c>
      <c r="AU103" s="20" t="s">
        <v>83</v>
      </c>
    </row>
    <row r="104" s="2" customFormat="1" ht="16.5" customHeight="1">
      <c r="A104" s="42"/>
      <c r="B104" s="43"/>
      <c r="C104" s="216" t="s">
        <v>273</v>
      </c>
      <c r="D104" s="216" t="s">
        <v>217</v>
      </c>
      <c r="E104" s="217" t="s">
        <v>4618</v>
      </c>
      <c r="F104" s="218" t="s">
        <v>4619</v>
      </c>
      <c r="G104" s="219" t="s">
        <v>32</v>
      </c>
      <c r="H104" s="220">
        <v>1</v>
      </c>
      <c r="I104" s="221"/>
      <c r="J104" s="222">
        <f>ROUND(I104*H104,2)</f>
        <v>0</v>
      </c>
      <c r="K104" s="218" t="s">
        <v>32</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215</v>
      </c>
      <c r="AT104" s="227" t="s">
        <v>217</v>
      </c>
      <c r="AU104" s="227" t="s">
        <v>83</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344</v>
      </c>
    </row>
    <row r="105" s="2" customFormat="1">
      <c r="A105" s="42"/>
      <c r="B105" s="43"/>
      <c r="C105" s="44"/>
      <c r="D105" s="236" t="s">
        <v>283</v>
      </c>
      <c r="E105" s="44"/>
      <c r="F105" s="267" t="s">
        <v>4620</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283</v>
      </c>
      <c r="AU105" s="20" t="s">
        <v>83</v>
      </c>
    </row>
    <row r="106" s="12" customFormat="1" ht="25.92" customHeight="1">
      <c r="A106" s="12"/>
      <c r="B106" s="200"/>
      <c r="C106" s="201"/>
      <c r="D106" s="202" t="s">
        <v>75</v>
      </c>
      <c r="E106" s="203" t="s">
        <v>3413</v>
      </c>
      <c r="F106" s="203" t="s">
        <v>4621</v>
      </c>
      <c r="G106" s="201"/>
      <c r="H106" s="201"/>
      <c r="I106" s="204"/>
      <c r="J106" s="205">
        <f>BK106</f>
        <v>0</v>
      </c>
      <c r="K106" s="201"/>
      <c r="L106" s="206"/>
      <c r="M106" s="207"/>
      <c r="N106" s="208"/>
      <c r="O106" s="208"/>
      <c r="P106" s="209">
        <f>SUM(P107:P114)</f>
        <v>0</v>
      </c>
      <c r="Q106" s="208"/>
      <c r="R106" s="209">
        <f>SUM(R107:R114)</f>
        <v>0</v>
      </c>
      <c r="S106" s="208"/>
      <c r="T106" s="210">
        <f>SUM(T107:T114)</f>
        <v>0</v>
      </c>
      <c r="U106" s="12"/>
      <c r="V106" s="12"/>
      <c r="W106" s="12"/>
      <c r="X106" s="12"/>
      <c r="Y106" s="12"/>
      <c r="Z106" s="12"/>
      <c r="AA106" s="12"/>
      <c r="AB106" s="12"/>
      <c r="AC106" s="12"/>
      <c r="AD106" s="12"/>
      <c r="AE106" s="12"/>
      <c r="AR106" s="211" t="s">
        <v>83</v>
      </c>
      <c r="AT106" s="212" t="s">
        <v>75</v>
      </c>
      <c r="AU106" s="212" t="s">
        <v>76</v>
      </c>
      <c r="AY106" s="211" t="s">
        <v>214</v>
      </c>
      <c r="BK106" s="213">
        <f>SUM(BK107:BK114)</f>
        <v>0</v>
      </c>
    </row>
    <row r="107" s="2" customFormat="1" ht="16.5" customHeight="1">
      <c r="A107" s="42"/>
      <c r="B107" s="43"/>
      <c r="C107" s="216" t="s">
        <v>277</v>
      </c>
      <c r="D107" s="216" t="s">
        <v>217</v>
      </c>
      <c r="E107" s="217" t="s">
        <v>4622</v>
      </c>
      <c r="F107" s="218" t="s">
        <v>4623</v>
      </c>
      <c r="G107" s="219" t="s">
        <v>32</v>
      </c>
      <c r="H107" s="220">
        <v>1</v>
      </c>
      <c r="I107" s="221"/>
      <c r="J107" s="222">
        <f>ROUND(I107*H107,2)</f>
        <v>0</v>
      </c>
      <c r="K107" s="218" t="s">
        <v>32</v>
      </c>
      <c r="L107" s="48"/>
      <c r="M107" s="223" t="s">
        <v>32</v>
      </c>
      <c r="N107" s="224" t="s">
        <v>47</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215</v>
      </c>
      <c r="AT107" s="227" t="s">
        <v>217</v>
      </c>
      <c r="AU107" s="227" t="s">
        <v>83</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356</v>
      </c>
    </row>
    <row r="108" s="2" customFormat="1">
      <c r="A108" s="42"/>
      <c r="B108" s="43"/>
      <c r="C108" s="44"/>
      <c r="D108" s="236" t="s">
        <v>283</v>
      </c>
      <c r="E108" s="44"/>
      <c r="F108" s="267" t="s">
        <v>4624</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283</v>
      </c>
      <c r="AU108" s="20" t="s">
        <v>83</v>
      </c>
    </row>
    <row r="109" s="2" customFormat="1" ht="16.5" customHeight="1">
      <c r="A109" s="42"/>
      <c r="B109" s="43"/>
      <c r="C109" s="216" t="s">
        <v>301</v>
      </c>
      <c r="D109" s="216" t="s">
        <v>217</v>
      </c>
      <c r="E109" s="217" t="s">
        <v>4622</v>
      </c>
      <c r="F109" s="218" t="s">
        <v>4623</v>
      </c>
      <c r="G109" s="219" t="s">
        <v>32</v>
      </c>
      <c r="H109" s="220">
        <v>1</v>
      </c>
      <c r="I109" s="221"/>
      <c r="J109" s="222">
        <f>ROUND(I109*H109,2)</f>
        <v>0</v>
      </c>
      <c r="K109" s="218" t="s">
        <v>32</v>
      </c>
      <c r="L109" s="48"/>
      <c r="M109" s="223" t="s">
        <v>32</v>
      </c>
      <c r="N109" s="224" t="s">
        <v>47</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215</v>
      </c>
      <c r="AT109" s="227" t="s">
        <v>217</v>
      </c>
      <c r="AU109" s="227" t="s">
        <v>83</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365</v>
      </c>
    </row>
    <row r="110" s="2" customFormat="1">
      <c r="A110" s="42"/>
      <c r="B110" s="43"/>
      <c r="C110" s="44"/>
      <c r="D110" s="236" t="s">
        <v>283</v>
      </c>
      <c r="E110" s="44"/>
      <c r="F110" s="267" t="s">
        <v>4625</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283</v>
      </c>
      <c r="AU110" s="20" t="s">
        <v>83</v>
      </c>
    </row>
    <row r="111" s="2" customFormat="1" ht="24.15" customHeight="1">
      <c r="A111" s="42"/>
      <c r="B111" s="43"/>
      <c r="C111" s="216" t="s">
        <v>8</v>
      </c>
      <c r="D111" s="216" t="s">
        <v>217</v>
      </c>
      <c r="E111" s="217" t="s">
        <v>4626</v>
      </c>
      <c r="F111" s="218" t="s">
        <v>4627</v>
      </c>
      <c r="G111" s="219" t="s">
        <v>32</v>
      </c>
      <c r="H111" s="220">
        <v>1</v>
      </c>
      <c r="I111" s="221"/>
      <c r="J111" s="222">
        <f>ROUND(I111*H111,2)</f>
        <v>0</v>
      </c>
      <c r="K111" s="218" t="s">
        <v>32</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215</v>
      </c>
      <c r="AT111" s="227" t="s">
        <v>217</v>
      </c>
      <c r="AU111" s="227" t="s">
        <v>83</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377</v>
      </c>
    </row>
    <row r="112" s="2" customFormat="1">
      <c r="A112" s="42"/>
      <c r="B112" s="43"/>
      <c r="C112" s="44"/>
      <c r="D112" s="236" t="s">
        <v>283</v>
      </c>
      <c r="E112" s="44"/>
      <c r="F112" s="267" t="s">
        <v>4628</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283</v>
      </c>
      <c r="AU112" s="20" t="s">
        <v>83</v>
      </c>
    </row>
    <row r="113" s="2" customFormat="1" ht="24.15" customHeight="1">
      <c r="A113" s="42"/>
      <c r="B113" s="43"/>
      <c r="C113" s="216" t="s">
        <v>312</v>
      </c>
      <c r="D113" s="216" t="s">
        <v>217</v>
      </c>
      <c r="E113" s="217" t="s">
        <v>4629</v>
      </c>
      <c r="F113" s="218" t="s">
        <v>4630</v>
      </c>
      <c r="G113" s="219" t="s">
        <v>32</v>
      </c>
      <c r="H113" s="220">
        <v>1</v>
      </c>
      <c r="I113" s="221"/>
      <c r="J113" s="222">
        <f>ROUND(I113*H113,2)</f>
        <v>0</v>
      </c>
      <c r="K113" s="218" t="s">
        <v>32</v>
      </c>
      <c r="L113" s="48"/>
      <c r="M113" s="223" t="s">
        <v>32</v>
      </c>
      <c r="N113" s="224" t="s">
        <v>47</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215</v>
      </c>
      <c r="AT113" s="227" t="s">
        <v>217</v>
      </c>
      <c r="AU113" s="227" t="s">
        <v>83</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389</v>
      </c>
    </row>
    <row r="114" s="2" customFormat="1">
      <c r="A114" s="42"/>
      <c r="B114" s="43"/>
      <c r="C114" s="44"/>
      <c r="D114" s="236" t="s">
        <v>283</v>
      </c>
      <c r="E114" s="44"/>
      <c r="F114" s="267" t="s">
        <v>4631</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283</v>
      </c>
      <c r="AU114" s="20" t="s">
        <v>83</v>
      </c>
    </row>
    <row r="115" s="12" customFormat="1" ht="25.92" customHeight="1">
      <c r="A115" s="12"/>
      <c r="B115" s="200"/>
      <c r="C115" s="201"/>
      <c r="D115" s="202" t="s">
        <v>75</v>
      </c>
      <c r="E115" s="203" t="s">
        <v>3522</v>
      </c>
      <c r="F115" s="203" t="s">
        <v>4632</v>
      </c>
      <c r="G115" s="201"/>
      <c r="H115" s="201"/>
      <c r="I115" s="204"/>
      <c r="J115" s="205">
        <f>BK115</f>
        <v>0</v>
      </c>
      <c r="K115" s="201"/>
      <c r="L115" s="206"/>
      <c r="M115" s="207"/>
      <c r="N115" s="208"/>
      <c r="O115" s="208"/>
      <c r="P115" s="209">
        <f>SUM(P116:P125)</f>
        <v>0</v>
      </c>
      <c r="Q115" s="208"/>
      <c r="R115" s="209">
        <f>SUM(R116:R125)</f>
        <v>0</v>
      </c>
      <c r="S115" s="208"/>
      <c r="T115" s="210">
        <f>SUM(T116:T125)</f>
        <v>0</v>
      </c>
      <c r="U115" s="12"/>
      <c r="V115" s="12"/>
      <c r="W115" s="12"/>
      <c r="X115" s="12"/>
      <c r="Y115" s="12"/>
      <c r="Z115" s="12"/>
      <c r="AA115" s="12"/>
      <c r="AB115" s="12"/>
      <c r="AC115" s="12"/>
      <c r="AD115" s="12"/>
      <c r="AE115" s="12"/>
      <c r="AR115" s="211" t="s">
        <v>83</v>
      </c>
      <c r="AT115" s="212" t="s">
        <v>75</v>
      </c>
      <c r="AU115" s="212" t="s">
        <v>76</v>
      </c>
      <c r="AY115" s="211" t="s">
        <v>214</v>
      </c>
      <c r="BK115" s="213">
        <f>SUM(BK116:BK125)</f>
        <v>0</v>
      </c>
    </row>
    <row r="116" s="2" customFormat="1" ht="16.5" customHeight="1">
      <c r="A116" s="42"/>
      <c r="B116" s="43"/>
      <c r="C116" s="216" t="s">
        <v>317</v>
      </c>
      <c r="D116" s="216" t="s">
        <v>217</v>
      </c>
      <c r="E116" s="217" t="s">
        <v>4633</v>
      </c>
      <c r="F116" s="218" t="s">
        <v>4634</v>
      </c>
      <c r="G116" s="219" t="s">
        <v>32</v>
      </c>
      <c r="H116" s="220">
        <v>4</v>
      </c>
      <c r="I116" s="221"/>
      <c r="J116" s="222">
        <f>ROUND(I116*H116,2)</f>
        <v>0</v>
      </c>
      <c r="K116" s="218" t="s">
        <v>32</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215</v>
      </c>
      <c r="AT116" s="227" t="s">
        <v>217</v>
      </c>
      <c r="AU116" s="227" t="s">
        <v>83</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215</v>
      </c>
      <c r="BM116" s="227" t="s">
        <v>406</v>
      </c>
    </row>
    <row r="117" s="2" customFormat="1">
      <c r="A117" s="42"/>
      <c r="B117" s="43"/>
      <c r="C117" s="44"/>
      <c r="D117" s="236" t="s">
        <v>283</v>
      </c>
      <c r="E117" s="44"/>
      <c r="F117" s="267" t="s">
        <v>4635</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283</v>
      </c>
      <c r="AU117" s="20" t="s">
        <v>83</v>
      </c>
    </row>
    <row r="118" s="2" customFormat="1" ht="16.5" customHeight="1">
      <c r="A118" s="42"/>
      <c r="B118" s="43"/>
      <c r="C118" s="216" t="s">
        <v>324</v>
      </c>
      <c r="D118" s="216" t="s">
        <v>217</v>
      </c>
      <c r="E118" s="217" t="s">
        <v>4636</v>
      </c>
      <c r="F118" s="218" t="s">
        <v>4637</v>
      </c>
      <c r="G118" s="219" t="s">
        <v>32</v>
      </c>
      <c r="H118" s="220">
        <v>1</v>
      </c>
      <c r="I118" s="221"/>
      <c r="J118" s="222">
        <f>ROUND(I118*H118,2)</f>
        <v>0</v>
      </c>
      <c r="K118" s="218" t="s">
        <v>32</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215</v>
      </c>
      <c r="AT118" s="227" t="s">
        <v>217</v>
      </c>
      <c r="AU118" s="227" t="s">
        <v>83</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417</v>
      </c>
    </row>
    <row r="119" s="2" customFormat="1">
      <c r="A119" s="42"/>
      <c r="B119" s="43"/>
      <c r="C119" s="44"/>
      <c r="D119" s="236" t="s">
        <v>283</v>
      </c>
      <c r="E119" s="44"/>
      <c r="F119" s="267" t="s">
        <v>4638</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283</v>
      </c>
      <c r="AU119" s="20" t="s">
        <v>83</v>
      </c>
    </row>
    <row r="120" s="2" customFormat="1" ht="16.5" customHeight="1">
      <c r="A120" s="42"/>
      <c r="B120" s="43"/>
      <c r="C120" s="216" t="s">
        <v>334</v>
      </c>
      <c r="D120" s="216" t="s">
        <v>217</v>
      </c>
      <c r="E120" s="217" t="s">
        <v>4639</v>
      </c>
      <c r="F120" s="218" t="s">
        <v>4640</v>
      </c>
      <c r="G120" s="219" t="s">
        <v>32</v>
      </c>
      <c r="H120" s="220">
        <v>1</v>
      </c>
      <c r="I120" s="221"/>
      <c r="J120" s="222">
        <f>ROUND(I120*H120,2)</f>
        <v>0</v>
      </c>
      <c r="K120" s="218" t="s">
        <v>32</v>
      </c>
      <c r="L120" s="48"/>
      <c r="M120" s="223" t="s">
        <v>32</v>
      </c>
      <c r="N120" s="224" t="s">
        <v>47</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215</v>
      </c>
      <c r="AT120" s="227" t="s">
        <v>217</v>
      </c>
      <c r="AU120" s="227" t="s">
        <v>83</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426</v>
      </c>
    </row>
    <row r="121" s="2" customFormat="1">
      <c r="A121" s="42"/>
      <c r="B121" s="43"/>
      <c r="C121" s="44"/>
      <c r="D121" s="236" t="s">
        <v>283</v>
      </c>
      <c r="E121" s="44"/>
      <c r="F121" s="267" t="s">
        <v>4641</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283</v>
      </c>
      <c r="AU121" s="20" t="s">
        <v>83</v>
      </c>
    </row>
    <row r="122" s="2" customFormat="1" ht="16.5" customHeight="1">
      <c r="A122" s="42"/>
      <c r="B122" s="43"/>
      <c r="C122" s="216" t="s">
        <v>338</v>
      </c>
      <c r="D122" s="216" t="s">
        <v>217</v>
      </c>
      <c r="E122" s="217" t="s">
        <v>4642</v>
      </c>
      <c r="F122" s="218" t="s">
        <v>4643</v>
      </c>
      <c r="G122" s="219" t="s">
        <v>32</v>
      </c>
      <c r="H122" s="220">
        <v>1</v>
      </c>
      <c r="I122" s="221"/>
      <c r="J122" s="222">
        <f>ROUND(I122*H122,2)</f>
        <v>0</v>
      </c>
      <c r="K122" s="218" t="s">
        <v>32</v>
      </c>
      <c r="L122" s="48"/>
      <c r="M122" s="223" t="s">
        <v>32</v>
      </c>
      <c r="N122" s="224" t="s">
        <v>47</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215</v>
      </c>
      <c r="AT122" s="227" t="s">
        <v>217</v>
      </c>
      <c r="AU122" s="227" t="s">
        <v>83</v>
      </c>
      <c r="AY122" s="20" t="s">
        <v>214</v>
      </c>
      <c r="BE122" s="228">
        <f>IF(N122="základní",J122,0)</f>
        <v>0</v>
      </c>
      <c r="BF122" s="228">
        <f>IF(N122="snížená",J122,0)</f>
        <v>0</v>
      </c>
      <c r="BG122" s="228">
        <f>IF(N122="zákl. přenesená",J122,0)</f>
        <v>0</v>
      </c>
      <c r="BH122" s="228">
        <f>IF(N122="sníž. přenesená",J122,0)</f>
        <v>0</v>
      </c>
      <c r="BI122" s="228">
        <f>IF(N122="nulová",J122,0)</f>
        <v>0</v>
      </c>
      <c r="BJ122" s="20" t="s">
        <v>83</v>
      </c>
      <c r="BK122" s="228">
        <f>ROUND(I122*H122,2)</f>
        <v>0</v>
      </c>
      <c r="BL122" s="20" t="s">
        <v>215</v>
      </c>
      <c r="BM122" s="227" t="s">
        <v>441</v>
      </c>
    </row>
    <row r="123" s="2" customFormat="1">
      <c r="A123" s="42"/>
      <c r="B123" s="43"/>
      <c r="C123" s="44"/>
      <c r="D123" s="236" t="s">
        <v>283</v>
      </c>
      <c r="E123" s="44"/>
      <c r="F123" s="267" t="s">
        <v>4644</v>
      </c>
      <c r="G123" s="44"/>
      <c r="H123" s="44"/>
      <c r="I123" s="231"/>
      <c r="J123" s="44"/>
      <c r="K123" s="44"/>
      <c r="L123" s="48"/>
      <c r="M123" s="232"/>
      <c r="N123" s="233"/>
      <c r="O123" s="88"/>
      <c r="P123" s="88"/>
      <c r="Q123" s="88"/>
      <c r="R123" s="88"/>
      <c r="S123" s="88"/>
      <c r="T123" s="89"/>
      <c r="U123" s="42"/>
      <c r="V123" s="42"/>
      <c r="W123" s="42"/>
      <c r="X123" s="42"/>
      <c r="Y123" s="42"/>
      <c r="Z123" s="42"/>
      <c r="AA123" s="42"/>
      <c r="AB123" s="42"/>
      <c r="AC123" s="42"/>
      <c r="AD123" s="42"/>
      <c r="AE123" s="42"/>
      <c r="AT123" s="20" t="s">
        <v>283</v>
      </c>
      <c r="AU123" s="20" t="s">
        <v>83</v>
      </c>
    </row>
    <row r="124" s="2" customFormat="1" ht="16.5" customHeight="1">
      <c r="A124" s="42"/>
      <c r="B124" s="43"/>
      <c r="C124" s="216" t="s">
        <v>344</v>
      </c>
      <c r="D124" s="216" t="s">
        <v>217</v>
      </c>
      <c r="E124" s="217" t="s">
        <v>4645</v>
      </c>
      <c r="F124" s="218" t="s">
        <v>4646</v>
      </c>
      <c r="G124" s="219" t="s">
        <v>32</v>
      </c>
      <c r="H124" s="220">
        <v>1</v>
      </c>
      <c r="I124" s="221"/>
      <c r="J124" s="222">
        <f>ROUND(I124*H124,2)</f>
        <v>0</v>
      </c>
      <c r="K124" s="218" t="s">
        <v>32</v>
      </c>
      <c r="L124" s="48"/>
      <c r="M124" s="223" t="s">
        <v>32</v>
      </c>
      <c r="N124" s="224" t="s">
        <v>47</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215</v>
      </c>
      <c r="AT124" s="227" t="s">
        <v>217</v>
      </c>
      <c r="AU124" s="227" t="s">
        <v>83</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215</v>
      </c>
      <c r="BM124" s="227" t="s">
        <v>453</v>
      </c>
    </row>
    <row r="125" s="2" customFormat="1">
      <c r="A125" s="42"/>
      <c r="B125" s="43"/>
      <c r="C125" s="44"/>
      <c r="D125" s="236" t="s">
        <v>283</v>
      </c>
      <c r="E125" s="44"/>
      <c r="F125" s="267" t="s">
        <v>4647</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283</v>
      </c>
      <c r="AU125" s="20" t="s">
        <v>83</v>
      </c>
    </row>
    <row r="126" s="12" customFormat="1" ht="25.92" customHeight="1">
      <c r="A126" s="12"/>
      <c r="B126" s="200"/>
      <c r="C126" s="201"/>
      <c r="D126" s="202" t="s">
        <v>75</v>
      </c>
      <c r="E126" s="203" t="s">
        <v>3569</v>
      </c>
      <c r="F126" s="203" t="s">
        <v>4648</v>
      </c>
      <c r="G126" s="201"/>
      <c r="H126" s="201"/>
      <c r="I126" s="204"/>
      <c r="J126" s="205">
        <f>BK126</f>
        <v>0</v>
      </c>
      <c r="K126" s="201"/>
      <c r="L126" s="206"/>
      <c r="M126" s="207"/>
      <c r="N126" s="208"/>
      <c r="O126" s="208"/>
      <c r="P126" s="209">
        <f>SUM(P127:P136)</f>
        <v>0</v>
      </c>
      <c r="Q126" s="208"/>
      <c r="R126" s="209">
        <f>SUM(R127:R136)</f>
        <v>0</v>
      </c>
      <c r="S126" s="208"/>
      <c r="T126" s="210">
        <f>SUM(T127:T136)</f>
        <v>0</v>
      </c>
      <c r="U126" s="12"/>
      <c r="V126" s="12"/>
      <c r="W126" s="12"/>
      <c r="X126" s="12"/>
      <c r="Y126" s="12"/>
      <c r="Z126" s="12"/>
      <c r="AA126" s="12"/>
      <c r="AB126" s="12"/>
      <c r="AC126" s="12"/>
      <c r="AD126" s="12"/>
      <c r="AE126" s="12"/>
      <c r="AR126" s="211" t="s">
        <v>83</v>
      </c>
      <c r="AT126" s="212" t="s">
        <v>75</v>
      </c>
      <c r="AU126" s="212" t="s">
        <v>76</v>
      </c>
      <c r="AY126" s="211" t="s">
        <v>214</v>
      </c>
      <c r="BK126" s="213">
        <f>SUM(BK127:BK136)</f>
        <v>0</v>
      </c>
    </row>
    <row r="127" s="2" customFormat="1" ht="16.5" customHeight="1">
      <c r="A127" s="42"/>
      <c r="B127" s="43"/>
      <c r="C127" s="216" t="s">
        <v>349</v>
      </c>
      <c r="D127" s="216" t="s">
        <v>217</v>
      </c>
      <c r="E127" s="217" t="s">
        <v>4649</v>
      </c>
      <c r="F127" s="218" t="s">
        <v>4650</v>
      </c>
      <c r="G127" s="219" t="s">
        <v>32</v>
      </c>
      <c r="H127" s="220">
        <v>1</v>
      </c>
      <c r="I127" s="221"/>
      <c r="J127" s="222">
        <f>ROUND(I127*H127,2)</f>
        <v>0</v>
      </c>
      <c r="K127" s="218" t="s">
        <v>32</v>
      </c>
      <c r="L127" s="48"/>
      <c r="M127" s="223" t="s">
        <v>32</v>
      </c>
      <c r="N127" s="224" t="s">
        <v>47</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215</v>
      </c>
      <c r="AT127" s="227" t="s">
        <v>217</v>
      </c>
      <c r="AU127" s="227" t="s">
        <v>83</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215</v>
      </c>
      <c r="BM127" s="227" t="s">
        <v>477</v>
      </c>
    </row>
    <row r="128" s="2" customFormat="1">
      <c r="A128" s="42"/>
      <c r="B128" s="43"/>
      <c r="C128" s="44"/>
      <c r="D128" s="236" t="s">
        <v>283</v>
      </c>
      <c r="E128" s="44"/>
      <c r="F128" s="267" t="s">
        <v>4651</v>
      </c>
      <c r="G128" s="44"/>
      <c r="H128" s="44"/>
      <c r="I128" s="231"/>
      <c r="J128" s="44"/>
      <c r="K128" s="44"/>
      <c r="L128" s="48"/>
      <c r="M128" s="232"/>
      <c r="N128" s="233"/>
      <c r="O128" s="88"/>
      <c r="P128" s="88"/>
      <c r="Q128" s="88"/>
      <c r="R128" s="88"/>
      <c r="S128" s="88"/>
      <c r="T128" s="89"/>
      <c r="U128" s="42"/>
      <c r="V128" s="42"/>
      <c r="W128" s="42"/>
      <c r="X128" s="42"/>
      <c r="Y128" s="42"/>
      <c r="Z128" s="42"/>
      <c r="AA128" s="42"/>
      <c r="AB128" s="42"/>
      <c r="AC128" s="42"/>
      <c r="AD128" s="42"/>
      <c r="AE128" s="42"/>
      <c r="AT128" s="20" t="s">
        <v>283</v>
      </c>
      <c r="AU128" s="20" t="s">
        <v>83</v>
      </c>
    </row>
    <row r="129" s="2" customFormat="1" ht="16.5" customHeight="1">
      <c r="A129" s="42"/>
      <c r="B129" s="43"/>
      <c r="C129" s="216" t="s">
        <v>356</v>
      </c>
      <c r="D129" s="216" t="s">
        <v>217</v>
      </c>
      <c r="E129" s="217" t="s">
        <v>4652</v>
      </c>
      <c r="F129" s="218" t="s">
        <v>4653</v>
      </c>
      <c r="G129" s="219" t="s">
        <v>32</v>
      </c>
      <c r="H129" s="220">
        <v>2</v>
      </c>
      <c r="I129" s="221"/>
      <c r="J129" s="222">
        <f>ROUND(I129*H129,2)</f>
        <v>0</v>
      </c>
      <c r="K129" s="218" t="s">
        <v>32</v>
      </c>
      <c r="L129" s="48"/>
      <c r="M129" s="223" t="s">
        <v>32</v>
      </c>
      <c r="N129" s="224" t="s">
        <v>47</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215</v>
      </c>
      <c r="AT129" s="227" t="s">
        <v>217</v>
      </c>
      <c r="AU129" s="227" t="s">
        <v>83</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492</v>
      </c>
    </row>
    <row r="130" s="2" customFormat="1">
      <c r="A130" s="42"/>
      <c r="B130" s="43"/>
      <c r="C130" s="44"/>
      <c r="D130" s="236" t="s">
        <v>283</v>
      </c>
      <c r="E130" s="44"/>
      <c r="F130" s="267" t="s">
        <v>4654</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283</v>
      </c>
      <c r="AU130" s="20" t="s">
        <v>83</v>
      </c>
    </row>
    <row r="131" s="2" customFormat="1" ht="16.5" customHeight="1">
      <c r="A131" s="42"/>
      <c r="B131" s="43"/>
      <c r="C131" s="216" t="s">
        <v>7</v>
      </c>
      <c r="D131" s="216" t="s">
        <v>217</v>
      </c>
      <c r="E131" s="217" t="s">
        <v>4655</v>
      </c>
      <c r="F131" s="218" t="s">
        <v>4656</v>
      </c>
      <c r="G131" s="219" t="s">
        <v>32</v>
      </c>
      <c r="H131" s="220">
        <v>1</v>
      </c>
      <c r="I131" s="221"/>
      <c r="J131" s="222">
        <f>ROUND(I131*H131,2)</f>
        <v>0</v>
      </c>
      <c r="K131" s="218" t="s">
        <v>32</v>
      </c>
      <c r="L131" s="48"/>
      <c r="M131" s="223" t="s">
        <v>32</v>
      </c>
      <c r="N131" s="224" t="s">
        <v>47</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215</v>
      </c>
      <c r="AT131" s="227" t="s">
        <v>217</v>
      </c>
      <c r="AU131" s="227" t="s">
        <v>83</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215</v>
      </c>
      <c r="BM131" s="227" t="s">
        <v>504</v>
      </c>
    </row>
    <row r="132" s="2" customFormat="1">
      <c r="A132" s="42"/>
      <c r="B132" s="43"/>
      <c r="C132" s="44"/>
      <c r="D132" s="236" t="s">
        <v>283</v>
      </c>
      <c r="E132" s="44"/>
      <c r="F132" s="267" t="s">
        <v>4657</v>
      </c>
      <c r="G132" s="44"/>
      <c r="H132" s="44"/>
      <c r="I132" s="231"/>
      <c r="J132" s="44"/>
      <c r="K132" s="44"/>
      <c r="L132" s="48"/>
      <c r="M132" s="232"/>
      <c r="N132" s="233"/>
      <c r="O132" s="88"/>
      <c r="P132" s="88"/>
      <c r="Q132" s="88"/>
      <c r="R132" s="88"/>
      <c r="S132" s="88"/>
      <c r="T132" s="89"/>
      <c r="U132" s="42"/>
      <c r="V132" s="42"/>
      <c r="W132" s="42"/>
      <c r="X132" s="42"/>
      <c r="Y132" s="42"/>
      <c r="Z132" s="42"/>
      <c r="AA132" s="42"/>
      <c r="AB132" s="42"/>
      <c r="AC132" s="42"/>
      <c r="AD132" s="42"/>
      <c r="AE132" s="42"/>
      <c r="AT132" s="20" t="s">
        <v>283</v>
      </c>
      <c r="AU132" s="20" t="s">
        <v>83</v>
      </c>
    </row>
    <row r="133" s="2" customFormat="1" ht="16.5" customHeight="1">
      <c r="A133" s="42"/>
      <c r="B133" s="43"/>
      <c r="C133" s="216" t="s">
        <v>365</v>
      </c>
      <c r="D133" s="216" t="s">
        <v>217</v>
      </c>
      <c r="E133" s="217" t="s">
        <v>4639</v>
      </c>
      <c r="F133" s="218" t="s">
        <v>4640</v>
      </c>
      <c r="G133" s="219" t="s">
        <v>32</v>
      </c>
      <c r="H133" s="220">
        <v>1</v>
      </c>
      <c r="I133" s="221"/>
      <c r="J133" s="222">
        <f>ROUND(I133*H133,2)</f>
        <v>0</v>
      </c>
      <c r="K133" s="218" t="s">
        <v>32</v>
      </c>
      <c r="L133" s="48"/>
      <c r="M133" s="223" t="s">
        <v>32</v>
      </c>
      <c r="N133" s="224" t="s">
        <v>47</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215</v>
      </c>
      <c r="AT133" s="227" t="s">
        <v>217</v>
      </c>
      <c r="AU133" s="227" t="s">
        <v>83</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215</v>
      </c>
      <c r="BM133" s="227" t="s">
        <v>515</v>
      </c>
    </row>
    <row r="134" s="2" customFormat="1">
      <c r="A134" s="42"/>
      <c r="B134" s="43"/>
      <c r="C134" s="44"/>
      <c r="D134" s="236" t="s">
        <v>283</v>
      </c>
      <c r="E134" s="44"/>
      <c r="F134" s="267" t="s">
        <v>4641</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283</v>
      </c>
      <c r="AU134" s="20" t="s">
        <v>83</v>
      </c>
    </row>
    <row r="135" s="2" customFormat="1" ht="16.5" customHeight="1">
      <c r="A135" s="42"/>
      <c r="B135" s="43"/>
      <c r="C135" s="216" t="s">
        <v>370</v>
      </c>
      <c r="D135" s="216" t="s">
        <v>217</v>
      </c>
      <c r="E135" s="217" t="s">
        <v>4658</v>
      </c>
      <c r="F135" s="218" t="s">
        <v>4659</v>
      </c>
      <c r="G135" s="219" t="s">
        <v>32</v>
      </c>
      <c r="H135" s="220">
        <v>1</v>
      </c>
      <c r="I135" s="221"/>
      <c r="J135" s="222">
        <f>ROUND(I135*H135,2)</f>
        <v>0</v>
      </c>
      <c r="K135" s="218" t="s">
        <v>32</v>
      </c>
      <c r="L135" s="48"/>
      <c r="M135" s="223" t="s">
        <v>32</v>
      </c>
      <c r="N135" s="224" t="s">
        <v>47</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215</v>
      </c>
      <c r="AT135" s="227" t="s">
        <v>217</v>
      </c>
      <c r="AU135" s="227" t="s">
        <v>83</v>
      </c>
      <c r="AY135" s="20" t="s">
        <v>214</v>
      </c>
      <c r="BE135" s="228">
        <f>IF(N135="základní",J135,0)</f>
        <v>0</v>
      </c>
      <c r="BF135" s="228">
        <f>IF(N135="snížená",J135,0)</f>
        <v>0</v>
      </c>
      <c r="BG135" s="228">
        <f>IF(N135="zákl. přenesená",J135,0)</f>
        <v>0</v>
      </c>
      <c r="BH135" s="228">
        <f>IF(N135="sníž. přenesená",J135,0)</f>
        <v>0</v>
      </c>
      <c r="BI135" s="228">
        <f>IF(N135="nulová",J135,0)</f>
        <v>0</v>
      </c>
      <c r="BJ135" s="20" t="s">
        <v>83</v>
      </c>
      <c r="BK135" s="228">
        <f>ROUND(I135*H135,2)</f>
        <v>0</v>
      </c>
      <c r="BL135" s="20" t="s">
        <v>215</v>
      </c>
      <c r="BM135" s="227" t="s">
        <v>529</v>
      </c>
    </row>
    <row r="136" s="2" customFormat="1">
      <c r="A136" s="42"/>
      <c r="B136" s="43"/>
      <c r="C136" s="44"/>
      <c r="D136" s="236" t="s">
        <v>283</v>
      </c>
      <c r="E136" s="44"/>
      <c r="F136" s="267" t="s">
        <v>4660</v>
      </c>
      <c r="G136" s="44"/>
      <c r="H136" s="44"/>
      <c r="I136" s="231"/>
      <c r="J136" s="44"/>
      <c r="K136" s="44"/>
      <c r="L136" s="48"/>
      <c r="M136" s="232"/>
      <c r="N136" s="233"/>
      <c r="O136" s="88"/>
      <c r="P136" s="88"/>
      <c r="Q136" s="88"/>
      <c r="R136" s="88"/>
      <c r="S136" s="88"/>
      <c r="T136" s="89"/>
      <c r="U136" s="42"/>
      <c r="V136" s="42"/>
      <c r="W136" s="42"/>
      <c r="X136" s="42"/>
      <c r="Y136" s="42"/>
      <c r="Z136" s="42"/>
      <c r="AA136" s="42"/>
      <c r="AB136" s="42"/>
      <c r="AC136" s="42"/>
      <c r="AD136" s="42"/>
      <c r="AE136" s="42"/>
      <c r="AT136" s="20" t="s">
        <v>283</v>
      </c>
      <c r="AU136" s="20" t="s">
        <v>83</v>
      </c>
    </row>
    <row r="137" s="12" customFormat="1" ht="25.92" customHeight="1">
      <c r="A137" s="12"/>
      <c r="B137" s="200"/>
      <c r="C137" s="201"/>
      <c r="D137" s="202" t="s">
        <v>75</v>
      </c>
      <c r="E137" s="203" t="s">
        <v>3607</v>
      </c>
      <c r="F137" s="203" t="s">
        <v>4661</v>
      </c>
      <c r="G137" s="201"/>
      <c r="H137" s="201"/>
      <c r="I137" s="204"/>
      <c r="J137" s="205">
        <f>BK137</f>
        <v>0</v>
      </c>
      <c r="K137" s="201"/>
      <c r="L137" s="206"/>
      <c r="M137" s="207"/>
      <c r="N137" s="208"/>
      <c r="O137" s="208"/>
      <c r="P137" s="209">
        <f>SUM(P138:P142)</f>
        <v>0</v>
      </c>
      <c r="Q137" s="208"/>
      <c r="R137" s="209">
        <f>SUM(R138:R142)</f>
        <v>0</v>
      </c>
      <c r="S137" s="208"/>
      <c r="T137" s="210">
        <f>SUM(T138:T142)</f>
        <v>0</v>
      </c>
      <c r="U137" s="12"/>
      <c r="V137" s="12"/>
      <c r="W137" s="12"/>
      <c r="X137" s="12"/>
      <c r="Y137" s="12"/>
      <c r="Z137" s="12"/>
      <c r="AA137" s="12"/>
      <c r="AB137" s="12"/>
      <c r="AC137" s="12"/>
      <c r="AD137" s="12"/>
      <c r="AE137" s="12"/>
      <c r="AR137" s="211" t="s">
        <v>83</v>
      </c>
      <c r="AT137" s="212" t="s">
        <v>75</v>
      </c>
      <c r="AU137" s="212" t="s">
        <v>76</v>
      </c>
      <c r="AY137" s="211" t="s">
        <v>214</v>
      </c>
      <c r="BK137" s="213">
        <f>SUM(BK138:BK142)</f>
        <v>0</v>
      </c>
    </row>
    <row r="138" s="2" customFormat="1" ht="24.15" customHeight="1">
      <c r="A138" s="42"/>
      <c r="B138" s="43"/>
      <c r="C138" s="216" t="s">
        <v>377</v>
      </c>
      <c r="D138" s="216" t="s">
        <v>217</v>
      </c>
      <c r="E138" s="217" t="s">
        <v>4662</v>
      </c>
      <c r="F138" s="218" t="s">
        <v>4663</v>
      </c>
      <c r="G138" s="219" t="s">
        <v>32</v>
      </c>
      <c r="H138" s="220">
        <v>1</v>
      </c>
      <c r="I138" s="221"/>
      <c r="J138" s="222">
        <f>ROUND(I138*H138,2)</f>
        <v>0</v>
      </c>
      <c r="K138" s="218" t="s">
        <v>32</v>
      </c>
      <c r="L138" s="48"/>
      <c r="M138" s="223" t="s">
        <v>32</v>
      </c>
      <c r="N138" s="224" t="s">
        <v>47</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215</v>
      </c>
      <c r="AT138" s="227" t="s">
        <v>217</v>
      </c>
      <c r="AU138" s="227" t="s">
        <v>83</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215</v>
      </c>
      <c r="BM138" s="227" t="s">
        <v>554</v>
      </c>
    </row>
    <row r="139" s="2" customFormat="1">
      <c r="A139" s="42"/>
      <c r="B139" s="43"/>
      <c r="C139" s="44"/>
      <c r="D139" s="236" t="s">
        <v>283</v>
      </c>
      <c r="E139" s="44"/>
      <c r="F139" s="267" t="s">
        <v>4664</v>
      </c>
      <c r="G139" s="44"/>
      <c r="H139" s="44"/>
      <c r="I139" s="231"/>
      <c r="J139" s="44"/>
      <c r="K139" s="44"/>
      <c r="L139" s="48"/>
      <c r="M139" s="232"/>
      <c r="N139" s="233"/>
      <c r="O139" s="88"/>
      <c r="P139" s="88"/>
      <c r="Q139" s="88"/>
      <c r="R139" s="88"/>
      <c r="S139" s="88"/>
      <c r="T139" s="89"/>
      <c r="U139" s="42"/>
      <c r="V139" s="42"/>
      <c r="W139" s="42"/>
      <c r="X139" s="42"/>
      <c r="Y139" s="42"/>
      <c r="Z139" s="42"/>
      <c r="AA139" s="42"/>
      <c r="AB139" s="42"/>
      <c r="AC139" s="42"/>
      <c r="AD139" s="42"/>
      <c r="AE139" s="42"/>
      <c r="AT139" s="20" t="s">
        <v>283</v>
      </c>
      <c r="AU139" s="20" t="s">
        <v>83</v>
      </c>
    </row>
    <row r="140" s="2" customFormat="1" ht="16.5" customHeight="1">
      <c r="A140" s="42"/>
      <c r="B140" s="43"/>
      <c r="C140" s="216" t="s">
        <v>383</v>
      </c>
      <c r="D140" s="216" t="s">
        <v>217</v>
      </c>
      <c r="E140" s="217" t="s">
        <v>4665</v>
      </c>
      <c r="F140" s="218" t="s">
        <v>4666</v>
      </c>
      <c r="G140" s="219" t="s">
        <v>32</v>
      </c>
      <c r="H140" s="220">
        <v>1</v>
      </c>
      <c r="I140" s="221"/>
      <c r="J140" s="222">
        <f>ROUND(I140*H140,2)</f>
        <v>0</v>
      </c>
      <c r="K140" s="218" t="s">
        <v>32</v>
      </c>
      <c r="L140" s="48"/>
      <c r="M140" s="223" t="s">
        <v>32</v>
      </c>
      <c r="N140" s="224" t="s">
        <v>47</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215</v>
      </c>
      <c r="AT140" s="227" t="s">
        <v>217</v>
      </c>
      <c r="AU140" s="227" t="s">
        <v>83</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215</v>
      </c>
      <c r="BM140" s="227" t="s">
        <v>565</v>
      </c>
    </row>
    <row r="141" s="2" customFormat="1" ht="16.5" customHeight="1">
      <c r="A141" s="42"/>
      <c r="B141" s="43"/>
      <c r="C141" s="216" t="s">
        <v>389</v>
      </c>
      <c r="D141" s="216" t="s">
        <v>217</v>
      </c>
      <c r="E141" s="217" t="s">
        <v>4667</v>
      </c>
      <c r="F141" s="218" t="s">
        <v>4668</v>
      </c>
      <c r="G141" s="219" t="s">
        <v>32</v>
      </c>
      <c r="H141" s="220">
        <v>1</v>
      </c>
      <c r="I141" s="221"/>
      <c r="J141" s="222">
        <f>ROUND(I141*H141,2)</f>
        <v>0</v>
      </c>
      <c r="K141" s="218" t="s">
        <v>32</v>
      </c>
      <c r="L141" s="48"/>
      <c r="M141" s="223" t="s">
        <v>32</v>
      </c>
      <c r="N141" s="224" t="s">
        <v>47</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215</v>
      </c>
      <c r="AT141" s="227" t="s">
        <v>217</v>
      </c>
      <c r="AU141" s="227" t="s">
        <v>83</v>
      </c>
      <c r="AY141" s="20" t="s">
        <v>214</v>
      </c>
      <c r="BE141" s="228">
        <f>IF(N141="základní",J141,0)</f>
        <v>0</v>
      </c>
      <c r="BF141" s="228">
        <f>IF(N141="snížená",J141,0)</f>
        <v>0</v>
      </c>
      <c r="BG141" s="228">
        <f>IF(N141="zákl. přenesená",J141,0)</f>
        <v>0</v>
      </c>
      <c r="BH141" s="228">
        <f>IF(N141="sníž. přenesená",J141,0)</f>
        <v>0</v>
      </c>
      <c r="BI141" s="228">
        <f>IF(N141="nulová",J141,0)</f>
        <v>0</v>
      </c>
      <c r="BJ141" s="20" t="s">
        <v>83</v>
      </c>
      <c r="BK141" s="228">
        <f>ROUND(I141*H141,2)</f>
        <v>0</v>
      </c>
      <c r="BL141" s="20" t="s">
        <v>215</v>
      </c>
      <c r="BM141" s="227" t="s">
        <v>576</v>
      </c>
    </row>
    <row r="142" s="2" customFormat="1">
      <c r="A142" s="42"/>
      <c r="B142" s="43"/>
      <c r="C142" s="44"/>
      <c r="D142" s="236" t="s">
        <v>283</v>
      </c>
      <c r="E142" s="44"/>
      <c r="F142" s="267" t="s">
        <v>4669</v>
      </c>
      <c r="G142" s="44"/>
      <c r="H142" s="44"/>
      <c r="I142" s="231"/>
      <c r="J142" s="44"/>
      <c r="K142" s="44"/>
      <c r="L142" s="48"/>
      <c r="M142" s="232"/>
      <c r="N142" s="233"/>
      <c r="O142" s="88"/>
      <c r="P142" s="88"/>
      <c r="Q142" s="88"/>
      <c r="R142" s="88"/>
      <c r="S142" s="88"/>
      <c r="T142" s="89"/>
      <c r="U142" s="42"/>
      <c r="V142" s="42"/>
      <c r="W142" s="42"/>
      <c r="X142" s="42"/>
      <c r="Y142" s="42"/>
      <c r="Z142" s="42"/>
      <c r="AA142" s="42"/>
      <c r="AB142" s="42"/>
      <c r="AC142" s="42"/>
      <c r="AD142" s="42"/>
      <c r="AE142" s="42"/>
      <c r="AT142" s="20" t="s">
        <v>283</v>
      </c>
      <c r="AU142" s="20" t="s">
        <v>83</v>
      </c>
    </row>
    <row r="143" s="12" customFormat="1" ht="25.92" customHeight="1">
      <c r="A143" s="12"/>
      <c r="B143" s="200"/>
      <c r="C143" s="201"/>
      <c r="D143" s="202" t="s">
        <v>75</v>
      </c>
      <c r="E143" s="203" t="s">
        <v>3612</v>
      </c>
      <c r="F143" s="203" t="s">
        <v>4670</v>
      </c>
      <c r="G143" s="201"/>
      <c r="H143" s="201"/>
      <c r="I143" s="204"/>
      <c r="J143" s="205">
        <f>BK143</f>
        <v>0</v>
      </c>
      <c r="K143" s="201"/>
      <c r="L143" s="206"/>
      <c r="M143" s="207"/>
      <c r="N143" s="208"/>
      <c r="O143" s="208"/>
      <c r="P143" s="209">
        <v>0</v>
      </c>
      <c r="Q143" s="208"/>
      <c r="R143" s="209">
        <v>0</v>
      </c>
      <c r="S143" s="208"/>
      <c r="T143" s="210">
        <v>0</v>
      </c>
      <c r="U143" s="12"/>
      <c r="V143" s="12"/>
      <c r="W143" s="12"/>
      <c r="X143" s="12"/>
      <c r="Y143" s="12"/>
      <c r="Z143" s="12"/>
      <c r="AA143" s="12"/>
      <c r="AB143" s="12"/>
      <c r="AC143" s="12"/>
      <c r="AD143" s="12"/>
      <c r="AE143" s="12"/>
      <c r="AR143" s="211" t="s">
        <v>83</v>
      </c>
      <c r="AT143" s="212" t="s">
        <v>75</v>
      </c>
      <c r="AU143" s="212" t="s">
        <v>76</v>
      </c>
      <c r="AY143" s="211" t="s">
        <v>214</v>
      </c>
      <c r="BK143" s="213">
        <v>0</v>
      </c>
    </row>
    <row r="144" s="12" customFormat="1" ht="25.92" customHeight="1">
      <c r="A144" s="12"/>
      <c r="B144" s="200"/>
      <c r="C144" s="201"/>
      <c r="D144" s="202" t="s">
        <v>75</v>
      </c>
      <c r="E144" s="203" t="s">
        <v>3733</v>
      </c>
      <c r="F144" s="203" t="s">
        <v>4671</v>
      </c>
      <c r="G144" s="201"/>
      <c r="H144" s="201"/>
      <c r="I144" s="204"/>
      <c r="J144" s="205">
        <f>BK144</f>
        <v>0</v>
      </c>
      <c r="K144" s="201"/>
      <c r="L144" s="206"/>
      <c r="M144" s="207"/>
      <c r="N144" s="208"/>
      <c r="O144" s="208"/>
      <c r="P144" s="209">
        <f>SUM(P145:P150)</f>
        <v>0</v>
      </c>
      <c r="Q144" s="208"/>
      <c r="R144" s="209">
        <f>SUM(R145:R150)</f>
        <v>0</v>
      </c>
      <c r="S144" s="208"/>
      <c r="T144" s="210">
        <f>SUM(T145:T150)</f>
        <v>0</v>
      </c>
      <c r="U144" s="12"/>
      <c r="V144" s="12"/>
      <c r="W144" s="12"/>
      <c r="X144" s="12"/>
      <c r="Y144" s="12"/>
      <c r="Z144" s="12"/>
      <c r="AA144" s="12"/>
      <c r="AB144" s="12"/>
      <c r="AC144" s="12"/>
      <c r="AD144" s="12"/>
      <c r="AE144" s="12"/>
      <c r="AR144" s="211" t="s">
        <v>83</v>
      </c>
      <c r="AT144" s="212" t="s">
        <v>75</v>
      </c>
      <c r="AU144" s="212" t="s">
        <v>76</v>
      </c>
      <c r="AY144" s="211" t="s">
        <v>214</v>
      </c>
      <c r="BK144" s="213">
        <f>SUM(BK145:BK150)</f>
        <v>0</v>
      </c>
    </row>
    <row r="145" s="2" customFormat="1" ht="16.5" customHeight="1">
      <c r="A145" s="42"/>
      <c r="B145" s="43"/>
      <c r="C145" s="216" t="s">
        <v>398</v>
      </c>
      <c r="D145" s="216" t="s">
        <v>217</v>
      </c>
      <c r="E145" s="217" t="s">
        <v>4672</v>
      </c>
      <c r="F145" s="218" t="s">
        <v>3651</v>
      </c>
      <c r="G145" s="219" t="s">
        <v>32</v>
      </c>
      <c r="H145" s="220">
        <v>1</v>
      </c>
      <c r="I145" s="221"/>
      <c r="J145" s="222">
        <f>ROUND(I145*H145,2)</f>
        <v>0</v>
      </c>
      <c r="K145" s="218" t="s">
        <v>32</v>
      </c>
      <c r="L145" s="48"/>
      <c r="M145" s="223" t="s">
        <v>32</v>
      </c>
      <c r="N145" s="224" t="s">
        <v>47</v>
      </c>
      <c r="O145" s="88"/>
      <c r="P145" s="225">
        <f>O145*H145</f>
        <v>0</v>
      </c>
      <c r="Q145" s="225">
        <v>0</v>
      </c>
      <c r="R145" s="225">
        <f>Q145*H145</f>
        <v>0</v>
      </c>
      <c r="S145" s="225">
        <v>0</v>
      </c>
      <c r="T145" s="226">
        <f>S145*H145</f>
        <v>0</v>
      </c>
      <c r="U145" s="42"/>
      <c r="V145" s="42"/>
      <c r="W145" s="42"/>
      <c r="X145" s="42"/>
      <c r="Y145" s="42"/>
      <c r="Z145" s="42"/>
      <c r="AA145" s="42"/>
      <c r="AB145" s="42"/>
      <c r="AC145" s="42"/>
      <c r="AD145" s="42"/>
      <c r="AE145" s="42"/>
      <c r="AR145" s="227" t="s">
        <v>215</v>
      </c>
      <c r="AT145" s="227" t="s">
        <v>217</v>
      </c>
      <c r="AU145" s="227" t="s">
        <v>83</v>
      </c>
      <c r="AY145" s="20" t="s">
        <v>214</v>
      </c>
      <c r="BE145" s="228">
        <f>IF(N145="základní",J145,0)</f>
        <v>0</v>
      </c>
      <c r="BF145" s="228">
        <f>IF(N145="snížená",J145,0)</f>
        <v>0</v>
      </c>
      <c r="BG145" s="228">
        <f>IF(N145="zákl. přenesená",J145,0)</f>
        <v>0</v>
      </c>
      <c r="BH145" s="228">
        <f>IF(N145="sníž. přenesená",J145,0)</f>
        <v>0</v>
      </c>
      <c r="BI145" s="228">
        <f>IF(N145="nulová",J145,0)</f>
        <v>0</v>
      </c>
      <c r="BJ145" s="20" t="s">
        <v>83</v>
      </c>
      <c r="BK145" s="228">
        <f>ROUND(I145*H145,2)</f>
        <v>0</v>
      </c>
      <c r="BL145" s="20" t="s">
        <v>215</v>
      </c>
      <c r="BM145" s="227" t="s">
        <v>589</v>
      </c>
    </row>
    <row r="146" s="2" customFormat="1">
      <c r="A146" s="42"/>
      <c r="B146" s="43"/>
      <c r="C146" s="44"/>
      <c r="D146" s="236" t="s">
        <v>283</v>
      </c>
      <c r="E146" s="44"/>
      <c r="F146" s="267" t="s">
        <v>4673</v>
      </c>
      <c r="G146" s="44"/>
      <c r="H146" s="44"/>
      <c r="I146" s="231"/>
      <c r="J146" s="44"/>
      <c r="K146" s="44"/>
      <c r="L146" s="48"/>
      <c r="M146" s="232"/>
      <c r="N146" s="233"/>
      <c r="O146" s="88"/>
      <c r="P146" s="88"/>
      <c r="Q146" s="88"/>
      <c r="R146" s="88"/>
      <c r="S146" s="88"/>
      <c r="T146" s="89"/>
      <c r="U146" s="42"/>
      <c r="V146" s="42"/>
      <c r="W146" s="42"/>
      <c r="X146" s="42"/>
      <c r="Y146" s="42"/>
      <c r="Z146" s="42"/>
      <c r="AA146" s="42"/>
      <c r="AB146" s="42"/>
      <c r="AC146" s="42"/>
      <c r="AD146" s="42"/>
      <c r="AE146" s="42"/>
      <c r="AT146" s="20" t="s">
        <v>283</v>
      </c>
      <c r="AU146" s="20" t="s">
        <v>83</v>
      </c>
    </row>
    <row r="147" s="2" customFormat="1" ht="16.5" customHeight="1">
      <c r="A147" s="42"/>
      <c r="B147" s="43"/>
      <c r="C147" s="216" t="s">
        <v>406</v>
      </c>
      <c r="D147" s="216" t="s">
        <v>217</v>
      </c>
      <c r="E147" s="217" t="s">
        <v>4674</v>
      </c>
      <c r="F147" s="218" t="s">
        <v>4675</v>
      </c>
      <c r="G147" s="219" t="s">
        <v>32</v>
      </c>
      <c r="H147" s="220">
        <v>1</v>
      </c>
      <c r="I147" s="221"/>
      <c r="J147" s="222">
        <f>ROUND(I147*H147,2)</f>
        <v>0</v>
      </c>
      <c r="K147" s="218" t="s">
        <v>32</v>
      </c>
      <c r="L147" s="48"/>
      <c r="M147" s="223" t="s">
        <v>32</v>
      </c>
      <c r="N147" s="224" t="s">
        <v>47</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215</v>
      </c>
      <c r="AT147" s="227" t="s">
        <v>217</v>
      </c>
      <c r="AU147" s="227" t="s">
        <v>83</v>
      </c>
      <c r="AY147" s="20" t="s">
        <v>214</v>
      </c>
      <c r="BE147" s="228">
        <f>IF(N147="základní",J147,0)</f>
        <v>0</v>
      </c>
      <c r="BF147" s="228">
        <f>IF(N147="snížená",J147,0)</f>
        <v>0</v>
      </c>
      <c r="BG147" s="228">
        <f>IF(N147="zákl. přenesená",J147,0)</f>
        <v>0</v>
      </c>
      <c r="BH147" s="228">
        <f>IF(N147="sníž. přenesená",J147,0)</f>
        <v>0</v>
      </c>
      <c r="BI147" s="228">
        <f>IF(N147="nulová",J147,0)</f>
        <v>0</v>
      </c>
      <c r="BJ147" s="20" t="s">
        <v>83</v>
      </c>
      <c r="BK147" s="228">
        <f>ROUND(I147*H147,2)</f>
        <v>0</v>
      </c>
      <c r="BL147" s="20" t="s">
        <v>215</v>
      </c>
      <c r="BM147" s="227" t="s">
        <v>599</v>
      </c>
    </row>
    <row r="148" s="2" customFormat="1">
      <c r="A148" s="42"/>
      <c r="B148" s="43"/>
      <c r="C148" s="44"/>
      <c r="D148" s="236" t="s">
        <v>283</v>
      </c>
      <c r="E148" s="44"/>
      <c r="F148" s="267" t="s">
        <v>4676</v>
      </c>
      <c r="G148" s="44"/>
      <c r="H148" s="44"/>
      <c r="I148" s="231"/>
      <c r="J148" s="44"/>
      <c r="K148" s="44"/>
      <c r="L148" s="48"/>
      <c r="M148" s="232"/>
      <c r="N148" s="233"/>
      <c r="O148" s="88"/>
      <c r="P148" s="88"/>
      <c r="Q148" s="88"/>
      <c r="R148" s="88"/>
      <c r="S148" s="88"/>
      <c r="T148" s="89"/>
      <c r="U148" s="42"/>
      <c r="V148" s="42"/>
      <c r="W148" s="42"/>
      <c r="X148" s="42"/>
      <c r="Y148" s="42"/>
      <c r="Z148" s="42"/>
      <c r="AA148" s="42"/>
      <c r="AB148" s="42"/>
      <c r="AC148" s="42"/>
      <c r="AD148" s="42"/>
      <c r="AE148" s="42"/>
      <c r="AT148" s="20" t="s">
        <v>283</v>
      </c>
      <c r="AU148" s="20" t="s">
        <v>83</v>
      </c>
    </row>
    <row r="149" s="2" customFormat="1" ht="16.5" customHeight="1">
      <c r="A149" s="42"/>
      <c r="B149" s="43"/>
      <c r="C149" s="216" t="s">
        <v>410</v>
      </c>
      <c r="D149" s="216" t="s">
        <v>217</v>
      </c>
      <c r="E149" s="217" t="s">
        <v>4677</v>
      </c>
      <c r="F149" s="218" t="s">
        <v>4678</v>
      </c>
      <c r="G149" s="219" t="s">
        <v>32</v>
      </c>
      <c r="H149" s="220">
        <v>1</v>
      </c>
      <c r="I149" s="221"/>
      <c r="J149" s="222">
        <f>ROUND(I149*H149,2)</f>
        <v>0</v>
      </c>
      <c r="K149" s="218" t="s">
        <v>32</v>
      </c>
      <c r="L149" s="48"/>
      <c r="M149" s="223" t="s">
        <v>32</v>
      </c>
      <c r="N149" s="224" t="s">
        <v>47</v>
      </c>
      <c r="O149" s="88"/>
      <c r="P149" s="225">
        <f>O149*H149</f>
        <v>0</v>
      </c>
      <c r="Q149" s="225">
        <v>0</v>
      </c>
      <c r="R149" s="225">
        <f>Q149*H149</f>
        <v>0</v>
      </c>
      <c r="S149" s="225">
        <v>0</v>
      </c>
      <c r="T149" s="226">
        <f>S149*H149</f>
        <v>0</v>
      </c>
      <c r="U149" s="42"/>
      <c r="V149" s="42"/>
      <c r="W149" s="42"/>
      <c r="X149" s="42"/>
      <c r="Y149" s="42"/>
      <c r="Z149" s="42"/>
      <c r="AA149" s="42"/>
      <c r="AB149" s="42"/>
      <c r="AC149" s="42"/>
      <c r="AD149" s="42"/>
      <c r="AE149" s="42"/>
      <c r="AR149" s="227" t="s">
        <v>215</v>
      </c>
      <c r="AT149" s="227" t="s">
        <v>217</v>
      </c>
      <c r="AU149" s="227" t="s">
        <v>83</v>
      </c>
      <c r="AY149" s="20" t="s">
        <v>214</v>
      </c>
      <c r="BE149" s="228">
        <f>IF(N149="základní",J149,0)</f>
        <v>0</v>
      </c>
      <c r="BF149" s="228">
        <f>IF(N149="snížená",J149,0)</f>
        <v>0</v>
      </c>
      <c r="BG149" s="228">
        <f>IF(N149="zákl. přenesená",J149,0)</f>
        <v>0</v>
      </c>
      <c r="BH149" s="228">
        <f>IF(N149="sníž. přenesená",J149,0)</f>
        <v>0</v>
      </c>
      <c r="BI149" s="228">
        <f>IF(N149="nulová",J149,0)</f>
        <v>0</v>
      </c>
      <c r="BJ149" s="20" t="s">
        <v>83</v>
      </c>
      <c r="BK149" s="228">
        <f>ROUND(I149*H149,2)</f>
        <v>0</v>
      </c>
      <c r="BL149" s="20" t="s">
        <v>215</v>
      </c>
      <c r="BM149" s="227" t="s">
        <v>609</v>
      </c>
    </row>
    <row r="150" s="2" customFormat="1">
      <c r="A150" s="42"/>
      <c r="B150" s="43"/>
      <c r="C150" s="44"/>
      <c r="D150" s="236" t="s">
        <v>283</v>
      </c>
      <c r="E150" s="44"/>
      <c r="F150" s="267" t="s">
        <v>4679</v>
      </c>
      <c r="G150" s="44"/>
      <c r="H150" s="44"/>
      <c r="I150" s="231"/>
      <c r="J150" s="44"/>
      <c r="K150" s="44"/>
      <c r="L150" s="48"/>
      <c r="M150" s="292"/>
      <c r="N150" s="293"/>
      <c r="O150" s="294"/>
      <c r="P150" s="294"/>
      <c r="Q150" s="294"/>
      <c r="R150" s="294"/>
      <c r="S150" s="294"/>
      <c r="T150" s="295"/>
      <c r="U150" s="42"/>
      <c r="V150" s="42"/>
      <c r="W150" s="42"/>
      <c r="X150" s="42"/>
      <c r="Y150" s="42"/>
      <c r="Z150" s="42"/>
      <c r="AA150" s="42"/>
      <c r="AB150" s="42"/>
      <c r="AC150" s="42"/>
      <c r="AD150" s="42"/>
      <c r="AE150" s="42"/>
      <c r="AT150" s="20" t="s">
        <v>283</v>
      </c>
      <c r="AU150" s="20" t="s">
        <v>83</v>
      </c>
    </row>
    <row r="151" s="2" customFormat="1" ht="6.96" customHeight="1">
      <c r="A151" s="42"/>
      <c r="B151" s="63"/>
      <c r="C151" s="64"/>
      <c r="D151" s="64"/>
      <c r="E151" s="64"/>
      <c r="F151" s="64"/>
      <c r="G151" s="64"/>
      <c r="H151" s="64"/>
      <c r="I151" s="64"/>
      <c r="J151" s="64"/>
      <c r="K151" s="64"/>
      <c r="L151" s="48"/>
      <c r="M151" s="42"/>
      <c r="O151" s="42"/>
      <c r="P151" s="42"/>
      <c r="Q151" s="42"/>
      <c r="R151" s="42"/>
      <c r="S151" s="42"/>
      <c r="T151" s="42"/>
      <c r="U151" s="42"/>
      <c r="V151" s="42"/>
      <c r="W151" s="42"/>
      <c r="X151" s="42"/>
      <c r="Y151" s="42"/>
      <c r="Z151" s="42"/>
      <c r="AA151" s="42"/>
      <c r="AB151" s="42"/>
      <c r="AC151" s="42"/>
      <c r="AD151" s="42"/>
      <c r="AE151" s="42"/>
    </row>
  </sheetData>
  <sheetProtection sheet="1" autoFilter="0" formatColumns="0" formatRows="0" objects="1" scenarios="1" spinCount="100000" saltValue="JovJD5ybYyH+5IgKmpYjbDoQ7jWYrM+Q8FRIS7mWbvCaKB/zTWfIbqhkCKRE/PwQff+wCXGSld7sSDdFtJPkxw==" hashValue="gKDe8bGJ/88UR4tRFQgV+Uuomp6I6FGNSxNEu8LeqP9ug4m54LgFNMHly7wwmmy/FlF2QKrAFK0Mv2r3AC6XJg==" algorithmName="SHA-512" password="CC35"/>
  <autoFilter ref="C85:K150"/>
  <mergeCells count="9">
    <mergeCell ref="E7:H7"/>
    <mergeCell ref="E9:H9"/>
    <mergeCell ref="E18:H18"/>
    <mergeCell ref="E27:H27"/>
    <mergeCell ref="E48:H48"/>
    <mergeCell ref="E50:H50"/>
    <mergeCell ref="E76:H76"/>
    <mergeCell ref="E78:H7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153</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4680</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ROUND(J93,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ROUND((SUM(BE93:BE300)),  2)</f>
        <v>0</v>
      </c>
      <c r="G33" s="42"/>
      <c r="H33" s="42"/>
      <c r="I33" s="161">
        <v>0.20999999999999999</v>
      </c>
      <c r="J33" s="160">
        <f>ROUND(((SUM(BE93:BE300))*I33),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ROUND((SUM(BF93:BF300)),  2)</f>
        <v>0</v>
      </c>
      <c r="G34" s="42"/>
      <c r="H34" s="42"/>
      <c r="I34" s="161">
        <v>0.12</v>
      </c>
      <c r="J34" s="160">
        <f>ROUND(((SUM(BF93:BF300))*I34),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ROUND((SUM(BG93:BG300)),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ROUND((SUM(BH93:BH300)),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ROUND((SUM(BI93:BI300)),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D.3.2 - Gastro - stavební úpravy</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J93</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179</v>
      </c>
      <c r="E60" s="181"/>
      <c r="F60" s="181"/>
      <c r="G60" s="181"/>
      <c r="H60" s="181"/>
      <c r="I60" s="181"/>
      <c r="J60" s="182">
        <f>J94</f>
        <v>0</v>
      </c>
      <c r="K60" s="179"/>
      <c r="L60" s="183"/>
      <c r="S60" s="9"/>
      <c r="T60" s="9"/>
      <c r="U60" s="9"/>
      <c r="V60" s="9"/>
      <c r="W60" s="9"/>
      <c r="X60" s="9"/>
      <c r="Y60" s="9"/>
      <c r="Z60" s="9"/>
      <c r="AA60" s="9"/>
      <c r="AB60" s="9"/>
      <c r="AC60" s="9"/>
      <c r="AD60" s="9"/>
      <c r="AE60" s="9"/>
    </row>
    <row r="61" s="10" customFormat="1" ht="19.92" customHeight="1">
      <c r="A61" s="10"/>
      <c r="B61" s="184"/>
      <c r="C61" s="129"/>
      <c r="D61" s="185" t="s">
        <v>2262</v>
      </c>
      <c r="E61" s="186"/>
      <c r="F61" s="186"/>
      <c r="G61" s="186"/>
      <c r="H61" s="186"/>
      <c r="I61" s="186"/>
      <c r="J61" s="187">
        <f>J95</f>
        <v>0</v>
      </c>
      <c r="K61" s="129"/>
      <c r="L61" s="188"/>
      <c r="S61" s="10"/>
      <c r="T61" s="10"/>
      <c r="U61" s="10"/>
      <c r="V61" s="10"/>
      <c r="W61" s="10"/>
      <c r="X61" s="10"/>
      <c r="Y61" s="10"/>
      <c r="Z61" s="10"/>
      <c r="AA61" s="10"/>
      <c r="AB61" s="10"/>
      <c r="AC61" s="10"/>
      <c r="AD61" s="10"/>
      <c r="AE61" s="10"/>
    </row>
    <row r="62" s="10" customFormat="1" ht="19.92" customHeight="1">
      <c r="A62" s="10"/>
      <c r="B62" s="184"/>
      <c r="C62" s="129"/>
      <c r="D62" s="185" t="s">
        <v>181</v>
      </c>
      <c r="E62" s="186"/>
      <c r="F62" s="186"/>
      <c r="G62" s="186"/>
      <c r="H62" s="186"/>
      <c r="I62" s="186"/>
      <c r="J62" s="187">
        <f>J125</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182</v>
      </c>
      <c r="E63" s="186"/>
      <c r="F63" s="186"/>
      <c r="G63" s="186"/>
      <c r="H63" s="186"/>
      <c r="I63" s="186"/>
      <c r="J63" s="187">
        <f>J135</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183</v>
      </c>
      <c r="E64" s="186"/>
      <c r="F64" s="186"/>
      <c r="G64" s="186"/>
      <c r="H64" s="186"/>
      <c r="I64" s="186"/>
      <c r="J64" s="187">
        <f>J167</f>
        <v>0</v>
      </c>
      <c r="K64" s="129"/>
      <c r="L64" s="188"/>
      <c r="S64" s="10"/>
      <c r="T64" s="10"/>
      <c r="U64" s="10"/>
      <c r="V64" s="10"/>
      <c r="W64" s="10"/>
      <c r="X64" s="10"/>
      <c r="Y64" s="10"/>
      <c r="Z64" s="10"/>
      <c r="AA64" s="10"/>
      <c r="AB64" s="10"/>
      <c r="AC64" s="10"/>
      <c r="AD64" s="10"/>
      <c r="AE64" s="10"/>
    </row>
    <row r="65" s="10" customFormat="1" ht="19.92" customHeight="1">
      <c r="A65" s="10"/>
      <c r="B65" s="184"/>
      <c r="C65" s="129"/>
      <c r="D65" s="185" t="s">
        <v>184</v>
      </c>
      <c r="E65" s="186"/>
      <c r="F65" s="186"/>
      <c r="G65" s="186"/>
      <c r="H65" s="186"/>
      <c r="I65" s="186"/>
      <c r="J65" s="187">
        <f>J177</f>
        <v>0</v>
      </c>
      <c r="K65" s="129"/>
      <c r="L65" s="188"/>
      <c r="S65" s="10"/>
      <c r="T65" s="10"/>
      <c r="U65" s="10"/>
      <c r="V65" s="10"/>
      <c r="W65" s="10"/>
      <c r="X65" s="10"/>
      <c r="Y65" s="10"/>
      <c r="Z65" s="10"/>
      <c r="AA65" s="10"/>
      <c r="AB65" s="10"/>
      <c r="AC65" s="10"/>
      <c r="AD65" s="10"/>
      <c r="AE65" s="10"/>
    </row>
    <row r="66" s="9" customFormat="1" ht="24.96" customHeight="1">
      <c r="A66" s="9"/>
      <c r="B66" s="178"/>
      <c r="C66" s="179"/>
      <c r="D66" s="180" t="s">
        <v>185</v>
      </c>
      <c r="E66" s="181"/>
      <c r="F66" s="181"/>
      <c r="G66" s="181"/>
      <c r="H66" s="181"/>
      <c r="I66" s="181"/>
      <c r="J66" s="182">
        <f>J180</f>
        <v>0</v>
      </c>
      <c r="K66" s="179"/>
      <c r="L66" s="183"/>
      <c r="S66" s="9"/>
      <c r="T66" s="9"/>
      <c r="U66" s="9"/>
      <c r="V66" s="9"/>
      <c r="W66" s="9"/>
      <c r="X66" s="9"/>
      <c r="Y66" s="9"/>
      <c r="Z66" s="9"/>
      <c r="AA66" s="9"/>
      <c r="AB66" s="9"/>
      <c r="AC66" s="9"/>
      <c r="AD66" s="9"/>
      <c r="AE66" s="9"/>
    </row>
    <row r="67" s="10" customFormat="1" ht="19.92" customHeight="1">
      <c r="A67" s="10"/>
      <c r="B67" s="184"/>
      <c r="C67" s="129"/>
      <c r="D67" s="185" t="s">
        <v>1385</v>
      </c>
      <c r="E67" s="186"/>
      <c r="F67" s="186"/>
      <c r="G67" s="186"/>
      <c r="H67" s="186"/>
      <c r="I67" s="186"/>
      <c r="J67" s="187">
        <f>J181</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190</v>
      </c>
      <c r="E68" s="186"/>
      <c r="F68" s="186"/>
      <c r="G68" s="186"/>
      <c r="H68" s="186"/>
      <c r="I68" s="186"/>
      <c r="J68" s="187">
        <f>J188</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191</v>
      </c>
      <c r="E69" s="186"/>
      <c r="F69" s="186"/>
      <c r="G69" s="186"/>
      <c r="H69" s="186"/>
      <c r="I69" s="186"/>
      <c r="J69" s="187">
        <f>J201</f>
        <v>0</v>
      </c>
      <c r="K69" s="129"/>
      <c r="L69" s="188"/>
      <c r="S69" s="10"/>
      <c r="T69" s="10"/>
      <c r="U69" s="10"/>
      <c r="V69" s="10"/>
      <c r="W69" s="10"/>
      <c r="X69" s="10"/>
      <c r="Y69" s="10"/>
      <c r="Z69" s="10"/>
      <c r="AA69" s="10"/>
      <c r="AB69" s="10"/>
      <c r="AC69" s="10"/>
      <c r="AD69" s="10"/>
      <c r="AE69" s="10"/>
    </row>
    <row r="70" s="10" customFormat="1" ht="19.92" customHeight="1">
      <c r="A70" s="10"/>
      <c r="B70" s="184"/>
      <c r="C70" s="129"/>
      <c r="D70" s="185" t="s">
        <v>2263</v>
      </c>
      <c r="E70" s="186"/>
      <c r="F70" s="186"/>
      <c r="G70" s="186"/>
      <c r="H70" s="186"/>
      <c r="I70" s="186"/>
      <c r="J70" s="187">
        <f>J211</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193</v>
      </c>
      <c r="E71" s="186"/>
      <c r="F71" s="186"/>
      <c r="G71" s="186"/>
      <c r="H71" s="186"/>
      <c r="I71" s="186"/>
      <c r="J71" s="187">
        <f>J226</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1668</v>
      </c>
      <c r="E72" s="186"/>
      <c r="F72" s="186"/>
      <c r="G72" s="186"/>
      <c r="H72" s="186"/>
      <c r="I72" s="186"/>
      <c r="J72" s="187">
        <f>J253</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194</v>
      </c>
      <c r="E73" s="186"/>
      <c r="F73" s="186"/>
      <c r="G73" s="186"/>
      <c r="H73" s="186"/>
      <c r="I73" s="186"/>
      <c r="J73" s="187">
        <f>J293</f>
        <v>0</v>
      </c>
      <c r="K73" s="129"/>
      <c r="L73" s="188"/>
      <c r="S73" s="10"/>
      <c r="T73" s="10"/>
      <c r="U73" s="10"/>
      <c r="V73" s="10"/>
      <c r="W73" s="10"/>
      <c r="X73" s="10"/>
      <c r="Y73" s="10"/>
      <c r="Z73" s="10"/>
      <c r="AA73" s="10"/>
      <c r="AB73" s="10"/>
      <c r="AC73" s="10"/>
      <c r="AD73" s="10"/>
      <c r="AE73" s="10"/>
    </row>
    <row r="74" s="2" customFormat="1" ht="21.84" customHeight="1">
      <c r="A74" s="42"/>
      <c r="B74" s="43"/>
      <c r="C74" s="44"/>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6.96" customHeight="1">
      <c r="A75" s="42"/>
      <c r="B75" s="63"/>
      <c r="C75" s="64"/>
      <c r="D75" s="64"/>
      <c r="E75" s="64"/>
      <c r="F75" s="64"/>
      <c r="G75" s="64"/>
      <c r="H75" s="64"/>
      <c r="I75" s="64"/>
      <c r="J75" s="64"/>
      <c r="K75" s="64"/>
      <c r="L75" s="148"/>
      <c r="S75" s="42"/>
      <c r="T75" s="42"/>
      <c r="U75" s="42"/>
      <c r="V75" s="42"/>
      <c r="W75" s="42"/>
      <c r="X75" s="42"/>
      <c r="Y75" s="42"/>
      <c r="Z75" s="42"/>
      <c r="AA75" s="42"/>
      <c r="AB75" s="42"/>
      <c r="AC75" s="42"/>
      <c r="AD75" s="42"/>
      <c r="AE75" s="42"/>
    </row>
    <row r="79" s="2" customFormat="1" ht="6.96" customHeight="1">
      <c r="A79" s="42"/>
      <c r="B79" s="65"/>
      <c r="C79" s="66"/>
      <c r="D79" s="66"/>
      <c r="E79" s="66"/>
      <c r="F79" s="66"/>
      <c r="G79" s="66"/>
      <c r="H79" s="66"/>
      <c r="I79" s="66"/>
      <c r="J79" s="66"/>
      <c r="K79" s="66"/>
      <c r="L79" s="148"/>
      <c r="S79" s="42"/>
      <c r="T79" s="42"/>
      <c r="U79" s="42"/>
      <c r="V79" s="42"/>
      <c r="W79" s="42"/>
      <c r="X79" s="42"/>
      <c r="Y79" s="42"/>
      <c r="Z79" s="42"/>
      <c r="AA79" s="42"/>
      <c r="AB79" s="42"/>
      <c r="AC79" s="42"/>
      <c r="AD79" s="42"/>
      <c r="AE79" s="42"/>
    </row>
    <row r="80" s="2" customFormat="1" ht="24.96" customHeight="1">
      <c r="A80" s="42"/>
      <c r="B80" s="43"/>
      <c r="C80" s="26" t="s">
        <v>199</v>
      </c>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6.96" customHeight="1">
      <c r="A81" s="42"/>
      <c r="B81" s="43"/>
      <c r="C81" s="44"/>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2" customHeight="1">
      <c r="A82" s="42"/>
      <c r="B82" s="43"/>
      <c r="C82" s="35" t="s">
        <v>16</v>
      </c>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26.25" customHeight="1">
      <c r="A83" s="42"/>
      <c r="B83" s="43"/>
      <c r="C83" s="44"/>
      <c r="D83" s="44"/>
      <c r="E83" s="173" t="str">
        <f>E7</f>
        <v>Energeticky úspory objektu Střední odborné školy obchodu, užitého umění a designu Plzeň, Nerudova 33</v>
      </c>
      <c r="F83" s="35"/>
      <c r="G83" s="35"/>
      <c r="H83" s="35"/>
      <c r="I83" s="44"/>
      <c r="J83" s="44"/>
      <c r="K83" s="44"/>
      <c r="L83" s="148"/>
      <c r="S83" s="42"/>
      <c r="T83" s="42"/>
      <c r="U83" s="42"/>
      <c r="V83" s="42"/>
      <c r="W83" s="42"/>
      <c r="X83" s="42"/>
      <c r="Y83" s="42"/>
      <c r="Z83" s="42"/>
      <c r="AA83" s="42"/>
      <c r="AB83" s="42"/>
      <c r="AC83" s="42"/>
      <c r="AD83" s="42"/>
      <c r="AE83" s="42"/>
    </row>
    <row r="84" s="2" customFormat="1" ht="12" customHeight="1">
      <c r="A84" s="42"/>
      <c r="B84" s="43"/>
      <c r="C84" s="35" t="s">
        <v>171</v>
      </c>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6.5" customHeight="1">
      <c r="A85" s="42"/>
      <c r="B85" s="43"/>
      <c r="C85" s="44"/>
      <c r="D85" s="44"/>
      <c r="E85" s="73" t="str">
        <f>E9</f>
        <v>D.3.2 - Gastro - stavební úpravy</v>
      </c>
      <c r="F85" s="44"/>
      <c r="G85" s="44"/>
      <c r="H85" s="44"/>
      <c r="I85" s="44"/>
      <c r="J85" s="44"/>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2" customHeight="1">
      <c r="A87" s="42"/>
      <c r="B87" s="43"/>
      <c r="C87" s="35" t="s">
        <v>22</v>
      </c>
      <c r="D87" s="44"/>
      <c r="E87" s="44"/>
      <c r="F87" s="30" t="str">
        <f>F12</f>
        <v xml:space="preserve"> </v>
      </c>
      <c r="G87" s="44"/>
      <c r="H87" s="44"/>
      <c r="I87" s="35" t="s">
        <v>24</v>
      </c>
      <c r="J87" s="76" t="str">
        <f>IF(J12="","",J12)</f>
        <v>26. 11. 2024</v>
      </c>
      <c r="K87" s="44"/>
      <c r="L87" s="148"/>
      <c r="S87" s="42"/>
      <c r="T87" s="42"/>
      <c r="U87" s="42"/>
      <c r="V87" s="42"/>
      <c r="W87" s="42"/>
      <c r="X87" s="42"/>
      <c r="Y87" s="42"/>
      <c r="Z87" s="42"/>
      <c r="AA87" s="42"/>
      <c r="AB87" s="42"/>
      <c r="AC87" s="42"/>
      <c r="AD87" s="42"/>
      <c r="AE87" s="42"/>
    </row>
    <row r="88" s="2" customFormat="1" ht="6.96"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2" customFormat="1" ht="15.15" customHeight="1">
      <c r="A89" s="42"/>
      <c r="B89" s="43"/>
      <c r="C89" s="35" t="s">
        <v>30</v>
      </c>
      <c r="D89" s="44"/>
      <c r="E89" s="44"/>
      <c r="F89" s="30" t="str">
        <f>E15</f>
        <v xml:space="preserve"> </v>
      </c>
      <c r="G89" s="44"/>
      <c r="H89" s="44"/>
      <c r="I89" s="35" t="s">
        <v>37</v>
      </c>
      <c r="J89" s="40" t="str">
        <f>E21</f>
        <v xml:space="preserve"> </v>
      </c>
      <c r="K89" s="44"/>
      <c r="L89" s="148"/>
      <c r="S89" s="42"/>
      <c r="T89" s="42"/>
      <c r="U89" s="42"/>
      <c r="V89" s="42"/>
      <c r="W89" s="42"/>
      <c r="X89" s="42"/>
      <c r="Y89" s="42"/>
      <c r="Z89" s="42"/>
      <c r="AA89" s="42"/>
      <c r="AB89" s="42"/>
      <c r="AC89" s="42"/>
      <c r="AD89" s="42"/>
      <c r="AE89" s="42"/>
    </row>
    <row r="90" s="2" customFormat="1" ht="15.15" customHeight="1">
      <c r="A90" s="42"/>
      <c r="B90" s="43"/>
      <c r="C90" s="35" t="s">
        <v>35</v>
      </c>
      <c r="D90" s="44"/>
      <c r="E90" s="44"/>
      <c r="F90" s="30" t="str">
        <f>IF(E18="","",E18)</f>
        <v>Vyplň údaj</v>
      </c>
      <c r="G90" s="44"/>
      <c r="H90" s="44"/>
      <c r="I90" s="35" t="s">
        <v>39</v>
      </c>
      <c r="J90" s="40" t="str">
        <f>E24</f>
        <v xml:space="preserve"> </v>
      </c>
      <c r="K90" s="44"/>
      <c r="L90" s="148"/>
      <c r="S90" s="42"/>
      <c r="T90" s="42"/>
      <c r="U90" s="42"/>
      <c r="V90" s="42"/>
      <c r="W90" s="42"/>
      <c r="X90" s="42"/>
      <c r="Y90" s="42"/>
      <c r="Z90" s="42"/>
      <c r="AA90" s="42"/>
      <c r="AB90" s="42"/>
      <c r="AC90" s="42"/>
      <c r="AD90" s="42"/>
      <c r="AE90" s="42"/>
    </row>
    <row r="91" s="2" customFormat="1" ht="10.32" customHeight="1">
      <c r="A91" s="42"/>
      <c r="B91" s="43"/>
      <c r="C91" s="44"/>
      <c r="D91" s="44"/>
      <c r="E91" s="44"/>
      <c r="F91" s="44"/>
      <c r="G91" s="44"/>
      <c r="H91" s="44"/>
      <c r="I91" s="44"/>
      <c r="J91" s="44"/>
      <c r="K91" s="44"/>
      <c r="L91" s="148"/>
      <c r="S91" s="42"/>
      <c r="T91" s="42"/>
      <c r="U91" s="42"/>
      <c r="V91" s="42"/>
      <c r="W91" s="42"/>
      <c r="X91" s="42"/>
      <c r="Y91" s="42"/>
      <c r="Z91" s="42"/>
      <c r="AA91" s="42"/>
      <c r="AB91" s="42"/>
      <c r="AC91" s="42"/>
      <c r="AD91" s="42"/>
      <c r="AE91" s="42"/>
    </row>
    <row r="92" s="11" customFormat="1" ht="29.28" customHeight="1">
      <c r="A92" s="189"/>
      <c r="B92" s="190"/>
      <c r="C92" s="191" t="s">
        <v>200</v>
      </c>
      <c r="D92" s="192" t="s">
        <v>61</v>
      </c>
      <c r="E92" s="192" t="s">
        <v>57</v>
      </c>
      <c r="F92" s="192" t="s">
        <v>58</v>
      </c>
      <c r="G92" s="192" t="s">
        <v>201</v>
      </c>
      <c r="H92" s="192" t="s">
        <v>202</v>
      </c>
      <c r="I92" s="192" t="s">
        <v>203</v>
      </c>
      <c r="J92" s="192" t="s">
        <v>177</v>
      </c>
      <c r="K92" s="193" t="s">
        <v>204</v>
      </c>
      <c r="L92" s="194"/>
      <c r="M92" s="96" t="s">
        <v>32</v>
      </c>
      <c r="N92" s="97" t="s">
        <v>46</v>
      </c>
      <c r="O92" s="97" t="s">
        <v>205</v>
      </c>
      <c r="P92" s="97" t="s">
        <v>206</v>
      </c>
      <c r="Q92" s="97" t="s">
        <v>207</v>
      </c>
      <c r="R92" s="97" t="s">
        <v>208</v>
      </c>
      <c r="S92" s="97" t="s">
        <v>209</v>
      </c>
      <c r="T92" s="98" t="s">
        <v>210</v>
      </c>
      <c r="U92" s="189"/>
      <c r="V92" s="189"/>
      <c r="W92" s="189"/>
      <c r="X92" s="189"/>
      <c r="Y92" s="189"/>
      <c r="Z92" s="189"/>
      <c r="AA92" s="189"/>
      <c r="AB92" s="189"/>
      <c r="AC92" s="189"/>
      <c r="AD92" s="189"/>
      <c r="AE92" s="189"/>
    </row>
    <row r="93" s="2" customFormat="1" ht="22.8" customHeight="1">
      <c r="A93" s="42"/>
      <c r="B93" s="43"/>
      <c r="C93" s="103" t="s">
        <v>211</v>
      </c>
      <c r="D93" s="44"/>
      <c r="E93" s="44"/>
      <c r="F93" s="44"/>
      <c r="G93" s="44"/>
      <c r="H93" s="44"/>
      <c r="I93" s="44"/>
      <c r="J93" s="195">
        <f>BK93</f>
        <v>0</v>
      </c>
      <c r="K93" s="44"/>
      <c r="L93" s="48"/>
      <c r="M93" s="99"/>
      <c r="N93" s="196"/>
      <c r="O93" s="100"/>
      <c r="P93" s="197">
        <f>P94+P180</f>
        <v>0</v>
      </c>
      <c r="Q93" s="100"/>
      <c r="R93" s="197">
        <f>R94+R180</f>
        <v>9.1029012500000022</v>
      </c>
      <c r="S93" s="100"/>
      <c r="T93" s="198">
        <f>T94+T180</f>
        <v>13.692130999999998</v>
      </c>
      <c r="U93" s="42"/>
      <c r="V93" s="42"/>
      <c r="W93" s="42"/>
      <c r="X93" s="42"/>
      <c r="Y93" s="42"/>
      <c r="Z93" s="42"/>
      <c r="AA93" s="42"/>
      <c r="AB93" s="42"/>
      <c r="AC93" s="42"/>
      <c r="AD93" s="42"/>
      <c r="AE93" s="42"/>
      <c r="AT93" s="20" t="s">
        <v>75</v>
      </c>
      <c r="AU93" s="20" t="s">
        <v>178</v>
      </c>
      <c r="BK93" s="199">
        <f>BK94+BK180</f>
        <v>0</v>
      </c>
    </row>
    <row r="94" s="12" customFormat="1" ht="25.92" customHeight="1">
      <c r="A94" s="12"/>
      <c r="B94" s="200"/>
      <c r="C94" s="201"/>
      <c r="D94" s="202" t="s">
        <v>75</v>
      </c>
      <c r="E94" s="203" t="s">
        <v>212</v>
      </c>
      <c r="F94" s="203" t="s">
        <v>213</v>
      </c>
      <c r="G94" s="201"/>
      <c r="H94" s="201"/>
      <c r="I94" s="204"/>
      <c r="J94" s="205">
        <f>BK94</f>
        <v>0</v>
      </c>
      <c r="K94" s="201"/>
      <c r="L94" s="206"/>
      <c r="M94" s="207"/>
      <c r="N94" s="208"/>
      <c r="O94" s="208"/>
      <c r="P94" s="209">
        <f>P95+P125+P135+P167+P177</f>
        <v>0</v>
      </c>
      <c r="Q94" s="208"/>
      <c r="R94" s="209">
        <f>R95+R125+R135+R167+R177</f>
        <v>4.6411363400000001</v>
      </c>
      <c r="S94" s="208"/>
      <c r="T94" s="210">
        <f>T95+T125+T135+T167+T177</f>
        <v>12.239524999999999</v>
      </c>
      <c r="U94" s="12"/>
      <c r="V94" s="12"/>
      <c r="W94" s="12"/>
      <c r="X94" s="12"/>
      <c r="Y94" s="12"/>
      <c r="Z94" s="12"/>
      <c r="AA94" s="12"/>
      <c r="AB94" s="12"/>
      <c r="AC94" s="12"/>
      <c r="AD94" s="12"/>
      <c r="AE94" s="12"/>
      <c r="AR94" s="211" t="s">
        <v>83</v>
      </c>
      <c r="AT94" s="212" t="s">
        <v>75</v>
      </c>
      <c r="AU94" s="212" t="s">
        <v>76</v>
      </c>
      <c r="AY94" s="211" t="s">
        <v>214</v>
      </c>
      <c r="BK94" s="213">
        <f>BK95+BK125+BK135+BK167+BK177</f>
        <v>0</v>
      </c>
    </row>
    <row r="95" s="12" customFormat="1" ht="22.8" customHeight="1">
      <c r="A95" s="12"/>
      <c r="B95" s="200"/>
      <c r="C95" s="201"/>
      <c r="D95" s="202" t="s">
        <v>75</v>
      </c>
      <c r="E95" s="214" t="s">
        <v>234</v>
      </c>
      <c r="F95" s="214" t="s">
        <v>2264</v>
      </c>
      <c r="G95" s="201"/>
      <c r="H95" s="201"/>
      <c r="I95" s="204"/>
      <c r="J95" s="215">
        <f>BK95</f>
        <v>0</v>
      </c>
      <c r="K95" s="201"/>
      <c r="L95" s="206"/>
      <c r="M95" s="207"/>
      <c r="N95" s="208"/>
      <c r="O95" s="208"/>
      <c r="P95" s="209">
        <f>SUM(P96:P124)</f>
        <v>0</v>
      </c>
      <c r="Q95" s="208"/>
      <c r="R95" s="209">
        <f>SUM(R96:R124)</f>
        <v>3.16810934</v>
      </c>
      <c r="S95" s="208"/>
      <c r="T95" s="210">
        <f>SUM(T96:T124)</f>
        <v>0</v>
      </c>
      <c r="U95" s="12"/>
      <c r="V95" s="12"/>
      <c r="W95" s="12"/>
      <c r="X95" s="12"/>
      <c r="Y95" s="12"/>
      <c r="Z95" s="12"/>
      <c r="AA95" s="12"/>
      <c r="AB95" s="12"/>
      <c r="AC95" s="12"/>
      <c r="AD95" s="12"/>
      <c r="AE95" s="12"/>
      <c r="AR95" s="211" t="s">
        <v>83</v>
      </c>
      <c r="AT95" s="212" t="s">
        <v>75</v>
      </c>
      <c r="AU95" s="212" t="s">
        <v>83</v>
      </c>
      <c r="AY95" s="211" t="s">
        <v>214</v>
      </c>
      <c r="BK95" s="213">
        <f>SUM(BK96:BK124)</f>
        <v>0</v>
      </c>
    </row>
    <row r="96" s="2" customFormat="1" ht="24.15" customHeight="1">
      <c r="A96" s="42"/>
      <c r="B96" s="43"/>
      <c r="C96" s="216" t="s">
        <v>83</v>
      </c>
      <c r="D96" s="216" t="s">
        <v>217</v>
      </c>
      <c r="E96" s="217" t="s">
        <v>2379</v>
      </c>
      <c r="F96" s="218" t="s">
        <v>2380</v>
      </c>
      <c r="G96" s="219" t="s">
        <v>220</v>
      </c>
      <c r="H96" s="220">
        <v>0.41699999999999998</v>
      </c>
      <c r="I96" s="221"/>
      <c r="J96" s="222">
        <f>ROUND(I96*H96,2)</f>
        <v>0</v>
      </c>
      <c r="K96" s="218" t="s">
        <v>221</v>
      </c>
      <c r="L96" s="48"/>
      <c r="M96" s="223" t="s">
        <v>32</v>
      </c>
      <c r="N96" s="224" t="s">
        <v>47</v>
      </c>
      <c r="O96" s="88"/>
      <c r="P96" s="225">
        <f>O96*H96</f>
        <v>0</v>
      </c>
      <c r="Q96" s="225">
        <v>1.94302</v>
      </c>
      <c r="R96" s="225">
        <f>Q96*H96</f>
        <v>0.81023933999999997</v>
      </c>
      <c r="S96" s="225">
        <v>0</v>
      </c>
      <c r="T96" s="226">
        <f>S96*H96</f>
        <v>0</v>
      </c>
      <c r="U96" s="42"/>
      <c r="V96" s="42"/>
      <c r="W96" s="42"/>
      <c r="X96" s="42"/>
      <c r="Y96" s="42"/>
      <c r="Z96" s="42"/>
      <c r="AA96" s="42"/>
      <c r="AB96" s="42"/>
      <c r="AC96" s="42"/>
      <c r="AD96" s="42"/>
      <c r="AE96" s="42"/>
      <c r="AR96" s="227" t="s">
        <v>215</v>
      </c>
      <c r="AT96" s="227" t="s">
        <v>217</v>
      </c>
      <c r="AU96" s="227" t="s">
        <v>85</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4681</v>
      </c>
    </row>
    <row r="97" s="2" customFormat="1">
      <c r="A97" s="42"/>
      <c r="B97" s="43"/>
      <c r="C97" s="44"/>
      <c r="D97" s="229" t="s">
        <v>223</v>
      </c>
      <c r="E97" s="44"/>
      <c r="F97" s="230" t="s">
        <v>2382</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223</v>
      </c>
      <c r="AU97" s="20" t="s">
        <v>85</v>
      </c>
    </row>
    <row r="98" s="14" customFormat="1">
      <c r="A98" s="14"/>
      <c r="B98" s="245"/>
      <c r="C98" s="246"/>
      <c r="D98" s="236" t="s">
        <v>225</v>
      </c>
      <c r="E98" s="247" t="s">
        <v>32</v>
      </c>
      <c r="F98" s="248" t="s">
        <v>4682</v>
      </c>
      <c r="G98" s="246"/>
      <c r="H98" s="249">
        <v>0.248</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225</v>
      </c>
      <c r="AU98" s="255" t="s">
        <v>85</v>
      </c>
      <c r="AV98" s="14" t="s">
        <v>85</v>
      </c>
      <c r="AW98" s="14" t="s">
        <v>38</v>
      </c>
      <c r="AX98" s="14" t="s">
        <v>76</v>
      </c>
      <c r="AY98" s="255" t="s">
        <v>214</v>
      </c>
    </row>
    <row r="99" s="14" customFormat="1">
      <c r="A99" s="14"/>
      <c r="B99" s="245"/>
      <c r="C99" s="246"/>
      <c r="D99" s="236" t="s">
        <v>225</v>
      </c>
      <c r="E99" s="247" t="s">
        <v>32</v>
      </c>
      <c r="F99" s="248" t="s">
        <v>4683</v>
      </c>
      <c r="G99" s="246"/>
      <c r="H99" s="249">
        <v>0.11500000000000001</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225</v>
      </c>
      <c r="AU99" s="255" t="s">
        <v>85</v>
      </c>
      <c r="AV99" s="14" t="s">
        <v>85</v>
      </c>
      <c r="AW99" s="14" t="s">
        <v>38</v>
      </c>
      <c r="AX99" s="14" t="s">
        <v>76</v>
      </c>
      <c r="AY99" s="255" t="s">
        <v>214</v>
      </c>
    </row>
    <row r="100" s="14" customFormat="1">
      <c r="A100" s="14"/>
      <c r="B100" s="245"/>
      <c r="C100" s="246"/>
      <c r="D100" s="236" t="s">
        <v>225</v>
      </c>
      <c r="E100" s="247" t="s">
        <v>32</v>
      </c>
      <c r="F100" s="248" t="s">
        <v>4684</v>
      </c>
      <c r="G100" s="246"/>
      <c r="H100" s="249">
        <v>0.053999999999999999</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225</v>
      </c>
      <c r="AU100" s="255" t="s">
        <v>85</v>
      </c>
      <c r="AV100" s="14" t="s">
        <v>85</v>
      </c>
      <c r="AW100" s="14" t="s">
        <v>38</v>
      </c>
      <c r="AX100" s="14" t="s">
        <v>76</v>
      </c>
      <c r="AY100" s="255" t="s">
        <v>214</v>
      </c>
    </row>
    <row r="101" s="15" customFormat="1">
      <c r="A101" s="15"/>
      <c r="B101" s="256"/>
      <c r="C101" s="257"/>
      <c r="D101" s="236" t="s">
        <v>225</v>
      </c>
      <c r="E101" s="258" t="s">
        <v>32</v>
      </c>
      <c r="F101" s="259" t="s">
        <v>256</v>
      </c>
      <c r="G101" s="257"/>
      <c r="H101" s="260">
        <v>0.41699999999999998</v>
      </c>
      <c r="I101" s="261"/>
      <c r="J101" s="257"/>
      <c r="K101" s="257"/>
      <c r="L101" s="262"/>
      <c r="M101" s="263"/>
      <c r="N101" s="264"/>
      <c r="O101" s="264"/>
      <c r="P101" s="264"/>
      <c r="Q101" s="264"/>
      <c r="R101" s="264"/>
      <c r="S101" s="264"/>
      <c r="T101" s="265"/>
      <c r="U101" s="15"/>
      <c r="V101" s="15"/>
      <c r="W101" s="15"/>
      <c r="X101" s="15"/>
      <c r="Y101" s="15"/>
      <c r="Z101" s="15"/>
      <c r="AA101" s="15"/>
      <c r="AB101" s="15"/>
      <c r="AC101" s="15"/>
      <c r="AD101" s="15"/>
      <c r="AE101" s="15"/>
      <c r="AT101" s="266" t="s">
        <v>225</v>
      </c>
      <c r="AU101" s="266" t="s">
        <v>85</v>
      </c>
      <c r="AV101" s="15" t="s">
        <v>215</v>
      </c>
      <c r="AW101" s="15" t="s">
        <v>38</v>
      </c>
      <c r="AX101" s="15" t="s">
        <v>83</v>
      </c>
      <c r="AY101" s="266" t="s">
        <v>214</v>
      </c>
    </row>
    <row r="102" s="2" customFormat="1" ht="21.75" customHeight="1">
      <c r="A102" s="42"/>
      <c r="B102" s="43"/>
      <c r="C102" s="268" t="s">
        <v>85</v>
      </c>
      <c r="D102" s="268" t="s">
        <v>302</v>
      </c>
      <c r="E102" s="269" t="s">
        <v>4685</v>
      </c>
      <c r="F102" s="270" t="s">
        <v>4686</v>
      </c>
      <c r="G102" s="271" t="s">
        <v>1218</v>
      </c>
      <c r="H102" s="272">
        <v>277.5</v>
      </c>
      <c r="I102" s="273"/>
      <c r="J102" s="274">
        <f>ROUND(I102*H102,2)</f>
        <v>0</v>
      </c>
      <c r="K102" s="270" t="s">
        <v>221</v>
      </c>
      <c r="L102" s="275"/>
      <c r="M102" s="276" t="s">
        <v>32</v>
      </c>
      <c r="N102" s="277" t="s">
        <v>47</v>
      </c>
      <c r="O102" s="88"/>
      <c r="P102" s="225">
        <f>O102*H102</f>
        <v>0</v>
      </c>
      <c r="Q102" s="225">
        <v>0.001</v>
      </c>
      <c r="R102" s="225">
        <f>Q102*H102</f>
        <v>0.27750000000000002</v>
      </c>
      <c r="S102" s="225">
        <v>0</v>
      </c>
      <c r="T102" s="226">
        <f>S102*H102</f>
        <v>0</v>
      </c>
      <c r="U102" s="42"/>
      <c r="V102" s="42"/>
      <c r="W102" s="42"/>
      <c r="X102" s="42"/>
      <c r="Y102" s="42"/>
      <c r="Z102" s="42"/>
      <c r="AA102" s="42"/>
      <c r="AB102" s="42"/>
      <c r="AC102" s="42"/>
      <c r="AD102" s="42"/>
      <c r="AE102" s="42"/>
      <c r="AR102" s="227" t="s">
        <v>269</v>
      </c>
      <c r="AT102" s="227" t="s">
        <v>302</v>
      </c>
      <c r="AU102" s="227" t="s">
        <v>85</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215</v>
      </c>
      <c r="BM102" s="227" t="s">
        <v>4687</v>
      </c>
    </row>
    <row r="103" s="14" customFormat="1">
      <c r="A103" s="14"/>
      <c r="B103" s="245"/>
      <c r="C103" s="246"/>
      <c r="D103" s="236" t="s">
        <v>225</v>
      </c>
      <c r="E103" s="247" t="s">
        <v>32</v>
      </c>
      <c r="F103" s="248" t="s">
        <v>4688</v>
      </c>
      <c r="G103" s="246"/>
      <c r="H103" s="249">
        <v>165</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225</v>
      </c>
      <c r="AU103" s="255" t="s">
        <v>85</v>
      </c>
      <c r="AV103" s="14" t="s">
        <v>85</v>
      </c>
      <c r="AW103" s="14" t="s">
        <v>38</v>
      </c>
      <c r="AX103" s="14" t="s">
        <v>76</v>
      </c>
      <c r="AY103" s="255" t="s">
        <v>214</v>
      </c>
    </row>
    <row r="104" s="14" customFormat="1">
      <c r="A104" s="14"/>
      <c r="B104" s="245"/>
      <c r="C104" s="246"/>
      <c r="D104" s="236" t="s">
        <v>225</v>
      </c>
      <c r="E104" s="247" t="s">
        <v>32</v>
      </c>
      <c r="F104" s="248" t="s">
        <v>4689</v>
      </c>
      <c r="G104" s="246"/>
      <c r="H104" s="249">
        <v>76.5</v>
      </c>
      <c r="I104" s="250"/>
      <c r="J104" s="246"/>
      <c r="K104" s="246"/>
      <c r="L104" s="251"/>
      <c r="M104" s="252"/>
      <c r="N104" s="253"/>
      <c r="O104" s="253"/>
      <c r="P104" s="253"/>
      <c r="Q104" s="253"/>
      <c r="R104" s="253"/>
      <c r="S104" s="253"/>
      <c r="T104" s="254"/>
      <c r="U104" s="14"/>
      <c r="V104" s="14"/>
      <c r="W104" s="14"/>
      <c r="X104" s="14"/>
      <c r="Y104" s="14"/>
      <c r="Z104" s="14"/>
      <c r="AA104" s="14"/>
      <c r="AB104" s="14"/>
      <c r="AC104" s="14"/>
      <c r="AD104" s="14"/>
      <c r="AE104" s="14"/>
      <c r="AT104" s="255" t="s">
        <v>225</v>
      </c>
      <c r="AU104" s="255" t="s">
        <v>85</v>
      </c>
      <c r="AV104" s="14" t="s">
        <v>85</v>
      </c>
      <c r="AW104" s="14" t="s">
        <v>38</v>
      </c>
      <c r="AX104" s="14" t="s">
        <v>76</v>
      </c>
      <c r="AY104" s="255" t="s">
        <v>214</v>
      </c>
    </row>
    <row r="105" s="14" customFormat="1">
      <c r="A105" s="14"/>
      <c r="B105" s="245"/>
      <c r="C105" s="246"/>
      <c r="D105" s="236" t="s">
        <v>225</v>
      </c>
      <c r="E105" s="247" t="s">
        <v>32</v>
      </c>
      <c r="F105" s="248" t="s">
        <v>4690</v>
      </c>
      <c r="G105" s="246"/>
      <c r="H105" s="249">
        <v>36</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225</v>
      </c>
      <c r="AU105" s="255" t="s">
        <v>85</v>
      </c>
      <c r="AV105" s="14" t="s">
        <v>85</v>
      </c>
      <c r="AW105" s="14" t="s">
        <v>38</v>
      </c>
      <c r="AX105" s="14" t="s">
        <v>76</v>
      </c>
      <c r="AY105" s="255" t="s">
        <v>214</v>
      </c>
    </row>
    <row r="106" s="15" customFormat="1">
      <c r="A106" s="15"/>
      <c r="B106" s="256"/>
      <c r="C106" s="257"/>
      <c r="D106" s="236" t="s">
        <v>225</v>
      </c>
      <c r="E106" s="258" t="s">
        <v>32</v>
      </c>
      <c r="F106" s="259" t="s">
        <v>256</v>
      </c>
      <c r="G106" s="257"/>
      <c r="H106" s="260">
        <v>277.5</v>
      </c>
      <c r="I106" s="261"/>
      <c r="J106" s="257"/>
      <c r="K106" s="257"/>
      <c r="L106" s="262"/>
      <c r="M106" s="263"/>
      <c r="N106" s="264"/>
      <c r="O106" s="264"/>
      <c r="P106" s="264"/>
      <c r="Q106" s="264"/>
      <c r="R106" s="264"/>
      <c r="S106" s="264"/>
      <c r="T106" s="265"/>
      <c r="U106" s="15"/>
      <c r="V106" s="15"/>
      <c r="W106" s="15"/>
      <c r="X106" s="15"/>
      <c r="Y106" s="15"/>
      <c r="Z106" s="15"/>
      <c r="AA106" s="15"/>
      <c r="AB106" s="15"/>
      <c r="AC106" s="15"/>
      <c r="AD106" s="15"/>
      <c r="AE106" s="15"/>
      <c r="AT106" s="266" t="s">
        <v>225</v>
      </c>
      <c r="AU106" s="266" t="s">
        <v>85</v>
      </c>
      <c r="AV106" s="15" t="s">
        <v>215</v>
      </c>
      <c r="AW106" s="15" t="s">
        <v>38</v>
      </c>
      <c r="AX106" s="15" t="s">
        <v>83</v>
      </c>
      <c r="AY106" s="266" t="s">
        <v>214</v>
      </c>
    </row>
    <row r="107" s="2" customFormat="1" ht="33" customHeight="1">
      <c r="A107" s="42"/>
      <c r="B107" s="43"/>
      <c r="C107" s="216" t="s">
        <v>234</v>
      </c>
      <c r="D107" s="216" t="s">
        <v>217</v>
      </c>
      <c r="E107" s="217" t="s">
        <v>2385</v>
      </c>
      <c r="F107" s="218" t="s">
        <v>2386</v>
      </c>
      <c r="G107" s="219" t="s">
        <v>241</v>
      </c>
      <c r="H107" s="220">
        <v>0.218</v>
      </c>
      <c r="I107" s="221"/>
      <c r="J107" s="222">
        <f>ROUND(I107*H107,2)</f>
        <v>0</v>
      </c>
      <c r="K107" s="218" t="s">
        <v>221</v>
      </c>
      <c r="L107" s="48"/>
      <c r="M107" s="223" t="s">
        <v>32</v>
      </c>
      <c r="N107" s="224" t="s">
        <v>47</v>
      </c>
      <c r="O107" s="88"/>
      <c r="P107" s="225">
        <f>O107*H107</f>
        <v>0</v>
      </c>
      <c r="Q107" s="225">
        <v>1.0900000000000001</v>
      </c>
      <c r="R107" s="225">
        <f>Q107*H107</f>
        <v>0.23762000000000003</v>
      </c>
      <c r="S107" s="225">
        <v>0</v>
      </c>
      <c r="T107" s="226">
        <f>S107*H107</f>
        <v>0</v>
      </c>
      <c r="U107" s="42"/>
      <c r="V107" s="42"/>
      <c r="W107" s="42"/>
      <c r="X107" s="42"/>
      <c r="Y107" s="42"/>
      <c r="Z107" s="42"/>
      <c r="AA107" s="42"/>
      <c r="AB107" s="42"/>
      <c r="AC107" s="42"/>
      <c r="AD107" s="42"/>
      <c r="AE107" s="42"/>
      <c r="AR107" s="227" t="s">
        <v>215</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4691</v>
      </c>
    </row>
    <row r="108" s="2" customFormat="1">
      <c r="A108" s="42"/>
      <c r="B108" s="43"/>
      <c r="C108" s="44"/>
      <c r="D108" s="229" t="s">
        <v>223</v>
      </c>
      <c r="E108" s="44"/>
      <c r="F108" s="230" t="s">
        <v>2388</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14" customFormat="1">
      <c r="A109" s="14"/>
      <c r="B109" s="245"/>
      <c r="C109" s="246"/>
      <c r="D109" s="236" t="s">
        <v>225</v>
      </c>
      <c r="E109" s="247" t="s">
        <v>32</v>
      </c>
      <c r="F109" s="248" t="s">
        <v>4692</v>
      </c>
      <c r="G109" s="246"/>
      <c r="H109" s="249">
        <v>0.11799999999999999</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76</v>
      </c>
      <c r="AY109" s="255" t="s">
        <v>214</v>
      </c>
    </row>
    <row r="110" s="14" customFormat="1">
      <c r="A110" s="14"/>
      <c r="B110" s="245"/>
      <c r="C110" s="246"/>
      <c r="D110" s="236" t="s">
        <v>225</v>
      </c>
      <c r="E110" s="247" t="s">
        <v>32</v>
      </c>
      <c r="F110" s="248" t="s">
        <v>4693</v>
      </c>
      <c r="G110" s="246"/>
      <c r="H110" s="249">
        <v>0.068000000000000005</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4694</v>
      </c>
      <c r="G111" s="246"/>
      <c r="H111" s="249">
        <v>0.032000000000000001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5" customFormat="1">
      <c r="A112" s="15"/>
      <c r="B112" s="256"/>
      <c r="C112" s="257"/>
      <c r="D112" s="236" t="s">
        <v>225</v>
      </c>
      <c r="E112" s="258" t="s">
        <v>32</v>
      </c>
      <c r="F112" s="259" t="s">
        <v>256</v>
      </c>
      <c r="G112" s="257"/>
      <c r="H112" s="260">
        <v>0.218</v>
      </c>
      <c r="I112" s="261"/>
      <c r="J112" s="257"/>
      <c r="K112" s="257"/>
      <c r="L112" s="262"/>
      <c r="M112" s="263"/>
      <c r="N112" s="264"/>
      <c r="O112" s="264"/>
      <c r="P112" s="264"/>
      <c r="Q112" s="264"/>
      <c r="R112" s="264"/>
      <c r="S112" s="264"/>
      <c r="T112" s="265"/>
      <c r="U112" s="15"/>
      <c r="V112" s="15"/>
      <c r="W112" s="15"/>
      <c r="X112" s="15"/>
      <c r="Y112" s="15"/>
      <c r="Z112" s="15"/>
      <c r="AA112" s="15"/>
      <c r="AB112" s="15"/>
      <c r="AC112" s="15"/>
      <c r="AD112" s="15"/>
      <c r="AE112" s="15"/>
      <c r="AT112" s="266" t="s">
        <v>225</v>
      </c>
      <c r="AU112" s="266" t="s">
        <v>85</v>
      </c>
      <c r="AV112" s="15" t="s">
        <v>215</v>
      </c>
      <c r="AW112" s="15" t="s">
        <v>38</v>
      </c>
      <c r="AX112" s="15" t="s">
        <v>83</v>
      </c>
      <c r="AY112" s="266" t="s">
        <v>214</v>
      </c>
    </row>
    <row r="113" s="2" customFormat="1" ht="37.8" customHeight="1">
      <c r="A113" s="42"/>
      <c r="B113" s="43"/>
      <c r="C113" s="216" t="s">
        <v>215</v>
      </c>
      <c r="D113" s="216" t="s">
        <v>217</v>
      </c>
      <c r="E113" s="217" t="s">
        <v>4695</v>
      </c>
      <c r="F113" s="218" t="s">
        <v>4696</v>
      </c>
      <c r="G113" s="219" t="s">
        <v>230</v>
      </c>
      <c r="H113" s="220">
        <v>2</v>
      </c>
      <c r="I113" s="221"/>
      <c r="J113" s="222">
        <f>ROUND(I113*H113,2)</f>
        <v>0</v>
      </c>
      <c r="K113" s="218" t="s">
        <v>221</v>
      </c>
      <c r="L113" s="48"/>
      <c r="M113" s="223" t="s">
        <v>32</v>
      </c>
      <c r="N113" s="224" t="s">
        <v>47</v>
      </c>
      <c r="O113" s="88"/>
      <c r="P113" s="225">
        <f>O113*H113</f>
        <v>0</v>
      </c>
      <c r="Q113" s="225">
        <v>0.13319</v>
      </c>
      <c r="R113" s="225">
        <f>Q113*H113</f>
        <v>0.26638000000000001</v>
      </c>
      <c r="S113" s="225">
        <v>0</v>
      </c>
      <c r="T113" s="226">
        <f>S113*H113</f>
        <v>0</v>
      </c>
      <c r="U113" s="42"/>
      <c r="V113" s="42"/>
      <c r="W113" s="42"/>
      <c r="X113" s="42"/>
      <c r="Y113" s="42"/>
      <c r="Z113" s="42"/>
      <c r="AA113" s="42"/>
      <c r="AB113" s="42"/>
      <c r="AC113" s="42"/>
      <c r="AD113" s="42"/>
      <c r="AE113" s="42"/>
      <c r="AR113" s="227" t="s">
        <v>215</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4697</v>
      </c>
    </row>
    <row r="114" s="2" customFormat="1">
      <c r="A114" s="42"/>
      <c r="B114" s="43"/>
      <c r="C114" s="44"/>
      <c r="D114" s="229" t="s">
        <v>223</v>
      </c>
      <c r="E114" s="44"/>
      <c r="F114" s="230" t="s">
        <v>4698</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223</v>
      </c>
      <c r="AU114" s="20" t="s">
        <v>85</v>
      </c>
    </row>
    <row r="115" s="2" customFormat="1" ht="37.8" customHeight="1">
      <c r="A115" s="42"/>
      <c r="B115" s="43"/>
      <c r="C115" s="216" t="s">
        <v>246</v>
      </c>
      <c r="D115" s="216" t="s">
        <v>217</v>
      </c>
      <c r="E115" s="217" t="s">
        <v>4699</v>
      </c>
      <c r="F115" s="218" t="s">
        <v>4700</v>
      </c>
      <c r="G115" s="219" t="s">
        <v>230</v>
      </c>
      <c r="H115" s="220">
        <v>2</v>
      </c>
      <c r="I115" s="221"/>
      <c r="J115" s="222">
        <f>ROUND(I115*H115,2)</f>
        <v>0</v>
      </c>
      <c r="K115" s="218" t="s">
        <v>221</v>
      </c>
      <c r="L115" s="48"/>
      <c r="M115" s="223" t="s">
        <v>32</v>
      </c>
      <c r="N115" s="224" t="s">
        <v>47</v>
      </c>
      <c r="O115" s="88"/>
      <c r="P115" s="225">
        <f>O115*H115</f>
        <v>0</v>
      </c>
      <c r="Q115" s="225">
        <v>0.27128000000000002</v>
      </c>
      <c r="R115" s="225">
        <f>Q115*H115</f>
        <v>0.54256000000000004</v>
      </c>
      <c r="S115" s="225">
        <v>0</v>
      </c>
      <c r="T115" s="226">
        <f>S115*H115</f>
        <v>0</v>
      </c>
      <c r="U115" s="42"/>
      <c r="V115" s="42"/>
      <c r="W115" s="42"/>
      <c r="X115" s="42"/>
      <c r="Y115" s="42"/>
      <c r="Z115" s="42"/>
      <c r="AA115" s="42"/>
      <c r="AB115" s="42"/>
      <c r="AC115" s="42"/>
      <c r="AD115" s="42"/>
      <c r="AE115" s="42"/>
      <c r="AR115" s="227" t="s">
        <v>215</v>
      </c>
      <c r="AT115" s="227" t="s">
        <v>217</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215</v>
      </c>
      <c r="BM115" s="227" t="s">
        <v>4701</v>
      </c>
    </row>
    <row r="116" s="2" customFormat="1">
      <c r="A116" s="42"/>
      <c r="B116" s="43"/>
      <c r="C116" s="44"/>
      <c r="D116" s="229" t="s">
        <v>223</v>
      </c>
      <c r="E116" s="44"/>
      <c r="F116" s="230" t="s">
        <v>4702</v>
      </c>
      <c r="G116" s="44"/>
      <c r="H116" s="44"/>
      <c r="I116" s="231"/>
      <c r="J116" s="44"/>
      <c r="K116" s="44"/>
      <c r="L116" s="48"/>
      <c r="M116" s="232"/>
      <c r="N116" s="233"/>
      <c r="O116" s="88"/>
      <c r="P116" s="88"/>
      <c r="Q116" s="88"/>
      <c r="R116" s="88"/>
      <c r="S116" s="88"/>
      <c r="T116" s="89"/>
      <c r="U116" s="42"/>
      <c r="V116" s="42"/>
      <c r="W116" s="42"/>
      <c r="X116" s="42"/>
      <c r="Y116" s="42"/>
      <c r="Z116" s="42"/>
      <c r="AA116" s="42"/>
      <c r="AB116" s="42"/>
      <c r="AC116" s="42"/>
      <c r="AD116" s="42"/>
      <c r="AE116" s="42"/>
      <c r="AT116" s="20" t="s">
        <v>223</v>
      </c>
      <c r="AU116" s="20" t="s">
        <v>85</v>
      </c>
    </row>
    <row r="117" s="14" customFormat="1">
      <c r="A117" s="14"/>
      <c r="B117" s="245"/>
      <c r="C117" s="246"/>
      <c r="D117" s="236" t="s">
        <v>225</v>
      </c>
      <c r="E117" s="247" t="s">
        <v>32</v>
      </c>
      <c r="F117" s="248" t="s">
        <v>4703</v>
      </c>
      <c r="G117" s="246"/>
      <c r="H117" s="249">
        <v>2</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83</v>
      </c>
      <c r="AY117" s="255" t="s">
        <v>214</v>
      </c>
    </row>
    <row r="118" s="2" customFormat="1" ht="37.8" customHeight="1">
      <c r="A118" s="42"/>
      <c r="B118" s="43"/>
      <c r="C118" s="216" t="s">
        <v>244</v>
      </c>
      <c r="D118" s="216" t="s">
        <v>217</v>
      </c>
      <c r="E118" s="217" t="s">
        <v>4704</v>
      </c>
      <c r="F118" s="218" t="s">
        <v>4705</v>
      </c>
      <c r="G118" s="219" t="s">
        <v>230</v>
      </c>
      <c r="H118" s="220">
        <v>16.75</v>
      </c>
      <c r="I118" s="221"/>
      <c r="J118" s="222">
        <f>ROUND(I118*H118,2)</f>
        <v>0</v>
      </c>
      <c r="K118" s="218" t="s">
        <v>221</v>
      </c>
      <c r="L118" s="48"/>
      <c r="M118" s="223" t="s">
        <v>32</v>
      </c>
      <c r="N118" s="224" t="s">
        <v>47</v>
      </c>
      <c r="O118" s="88"/>
      <c r="P118" s="225">
        <f>O118*H118</f>
        <v>0</v>
      </c>
      <c r="Q118" s="225">
        <v>0.061719999999999997</v>
      </c>
      <c r="R118" s="225">
        <f>Q118*H118</f>
        <v>1.0338099999999999</v>
      </c>
      <c r="S118" s="225">
        <v>0</v>
      </c>
      <c r="T118" s="226">
        <f>S118*H118</f>
        <v>0</v>
      </c>
      <c r="U118" s="42"/>
      <c r="V118" s="42"/>
      <c r="W118" s="42"/>
      <c r="X118" s="42"/>
      <c r="Y118" s="42"/>
      <c r="Z118" s="42"/>
      <c r="AA118" s="42"/>
      <c r="AB118" s="42"/>
      <c r="AC118" s="42"/>
      <c r="AD118" s="42"/>
      <c r="AE118" s="42"/>
      <c r="AR118" s="227" t="s">
        <v>215</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4706</v>
      </c>
    </row>
    <row r="119" s="2" customFormat="1">
      <c r="A119" s="42"/>
      <c r="B119" s="43"/>
      <c r="C119" s="44"/>
      <c r="D119" s="229" t="s">
        <v>223</v>
      </c>
      <c r="E119" s="44"/>
      <c r="F119" s="230" t="s">
        <v>4707</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13" customFormat="1">
      <c r="A120" s="13"/>
      <c r="B120" s="234"/>
      <c r="C120" s="235"/>
      <c r="D120" s="236" t="s">
        <v>225</v>
      </c>
      <c r="E120" s="237" t="s">
        <v>32</v>
      </c>
      <c r="F120" s="238" t="s">
        <v>4708</v>
      </c>
      <c r="G120" s="235"/>
      <c r="H120" s="237" t="s">
        <v>32</v>
      </c>
      <c r="I120" s="239"/>
      <c r="J120" s="235"/>
      <c r="K120" s="235"/>
      <c r="L120" s="240"/>
      <c r="M120" s="241"/>
      <c r="N120" s="242"/>
      <c r="O120" s="242"/>
      <c r="P120" s="242"/>
      <c r="Q120" s="242"/>
      <c r="R120" s="242"/>
      <c r="S120" s="242"/>
      <c r="T120" s="243"/>
      <c r="U120" s="13"/>
      <c r="V120" s="13"/>
      <c r="W120" s="13"/>
      <c r="X120" s="13"/>
      <c r="Y120" s="13"/>
      <c r="Z120" s="13"/>
      <c r="AA120" s="13"/>
      <c r="AB120" s="13"/>
      <c r="AC120" s="13"/>
      <c r="AD120" s="13"/>
      <c r="AE120" s="13"/>
      <c r="AT120" s="244" t="s">
        <v>225</v>
      </c>
      <c r="AU120" s="244" t="s">
        <v>85</v>
      </c>
      <c r="AV120" s="13" t="s">
        <v>83</v>
      </c>
      <c r="AW120" s="13" t="s">
        <v>38</v>
      </c>
      <c r="AX120" s="13" t="s">
        <v>76</v>
      </c>
      <c r="AY120" s="244" t="s">
        <v>214</v>
      </c>
    </row>
    <row r="121" s="14" customFormat="1">
      <c r="A121" s="14"/>
      <c r="B121" s="245"/>
      <c r="C121" s="246"/>
      <c r="D121" s="236" t="s">
        <v>225</v>
      </c>
      <c r="E121" s="247" t="s">
        <v>32</v>
      </c>
      <c r="F121" s="248" t="s">
        <v>4709</v>
      </c>
      <c r="G121" s="246"/>
      <c r="H121" s="249">
        <v>9</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225</v>
      </c>
      <c r="AU121" s="255" t="s">
        <v>85</v>
      </c>
      <c r="AV121" s="14" t="s">
        <v>85</v>
      </c>
      <c r="AW121" s="14" t="s">
        <v>38</v>
      </c>
      <c r="AX121" s="14" t="s">
        <v>76</v>
      </c>
      <c r="AY121" s="255" t="s">
        <v>214</v>
      </c>
    </row>
    <row r="122" s="14" customFormat="1">
      <c r="A122" s="14"/>
      <c r="B122" s="245"/>
      <c r="C122" s="246"/>
      <c r="D122" s="236" t="s">
        <v>225</v>
      </c>
      <c r="E122" s="247" t="s">
        <v>32</v>
      </c>
      <c r="F122" s="248" t="s">
        <v>4710</v>
      </c>
      <c r="G122" s="246"/>
      <c r="H122" s="249">
        <v>4.125</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4711</v>
      </c>
      <c r="G123" s="246"/>
      <c r="H123" s="249">
        <v>3.625</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5" customFormat="1">
      <c r="A124" s="15"/>
      <c r="B124" s="256"/>
      <c r="C124" s="257"/>
      <c r="D124" s="236" t="s">
        <v>225</v>
      </c>
      <c r="E124" s="258" t="s">
        <v>32</v>
      </c>
      <c r="F124" s="259" t="s">
        <v>256</v>
      </c>
      <c r="G124" s="257"/>
      <c r="H124" s="260">
        <v>16.75</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225</v>
      </c>
      <c r="AU124" s="266" t="s">
        <v>85</v>
      </c>
      <c r="AV124" s="15" t="s">
        <v>215</v>
      </c>
      <c r="AW124" s="15" t="s">
        <v>38</v>
      </c>
      <c r="AX124" s="15" t="s">
        <v>83</v>
      </c>
      <c r="AY124" s="266" t="s">
        <v>214</v>
      </c>
    </row>
    <row r="125" s="12" customFormat="1" ht="22.8" customHeight="1">
      <c r="A125" s="12"/>
      <c r="B125" s="200"/>
      <c r="C125" s="201"/>
      <c r="D125" s="202" t="s">
        <v>75</v>
      </c>
      <c r="E125" s="214" t="s">
        <v>244</v>
      </c>
      <c r="F125" s="214" t="s">
        <v>245</v>
      </c>
      <c r="G125" s="201"/>
      <c r="H125" s="201"/>
      <c r="I125" s="204"/>
      <c r="J125" s="215">
        <f>BK125</f>
        <v>0</v>
      </c>
      <c r="K125" s="201"/>
      <c r="L125" s="206"/>
      <c r="M125" s="207"/>
      <c r="N125" s="208"/>
      <c r="O125" s="208"/>
      <c r="P125" s="209">
        <f>SUM(P126:P134)</f>
        <v>0</v>
      </c>
      <c r="Q125" s="208"/>
      <c r="R125" s="209">
        <f>SUM(R126:R134)</f>
        <v>1.4718569999999998</v>
      </c>
      <c r="S125" s="208"/>
      <c r="T125" s="210">
        <f>SUM(T126:T134)</f>
        <v>0</v>
      </c>
      <c r="U125" s="12"/>
      <c r="V125" s="12"/>
      <c r="W125" s="12"/>
      <c r="X125" s="12"/>
      <c r="Y125" s="12"/>
      <c r="Z125" s="12"/>
      <c r="AA125" s="12"/>
      <c r="AB125" s="12"/>
      <c r="AC125" s="12"/>
      <c r="AD125" s="12"/>
      <c r="AE125" s="12"/>
      <c r="AR125" s="211" t="s">
        <v>83</v>
      </c>
      <c r="AT125" s="212" t="s">
        <v>75</v>
      </c>
      <c r="AU125" s="212" t="s">
        <v>83</v>
      </c>
      <c r="AY125" s="211" t="s">
        <v>214</v>
      </c>
      <c r="BK125" s="213">
        <f>SUM(BK126:BK134)</f>
        <v>0</v>
      </c>
    </row>
    <row r="126" s="2" customFormat="1" ht="44.25" customHeight="1">
      <c r="A126" s="42"/>
      <c r="B126" s="43"/>
      <c r="C126" s="216" t="s">
        <v>261</v>
      </c>
      <c r="D126" s="216" t="s">
        <v>217</v>
      </c>
      <c r="E126" s="217" t="s">
        <v>4712</v>
      </c>
      <c r="F126" s="218" t="s">
        <v>4713</v>
      </c>
      <c r="G126" s="219" t="s">
        <v>230</v>
      </c>
      <c r="H126" s="220">
        <v>33</v>
      </c>
      <c r="I126" s="221"/>
      <c r="J126" s="222">
        <f>ROUND(I126*H126,2)</f>
        <v>0</v>
      </c>
      <c r="K126" s="218" t="s">
        <v>221</v>
      </c>
      <c r="L126" s="48"/>
      <c r="M126" s="223" t="s">
        <v>32</v>
      </c>
      <c r="N126" s="224" t="s">
        <v>47</v>
      </c>
      <c r="O126" s="88"/>
      <c r="P126" s="225">
        <f>O126*H126</f>
        <v>0</v>
      </c>
      <c r="Q126" s="225">
        <v>0.017330000000000002</v>
      </c>
      <c r="R126" s="225">
        <f>Q126*H126</f>
        <v>0.57189000000000001</v>
      </c>
      <c r="S126" s="225">
        <v>0</v>
      </c>
      <c r="T126" s="226">
        <f>S126*H126</f>
        <v>0</v>
      </c>
      <c r="U126" s="42"/>
      <c r="V126" s="42"/>
      <c r="W126" s="42"/>
      <c r="X126" s="42"/>
      <c r="Y126" s="42"/>
      <c r="Z126" s="42"/>
      <c r="AA126" s="42"/>
      <c r="AB126" s="42"/>
      <c r="AC126" s="42"/>
      <c r="AD126" s="42"/>
      <c r="AE126" s="42"/>
      <c r="AR126" s="227" t="s">
        <v>215</v>
      </c>
      <c r="AT126" s="227" t="s">
        <v>217</v>
      </c>
      <c r="AU126" s="227" t="s">
        <v>85</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215</v>
      </c>
      <c r="BM126" s="227" t="s">
        <v>4714</v>
      </c>
    </row>
    <row r="127" s="2" customFormat="1">
      <c r="A127" s="42"/>
      <c r="B127" s="43"/>
      <c r="C127" s="44"/>
      <c r="D127" s="229" t="s">
        <v>223</v>
      </c>
      <c r="E127" s="44"/>
      <c r="F127" s="230" t="s">
        <v>4715</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223</v>
      </c>
      <c r="AU127" s="20" t="s">
        <v>85</v>
      </c>
    </row>
    <row r="128" s="14" customFormat="1">
      <c r="A128" s="14"/>
      <c r="B128" s="245"/>
      <c r="C128" s="246"/>
      <c r="D128" s="236" t="s">
        <v>225</v>
      </c>
      <c r="E128" s="247" t="s">
        <v>32</v>
      </c>
      <c r="F128" s="248" t="s">
        <v>4716</v>
      </c>
      <c r="G128" s="246"/>
      <c r="H128" s="249">
        <v>33</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38</v>
      </c>
      <c r="AX128" s="14" t="s">
        <v>83</v>
      </c>
      <c r="AY128" s="255" t="s">
        <v>214</v>
      </c>
    </row>
    <row r="129" s="2" customFormat="1" ht="37.8" customHeight="1">
      <c r="A129" s="42"/>
      <c r="B129" s="43"/>
      <c r="C129" s="216" t="s">
        <v>269</v>
      </c>
      <c r="D129" s="216" t="s">
        <v>217</v>
      </c>
      <c r="E129" s="217" t="s">
        <v>308</v>
      </c>
      <c r="F129" s="218" t="s">
        <v>309</v>
      </c>
      <c r="G129" s="219" t="s">
        <v>230</v>
      </c>
      <c r="H129" s="220">
        <v>45.104999999999997</v>
      </c>
      <c r="I129" s="221"/>
      <c r="J129" s="222">
        <f>ROUND(I129*H129,2)</f>
        <v>0</v>
      </c>
      <c r="K129" s="218" t="s">
        <v>221</v>
      </c>
      <c r="L129" s="48"/>
      <c r="M129" s="223" t="s">
        <v>32</v>
      </c>
      <c r="N129" s="224" t="s">
        <v>47</v>
      </c>
      <c r="O129" s="88"/>
      <c r="P129" s="225">
        <f>O129*H129</f>
        <v>0</v>
      </c>
      <c r="Q129" s="225">
        <v>0.015400000000000001</v>
      </c>
      <c r="R129" s="225">
        <f>Q129*H129</f>
        <v>0.69461699999999993</v>
      </c>
      <c r="S129" s="225">
        <v>0</v>
      </c>
      <c r="T129" s="226">
        <f>S129*H129</f>
        <v>0</v>
      </c>
      <c r="U129" s="42"/>
      <c r="V129" s="42"/>
      <c r="W129" s="42"/>
      <c r="X129" s="42"/>
      <c r="Y129" s="42"/>
      <c r="Z129" s="42"/>
      <c r="AA129" s="42"/>
      <c r="AB129" s="42"/>
      <c r="AC129" s="42"/>
      <c r="AD129" s="42"/>
      <c r="AE129" s="42"/>
      <c r="AR129" s="227" t="s">
        <v>215</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4717</v>
      </c>
    </row>
    <row r="130" s="2" customFormat="1">
      <c r="A130" s="42"/>
      <c r="B130" s="43"/>
      <c r="C130" s="44"/>
      <c r="D130" s="229" t="s">
        <v>223</v>
      </c>
      <c r="E130" s="44"/>
      <c r="F130" s="230" t="s">
        <v>311</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14" customFormat="1">
      <c r="A131" s="14"/>
      <c r="B131" s="245"/>
      <c r="C131" s="246"/>
      <c r="D131" s="236" t="s">
        <v>225</v>
      </c>
      <c r="E131" s="247" t="s">
        <v>32</v>
      </c>
      <c r="F131" s="248" t="s">
        <v>4718</v>
      </c>
      <c r="G131" s="246"/>
      <c r="H131" s="249">
        <v>45.104999999999997</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225</v>
      </c>
      <c r="AU131" s="255" t="s">
        <v>85</v>
      </c>
      <c r="AV131" s="14" t="s">
        <v>85</v>
      </c>
      <c r="AW131" s="14" t="s">
        <v>38</v>
      </c>
      <c r="AX131" s="14" t="s">
        <v>83</v>
      </c>
      <c r="AY131" s="255" t="s">
        <v>214</v>
      </c>
    </row>
    <row r="132" s="2" customFormat="1" ht="37.8" customHeight="1">
      <c r="A132" s="42"/>
      <c r="B132" s="43"/>
      <c r="C132" s="216" t="s">
        <v>273</v>
      </c>
      <c r="D132" s="216" t="s">
        <v>217</v>
      </c>
      <c r="E132" s="217" t="s">
        <v>4719</v>
      </c>
      <c r="F132" s="218" t="s">
        <v>4720</v>
      </c>
      <c r="G132" s="219" t="s">
        <v>327</v>
      </c>
      <c r="H132" s="220">
        <v>3</v>
      </c>
      <c r="I132" s="221"/>
      <c r="J132" s="222">
        <f>ROUND(I132*H132,2)</f>
        <v>0</v>
      </c>
      <c r="K132" s="218" t="s">
        <v>221</v>
      </c>
      <c r="L132" s="48"/>
      <c r="M132" s="223" t="s">
        <v>32</v>
      </c>
      <c r="N132" s="224" t="s">
        <v>47</v>
      </c>
      <c r="O132" s="88"/>
      <c r="P132" s="225">
        <f>O132*H132</f>
        <v>0</v>
      </c>
      <c r="Q132" s="225">
        <v>0.056439999999999997</v>
      </c>
      <c r="R132" s="225">
        <f>Q132*H132</f>
        <v>0.16932</v>
      </c>
      <c r="S132" s="225">
        <v>0</v>
      </c>
      <c r="T132" s="226">
        <f>S132*H132</f>
        <v>0</v>
      </c>
      <c r="U132" s="42"/>
      <c r="V132" s="42"/>
      <c r="W132" s="42"/>
      <c r="X132" s="42"/>
      <c r="Y132" s="42"/>
      <c r="Z132" s="42"/>
      <c r="AA132" s="42"/>
      <c r="AB132" s="42"/>
      <c r="AC132" s="42"/>
      <c r="AD132" s="42"/>
      <c r="AE132" s="42"/>
      <c r="AR132" s="227" t="s">
        <v>215</v>
      </c>
      <c r="AT132" s="227" t="s">
        <v>217</v>
      </c>
      <c r="AU132" s="227" t="s">
        <v>85</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215</v>
      </c>
      <c r="BM132" s="227" t="s">
        <v>4721</v>
      </c>
    </row>
    <row r="133" s="2" customFormat="1">
      <c r="A133" s="42"/>
      <c r="B133" s="43"/>
      <c r="C133" s="44"/>
      <c r="D133" s="229" t="s">
        <v>223</v>
      </c>
      <c r="E133" s="44"/>
      <c r="F133" s="230" t="s">
        <v>4722</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223</v>
      </c>
      <c r="AU133" s="20" t="s">
        <v>85</v>
      </c>
    </row>
    <row r="134" s="2" customFormat="1" ht="33" customHeight="1">
      <c r="A134" s="42"/>
      <c r="B134" s="43"/>
      <c r="C134" s="268" t="s">
        <v>277</v>
      </c>
      <c r="D134" s="268" t="s">
        <v>302</v>
      </c>
      <c r="E134" s="269" t="s">
        <v>4723</v>
      </c>
      <c r="F134" s="270" t="s">
        <v>4724</v>
      </c>
      <c r="G134" s="271" t="s">
        <v>327</v>
      </c>
      <c r="H134" s="272">
        <v>3</v>
      </c>
      <c r="I134" s="273"/>
      <c r="J134" s="274">
        <f>ROUND(I134*H134,2)</f>
        <v>0</v>
      </c>
      <c r="K134" s="270" t="s">
        <v>221</v>
      </c>
      <c r="L134" s="275"/>
      <c r="M134" s="276" t="s">
        <v>32</v>
      </c>
      <c r="N134" s="277" t="s">
        <v>47</v>
      </c>
      <c r="O134" s="88"/>
      <c r="P134" s="225">
        <f>O134*H134</f>
        <v>0</v>
      </c>
      <c r="Q134" s="225">
        <v>0.01201</v>
      </c>
      <c r="R134" s="225">
        <f>Q134*H134</f>
        <v>0.03603</v>
      </c>
      <c r="S134" s="225">
        <v>0</v>
      </c>
      <c r="T134" s="226">
        <f>S134*H134</f>
        <v>0</v>
      </c>
      <c r="U134" s="42"/>
      <c r="V134" s="42"/>
      <c r="W134" s="42"/>
      <c r="X134" s="42"/>
      <c r="Y134" s="42"/>
      <c r="Z134" s="42"/>
      <c r="AA134" s="42"/>
      <c r="AB134" s="42"/>
      <c r="AC134" s="42"/>
      <c r="AD134" s="42"/>
      <c r="AE134" s="42"/>
      <c r="AR134" s="227" t="s">
        <v>269</v>
      </c>
      <c r="AT134" s="227" t="s">
        <v>302</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215</v>
      </c>
      <c r="BM134" s="227" t="s">
        <v>4725</v>
      </c>
    </row>
    <row r="135" s="12" customFormat="1" ht="22.8" customHeight="1">
      <c r="A135" s="12"/>
      <c r="B135" s="200"/>
      <c r="C135" s="201"/>
      <c r="D135" s="202" t="s">
        <v>75</v>
      </c>
      <c r="E135" s="214" t="s">
        <v>273</v>
      </c>
      <c r="F135" s="214" t="s">
        <v>382</v>
      </c>
      <c r="G135" s="201"/>
      <c r="H135" s="201"/>
      <c r="I135" s="204"/>
      <c r="J135" s="215">
        <f>BK135</f>
        <v>0</v>
      </c>
      <c r="K135" s="201"/>
      <c r="L135" s="206"/>
      <c r="M135" s="207"/>
      <c r="N135" s="208"/>
      <c r="O135" s="208"/>
      <c r="P135" s="209">
        <f>SUM(P136:P166)</f>
        <v>0</v>
      </c>
      <c r="Q135" s="208"/>
      <c r="R135" s="209">
        <f>SUM(R136:R166)</f>
        <v>0.0011699999999999998</v>
      </c>
      <c r="S135" s="208"/>
      <c r="T135" s="210">
        <f>SUM(T136:T166)</f>
        <v>12.239524999999999</v>
      </c>
      <c r="U135" s="12"/>
      <c r="V135" s="12"/>
      <c r="W135" s="12"/>
      <c r="X135" s="12"/>
      <c r="Y135" s="12"/>
      <c r="Z135" s="12"/>
      <c r="AA135" s="12"/>
      <c r="AB135" s="12"/>
      <c r="AC135" s="12"/>
      <c r="AD135" s="12"/>
      <c r="AE135" s="12"/>
      <c r="AR135" s="211" t="s">
        <v>83</v>
      </c>
      <c r="AT135" s="212" t="s">
        <v>75</v>
      </c>
      <c r="AU135" s="212" t="s">
        <v>83</v>
      </c>
      <c r="AY135" s="211" t="s">
        <v>214</v>
      </c>
      <c r="BK135" s="213">
        <f>SUM(BK136:BK166)</f>
        <v>0</v>
      </c>
    </row>
    <row r="136" s="2" customFormat="1" ht="37.8" customHeight="1">
      <c r="A136" s="42"/>
      <c r="B136" s="43"/>
      <c r="C136" s="216" t="s">
        <v>301</v>
      </c>
      <c r="D136" s="216" t="s">
        <v>217</v>
      </c>
      <c r="E136" s="217" t="s">
        <v>384</v>
      </c>
      <c r="F136" s="218" t="s">
        <v>385</v>
      </c>
      <c r="G136" s="219" t="s">
        <v>230</v>
      </c>
      <c r="H136" s="220">
        <v>9</v>
      </c>
      <c r="I136" s="221"/>
      <c r="J136" s="222">
        <f>ROUND(I136*H136,2)</f>
        <v>0</v>
      </c>
      <c r="K136" s="218" t="s">
        <v>221</v>
      </c>
      <c r="L136" s="48"/>
      <c r="M136" s="223" t="s">
        <v>32</v>
      </c>
      <c r="N136" s="224" t="s">
        <v>47</v>
      </c>
      <c r="O136" s="88"/>
      <c r="P136" s="225">
        <f>O136*H136</f>
        <v>0</v>
      </c>
      <c r="Q136" s="225">
        <v>0.00012999999999999999</v>
      </c>
      <c r="R136" s="225">
        <f>Q136*H136</f>
        <v>0.0011699999999999998</v>
      </c>
      <c r="S136" s="225">
        <v>0</v>
      </c>
      <c r="T136" s="226">
        <f>S136*H136</f>
        <v>0</v>
      </c>
      <c r="U136" s="42"/>
      <c r="V136" s="42"/>
      <c r="W136" s="42"/>
      <c r="X136" s="42"/>
      <c r="Y136" s="42"/>
      <c r="Z136" s="42"/>
      <c r="AA136" s="42"/>
      <c r="AB136" s="42"/>
      <c r="AC136" s="42"/>
      <c r="AD136" s="42"/>
      <c r="AE136" s="42"/>
      <c r="AR136" s="227" t="s">
        <v>215</v>
      </c>
      <c r="AT136" s="227" t="s">
        <v>217</v>
      </c>
      <c r="AU136" s="227" t="s">
        <v>85</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215</v>
      </c>
      <c r="BM136" s="227" t="s">
        <v>4726</v>
      </c>
    </row>
    <row r="137" s="2" customFormat="1">
      <c r="A137" s="42"/>
      <c r="B137" s="43"/>
      <c r="C137" s="44"/>
      <c r="D137" s="229" t="s">
        <v>223</v>
      </c>
      <c r="E137" s="44"/>
      <c r="F137" s="230" t="s">
        <v>387</v>
      </c>
      <c r="G137" s="44"/>
      <c r="H137" s="44"/>
      <c r="I137" s="231"/>
      <c r="J137" s="44"/>
      <c r="K137" s="44"/>
      <c r="L137" s="48"/>
      <c r="M137" s="232"/>
      <c r="N137" s="233"/>
      <c r="O137" s="88"/>
      <c r="P137" s="88"/>
      <c r="Q137" s="88"/>
      <c r="R137" s="88"/>
      <c r="S137" s="88"/>
      <c r="T137" s="89"/>
      <c r="U137" s="42"/>
      <c r="V137" s="42"/>
      <c r="W137" s="42"/>
      <c r="X137" s="42"/>
      <c r="Y137" s="42"/>
      <c r="Z137" s="42"/>
      <c r="AA137" s="42"/>
      <c r="AB137" s="42"/>
      <c r="AC137" s="42"/>
      <c r="AD137" s="42"/>
      <c r="AE137" s="42"/>
      <c r="AT137" s="20" t="s">
        <v>223</v>
      </c>
      <c r="AU137" s="20" t="s">
        <v>85</v>
      </c>
    </row>
    <row r="138" s="2" customFormat="1" ht="24.15" customHeight="1">
      <c r="A138" s="42"/>
      <c r="B138" s="43"/>
      <c r="C138" s="216" t="s">
        <v>8</v>
      </c>
      <c r="D138" s="216" t="s">
        <v>217</v>
      </c>
      <c r="E138" s="217" t="s">
        <v>2417</v>
      </c>
      <c r="F138" s="218" t="s">
        <v>2418</v>
      </c>
      <c r="G138" s="219" t="s">
        <v>230</v>
      </c>
      <c r="H138" s="220">
        <v>9.125</v>
      </c>
      <c r="I138" s="221"/>
      <c r="J138" s="222">
        <f>ROUND(I138*H138,2)</f>
        <v>0</v>
      </c>
      <c r="K138" s="218" t="s">
        <v>221</v>
      </c>
      <c r="L138" s="48"/>
      <c r="M138" s="223" t="s">
        <v>32</v>
      </c>
      <c r="N138" s="224" t="s">
        <v>47</v>
      </c>
      <c r="O138" s="88"/>
      <c r="P138" s="225">
        <f>O138*H138</f>
        <v>0</v>
      </c>
      <c r="Q138" s="225">
        <v>0</v>
      </c>
      <c r="R138" s="225">
        <f>Q138*H138</f>
        <v>0</v>
      </c>
      <c r="S138" s="225">
        <v>0.080000000000000002</v>
      </c>
      <c r="T138" s="226">
        <f>S138*H138</f>
        <v>0.72999999999999998</v>
      </c>
      <c r="U138" s="42"/>
      <c r="V138" s="42"/>
      <c r="W138" s="42"/>
      <c r="X138" s="42"/>
      <c r="Y138" s="42"/>
      <c r="Z138" s="42"/>
      <c r="AA138" s="42"/>
      <c r="AB138" s="42"/>
      <c r="AC138" s="42"/>
      <c r="AD138" s="42"/>
      <c r="AE138" s="42"/>
      <c r="AR138" s="227" t="s">
        <v>215</v>
      </c>
      <c r="AT138" s="227" t="s">
        <v>217</v>
      </c>
      <c r="AU138" s="227" t="s">
        <v>85</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215</v>
      </c>
      <c r="BM138" s="227" t="s">
        <v>4727</v>
      </c>
    </row>
    <row r="139" s="2" customFormat="1">
      <c r="A139" s="42"/>
      <c r="B139" s="43"/>
      <c r="C139" s="44"/>
      <c r="D139" s="229" t="s">
        <v>223</v>
      </c>
      <c r="E139" s="44"/>
      <c r="F139" s="230" t="s">
        <v>2420</v>
      </c>
      <c r="G139" s="44"/>
      <c r="H139" s="44"/>
      <c r="I139" s="231"/>
      <c r="J139" s="44"/>
      <c r="K139" s="44"/>
      <c r="L139" s="48"/>
      <c r="M139" s="232"/>
      <c r="N139" s="233"/>
      <c r="O139" s="88"/>
      <c r="P139" s="88"/>
      <c r="Q139" s="88"/>
      <c r="R139" s="88"/>
      <c r="S139" s="88"/>
      <c r="T139" s="89"/>
      <c r="U139" s="42"/>
      <c r="V139" s="42"/>
      <c r="W139" s="42"/>
      <c r="X139" s="42"/>
      <c r="Y139" s="42"/>
      <c r="Z139" s="42"/>
      <c r="AA139" s="42"/>
      <c r="AB139" s="42"/>
      <c r="AC139" s="42"/>
      <c r="AD139" s="42"/>
      <c r="AE139" s="42"/>
      <c r="AT139" s="20" t="s">
        <v>223</v>
      </c>
      <c r="AU139" s="20" t="s">
        <v>85</v>
      </c>
    </row>
    <row r="140" s="13" customFormat="1">
      <c r="A140" s="13"/>
      <c r="B140" s="234"/>
      <c r="C140" s="235"/>
      <c r="D140" s="236" t="s">
        <v>225</v>
      </c>
      <c r="E140" s="237" t="s">
        <v>32</v>
      </c>
      <c r="F140" s="238" t="s">
        <v>4708</v>
      </c>
      <c r="G140" s="235"/>
      <c r="H140" s="237" t="s">
        <v>32</v>
      </c>
      <c r="I140" s="239"/>
      <c r="J140" s="235"/>
      <c r="K140" s="235"/>
      <c r="L140" s="240"/>
      <c r="M140" s="241"/>
      <c r="N140" s="242"/>
      <c r="O140" s="242"/>
      <c r="P140" s="242"/>
      <c r="Q140" s="242"/>
      <c r="R140" s="242"/>
      <c r="S140" s="242"/>
      <c r="T140" s="243"/>
      <c r="U140" s="13"/>
      <c r="V140" s="13"/>
      <c r="W140" s="13"/>
      <c r="X140" s="13"/>
      <c r="Y140" s="13"/>
      <c r="Z140" s="13"/>
      <c r="AA140" s="13"/>
      <c r="AB140" s="13"/>
      <c r="AC140" s="13"/>
      <c r="AD140" s="13"/>
      <c r="AE140" s="13"/>
      <c r="AT140" s="244" t="s">
        <v>225</v>
      </c>
      <c r="AU140" s="244" t="s">
        <v>85</v>
      </c>
      <c r="AV140" s="13" t="s">
        <v>83</v>
      </c>
      <c r="AW140" s="13" t="s">
        <v>38</v>
      </c>
      <c r="AX140" s="13" t="s">
        <v>76</v>
      </c>
      <c r="AY140" s="244" t="s">
        <v>214</v>
      </c>
    </row>
    <row r="141" s="14" customFormat="1">
      <c r="A141" s="14"/>
      <c r="B141" s="245"/>
      <c r="C141" s="246"/>
      <c r="D141" s="236" t="s">
        <v>225</v>
      </c>
      <c r="E141" s="247" t="s">
        <v>32</v>
      </c>
      <c r="F141" s="248" t="s">
        <v>4728</v>
      </c>
      <c r="G141" s="246"/>
      <c r="H141" s="249">
        <v>9.125</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83</v>
      </c>
      <c r="AY141" s="255" t="s">
        <v>214</v>
      </c>
    </row>
    <row r="142" s="2" customFormat="1" ht="24.15" customHeight="1">
      <c r="A142" s="42"/>
      <c r="B142" s="43"/>
      <c r="C142" s="216" t="s">
        <v>312</v>
      </c>
      <c r="D142" s="216" t="s">
        <v>217</v>
      </c>
      <c r="E142" s="217" t="s">
        <v>4729</v>
      </c>
      <c r="F142" s="218" t="s">
        <v>4730</v>
      </c>
      <c r="G142" s="219" t="s">
        <v>220</v>
      </c>
      <c r="H142" s="220">
        <v>0.90000000000000002</v>
      </c>
      <c r="I142" s="221"/>
      <c r="J142" s="222">
        <f>ROUND(I142*H142,2)</f>
        <v>0</v>
      </c>
      <c r="K142" s="218" t="s">
        <v>221</v>
      </c>
      <c r="L142" s="48"/>
      <c r="M142" s="223" t="s">
        <v>32</v>
      </c>
      <c r="N142" s="224" t="s">
        <v>47</v>
      </c>
      <c r="O142" s="88"/>
      <c r="P142" s="225">
        <f>O142*H142</f>
        <v>0</v>
      </c>
      <c r="Q142" s="225">
        <v>0</v>
      </c>
      <c r="R142" s="225">
        <f>Q142*H142</f>
        <v>0</v>
      </c>
      <c r="S142" s="225">
        <v>2.2000000000000002</v>
      </c>
      <c r="T142" s="226">
        <f>S142*H142</f>
        <v>1.9800000000000002</v>
      </c>
      <c r="U142" s="42"/>
      <c r="V142" s="42"/>
      <c r="W142" s="42"/>
      <c r="X142" s="42"/>
      <c r="Y142" s="42"/>
      <c r="Z142" s="42"/>
      <c r="AA142" s="42"/>
      <c r="AB142" s="42"/>
      <c r="AC142" s="42"/>
      <c r="AD142" s="42"/>
      <c r="AE142" s="42"/>
      <c r="AR142" s="227" t="s">
        <v>215</v>
      </c>
      <c r="AT142" s="227" t="s">
        <v>217</v>
      </c>
      <c r="AU142" s="227" t="s">
        <v>85</v>
      </c>
      <c r="AY142" s="20" t="s">
        <v>214</v>
      </c>
      <c r="BE142" s="228">
        <f>IF(N142="základní",J142,0)</f>
        <v>0</v>
      </c>
      <c r="BF142" s="228">
        <f>IF(N142="snížená",J142,0)</f>
        <v>0</v>
      </c>
      <c r="BG142" s="228">
        <f>IF(N142="zákl. přenesená",J142,0)</f>
        <v>0</v>
      </c>
      <c r="BH142" s="228">
        <f>IF(N142="sníž. přenesená",J142,0)</f>
        <v>0</v>
      </c>
      <c r="BI142" s="228">
        <f>IF(N142="nulová",J142,0)</f>
        <v>0</v>
      </c>
      <c r="BJ142" s="20" t="s">
        <v>83</v>
      </c>
      <c r="BK142" s="228">
        <f>ROUND(I142*H142,2)</f>
        <v>0</v>
      </c>
      <c r="BL142" s="20" t="s">
        <v>215</v>
      </c>
      <c r="BM142" s="227" t="s">
        <v>4731</v>
      </c>
    </row>
    <row r="143" s="2" customFormat="1">
      <c r="A143" s="42"/>
      <c r="B143" s="43"/>
      <c r="C143" s="44"/>
      <c r="D143" s="229" t="s">
        <v>223</v>
      </c>
      <c r="E143" s="44"/>
      <c r="F143" s="230" t="s">
        <v>4732</v>
      </c>
      <c r="G143" s="44"/>
      <c r="H143" s="44"/>
      <c r="I143" s="231"/>
      <c r="J143" s="44"/>
      <c r="K143" s="44"/>
      <c r="L143" s="48"/>
      <c r="M143" s="232"/>
      <c r="N143" s="233"/>
      <c r="O143" s="88"/>
      <c r="P143" s="88"/>
      <c r="Q143" s="88"/>
      <c r="R143" s="88"/>
      <c r="S143" s="88"/>
      <c r="T143" s="89"/>
      <c r="U143" s="42"/>
      <c r="V143" s="42"/>
      <c r="W143" s="42"/>
      <c r="X143" s="42"/>
      <c r="Y143" s="42"/>
      <c r="Z143" s="42"/>
      <c r="AA143" s="42"/>
      <c r="AB143" s="42"/>
      <c r="AC143" s="42"/>
      <c r="AD143" s="42"/>
      <c r="AE143" s="42"/>
      <c r="AT143" s="20" t="s">
        <v>223</v>
      </c>
      <c r="AU143" s="20" t="s">
        <v>85</v>
      </c>
    </row>
    <row r="144" s="14" customFormat="1">
      <c r="A144" s="14"/>
      <c r="B144" s="245"/>
      <c r="C144" s="246"/>
      <c r="D144" s="236" t="s">
        <v>225</v>
      </c>
      <c r="E144" s="247" t="s">
        <v>32</v>
      </c>
      <c r="F144" s="248" t="s">
        <v>4733</v>
      </c>
      <c r="G144" s="246"/>
      <c r="H144" s="249">
        <v>0.90000000000000002</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225</v>
      </c>
      <c r="AU144" s="255" t="s">
        <v>85</v>
      </c>
      <c r="AV144" s="14" t="s">
        <v>85</v>
      </c>
      <c r="AW144" s="14" t="s">
        <v>38</v>
      </c>
      <c r="AX144" s="14" t="s">
        <v>83</v>
      </c>
      <c r="AY144" s="255" t="s">
        <v>214</v>
      </c>
    </row>
    <row r="145" s="2" customFormat="1" ht="24.15" customHeight="1">
      <c r="A145" s="42"/>
      <c r="B145" s="43"/>
      <c r="C145" s="216" t="s">
        <v>317</v>
      </c>
      <c r="D145" s="216" t="s">
        <v>217</v>
      </c>
      <c r="E145" s="217" t="s">
        <v>4734</v>
      </c>
      <c r="F145" s="218" t="s">
        <v>4735</v>
      </c>
      <c r="G145" s="219" t="s">
        <v>230</v>
      </c>
      <c r="H145" s="220">
        <v>9</v>
      </c>
      <c r="I145" s="221"/>
      <c r="J145" s="222">
        <f>ROUND(I145*H145,2)</f>
        <v>0</v>
      </c>
      <c r="K145" s="218" t="s">
        <v>221</v>
      </c>
      <c r="L145" s="48"/>
      <c r="M145" s="223" t="s">
        <v>32</v>
      </c>
      <c r="N145" s="224" t="s">
        <v>47</v>
      </c>
      <c r="O145" s="88"/>
      <c r="P145" s="225">
        <f>O145*H145</f>
        <v>0</v>
      </c>
      <c r="Q145" s="225">
        <v>0</v>
      </c>
      <c r="R145" s="225">
        <f>Q145*H145</f>
        <v>0</v>
      </c>
      <c r="S145" s="225">
        <v>0.089999999999999997</v>
      </c>
      <c r="T145" s="226">
        <f>S145*H145</f>
        <v>0.80999999999999994</v>
      </c>
      <c r="U145" s="42"/>
      <c r="V145" s="42"/>
      <c r="W145" s="42"/>
      <c r="X145" s="42"/>
      <c r="Y145" s="42"/>
      <c r="Z145" s="42"/>
      <c r="AA145" s="42"/>
      <c r="AB145" s="42"/>
      <c r="AC145" s="42"/>
      <c r="AD145" s="42"/>
      <c r="AE145" s="42"/>
      <c r="AR145" s="227" t="s">
        <v>215</v>
      </c>
      <c r="AT145" s="227" t="s">
        <v>217</v>
      </c>
      <c r="AU145" s="227" t="s">
        <v>85</v>
      </c>
      <c r="AY145" s="20" t="s">
        <v>214</v>
      </c>
      <c r="BE145" s="228">
        <f>IF(N145="základní",J145,0)</f>
        <v>0</v>
      </c>
      <c r="BF145" s="228">
        <f>IF(N145="snížená",J145,0)</f>
        <v>0</v>
      </c>
      <c r="BG145" s="228">
        <f>IF(N145="zákl. přenesená",J145,0)</f>
        <v>0</v>
      </c>
      <c r="BH145" s="228">
        <f>IF(N145="sníž. přenesená",J145,0)</f>
        <v>0</v>
      </c>
      <c r="BI145" s="228">
        <f>IF(N145="nulová",J145,0)</f>
        <v>0</v>
      </c>
      <c r="BJ145" s="20" t="s">
        <v>83</v>
      </c>
      <c r="BK145" s="228">
        <f>ROUND(I145*H145,2)</f>
        <v>0</v>
      </c>
      <c r="BL145" s="20" t="s">
        <v>215</v>
      </c>
      <c r="BM145" s="227" t="s">
        <v>4736</v>
      </c>
    </row>
    <row r="146" s="2" customFormat="1">
      <c r="A146" s="42"/>
      <c r="B146" s="43"/>
      <c r="C146" s="44"/>
      <c r="D146" s="229" t="s">
        <v>223</v>
      </c>
      <c r="E146" s="44"/>
      <c r="F146" s="230" t="s">
        <v>4737</v>
      </c>
      <c r="G146" s="44"/>
      <c r="H146" s="44"/>
      <c r="I146" s="231"/>
      <c r="J146" s="44"/>
      <c r="K146" s="44"/>
      <c r="L146" s="48"/>
      <c r="M146" s="232"/>
      <c r="N146" s="233"/>
      <c r="O146" s="88"/>
      <c r="P146" s="88"/>
      <c r="Q146" s="88"/>
      <c r="R146" s="88"/>
      <c r="S146" s="88"/>
      <c r="T146" s="89"/>
      <c r="U146" s="42"/>
      <c r="V146" s="42"/>
      <c r="W146" s="42"/>
      <c r="X146" s="42"/>
      <c r="Y146" s="42"/>
      <c r="Z146" s="42"/>
      <c r="AA146" s="42"/>
      <c r="AB146" s="42"/>
      <c r="AC146" s="42"/>
      <c r="AD146" s="42"/>
      <c r="AE146" s="42"/>
      <c r="AT146" s="20" t="s">
        <v>223</v>
      </c>
      <c r="AU146" s="20" t="s">
        <v>85</v>
      </c>
    </row>
    <row r="147" s="14" customFormat="1">
      <c r="A147" s="14"/>
      <c r="B147" s="245"/>
      <c r="C147" s="246"/>
      <c r="D147" s="236" t="s">
        <v>225</v>
      </c>
      <c r="E147" s="247" t="s">
        <v>32</v>
      </c>
      <c r="F147" s="248" t="s">
        <v>4738</v>
      </c>
      <c r="G147" s="246"/>
      <c r="H147" s="249">
        <v>9</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225</v>
      </c>
      <c r="AU147" s="255" t="s">
        <v>85</v>
      </c>
      <c r="AV147" s="14" t="s">
        <v>85</v>
      </c>
      <c r="AW147" s="14" t="s">
        <v>38</v>
      </c>
      <c r="AX147" s="14" t="s">
        <v>83</v>
      </c>
      <c r="AY147" s="255" t="s">
        <v>214</v>
      </c>
    </row>
    <row r="148" s="2" customFormat="1" ht="37.8" customHeight="1">
      <c r="A148" s="42"/>
      <c r="B148" s="43"/>
      <c r="C148" s="216" t="s">
        <v>324</v>
      </c>
      <c r="D148" s="216" t="s">
        <v>217</v>
      </c>
      <c r="E148" s="217" t="s">
        <v>2428</v>
      </c>
      <c r="F148" s="218" t="s">
        <v>2429</v>
      </c>
      <c r="G148" s="219" t="s">
        <v>230</v>
      </c>
      <c r="H148" s="220">
        <v>6</v>
      </c>
      <c r="I148" s="221"/>
      <c r="J148" s="222">
        <f>ROUND(I148*H148,2)</f>
        <v>0</v>
      </c>
      <c r="K148" s="218" t="s">
        <v>221</v>
      </c>
      <c r="L148" s="48"/>
      <c r="M148" s="223" t="s">
        <v>32</v>
      </c>
      <c r="N148" s="224" t="s">
        <v>47</v>
      </c>
      <c r="O148" s="88"/>
      <c r="P148" s="225">
        <f>O148*H148</f>
        <v>0</v>
      </c>
      <c r="Q148" s="225">
        <v>0</v>
      </c>
      <c r="R148" s="225">
        <f>Q148*H148</f>
        <v>0</v>
      </c>
      <c r="S148" s="225">
        <v>0.075999999999999998</v>
      </c>
      <c r="T148" s="226">
        <f>S148*H148</f>
        <v>0.45599999999999996</v>
      </c>
      <c r="U148" s="42"/>
      <c r="V148" s="42"/>
      <c r="W148" s="42"/>
      <c r="X148" s="42"/>
      <c r="Y148" s="42"/>
      <c r="Z148" s="42"/>
      <c r="AA148" s="42"/>
      <c r="AB148" s="42"/>
      <c r="AC148" s="42"/>
      <c r="AD148" s="42"/>
      <c r="AE148" s="42"/>
      <c r="AR148" s="227" t="s">
        <v>215</v>
      </c>
      <c r="AT148" s="227" t="s">
        <v>217</v>
      </c>
      <c r="AU148" s="227" t="s">
        <v>85</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215</v>
      </c>
      <c r="BM148" s="227" t="s">
        <v>4739</v>
      </c>
    </row>
    <row r="149" s="2" customFormat="1">
      <c r="A149" s="42"/>
      <c r="B149" s="43"/>
      <c r="C149" s="44"/>
      <c r="D149" s="229" t="s">
        <v>223</v>
      </c>
      <c r="E149" s="44"/>
      <c r="F149" s="230" t="s">
        <v>2431</v>
      </c>
      <c r="G149" s="44"/>
      <c r="H149" s="44"/>
      <c r="I149" s="231"/>
      <c r="J149" s="44"/>
      <c r="K149" s="44"/>
      <c r="L149" s="48"/>
      <c r="M149" s="232"/>
      <c r="N149" s="233"/>
      <c r="O149" s="88"/>
      <c r="P149" s="88"/>
      <c r="Q149" s="88"/>
      <c r="R149" s="88"/>
      <c r="S149" s="88"/>
      <c r="T149" s="89"/>
      <c r="U149" s="42"/>
      <c r="V149" s="42"/>
      <c r="W149" s="42"/>
      <c r="X149" s="42"/>
      <c r="Y149" s="42"/>
      <c r="Z149" s="42"/>
      <c r="AA149" s="42"/>
      <c r="AB149" s="42"/>
      <c r="AC149" s="42"/>
      <c r="AD149" s="42"/>
      <c r="AE149" s="42"/>
      <c r="AT149" s="20" t="s">
        <v>223</v>
      </c>
      <c r="AU149" s="20" t="s">
        <v>85</v>
      </c>
    </row>
    <row r="150" s="14" customFormat="1">
      <c r="A150" s="14"/>
      <c r="B150" s="245"/>
      <c r="C150" s="246"/>
      <c r="D150" s="236" t="s">
        <v>225</v>
      </c>
      <c r="E150" s="247" t="s">
        <v>32</v>
      </c>
      <c r="F150" s="248" t="s">
        <v>949</v>
      </c>
      <c r="G150" s="246"/>
      <c r="H150" s="249">
        <v>2</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225</v>
      </c>
      <c r="AU150" s="255" t="s">
        <v>85</v>
      </c>
      <c r="AV150" s="14" t="s">
        <v>85</v>
      </c>
      <c r="AW150" s="14" t="s">
        <v>38</v>
      </c>
      <c r="AX150" s="14" t="s">
        <v>76</v>
      </c>
      <c r="AY150" s="255" t="s">
        <v>214</v>
      </c>
    </row>
    <row r="151" s="14" customFormat="1">
      <c r="A151" s="14"/>
      <c r="B151" s="245"/>
      <c r="C151" s="246"/>
      <c r="D151" s="236" t="s">
        <v>225</v>
      </c>
      <c r="E151" s="247" t="s">
        <v>32</v>
      </c>
      <c r="F151" s="248" t="s">
        <v>4740</v>
      </c>
      <c r="G151" s="246"/>
      <c r="H151" s="249">
        <v>4</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38</v>
      </c>
      <c r="AX151" s="14" t="s">
        <v>76</v>
      </c>
      <c r="AY151" s="255" t="s">
        <v>214</v>
      </c>
    </row>
    <row r="152" s="15" customFormat="1">
      <c r="A152" s="15"/>
      <c r="B152" s="256"/>
      <c r="C152" s="257"/>
      <c r="D152" s="236" t="s">
        <v>225</v>
      </c>
      <c r="E152" s="258" t="s">
        <v>32</v>
      </c>
      <c r="F152" s="259" t="s">
        <v>256</v>
      </c>
      <c r="G152" s="257"/>
      <c r="H152" s="260">
        <v>6</v>
      </c>
      <c r="I152" s="261"/>
      <c r="J152" s="257"/>
      <c r="K152" s="257"/>
      <c r="L152" s="262"/>
      <c r="M152" s="263"/>
      <c r="N152" s="264"/>
      <c r="O152" s="264"/>
      <c r="P152" s="264"/>
      <c r="Q152" s="264"/>
      <c r="R152" s="264"/>
      <c r="S152" s="264"/>
      <c r="T152" s="265"/>
      <c r="U152" s="15"/>
      <c r="V152" s="15"/>
      <c r="W152" s="15"/>
      <c r="X152" s="15"/>
      <c r="Y152" s="15"/>
      <c r="Z152" s="15"/>
      <c r="AA152" s="15"/>
      <c r="AB152" s="15"/>
      <c r="AC152" s="15"/>
      <c r="AD152" s="15"/>
      <c r="AE152" s="15"/>
      <c r="AT152" s="266" t="s">
        <v>225</v>
      </c>
      <c r="AU152" s="266" t="s">
        <v>85</v>
      </c>
      <c r="AV152" s="15" t="s">
        <v>215</v>
      </c>
      <c r="AW152" s="15" t="s">
        <v>38</v>
      </c>
      <c r="AX152" s="15" t="s">
        <v>83</v>
      </c>
      <c r="AY152" s="266" t="s">
        <v>214</v>
      </c>
    </row>
    <row r="153" s="2" customFormat="1" ht="55.5" customHeight="1">
      <c r="A153" s="42"/>
      <c r="B153" s="43"/>
      <c r="C153" s="216" t="s">
        <v>334</v>
      </c>
      <c r="D153" s="216" t="s">
        <v>217</v>
      </c>
      <c r="E153" s="217" t="s">
        <v>4333</v>
      </c>
      <c r="F153" s="218" t="s">
        <v>4334</v>
      </c>
      <c r="G153" s="219" t="s">
        <v>327</v>
      </c>
      <c r="H153" s="220">
        <v>1.575</v>
      </c>
      <c r="I153" s="221"/>
      <c r="J153" s="222">
        <f>ROUND(I153*H153,2)</f>
        <v>0</v>
      </c>
      <c r="K153" s="218" t="s">
        <v>221</v>
      </c>
      <c r="L153" s="48"/>
      <c r="M153" s="223" t="s">
        <v>32</v>
      </c>
      <c r="N153" s="224" t="s">
        <v>47</v>
      </c>
      <c r="O153" s="88"/>
      <c r="P153" s="225">
        <f>O153*H153</f>
        <v>0</v>
      </c>
      <c r="Q153" s="225">
        <v>0</v>
      </c>
      <c r="R153" s="225">
        <f>Q153*H153</f>
        <v>0</v>
      </c>
      <c r="S153" s="225">
        <v>0.20699999999999999</v>
      </c>
      <c r="T153" s="226">
        <f>S153*H153</f>
        <v>0.32602499999999995</v>
      </c>
      <c r="U153" s="42"/>
      <c r="V153" s="42"/>
      <c r="W153" s="42"/>
      <c r="X153" s="42"/>
      <c r="Y153" s="42"/>
      <c r="Z153" s="42"/>
      <c r="AA153" s="42"/>
      <c r="AB153" s="42"/>
      <c r="AC153" s="42"/>
      <c r="AD153" s="42"/>
      <c r="AE153" s="42"/>
      <c r="AR153" s="227" t="s">
        <v>215</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215</v>
      </c>
      <c r="BM153" s="227" t="s">
        <v>4741</v>
      </c>
    </row>
    <row r="154" s="2" customFormat="1">
      <c r="A154" s="42"/>
      <c r="B154" s="43"/>
      <c r="C154" s="44"/>
      <c r="D154" s="229" t="s">
        <v>223</v>
      </c>
      <c r="E154" s="44"/>
      <c r="F154" s="230" t="s">
        <v>4336</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14" customFormat="1">
      <c r="A155" s="14"/>
      <c r="B155" s="245"/>
      <c r="C155" s="246"/>
      <c r="D155" s="236" t="s">
        <v>225</v>
      </c>
      <c r="E155" s="247" t="s">
        <v>32</v>
      </c>
      <c r="F155" s="248" t="s">
        <v>4742</v>
      </c>
      <c r="G155" s="246"/>
      <c r="H155" s="249">
        <v>1.575</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225</v>
      </c>
      <c r="AU155" s="255" t="s">
        <v>85</v>
      </c>
      <c r="AV155" s="14" t="s">
        <v>85</v>
      </c>
      <c r="AW155" s="14" t="s">
        <v>38</v>
      </c>
      <c r="AX155" s="14" t="s">
        <v>83</v>
      </c>
      <c r="AY155" s="255" t="s">
        <v>214</v>
      </c>
    </row>
    <row r="156" s="2" customFormat="1" ht="55.5" customHeight="1">
      <c r="A156" s="42"/>
      <c r="B156" s="43"/>
      <c r="C156" s="216" t="s">
        <v>338</v>
      </c>
      <c r="D156" s="216" t="s">
        <v>217</v>
      </c>
      <c r="E156" s="217" t="s">
        <v>4743</v>
      </c>
      <c r="F156" s="218" t="s">
        <v>4744</v>
      </c>
      <c r="G156" s="219" t="s">
        <v>220</v>
      </c>
      <c r="H156" s="220">
        <v>0.59999999999999998</v>
      </c>
      <c r="I156" s="221"/>
      <c r="J156" s="222">
        <f>ROUND(I156*H156,2)</f>
        <v>0</v>
      </c>
      <c r="K156" s="218" t="s">
        <v>221</v>
      </c>
      <c r="L156" s="48"/>
      <c r="M156" s="223" t="s">
        <v>32</v>
      </c>
      <c r="N156" s="224" t="s">
        <v>47</v>
      </c>
      <c r="O156" s="88"/>
      <c r="P156" s="225">
        <f>O156*H156</f>
        <v>0</v>
      </c>
      <c r="Q156" s="225">
        <v>0</v>
      </c>
      <c r="R156" s="225">
        <f>Q156*H156</f>
        <v>0</v>
      </c>
      <c r="S156" s="225">
        <v>1.8</v>
      </c>
      <c r="T156" s="226">
        <f>S156*H156</f>
        <v>1.0800000000000001</v>
      </c>
      <c r="U156" s="42"/>
      <c r="V156" s="42"/>
      <c r="W156" s="42"/>
      <c r="X156" s="42"/>
      <c r="Y156" s="42"/>
      <c r="Z156" s="42"/>
      <c r="AA156" s="42"/>
      <c r="AB156" s="42"/>
      <c r="AC156" s="42"/>
      <c r="AD156" s="42"/>
      <c r="AE156" s="42"/>
      <c r="AR156" s="227" t="s">
        <v>215</v>
      </c>
      <c r="AT156" s="227" t="s">
        <v>217</v>
      </c>
      <c r="AU156" s="227" t="s">
        <v>85</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4745</v>
      </c>
    </row>
    <row r="157" s="2" customFormat="1">
      <c r="A157" s="42"/>
      <c r="B157" s="43"/>
      <c r="C157" s="44"/>
      <c r="D157" s="229" t="s">
        <v>223</v>
      </c>
      <c r="E157" s="44"/>
      <c r="F157" s="230" t="s">
        <v>4746</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223</v>
      </c>
      <c r="AU157" s="20" t="s">
        <v>85</v>
      </c>
    </row>
    <row r="158" s="14" customFormat="1">
      <c r="A158" s="14"/>
      <c r="B158" s="245"/>
      <c r="C158" s="246"/>
      <c r="D158" s="236" t="s">
        <v>225</v>
      </c>
      <c r="E158" s="247" t="s">
        <v>32</v>
      </c>
      <c r="F158" s="248" t="s">
        <v>4747</v>
      </c>
      <c r="G158" s="246"/>
      <c r="H158" s="249">
        <v>0.59999999999999998</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225</v>
      </c>
      <c r="AU158" s="255" t="s">
        <v>85</v>
      </c>
      <c r="AV158" s="14" t="s">
        <v>85</v>
      </c>
      <c r="AW158" s="14" t="s">
        <v>38</v>
      </c>
      <c r="AX158" s="14" t="s">
        <v>83</v>
      </c>
      <c r="AY158" s="255" t="s">
        <v>214</v>
      </c>
    </row>
    <row r="159" s="2" customFormat="1" ht="55.5" customHeight="1">
      <c r="A159" s="42"/>
      <c r="B159" s="43"/>
      <c r="C159" s="216" t="s">
        <v>344</v>
      </c>
      <c r="D159" s="216" t="s">
        <v>217</v>
      </c>
      <c r="E159" s="217" t="s">
        <v>4354</v>
      </c>
      <c r="F159" s="218" t="s">
        <v>4355</v>
      </c>
      <c r="G159" s="219" t="s">
        <v>220</v>
      </c>
      <c r="H159" s="220">
        <v>3.7050000000000001</v>
      </c>
      <c r="I159" s="221"/>
      <c r="J159" s="222">
        <f>ROUND(I159*H159,2)</f>
        <v>0</v>
      </c>
      <c r="K159" s="218" t="s">
        <v>221</v>
      </c>
      <c r="L159" s="48"/>
      <c r="M159" s="223" t="s">
        <v>32</v>
      </c>
      <c r="N159" s="224" t="s">
        <v>47</v>
      </c>
      <c r="O159" s="88"/>
      <c r="P159" s="225">
        <f>O159*H159</f>
        <v>0</v>
      </c>
      <c r="Q159" s="225">
        <v>0</v>
      </c>
      <c r="R159" s="225">
        <f>Q159*H159</f>
        <v>0</v>
      </c>
      <c r="S159" s="225">
        <v>1.8</v>
      </c>
      <c r="T159" s="226">
        <f>S159*H159</f>
        <v>6.6690000000000005</v>
      </c>
      <c r="U159" s="42"/>
      <c r="V159" s="42"/>
      <c r="W159" s="42"/>
      <c r="X159" s="42"/>
      <c r="Y159" s="42"/>
      <c r="Z159" s="42"/>
      <c r="AA159" s="42"/>
      <c r="AB159" s="42"/>
      <c r="AC159" s="42"/>
      <c r="AD159" s="42"/>
      <c r="AE159" s="42"/>
      <c r="AR159" s="227" t="s">
        <v>215</v>
      </c>
      <c r="AT159" s="227" t="s">
        <v>217</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215</v>
      </c>
      <c r="BM159" s="227" t="s">
        <v>4748</v>
      </c>
    </row>
    <row r="160" s="2" customFormat="1">
      <c r="A160" s="42"/>
      <c r="B160" s="43"/>
      <c r="C160" s="44"/>
      <c r="D160" s="229" t="s">
        <v>223</v>
      </c>
      <c r="E160" s="44"/>
      <c r="F160" s="230" t="s">
        <v>4357</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223</v>
      </c>
      <c r="AU160" s="20" t="s">
        <v>85</v>
      </c>
    </row>
    <row r="161" s="14" customFormat="1">
      <c r="A161" s="14"/>
      <c r="B161" s="245"/>
      <c r="C161" s="246"/>
      <c r="D161" s="236" t="s">
        <v>225</v>
      </c>
      <c r="E161" s="247" t="s">
        <v>32</v>
      </c>
      <c r="F161" s="248" t="s">
        <v>4749</v>
      </c>
      <c r="G161" s="246"/>
      <c r="H161" s="249">
        <v>3.7050000000000001</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83</v>
      </c>
      <c r="AY161" s="255" t="s">
        <v>214</v>
      </c>
    </row>
    <row r="162" s="2" customFormat="1" ht="44.25" customHeight="1">
      <c r="A162" s="42"/>
      <c r="B162" s="43"/>
      <c r="C162" s="216" t="s">
        <v>349</v>
      </c>
      <c r="D162" s="216" t="s">
        <v>217</v>
      </c>
      <c r="E162" s="217" t="s">
        <v>4750</v>
      </c>
      <c r="F162" s="218" t="s">
        <v>4751</v>
      </c>
      <c r="G162" s="219" t="s">
        <v>280</v>
      </c>
      <c r="H162" s="220">
        <v>14.5</v>
      </c>
      <c r="I162" s="221"/>
      <c r="J162" s="222">
        <f>ROUND(I162*H162,2)</f>
        <v>0</v>
      </c>
      <c r="K162" s="218" t="s">
        <v>221</v>
      </c>
      <c r="L162" s="48"/>
      <c r="M162" s="223" t="s">
        <v>32</v>
      </c>
      <c r="N162" s="224" t="s">
        <v>47</v>
      </c>
      <c r="O162" s="88"/>
      <c r="P162" s="225">
        <f>O162*H162</f>
        <v>0</v>
      </c>
      <c r="Q162" s="225">
        <v>0</v>
      </c>
      <c r="R162" s="225">
        <f>Q162*H162</f>
        <v>0</v>
      </c>
      <c r="S162" s="225">
        <v>0.012999999999999999</v>
      </c>
      <c r="T162" s="226">
        <f>S162*H162</f>
        <v>0.1885</v>
      </c>
      <c r="U162" s="42"/>
      <c r="V162" s="42"/>
      <c r="W162" s="42"/>
      <c r="X162" s="42"/>
      <c r="Y162" s="42"/>
      <c r="Z162" s="42"/>
      <c r="AA162" s="42"/>
      <c r="AB162" s="42"/>
      <c r="AC162" s="42"/>
      <c r="AD162" s="42"/>
      <c r="AE162" s="42"/>
      <c r="AR162" s="227" t="s">
        <v>215</v>
      </c>
      <c r="AT162" s="227" t="s">
        <v>217</v>
      </c>
      <c r="AU162" s="227" t="s">
        <v>85</v>
      </c>
      <c r="AY162" s="20" t="s">
        <v>214</v>
      </c>
      <c r="BE162" s="228">
        <f>IF(N162="základní",J162,0)</f>
        <v>0</v>
      </c>
      <c r="BF162" s="228">
        <f>IF(N162="snížená",J162,0)</f>
        <v>0</v>
      </c>
      <c r="BG162" s="228">
        <f>IF(N162="zákl. přenesená",J162,0)</f>
        <v>0</v>
      </c>
      <c r="BH162" s="228">
        <f>IF(N162="sníž. přenesená",J162,0)</f>
        <v>0</v>
      </c>
      <c r="BI162" s="228">
        <f>IF(N162="nulová",J162,0)</f>
        <v>0</v>
      </c>
      <c r="BJ162" s="20" t="s">
        <v>83</v>
      </c>
      <c r="BK162" s="228">
        <f>ROUND(I162*H162,2)</f>
        <v>0</v>
      </c>
      <c r="BL162" s="20" t="s">
        <v>215</v>
      </c>
      <c r="BM162" s="227" t="s">
        <v>4752</v>
      </c>
    </row>
    <row r="163" s="2" customFormat="1">
      <c r="A163" s="42"/>
      <c r="B163" s="43"/>
      <c r="C163" s="44"/>
      <c r="D163" s="229" t="s">
        <v>223</v>
      </c>
      <c r="E163" s="44"/>
      <c r="F163" s="230" t="s">
        <v>4753</v>
      </c>
      <c r="G163" s="44"/>
      <c r="H163" s="44"/>
      <c r="I163" s="231"/>
      <c r="J163" s="44"/>
      <c r="K163" s="44"/>
      <c r="L163" s="48"/>
      <c r="M163" s="232"/>
      <c r="N163" s="233"/>
      <c r="O163" s="88"/>
      <c r="P163" s="88"/>
      <c r="Q163" s="88"/>
      <c r="R163" s="88"/>
      <c r="S163" s="88"/>
      <c r="T163" s="89"/>
      <c r="U163" s="42"/>
      <c r="V163" s="42"/>
      <c r="W163" s="42"/>
      <c r="X163" s="42"/>
      <c r="Y163" s="42"/>
      <c r="Z163" s="42"/>
      <c r="AA163" s="42"/>
      <c r="AB163" s="42"/>
      <c r="AC163" s="42"/>
      <c r="AD163" s="42"/>
      <c r="AE163" s="42"/>
      <c r="AT163" s="20" t="s">
        <v>223</v>
      </c>
      <c r="AU163" s="20" t="s">
        <v>85</v>
      </c>
    </row>
    <row r="164" s="14" customFormat="1">
      <c r="A164" s="14"/>
      <c r="B164" s="245"/>
      <c r="C164" s="246"/>
      <c r="D164" s="236" t="s">
        <v>225</v>
      </c>
      <c r="E164" s="247" t="s">
        <v>32</v>
      </c>
      <c r="F164" s="248" t="s">
        <v>4754</v>
      </c>
      <c r="G164" s="246"/>
      <c r="H164" s="249">
        <v>10</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4755</v>
      </c>
      <c r="G165" s="246"/>
      <c r="H165" s="249">
        <v>4.5</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5" customFormat="1">
      <c r="A166" s="15"/>
      <c r="B166" s="256"/>
      <c r="C166" s="257"/>
      <c r="D166" s="236" t="s">
        <v>225</v>
      </c>
      <c r="E166" s="258" t="s">
        <v>32</v>
      </c>
      <c r="F166" s="259" t="s">
        <v>256</v>
      </c>
      <c r="G166" s="257"/>
      <c r="H166" s="260">
        <v>14.5</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225</v>
      </c>
      <c r="AU166" s="266" t="s">
        <v>85</v>
      </c>
      <c r="AV166" s="15" t="s">
        <v>215</v>
      </c>
      <c r="AW166" s="15" t="s">
        <v>38</v>
      </c>
      <c r="AX166" s="15" t="s">
        <v>83</v>
      </c>
      <c r="AY166" s="266" t="s">
        <v>214</v>
      </c>
    </row>
    <row r="167" s="12" customFormat="1" ht="22.8" customHeight="1">
      <c r="A167" s="12"/>
      <c r="B167" s="200"/>
      <c r="C167" s="201"/>
      <c r="D167" s="202" t="s">
        <v>75</v>
      </c>
      <c r="E167" s="214" t="s">
        <v>446</v>
      </c>
      <c r="F167" s="214" t="s">
        <v>447</v>
      </c>
      <c r="G167" s="201"/>
      <c r="H167" s="201"/>
      <c r="I167" s="204"/>
      <c r="J167" s="215">
        <f>BK167</f>
        <v>0</v>
      </c>
      <c r="K167" s="201"/>
      <c r="L167" s="206"/>
      <c r="M167" s="207"/>
      <c r="N167" s="208"/>
      <c r="O167" s="208"/>
      <c r="P167" s="209">
        <f>SUM(P168:P176)</f>
        <v>0</v>
      </c>
      <c r="Q167" s="208"/>
      <c r="R167" s="209">
        <f>SUM(R168:R176)</f>
        <v>0</v>
      </c>
      <c r="S167" s="208"/>
      <c r="T167" s="210">
        <f>SUM(T168:T176)</f>
        <v>0</v>
      </c>
      <c r="U167" s="12"/>
      <c r="V167" s="12"/>
      <c r="W167" s="12"/>
      <c r="X167" s="12"/>
      <c r="Y167" s="12"/>
      <c r="Z167" s="12"/>
      <c r="AA167" s="12"/>
      <c r="AB167" s="12"/>
      <c r="AC167" s="12"/>
      <c r="AD167" s="12"/>
      <c r="AE167" s="12"/>
      <c r="AR167" s="211" t="s">
        <v>83</v>
      </c>
      <c r="AT167" s="212" t="s">
        <v>75</v>
      </c>
      <c r="AU167" s="212" t="s">
        <v>83</v>
      </c>
      <c r="AY167" s="211" t="s">
        <v>214</v>
      </c>
      <c r="BK167" s="213">
        <f>SUM(BK168:BK176)</f>
        <v>0</v>
      </c>
    </row>
    <row r="168" s="2" customFormat="1" ht="37.8" customHeight="1">
      <c r="A168" s="42"/>
      <c r="B168" s="43"/>
      <c r="C168" s="216" t="s">
        <v>356</v>
      </c>
      <c r="D168" s="216" t="s">
        <v>217</v>
      </c>
      <c r="E168" s="217" t="s">
        <v>2324</v>
      </c>
      <c r="F168" s="218" t="s">
        <v>2325</v>
      </c>
      <c r="G168" s="219" t="s">
        <v>241</v>
      </c>
      <c r="H168" s="220">
        <v>13.692</v>
      </c>
      <c r="I168" s="221"/>
      <c r="J168" s="222">
        <f>ROUND(I168*H168,2)</f>
        <v>0</v>
      </c>
      <c r="K168" s="218" t="s">
        <v>221</v>
      </c>
      <c r="L168" s="48"/>
      <c r="M168" s="223" t="s">
        <v>32</v>
      </c>
      <c r="N168" s="224" t="s">
        <v>47</v>
      </c>
      <c r="O168" s="88"/>
      <c r="P168" s="225">
        <f>O168*H168</f>
        <v>0</v>
      </c>
      <c r="Q168" s="225">
        <v>0</v>
      </c>
      <c r="R168" s="225">
        <f>Q168*H168</f>
        <v>0</v>
      </c>
      <c r="S168" s="225">
        <v>0</v>
      </c>
      <c r="T168" s="226">
        <f>S168*H168</f>
        <v>0</v>
      </c>
      <c r="U168" s="42"/>
      <c r="V168" s="42"/>
      <c r="W168" s="42"/>
      <c r="X168" s="42"/>
      <c r="Y168" s="42"/>
      <c r="Z168" s="42"/>
      <c r="AA168" s="42"/>
      <c r="AB168" s="42"/>
      <c r="AC168" s="42"/>
      <c r="AD168" s="42"/>
      <c r="AE168" s="42"/>
      <c r="AR168" s="227" t="s">
        <v>215</v>
      </c>
      <c r="AT168" s="227" t="s">
        <v>217</v>
      </c>
      <c r="AU168" s="227" t="s">
        <v>85</v>
      </c>
      <c r="AY168" s="20" t="s">
        <v>214</v>
      </c>
      <c r="BE168" s="228">
        <f>IF(N168="základní",J168,0)</f>
        <v>0</v>
      </c>
      <c r="BF168" s="228">
        <f>IF(N168="snížená",J168,0)</f>
        <v>0</v>
      </c>
      <c r="BG168" s="228">
        <f>IF(N168="zákl. přenesená",J168,0)</f>
        <v>0</v>
      </c>
      <c r="BH168" s="228">
        <f>IF(N168="sníž. přenesená",J168,0)</f>
        <v>0</v>
      </c>
      <c r="BI168" s="228">
        <f>IF(N168="nulová",J168,0)</f>
        <v>0</v>
      </c>
      <c r="BJ168" s="20" t="s">
        <v>83</v>
      </c>
      <c r="BK168" s="228">
        <f>ROUND(I168*H168,2)</f>
        <v>0</v>
      </c>
      <c r="BL168" s="20" t="s">
        <v>215</v>
      </c>
      <c r="BM168" s="227" t="s">
        <v>4756</v>
      </c>
    </row>
    <row r="169" s="2" customFormat="1">
      <c r="A169" s="42"/>
      <c r="B169" s="43"/>
      <c r="C169" s="44"/>
      <c r="D169" s="229" t="s">
        <v>223</v>
      </c>
      <c r="E169" s="44"/>
      <c r="F169" s="230" t="s">
        <v>2327</v>
      </c>
      <c r="G169" s="44"/>
      <c r="H169" s="44"/>
      <c r="I169" s="231"/>
      <c r="J169" s="44"/>
      <c r="K169" s="44"/>
      <c r="L169" s="48"/>
      <c r="M169" s="232"/>
      <c r="N169" s="233"/>
      <c r="O169" s="88"/>
      <c r="P169" s="88"/>
      <c r="Q169" s="88"/>
      <c r="R169" s="88"/>
      <c r="S169" s="88"/>
      <c r="T169" s="89"/>
      <c r="U169" s="42"/>
      <c r="V169" s="42"/>
      <c r="W169" s="42"/>
      <c r="X169" s="42"/>
      <c r="Y169" s="42"/>
      <c r="Z169" s="42"/>
      <c r="AA169" s="42"/>
      <c r="AB169" s="42"/>
      <c r="AC169" s="42"/>
      <c r="AD169" s="42"/>
      <c r="AE169" s="42"/>
      <c r="AT169" s="20" t="s">
        <v>223</v>
      </c>
      <c r="AU169" s="20" t="s">
        <v>85</v>
      </c>
    </row>
    <row r="170" s="2" customFormat="1" ht="33" customHeight="1">
      <c r="A170" s="42"/>
      <c r="B170" s="43"/>
      <c r="C170" s="216" t="s">
        <v>7</v>
      </c>
      <c r="D170" s="216" t="s">
        <v>217</v>
      </c>
      <c r="E170" s="217" t="s">
        <v>454</v>
      </c>
      <c r="F170" s="218" t="s">
        <v>455</v>
      </c>
      <c r="G170" s="219" t="s">
        <v>241</v>
      </c>
      <c r="H170" s="220">
        <v>13.692</v>
      </c>
      <c r="I170" s="221"/>
      <c r="J170" s="222">
        <f>ROUND(I170*H170,2)</f>
        <v>0</v>
      </c>
      <c r="K170" s="218" t="s">
        <v>221</v>
      </c>
      <c r="L170" s="48"/>
      <c r="M170" s="223" t="s">
        <v>32</v>
      </c>
      <c r="N170" s="224" t="s">
        <v>47</v>
      </c>
      <c r="O170" s="88"/>
      <c r="P170" s="225">
        <f>O170*H170</f>
        <v>0</v>
      </c>
      <c r="Q170" s="225">
        <v>0</v>
      </c>
      <c r="R170" s="225">
        <f>Q170*H170</f>
        <v>0</v>
      </c>
      <c r="S170" s="225">
        <v>0</v>
      </c>
      <c r="T170" s="226">
        <f>S170*H170</f>
        <v>0</v>
      </c>
      <c r="U170" s="42"/>
      <c r="V170" s="42"/>
      <c r="W170" s="42"/>
      <c r="X170" s="42"/>
      <c r="Y170" s="42"/>
      <c r="Z170" s="42"/>
      <c r="AA170" s="42"/>
      <c r="AB170" s="42"/>
      <c r="AC170" s="42"/>
      <c r="AD170" s="42"/>
      <c r="AE170" s="42"/>
      <c r="AR170" s="227" t="s">
        <v>215</v>
      </c>
      <c r="AT170" s="227" t="s">
        <v>217</v>
      </c>
      <c r="AU170" s="227" t="s">
        <v>85</v>
      </c>
      <c r="AY170" s="20" t="s">
        <v>214</v>
      </c>
      <c r="BE170" s="228">
        <f>IF(N170="základní",J170,0)</f>
        <v>0</v>
      </c>
      <c r="BF170" s="228">
        <f>IF(N170="snížená",J170,0)</f>
        <v>0</v>
      </c>
      <c r="BG170" s="228">
        <f>IF(N170="zákl. přenesená",J170,0)</f>
        <v>0</v>
      </c>
      <c r="BH170" s="228">
        <f>IF(N170="sníž. přenesená",J170,0)</f>
        <v>0</v>
      </c>
      <c r="BI170" s="228">
        <f>IF(N170="nulová",J170,0)</f>
        <v>0</v>
      </c>
      <c r="BJ170" s="20" t="s">
        <v>83</v>
      </c>
      <c r="BK170" s="228">
        <f>ROUND(I170*H170,2)</f>
        <v>0</v>
      </c>
      <c r="BL170" s="20" t="s">
        <v>215</v>
      </c>
      <c r="BM170" s="227" t="s">
        <v>4757</v>
      </c>
    </row>
    <row r="171" s="2" customFormat="1">
      <c r="A171" s="42"/>
      <c r="B171" s="43"/>
      <c r="C171" s="44"/>
      <c r="D171" s="229" t="s">
        <v>223</v>
      </c>
      <c r="E171" s="44"/>
      <c r="F171" s="230" t="s">
        <v>457</v>
      </c>
      <c r="G171" s="44"/>
      <c r="H171" s="44"/>
      <c r="I171" s="231"/>
      <c r="J171" s="44"/>
      <c r="K171" s="44"/>
      <c r="L171" s="48"/>
      <c r="M171" s="232"/>
      <c r="N171" s="233"/>
      <c r="O171" s="88"/>
      <c r="P171" s="88"/>
      <c r="Q171" s="88"/>
      <c r="R171" s="88"/>
      <c r="S171" s="88"/>
      <c r="T171" s="89"/>
      <c r="U171" s="42"/>
      <c r="V171" s="42"/>
      <c r="W171" s="42"/>
      <c r="X171" s="42"/>
      <c r="Y171" s="42"/>
      <c r="Z171" s="42"/>
      <c r="AA171" s="42"/>
      <c r="AB171" s="42"/>
      <c r="AC171" s="42"/>
      <c r="AD171" s="42"/>
      <c r="AE171" s="42"/>
      <c r="AT171" s="20" t="s">
        <v>223</v>
      </c>
      <c r="AU171" s="20" t="s">
        <v>85</v>
      </c>
    </row>
    <row r="172" s="2" customFormat="1" ht="44.25" customHeight="1">
      <c r="A172" s="42"/>
      <c r="B172" s="43"/>
      <c r="C172" s="216" t="s">
        <v>365</v>
      </c>
      <c r="D172" s="216" t="s">
        <v>217</v>
      </c>
      <c r="E172" s="217" t="s">
        <v>460</v>
      </c>
      <c r="F172" s="218" t="s">
        <v>461</v>
      </c>
      <c r="G172" s="219" t="s">
        <v>241</v>
      </c>
      <c r="H172" s="220">
        <v>273.83999999999997</v>
      </c>
      <c r="I172" s="221"/>
      <c r="J172" s="222">
        <f>ROUND(I172*H172,2)</f>
        <v>0</v>
      </c>
      <c r="K172" s="218" t="s">
        <v>221</v>
      </c>
      <c r="L172" s="48"/>
      <c r="M172" s="223" t="s">
        <v>32</v>
      </c>
      <c r="N172" s="224" t="s">
        <v>47</v>
      </c>
      <c r="O172" s="88"/>
      <c r="P172" s="225">
        <f>O172*H172</f>
        <v>0</v>
      </c>
      <c r="Q172" s="225">
        <v>0</v>
      </c>
      <c r="R172" s="225">
        <f>Q172*H172</f>
        <v>0</v>
      </c>
      <c r="S172" s="225">
        <v>0</v>
      </c>
      <c r="T172" s="226">
        <f>S172*H172</f>
        <v>0</v>
      </c>
      <c r="U172" s="42"/>
      <c r="V172" s="42"/>
      <c r="W172" s="42"/>
      <c r="X172" s="42"/>
      <c r="Y172" s="42"/>
      <c r="Z172" s="42"/>
      <c r="AA172" s="42"/>
      <c r="AB172" s="42"/>
      <c r="AC172" s="42"/>
      <c r="AD172" s="42"/>
      <c r="AE172" s="42"/>
      <c r="AR172" s="227" t="s">
        <v>215</v>
      </c>
      <c r="AT172" s="227" t="s">
        <v>217</v>
      </c>
      <c r="AU172" s="227" t="s">
        <v>85</v>
      </c>
      <c r="AY172" s="20" t="s">
        <v>214</v>
      </c>
      <c r="BE172" s="228">
        <f>IF(N172="základní",J172,0)</f>
        <v>0</v>
      </c>
      <c r="BF172" s="228">
        <f>IF(N172="snížená",J172,0)</f>
        <v>0</v>
      </c>
      <c r="BG172" s="228">
        <f>IF(N172="zákl. přenesená",J172,0)</f>
        <v>0</v>
      </c>
      <c r="BH172" s="228">
        <f>IF(N172="sníž. přenesená",J172,0)</f>
        <v>0</v>
      </c>
      <c r="BI172" s="228">
        <f>IF(N172="nulová",J172,0)</f>
        <v>0</v>
      </c>
      <c r="BJ172" s="20" t="s">
        <v>83</v>
      </c>
      <c r="BK172" s="228">
        <f>ROUND(I172*H172,2)</f>
        <v>0</v>
      </c>
      <c r="BL172" s="20" t="s">
        <v>215</v>
      </c>
      <c r="BM172" s="227" t="s">
        <v>4758</v>
      </c>
    </row>
    <row r="173" s="2" customFormat="1">
      <c r="A173" s="42"/>
      <c r="B173" s="43"/>
      <c r="C173" s="44"/>
      <c r="D173" s="229" t="s">
        <v>223</v>
      </c>
      <c r="E173" s="44"/>
      <c r="F173" s="230" t="s">
        <v>463</v>
      </c>
      <c r="G173" s="44"/>
      <c r="H173" s="44"/>
      <c r="I173" s="231"/>
      <c r="J173" s="44"/>
      <c r="K173" s="44"/>
      <c r="L173" s="48"/>
      <c r="M173" s="232"/>
      <c r="N173" s="233"/>
      <c r="O173" s="88"/>
      <c r="P173" s="88"/>
      <c r="Q173" s="88"/>
      <c r="R173" s="88"/>
      <c r="S173" s="88"/>
      <c r="T173" s="89"/>
      <c r="U173" s="42"/>
      <c r="V173" s="42"/>
      <c r="W173" s="42"/>
      <c r="X173" s="42"/>
      <c r="Y173" s="42"/>
      <c r="Z173" s="42"/>
      <c r="AA173" s="42"/>
      <c r="AB173" s="42"/>
      <c r="AC173" s="42"/>
      <c r="AD173" s="42"/>
      <c r="AE173" s="42"/>
      <c r="AT173" s="20" t="s">
        <v>223</v>
      </c>
      <c r="AU173" s="20" t="s">
        <v>85</v>
      </c>
    </row>
    <row r="174" s="14" customFormat="1">
      <c r="A174" s="14"/>
      <c r="B174" s="245"/>
      <c r="C174" s="246"/>
      <c r="D174" s="236" t="s">
        <v>225</v>
      </c>
      <c r="E174" s="246"/>
      <c r="F174" s="248" t="s">
        <v>4759</v>
      </c>
      <c r="G174" s="246"/>
      <c r="H174" s="249">
        <v>273.83999999999997</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225</v>
      </c>
      <c r="AU174" s="255" t="s">
        <v>85</v>
      </c>
      <c r="AV174" s="14" t="s">
        <v>85</v>
      </c>
      <c r="AW174" s="14" t="s">
        <v>4</v>
      </c>
      <c r="AX174" s="14" t="s">
        <v>83</v>
      </c>
      <c r="AY174" s="255" t="s">
        <v>214</v>
      </c>
    </row>
    <row r="175" s="2" customFormat="1" ht="44.25" customHeight="1">
      <c r="A175" s="42"/>
      <c r="B175" s="43"/>
      <c r="C175" s="216" t="s">
        <v>370</v>
      </c>
      <c r="D175" s="216" t="s">
        <v>217</v>
      </c>
      <c r="E175" s="217" t="s">
        <v>1779</v>
      </c>
      <c r="F175" s="218" t="s">
        <v>1780</v>
      </c>
      <c r="G175" s="219" t="s">
        <v>241</v>
      </c>
      <c r="H175" s="220">
        <v>9</v>
      </c>
      <c r="I175" s="221"/>
      <c r="J175" s="222">
        <f>ROUND(I175*H175,2)</f>
        <v>0</v>
      </c>
      <c r="K175" s="218" t="s">
        <v>221</v>
      </c>
      <c r="L175" s="48"/>
      <c r="M175" s="223" t="s">
        <v>32</v>
      </c>
      <c r="N175" s="224" t="s">
        <v>47</v>
      </c>
      <c r="O175" s="88"/>
      <c r="P175" s="225">
        <f>O175*H175</f>
        <v>0</v>
      </c>
      <c r="Q175" s="225">
        <v>0</v>
      </c>
      <c r="R175" s="225">
        <f>Q175*H175</f>
        <v>0</v>
      </c>
      <c r="S175" s="225">
        <v>0</v>
      </c>
      <c r="T175" s="226">
        <f>S175*H175</f>
        <v>0</v>
      </c>
      <c r="U175" s="42"/>
      <c r="V175" s="42"/>
      <c r="W175" s="42"/>
      <c r="X175" s="42"/>
      <c r="Y175" s="42"/>
      <c r="Z175" s="42"/>
      <c r="AA175" s="42"/>
      <c r="AB175" s="42"/>
      <c r="AC175" s="42"/>
      <c r="AD175" s="42"/>
      <c r="AE175" s="42"/>
      <c r="AR175" s="227" t="s">
        <v>215</v>
      </c>
      <c r="AT175" s="227" t="s">
        <v>217</v>
      </c>
      <c r="AU175" s="227" t="s">
        <v>85</v>
      </c>
      <c r="AY175" s="20" t="s">
        <v>214</v>
      </c>
      <c r="BE175" s="228">
        <f>IF(N175="základní",J175,0)</f>
        <v>0</v>
      </c>
      <c r="BF175" s="228">
        <f>IF(N175="snížená",J175,0)</f>
        <v>0</v>
      </c>
      <c r="BG175" s="228">
        <f>IF(N175="zákl. přenesená",J175,0)</f>
        <v>0</v>
      </c>
      <c r="BH175" s="228">
        <f>IF(N175="sníž. přenesená",J175,0)</f>
        <v>0</v>
      </c>
      <c r="BI175" s="228">
        <f>IF(N175="nulová",J175,0)</f>
        <v>0</v>
      </c>
      <c r="BJ175" s="20" t="s">
        <v>83</v>
      </c>
      <c r="BK175" s="228">
        <f>ROUND(I175*H175,2)</f>
        <v>0</v>
      </c>
      <c r="BL175" s="20" t="s">
        <v>215</v>
      </c>
      <c r="BM175" s="227" t="s">
        <v>4760</v>
      </c>
    </row>
    <row r="176" s="2" customFormat="1">
      <c r="A176" s="42"/>
      <c r="B176" s="43"/>
      <c r="C176" s="44"/>
      <c r="D176" s="229" t="s">
        <v>223</v>
      </c>
      <c r="E176" s="44"/>
      <c r="F176" s="230" t="s">
        <v>1782</v>
      </c>
      <c r="G176" s="44"/>
      <c r="H176" s="44"/>
      <c r="I176" s="231"/>
      <c r="J176" s="44"/>
      <c r="K176" s="44"/>
      <c r="L176" s="48"/>
      <c r="M176" s="232"/>
      <c r="N176" s="233"/>
      <c r="O176" s="88"/>
      <c r="P176" s="88"/>
      <c r="Q176" s="88"/>
      <c r="R176" s="88"/>
      <c r="S176" s="88"/>
      <c r="T176" s="89"/>
      <c r="U176" s="42"/>
      <c r="V176" s="42"/>
      <c r="W176" s="42"/>
      <c r="X176" s="42"/>
      <c r="Y176" s="42"/>
      <c r="Z176" s="42"/>
      <c r="AA176" s="42"/>
      <c r="AB176" s="42"/>
      <c r="AC176" s="42"/>
      <c r="AD176" s="42"/>
      <c r="AE176" s="42"/>
      <c r="AT176" s="20" t="s">
        <v>223</v>
      </c>
      <c r="AU176" s="20" t="s">
        <v>85</v>
      </c>
    </row>
    <row r="177" s="12" customFormat="1" ht="22.8" customHeight="1">
      <c r="A177" s="12"/>
      <c r="B177" s="200"/>
      <c r="C177" s="201"/>
      <c r="D177" s="202" t="s">
        <v>75</v>
      </c>
      <c r="E177" s="214" t="s">
        <v>475</v>
      </c>
      <c r="F177" s="214" t="s">
        <v>476</v>
      </c>
      <c r="G177" s="201"/>
      <c r="H177" s="201"/>
      <c r="I177" s="204"/>
      <c r="J177" s="215">
        <f>BK177</f>
        <v>0</v>
      </c>
      <c r="K177" s="201"/>
      <c r="L177" s="206"/>
      <c r="M177" s="207"/>
      <c r="N177" s="208"/>
      <c r="O177" s="208"/>
      <c r="P177" s="209">
        <f>SUM(P178:P179)</f>
        <v>0</v>
      </c>
      <c r="Q177" s="208"/>
      <c r="R177" s="209">
        <f>SUM(R178:R179)</f>
        <v>0</v>
      </c>
      <c r="S177" s="208"/>
      <c r="T177" s="210">
        <f>SUM(T178:T179)</f>
        <v>0</v>
      </c>
      <c r="U177" s="12"/>
      <c r="V177" s="12"/>
      <c r="W177" s="12"/>
      <c r="X177" s="12"/>
      <c r="Y177" s="12"/>
      <c r="Z177" s="12"/>
      <c r="AA177" s="12"/>
      <c r="AB177" s="12"/>
      <c r="AC177" s="12"/>
      <c r="AD177" s="12"/>
      <c r="AE177" s="12"/>
      <c r="AR177" s="211" t="s">
        <v>83</v>
      </c>
      <c r="AT177" s="212" t="s">
        <v>75</v>
      </c>
      <c r="AU177" s="212" t="s">
        <v>83</v>
      </c>
      <c r="AY177" s="211" t="s">
        <v>214</v>
      </c>
      <c r="BK177" s="213">
        <f>SUM(BK178:BK179)</f>
        <v>0</v>
      </c>
    </row>
    <row r="178" s="2" customFormat="1" ht="55.5" customHeight="1">
      <c r="A178" s="42"/>
      <c r="B178" s="43"/>
      <c r="C178" s="216" t="s">
        <v>377</v>
      </c>
      <c r="D178" s="216" t="s">
        <v>217</v>
      </c>
      <c r="E178" s="217" t="s">
        <v>4761</v>
      </c>
      <c r="F178" s="218" t="s">
        <v>4762</v>
      </c>
      <c r="G178" s="219" t="s">
        <v>241</v>
      </c>
      <c r="H178" s="220">
        <v>4.641</v>
      </c>
      <c r="I178" s="221"/>
      <c r="J178" s="222">
        <f>ROUND(I178*H178,2)</f>
        <v>0</v>
      </c>
      <c r="K178" s="218" t="s">
        <v>221</v>
      </c>
      <c r="L178" s="48"/>
      <c r="M178" s="223" t="s">
        <v>32</v>
      </c>
      <c r="N178" s="224" t="s">
        <v>47</v>
      </c>
      <c r="O178" s="88"/>
      <c r="P178" s="225">
        <f>O178*H178</f>
        <v>0</v>
      </c>
      <c r="Q178" s="225">
        <v>0</v>
      </c>
      <c r="R178" s="225">
        <f>Q178*H178</f>
        <v>0</v>
      </c>
      <c r="S178" s="225">
        <v>0</v>
      </c>
      <c r="T178" s="226">
        <f>S178*H178</f>
        <v>0</v>
      </c>
      <c r="U178" s="42"/>
      <c r="V178" s="42"/>
      <c r="W178" s="42"/>
      <c r="X178" s="42"/>
      <c r="Y178" s="42"/>
      <c r="Z178" s="42"/>
      <c r="AA178" s="42"/>
      <c r="AB178" s="42"/>
      <c r="AC178" s="42"/>
      <c r="AD178" s="42"/>
      <c r="AE178" s="42"/>
      <c r="AR178" s="227" t="s">
        <v>215</v>
      </c>
      <c r="AT178" s="227" t="s">
        <v>217</v>
      </c>
      <c r="AU178" s="227" t="s">
        <v>85</v>
      </c>
      <c r="AY178" s="20" t="s">
        <v>214</v>
      </c>
      <c r="BE178" s="228">
        <f>IF(N178="základní",J178,0)</f>
        <v>0</v>
      </c>
      <c r="BF178" s="228">
        <f>IF(N178="snížená",J178,0)</f>
        <v>0</v>
      </c>
      <c r="BG178" s="228">
        <f>IF(N178="zákl. přenesená",J178,0)</f>
        <v>0</v>
      </c>
      <c r="BH178" s="228">
        <f>IF(N178="sníž. přenesená",J178,0)</f>
        <v>0</v>
      </c>
      <c r="BI178" s="228">
        <f>IF(N178="nulová",J178,0)</f>
        <v>0</v>
      </c>
      <c r="BJ178" s="20" t="s">
        <v>83</v>
      </c>
      <c r="BK178" s="228">
        <f>ROUND(I178*H178,2)</f>
        <v>0</v>
      </c>
      <c r="BL178" s="20" t="s">
        <v>215</v>
      </c>
      <c r="BM178" s="227" t="s">
        <v>4763</v>
      </c>
    </row>
    <row r="179" s="2" customFormat="1">
      <c r="A179" s="42"/>
      <c r="B179" s="43"/>
      <c r="C179" s="44"/>
      <c r="D179" s="229" t="s">
        <v>223</v>
      </c>
      <c r="E179" s="44"/>
      <c r="F179" s="230" t="s">
        <v>4764</v>
      </c>
      <c r="G179" s="44"/>
      <c r="H179" s="44"/>
      <c r="I179" s="231"/>
      <c r="J179" s="44"/>
      <c r="K179" s="44"/>
      <c r="L179" s="48"/>
      <c r="M179" s="232"/>
      <c r="N179" s="233"/>
      <c r="O179" s="88"/>
      <c r="P179" s="88"/>
      <c r="Q179" s="88"/>
      <c r="R179" s="88"/>
      <c r="S179" s="88"/>
      <c r="T179" s="89"/>
      <c r="U179" s="42"/>
      <c r="V179" s="42"/>
      <c r="W179" s="42"/>
      <c r="X179" s="42"/>
      <c r="Y179" s="42"/>
      <c r="Z179" s="42"/>
      <c r="AA179" s="42"/>
      <c r="AB179" s="42"/>
      <c r="AC179" s="42"/>
      <c r="AD179" s="42"/>
      <c r="AE179" s="42"/>
      <c r="AT179" s="20" t="s">
        <v>223</v>
      </c>
      <c r="AU179" s="20" t="s">
        <v>85</v>
      </c>
    </row>
    <row r="180" s="12" customFormat="1" ht="25.92" customHeight="1">
      <c r="A180" s="12"/>
      <c r="B180" s="200"/>
      <c r="C180" s="201"/>
      <c r="D180" s="202" t="s">
        <v>75</v>
      </c>
      <c r="E180" s="203" t="s">
        <v>482</v>
      </c>
      <c r="F180" s="203" t="s">
        <v>483</v>
      </c>
      <c r="G180" s="201"/>
      <c r="H180" s="201"/>
      <c r="I180" s="204"/>
      <c r="J180" s="205">
        <f>BK180</f>
        <v>0</v>
      </c>
      <c r="K180" s="201"/>
      <c r="L180" s="206"/>
      <c r="M180" s="207"/>
      <c r="N180" s="208"/>
      <c r="O180" s="208"/>
      <c r="P180" s="209">
        <f>P181+P188+P201+P211+P226+P253+P293</f>
        <v>0</v>
      </c>
      <c r="Q180" s="208"/>
      <c r="R180" s="209">
        <f>R181+R188+R201+R211+R226+R253+R293</f>
        <v>4.4617649100000012</v>
      </c>
      <c r="S180" s="208"/>
      <c r="T180" s="210">
        <f>T181+T188+T201+T211+T226+T253+T293</f>
        <v>1.4526059999999998</v>
      </c>
      <c r="U180" s="12"/>
      <c r="V180" s="12"/>
      <c r="W180" s="12"/>
      <c r="X180" s="12"/>
      <c r="Y180" s="12"/>
      <c r="Z180" s="12"/>
      <c r="AA180" s="12"/>
      <c r="AB180" s="12"/>
      <c r="AC180" s="12"/>
      <c r="AD180" s="12"/>
      <c r="AE180" s="12"/>
      <c r="AR180" s="211" t="s">
        <v>85</v>
      </c>
      <c r="AT180" s="212" t="s">
        <v>75</v>
      </c>
      <c r="AU180" s="212" t="s">
        <v>76</v>
      </c>
      <c r="AY180" s="211" t="s">
        <v>214</v>
      </c>
      <c r="BK180" s="213">
        <f>BK181+BK188+BK201+BK211+BK226+BK253+BK293</f>
        <v>0</v>
      </c>
    </row>
    <row r="181" s="12" customFormat="1" ht="22.8" customHeight="1">
      <c r="A181" s="12"/>
      <c r="B181" s="200"/>
      <c r="C181" s="201"/>
      <c r="D181" s="202" t="s">
        <v>75</v>
      </c>
      <c r="E181" s="214" t="s">
        <v>1559</v>
      </c>
      <c r="F181" s="214" t="s">
        <v>1560</v>
      </c>
      <c r="G181" s="201"/>
      <c r="H181" s="201"/>
      <c r="I181" s="204"/>
      <c r="J181" s="215">
        <f>BK181</f>
        <v>0</v>
      </c>
      <c r="K181" s="201"/>
      <c r="L181" s="206"/>
      <c r="M181" s="207"/>
      <c r="N181" s="208"/>
      <c r="O181" s="208"/>
      <c r="P181" s="209">
        <f>SUM(P182:P187)</f>
        <v>0</v>
      </c>
      <c r="Q181" s="208"/>
      <c r="R181" s="209">
        <f>SUM(R182:R187)</f>
        <v>0.17511000000000002</v>
      </c>
      <c r="S181" s="208"/>
      <c r="T181" s="210">
        <f>SUM(T182:T187)</f>
        <v>0</v>
      </c>
      <c r="U181" s="12"/>
      <c r="V181" s="12"/>
      <c r="W181" s="12"/>
      <c r="X181" s="12"/>
      <c r="Y181" s="12"/>
      <c r="Z181" s="12"/>
      <c r="AA181" s="12"/>
      <c r="AB181" s="12"/>
      <c r="AC181" s="12"/>
      <c r="AD181" s="12"/>
      <c r="AE181" s="12"/>
      <c r="AR181" s="211" t="s">
        <v>85</v>
      </c>
      <c r="AT181" s="212" t="s">
        <v>75</v>
      </c>
      <c r="AU181" s="212" t="s">
        <v>83</v>
      </c>
      <c r="AY181" s="211" t="s">
        <v>214</v>
      </c>
      <c r="BK181" s="213">
        <f>SUM(BK182:BK187)</f>
        <v>0</v>
      </c>
    </row>
    <row r="182" s="2" customFormat="1" ht="55.5" customHeight="1">
      <c r="A182" s="42"/>
      <c r="B182" s="43"/>
      <c r="C182" s="216" t="s">
        <v>383</v>
      </c>
      <c r="D182" s="216" t="s">
        <v>217</v>
      </c>
      <c r="E182" s="217" t="s">
        <v>4765</v>
      </c>
      <c r="F182" s="218" t="s">
        <v>4766</v>
      </c>
      <c r="G182" s="219" t="s">
        <v>230</v>
      </c>
      <c r="H182" s="220">
        <v>7.7999999999999998</v>
      </c>
      <c r="I182" s="221"/>
      <c r="J182" s="222">
        <f>ROUND(I182*H182,2)</f>
        <v>0</v>
      </c>
      <c r="K182" s="218" t="s">
        <v>221</v>
      </c>
      <c r="L182" s="48"/>
      <c r="M182" s="223" t="s">
        <v>32</v>
      </c>
      <c r="N182" s="224" t="s">
        <v>47</v>
      </c>
      <c r="O182" s="88"/>
      <c r="P182" s="225">
        <f>O182*H182</f>
        <v>0</v>
      </c>
      <c r="Q182" s="225">
        <v>0.022450000000000001</v>
      </c>
      <c r="R182" s="225">
        <f>Q182*H182</f>
        <v>0.17511000000000002</v>
      </c>
      <c r="S182" s="225">
        <v>0</v>
      </c>
      <c r="T182" s="226">
        <f>S182*H182</f>
        <v>0</v>
      </c>
      <c r="U182" s="42"/>
      <c r="V182" s="42"/>
      <c r="W182" s="42"/>
      <c r="X182" s="42"/>
      <c r="Y182" s="42"/>
      <c r="Z182" s="42"/>
      <c r="AA182" s="42"/>
      <c r="AB182" s="42"/>
      <c r="AC182" s="42"/>
      <c r="AD182" s="42"/>
      <c r="AE182" s="42"/>
      <c r="AR182" s="227" t="s">
        <v>334</v>
      </c>
      <c r="AT182" s="227" t="s">
        <v>217</v>
      </c>
      <c r="AU182" s="227" t="s">
        <v>85</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334</v>
      </c>
      <c r="BM182" s="227" t="s">
        <v>4767</v>
      </c>
    </row>
    <row r="183" s="2" customFormat="1">
      <c r="A183" s="42"/>
      <c r="B183" s="43"/>
      <c r="C183" s="44"/>
      <c r="D183" s="229" t="s">
        <v>223</v>
      </c>
      <c r="E183" s="44"/>
      <c r="F183" s="230" t="s">
        <v>4768</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223</v>
      </c>
      <c r="AU183" s="20" t="s">
        <v>85</v>
      </c>
    </row>
    <row r="184" s="13" customFormat="1">
      <c r="A184" s="13"/>
      <c r="B184" s="234"/>
      <c r="C184" s="235"/>
      <c r="D184" s="236" t="s">
        <v>225</v>
      </c>
      <c r="E184" s="237" t="s">
        <v>32</v>
      </c>
      <c r="F184" s="238" t="s">
        <v>4769</v>
      </c>
      <c r="G184" s="235"/>
      <c r="H184" s="237" t="s">
        <v>32</v>
      </c>
      <c r="I184" s="239"/>
      <c r="J184" s="235"/>
      <c r="K184" s="235"/>
      <c r="L184" s="240"/>
      <c r="M184" s="241"/>
      <c r="N184" s="242"/>
      <c r="O184" s="242"/>
      <c r="P184" s="242"/>
      <c r="Q184" s="242"/>
      <c r="R184" s="242"/>
      <c r="S184" s="242"/>
      <c r="T184" s="243"/>
      <c r="U184" s="13"/>
      <c r="V184" s="13"/>
      <c r="W184" s="13"/>
      <c r="X184" s="13"/>
      <c r="Y184" s="13"/>
      <c r="Z184" s="13"/>
      <c r="AA184" s="13"/>
      <c r="AB184" s="13"/>
      <c r="AC184" s="13"/>
      <c r="AD184" s="13"/>
      <c r="AE184" s="13"/>
      <c r="AT184" s="244" t="s">
        <v>225</v>
      </c>
      <c r="AU184" s="244" t="s">
        <v>85</v>
      </c>
      <c r="AV184" s="13" t="s">
        <v>83</v>
      </c>
      <c r="AW184" s="13" t="s">
        <v>38</v>
      </c>
      <c r="AX184" s="13" t="s">
        <v>76</v>
      </c>
      <c r="AY184" s="244" t="s">
        <v>214</v>
      </c>
    </row>
    <row r="185" s="14" customFormat="1">
      <c r="A185" s="14"/>
      <c r="B185" s="245"/>
      <c r="C185" s="246"/>
      <c r="D185" s="236" t="s">
        <v>225</v>
      </c>
      <c r="E185" s="247" t="s">
        <v>32</v>
      </c>
      <c r="F185" s="248" t="s">
        <v>4770</v>
      </c>
      <c r="G185" s="246"/>
      <c r="H185" s="249">
        <v>7.7999999999999998</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225</v>
      </c>
      <c r="AU185" s="255" t="s">
        <v>85</v>
      </c>
      <c r="AV185" s="14" t="s">
        <v>85</v>
      </c>
      <c r="AW185" s="14" t="s">
        <v>38</v>
      </c>
      <c r="AX185" s="14" t="s">
        <v>83</v>
      </c>
      <c r="AY185" s="255" t="s">
        <v>214</v>
      </c>
    </row>
    <row r="186" s="2" customFormat="1" ht="66.75" customHeight="1">
      <c r="A186" s="42"/>
      <c r="B186" s="43"/>
      <c r="C186" s="216" t="s">
        <v>389</v>
      </c>
      <c r="D186" s="216" t="s">
        <v>217</v>
      </c>
      <c r="E186" s="217" t="s">
        <v>3345</v>
      </c>
      <c r="F186" s="218" t="s">
        <v>3346</v>
      </c>
      <c r="G186" s="219" t="s">
        <v>241</v>
      </c>
      <c r="H186" s="220">
        <v>0.17499999999999999</v>
      </c>
      <c r="I186" s="221"/>
      <c r="J186" s="222">
        <f>ROUND(I186*H186,2)</f>
        <v>0</v>
      </c>
      <c r="K186" s="218" t="s">
        <v>221</v>
      </c>
      <c r="L186" s="48"/>
      <c r="M186" s="223" t="s">
        <v>32</v>
      </c>
      <c r="N186" s="224" t="s">
        <v>47</v>
      </c>
      <c r="O186" s="88"/>
      <c r="P186" s="225">
        <f>O186*H186</f>
        <v>0</v>
      </c>
      <c r="Q186" s="225">
        <v>0</v>
      </c>
      <c r="R186" s="225">
        <f>Q186*H186</f>
        <v>0</v>
      </c>
      <c r="S186" s="225">
        <v>0</v>
      </c>
      <c r="T186" s="226">
        <f>S186*H186</f>
        <v>0</v>
      </c>
      <c r="U186" s="42"/>
      <c r="V186" s="42"/>
      <c r="W186" s="42"/>
      <c r="X186" s="42"/>
      <c r="Y186" s="42"/>
      <c r="Z186" s="42"/>
      <c r="AA186" s="42"/>
      <c r="AB186" s="42"/>
      <c r="AC186" s="42"/>
      <c r="AD186" s="42"/>
      <c r="AE186" s="42"/>
      <c r="AR186" s="227" t="s">
        <v>334</v>
      </c>
      <c r="AT186" s="227" t="s">
        <v>217</v>
      </c>
      <c r="AU186" s="227" t="s">
        <v>85</v>
      </c>
      <c r="AY186" s="20" t="s">
        <v>214</v>
      </c>
      <c r="BE186" s="228">
        <f>IF(N186="základní",J186,0)</f>
        <v>0</v>
      </c>
      <c r="BF186" s="228">
        <f>IF(N186="snížená",J186,0)</f>
        <v>0</v>
      </c>
      <c r="BG186" s="228">
        <f>IF(N186="zákl. přenesená",J186,0)</f>
        <v>0</v>
      </c>
      <c r="BH186" s="228">
        <f>IF(N186="sníž. přenesená",J186,0)</f>
        <v>0</v>
      </c>
      <c r="BI186" s="228">
        <f>IF(N186="nulová",J186,0)</f>
        <v>0</v>
      </c>
      <c r="BJ186" s="20" t="s">
        <v>83</v>
      </c>
      <c r="BK186" s="228">
        <f>ROUND(I186*H186,2)</f>
        <v>0</v>
      </c>
      <c r="BL186" s="20" t="s">
        <v>334</v>
      </c>
      <c r="BM186" s="227" t="s">
        <v>4771</v>
      </c>
    </row>
    <row r="187" s="2" customFormat="1">
      <c r="A187" s="42"/>
      <c r="B187" s="43"/>
      <c r="C187" s="44"/>
      <c r="D187" s="229" t="s">
        <v>223</v>
      </c>
      <c r="E187" s="44"/>
      <c r="F187" s="230" t="s">
        <v>3348</v>
      </c>
      <c r="G187" s="44"/>
      <c r="H187" s="44"/>
      <c r="I187" s="231"/>
      <c r="J187" s="44"/>
      <c r="K187" s="44"/>
      <c r="L187" s="48"/>
      <c r="M187" s="232"/>
      <c r="N187" s="233"/>
      <c r="O187" s="88"/>
      <c r="P187" s="88"/>
      <c r="Q187" s="88"/>
      <c r="R187" s="88"/>
      <c r="S187" s="88"/>
      <c r="T187" s="89"/>
      <c r="U187" s="42"/>
      <c r="V187" s="42"/>
      <c r="W187" s="42"/>
      <c r="X187" s="42"/>
      <c r="Y187" s="42"/>
      <c r="Z187" s="42"/>
      <c r="AA187" s="42"/>
      <c r="AB187" s="42"/>
      <c r="AC187" s="42"/>
      <c r="AD187" s="42"/>
      <c r="AE187" s="42"/>
      <c r="AT187" s="20" t="s">
        <v>223</v>
      </c>
      <c r="AU187" s="20" t="s">
        <v>85</v>
      </c>
    </row>
    <row r="188" s="12" customFormat="1" ht="22.8" customHeight="1">
      <c r="A188" s="12"/>
      <c r="B188" s="200"/>
      <c r="C188" s="201"/>
      <c r="D188" s="202" t="s">
        <v>75</v>
      </c>
      <c r="E188" s="214" t="s">
        <v>651</v>
      </c>
      <c r="F188" s="214" t="s">
        <v>652</v>
      </c>
      <c r="G188" s="201"/>
      <c r="H188" s="201"/>
      <c r="I188" s="204"/>
      <c r="J188" s="215">
        <f>BK188</f>
        <v>0</v>
      </c>
      <c r="K188" s="201"/>
      <c r="L188" s="206"/>
      <c r="M188" s="207"/>
      <c r="N188" s="208"/>
      <c r="O188" s="208"/>
      <c r="P188" s="209">
        <f>SUM(P189:P200)</f>
        <v>0</v>
      </c>
      <c r="Q188" s="208"/>
      <c r="R188" s="209">
        <f>SUM(R189:R200)</f>
        <v>0.056950000000000001</v>
      </c>
      <c r="S188" s="208"/>
      <c r="T188" s="210">
        <f>SUM(T189:T200)</f>
        <v>0</v>
      </c>
      <c r="U188" s="12"/>
      <c r="V188" s="12"/>
      <c r="W188" s="12"/>
      <c r="X188" s="12"/>
      <c r="Y188" s="12"/>
      <c r="Z188" s="12"/>
      <c r="AA188" s="12"/>
      <c r="AB188" s="12"/>
      <c r="AC188" s="12"/>
      <c r="AD188" s="12"/>
      <c r="AE188" s="12"/>
      <c r="AR188" s="211" t="s">
        <v>85</v>
      </c>
      <c r="AT188" s="212" t="s">
        <v>75</v>
      </c>
      <c r="AU188" s="212" t="s">
        <v>83</v>
      </c>
      <c r="AY188" s="211" t="s">
        <v>214</v>
      </c>
      <c r="BK188" s="213">
        <f>SUM(BK189:BK200)</f>
        <v>0</v>
      </c>
    </row>
    <row r="189" s="2" customFormat="1" ht="37.8" customHeight="1">
      <c r="A189" s="42"/>
      <c r="B189" s="43"/>
      <c r="C189" s="216" t="s">
        <v>398</v>
      </c>
      <c r="D189" s="216" t="s">
        <v>217</v>
      </c>
      <c r="E189" s="217" t="s">
        <v>4772</v>
      </c>
      <c r="F189" s="218" t="s">
        <v>4773</v>
      </c>
      <c r="G189" s="219" t="s">
        <v>327</v>
      </c>
      <c r="H189" s="220">
        <v>3</v>
      </c>
      <c r="I189" s="221"/>
      <c r="J189" s="222">
        <f>ROUND(I189*H189,2)</f>
        <v>0</v>
      </c>
      <c r="K189" s="218" t="s">
        <v>221</v>
      </c>
      <c r="L189" s="48"/>
      <c r="M189" s="223" t="s">
        <v>32</v>
      </c>
      <c r="N189" s="224" t="s">
        <v>47</v>
      </c>
      <c r="O189" s="88"/>
      <c r="P189" s="225">
        <f>O189*H189</f>
        <v>0</v>
      </c>
      <c r="Q189" s="225">
        <v>0</v>
      </c>
      <c r="R189" s="225">
        <f>Q189*H189</f>
        <v>0</v>
      </c>
      <c r="S189" s="225">
        <v>0</v>
      </c>
      <c r="T189" s="226">
        <f>S189*H189</f>
        <v>0</v>
      </c>
      <c r="U189" s="42"/>
      <c r="V189" s="42"/>
      <c r="W189" s="42"/>
      <c r="X189" s="42"/>
      <c r="Y189" s="42"/>
      <c r="Z189" s="42"/>
      <c r="AA189" s="42"/>
      <c r="AB189" s="42"/>
      <c r="AC189" s="42"/>
      <c r="AD189" s="42"/>
      <c r="AE189" s="42"/>
      <c r="AR189" s="227" t="s">
        <v>334</v>
      </c>
      <c r="AT189" s="227" t="s">
        <v>217</v>
      </c>
      <c r="AU189" s="227" t="s">
        <v>85</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334</v>
      </c>
      <c r="BM189" s="227" t="s">
        <v>4774</v>
      </c>
    </row>
    <row r="190" s="2" customFormat="1">
      <c r="A190" s="42"/>
      <c r="B190" s="43"/>
      <c r="C190" s="44"/>
      <c r="D190" s="229" t="s">
        <v>223</v>
      </c>
      <c r="E190" s="44"/>
      <c r="F190" s="230" t="s">
        <v>4775</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223</v>
      </c>
      <c r="AU190" s="20" t="s">
        <v>85</v>
      </c>
    </row>
    <row r="191" s="2" customFormat="1" ht="24.15" customHeight="1">
      <c r="A191" s="42"/>
      <c r="B191" s="43"/>
      <c r="C191" s="268" t="s">
        <v>406</v>
      </c>
      <c r="D191" s="268" t="s">
        <v>302</v>
      </c>
      <c r="E191" s="269" t="s">
        <v>4776</v>
      </c>
      <c r="F191" s="270" t="s">
        <v>4777</v>
      </c>
      <c r="G191" s="271" t="s">
        <v>327</v>
      </c>
      <c r="H191" s="272">
        <v>3</v>
      </c>
      <c r="I191" s="273"/>
      <c r="J191" s="274">
        <f>ROUND(I191*H191,2)</f>
        <v>0</v>
      </c>
      <c r="K191" s="270" t="s">
        <v>221</v>
      </c>
      <c r="L191" s="275"/>
      <c r="M191" s="276" t="s">
        <v>32</v>
      </c>
      <c r="N191" s="277" t="s">
        <v>47</v>
      </c>
      <c r="O191" s="88"/>
      <c r="P191" s="225">
        <f>O191*H191</f>
        <v>0</v>
      </c>
      <c r="Q191" s="225">
        <v>0.016</v>
      </c>
      <c r="R191" s="225">
        <f>Q191*H191</f>
        <v>0.048000000000000001</v>
      </c>
      <c r="S191" s="225">
        <v>0</v>
      </c>
      <c r="T191" s="226">
        <f>S191*H191</f>
        <v>0</v>
      </c>
      <c r="U191" s="42"/>
      <c r="V191" s="42"/>
      <c r="W191" s="42"/>
      <c r="X191" s="42"/>
      <c r="Y191" s="42"/>
      <c r="Z191" s="42"/>
      <c r="AA191" s="42"/>
      <c r="AB191" s="42"/>
      <c r="AC191" s="42"/>
      <c r="AD191" s="42"/>
      <c r="AE191" s="42"/>
      <c r="AR191" s="227" t="s">
        <v>426</v>
      </c>
      <c r="AT191" s="227" t="s">
        <v>302</v>
      </c>
      <c r="AU191" s="227" t="s">
        <v>85</v>
      </c>
      <c r="AY191" s="20" t="s">
        <v>214</v>
      </c>
      <c r="BE191" s="228">
        <f>IF(N191="základní",J191,0)</f>
        <v>0</v>
      </c>
      <c r="BF191" s="228">
        <f>IF(N191="snížená",J191,0)</f>
        <v>0</v>
      </c>
      <c r="BG191" s="228">
        <f>IF(N191="zákl. přenesená",J191,0)</f>
        <v>0</v>
      </c>
      <c r="BH191" s="228">
        <f>IF(N191="sníž. přenesená",J191,0)</f>
        <v>0</v>
      </c>
      <c r="BI191" s="228">
        <f>IF(N191="nulová",J191,0)</f>
        <v>0</v>
      </c>
      <c r="BJ191" s="20" t="s">
        <v>83</v>
      </c>
      <c r="BK191" s="228">
        <f>ROUND(I191*H191,2)</f>
        <v>0</v>
      </c>
      <c r="BL191" s="20" t="s">
        <v>334</v>
      </c>
      <c r="BM191" s="227" t="s">
        <v>4778</v>
      </c>
    </row>
    <row r="192" s="2" customFormat="1" ht="24.15" customHeight="1">
      <c r="A192" s="42"/>
      <c r="B192" s="43"/>
      <c r="C192" s="216" t="s">
        <v>410</v>
      </c>
      <c r="D192" s="216" t="s">
        <v>217</v>
      </c>
      <c r="E192" s="217" t="s">
        <v>4779</v>
      </c>
      <c r="F192" s="218" t="s">
        <v>4780</v>
      </c>
      <c r="G192" s="219" t="s">
        <v>327</v>
      </c>
      <c r="H192" s="220">
        <v>3</v>
      </c>
      <c r="I192" s="221"/>
      <c r="J192" s="222">
        <f>ROUND(I192*H192,2)</f>
        <v>0</v>
      </c>
      <c r="K192" s="218" t="s">
        <v>221</v>
      </c>
      <c r="L192" s="48"/>
      <c r="M192" s="223" t="s">
        <v>32</v>
      </c>
      <c r="N192" s="224" t="s">
        <v>47</v>
      </c>
      <c r="O192" s="88"/>
      <c r="P192" s="225">
        <f>O192*H192</f>
        <v>0</v>
      </c>
      <c r="Q192" s="225">
        <v>0</v>
      </c>
      <c r="R192" s="225">
        <f>Q192*H192</f>
        <v>0</v>
      </c>
      <c r="S192" s="225">
        <v>0</v>
      </c>
      <c r="T192" s="226">
        <f>S192*H192</f>
        <v>0</v>
      </c>
      <c r="U192" s="42"/>
      <c r="V192" s="42"/>
      <c r="W192" s="42"/>
      <c r="X192" s="42"/>
      <c r="Y192" s="42"/>
      <c r="Z192" s="42"/>
      <c r="AA192" s="42"/>
      <c r="AB192" s="42"/>
      <c r="AC192" s="42"/>
      <c r="AD192" s="42"/>
      <c r="AE192" s="42"/>
      <c r="AR192" s="227" t="s">
        <v>334</v>
      </c>
      <c r="AT192" s="227" t="s">
        <v>217</v>
      </c>
      <c r="AU192" s="227" t="s">
        <v>85</v>
      </c>
      <c r="AY192" s="20" t="s">
        <v>214</v>
      </c>
      <c r="BE192" s="228">
        <f>IF(N192="základní",J192,0)</f>
        <v>0</v>
      </c>
      <c r="BF192" s="228">
        <f>IF(N192="snížená",J192,0)</f>
        <v>0</v>
      </c>
      <c r="BG192" s="228">
        <f>IF(N192="zákl. přenesená",J192,0)</f>
        <v>0</v>
      </c>
      <c r="BH192" s="228">
        <f>IF(N192="sníž. přenesená",J192,0)</f>
        <v>0</v>
      </c>
      <c r="BI192" s="228">
        <f>IF(N192="nulová",J192,0)</f>
        <v>0</v>
      </c>
      <c r="BJ192" s="20" t="s">
        <v>83</v>
      </c>
      <c r="BK192" s="228">
        <f>ROUND(I192*H192,2)</f>
        <v>0</v>
      </c>
      <c r="BL192" s="20" t="s">
        <v>334</v>
      </c>
      <c r="BM192" s="227" t="s">
        <v>4781</v>
      </c>
    </row>
    <row r="193" s="2" customFormat="1">
      <c r="A193" s="42"/>
      <c r="B193" s="43"/>
      <c r="C193" s="44"/>
      <c r="D193" s="229" t="s">
        <v>223</v>
      </c>
      <c r="E193" s="44"/>
      <c r="F193" s="230" t="s">
        <v>4782</v>
      </c>
      <c r="G193" s="44"/>
      <c r="H193" s="44"/>
      <c r="I193" s="231"/>
      <c r="J193" s="44"/>
      <c r="K193" s="44"/>
      <c r="L193" s="48"/>
      <c r="M193" s="232"/>
      <c r="N193" s="233"/>
      <c r="O193" s="88"/>
      <c r="P193" s="88"/>
      <c r="Q193" s="88"/>
      <c r="R193" s="88"/>
      <c r="S193" s="88"/>
      <c r="T193" s="89"/>
      <c r="U193" s="42"/>
      <c r="V193" s="42"/>
      <c r="W193" s="42"/>
      <c r="X193" s="42"/>
      <c r="Y193" s="42"/>
      <c r="Z193" s="42"/>
      <c r="AA193" s="42"/>
      <c r="AB193" s="42"/>
      <c r="AC193" s="42"/>
      <c r="AD193" s="42"/>
      <c r="AE193" s="42"/>
      <c r="AT193" s="20" t="s">
        <v>223</v>
      </c>
      <c r="AU193" s="20" t="s">
        <v>85</v>
      </c>
    </row>
    <row r="194" s="2" customFormat="1" ht="16.5" customHeight="1">
      <c r="A194" s="42"/>
      <c r="B194" s="43"/>
      <c r="C194" s="268" t="s">
        <v>417</v>
      </c>
      <c r="D194" s="268" t="s">
        <v>302</v>
      </c>
      <c r="E194" s="269" t="s">
        <v>4783</v>
      </c>
      <c r="F194" s="270" t="s">
        <v>4784</v>
      </c>
      <c r="G194" s="271" t="s">
        <v>327</v>
      </c>
      <c r="H194" s="272">
        <v>1</v>
      </c>
      <c r="I194" s="273"/>
      <c r="J194" s="274">
        <f>ROUND(I194*H194,2)</f>
        <v>0</v>
      </c>
      <c r="K194" s="270" t="s">
        <v>221</v>
      </c>
      <c r="L194" s="275"/>
      <c r="M194" s="276" t="s">
        <v>32</v>
      </c>
      <c r="N194" s="277" t="s">
        <v>47</v>
      </c>
      <c r="O194" s="88"/>
      <c r="P194" s="225">
        <f>O194*H194</f>
        <v>0</v>
      </c>
      <c r="Q194" s="225">
        <v>0.00014999999999999999</v>
      </c>
      <c r="R194" s="225">
        <f>Q194*H194</f>
        <v>0.00014999999999999999</v>
      </c>
      <c r="S194" s="225">
        <v>0</v>
      </c>
      <c r="T194" s="226">
        <f>S194*H194</f>
        <v>0</v>
      </c>
      <c r="U194" s="42"/>
      <c r="V194" s="42"/>
      <c r="W194" s="42"/>
      <c r="X194" s="42"/>
      <c r="Y194" s="42"/>
      <c r="Z194" s="42"/>
      <c r="AA194" s="42"/>
      <c r="AB194" s="42"/>
      <c r="AC194" s="42"/>
      <c r="AD194" s="42"/>
      <c r="AE194" s="42"/>
      <c r="AR194" s="227" t="s">
        <v>426</v>
      </c>
      <c r="AT194" s="227" t="s">
        <v>302</v>
      </c>
      <c r="AU194" s="227" t="s">
        <v>85</v>
      </c>
      <c r="AY194" s="20" t="s">
        <v>214</v>
      </c>
      <c r="BE194" s="228">
        <f>IF(N194="základní",J194,0)</f>
        <v>0</v>
      </c>
      <c r="BF194" s="228">
        <f>IF(N194="snížená",J194,0)</f>
        <v>0</v>
      </c>
      <c r="BG194" s="228">
        <f>IF(N194="zákl. přenesená",J194,0)</f>
        <v>0</v>
      </c>
      <c r="BH194" s="228">
        <f>IF(N194="sníž. přenesená",J194,0)</f>
        <v>0</v>
      </c>
      <c r="BI194" s="228">
        <f>IF(N194="nulová",J194,0)</f>
        <v>0</v>
      </c>
      <c r="BJ194" s="20" t="s">
        <v>83</v>
      </c>
      <c r="BK194" s="228">
        <f>ROUND(I194*H194,2)</f>
        <v>0</v>
      </c>
      <c r="BL194" s="20" t="s">
        <v>334</v>
      </c>
      <c r="BM194" s="227" t="s">
        <v>4785</v>
      </c>
    </row>
    <row r="195" s="2" customFormat="1" ht="16.5" customHeight="1">
      <c r="A195" s="42"/>
      <c r="B195" s="43"/>
      <c r="C195" s="268" t="s">
        <v>421</v>
      </c>
      <c r="D195" s="268" t="s">
        <v>302</v>
      </c>
      <c r="E195" s="269" t="s">
        <v>4786</v>
      </c>
      <c r="F195" s="270" t="s">
        <v>4787</v>
      </c>
      <c r="G195" s="271" t="s">
        <v>327</v>
      </c>
      <c r="H195" s="272">
        <v>3</v>
      </c>
      <c r="I195" s="273"/>
      <c r="J195" s="274">
        <f>ROUND(I195*H195,2)</f>
        <v>0</v>
      </c>
      <c r="K195" s="270" t="s">
        <v>221</v>
      </c>
      <c r="L195" s="275"/>
      <c r="M195" s="276" t="s">
        <v>32</v>
      </c>
      <c r="N195" s="277" t="s">
        <v>47</v>
      </c>
      <c r="O195" s="88"/>
      <c r="P195" s="225">
        <f>O195*H195</f>
        <v>0</v>
      </c>
      <c r="Q195" s="225">
        <v>0.0022000000000000001</v>
      </c>
      <c r="R195" s="225">
        <f>Q195*H195</f>
        <v>0.0066</v>
      </c>
      <c r="S195" s="225">
        <v>0</v>
      </c>
      <c r="T195" s="226">
        <f>S195*H195</f>
        <v>0</v>
      </c>
      <c r="U195" s="42"/>
      <c r="V195" s="42"/>
      <c r="W195" s="42"/>
      <c r="X195" s="42"/>
      <c r="Y195" s="42"/>
      <c r="Z195" s="42"/>
      <c r="AA195" s="42"/>
      <c r="AB195" s="42"/>
      <c r="AC195" s="42"/>
      <c r="AD195" s="42"/>
      <c r="AE195" s="42"/>
      <c r="AR195" s="227" t="s">
        <v>426</v>
      </c>
      <c r="AT195" s="227" t="s">
        <v>302</v>
      </c>
      <c r="AU195" s="227" t="s">
        <v>85</v>
      </c>
      <c r="AY195" s="20" t="s">
        <v>214</v>
      </c>
      <c r="BE195" s="228">
        <f>IF(N195="základní",J195,0)</f>
        <v>0</v>
      </c>
      <c r="BF195" s="228">
        <f>IF(N195="snížená",J195,0)</f>
        <v>0</v>
      </c>
      <c r="BG195" s="228">
        <f>IF(N195="zákl. přenesená",J195,0)</f>
        <v>0</v>
      </c>
      <c r="BH195" s="228">
        <f>IF(N195="sníž. přenesená",J195,0)</f>
        <v>0</v>
      </c>
      <c r="BI195" s="228">
        <f>IF(N195="nulová",J195,0)</f>
        <v>0</v>
      </c>
      <c r="BJ195" s="20" t="s">
        <v>83</v>
      </c>
      <c r="BK195" s="228">
        <f>ROUND(I195*H195,2)</f>
        <v>0</v>
      </c>
      <c r="BL195" s="20" t="s">
        <v>334</v>
      </c>
      <c r="BM195" s="227" t="s">
        <v>4788</v>
      </c>
    </row>
    <row r="196" s="2" customFormat="1" ht="24.15" customHeight="1">
      <c r="A196" s="42"/>
      <c r="B196" s="43"/>
      <c r="C196" s="216" t="s">
        <v>426</v>
      </c>
      <c r="D196" s="216" t="s">
        <v>217</v>
      </c>
      <c r="E196" s="217" t="s">
        <v>4789</v>
      </c>
      <c r="F196" s="218" t="s">
        <v>4790</v>
      </c>
      <c r="G196" s="219" t="s">
        <v>327</v>
      </c>
      <c r="H196" s="220">
        <v>1</v>
      </c>
      <c r="I196" s="221"/>
      <c r="J196" s="222">
        <f>ROUND(I196*H196,2)</f>
        <v>0</v>
      </c>
      <c r="K196" s="218" t="s">
        <v>221</v>
      </c>
      <c r="L196" s="48"/>
      <c r="M196" s="223" t="s">
        <v>32</v>
      </c>
      <c r="N196" s="224" t="s">
        <v>47</v>
      </c>
      <c r="O196" s="88"/>
      <c r="P196" s="225">
        <f>O196*H196</f>
        <v>0</v>
      </c>
      <c r="Q196" s="225">
        <v>0</v>
      </c>
      <c r="R196" s="225">
        <f>Q196*H196</f>
        <v>0</v>
      </c>
      <c r="S196" s="225">
        <v>0</v>
      </c>
      <c r="T196" s="226">
        <f>S196*H196</f>
        <v>0</v>
      </c>
      <c r="U196" s="42"/>
      <c r="V196" s="42"/>
      <c r="W196" s="42"/>
      <c r="X196" s="42"/>
      <c r="Y196" s="42"/>
      <c r="Z196" s="42"/>
      <c r="AA196" s="42"/>
      <c r="AB196" s="42"/>
      <c r="AC196" s="42"/>
      <c r="AD196" s="42"/>
      <c r="AE196" s="42"/>
      <c r="AR196" s="227" t="s">
        <v>334</v>
      </c>
      <c r="AT196" s="227" t="s">
        <v>217</v>
      </c>
      <c r="AU196" s="227" t="s">
        <v>85</v>
      </c>
      <c r="AY196" s="20" t="s">
        <v>214</v>
      </c>
      <c r="BE196" s="228">
        <f>IF(N196="základní",J196,0)</f>
        <v>0</v>
      </c>
      <c r="BF196" s="228">
        <f>IF(N196="snížená",J196,0)</f>
        <v>0</v>
      </c>
      <c r="BG196" s="228">
        <f>IF(N196="zákl. přenesená",J196,0)</f>
        <v>0</v>
      </c>
      <c r="BH196" s="228">
        <f>IF(N196="sníž. přenesená",J196,0)</f>
        <v>0</v>
      </c>
      <c r="BI196" s="228">
        <f>IF(N196="nulová",J196,0)</f>
        <v>0</v>
      </c>
      <c r="BJ196" s="20" t="s">
        <v>83</v>
      </c>
      <c r="BK196" s="228">
        <f>ROUND(I196*H196,2)</f>
        <v>0</v>
      </c>
      <c r="BL196" s="20" t="s">
        <v>334</v>
      </c>
      <c r="BM196" s="227" t="s">
        <v>4791</v>
      </c>
    </row>
    <row r="197" s="2" customFormat="1">
      <c r="A197" s="42"/>
      <c r="B197" s="43"/>
      <c r="C197" s="44"/>
      <c r="D197" s="229" t="s">
        <v>223</v>
      </c>
      <c r="E197" s="44"/>
      <c r="F197" s="230" t="s">
        <v>4792</v>
      </c>
      <c r="G197" s="44"/>
      <c r="H197" s="44"/>
      <c r="I197" s="231"/>
      <c r="J197" s="44"/>
      <c r="K197" s="44"/>
      <c r="L197" s="48"/>
      <c r="M197" s="232"/>
      <c r="N197" s="233"/>
      <c r="O197" s="88"/>
      <c r="P197" s="88"/>
      <c r="Q197" s="88"/>
      <c r="R197" s="88"/>
      <c r="S197" s="88"/>
      <c r="T197" s="89"/>
      <c r="U197" s="42"/>
      <c r="V197" s="42"/>
      <c r="W197" s="42"/>
      <c r="X197" s="42"/>
      <c r="Y197" s="42"/>
      <c r="Z197" s="42"/>
      <c r="AA197" s="42"/>
      <c r="AB197" s="42"/>
      <c r="AC197" s="42"/>
      <c r="AD197" s="42"/>
      <c r="AE197" s="42"/>
      <c r="AT197" s="20" t="s">
        <v>223</v>
      </c>
      <c r="AU197" s="20" t="s">
        <v>85</v>
      </c>
    </row>
    <row r="198" s="2" customFormat="1" ht="16.5" customHeight="1">
      <c r="A198" s="42"/>
      <c r="B198" s="43"/>
      <c r="C198" s="268" t="s">
        <v>436</v>
      </c>
      <c r="D198" s="268" t="s">
        <v>302</v>
      </c>
      <c r="E198" s="269" t="s">
        <v>4793</v>
      </c>
      <c r="F198" s="270" t="s">
        <v>4794</v>
      </c>
      <c r="G198" s="271" t="s">
        <v>327</v>
      </c>
      <c r="H198" s="272">
        <v>1</v>
      </c>
      <c r="I198" s="273"/>
      <c r="J198" s="274">
        <f>ROUND(I198*H198,2)</f>
        <v>0</v>
      </c>
      <c r="K198" s="270" t="s">
        <v>221</v>
      </c>
      <c r="L198" s="275"/>
      <c r="M198" s="276" t="s">
        <v>32</v>
      </c>
      <c r="N198" s="277" t="s">
        <v>47</v>
      </c>
      <c r="O198" s="88"/>
      <c r="P198" s="225">
        <f>O198*H198</f>
        <v>0</v>
      </c>
      <c r="Q198" s="225">
        <v>0.0022000000000000001</v>
      </c>
      <c r="R198" s="225">
        <f>Q198*H198</f>
        <v>0.0022000000000000001</v>
      </c>
      <c r="S198" s="225">
        <v>0</v>
      </c>
      <c r="T198" s="226">
        <f>S198*H198</f>
        <v>0</v>
      </c>
      <c r="U198" s="42"/>
      <c r="V198" s="42"/>
      <c r="W198" s="42"/>
      <c r="X198" s="42"/>
      <c r="Y198" s="42"/>
      <c r="Z198" s="42"/>
      <c r="AA198" s="42"/>
      <c r="AB198" s="42"/>
      <c r="AC198" s="42"/>
      <c r="AD198" s="42"/>
      <c r="AE198" s="42"/>
      <c r="AR198" s="227" t="s">
        <v>426</v>
      </c>
      <c r="AT198" s="227" t="s">
        <v>302</v>
      </c>
      <c r="AU198" s="227" t="s">
        <v>85</v>
      </c>
      <c r="AY198" s="20" t="s">
        <v>214</v>
      </c>
      <c r="BE198" s="228">
        <f>IF(N198="základní",J198,0)</f>
        <v>0</v>
      </c>
      <c r="BF198" s="228">
        <f>IF(N198="snížená",J198,0)</f>
        <v>0</v>
      </c>
      <c r="BG198" s="228">
        <f>IF(N198="zákl. přenesená",J198,0)</f>
        <v>0</v>
      </c>
      <c r="BH198" s="228">
        <f>IF(N198="sníž. přenesená",J198,0)</f>
        <v>0</v>
      </c>
      <c r="BI198" s="228">
        <f>IF(N198="nulová",J198,0)</f>
        <v>0</v>
      </c>
      <c r="BJ198" s="20" t="s">
        <v>83</v>
      </c>
      <c r="BK198" s="228">
        <f>ROUND(I198*H198,2)</f>
        <v>0</v>
      </c>
      <c r="BL198" s="20" t="s">
        <v>334</v>
      </c>
      <c r="BM198" s="227" t="s">
        <v>4795</v>
      </c>
    </row>
    <row r="199" s="2" customFormat="1" ht="49.05" customHeight="1">
      <c r="A199" s="42"/>
      <c r="B199" s="43"/>
      <c r="C199" s="216" t="s">
        <v>441</v>
      </c>
      <c r="D199" s="216" t="s">
        <v>217</v>
      </c>
      <c r="E199" s="217" t="s">
        <v>4796</v>
      </c>
      <c r="F199" s="218" t="s">
        <v>4797</v>
      </c>
      <c r="G199" s="219" t="s">
        <v>241</v>
      </c>
      <c r="H199" s="220">
        <v>0.057000000000000002</v>
      </c>
      <c r="I199" s="221"/>
      <c r="J199" s="222">
        <f>ROUND(I199*H199,2)</f>
        <v>0</v>
      </c>
      <c r="K199" s="218" t="s">
        <v>221</v>
      </c>
      <c r="L199" s="48"/>
      <c r="M199" s="223" t="s">
        <v>32</v>
      </c>
      <c r="N199" s="224" t="s">
        <v>47</v>
      </c>
      <c r="O199" s="88"/>
      <c r="P199" s="225">
        <f>O199*H199</f>
        <v>0</v>
      </c>
      <c r="Q199" s="225">
        <v>0</v>
      </c>
      <c r="R199" s="225">
        <f>Q199*H199</f>
        <v>0</v>
      </c>
      <c r="S199" s="225">
        <v>0</v>
      </c>
      <c r="T199" s="226">
        <f>S199*H199</f>
        <v>0</v>
      </c>
      <c r="U199" s="42"/>
      <c r="V199" s="42"/>
      <c r="W199" s="42"/>
      <c r="X199" s="42"/>
      <c r="Y199" s="42"/>
      <c r="Z199" s="42"/>
      <c r="AA199" s="42"/>
      <c r="AB199" s="42"/>
      <c r="AC199" s="42"/>
      <c r="AD199" s="42"/>
      <c r="AE199" s="42"/>
      <c r="AR199" s="227" t="s">
        <v>334</v>
      </c>
      <c r="AT199" s="227" t="s">
        <v>217</v>
      </c>
      <c r="AU199" s="227" t="s">
        <v>85</v>
      </c>
      <c r="AY199" s="20" t="s">
        <v>214</v>
      </c>
      <c r="BE199" s="228">
        <f>IF(N199="základní",J199,0)</f>
        <v>0</v>
      </c>
      <c r="BF199" s="228">
        <f>IF(N199="snížená",J199,0)</f>
        <v>0</v>
      </c>
      <c r="BG199" s="228">
        <f>IF(N199="zákl. přenesená",J199,0)</f>
        <v>0</v>
      </c>
      <c r="BH199" s="228">
        <f>IF(N199="sníž. přenesená",J199,0)</f>
        <v>0</v>
      </c>
      <c r="BI199" s="228">
        <f>IF(N199="nulová",J199,0)</f>
        <v>0</v>
      </c>
      <c r="BJ199" s="20" t="s">
        <v>83</v>
      </c>
      <c r="BK199" s="228">
        <f>ROUND(I199*H199,2)</f>
        <v>0</v>
      </c>
      <c r="BL199" s="20" t="s">
        <v>334</v>
      </c>
      <c r="BM199" s="227" t="s">
        <v>4798</v>
      </c>
    </row>
    <row r="200" s="2" customFormat="1">
      <c r="A200" s="42"/>
      <c r="B200" s="43"/>
      <c r="C200" s="44"/>
      <c r="D200" s="229" t="s">
        <v>223</v>
      </c>
      <c r="E200" s="44"/>
      <c r="F200" s="230" t="s">
        <v>4799</v>
      </c>
      <c r="G200" s="44"/>
      <c r="H200" s="44"/>
      <c r="I200" s="231"/>
      <c r="J200" s="44"/>
      <c r="K200" s="44"/>
      <c r="L200" s="48"/>
      <c r="M200" s="232"/>
      <c r="N200" s="233"/>
      <c r="O200" s="88"/>
      <c r="P200" s="88"/>
      <c r="Q200" s="88"/>
      <c r="R200" s="88"/>
      <c r="S200" s="88"/>
      <c r="T200" s="89"/>
      <c r="U200" s="42"/>
      <c r="V200" s="42"/>
      <c r="W200" s="42"/>
      <c r="X200" s="42"/>
      <c r="Y200" s="42"/>
      <c r="Z200" s="42"/>
      <c r="AA200" s="42"/>
      <c r="AB200" s="42"/>
      <c r="AC200" s="42"/>
      <c r="AD200" s="42"/>
      <c r="AE200" s="42"/>
      <c r="AT200" s="20" t="s">
        <v>223</v>
      </c>
      <c r="AU200" s="20" t="s">
        <v>85</v>
      </c>
    </row>
    <row r="201" s="12" customFormat="1" ht="22.8" customHeight="1">
      <c r="A201" s="12"/>
      <c r="B201" s="200"/>
      <c r="C201" s="201"/>
      <c r="D201" s="202" t="s">
        <v>75</v>
      </c>
      <c r="E201" s="214" t="s">
        <v>676</v>
      </c>
      <c r="F201" s="214" t="s">
        <v>677</v>
      </c>
      <c r="G201" s="201"/>
      <c r="H201" s="201"/>
      <c r="I201" s="204"/>
      <c r="J201" s="215">
        <f>BK201</f>
        <v>0</v>
      </c>
      <c r="K201" s="201"/>
      <c r="L201" s="206"/>
      <c r="M201" s="207"/>
      <c r="N201" s="208"/>
      <c r="O201" s="208"/>
      <c r="P201" s="209">
        <f>SUM(P202:P210)</f>
        <v>0</v>
      </c>
      <c r="Q201" s="208"/>
      <c r="R201" s="209">
        <f>SUM(R202:R210)</f>
        <v>0.018020000000000001</v>
      </c>
      <c r="S201" s="208"/>
      <c r="T201" s="210">
        <f>SUM(T202:T210)</f>
        <v>0</v>
      </c>
      <c r="U201" s="12"/>
      <c r="V201" s="12"/>
      <c r="W201" s="12"/>
      <c r="X201" s="12"/>
      <c r="Y201" s="12"/>
      <c r="Z201" s="12"/>
      <c r="AA201" s="12"/>
      <c r="AB201" s="12"/>
      <c r="AC201" s="12"/>
      <c r="AD201" s="12"/>
      <c r="AE201" s="12"/>
      <c r="AR201" s="211" t="s">
        <v>85</v>
      </c>
      <c r="AT201" s="212" t="s">
        <v>75</v>
      </c>
      <c r="AU201" s="212" t="s">
        <v>83</v>
      </c>
      <c r="AY201" s="211" t="s">
        <v>214</v>
      </c>
      <c r="BK201" s="213">
        <f>SUM(BK202:BK210)</f>
        <v>0</v>
      </c>
    </row>
    <row r="202" s="2" customFormat="1" ht="24.15" customHeight="1">
      <c r="A202" s="42"/>
      <c r="B202" s="43"/>
      <c r="C202" s="216" t="s">
        <v>448</v>
      </c>
      <c r="D202" s="216" t="s">
        <v>217</v>
      </c>
      <c r="E202" s="217" t="s">
        <v>4800</v>
      </c>
      <c r="F202" s="218" t="s">
        <v>4801</v>
      </c>
      <c r="G202" s="219" t="s">
        <v>1218</v>
      </c>
      <c r="H202" s="220">
        <v>17</v>
      </c>
      <c r="I202" s="221"/>
      <c r="J202" s="222">
        <f>ROUND(I202*H202,2)</f>
        <v>0</v>
      </c>
      <c r="K202" s="218" t="s">
        <v>221</v>
      </c>
      <c r="L202" s="48"/>
      <c r="M202" s="223" t="s">
        <v>32</v>
      </c>
      <c r="N202" s="224" t="s">
        <v>47</v>
      </c>
      <c r="O202" s="88"/>
      <c r="P202" s="225">
        <f>O202*H202</f>
        <v>0</v>
      </c>
      <c r="Q202" s="225">
        <v>6.0000000000000002E-05</v>
      </c>
      <c r="R202" s="225">
        <f>Q202*H202</f>
        <v>0.0010200000000000001</v>
      </c>
      <c r="S202" s="225">
        <v>0</v>
      </c>
      <c r="T202" s="226">
        <f>S202*H202</f>
        <v>0</v>
      </c>
      <c r="U202" s="42"/>
      <c r="V202" s="42"/>
      <c r="W202" s="42"/>
      <c r="X202" s="42"/>
      <c r="Y202" s="42"/>
      <c r="Z202" s="42"/>
      <c r="AA202" s="42"/>
      <c r="AB202" s="42"/>
      <c r="AC202" s="42"/>
      <c r="AD202" s="42"/>
      <c r="AE202" s="42"/>
      <c r="AR202" s="227" t="s">
        <v>334</v>
      </c>
      <c r="AT202" s="227" t="s">
        <v>217</v>
      </c>
      <c r="AU202" s="227" t="s">
        <v>85</v>
      </c>
      <c r="AY202" s="20" t="s">
        <v>214</v>
      </c>
      <c r="BE202" s="228">
        <f>IF(N202="základní",J202,0)</f>
        <v>0</v>
      </c>
      <c r="BF202" s="228">
        <f>IF(N202="snížená",J202,0)</f>
        <v>0</v>
      </c>
      <c r="BG202" s="228">
        <f>IF(N202="zákl. přenesená",J202,0)</f>
        <v>0</v>
      </c>
      <c r="BH202" s="228">
        <f>IF(N202="sníž. přenesená",J202,0)</f>
        <v>0</v>
      </c>
      <c r="BI202" s="228">
        <f>IF(N202="nulová",J202,0)</f>
        <v>0</v>
      </c>
      <c r="BJ202" s="20" t="s">
        <v>83</v>
      </c>
      <c r="BK202" s="228">
        <f>ROUND(I202*H202,2)</f>
        <v>0</v>
      </c>
      <c r="BL202" s="20" t="s">
        <v>334</v>
      </c>
      <c r="BM202" s="227" t="s">
        <v>4802</v>
      </c>
    </row>
    <row r="203" s="2" customFormat="1">
      <c r="A203" s="42"/>
      <c r="B203" s="43"/>
      <c r="C203" s="44"/>
      <c r="D203" s="229" t="s">
        <v>223</v>
      </c>
      <c r="E203" s="44"/>
      <c r="F203" s="230" t="s">
        <v>4803</v>
      </c>
      <c r="G203" s="44"/>
      <c r="H203" s="44"/>
      <c r="I203" s="231"/>
      <c r="J203" s="44"/>
      <c r="K203" s="44"/>
      <c r="L203" s="48"/>
      <c r="M203" s="232"/>
      <c r="N203" s="233"/>
      <c r="O203" s="88"/>
      <c r="P203" s="88"/>
      <c r="Q203" s="88"/>
      <c r="R203" s="88"/>
      <c r="S203" s="88"/>
      <c r="T203" s="89"/>
      <c r="U203" s="42"/>
      <c r="V203" s="42"/>
      <c r="W203" s="42"/>
      <c r="X203" s="42"/>
      <c r="Y203" s="42"/>
      <c r="Z203" s="42"/>
      <c r="AA203" s="42"/>
      <c r="AB203" s="42"/>
      <c r="AC203" s="42"/>
      <c r="AD203" s="42"/>
      <c r="AE203" s="42"/>
      <c r="AT203" s="20" t="s">
        <v>223</v>
      </c>
      <c r="AU203" s="20" t="s">
        <v>85</v>
      </c>
    </row>
    <row r="204" s="2" customFormat="1">
      <c r="A204" s="42"/>
      <c r="B204" s="43"/>
      <c r="C204" s="44"/>
      <c r="D204" s="236" t="s">
        <v>283</v>
      </c>
      <c r="E204" s="44"/>
      <c r="F204" s="267" t="s">
        <v>4804</v>
      </c>
      <c r="G204" s="44"/>
      <c r="H204" s="44"/>
      <c r="I204" s="231"/>
      <c r="J204" s="44"/>
      <c r="K204" s="44"/>
      <c r="L204" s="48"/>
      <c r="M204" s="232"/>
      <c r="N204" s="233"/>
      <c r="O204" s="88"/>
      <c r="P204" s="88"/>
      <c r="Q204" s="88"/>
      <c r="R204" s="88"/>
      <c r="S204" s="88"/>
      <c r="T204" s="89"/>
      <c r="U204" s="42"/>
      <c r="V204" s="42"/>
      <c r="W204" s="42"/>
      <c r="X204" s="42"/>
      <c r="Y204" s="42"/>
      <c r="Z204" s="42"/>
      <c r="AA204" s="42"/>
      <c r="AB204" s="42"/>
      <c r="AC204" s="42"/>
      <c r="AD204" s="42"/>
      <c r="AE204" s="42"/>
      <c r="AT204" s="20" t="s">
        <v>283</v>
      </c>
      <c r="AU204" s="20" t="s">
        <v>85</v>
      </c>
    </row>
    <row r="205" s="13" customFormat="1">
      <c r="A205" s="13"/>
      <c r="B205" s="234"/>
      <c r="C205" s="235"/>
      <c r="D205" s="236" t="s">
        <v>225</v>
      </c>
      <c r="E205" s="237" t="s">
        <v>32</v>
      </c>
      <c r="F205" s="238" t="s">
        <v>4805</v>
      </c>
      <c r="G205" s="235"/>
      <c r="H205" s="237" t="s">
        <v>32</v>
      </c>
      <c r="I205" s="239"/>
      <c r="J205" s="235"/>
      <c r="K205" s="235"/>
      <c r="L205" s="240"/>
      <c r="M205" s="241"/>
      <c r="N205" s="242"/>
      <c r="O205" s="242"/>
      <c r="P205" s="242"/>
      <c r="Q205" s="242"/>
      <c r="R205" s="242"/>
      <c r="S205" s="242"/>
      <c r="T205" s="243"/>
      <c r="U205" s="13"/>
      <c r="V205" s="13"/>
      <c r="W205" s="13"/>
      <c r="X205" s="13"/>
      <c r="Y205" s="13"/>
      <c r="Z205" s="13"/>
      <c r="AA205" s="13"/>
      <c r="AB205" s="13"/>
      <c r="AC205" s="13"/>
      <c r="AD205" s="13"/>
      <c r="AE205" s="13"/>
      <c r="AT205" s="244" t="s">
        <v>225</v>
      </c>
      <c r="AU205" s="244" t="s">
        <v>85</v>
      </c>
      <c r="AV205" s="13" t="s">
        <v>83</v>
      </c>
      <c r="AW205" s="13" t="s">
        <v>38</v>
      </c>
      <c r="AX205" s="13" t="s">
        <v>76</v>
      </c>
      <c r="AY205" s="244" t="s">
        <v>214</v>
      </c>
    </row>
    <row r="206" s="14" customFormat="1">
      <c r="A206" s="14"/>
      <c r="B206" s="245"/>
      <c r="C206" s="246"/>
      <c r="D206" s="236" t="s">
        <v>225</v>
      </c>
      <c r="E206" s="247" t="s">
        <v>32</v>
      </c>
      <c r="F206" s="248" t="s">
        <v>4806</v>
      </c>
      <c r="G206" s="246"/>
      <c r="H206" s="249">
        <v>17</v>
      </c>
      <c r="I206" s="250"/>
      <c r="J206" s="246"/>
      <c r="K206" s="246"/>
      <c r="L206" s="251"/>
      <c r="M206" s="252"/>
      <c r="N206" s="253"/>
      <c r="O206" s="253"/>
      <c r="P206" s="253"/>
      <c r="Q206" s="253"/>
      <c r="R206" s="253"/>
      <c r="S206" s="253"/>
      <c r="T206" s="254"/>
      <c r="U206" s="14"/>
      <c r="V206" s="14"/>
      <c r="W206" s="14"/>
      <c r="X206" s="14"/>
      <c r="Y206" s="14"/>
      <c r="Z206" s="14"/>
      <c r="AA206" s="14"/>
      <c r="AB206" s="14"/>
      <c r="AC206" s="14"/>
      <c r="AD206" s="14"/>
      <c r="AE206" s="14"/>
      <c r="AT206" s="255" t="s">
        <v>225</v>
      </c>
      <c r="AU206" s="255" t="s">
        <v>85</v>
      </c>
      <c r="AV206" s="14" t="s">
        <v>85</v>
      </c>
      <c r="AW206" s="14" t="s">
        <v>38</v>
      </c>
      <c r="AX206" s="14" t="s">
        <v>83</v>
      </c>
      <c r="AY206" s="255" t="s">
        <v>214</v>
      </c>
    </row>
    <row r="207" s="2" customFormat="1" ht="24.15" customHeight="1">
      <c r="A207" s="42"/>
      <c r="B207" s="43"/>
      <c r="C207" s="268" t="s">
        <v>453</v>
      </c>
      <c r="D207" s="268" t="s">
        <v>302</v>
      </c>
      <c r="E207" s="269" t="s">
        <v>4807</v>
      </c>
      <c r="F207" s="270" t="s">
        <v>4808</v>
      </c>
      <c r="G207" s="271" t="s">
        <v>241</v>
      </c>
      <c r="H207" s="272">
        <v>0.017000000000000001</v>
      </c>
      <c r="I207" s="273"/>
      <c r="J207" s="274">
        <f>ROUND(I207*H207,2)</f>
        <v>0</v>
      </c>
      <c r="K207" s="270" t="s">
        <v>221</v>
      </c>
      <c r="L207" s="275"/>
      <c r="M207" s="276" t="s">
        <v>32</v>
      </c>
      <c r="N207" s="277" t="s">
        <v>47</v>
      </c>
      <c r="O207" s="88"/>
      <c r="P207" s="225">
        <f>O207*H207</f>
        <v>0</v>
      </c>
      <c r="Q207" s="225">
        <v>1</v>
      </c>
      <c r="R207" s="225">
        <f>Q207*H207</f>
        <v>0.017000000000000001</v>
      </c>
      <c r="S207" s="225">
        <v>0</v>
      </c>
      <c r="T207" s="226">
        <f>S207*H207</f>
        <v>0</v>
      </c>
      <c r="U207" s="42"/>
      <c r="V207" s="42"/>
      <c r="W207" s="42"/>
      <c r="X207" s="42"/>
      <c r="Y207" s="42"/>
      <c r="Z207" s="42"/>
      <c r="AA207" s="42"/>
      <c r="AB207" s="42"/>
      <c r="AC207" s="42"/>
      <c r="AD207" s="42"/>
      <c r="AE207" s="42"/>
      <c r="AR207" s="227" t="s">
        <v>426</v>
      </c>
      <c r="AT207" s="227" t="s">
        <v>302</v>
      </c>
      <c r="AU207" s="227" t="s">
        <v>85</v>
      </c>
      <c r="AY207" s="20" t="s">
        <v>214</v>
      </c>
      <c r="BE207" s="228">
        <f>IF(N207="základní",J207,0)</f>
        <v>0</v>
      </c>
      <c r="BF207" s="228">
        <f>IF(N207="snížená",J207,0)</f>
        <v>0</v>
      </c>
      <c r="BG207" s="228">
        <f>IF(N207="zákl. přenesená",J207,0)</f>
        <v>0</v>
      </c>
      <c r="BH207" s="228">
        <f>IF(N207="sníž. přenesená",J207,0)</f>
        <v>0</v>
      </c>
      <c r="BI207" s="228">
        <f>IF(N207="nulová",J207,0)</f>
        <v>0</v>
      </c>
      <c r="BJ207" s="20" t="s">
        <v>83</v>
      </c>
      <c r="BK207" s="228">
        <f>ROUND(I207*H207,2)</f>
        <v>0</v>
      </c>
      <c r="BL207" s="20" t="s">
        <v>334</v>
      </c>
      <c r="BM207" s="227" t="s">
        <v>4809</v>
      </c>
    </row>
    <row r="208" s="14" customFormat="1">
      <c r="A208" s="14"/>
      <c r="B208" s="245"/>
      <c r="C208" s="246"/>
      <c r="D208" s="236" t="s">
        <v>225</v>
      </c>
      <c r="E208" s="246"/>
      <c r="F208" s="248" t="s">
        <v>4810</v>
      </c>
      <c r="G208" s="246"/>
      <c r="H208" s="249">
        <v>0.017000000000000001</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225</v>
      </c>
      <c r="AU208" s="255" t="s">
        <v>85</v>
      </c>
      <c r="AV208" s="14" t="s">
        <v>85</v>
      </c>
      <c r="AW208" s="14" t="s">
        <v>4</v>
      </c>
      <c r="AX208" s="14" t="s">
        <v>83</v>
      </c>
      <c r="AY208" s="255" t="s">
        <v>214</v>
      </c>
    </row>
    <row r="209" s="2" customFormat="1" ht="49.05" customHeight="1">
      <c r="A209" s="42"/>
      <c r="B209" s="43"/>
      <c r="C209" s="216" t="s">
        <v>459</v>
      </c>
      <c r="D209" s="216" t="s">
        <v>217</v>
      </c>
      <c r="E209" s="217" t="s">
        <v>2553</v>
      </c>
      <c r="F209" s="218" t="s">
        <v>2554</v>
      </c>
      <c r="G209" s="219" t="s">
        <v>241</v>
      </c>
      <c r="H209" s="220">
        <v>0.017999999999999999</v>
      </c>
      <c r="I209" s="221"/>
      <c r="J209" s="222">
        <f>ROUND(I209*H209,2)</f>
        <v>0</v>
      </c>
      <c r="K209" s="218" t="s">
        <v>221</v>
      </c>
      <c r="L209" s="48"/>
      <c r="M209" s="223" t="s">
        <v>32</v>
      </c>
      <c r="N209" s="224" t="s">
        <v>47</v>
      </c>
      <c r="O209" s="88"/>
      <c r="P209" s="225">
        <f>O209*H209</f>
        <v>0</v>
      </c>
      <c r="Q209" s="225">
        <v>0</v>
      </c>
      <c r="R209" s="225">
        <f>Q209*H209</f>
        <v>0</v>
      </c>
      <c r="S209" s="225">
        <v>0</v>
      </c>
      <c r="T209" s="226">
        <f>S209*H209</f>
        <v>0</v>
      </c>
      <c r="U209" s="42"/>
      <c r="V209" s="42"/>
      <c r="W209" s="42"/>
      <c r="X209" s="42"/>
      <c r="Y209" s="42"/>
      <c r="Z209" s="42"/>
      <c r="AA209" s="42"/>
      <c r="AB209" s="42"/>
      <c r="AC209" s="42"/>
      <c r="AD209" s="42"/>
      <c r="AE209" s="42"/>
      <c r="AR209" s="227" t="s">
        <v>334</v>
      </c>
      <c r="AT209" s="227" t="s">
        <v>217</v>
      </c>
      <c r="AU209" s="227" t="s">
        <v>85</v>
      </c>
      <c r="AY209" s="20" t="s">
        <v>214</v>
      </c>
      <c r="BE209" s="228">
        <f>IF(N209="základní",J209,0)</f>
        <v>0</v>
      </c>
      <c r="BF209" s="228">
        <f>IF(N209="snížená",J209,0)</f>
        <v>0</v>
      </c>
      <c r="BG209" s="228">
        <f>IF(N209="zákl. přenesená",J209,0)</f>
        <v>0</v>
      </c>
      <c r="BH209" s="228">
        <f>IF(N209="sníž. přenesená",J209,0)</f>
        <v>0</v>
      </c>
      <c r="BI209" s="228">
        <f>IF(N209="nulová",J209,0)</f>
        <v>0</v>
      </c>
      <c r="BJ209" s="20" t="s">
        <v>83</v>
      </c>
      <c r="BK209" s="228">
        <f>ROUND(I209*H209,2)</f>
        <v>0</v>
      </c>
      <c r="BL209" s="20" t="s">
        <v>334</v>
      </c>
      <c r="BM209" s="227" t="s">
        <v>4811</v>
      </c>
    </row>
    <row r="210" s="2" customFormat="1">
      <c r="A210" s="42"/>
      <c r="B210" s="43"/>
      <c r="C210" s="44"/>
      <c r="D210" s="229" t="s">
        <v>223</v>
      </c>
      <c r="E210" s="44"/>
      <c r="F210" s="230" t="s">
        <v>2556</v>
      </c>
      <c r="G210" s="44"/>
      <c r="H210" s="44"/>
      <c r="I210" s="231"/>
      <c r="J210" s="44"/>
      <c r="K210" s="44"/>
      <c r="L210" s="48"/>
      <c r="M210" s="232"/>
      <c r="N210" s="233"/>
      <c r="O210" s="88"/>
      <c r="P210" s="88"/>
      <c r="Q210" s="88"/>
      <c r="R210" s="88"/>
      <c r="S210" s="88"/>
      <c r="T210" s="89"/>
      <c r="U210" s="42"/>
      <c r="V210" s="42"/>
      <c r="W210" s="42"/>
      <c r="X210" s="42"/>
      <c r="Y210" s="42"/>
      <c r="Z210" s="42"/>
      <c r="AA210" s="42"/>
      <c r="AB210" s="42"/>
      <c r="AC210" s="42"/>
      <c r="AD210" s="42"/>
      <c r="AE210" s="42"/>
      <c r="AT210" s="20" t="s">
        <v>223</v>
      </c>
      <c r="AU210" s="20" t="s">
        <v>85</v>
      </c>
    </row>
    <row r="211" s="12" customFormat="1" ht="22.8" customHeight="1">
      <c r="A211" s="12"/>
      <c r="B211" s="200"/>
      <c r="C211" s="201"/>
      <c r="D211" s="202" t="s">
        <v>75</v>
      </c>
      <c r="E211" s="214" t="s">
        <v>2343</v>
      </c>
      <c r="F211" s="214" t="s">
        <v>2344</v>
      </c>
      <c r="G211" s="201"/>
      <c r="H211" s="201"/>
      <c r="I211" s="204"/>
      <c r="J211" s="215">
        <f>BK211</f>
        <v>0</v>
      </c>
      <c r="K211" s="201"/>
      <c r="L211" s="206"/>
      <c r="M211" s="207"/>
      <c r="N211" s="208"/>
      <c r="O211" s="208"/>
      <c r="P211" s="209">
        <f>SUM(P212:P225)</f>
        <v>0</v>
      </c>
      <c r="Q211" s="208"/>
      <c r="R211" s="209">
        <f>SUM(R212:R225)</f>
        <v>0.87359999999999993</v>
      </c>
      <c r="S211" s="208"/>
      <c r="T211" s="210">
        <f>SUM(T212:T225)</f>
        <v>0</v>
      </c>
      <c r="U211" s="12"/>
      <c r="V211" s="12"/>
      <c r="W211" s="12"/>
      <c r="X211" s="12"/>
      <c r="Y211" s="12"/>
      <c r="Z211" s="12"/>
      <c r="AA211" s="12"/>
      <c r="AB211" s="12"/>
      <c r="AC211" s="12"/>
      <c r="AD211" s="12"/>
      <c r="AE211" s="12"/>
      <c r="AR211" s="211" t="s">
        <v>85</v>
      </c>
      <c r="AT211" s="212" t="s">
        <v>75</v>
      </c>
      <c r="AU211" s="212" t="s">
        <v>83</v>
      </c>
      <c r="AY211" s="211" t="s">
        <v>214</v>
      </c>
      <c r="BK211" s="213">
        <f>SUM(BK212:BK225)</f>
        <v>0</v>
      </c>
    </row>
    <row r="212" s="2" customFormat="1" ht="24.15" customHeight="1">
      <c r="A212" s="42"/>
      <c r="B212" s="43"/>
      <c r="C212" s="216" t="s">
        <v>465</v>
      </c>
      <c r="D212" s="216" t="s">
        <v>217</v>
      </c>
      <c r="E212" s="217" t="s">
        <v>3349</v>
      </c>
      <c r="F212" s="218" t="s">
        <v>3350</v>
      </c>
      <c r="G212" s="219" t="s">
        <v>230</v>
      </c>
      <c r="H212" s="220">
        <v>28.5</v>
      </c>
      <c r="I212" s="221"/>
      <c r="J212" s="222">
        <f>ROUND(I212*H212,2)</f>
        <v>0</v>
      </c>
      <c r="K212" s="218" t="s">
        <v>221</v>
      </c>
      <c r="L212" s="48"/>
      <c r="M212" s="223" t="s">
        <v>32</v>
      </c>
      <c r="N212" s="224" t="s">
        <v>47</v>
      </c>
      <c r="O212" s="88"/>
      <c r="P212" s="225">
        <f>O212*H212</f>
        <v>0</v>
      </c>
      <c r="Q212" s="225">
        <v>0</v>
      </c>
      <c r="R212" s="225">
        <f>Q212*H212</f>
        <v>0</v>
      </c>
      <c r="S212" s="225">
        <v>0</v>
      </c>
      <c r="T212" s="226">
        <f>S212*H212</f>
        <v>0</v>
      </c>
      <c r="U212" s="42"/>
      <c r="V212" s="42"/>
      <c r="W212" s="42"/>
      <c r="X212" s="42"/>
      <c r="Y212" s="42"/>
      <c r="Z212" s="42"/>
      <c r="AA212" s="42"/>
      <c r="AB212" s="42"/>
      <c r="AC212" s="42"/>
      <c r="AD212" s="42"/>
      <c r="AE212" s="42"/>
      <c r="AR212" s="227" t="s">
        <v>334</v>
      </c>
      <c r="AT212" s="227" t="s">
        <v>217</v>
      </c>
      <c r="AU212" s="227" t="s">
        <v>85</v>
      </c>
      <c r="AY212" s="20" t="s">
        <v>214</v>
      </c>
      <c r="BE212" s="228">
        <f>IF(N212="základní",J212,0)</f>
        <v>0</v>
      </c>
      <c r="BF212" s="228">
        <f>IF(N212="snížená",J212,0)</f>
        <v>0</v>
      </c>
      <c r="BG212" s="228">
        <f>IF(N212="zákl. přenesená",J212,0)</f>
        <v>0</v>
      </c>
      <c r="BH212" s="228">
        <f>IF(N212="sníž. přenesená",J212,0)</f>
        <v>0</v>
      </c>
      <c r="BI212" s="228">
        <f>IF(N212="nulová",J212,0)</f>
        <v>0</v>
      </c>
      <c r="BJ212" s="20" t="s">
        <v>83</v>
      </c>
      <c r="BK212" s="228">
        <f>ROUND(I212*H212,2)</f>
        <v>0</v>
      </c>
      <c r="BL212" s="20" t="s">
        <v>334</v>
      </c>
      <c r="BM212" s="227" t="s">
        <v>4812</v>
      </c>
    </row>
    <row r="213" s="2" customFormat="1">
      <c r="A213" s="42"/>
      <c r="B213" s="43"/>
      <c r="C213" s="44"/>
      <c r="D213" s="229" t="s">
        <v>223</v>
      </c>
      <c r="E213" s="44"/>
      <c r="F213" s="230" t="s">
        <v>3352</v>
      </c>
      <c r="G213" s="44"/>
      <c r="H213" s="44"/>
      <c r="I213" s="231"/>
      <c r="J213" s="44"/>
      <c r="K213" s="44"/>
      <c r="L213" s="48"/>
      <c r="M213" s="232"/>
      <c r="N213" s="233"/>
      <c r="O213" s="88"/>
      <c r="P213" s="88"/>
      <c r="Q213" s="88"/>
      <c r="R213" s="88"/>
      <c r="S213" s="88"/>
      <c r="T213" s="89"/>
      <c r="U213" s="42"/>
      <c r="V213" s="42"/>
      <c r="W213" s="42"/>
      <c r="X213" s="42"/>
      <c r="Y213" s="42"/>
      <c r="Z213" s="42"/>
      <c r="AA213" s="42"/>
      <c r="AB213" s="42"/>
      <c r="AC213" s="42"/>
      <c r="AD213" s="42"/>
      <c r="AE213" s="42"/>
      <c r="AT213" s="20" t="s">
        <v>223</v>
      </c>
      <c r="AU213" s="20" t="s">
        <v>85</v>
      </c>
    </row>
    <row r="214" s="2" customFormat="1" ht="24.15" customHeight="1">
      <c r="A214" s="42"/>
      <c r="B214" s="43"/>
      <c r="C214" s="216" t="s">
        <v>470</v>
      </c>
      <c r="D214" s="216" t="s">
        <v>217</v>
      </c>
      <c r="E214" s="217" t="s">
        <v>3354</v>
      </c>
      <c r="F214" s="218" t="s">
        <v>3355</v>
      </c>
      <c r="G214" s="219" t="s">
        <v>230</v>
      </c>
      <c r="H214" s="220">
        <v>28.5</v>
      </c>
      <c r="I214" s="221"/>
      <c r="J214" s="222">
        <f>ROUND(I214*H214,2)</f>
        <v>0</v>
      </c>
      <c r="K214" s="218" t="s">
        <v>221</v>
      </c>
      <c r="L214" s="48"/>
      <c r="M214" s="223" t="s">
        <v>32</v>
      </c>
      <c r="N214" s="224" t="s">
        <v>47</v>
      </c>
      <c r="O214" s="88"/>
      <c r="P214" s="225">
        <f>O214*H214</f>
        <v>0</v>
      </c>
      <c r="Q214" s="225">
        <v>0.00029999999999999997</v>
      </c>
      <c r="R214" s="225">
        <f>Q214*H214</f>
        <v>0.0085499999999999986</v>
      </c>
      <c r="S214" s="225">
        <v>0</v>
      </c>
      <c r="T214" s="226">
        <f>S214*H214</f>
        <v>0</v>
      </c>
      <c r="U214" s="42"/>
      <c r="V214" s="42"/>
      <c r="W214" s="42"/>
      <c r="X214" s="42"/>
      <c r="Y214" s="42"/>
      <c r="Z214" s="42"/>
      <c r="AA214" s="42"/>
      <c r="AB214" s="42"/>
      <c r="AC214" s="42"/>
      <c r="AD214" s="42"/>
      <c r="AE214" s="42"/>
      <c r="AR214" s="227" t="s">
        <v>334</v>
      </c>
      <c r="AT214" s="227" t="s">
        <v>217</v>
      </c>
      <c r="AU214" s="227" t="s">
        <v>85</v>
      </c>
      <c r="AY214" s="20" t="s">
        <v>214</v>
      </c>
      <c r="BE214" s="228">
        <f>IF(N214="základní",J214,0)</f>
        <v>0</v>
      </c>
      <c r="BF214" s="228">
        <f>IF(N214="snížená",J214,0)</f>
        <v>0</v>
      </c>
      <c r="BG214" s="228">
        <f>IF(N214="zákl. přenesená",J214,0)</f>
        <v>0</v>
      </c>
      <c r="BH214" s="228">
        <f>IF(N214="sníž. přenesená",J214,0)</f>
        <v>0</v>
      </c>
      <c r="BI214" s="228">
        <f>IF(N214="nulová",J214,0)</f>
        <v>0</v>
      </c>
      <c r="BJ214" s="20" t="s">
        <v>83</v>
      </c>
      <c r="BK214" s="228">
        <f>ROUND(I214*H214,2)</f>
        <v>0</v>
      </c>
      <c r="BL214" s="20" t="s">
        <v>334</v>
      </c>
      <c r="BM214" s="227" t="s">
        <v>4813</v>
      </c>
    </row>
    <row r="215" s="2" customFormat="1">
      <c r="A215" s="42"/>
      <c r="B215" s="43"/>
      <c r="C215" s="44"/>
      <c r="D215" s="229" t="s">
        <v>223</v>
      </c>
      <c r="E215" s="44"/>
      <c r="F215" s="230" t="s">
        <v>3357</v>
      </c>
      <c r="G215" s="44"/>
      <c r="H215" s="44"/>
      <c r="I215" s="231"/>
      <c r="J215" s="44"/>
      <c r="K215" s="44"/>
      <c r="L215" s="48"/>
      <c r="M215" s="232"/>
      <c r="N215" s="233"/>
      <c r="O215" s="88"/>
      <c r="P215" s="88"/>
      <c r="Q215" s="88"/>
      <c r="R215" s="88"/>
      <c r="S215" s="88"/>
      <c r="T215" s="89"/>
      <c r="U215" s="42"/>
      <c r="V215" s="42"/>
      <c r="W215" s="42"/>
      <c r="X215" s="42"/>
      <c r="Y215" s="42"/>
      <c r="Z215" s="42"/>
      <c r="AA215" s="42"/>
      <c r="AB215" s="42"/>
      <c r="AC215" s="42"/>
      <c r="AD215" s="42"/>
      <c r="AE215" s="42"/>
      <c r="AT215" s="20" t="s">
        <v>223</v>
      </c>
      <c r="AU215" s="20" t="s">
        <v>85</v>
      </c>
    </row>
    <row r="216" s="2" customFormat="1" ht="44.25" customHeight="1">
      <c r="A216" s="42"/>
      <c r="B216" s="43"/>
      <c r="C216" s="216" t="s">
        <v>477</v>
      </c>
      <c r="D216" s="216" t="s">
        <v>217</v>
      </c>
      <c r="E216" s="217" t="s">
        <v>4814</v>
      </c>
      <c r="F216" s="218" t="s">
        <v>4815</v>
      </c>
      <c r="G216" s="219" t="s">
        <v>230</v>
      </c>
      <c r="H216" s="220">
        <v>28.5</v>
      </c>
      <c r="I216" s="221"/>
      <c r="J216" s="222">
        <f>ROUND(I216*H216,2)</f>
        <v>0</v>
      </c>
      <c r="K216" s="218" t="s">
        <v>221</v>
      </c>
      <c r="L216" s="48"/>
      <c r="M216" s="223" t="s">
        <v>32</v>
      </c>
      <c r="N216" s="224" t="s">
        <v>47</v>
      </c>
      <c r="O216" s="88"/>
      <c r="P216" s="225">
        <f>O216*H216</f>
        <v>0</v>
      </c>
      <c r="Q216" s="225">
        <v>0.0060000000000000001</v>
      </c>
      <c r="R216" s="225">
        <f>Q216*H216</f>
        <v>0.17100000000000001</v>
      </c>
      <c r="S216" s="225">
        <v>0</v>
      </c>
      <c r="T216" s="226">
        <f>S216*H216</f>
        <v>0</v>
      </c>
      <c r="U216" s="42"/>
      <c r="V216" s="42"/>
      <c r="W216" s="42"/>
      <c r="X216" s="42"/>
      <c r="Y216" s="42"/>
      <c r="Z216" s="42"/>
      <c r="AA216" s="42"/>
      <c r="AB216" s="42"/>
      <c r="AC216" s="42"/>
      <c r="AD216" s="42"/>
      <c r="AE216" s="42"/>
      <c r="AR216" s="227" t="s">
        <v>334</v>
      </c>
      <c r="AT216" s="227" t="s">
        <v>217</v>
      </c>
      <c r="AU216" s="227" t="s">
        <v>85</v>
      </c>
      <c r="AY216" s="20" t="s">
        <v>214</v>
      </c>
      <c r="BE216" s="228">
        <f>IF(N216="základní",J216,0)</f>
        <v>0</v>
      </c>
      <c r="BF216" s="228">
        <f>IF(N216="snížená",J216,0)</f>
        <v>0</v>
      </c>
      <c r="BG216" s="228">
        <f>IF(N216="zákl. přenesená",J216,0)</f>
        <v>0</v>
      </c>
      <c r="BH216" s="228">
        <f>IF(N216="sníž. přenesená",J216,0)</f>
        <v>0</v>
      </c>
      <c r="BI216" s="228">
        <f>IF(N216="nulová",J216,0)</f>
        <v>0</v>
      </c>
      <c r="BJ216" s="20" t="s">
        <v>83</v>
      </c>
      <c r="BK216" s="228">
        <f>ROUND(I216*H216,2)</f>
        <v>0</v>
      </c>
      <c r="BL216" s="20" t="s">
        <v>334</v>
      </c>
      <c r="BM216" s="227" t="s">
        <v>4816</v>
      </c>
    </row>
    <row r="217" s="2" customFormat="1">
      <c r="A217" s="42"/>
      <c r="B217" s="43"/>
      <c r="C217" s="44"/>
      <c r="D217" s="229" t="s">
        <v>223</v>
      </c>
      <c r="E217" s="44"/>
      <c r="F217" s="230" t="s">
        <v>4817</v>
      </c>
      <c r="G217" s="44"/>
      <c r="H217" s="44"/>
      <c r="I217" s="231"/>
      <c r="J217" s="44"/>
      <c r="K217" s="44"/>
      <c r="L217" s="48"/>
      <c r="M217" s="232"/>
      <c r="N217" s="233"/>
      <c r="O217" s="88"/>
      <c r="P217" s="88"/>
      <c r="Q217" s="88"/>
      <c r="R217" s="88"/>
      <c r="S217" s="88"/>
      <c r="T217" s="89"/>
      <c r="U217" s="42"/>
      <c r="V217" s="42"/>
      <c r="W217" s="42"/>
      <c r="X217" s="42"/>
      <c r="Y217" s="42"/>
      <c r="Z217" s="42"/>
      <c r="AA217" s="42"/>
      <c r="AB217" s="42"/>
      <c r="AC217" s="42"/>
      <c r="AD217" s="42"/>
      <c r="AE217" s="42"/>
      <c r="AT217" s="20" t="s">
        <v>223</v>
      </c>
      <c r="AU217" s="20" t="s">
        <v>85</v>
      </c>
    </row>
    <row r="218" s="2" customFormat="1" ht="33" customHeight="1">
      <c r="A218" s="42"/>
      <c r="B218" s="43"/>
      <c r="C218" s="268" t="s">
        <v>486</v>
      </c>
      <c r="D218" s="268" t="s">
        <v>302</v>
      </c>
      <c r="E218" s="269" t="s">
        <v>4818</v>
      </c>
      <c r="F218" s="270" t="s">
        <v>4819</v>
      </c>
      <c r="G218" s="271" t="s">
        <v>230</v>
      </c>
      <c r="H218" s="272">
        <v>31.350000000000001</v>
      </c>
      <c r="I218" s="273"/>
      <c r="J218" s="274">
        <f>ROUND(I218*H218,2)</f>
        <v>0</v>
      </c>
      <c r="K218" s="270" t="s">
        <v>221</v>
      </c>
      <c r="L218" s="275"/>
      <c r="M218" s="276" t="s">
        <v>32</v>
      </c>
      <c r="N218" s="277" t="s">
        <v>47</v>
      </c>
      <c r="O218" s="88"/>
      <c r="P218" s="225">
        <f>O218*H218</f>
        <v>0</v>
      </c>
      <c r="Q218" s="225">
        <v>0.021999999999999999</v>
      </c>
      <c r="R218" s="225">
        <f>Q218*H218</f>
        <v>0.68969999999999998</v>
      </c>
      <c r="S218" s="225">
        <v>0</v>
      </c>
      <c r="T218" s="226">
        <f>S218*H218</f>
        <v>0</v>
      </c>
      <c r="U218" s="42"/>
      <c r="V218" s="42"/>
      <c r="W218" s="42"/>
      <c r="X218" s="42"/>
      <c r="Y218" s="42"/>
      <c r="Z218" s="42"/>
      <c r="AA218" s="42"/>
      <c r="AB218" s="42"/>
      <c r="AC218" s="42"/>
      <c r="AD218" s="42"/>
      <c r="AE218" s="42"/>
      <c r="AR218" s="227" t="s">
        <v>426</v>
      </c>
      <c r="AT218" s="227" t="s">
        <v>302</v>
      </c>
      <c r="AU218" s="227" t="s">
        <v>85</v>
      </c>
      <c r="AY218" s="20" t="s">
        <v>214</v>
      </c>
      <c r="BE218" s="228">
        <f>IF(N218="základní",J218,0)</f>
        <v>0</v>
      </c>
      <c r="BF218" s="228">
        <f>IF(N218="snížená",J218,0)</f>
        <v>0</v>
      </c>
      <c r="BG218" s="228">
        <f>IF(N218="zákl. přenesená",J218,0)</f>
        <v>0</v>
      </c>
      <c r="BH218" s="228">
        <f>IF(N218="sníž. přenesená",J218,0)</f>
        <v>0</v>
      </c>
      <c r="BI218" s="228">
        <f>IF(N218="nulová",J218,0)</f>
        <v>0</v>
      </c>
      <c r="BJ218" s="20" t="s">
        <v>83</v>
      </c>
      <c r="BK218" s="228">
        <f>ROUND(I218*H218,2)</f>
        <v>0</v>
      </c>
      <c r="BL218" s="20" t="s">
        <v>334</v>
      </c>
      <c r="BM218" s="227" t="s">
        <v>4820</v>
      </c>
    </row>
    <row r="219" s="14" customFormat="1">
      <c r="A219" s="14"/>
      <c r="B219" s="245"/>
      <c r="C219" s="246"/>
      <c r="D219" s="236" t="s">
        <v>225</v>
      </c>
      <c r="E219" s="246"/>
      <c r="F219" s="248" t="s">
        <v>4821</v>
      </c>
      <c r="G219" s="246"/>
      <c r="H219" s="249">
        <v>31.350000000000001</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225</v>
      </c>
      <c r="AU219" s="255" t="s">
        <v>85</v>
      </c>
      <c r="AV219" s="14" t="s">
        <v>85</v>
      </c>
      <c r="AW219" s="14" t="s">
        <v>4</v>
      </c>
      <c r="AX219" s="14" t="s">
        <v>83</v>
      </c>
      <c r="AY219" s="255" t="s">
        <v>214</v>
      </c>
    </row>
    <row r="220" s="2" customFormat="1" ht="16.5" customHeight="1">
      <c r="A220" s="42"/>
      <c r="B220" s="43"/>
      <c r="C220" s="216" t="s">
        <v>492</v>
      </c>
      <c r="D220" s="216" t="s">
        <v>217</v>
      </c>
      <c r="E220" s="217" t="s">
        <v>3375</v>
      </c>
      <c r="F220" s="218" t="s">
        <v>3376</v>
      </c>
      <c r="G220" s="219" t="s">
        <v>280</v>
      </c>
      <c r="H220" s="220">
        <v>32.5</v>
      </c>
      <c r="I220" s="221"/>
      <c r="J220" s="222">
        <f>ROUND(I220*H220,2)</f>
        <v>0</v>
      </c>
      <c r="K220" s="218" t="s">
        <v>221</v>
      </c>
      <c r="L220" s="48"/>
      <c r="M220" s="223" t="s">
        <v>32</v>
      </c>
      <c r="N220" s="224" t="s">
        <v>47</v>
      </c>
      <c r="O220" s="88"/>
      <c r="P220" s="225">
        <f>O220*H220</f>
        <v>0</v>
      </c>
      <c r="Q220" s="225">
        <v>9.0000000000000006E-05</v>
      </c>
      <c r="R220" s="225">
        <f>Q220*H220</f>
        <v>0.0029250000000000001</v>
      </c>
      <c r="S220" s="225">
        <v>0</v>
      </c>
      <c r="T220" s="226">
        <f>S220*H220</f>
        <v>0</v>
      </c>
      <c r="U220" s="42"/>
      <c r="V220" s="42"/>
      <c r="W220" s="42"/>
      <c r="X220" s="42"/>
      <c r="Y220" s="42"/>
      <c r="Z220" s="42"/>
      <c r="AA220" s="42"/>
      <c r="AB220" s="42"/>
      <c r="AC220" s="42"/>
      <c r="AD220" s="42"/>
      <c r="AE220" s="42"/>
      <c r="AR220" s="227" t="s">
        <v>334</v>
      </c>
      <c r="AT220" s="227" t="s">
        <v>217</v>
      </c>
      <c r="AU220" s="227" t="s">
        <v>85</v>
      </c>
      <c r="AY220" s="20" t="s">
        <v>214</v>
      </c>
      <c r="BE220" s="228">
        <f>IF(N220="základní",J220,0)</f>
        <v>0</v>
      </c>
      <c r="BF220" s="228">
        <f>IF(N220="snížená",J220,0)</f>
        <v>0</v>
      </c>
      <c r="BG220" s="228">
        <f>IF(N220="zákl. přenesená",J220,0)</f>
        <v>0</v>
      </c>
      <c r="BH220" s="228">
        <f>IF(N220="sníž. přenesená",J220,0)</f>
        <v>0</v>
      </c>
      <c r="BI220" s="228">
        <f>IF(N220="nulová",J220,0)</f>
        <v>0</v>
      </c>
      <c r="BJ220" s="20" t="s">
        <v>83</v>
      </c>
      <c r="BK220" s="228">
        <f>ROUND(I220*H220,2)</f>
        <v>0</v>
      </c>
      <c r="BL220" s="20" t="s">
        <v>334</v>
      </c>
      <c r="BM220" s="227" t="s">
        <v>4822</v>
      </c>
    </row>
    <row r="221" s="2" customFormat="1">
      <c r="A221" s="42"/>
      <c r="B221" s="43"/>
      <c r="C221" s="44"/>
      <c r="D221" s="229" t="s">
        <v>223</v>
      </c>
      <c r="E221" s="44"/>
      <c r="F221" s="230" t="s">
        <v>3378</v>
      </c>
      <c r="G221" s="44"/>
      <c r="H221" s="44"/>
      <c r="I221" s="231"/>
      <c r="J221" s="44"/>
      <c r="K221" s="44"/>
      <c r="L221" s="48"/>
      <c r="M221" s="232"/>
      <c r="N221" s="233"/>
      <c r="O221" s="88"/>
      <c r="P221" s="88"/>
      <c r="Q221" s="88"/>
      <c r="R221" s="88"/>
      <c r="S221" s="88"/>
      <c r="T221" s="89"/>
      <c r="U221" s="42"/>
      <c r="V221" s="42"/>
      <c r="W221" s="42"/>
      <c r="X221" s="42"/>
      <c r="Y221" s="42"/>
      <c r="Z221" s="42"/>
      <c r="AA221" s="42"/>
      <c r="AB221" s="42"/>
      <c r="AC221" s="42"/>
      <c r="AD221" s="42"/>
      <c r="AE221" s="42"/>
      <c r="AT221" s="20" t="s">
        <v>223</v>
      </c>
      <c r="AU221" s="20" t="s">
        <v>85</v>
      </c>
    </row>
    <row r="222" s="2" customFormat="1" ht="24.15" customHeight="1">
      <c r="A222" s="42"/>
      <c r="B222" s="43"/>
      <c r="C222" s="216" t="s">
        <v>497</v>
      </c>
      <c r="D222" s="216" t="s">
        <v>217</v>
      </c>
      <c r="E222" s="217" t="s">
        <v>4823</v>
      </c>
      <c r="F222" s="218" t="s">
        <v>4824</v>
      </c>
      <c r="G222" s="219" t="s">
        <v>230</v>
      </c>
      <c r="H222" s="220">
        <v>28.5</v>
      </c>
      <c r="I222" s="221"/>
      <c r="J222" s="222">
        <f>ROUND(I222*H222,2)</f>
        <v>0</v>
      </c>
      <c r="K222" s="218" t="s">
        <v>221</v>
      </c>
      <c r="L222" s="48"/>
      <c r="M222" s="223" t="s">
        <v>32</v>
      </c>
      <c r="N222" s="224" t="s">
        <v>47</v>
      </c>
      <c r="O222" s="88"/>
      <c r="P222" s="225">
        <f>O222*H222</f>
        <v>0</v>
      </c>
      <c r="Q222" s="225">
        <v>5.0000000000000002E-05</v>
      </c>
      <c r="R222" s="225">
        <f>Q222*H222</f>
        <v>0.0014250000000000001</v>
      </c>
      <c r="S222" s="225">
        <v>0</v>
      </c>
      <c r="T222" s="226">
        <f>S222*H222</f>
        <v>0</v>
      </c>
      <c r="U222" s="42"/>
      <c r="V222" s="42"/>
      <c r="W222" s="42"/>
      <c r="X222" s="42"/>
      <c r="Y222" s="42"/>
      <c r="Z222" s="42"/>
      <c r="AA222" s="42"/>
      <c r="AB222" s="42"/>
      <c r="AC222" s="42"/>
      <c r="AD222" s="42"/>
      <c r="AE222" s="42"/>
      <c r="AR222" s="227" t="s">
        <v>334</v>
      </c>
      <c r="AT222" s="227" t="s">
        <v>217</v>
      </c>
      <c r="AU222" s="227" t="s">
        <v>85</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334</v>
      </c>
      <c r="BM222" s="227" t="s">
        <v>4825</v>
      </c>
    </row>
    <row r="223" s="2" customFormat="1">
      <c r="A223" s="42"/>
      <c r="B223" s="43"/>
      <c r="C223" s="44"/>
      <c r="D223" s="229" t="s">
        <v>223</v>
      </c>
      <c r="E223" s="44"/>
      <c r="F223" s="230" t="s">
        <v>4826</v>
      </c>
      <c r="G223" s="44"/>
      <c r="H223" s="44"/>
      <c r="I223" s="231"/>
      <c r="J223" s="44"/>
      <c r="K223" s="44"/>
      <c r="L223" s="48"/>
      <c r="M223" s="232"/>
      <c r="N223" s="233"/>
      <c r="O223" s="88"/>
      <c r="P223" s="88"/>
      <c r="Q223" s="88"/>
      <c r="R223" s="88"/>
      <c r="S223" s="88"/>
      <c r="T223" s="89"/>
      <c r="U223" s="42"/>
      <c r="V223" s="42"/>
      <c r="W223" s="42"/>
      <c r="X223" s="42"/>
      <c r="Y223" s="42"/>
      <c r="Z223" s="42"/>
      <c r="AA223" s="42"/>
      <c r="AB223" s="42"/>
      <c r="AC223" s="42"/>
      <c r="AD223" s="42"/>
      <c r="AE223" s="42"/>
      <c r="AT223" s="20" t="s">
        <v>223</v>
      </c>
      <c r="AU223" s="20" t="s">
        <v>85</v>
      </c>
    </row>
    <row r="224" s="2" customFormat="1" ht="49.05" customHeight="1">
      <c r="A224" s="42"/>
      <c r="B224" s="43"/>
      <c r="C224" s="216" t="s">
        <v>504</v>
      </c>
      <c r="D224" s="216" t="s">
        <v>217</v>
      </c>
      <c r="E224" s="217" t="s">
        <v>2353</v>
      </c>
      <c r="F224" s="218" t="s">
        <v>2354</v>
      </c>
      <c r="G224" s="219" t="s">
        <v>241</v>
      </c>
      <c r="H224" s="220">
        <v>0.874</v>
      </c>
      <c r="I224" s="221"/>
      <c r="J224" s="222">
        <f>ROUND(I224*H224,2)</f>
        <v>0</v>
      </c>
      <c r="K224" s="218" t="s">
        <v>221</v>
      </c>
      <c r="L224" s="48"/>
      <c r="M224" s="223" t="s">
        <v>32</v>
      </c>
      <c r="N224" s="224" t="s">
        <v>47</v>
      </c>
      <c r="O224" s="88"/>
      <c r="P224" s="225">
        <f>O224*H224</f>
        <v>0</v>
      </c>
      <c r="Q224" s="225">
        <v>0</v>
      </c>
      <c r="R224" s="225">
        <f>Q224*H224</f>
        <v>0</v>
      </c>
      <c r="S224" s="225">
        <v>0</v>
      </c>
      <c r="T224" s="226">
        <f>S224*H224</f>
        <v>0</v>
      </c>
      <c r="U224" s="42"/>
      <c r="V224" s="42"/>
      <c r="W224" s="42"/>
      <c r="X224" s="42"/>
      <c r="Y224" s="42"/>
      <c r="Z224" s="42"/>
      <c r="AA224" s="42"/>
      <c r="AB224" s="42"/>
      <c r="AC224" s="42"/>
      <c r="AD224" s="42"/>
      <c r="AE224" s="42"/>
      <c r="AR224" s="227" t="s">
        <v>334</v>
      </c>
      <c r="AT224" s="227" t="s">
        <v>217</v>
      </c>
      <c r="AU224" s="227" t="s">
        <v>85</v>
      </c>
      <c r="AY224" s="20" t="s">
        <v>214</v>
      </c>
      <c r="BE224" s="228">
        <f>IF(N224="základní",J224,0)</f>
        <v>0</v>
      </c>
      <c r="BF224" s="228">
        <f>IF(N224="snížená",J224,0)</f>
        <v>0</v>
      </c>
      <c r="BG224" s="228">
        <f>IF(N224="zákl. přenesená",J224,0)</f>
        <v>0</v>
      </c>
      <c r="BH224" s="228">
        <f>IF(N224="sníž. přenesená",J224,0)</f>
        <v>0</v>
      </c>
      <c r="BI224" s="228">
        <f>IF(N224="nulová",J224,0)</f>
        <v>0</v>
      </c>
      <c r="BJ224" s="20" t="s">
        <v>83</v>
      </c>
      <c r="BK224" s="228">
        <f>ROUND(I224*H224,2)</f>
        <v>0</v>
      </c>
      <c r="BL224" s="20" t="s">
        <v>334</v>
      </c>
      <c r="BM224" s="227" t="s">
        <v>4827</v>
      </c>
    </row>
    <row r="225" s="2" customFormat="1">
      <c r="A225" s="42"/>
      <c r="B225" s="43"/>
      <c r="C225" s="44"/>
      <c r="D225" s="229" t="s">
        <v>223</v>
      </c>
      <c r="E225" s="44"/>
      <c r="F225" s="230" t="s">
        <v>2356</v>
      </c>
      <c r="G225" s="44"/>
      <c r="H225" s="44"/>
      <c r="I225" s="231"/>
      <c r="J225" s="44"/>
      <c r="K225" s="44"/>
      <c r="L225" s="48"/>
      <c r="M225" s="232"/>
      <c r="N225" s="233"/>
      <c r="O225" s="88"/>
      <c r="P225" s="88"/>
      <c r="Q225" s="88"/>
      <c r="R225" s="88"/>
      <c r="S225" s="88"/>
      <c r="T225" s="89"/>
      <c r="U225" s="42"/>
      <c r="V225" s="42"/>
      <c r="W225" s="42"/>
      <c r="X225" s="42"/>
      <c r="Y225" s="42"/>
      <c r="Z225" s="42"/>
      <c r="AA225" s="42"/>
      <c r="AB225" s="42"/>
      <c r="AC225" s="42"/>
      <c r="AD225" s="42"/>
      <c r="AE225" s="42"/>
      <c r="AT225" s="20" t="s">
        <v>223</v>
      </c>
      <c r="AU225" s="20" t="s">
        <v>85</v>
      </c>
    </row>
    <row r="226" s="12" customFormat="1" ht="22.8" customHeight="1">
      <c r="A226" s="12"/>
      <c r="B226" s="200"/>
      <c r="C226" s="201"/>
      <c r="D226" s="202" t="s">
        <v>75</v>
      </c>
      <c r="E226" s="214" t="s">
        <v>746</v>
      </c>
      <c r="F226" s="214" t="s">
        <v>747</v>
      </c>
      <c r="G226" s="201"/>
      <c r="H226" s="201"/>
      <c r="I226" s="204"/>
      <c r="J226" s="215">
        <f>BK226</f>
        <v>0</v>
      </c>
      <c r="K226" s="201"/>
      <c r="L226" s="206"/>
      <c r="M226" s="207"/>
      <c r="N226" s="208"/>
      <c r="O226" s="208"/>
      <c r="P226" s="209">
        <f>SUM(P227:P252)</f>
        <v>0</v>
      </c>
      <c r="Q226" s="208"/>
      <c r="R226" s="209">
        <f>SUM(R227:R252)</f>
        <v>0.49001400000000006</v>
      </c>
      <c r="S226" s="208"/>
      <c r="T226" s="210">
        <f>SUM(T227:T252)</f>
        <v>0.22575000000000001</v>
      </c>
      <c r="U226" s="12"/>
      <c r="V226" s="12"/>
      <c r="W226" s="12"/>
      <c r="X226" s="12"/>
      <c r="Y226" s="12"/>
      <c r="Z226" s="12"/>
      <c r="AA226" s="12"/>
      <c r="AB226" s="12"/>
      <c r="AC226" s="12"/>
      <c r="AD226" s="12"/>
      <c r="AE226" s="12"/>
      <c r="AR226" s="211" t="s">
        <v>85</v>
      </c>
      <c r="AT226" s="212" t="s">
        <v>75</v>
      </c>
      <c r="AU226" s="212" t="s">
        <v>83</v>
      </c>
      <c r="AY226" s="211" t="s">
        <v>214</v>
      </c>
      <c r="BK226" s="213">
        <f>SUM(BK227:BK252)</f>
        <v>0</v>
      </c>
    </row>
    <row r="227" s="2" customFormat="1" ht="24.15" customHeight="1">
      <c r="A227" s="42"/>
      <c r="B227" s="43"/>
      <c r="C227" s="216" t="s">
        <v>512</v>
      </c>
      <c r="D227" s="216" t="s">
        <v>217</v>
      </c>
      <c r="E227" s="217" t="s">
        <v>2624</v>
      </c>
      <c r="F227" s="218" t="s">
        <v>2625</v>
      </c>
      <c r="G227" s="219" t="s">
        <v>230</v>
      </c>
      <c r="H227" s="220">
        <v>57</v>
      </c>
      <c r="I227" s="221"/>
      <c r="J227" s="222">
        <f>ROUND(I227*H227,2)</f>
        <v>0</v>
      </c>
      <c r="K227" s="218" t="s">
        <v>221</v>
      </c>
      <c r="L227" s="48"/>
      <c r="M227" s="223" t="s">
        <v>32</v>
      </c>
      <c r="N227" s="224" t="s">
        <v>47</v>
      </c>
      <c r="O227" s="88"/>
      <c r="P227" s="225">
        <f>O227*H227</f>
        <v>0</v>
      </c>
      <c r="Q227" s="225">
        <v>0</v>
      </c>
      <c r="R227" s="225">
        <f>Q227*H227</f>
        <v>0</v>
      </c>
      <c r="S227" s="225">
        <v>0</v>
      </c>
      <c r="T227" s="226">
        <f>S227*H227</f>
        <v>0</v>
      </c>
      <c r="U227" s="42"/>
      <c r="V227" s="42"/>
      <c r="W227" s="42"/>
      <c r="X227" s="42"/>
      <c r="Y227" s="42"/>
      <c r="Z227" s="42"/>
      <c r="AA227" s="42"/>
      <c r="AB227" s="42"/>
      <c r="AC227" s="42"/>
      <c r="AD227" s="42"/>
      <c r="AE227" s="42"/>
      <c r="AR227" s="227" t="s">
        <v>334</v>
      </c>
      <c r="AT227" s="227" t="s">
        <v>217</v>
      </c>
      <c r="AU227" s="227" t="s">
        <v>85</v>
      </c>
      <c r="AY227" s="20" t="s">
        <v>214</v>
      </c>
      <c r="BE227" s="228">
        <f>IF(N227="základní",J227,0)</f>
        <v>0</v>
      </c>
      <c r="BF227" s="228">
        <f>IF(N227="snížená",J227,0)</f>
        <v>0</v>
      </c>
      <c r="BG227" s="228">
        <f>IF(N227="zákl. přenesená",J227,0)</f>
        <v>0</v>
      </c>
      <c r="BH227" s="228">
        <f>IF(N227="sníž. přenesená",J227,0)</f>
        <v>0</v>
      </c>
      <c r="BI227" s="228">
        <f>IF(N227="nulová",J227,0)</f>
        <v>0</v>
      </c>
      <c r="BJ227" s="20" t="s">
        <v>83</v>
      </c>
      <c r="BK227" s="228">
        <f>ROUND(I227*H227,2)</f>
        <v>0</v>
      </c>
      <c r="BL227" s="20" t="s">
        <v>334</v>
      </c>
      <c r="BM227" s="227" t="s">
        <v>4828</v>
      </c>
    </row>
    <row r="228" s="2" customFormat="1">
      <c r="A228" s="42"/>
      <c r="B228" s="43"/>
      <c r="C228" s="44"/>
      <c r="D228" s="229" t="s">
        <v>223</v>
      </c>
      <c r="E228" s="44"/>
      <c r="F228" s="230" t="s">
        <v>2627</v>
      </c>
      <c r="G228" s="44"/>
      <c r="H228" s="44"/>
      <c r="I228" s="231"/>
      <c r="J228" s="44"/>
      <c r="K228" s="44"/>
      <c r="L228" s="48"/>
      <c r="M228" s="232"/>
      <c r="N228" s="233"/>
      <c r="O228" s="88"/>
      <c r="P228" s="88"/>
      <c r="Q228" s="88"/>
      <c r="R228" s="88"/>
      <c r="S228" s="88"/>
      <c r="T228" s="89"/>
      <c r="U228" s="42"/>
      <c r="V228" s="42"/>
      <c r="W228" s="42"/>
      <c r="X228" s="42"/>
      <c r="Y228" s="42"/>
      <c r="Z228" s="42"/>
      <c r="AA228" s="42"/>
      <c r="AB228" s="42"/>
      <c r="AC228" s="42"/>
      <c r="AD228" s="42"/>
      <c r="AE228" s="42"/>
      <c r="AT228" s="20" t="s">
        <v>223</v>
      </c>
      <c r="AU228" s="20" t="s">
        <v>85</v>
      </c>
    </row>
    <row r="229" s="2" customFormat="1" ht="37.8" customHeight="1">
      <c r="A229" s="42"/>
      <c r="B229" s="43"/>
      <c r="C229" s="216" t="s">
        <v>515</v>
      </c>
      <c r="D229" s="216" t="s">
        <v>217</v>
      </c>
      <c r="E229" s="217" t="s">
        <v>2654</v>
      </c>
      <c r="F229" s="218" t="s">
        <v>2655</v>
      </c>
      <c r="G229" s="219" t="s">
        <v>230</v>
      </c>
      <c r="H229" s="220">
        <v>57</v>
      </c>
      <c r="I229" s="221"/>
      <c r="J229" s="222">
        <f>ROUND(I229*H229,2)</f>
        <v>0</v>
      </c>
      <c r="K229" s="218" t="s">
        <v>221</v>
      </c>
      <c r="L229" s="48"/>
      <c r="M229" s="223" t="s">
        <v>32</v>
      </c>
      <c r="N229" s="224" t="s">
        <v>47</v>
      </c>
      <c r="O229" s="88"/>
      <c r="P229" s="225">
        <f>O229*H229</f>
        <v>0</v>
      </c>
      <c r="Q229" s="225">
        <v>0.0045500000000000002</v>
      </c>
      <c r="R229" s="225">
        <f>Q229*H229</f>
        <v>0.25935000000000002</v>
      </c>
      <c r="S229" s="225">
        <v>0</v>
      </c>
      <c r="T229" s="226">
        <f>S229*H229</f>
        <v>0</v>
      </c>
      <c r="U229" s="42"/>
      <c r="V229" s="42"/>
      <c r="W229" s="42"/>
      <c r="X229" s="42"/>
      <c r="Y229" s="42"/>
      <c r="Z229" s="42"/>
      <c r="AA229" s="42"/>
      <c r="AB229" s="42"/>
      <c r="AC229" s="42"/>
      <c r="AD229" s="42"/>
      <c r="AE229" s="42"/>
      <c r="AR229" s="227" t="s">
        <v>334</v>
      </c>
      <c r="AT229" s="227" t="s">
        <v>217</v>
      </c>
      <c r="AU229" s="227" t="s">
        <v>85</v>
      </c>
      <c r="AY229" s="20" t="s">
        <v>214</v>
      </c>
      <c r="BE229" s="228">
        <f>IF(N229="základní",J229,0)</f>
        <v>0</v>
      </c>
      <c r="BF229" s="228">
        <f>IF(N229="snížená",J229,0)</f>
        <v>0</v>
      </c>
      <c r="BG229" s="228">
        <f>IF(N229="zákl. přenesená",J229,0)</f>
        <v>0</v>
      </c>
      <c r="BH229" s="228">
        <f>IF(N229="sníž. přenesená",J229,0)</f>
        <v>0</v>
      </c>
      <c r="BI229" s="228">
        <f>IF(N229="nulová",J229,0)</f>
        <v>0</v>
      </c>
      <c r="BJ229" s="20" t="s">
        <v>83</v>
      </c>
      <c r="BK229" s="228">
        <f>ROUND(I229*H229,2)</f>
        <v>0</v>
      </c>
      <c r="BL229" s="20" t="s">
        <v>334</v>
      </c>
      <c r="BM229" s="227" t="s">
        <v>4829</v>
      </c>
    </row>
    <row r="230" s="2" customFormat="1">
      <c r="A230" s="42"/>
      <c r="B230" s="43"/>
      <c r="C230" s="44"/>
      <c r="D230" s="229" t="s">
        <v>223</v>
      </c>
      <c r="E230" s="44"/>
      <c r="F230" s="230" t="s">
        <v>2657</v>
      </c>
      <c r="G230" s="44"/>
      <c r="H230" s="44"/>
      <c r="I230" s="231"/>
      <c r="J230" s="44"/>
      <c r="K230" s="44"/>
      <c r="L230" s="48"/>
      <c r="M230" s="232"/>
      <c r="N230" s="233"/>
      <c r="O230" s="88"/>
      <c r="P230" s="88"/>
      <c r="Q230" s="88"/>
      <c r="R230" s="88"/>
      <c r="S230" s="88"/>
      <c r="T230" s="89"/>
      <c r="U230" s="42"/>
      <c r="V230" s="42"/>
      <c r="W230" s="42"/>
      <c r="X230" s="42"/>
      <c r="Y230" s="42"/>
      <c r="Z230" s="42"/>
      <c r="AA230" s="42"/>
      <c r="AB230" s="42"/>
      <c r="AC230" s="42"/>
      <c r="AD230" s="42"/>
      <c r="AE230" s="42"/>
      <c r="AT230" s="20" t="s">
        <v>223</v>
      </c>
      <c r="AU230" s="20" t="s">
        <v>85</v>
      </c>
    </row>
    <row r="231" s="2" customFormat="1" ht="24.15" customHeight="1">
      <c r="A231" s="42"/>
      <c r="B231" s="43"/>
      <c r="C231" s="216" t="s">
        <v>522</v>
      </c>
      <c r="D231" s="216" t="s">
        <v>217</v>
      </c>
      <c r="E231" s="217" t="s">
        <v>749</v>
      </c>
      <c r="F231" s="218" t="s">
        <v>750</v>
      </c>
      <c r="G231" s="219" t="s">
        <v>230</v>
      </c>
      <c r="H231" s="220">
        <v>85.5</v>
      </c>
      <c r="I231" s="221"/>
      <c r="J231" s="222">
        <f>ROUND(I231*H231,2)</f>
        <v>0</v>
      </c>
      <c r="K231" s="218" t="s">
        <v>221</v>
      </c>
      <c r="L231" s="48"/>
      <c r="M231" s="223" t="s">
        <v>32</v>
      </c>
      <c r="N231" s="224" t="s">
        <v>47</v>
      </c>
      <c r="O231" s="88"/>
      <c r="P231" s="225">
        <f>O231*H231</f>
        <v>0</v>
      </c>
      <c r="Q231" s="225">
        <v>0</v>
      </c>
      <c r="R231" s="225">
        <f>Q231*H231</f>
        <v>0</v>
      </c>
      <c r="S231" s="225">
        <v>0.0025000000000000001</v>
      </c>
      <c r="T231" s="226">
        <f>S231*H231</f>
        <v>0.21375</v>
      </c>
      <c r="U231" s="42"/>
      <c r="V231" s="42"/>
      <c r="W231" s="42"/>
      <c r="X231" s="42"/>
      <c r="Y231" s="42"/>
      <c r="Z231" s="42"/>
      <c r="AA231" s="42"/>
      <c r="AB231" s="42"/>
      <c r="AC231" s="42"/>
      <c r="AD231" s="42"/>
      <c r="AE231" s="42"/>
      <c r="AR231" s="227" t="s">
        <v>334</v>
      </c>
      <c r="AT231" s="227" t="s">
        <v>217</v>
      </c>
      <c r="AU231" s="227" t="s">
        <v>85</v>
      </c>
      <c r="AY231" s="20" t="s">
        <v>214</v>
      </c>
      <c r="BE231" s="228">
        <f>IF(N231="základní",J231,0)</f>
        <v>0</v>
      </c>
      <c r="BF231" s="228">
        <f>IF(N231="snížená",J231,0)</f>
        <v>0</v>
      </c>
      <c r="BG231" s="228">
        <f>IF(N231="zákl. přenesená",J231,0)</f>
        <v>0</v>
      </c>
      <c r="BH231" s="228">
        <f>IF(N231="sníž. přenesená",J231,0)</f>
        <v>0</v>
      </c>
      <c r="BI231" s="228">
        <f>IF(N231="nulová",J231,0)</f>
        <v>0</v>
      </c>
      <c r="BJ231" s="20" t="s">
        <v>83</v>
      </c>
      <c r="BK231" s="228">
        <f>ROUND(I231*H231,2)</f>
        <v>0</v>
      </c>
      <c r="BL231" s="20" t="s">
        <v>334</v>
      </c>
      <c r="BM231" s="227" t="s">
        <v>4830</v>
      </c>
    </row>
    <row r="232" s="2" customFormat="1">
      <c r="A232" s="42"/>
      <c r="B232" s="43"/>
      <c r="C232" s="44"/>
      <c r="D232" s="229" t="s">
        <v>223</v>
      </c>
      <c r="E232" s="44"/>
      <c r="F232" s="230" t="s">
        <v>752</v>
      </c>
      <c r="G232" s="44"/>
      <c r="H232" s="44"/>
      <c r="I232" s="231"/>
      <c r="J232" s="44"/>
      <c r="K232" s="44"/>
      <c r="L232" s="48"/>
      <c r="M232" s="232"/>
      <c r="N232" s="233"/>
      <c r="O232" s="88"/>
      <c r="P232" s="88"/>
      <c r="Q232" s="88"/>
      <c r="R232" s="88"/>
      <c r="S232" s="88"/>
      <c r="T232" s="89"/>
      <c r="U232" s="42"/>
      <c r="V232" s="42"/>
      <c r="W232" s="42"/>
      <c r="X232" s="42"/>
      <c r="Y232" s="42"/>
      <c r="Z232" s="42"/>
      <c r="AA232" s="42"/>
      <c r="AB232" s="42"/>
      <c r="AC232" s="42"/>
      <c r="AD232" s="42"/>
      <c r="AE232" s="42"/>
      <c r="AT232" s="20" t="s">
        <v>223</v>
      </c>
      <c r="AU232" s="20" t="s">
        <v>85</v>
      </c>
    </row>
    <row r="233" s="14" customFormat="1">
      <c r="A233" s="14"/>
      <c r="B233" s="245"/>
      <c r="C233" s="246"/>
      <c r="D233" s="236" t="s">
        <v>225</v>
      </c>
      <c r="E233" s="247" t="s">
        <v>32</v>
      </c>
      <c r="F233" s="248" t="s">
        <v>4831</v>
      </c>
      <c r="G233" s="246"/>
      <c r="H233" s="249">
        <v>85.5</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225</v>
      </c>
      <c r="AU233" s="255" t="s">
        <v>85</v>
      </c>
      <c r="AV233" s="14" t="s">
        <v>85</v>
      </c>
      <c r="AW233" s="14" t="s">
        <v>38</v>
      </c>
      <c r="AX233" s="14" t="s">
        <v>83</v>
      </c>
      <c r="AY233" s="255" t="s">
        <v>214</v>
      </c>
    </row>
    <row r="234" s="2" customFormat="1" ht="16.5" customHeight="1">
      <c r="A234" s="42"/>
      <c r="B234" s="43"/>
      <c r="C234" s="216" t="s">
        <v>529</v>
      </c>
      <c r="D234" s="216" t="s">
        <v>217</v>
      </c>
      <c r="E234" s="217" t="s">
        <v>756</v>
      </c>
      <c r="F234" s="218" t="s">
        <v>757</v>
      </c>
      <c r="G234" s="219" t="s">
        <v>230</v>
      </c>
      <c r="H234" s="220">
        <v>57</v>
      </c>
      <c r="I234" s="221"/>
      <c r="J234" s="222">
        <f>ROUND(I234*H234,2)</f>
        <v>0</v>
      </c>
      <c r="K234" s="218" t="s">
        <v>221</v>
      </c>
      <c r="L234" s="48"/>
      <c r="M234" s="223" t="s">
        <v>32</v>
      </c>
      <c r="N234" s="224" t="s">
        <v>47</v>
      </c>
      <c r="O234" s="88"/>
      <c r="P234" s="225">
        <f>O234*H234</f>
        <v>0</v>
      </c>
      <c r="Q234" s="225">
        <v>0.00029999999999999997</v>
      </c>
      <c r="R234" s="225">
        <f>Q234*H234</f>
        <v>0.017099999999999997</v>
      </c>
      <c r="S234" s="225">
        <v>0</v>
      </c>
      <c r="T234" s="226">
        <f>S234*H234</f>
        <v>0</v>
      </c>
      <c r="U234" s="42"/>
      <c r="V234" s="42"/>
      <c r="W234" s="42"/>
      <c r="X234" s="42"/>
      <c r="Y234" s="42"/>
      <c r="Z234" s="42"/>
      <c r="AA234" s="42"/>
      <c r="AB234" s="42"/>
      <c r="AC234" s="42"/>
      <c r="AD234" s="42"/>
      <c r="AE234" s="42"/>
      <c r="AR234" s="227" t="s">
        <v>334</v>
      </c>
      <c r="AT234" s="227" t="s">
        <v>217</v>
      </c>
      <c r="AU234" s="227" t="s">
        <v>85</v>
      </c>
      <c r="AY234" s="20" t="s">
        <v>214</v>
      </c>
      <c r="BE234" s="228">
        <f>IF(N234="základní",J234,0)</f>
        <v>0</v>
      </c>
      <c r="BF234" s="228">
        <f>IF(N234="snížená",J234,0)</f>
        <v>0</v>
      </c>
      <c r="BG234" s="228">
        <f>IF(N234="zákl. přenesená",J234,0)</f>
        <v>0</v>
      </c>
      <c r="BH234" s="228">
        <f>IF(N234="sníž. přenesená",J234,0)</f>
        <v>0</v>
      </c>
      <c r="BI234" s="228">
        <f>IF(N234="nulová",J234,0)</f>
        <v>0</v>
      </c>
      <c r="BJ234" s="20" t="s">
        <v>83</v>
      </c>
      <c r="BK234" s="228">
        <f>ROUND(I234*H234,2)</f>
        <v>0</v>
      </c>
      <c r="BL234" s="20" t="s">
        <v>334</v>
      </c>
      <c r="BM234" s="227" t="s">
        <v>4832</v>
      </c>
    </row>
    <row r="235" s="2" customFormat="1">
      <c r="A235" s="42"/>
      <c r="B235" s="43"/>
      <c r="C235" s="44"/>
      <c r="D235" s="229" t="s">
        <v>223</v>
      </c>
      <c r="E235" s="44"/>
      <c r="F235" s="230" t="s">
        <v>759</v>
      </c>
      <c r="G235" s="44"/>
      <c r="H235" s="44"/>
      <c r="I235" s="231"/>
      <c r="J235" s="44"/>
      <c r="K235" s="44"/>
      <c r="L235" s="48"/>
      <c r="M235" s="232"/>
      <c r="N235" s="233"/>
      <c r="O235" s="88"/>
      <c r="P235" s="88"/>
      <c r="Q235" s="88"/>
      <c r="R235" s="88"/>
      <c r="S235" s="88"/>
      <c r="T235" s="89"/>
      <c r="U235" s="42"/>
      <c r="V235" s="42"/>
      <c r="W235" s="42"/>
      <c r="X235" s="42"/>
      <c r="Y235" s="42"/>
      <c r="Z235" s="42"/>
      <c r="AA235" s="42"/>
      <c r="AB235" s="42"/>
      <c r="AC235" s="42"/>
      <c r="AD235" s="42"/>
      <c r="AE235" s="42"/>
      <c r="AT235" s="20" t="s">
        <v>223</v>
      </c>
      <c r="AU235" s="20" t="s">
        <v>85</v>
      </c>
    </row>
    <row r="236" s="14" customFormat="1">
      <c r="A236" s="14"/>
      <c r="B236" s="245"/>
      <c r="C236" s="246"/>
      <c r="D236" s="236" t="s">
        <v>225</v>
      </c>
      <c r="E236" s="247" t="s">
        <v>32</v>
      </c>
      <c r="F236" s="248" t="s">
        <v>4833</v>
      </c>
      <c r="G236" s="246"/>
      <c r="H236" s="249">
        <v>57</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225</v>
      </c>
      <c r="AU236" s="255" t="s">
        <v>85</v>
      </c>
      <c r="AV236" s="14" t="s">
        <v>85</v>
      </c>
      <c r="AW236" s="14" t="s">
        <v>38</v>
      </c>
      <c r="AX236" s="14" t="s">
        <v>83</v>
      </c>
      <c r="AY236" s="255" t="s">
        <v>214</v>
      </c>
    </row>
    <row r="237" s="2" customFormat="1" ht="16.5" customHeight="1">
      <c r="A237" s="42"/>
      <c r="B237" s="43"/>
      <c r="C237" s="268" t="s">
        <v>535</v>
      </c>
      <c r="D237" s="268" t="s">
        <v>302</v>
      </c>
      <c r="E237" s="269" t="s">
        <v>761</v>
      </c>
      <c r="F237" s="270" t="s">
        <v>762</v>
      </c>
      <c r="G237" s="271" t="s">
        <v>230</v>
      </c>
      <c r="H237" s="272">
        <v>62.700000000000003</v>
      </c>
      <c r="I237" s="273"/>
      <c r="J237" s="274">
        <f>ROUND(I237*H237,2)</f>
        <v>0</v>
      </c>
      <c r="K237" s="270" t="s">
        <v>221</v>
      </c>
      <c r="L237" s="275"/>
      <c r="M237" s="276" t="s">
        <v>32</v>
      </c>
      <c r="N237" s="277" t="s">
        <v>47</v>
      </c>
      <c r="O237" s="88"/>
      <c r="P237" s="225">
        <f>O237*H237</f>
        <v>0</v>
      </c>
      <c r="Q237" s="225">
        <v>0.0032000000000000002</v>
      </c>
      <c r="R237" s="225">
        <f>Q237*H237</f>
        <v>0.20064000000000001</v>
      </c>
      <c r="S237" s="225">
        <v>0</v>
      </c>
      <c r="T237" s="226">
        <f>S237*H237</f>
        <v>0</v>
      </c>
      <c r="U237" s="42"/>
      <c r="V237" s="42"/>
      <c r="W237" s="42"/>
      <c r="X237" s="42"/>
      <c r="Y237" s="42"/>
      <c r="Z237" s="42"/>
      <c r="AA237" s="42"/>
      <c r="AB237" s="42"/>
      <c r="AC237" s="42"/>
      <c r="AD237" s="42"/>
      <c r="AE237" s="42"/>
      <c r="AR237" s="227" t="s">
        <v>426</v>
      </c>
      <c r="AT237" s="227" t="s">
        <v>302</v>
      </c>
      <c r="AU237" s="227" t="s">
        <v>85</v>
      </c>
      <c r="AY237" s="20" t="s">
        <v>214</v>
      </c>
      <c r="BE237" s="228">
        <f>IF(N237="základní",J237,0)</f>
        <v>0</v>
      </c>
      <c r="BF237" s="228">
        <f>IF(N237="snížená",J237,0)</f>
        <v>0</v>
      </c>
      <c r="BG237" s="228">
        <f>IF(N237="zákl. přenesená",J237,0)</f>
        <v>0</v>
      </c>
      <c r="BH237" s="228">
        <f>IF(N237="sníž. přenesená",J237,0)</f>
        <v>0</v>
      </c>
      <c r="BI237" s="228">
        <f>IF(N237="nulová",J237,0)</f>
        <v>0</v>
      </c>
      <c r="BJ237" s="20" t="s">
        <v>83</v>
      </c>
      <c r="BK237" s="228">
        <f>ROUND(I237*H237,2)</f>
        <v>0</v>
      </c>
      <c r="BL237" s="20" t="s">
        <v>334</v>
      </c>
      <c r="BM237" s="227" t="s">
        <v>4834</v>
      </c>
    </row>
    <row r="238" s="2" customFormat="1">
      <c r="A238" s="42"/>
      <c r="B238" s="43"/>
      <c r="C238" s="44"/>
      <c r="D238" s="236" t="s">
        <v>283</v>
      </c>
      <c r="E238" s="44"/>
      <c r="F238" s="267" t="s">
        <v>2662</v>
      </c>
      <c r="G238" s="44"/>
      <c r="H238" s="44"/>
      <c r="I238" s="231"/>
      <c r="J238" s="44"/>
      <c r="K238" s="44"/>
      <c r="L238" s="48"/>
      <c r="M238" s="232"/>
      <c r="N238" s="233"/>
      <c r="O238" s="88"/>
      <c r="P238" s="88"/>
      <c r="Q238" s="88"/>
      <c r="R238" s="88"/>
      <c r="S238" s="88"/>
      <c r="T238" s="89"/>
      <c r="U238" s="42"/>
      <c r="V238" s="42"/>
      <c r="W238" s="42"/>
      <c r="X238" s="42"/>
      <c r="Y238" s="42"/>
      <c r="Z238" s="42"/>
      <c r="AA238" s="42"/>
      <c r="AB238" s="42"/>
      <c r="AC238" s="42"/>
      <c r="AD238" s="42"/>
      <c r="AE238" s="42"/>
      <c r="AT238" s="20" t="s">
        <v>283</v>
      </c>
      <c r="AU238" s="20" t="s">
        <v>85</v>
      </c>
    </row>
    <row r="239" s="14" customFormat="1">
      <c r="A239" s="14"/>
      <c r="B239" s="245"/>
      <c r="C239" s="246"/>
      <c r="D239" s="236" t="s">
        <v>225</v>
      </c>
      <c r="E239" s="246"/>
      <c r="F239" s="248" t="s">
        <v>4835</v>
      </c>
      <c r="G239" s="246"/>
      <c r="H239" s="249">
        <v>62.700000000000003</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225</v>
      </c>
      <c r="AU239" s="255" t="s">
        <v>85</v>
      </c>
      <c r="AV239" s="14" t="s">
        <v>85</v>
      </c>
      <c r="AW239" s="14" t="s">
        <v>4</v>
      </c>
      <c r="AX239" s="14" t="s">
        <v>83</v>
      </c>
      <c r="AY239" s="255" t="s">
        <v>214</v>
      </c>
    </row>
    <row r="240" s="2" customFormat="1" ht="24.15" customHeight="1">
      <c r="A240" s="42"/>
      <c r="B240" s="43"/>
      <c r="C240" s="216" t="s">
        <v>540</v>
      </c>
      <c r="D240" s="216" t="s">
        <v>217</v>
      </c>
      <c r="E240" s="217" t="s">
        <v>775</v>
      </c>
      <c r="F240" s="218" t="s">
        <v>776</v>
      </c>
      <c r="G240" s="219" t="s">
        <v>280</v>
      </c>
      <c r="H240" s="220">
        <v>55</v>
      </c>
      <c r="I240" s="221"/>
      <c r="J240" s="222">
        <f>ROUND(I240*H240,2)</f>
        <v>0</v>
      </c>
      <c r="K240" s="218" t="s">
        <v>221</v>
      </c>
      <c r="L240" s="48"/>
      <c r="M240" s="223" t="s">
        <v>32</v>
      </c>
      <c r="N240" s="224" t="s">
        <v>47</v>
      </c>
      <c r="O240" s="88"/>
      <c r="P240" s="225">
        <f>O240*H240</f>
        <v>0</v>
      </c>
      <c r="Q240" s="225">
        <v>2.0000000000000002E-05</v>
      </c>
      <c r="R240" s="225">
        <f>Q240*H240</f>
        <v>0.0011000000000000001</v>
      </c>
      <c r="S240" s="225">
        <v>0</v>
      </c>
      <c r="T240" s="226">
        <f>S240*H240</f>
        <v>0</v>
      </c>
      <c r="U240" s="42"/>
      <c r="V240" s="42"/>
      <c r="W240" s="42"/>
      <c r="X240" s="42"/>
      <c r="Y240" s="42"/>
      <c r="Z240" s="42"/>
      <c r="AA240" s="42"/>
      <c r="AB240" s="42"/>
      <c r="AC240" s="42"/>
      <c r="AD240" s="42"/>
      <c r="AE240" s="42"/>
      <c r="AR240" s="227" t="s">
        <v>334</v>
      </c>
      <c r="AT240" s="227" t="s">
        <v>217</v>
      </c>
      <c r="AU240" s="227" t="s">
        <v>85</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334</v>
      </c>
      <c r="BM240" s="227" t="s">
        <v>4836</v>
      </c>
    </row>
    <row r="241" s="2" customFormat="1">
      <c r="A241" s="42"/>
      <c r="B241" s="43"/>
      <c r="C241" s="44"/>
      <c r="D241" s="229" t="s">
        <v>223</v>
      </c>
      <c r="E241" s="44"/>
      <c r="F241" s="230" t="s">
        <v>778</v>
      </c>
      <c r="G241" s="44"/>
      <c r="H241" s="44"/>
      <c r="I241" s="231"/>
      <c r="J241" s="44"/>
      <c r="K241" s="44"/>
      <c r="L241" s="48"/>
      <c r="M241" s="232"/>
      <c r="N241" s="233"/>
      <c r="O241" s="88"/>
      <c r="P241" s="88"/>
      <c r="Q241" s="88"/>
      <c r="R241" s="88"/>
      <c r="S241" s="88"/>
      <c r="T241" s="89"/>
      <c r="U241" s="42"/>
      <c r="V241" s="42"/>
      <c r="W241" s="42"/>
      <c r="X241" s="42"/>
      <c r="Y241" s="42"/>
      <c r="Z241" s="42"/>
      <c r="AA241" s="42"/>
      <c r="AB241" s="42"/>
      <c r="AC241" s="42"/>
      <c r="AD241" s="42"/>
      <c r="AE241" s="42"/>
      <c r="AT241" s="20" t="s">
        <v>223</v>
      </c>
      <c r="AU241" s="20" t="s">
        <v>85</v>
      </c>
    </row>
    <row r="242" s="14" customFormat="1">
      <c r="A242" s="14"/>
      <c r="B242" s="245"/>
      <c r="C242" s="246"/>
      <c r="D242" s="236" t="s">
        <v>225</v>
      </c>
      <c r="E242" s="246"/>
      <c r="F242" s="248" t="s">
        <v>4837</v>
      </c>
      <c r="G242" s="246"/>
      <c r="H242" s="249">
        <v>55</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225</v>
      </c>
      <c r="AU242" s="255" t="s">
        <v>85</v>
      </c>
      <c r="AV242" s="14" t="s">
        <v>85</v>
      </c>
      <c r="AW242" s="14" t="s">
        <v>4</v>
      </c>
      <c r="AX242" s="14" t="s">
        <v>83</v>
      </c>
      <c r="AY242" s="255" t="s">
        <v>214</v>
      </c>
    </row>
    <row r="243" s="2" customFormat="1" ht="21.75" customHeight="1">
      <c r="A243" s="42"/>
      <c r="B243" s="43"/>
      <c r="C243" s="216" t="s">
        <v>547</v>
      </c>
      <c r="D243" s="216" t="s">
        <v>217</v>
      </c>
      <c r="E243" s="217" t="s">
        <v>781</v>
      </c>
      <c r="F243" s="218" t="s">
        <v>782</v>
      </c>
      <c r="G243" s="219" t="s">
        <v>280</v>
      </c>
      <c r="H243" s="220">
        <v>40</v>
      </c>
      <c r="I243" s="221"/>
      <c r="J243" s="222">
        <f>ROUND(I243*H243,2)</f>
        <v>0</v>
      </c>
      <c r="K243" s="218" t="s">
        <v>221</v>
      </c>
      <c r="L243" s="48"/>
      <c r="M243" s="223" t="s">
        <v>32</v>
      </c>
      <c r="N243" s="224" t="s">
        <v>47</v>
      </c>
      <c r="O243" s="88"/>
      <c r="P243" s="225">
        <f>O243*H243</f>
        <v>0</v>
      </c>
      <c r="Q243" s="225">
        <v>0</v>
      </c>
      <c r="R243" s="225">
        <f>Q243*H243</f>
        <v>0</v>
      </c>
      <c r="S243" s="225">
        <v>0.00029999999999999997</v>
      </c>
      <c r="T243" s="226">
        <f>S243*H243</f>
        <v>0.011999999999999999</v>
      </c>
      <c r="U243" s="42"/>
      <c r="V243" s="42"/>
      <c r="W243" s="42"/>
      <c r="X243" s="42"/>
      <c r="Y243" s="42"/>
      <c r="Z243" s="42"/>
      <c r="AA243" s="42"/>
      <c r="AB243" s="42"/>
      <c r="AC243" s="42"/>
      <c r="AD243" s="42"/>
      <c r="AE243" s="42"/>
      <c r="AR243" s="227" t="s">
        <v>334</v>
      </c>
      <c r="AT243" s="227" t="s">
        <v>217</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334</v>
      </c>
      <c r="BM243" s="227" t="s">
        <v>4838</v>
      </c>
    </row>
    <row r="244" s="2" customFormat="1">
      <c r="A244" s="42"/>
      <c r="B244" s="43"/>
      <c r="C244" s="44"/>
      <c r="D244" s="229" t="s">
        <v>223</v>
      </c>
      <c r="E244" s="44"/>
      <c r="F244" s="230" t="s">
        <v>784</v>
      </c>
      <c r="G244" s="44"/>
      <c r="H244" s="44"/>
      <c r="I244" s="231"/>
      <c r="J244" s="44"/>
      <c r="K244" s="44"/>
      <c r="L244" s="48"/>
      <c r="M244" s="232"/>
      <c r="N244" s="233"/>
      <c r="O244" s="88"/>
      <c r="P244" s="88"/>
      <c r="Q244" s="88"/>
      <c r="R244" s="88"/>
      <c r="S244" s="88"/>
      <c r="T244" s="89"/>
      <c r="U244" s="42"/>
      <c r="V244" s="42"/>
      <c r="W244" s="42"/>
      <c r="X244" s="42"/>
      <c r="Y244" s="42"/>
      <c r="Z244" s="42"/>
      <c r="AA244" s="42"/>
      <c r="AB244" s="42"/>
      <c r="AC244" s="42"/>
      <c r="AD244" s="42"/>
      <c r="AE244" s="42"/>
      <c r="AT244" s="20" t="s">
        <v>223</v>
      </c>
      <c r="AU244" s="20" t="s">
        <v>85</v>
      </c>
    </row>
    <row r="245" s="14" customFormat="1">
      <c r="A245" s="14"/>
      <c r="B245" s="245"/>
      <c r="C245" s="246"/>
      <c r="D245" s="236" t="s">
        <v>225</v>
      </c>
      <c r="E245" s="247" t="s">
        <v>32</v>
      </c>
      <c r="F245" s="248" t="s">
        <v>4839</v>
      </c>
      <c r="G245" s="246"/>
      <c r="H245" s="249">
        <v>40</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225</v>
      </c>
      <c r="AU245" s="255" t="s">
        <v>85</v>
      </c>
      <c r="AV245" s="14" t="s">
        <v>85</v>
      </c>
      <c r="AW245" s="14" t="s">
        <v>38</v>
      </c>
      <c r="AX245" s="14" t="s">
        <v>83</v>
      </c>
      <c r="AY245" s="255" t="s">
        <v>214</v>
      </c>
    </row>
    <row r="246" s="2" customFormat="1" ht="21.75" customHeight="1">
      <c r="A246" s="42"/>
      <c r="B246" s="43"/>
      <c r="C246" s="216" t="s">
        <v>554</v>
      </c>
      <c r="D246" s="216" t="s">
        <v>217</v>
      </c>
      <c r="E246" s="217" t="s">
        <v>787</v>
      </c>
      <c r="F246" s="218" t="s">
        <v>788</v>
      </c>
      <c r="G246" s="219" t="s">
        <v>280</v>
      </c>
      <c r="H246" s="220">
        <v>40</v>
      </c>
      <c r="I246" s="221"/>
      <c r="J246" s="222">
        <f>ROUND(I246*H246,2)</f>
        <v>0</v>
      </c>
      <c r="K246" s="218" t="s">
        <v>221</v>
      </c>
      <c r="L246" s="48"/>
      <c r="M246" s="223" t="s">
        <v>32</v>
      </c>
      <c r="N246" s="224" t="s">
        <v>47</v>
      </c>
      <c r="O246" s="88"/>
      <c r="P246" s="225">
        <f>O246*H246</f>
        <v>0</v>
      </c>
      <c r="Q246" s="225">
        <v>1.0000000000000001E-05</v>
      </c>
      <c r="R246" s="225">
        <f>Q246*H246</f>
        <v>0.00040000000000000002</v>
      </c>
      <c r="S246" s="225">
        <v>0</v>
      </c>
      <c r="T246" s="226">
        <f>S246*H246</f>
        <v>0</v>
      </c>
      <c r="U246" s="42"/>
      <c r="V246" s="42"/>
      <c r="W246" s="42"/>
      <c r="X246" s="42"/>
      <c r="Y246" s="42"/>
      <c r="Z246" s="42"/>
      <c r="AA246" s="42"/>
      <c r="AB246" s="42"/>
      <c r="AC246" s="42"/>
      <c r="AD246" s="42"/>
      <c r="AE246" s="42"/>
      <c r="AR246" s="227" t="s">
        <v>334</v>
      </c>
      <c r="AT246" s="227" t="s">
        <v>217</v>
      </c>
      <c r="AU246" s="227" t="s">
        <v>85</v>
      </c>
      <c r="AY246" s="20" t="s">
        <v>214</v>
      </c>
      <c r="BE246" s="228">
        <f>IF(N246="základní",J246,0)</f>
        <v>0</v>
      </c>
      <c r="BF246" s="228">
        <f>IF(N246="snížená",J246,0)</f>
        <v>0</v>
      </c>
      <c r="BG246" s="228">
        <f>IF(N246="zákl. přenesená",J246,0)</f>
        <v>0</v>
      </c>
      <c r="BH246" s="228">
        <f>IF(N246="sníž. přenesená",J246,0)</f>
        <v>0</v>
      </c>
      <c r="BI246" s="228">
        <f>IF(N246="nulová",J246,0)</f>
        <v>0</v>
      </c>
      <c r="BJ246" s="20" t="s">
        <v>83</v>
      </c>
      <c r="BK246" s="228">
        <f>ROUND(I246*H246,2)</f>
        <v>0</v>
      </c>
      <c r="BL246" s="20" t="s">
        <v>334</v>
      </c>
      <c r="BM246" s="227" t="s">
        <v>4840</v>
      </c>
    </row>
    <row r="247" s="2" customFormat="1">
      <c r="A247" s="42"/>
      <c r="B247" s="43"/>
      <c r="C247" s="44"/>
      <c r="D247" s="229" t="s">
        <v>223</v>
      </c>
      <c r="E247" s="44"/>
      <c r="F247" s="230" t="s">
        <v>790</v>
      </c>
      <c r="G247" s="44"/>
      <c r="H247" s="44"/>
      <c r="I247" s="231"/>
      <c r="J247" s="44"/>
      <c r="K247" s="44"/>
      <c r="L247" s="48"/>
      <c r="M247" s="232"/>
      <c r="N247" s="233"/>
      <c r="O247" s="88"/>
      <c r="P247" s="88"/>
      <c r="Q247" s="88"/>
      <c r="R247" s="88"/>
      <c r="S247" s="88"/>
      <c r="T247" s="89"/>
      <c r="U247" s="42"/>
      <c r="V247" s="42"/>
      <c r="W247" s="42"/>
      <c r="X247" s="42"/>
      <c r="Y247" s="42"/>
      <c r="Z247" s="42"/>
      <c r="AA247" s="42"/>
      <c r="AB247" s="42"/>
      <c r="AC247" s="42"/>
      <c r="AD247" s="42"/>
      <c r="AE247" s="42"/>
      <c r="AT247" s="20" t="s">
        <v>223</v>
      </c>
      <c r="AU247" s="20" t="s">
        <v>85</v>
      </c>
    </row>
    <row r="248" s="14" customFormat="1">
      <c r="A248" s="14"/>
      <c r="B248" s="245"/>
      <c r="C248" s="246"/>
      <c r="D248" s="236" t="s">
        <v>225</v>
      </c>
      <c r="E248" s="247" t="s">
        <v>32</v>
      </c>
      <c r="F248" s="248" t="s">
        <v>4839</v>
      </c>
      <c r="G248" s="246"/>
      <c r="H248" s="249">
        <v>40</v>
      </c>
      <c r="I248" s="250"/>
      <c r="J248" s="246"/>
      <c r="K248" s="246"/>
      <c r="L248" s="251"/>
      <c r="M248" s="252"/>
      <c r="N248" s="253"/>
      <c r="O248" s="253"/>
      <c r="P248" s="253"/>
      <c r="Q248" s="253"/>
      <c r="R248" s="253"/>
      <c r="S248" s="253"/>
      <c r="T248" s="254"/>
      <c r="U248" s="14"/>
      <c r="V248" s="14"/>
      <c r="W248" s="14"/>
      <c r="X248" s="14"/>
      <c r="Y248" s="14"/>
      <c r="Z248" s="14"/>
      <c r="AA248" s="14"/>
      <c r="AB248" s="14"/>
      <c r="AC248" s="14"/>
      <c r="AD248" s="14"/>
      <c r="AE248" s="14"/>
      <c r="AT248" s="255" t="s">
        <v>225</v>
      </c>
      <c r="AU248" s="255" t="s">
        <v>85</v>
      </c>
      <c r="AV248" s="14" t="s">
        <v>85</v>
      </c>
      <c r="AW248" s="14" t="s">
        <v>38</v>
      </c>
      <c r="AX248" s="14" t="s">
        <v>83</v>
      </c>
      <c r="AY248" s="255" t="s">
        <v>214</v>
      </c>
    </row>
    <row r="249" s="2" customFormat="1" ht="16.5" customHeight="1">
      <c r="A249" s="42"/>
      <c r="B249" s="43"/>
      <c r="C249" s="268" t="s">
        <v>559</v>
      </c>
      <c r="D249" s="268" t="s">
        <v>302</v>
      </c>
      <c r="E249" s="269" t="s">
        <v>794</v>
      </c>
      <c r="F249" s="270" t="s">
        <v>795</v>
      </c>
      <c r="G249" s="271" t="s">
        <v>280</v>
      </c>
      <c r="H249" s="272">
        <v>40.799999999999997</v>
      </c>
      <c r="I249" s="273"/>
      <c r="J249" s="274">
        <f>ROUND(I249*H249,2)</f>
        <v>0</v>
      </c>
      <c r="K249" s="270" t="s">
        <v>221</v>
      </c>
      <c r="L249" s="275"/>
      <c r="M249" s="276" t="s">
        <v>32</v>
      </c>
      <c r="N249" s="277" t="s">
        <v>47</v>
      </c>
      <c r="O249" s="88"/>
      <c r="P249" s="225">
        <f>O249*H249</f>
        <v>0</v>
      </c>
      <c r="Q249" s="225">
        <v>0.00027999999999999998</v>
      </c>
      <c r="R249" s="225">
        <f>Q249*H249</f>
        <v>0.011423999999999998</v>
      </c>
      <c r="S249" s="225">
        <v>0</v>
      </c>
      <c r="T249" s="226">
        <f>S249*H249</f>
        <v>0</v>
      </c>
      <c r="U249" s="42"/>
      <c r="V249" s="42"/>
      <c r="W249" s="42"/>
      <c r="X249" s="42"/>
      <c r="Y249" s="42"/>
      <c r="Z249" s="42"/>
      <c r="AA249" s="42"/>
      <c r="AB249" s="42"/>
      <c r="AC249" s="42"/>
      <c r="AD249" s="42"/>
      <c r="AE249" s="42"/>
      <c r="AR249" s="227" t="s">
        <v>426</v>
      </c>
      <c r="AT249" s="227" t="s">
        <v>302</v>
      </c>
      <c r="AU249" s="227" t="s">
        <v>85</v>
      </c>
      <c r="AY249" s="20" t="s">
        <v>214</v>
      </c>
      <c r="BE249" s="228">
        <f>IF(N249="základní",J249,0)</f>
        <v>0</v>
      </c>
      <c r="BF249" s="228">
        <f>IF(N249="snížená",J249,0)</f>
        <v>0</v>
      </c>
      <c r="BG249" s="228">
        <f>IF(N249="zákl. přenesená",J249,0)</f>
        <v>0</v>
      </c>
      <c r="BH249" s="228">
        <f>IF(N249="sníž. přenesená",J249,0)</f>
        <v>0</v>
      </c>
      <c r="BI249" s="228">
        <f>IF(N249="nulová",J249,0)</f>
        <v>0</v>
      </c>
      <c r="BJ249" s="20" t="s">
        <v>83</v>
      </c>
      <c r="BK249" s="228">
        <f>ROUND(I249*H249,2)</f>
        <v>0</v>
      </c>
      <c r="BL249" s="20" t="s">
        <v>334</v>
      </c>
      <c r="BM249" s="227" t="s">
        <v>4841</v>
      </c>
    </row>
    <row r="250" s="14" customFormat="1">
      <c r="A250" s="14"/>
      <c r="B250" s="245"/>
      <c r="C250" s="246"/>
      <c r="D250" s="236" t="s">
        <v>225</v>
      </c>
      <c r="E250" s="246"/>
      <c r="F250" s="248" t="s">
        <v>4842</v>
      </c>
      <c r="G250" s="246"/>
      <c r="H250" s="249">
        <v>40.799999999999997</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225</v>
      </c>
      <c r="AU250" s="255" t="s">
        <v>85</v>
      </c>
      <c r="AV250" s="14" t="s">
        <v>85</v>
      </c>
      <c r="AW250" s="14" t="s">
        <v>4</v>
      </c>
      <c r="AX250" s="14" t="s">
        <v>83</v>
      </c>
      <c r="AY250" s="255" t="s">
        <v>214</v>
      </c>
    </row>
    <row r="251" s="2" customFormat="1" ht="49.05" customHeight="1">
      <c r="A251" s="42"/>
      <c r="B251" s="43"/>
      <c r="C251" s="216" t="s">
        <v>565</v>
      </c>
      <c r="D251" s="216" t="s">
        <v>217</v>
      </c>
      <c r="E251" s="217" t="s">
        <v>799</v>
      </c>
      <c r="F251" s="218" t="s">
        <v>800</v>
      </c>
      <c r="G251" s="219" t="s">
        <v>241</v>
      </c>
      <c r="H251" s="220">
        <v>0.48999999999999999</v>
      </c>
      <c r="I251" s="221"/>
      <c r="J251" s="222">
        <f>ROUND(I251*H251,2)</f>
        <v>0</v>
      </c>
      <c r="K251" s="218" t="s">
        <v>221</v>
      </c>
      <c r="L251" s="48"/>
      <c r="M251" s="223" t="s">
        <v>32</v>
      </c>
      <c r="N251" s="224" t="s">
        <v>47</v>
      </c>
      <c r="O251" s="88"/>
      <c r="P251" s="225">
        <f>O251*H251</f>
        <v>0</v>
      </c>
      <c r="Q251" s="225">
        <v>0</v>
      </c>
      <c r="R251" s="225">
        <f>Q251*H251</f>
        <v>0</v>
      </c>
      <c r="S251" s="225">
        <v>0</v>
      </c>
      <c r="T251" s="226">
        <f>S251*H251</f>
        <v>0</v>
      </c>
      <c r="U251" s="42"/>
      <c r="V251" s="42"/>
      <c r="W251" s="42"/>
      <c r="X251" s="42"/>
      <c r="Y251" s="42"/>
      <c r="Z251" s="42"/>
      <c r="AA251" s="42"/>
      <c r="AB251" s="42"/>
      <c r="AC251" s="42"/>
      <c r="AD251" s="42"/>
      <c r="AE251" s="42"/>
      <c r="AR251" s="227" t="s">
        <v>334</v>
      </c>
      <c r="AT251" s="227" t="s">
        <v>217</v>
      </c>
      <c r="AU251" s="227" t="s">
        <v>85</v>
      </c>
      <c r="AY251" s="20" t="s">
        <v>214</v>
      </c>
      <c r="BE251" s="228">
        <f>IF(N251="základní",J251,0)</f>
        <v>0</v>
      </c>
      <c r="BF251" s="228">
        <f>IF(N251="snížená",J251,0)</f>
        <v>0</v>
      </c>
      <c r="BG251" s="228">
        <f>IF(N251="zákl. přenesená",J251,0)</f>
        <v>0</v>
      </c>
      <c r="BH251" s="228">
        <f>IF(N251="sníž. přenesená",J251,0)</f>
        <v>0</v>
      </c>
      <c r="BI251" s="228">
        <f>IF(N251="nulová",J251,0)</f>
        <v>0</v>
      </c>
      <c r="BJ251" s="20" t="s">
        <v>83</v>
      </c>
      <c r="BK251" s="228">
        <f>ROUND(I251*H251,2)</f>
        <v>0</v>
      </c>
      <c r="BL251" s="20" t="s">
        <v>334</v>
      </c>
      <c r="BM251" s="227" t="s">
        <v>4843</v>
      </c>
    </row>
    <row r="252" s="2" customFormat="1">
      <c r="A252" s="42"/>
      <c r="B252" s="43"/>
      <c r="C252" s="44"/>
      <c r="D252" s="229" t="s">
        <v>223</v>
      </c>
      <c r="E252" s="44"/>
      <c r="F252" s="230" t="s">
        <v>802</v>
      </c>
      <c r="G252" s="44"/>
      <c r="H252" s="44"/>
      <c r="I252" s="231"/>
      <c r="J252" s="44"/>
      <c r="K252" s="44"/>
      <c r="L252" s="48"/>
      <c r="M252" s="232"/>
      <c r="N252" s="233"/>
      <c r="O252" s="88"/>
      <c r="P252" s="88"/>
      <c r="Q252" s="88"/>
      <c r="R252" s="88"/>
      <c r="S252" s="88"/>
      <c r="T252" s="89"/>
      <c r="U252" s="42"/>
      <c r="V252" s="42"/>
      <c r="W252" s="42"/>
      <c r="X252" s="42"/>
      <c r="Y252" s="42"/>
      <c r="Z252" s="42"/>
      <c r="AA252" s="42"/>
      <c r="AB252" s="42"/>
      <c r="AC252" s="42"/>
      <c r="AD252" s="42"/>
      <c r="AE252" s="42"/>
      <c r="AT252" s="20" t="s">
        <v>223</v>
      </c>
      <c r="AU252" s="20" t="s">
        <v>85</v>
      </c>
    </row>
    <row r="253" s="12" customFormat="1" ht="22.8" customHeight="1">
      <c r="A253" s="12"/>
      <c r="B253" s="200"/>
      <c r="C253" s="201"/>
      <c r="D253" s="202" t="s">
        <v>75</v>
      </c>
      <c r="E253" s="214" t="s">
        <v>2032</v>
      </c>
      <c r="F253" s="214" t="s">
        <v>2033</v>
      </c>
      <c r="G253" s="201"/>
      <c r="H253" s="201"/>
      <c r="I253" s="204"/>
      <c r="J253" s="215">
        <f>BK253</f>
        <v>0</v>
      </c>
      <c r="K253" s="201"/>
      <c r="L253" s="206"/>
      <c r="M253" s="207"/>
      <c r="N253" s="208"/>
      <c r="O253" s="208"/>
      <c r="P253" s="209">
        <f>SUM(P254:P292)</f>
        <v>0</v>
      </c>
      <c r="Q253" s="208"/>
      <c r="R253" s="209">
        <f>SUM(R254:R292)</f>
        <v>2.8475425100000002</v>
      </c>
      <c r="S253" s="208"/>
      <c r="T253" s="210">
        <f>SUM(T254:T292)</f>
        <v>1.226856</v>
      </c>
      <c r="U253" s="12"/>
      <c r="V253" s="12"/>
      <c r="W253" s="12"/>
      <c r="X253" s="12"/>
      <c r="Y253" s="12"/>
      <c r="Z253" s="12"/>
      <c r="AA253" s="12"/>
      <c r="AB253" s="12"/>
      <c r="AC253" s="12"/>
      <c r="AD253" s="12"/>
      <c r="AE253" s="12"/>
      <c r="AR253" s="211" t="s">
        <v>85</v>
      </c>
      <c r="AT253" s="212" t="s">
        <v>75</v>
      </c>
      <c r="AU253" s="212" t="s">
        <v>83</v>
      </c>
      <c r="AY253" s="211" t="s">
        <v>214</v>
      </c>
      <c r="BK253" s="213">
        <f>SUM(BK254:BK292)</f>
        <v>0</v>
      </c>
    </row>
    <row r="254" s="2" customFormat="1" ht="24.15" customHeight="1">
      <c r="A254" s="42"/>
      <c r="B254" s="43"/>
      <c r="C254" s="216" t="s">
        <v>571</v>
      </c>
      <c r="D254" s="216" t="s">
        <v>217</v>
      </c>
      <c r="E254" s="217" t="s">
        <v>4844</v>
      </c>
      <c r="F254" s="218" t="s">
        <v>4845</v>
      </c>
      <c r="G254" s="219" t="s">
        <v>230</v>
      </c>
      <c r="H254" s="220">
        <v>81.405000000000001</v>
      </c>
      <c r="I254" s="221"/>
      <c r="J254" s="222">
        <f>ROUND(I254*H254,2)</f>
        <v>0</v>
      </c>
      <c r="K254" s="218" t="s">
        <v>221</v>
      </c>
      <c r="L254" s="48"/>
      <c r="M254" s="223" t="s">
        <v>32</v>
      </c>
      <c r="N254" s="224" t="s">
        <v>47</v>
      </c>
      <c r="O254" s="88"/>
      <c r="P254" s="225">
        <f>O254*H254</f>
        <v>0</v>
      </c>
      <c r="Q254" s="225">
        <v>0</v>
      </c>
      <c r="R254" s="225">
        <f>Q254*H254</f>
        <v>0</v>
      </c>
      <c r="S254" s="225">
        <v>0</v>
      </c>
      <c r="T254" s="226">
        <f>S254*H254</f>
        <v>0</v>
      </c>
      <c r="U254" s="42"/>
      <c r="V254" s="42"/>
      <c r="W254" s="42"/>
      <c r="X254" s="42"/>
      <c r="Y254" s="42"/>
      <c r="Z254" s="42"/>
      <c r="AA254" s="42"/>
      <c r="AB254" s="42"/>
      <c r="AC254" s="42"/>
      <c r="AD254" s="42"/>
      <c r="AE254" s="42"/>
      <c r="AR254" s="227" t="s">
        <v>334</v>
      </c>
      <c r="AT254" s="227" t="s">
        <v>217</v>
      </c>
      <c r="AU254" s="227" t="s">
        <v>85</v>
      </c>
      <c r="AY254" s="20" t="s">
        <v>214</v>
      </c>
      <c r="BE254" s="228">
        <f>IF(N254="základní",J254,0)</f>
        <v>0</v>
      </c>
      <c r="BF254" s="228">
        <f>IF(N254="snížená",J254,0)</f>
        <v>0</v>
      </c>
      <c r="BG254" s="228">
        <f>IF(N254="zákl. přenesená",J254,0)</f>
        <v>0</v>
      </c>
      <c r="BH254" s="228">
        <f>IF(N254="sníž. přenesená",J254,0)</f>
        <v>0</v>
      </c>
      <c r="BI254" s="228">
        <f>IF(N254="nulová",J254,0)</f>
        <v>0</v>
      </c>
      <c r="BJ254" s="20" t="s">
        <v>83</v>
      </c>
      <c r="BK254" s="228">
        <f>ROUND(I254*H254,2)</f>
        <v>0</v>
      </c>
      <c r="BL254" s="20" t="s">
        <v>334</v>
      </c>
      <c r="BM254" s="227" t="s">
        <v>4846</v>
      </c>
    </row>
    <row r="255" s="2" customFormat="1">
      <c r="A255" s="42"/>
      <c r="B255" s="43"/>
      <c r="C255" s="44"/>
      <c r="D255" s="229" t="s">
        <v>223</v>
      </c>
      <c r="E255" s="44"/>
      <c r="F255" s="230" t="s">
        <v>4847</v>
      </c>
      <c r="G255" s="44"/>
      <c r="H255" s="44"/>
      <c r="I255" s="231"/>
      <c r="J255" s="44"/>
      <c r="K255" s="44"/>
      <c r="L255" s="48"/>
      <c r="M255" s="232"/>
      <c r="N255" s="233"/>
      <c r="O255" s="88"/>
      <c r="P255" s="88"/>
      <c r="Q255" s="88"/>
      <c r="R255" s="88"/>
      <c r="S255" s="88"/>
      <c r="T255" s="89"/>
      <c r="U255" s="42"/>
      <c r="V255" s="42"/>
      <c r="W255" s="42"/>
      <c r="X255" s="42"/>
      <c r="Y255" s="42"/>
      <c r="Z255" s="42"/>
      <c r="AA255" s="42"/>
      <c r="AB255" s="42"/>
      <c r="AC255" s="42"/>
      <c r="AD255" s="42"/>
      <c r="AE255" s="42"/>
      <c r="AT255" s="20" t="s">
        <v>223</v>
      </c>
      <c r="AU255" s="20" t="s">
        <v>85</v>
      </c>
    </row>
    <row r="256" s="14" customFormat="1">
      <c r="A256" s="14"/>
      <c r="B256" s="245"/>
      <c r="C256" s="246"/>
      <c r="D256" s="236" t="s">
        <v>225</v>
      </c>
      <c r="E256" s="247" t="s">
        <v>32</v>
      </c>
      <c r="F256" s="248" t="s">
        <v>4848</v>
      </c>
      <c r="G256" s="246"/>
      <c r="H256" s="249">
        <v>36.299999999999997</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225</v>
      </c>
      <c r="AU256" s="255" t="s">
        <v>85</v>
      </c>
      <c r="AV256" s="14" t="s">
        <v>85</v>
      </c>
      <c r="AW256" s="14" t="s">
        <v>38</v>
      </c>
      <c r="AX256" s="14" t="s">
        <v>76</v>
      </c>
      <c r="AY256" s="255" t="s">
        <v>214</v>
      </c>
    </row>
    <row r="257" s="14" customFormat="1">
      <c r="A257" s="14"/>
      <c r="B257" s="245"/>
      <c r="C257" s="246"/>
      <c r="D257" s="236" t="s">
        <v>225</v>
      </c>
      <c r="E257" s="247" t="s">
        <v>32</v>
      </c>
      <c r="F257" s="248" t="s">
        <v>4849</v>
      </c>
      <c r="G257" s="246"/>
      <c r="H257" s="249">
        <v>45.104999999999997</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225</v>
      </c>
      <c r="AU257" s="255" t="s">
        <v>85</v>
      </c>
      <c r="AV257" s="14" t="s">
        <v>85</v>
      </c>
      <c r="AW257" s="14" t="s">
        <v>38</v>
      </c>
      <c r="AX257" s="14" t="s">
        <v>76</v>
      </c>
      <c r="AY257" s="255" t="s">
        <v>214</v>
      </c>
    </row>
    <row r="258" s="15" customFormat="1">
      <c r="A258" s="15"/>
      <c r="B258" s="256"/>
      <c r="C258" s="257"/>
      <c r="D258" s="236" t="s">
        <v>225</v>
      </c>
      <c r="E258" s="258" t="s">
        <v>32</v>
      </c>
      <c r="F258" s="259" t="s">
        <v>256</v>
      </c>
      <c r="G258" s="257"/>
      <c r="H258" s="260">
        <v>81.405000000000001</v>
      </c>
      <c r="I258" s="261"/>
      <c r="J258" s="257"/>
      <c r="K258" s="257"/>
      <c r="L258" s="262"/>
      <c r="M258" s="263"/>
      <c r="N258" s="264"/>
      <c r="O258" s="264"/>
      <c r="P258" s="264"/>
      <c r="Q258" s="264"/>
      <c r="R258" s="264"/>
      <c r="S258" s="264"/>
      <c r="T258" s="265"/>
      <c r="U258" s="15"/>
      <c r="V258" s="15"/>
      <c r="W258" s="15"/>
      <c r="X258" s="15"/>
      <c r="Y258" s="15"/>
      <c r="Z258" s="15"/>
      <c r="AA258" s="15"/>
      <c r="AB258" s="15"/>
      <c r="AC258" s="15"/>
      <c r="AD258" s="15"/>
      <c r="AE258" s="15"/>
      <c r="AT258" s="266" t="s">
        <v>225</v>
      </c>
      <c r="AU258" s="266" t="s">
        <v>85</v>
      </c>
      <c r="AV258" s="15" t="s">
        <v>215</v>
      </c>
      <c r="AW258" s="15" t="s">
        <v>38</v>
      </c>
      <c r="AX258" s="15" t="s">
        <v>83</v>
      </c>
      <c r="AY258" s="266" t="s">
        <v>214</v>
      </c>
    </row>
    <row r="259" s="2" customFormat="1" ht="24.15" customHeight="1">
      <c r="A259" s="42"/>
      <c r="B259" s="43"/>
      <c r="C259" s="216" t="s">
        <v>576</v>
      </c>
      <c r="D259" s="216" t="s">
        <v>217</v>
      </c>
      <c r="E259" s="217" t="s">
        <v>4850</v>
      </c>
      <c r="F259" s="218" t="s">
        <v>4851</v>
      </c>
      <c r="G259" s="219" t="s">
        <v>230</v>
      </c>
      <c r="H259" s="220">
        <v>81.405000000000001</v>
      </c>
      <c r="I259" s="221"/>
      <c r="J259" s="222">
        <f>ROUND(I259*H259,2)</f>
        <v>0</v>
      </c>
      <c r="K259" s="218" t="s">
        <v>221</v>
      </c>
      <c r="L259" s="48"/>
      <c r="M259" s="223" t="s">
        <v>32</v>
      </c>
      <c r="N259" s="224" t="s">
        <v>47</v>
      </c>
      <c r="O259" s="88"/>
      <c r="P259" s="225">
        <f>O259*H259</f>
        <v>0</v>
      </c>
      <c r="Q259" s="225">
        <v>0.00029999999999999997</v>
      </c>
      <c r="R259" s="225">
        <f>Q259*H259</f>
        <v>0.024421499999999999</v>
      </c>
      <c r="S259" s="225">
        <v>0</v>
      </c>
      <c r="T259" s="226">
        <f>S259*H259</f>
        <v>0</v>
      </c>
      <c r="U259" s="42"/>
      <c r="V259" s="42"/>
      <c r="W259" s="42"/>
      <c r="X259" s="42"/>
      <c r="Y259" s="42"/>
      <c r="Z259" s="42"/>
      <c r="AA259" s="42"/>
      <c r="AB259" s="42"/>
      <c r="AC259" s="42"/>
      <c r="AD259" s="42"/>
      <c r="AE259" s="42"/>
      <c r="AR259" s="227" t="s">
        <v>334</v>
      </c>
      <c r="AT259" s="227" t="s">
        <v>217</v>
      </c>
      <c r="AU259" s="227" t="s">
        <v>85</v>
      </c>
      <c r="AY259" s="20" t="s">
        <v>214</v>
      </c>
      <c r="BE259" s="228">
        <f>IF(N259="základní",J259,0)</f>
        <v>0</v>
      </c>
      <c r="BF259" s="228">
        <f>IF(N259="snížená",J259,0)</f>
        <v>0</v>
      </c>
      <c r="BG259" s="228">
        <f>IF(N259="zákl. přenesená",J259,0)</f>
        <v>0</v>
      </c>
      <c r="BH259" s="228">
        <f>IF(N259="sníž. přenesená",J259,0)</f>
        <v>0</v>
      </c>
      <c r="BI259" s="228">
        <f>IF(N259="nulová",J259,0)</f>
        <v>0</v>
      </c>
      <c r="BJ259" s="20" t="s">
        <v>83</v>
      </c>
      <c r="BK259" s="228">
        <f>ROUND(I259*H259,2)</f>
        <v>0</v>
      </c>
      <c r="BL259" s="20" t="s">
        <v>334</v>
      </c>
      <c r="BM259" s="227" t="s">
        <v>4852</v>
      </c>
    </row>
    <row r="260" s="2" customFormat="1">
      <c r="A260" s="42"/>
      <c r="B260" s="43"/>
      <c r="C260" s="44"/>
      <c r="D260" s="229" t="s">
        <v>223</v>
      </c>
      <c r="E260" s="44"/>
      <c r="F260" s="230" t="s">
        <v>4853</v>
      </c>
      <c r="G260" s="44"/>
      <c r="H260" s="44"/>
      <c r="I260" s="231"/>
      <c r="J260" s="44"/>
      <c r="K260" s="44"/>
      <c r="L260" s="48"/>
      <c r="M260" s="232"/>
      <c r="N260" s="233"/>
      <c r="O260" s="88"/>
      <c r="P260" s="88"/>
      <c r="Q260" s="88"/>
      <c r="R260" s="88"/>
      <c r="S260" s="88"/>
      <c r="T260" s="89"/>
      <c r="U260" s="42"/>
      <c r="V260" s="42"/>
      <c r="W260" s="42"/>
      <c r="X260" s="42"/>
      <c r="Y260" s="42"/>
      <c r="Z260" s="42"/>
      <c r="AA260" s="42"/>
      <c r="AB260" s="42"/>
      <c r="AC260" s="42"/>
      <c r="AD260" s="42"/>
      <c r="AE260" s="42"/>
      <c r="AT260" s="20" t="s">
        <v>223</v>
      </c>
      <c r="AU260" s="20" t="s">
        <v>85</v>
      </c>
    </row>
    <row r="261" s="14" customFormat="1">
      <c r="A261" s="14"/>
      <c r="B261" s="245"/>
      <c r="C261" s="246"/>
      <c r="D261" s="236" t="s">
        <v>225</v>
      </c>
      <c r="E261" s="247" t="s">
        <v>32</v>
      </c>
      <c r="F261" s="248" t="s">
        <v>4848</v>
      </c>
      <c r="G261" s="246"/>
      <c r="H261" s="249">
        <v>36.299999999999997</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225</v>
      </c>
      <c r="AU261" s="255" t="s">
        <v>85</v>
      </c>
      <c r="AV261" s="14" t="s">
        <v>85</v>
      </c>
      <c r="AW261" s="14" t="s">
        <v>38</v>
      </c>
      <c r="AX261" s="14" t="s">
        <v>76</v>
      </c>
      <c r="AY261" s="255" t="s">
        <v>214</v>
      </c>
    </row>
    <row r="262" s="14" customFormat="1">
      <c r="A262" s="14"/>
      <c r="B262" s="245"/>
      <c r="C262" s="246"/>
      <c r="D262" s="236" t="s">
        <v>225</v>
      </c>
      <c r="E262" s="247" t="s">
        <v>32</v>
      </c>
      <c r="F262" s="248" t="s">
        <v>4849</v>
      </c>
      <c r="G262" s="246"/>
      <c r="H262" s="249">
        <v>45.104999999999997</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225</v>
      </c>
      <c r="AU262" s="255" t="s">
        <v>85</v>
      </c>
      <c r="AV262" s="14" t="s">
        <v>85</v>
      </c>
      <c r="AW262" s="14" t="s">
        <v>38</v>
      </c>
      <c r="AX262" s="14" t="s">
        <v>76</v>
      </c>
      <c r="AY262" s="255" t="s">
        <v>214</v>
      </c>
    </row>
    <row r="263" s="15" customFormat="1">
      <c r="A263" s="15"/>
      <c r="B263" s="256"/>
      <c r="C263" s="257"/>
      <c r="D263" s="236" t="s">
        <v>225</v>
      </c>
      <c r="E263" s="258" t="s">
        <v>32</v>
      </c>
      <c r="F263" s="259" t="s">
        <v>256</v>
      </c>
      <c r="G263" s="257"/>
      <c r="H263" s="260">
        <v>81.405000000000001</v>
      </c>
      <c r="I263" s="261"/>
      <c r="J263" s="257"/>
      <c r="K263" s="257"/>
      <c r="L263" s="262"/>
      <c r="M263" s="263"/>
      <c r="N263" s="264"/>
      <c r="O263" s="264"/>
      <c r="P263" s="264"/>
      <c r="Q263" s="264"/>
      <c r="R263" s="264"/>
      <c r="S263" s="264"/>
      <c r="T263" s="265"/>
      <c r="U263" s="15"/>
      <c r="V263" s="15"/>
      <c r="W263" s="15"/>
      <c r="X263" s="15"/>
      <c r="Y263" s="15"/>
      <c r="Z263" s="15"/>
      <c r="AA263" s="15"/>
      <c r="AB263" s="15"/>
      <c r="AC263" s="15"/>
      <c r="AD263" s="15"/>
      <c r="AE263" s="15"/>
      <c r="AT263" s="266" t="s">
        <v>225</v>
      </c>
      <c r="AU263" s="266" t="s">
        <v>85</v>
      </c>
      <c r="AV263" s="15" t="s">
        <v>215</v>
      </c>
      <c r="AW263" s="15" t="s">
        <v>38</v>
      </c>
      <c r="AX263" s="15" t="s">
        <v>83</v>
      </c>
      <c r="AY263" s="266" t="s">
        <v>214</v>
      </c>
    </row>
    <row r="264" s="2" customFormat="1" ht="24.15" customHeight="1">
      <c r="A264" s="42"/>
      <c r="B264" s="43"/>
      <c r="C264" s="216" t="s">
        <v>583</v>
      </c>
      <c r="D264" s="216" t="s">
        <v>217</v>
      </c>
      <c r="E264" s="217" t="s">
        <v>4854</v>
      </c>
      <c r="F264" s="218" t="s">
        <v>4855</v>
      </c>
      <c r="G264" s="219" t="s">
        <v>230</v>
      </c>
      <c r="H264" s="220">
        <v>81.405000000000001</v>
      </c>
      <c r="I264" s="221"/>
      <c r="J264" s="222">
        <f>ROUND(I264*H264,2)</f>
        <v>0</v>
      </c>
      <c r="K264" s="218" t="s">
        <v>221</v>
      </c>
      <c r="L264" s="48"/>
      <c r="M264" s="223" t="s">
        <v>32</v>
      </c>
      <c r="N264" s="224" t="s">
        <v>47</v>
      </c>
      <c r="O264" s="88"/>
      <c r="P264" s="225">
        <f>O264*H264</f>
        <v>0</v>
      </c>
      <c r="Q264" s="225">
        <v>0.0015</v>
      </c>
      <c r="R264" s="225">
        <f>Q264*H264</f>
        <v>0.12210750000000001</v>
      </c>
      <c r="S264" s="225">
        <v>0</v>
      </c>
      <c r="T264" s="226">
        <f>S264*H264</f>
        <v>0</v>
      </c>
      <c r="U264" s="42"/>
      <c r="V264" s="42"/>
      <c r="W264" s="42"/>
      <c r="X264" s="42"/>
      <c r="Y264" s="42"/>
      <c r="Z264" s="42"/>
      <c r="AA264" s="42"/>
      <c r="AB264" s="42"/>
      <c r="AC264" s="42"/>
      <c r="AD264" s="42"/>
      <c r="AE264" s="42"/>
      <c r="AR264" s="227" t="s">
        <v>334</v>
      </c>
      <c r="AT264" s="227" t="s">
        <v>217</v>
      </c>
      <c r="AU264" s="227" t="s">
        <v>85</v>
      </c>
      <c r="AY264" s="20" t="s">
        <v>214</v>
      </c>
      <c r="BE264" s="228">
        <f>IF(N264="základní",J264,0)</f>
        <v>0</v>
      </c>
      <c r="BF264" s="228">
        <f>IF(N264="snížená",J264,0)</f>
        <v>0</v>
      </c>
      <c r="BG264" s="228">
        <f>IF(N264="zákl. přenesená",J264,0)</f>
        <v>0</v>
      </c>
      <c r="BH264" s="228">
        <f>IF(N264="sníž. přenesená",J264,0)</f>
        <v>0</v>
      </c>
      <c r="BI264" s="228">
        <f>IF(N264="nulová",J264,0)</f>
        <v>0</v>
      </c>
      <c r="BJ264" s="20" t="s">
        <v>83</v>
      </c>
      <c r="BK264" s="228">
        <f>ROUND(I264*H264,2)</f>
        <v>0</v>
      </c>
      <c r="BL264" s="20" t="s">
        <v>334</v>
      </c>
      <c r="BM264" s="227" t="s">
        <v>4856</v>
      </c>
    </row>
    <row r="265" s="2" customFormat="1">
      <c r="A265" s="42"/>
      <c r="B265" s="43"/>
      <c r="C265" s="44"/>
      <c r="D265" s="229" t="s">
        <v>223</v>
      </c>
      <c r="E265" s="44"/>
      <c r="F265" s="230" t="s">
        <v>4857</v>
      </c>
      <c r="G265" s="44"/>
      <c r="H265" s="44"/>
      <c r="I265" s="231"/>
      <c r="J265" s="44"/>
      <c r="K265" s="44"/>
      <c r="L265" s="48"/>
      <c r="M265" s="232"/>
      <c r="N265" s="233"/>
      <c r="O265" s="88"/>
      <c r="P265" s="88"/>
      <c r="Q265" s="88"/>
      <c r="R265" s="88"/>
      <c r="S265" s="88"/>
      <c r="T265" s="89"/>
      <c r="U265" s="42"/>
      <c r="V265" s="42"/>
      <c r="W265" s="42"/>
      <c r="X265" s="42"/>
      <c r="Y265" s="42"/>
      <c r="Z265" s="42"/>
      <c r="AA265" s="42"/>
      <c r="AB265" s="42"/>
      <c r="AC265" s="42"/>
      <c r="AD265" s="42"/>
      <c r="AE265" s="42"/>
      <c r="AT265" s="20" t="s">
        <v>223</v>
      </c>
      <c r="AU265" s="20" t="s">
        <v>85</v>
      </c>
    </row>
    <row r="266" s="14" customFormat="1">
      <c r="A266" s="14"/>
      <c r="B266" s="245"/>
      <c r="C266" s="246"/>
      <c r="D266" s="236" t="s">
        <v>225</v>
      </c>
      <c r="E266" s="247" t="s">
        <v>32</v>
      </c>
      <c r="F266" s="248" t="s">
        <v>4848</v>
      </c>
      <c r="G266" s="246"/>
      <c r="H266" s="249">
        <v>36.299999999999997</v>
      </c>
      <c r="I266" s="250"/>
      <c r="J266" s="246"/>
      <c r="K266" s="246"/>
      <c r="L266" s="251"/>
      <c r="M266" s="252"/>
      <c r="N266" s="253"/>
      <c r="O266" s="253"/>
      <c r="P266" s="253"/>
      <c r="Q266" s="253"/>
      <c r="R266" s="253"/>
      <c r="S266" s="253"/>
      <c r="T266" s="254"/>
      <c r="U266" s="14"/>
      <c r="V266" s="14"/>
      <c r="W266" s="14"/>
      <c r="X266" s="14"/>
      <c r="Y266" s="14"/>
      <c r="Z266" s="14"/>
      <c r="AA266" s="14"/>
      <c r="AB266" s="14"/>
      <c r="AC266" s="14"/>
      <c r="AD266" s="14"/>
      <c r="AE266" s="14"/>
      <c r="AT266" s="255" t="s">
        <v>225</v>
      </c>
      <c r="AU266" s="255" t="s">
        <v>85</v>
      </c>
      <c r="AV266" s="14" t="s">
        <v>85</v>
      </c>
      <c r="AW266" s="14" t="s">
        <v>38</v>
      </c>
      <c r="AX266" s="14" t="s">
        <v>76</v>
      </c>
      <c r="AY266" s="255" t="s">
        <v>214</v>
      </c>
    </row>
    <row r="267" s="14" customFormat="1">
      <c r="A267" s="14"/>
      <c r="B267" s="245"/>
      <c r="C267" s="246"/>
      <c r="D267" s="236" t="s">
        <v>225</v>
      </c>
      <c r="E267" s="247" t="s">
        <v>32</v>
      </c>
      <c r="F267" s="248" t="s">
        <v>4849</v>
      </c>
      <c r="G267" s="246"/>
      <c r="H267" s="249">
        <v>45.104999999999997</v>
      </c>
      <c r="I267" s="250"/>
      <c r="J267" s="246"/>
      <c r="K267" s="246"/>
      <c r="L267" s="251"/>
      <c r="M267" s="252"/>
      <c r="N267" s="253"/>
      <c r="O267" s="253"/>
      <c r="P267" s="253"/>
      <c r="Q267" s="253"/>
      <c r="R267" s="253"/>
      <c r="S267" s="253"/>
      <c r="T267" s="254"/>
      <c r="U267" s="14"/>
      <c r="V267" s="14"/>
      <c r="W267" s="14"/>
      <c r="X267" s="14"/>
      <c r="Y267" s="14"/>
      <c r="Z267" s="14"/>
      <c r="AA267" s="14"/>
      <c r="AB267" s="14"/>
      <c r="AC267" s="14"/>
      <c r="AD267" s="14"/>
      <c r="AE267" s="14"/>
      <c r="AT267" s="255" t="s">
        <v>225</v>
      </c>
      <c r="AU267" s="255" t="s">
        <v>85</v>
      </c>
      <c r="AV267" s="14" t="s">
        <v>85</v>
      </c>
      <c r="AW267" s="14" t="s">
        <v>38</v>
      </c>
      <c r="AX267" s="14" t="s">
        <v>76</v>
      </c>
      <c r="AY267" s="255" t="s">
        <v>214</v>
      </c>
    </row>
    <row r="268" s="15" customFormat="1">
      <c r="A268" s="15"/>
      <c r="B268" s="256"/>
      <c r="C268" s="257"/>
      <c r="D268" s="236" t="s">
        <v>225</v>
      </c>
      <c r="E268" s="258" t="s">
        <v>32</v>
      </c>
      <c r="F268" s="259" t="s">
        <v>256</v>
      </c>
      <c r="G268" s="257"/>
      <c r="H268" s="260">
        <v>81.405000000000001</v>
      </c>
      <c r="I268" s="261"/>
      <c r="J268" s="257"/>
      <c r="K268" s="257"/>
      <c r="L268" s="262"/>
      <c r="M268" s="263"/>
      <c r="N268" s="264"/>
      <c r="O268" s="264"/>
      <c r="P268" s="264"/>
      <c r="Q268" s="264"/>
      <c r="R268" s="264"/>
      <c r="S268" s="264"/>
      <c r="T268" s="265"/>
      <c r="U268" s="15"/>
      <c r="V268" s="15"/>
      <c r="W268" s="15"/>
      <c r="X268" s="15"/>
      <c r="Y268" s="15"/>
      <c r="Z268" s="15"/>
      <c r="AA268" s="15"/>
      <c r="AB268" s="15"/>
      <c r="AC268" s="15"/>
      <c r="AD268" s="15"/>
      <c r="AE268" s="15"/>
      <c r="AT268" s="266" t="s">
        <v>225</v>
      </c>
      <c r="AU268" s="266" t="s">
        <v>85</v>
      </c>
      <c r="AV268" s="15" t="s">
        <v>215</v>
      </c>
      <c r="AW268" s="15" t="s">
        <v>38</v>
      </c>
      <c r="AX268" s="15" t="s">
        <v>83</v>
      </c>
      <c r="AY268" s="266" t="s">
        <v>214</v>
      </c>
    </row>
    <row r="269" s="2" customFormat="1" ht="37.8" customHeight="1">
      <c r="A269" s="42"/>
      <c r="B269" s="43"/>
      <c r="C269" s="216" t="s">
        <v>589</v>
      </c>
      <c r="D269" s="216" t="s">
        <v>217</v>
      </c>
      <c r="E269" s="217" t="s">
        <v>4858</v>
      </c>
      <c r="F269" s="218" t="s">
        <v>4859</v>
      </c>
      <c r="G269" s="219" t="s">
        <v>230</v>
      </c>
      <c r="H269" s="220">
        <v>81.405000000000001</v>
      </c>
      <c r="I269" s="221"/>
      <c r="J269" s="222">
        <f>ROUND(I269*H269,2)</f>
        <v>0</v>
      </c>
      <c r="K269" s="218" t="s">
        <v>221</v>
      </c>
      <c r="L269" s="48"/>
      <c r="M269" s="223" t="s">
        <v>32</v>
      </c>
      <c r="N269" s="224" t="s">
        <v>47</v>
      </c>
      <c r="O269" s="88"/>
      <c r="P269" s="225">
        <f>O269*H269</f>
        <v>0</v>
      </c>
      <c r="Q269" s="225">
        <v>0.0075500000000000003</v>
      </c>
      <c r="R269" s="225">
        <f>Q269*H269</f>
        <v>0.61460775000000001</v>
      </c>
      <c r="S269" s="225">
        <v>0</v>
      </c>
      <c r="T269" s="226">
        <f>S269*H269</f>
        <v>0</v>
      </c>
      <c r="U269" s="42"/>
      <c r="V269" s="42"/>
      <c r="W269" s="42"/>
      <c r="X269" s="42"/>
      <c r="Y269" s="42"/>
      <c r="Z269" s="42"/>
      <c r="AA269" s="42"/>
      <c r="AB269" s="42"/>
      <c r="AC269" s="42"/>
      <c r="AD269" s="42"/>
      <c r="AE269" s="42"/>
      <c r="AR269" s="227" t="s">
        <v>334</v>
      </c>
      <c r="AT269" s="227" t="s">
        <v>217</v>
      </c>
      <c r="AU269" s="227" t="s">
        <v>85</v>
      </c>
      <c r="AY269" s="20" t="s">
        <v>214</v>
      </c>
      <c r="BE269" s="228">
        <f>IF(N269="základní",J269,0)</f>
        <v>0</v>
      </c>
      <c r="BF269" s="228">
        <f>IF(N269="snížená",J269,0)</f>
        <v>0</v>
      </c>
      <c r="BG269" s="228">
        <f>IF(N269="zákl. přenesená",J269,0)</f>
        <v>0</v>
      </c>
      <c r="BH269" s="228">
        <f>IF(N269="sníž. přenesená",J269,0)</f>
        <v>0</v>
      </c>
      <c r="BI269" s="228">
        <f>IF(N269="nulová",J269,0)</f>
        <v>0</v>
      </c>
      <c r="BJ269" s="20" t="s">
        <v>83</v>
      </c>
      <c r="BK269" s="228">
        <f>ROUND(I269*H269,2)</f>
        <v>0</v>
      </c>
      <c r="BL269" s="20" t="s">
        <v>334</v>
      </c>
      <c r="BM269" s="227" t="s">
        <v>4860</v>
      </c>
    </row>
    <row r="270" s="2" customFormat="1">
      <c r="A270" s="42"/>
      <c r="B270" s="43"/>
      <c r="C270" s="44"/>
      <c r="D270" s="229" t="s">
        <v>223</v>
      </c>
      <c r="E270" s="44"/>
      <c r="F270" s="230" t="s">
        <v>4861</v>
      </c>
      <c r="G270" s="44"/>
      <c r="H270" s="44"/>
      <c r="I270" s="231"/>
      <c r="J270" s="44"/>
      <c r="K270" s="44"/>
      <c r="L270" s="48"/>
      <c r="M270" s="232"/>
      <c r="N270" s="233"/>
      <c r="O270" s="88"/>
      <c r="P270" s="88"/>
      <c r="Q270" s="88"/>
      <c r="R270" s="88"/>
      <c r="S270" s="88"/>
      <c r="T270" s="89"/>
      <c r="U270" s="42"/>
      <c r="V270" s="42"/>
      <c r="W270" s="42"/>
      <c r="X270" s="42"/>
      <c r="Y270" s="42"/>
      <c r="Z270" s="42"/>
      <c r="AA270" s="42"/>
      <c r="AB270" s="42"/>
      <c r="AC270" s="42"/>
      <c r="AD270" s="42"/>
      <c r="AE270" s="42"/>
      <c r="AT270" s="20" t="s">
        <v>223</v>
      </c>
      <c r="AU270" s="20" t="s">
        <v>85</v>
      </c>
    </row>
    <row r="271" s="14" customFormat="1">
      <c r="A271" s="14"/>
      <c r="B271" s="245"/>
      <c r="C271" s="246"/>
      <c r="D271" s="236" t="s">
        <v>225</v>
      </c>
      <c r="E271" s="247" t="s">
        <v>32</v>
      </c>
      <c r="F271" s="248" t="s">
        <v>4848</v>
      </c>
      <c r="G271" s="246"/>
      <c r="H271" s="249">
        <v>36.299999999999997</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225</v>
      </c>
      <c r="AU271" s="255" t="s">
        <v>85</v>
      </c>
      <c r="AV271" s="14" t="s">
        <v>85</v>
      </c>
      <c r="AW271" s="14" t="s">
        <v>38</v>
      </c>
      <c r="AX271" s="14" t="s">
        <v>76</v>
      </c>
      <c r="AY271" s="255" t="s">
        <v>214</v>
      </c>
    </row>
    <row r="272" s="14" customFormat="1">
      <c r="A272" s="14"/>
      <c r="B272" s="245"/>
      <c r="C272" s="246"/>
      <c r="D272" s="236" t="s">
        <v>225</v>
      </c>
      <c r="E272" s="247" t="s">
        <v>32</v>
      </c>
      <c r="F272" s="248" t="s">
        <v>4849</v>
      </c>
      <c r="G272" s="246"/>
      <c r="H272" s="249">
        <v>45.104999999999997</v>
      </c>
      <c r="I272" s="250"/>
      <c r="J272" s="246"/>
      <c r="K272" s="246"/>
      <c r="L272" s="251"/>
      <c r="M272" s="252"/>
      <c r="N272" s="253"/>
      <c r="O272" s="253"/>
      <c r="P272" s="253"/>
      <c r="Q272" s="253"/>
      <c r="R272" s="253"/>
      <c r="S272" s="253"/>
      <c r="T272" s="254"/>
      <c r="U272" s="14"/>
      <c r="V272" s="14"/>
      <c r="W272" s="14"/>
      <c r="X272" s="14"/>
      <c r="Y272" s="14"/>
      <c r="Z272" s="14"/>
      <c r="AA272" s="14"/>
      <c r="AB272" s="14"/>
      <c r="AC272" s="14"/>
      <c r="AD272" s="14"/>
      <c r="AE272" s="14"/>
      <c r="AT272" s="255" t="s">
        <v>225</v>
      </c>
      <c r="AU272" s="255" t="s">
        <v>85</v>
      </c>
      <c r="AV272" s="14" t="s">
        <v>85</v>
      </c>
      <c r="AW272" s="14" t="s">
        <v>38</v>
      </c>
      <c r="AX272" s="14" t="s">
        <v>76</v>
      </c>
      <c r="AY272" s="255" t="s">
        <v>214</v>
      </c>
    </row>
    <row r="273" s="15" customFormat="1">
      <c r="A273" s="15"/>
      <c r="B273" s="256"/>
      <c r="C273" s="257"/>
      <c r="D273" s="236" t="s">
        <v>225</v>
      </c>
      <c r="E273" s="258" t="s">
        <v>32</v>
      </c>
      <c r="F273" s="259" t="s">
        <v>256</v>
      </c>
      <c r="G273" s="257"/>
      <c r="H273" s="260">
        <v>81.405000000000001</v>
      </c>
      <c r="I273" s="261"/>
      <c r="J273" s="257"/>
      <c r="K273" s="257"/>
      <c r="L273" s="262"/>
      <c r="M273" s="263"/>
      <c r="N273" s="264"/>
      <c r="O273" s="264"/>
      <c r="P273" s="264"/>
      <c r="Q273" s="264"/>
      <c r="R273" s="264"/>
      <c r="S273" s="264"/>
      <c r="T273" s="265"/>
      <c r="U273" s="15"/>
      <c r="V273" s="15"/>
      <c r="W273" s="15"/>
      <c r="X273" s="15"/>
      <c r="Y273" s="15"/>
      <c r="Z273" s="15"/>
      <c r="AA273" s="15"/>
      <c r="AB273" s="15"/>
      <c r="AC273" s="15"/>
      <c r="AD273" s="15"/>
      <c r="AE273" s="15"/>
      <c r="AT273" s="266" t="s">
        <v>225</v>
      </c>
      <c r="AU273" s="266" t="s">
        <v>85</v>
      </c>
      <c r="AV273" s="15" t="s">
        <v>215</v>
      </c>
      <c r="AW273" s="15" t="s">
        <v>38</v>
      </c>
      <c r="AX273" s="15" t="s">
        <v>83</v>
      </c>
      <c r="AY273" s="266" t="s">
        <v>214</v>
      </c>
    </row>
    <row r="274" s="2" customFormat="1" ht="24.15" customHeight="1">
      <c r="A274" s="42"/>
      <c r="B274" s="43"/>
      <c r="C274" s="268" t="s">
        <v>594</v>
      </c>
      <c r="D274" s="268" t="s">
        <v>302</v>
      </c>
      <c r="E274" s="269" t="s">
        <v>4862</v>
      </c>
      <c r="F274" s="270" t="s">
        <v>4863</v>
      </c>
      <c r="G274" s="271" t="s">
        <v>230</v>
      </c>
      <c r="H274" s="272">
        <v>93.616</v>
      </c>
      <c r="I274" s="273"/>
      <c r="J274" s="274">
        <f>ROUND(I274*H274,2)</f>
        <v>0</v>
      </c>
      <c r="K274" s="270" t="s">
        <v>221</v>
      </c>
      <c r="L274" s="275"/>
      <c r="M274" s="276" t="s">
        <v>32</v>
      </c>
      <c r="N274" s="277" t="s">
        <v>47</v>
      </c>
      <c r="O274" s="88"/>
      <c r="P274" s="225">
        <f>O274*H274</f>
        <v>0</v>
      </c>
      <c r="Q274" s="225">
        <v>0.018409999999999999</v>
      </c>
      <c r="R274" s="225">
        <f>Q274*H274</f>
        <v>1.72347056</v>
      </c>
      <c r="S274" s="225">
        <v>0</v>
      </c>
      <c r="T274" s="226">
        <f>S274*H274</f>
        <v>0</v>
      </c>
      <c r="U274" s="42"/>
      <c r="V274" s="42"/>
      <c r="W274" s="42"/>
      <c r="X274" s="42"/>
      <c r="Y274" s="42"/>
      <c r="Z274" s="42"/>
      <c r="AA274" s="42"/>
      <c r="AB274" s="42"/>
      <c r="AC274" s="42"/>
      <c r="AD274" s="42"/>
      <c r="AE274" s="42"/>
      <c r="AR274" s="227" t="s">
        <v>426</v>
      </c>
      <c r="AT274" s="227" t="s">
        <v>302</v>
      </c>
      <c r="AU274" s="227" t="s">
        <v>85</v>
      </c>
      <c r="AY274" s="20" t="s">
        <v>214</v>
      </c>
      <c r="BE274" s="228">
        <f>IF(N274="základní",J274,0)</f>
        <v>0</v>
      </c>
      <c r="BF274" s="228">
        <f>IF(N274="snížená",J274,0)</f>
        <v>0</v>
      </c>
      <c r="BG274" s="228">
        <f>IF(N274="zákl. přenesená",J274,0)</f>
        <v>0</v>
      </c>
      <c r="BH274" s="228">
        <f>IF(N274="sníž. přenesená",J274,0)</f>
        <v>0</v>
      </c>
      <c r="BI274" s="228">
        <f>IF(N274="nulová",J274,0)</f>
        <v>0</v>
      </c>
      <c r="BJ274" s="20" t="s">
        <v>83</v>
      </c>
      <c r="BK274" s="228">
        <f>ROUND(I274*H274,2)</f>
        <v>0</v>
      </c>
      <c r="BL274" s="20" t="s">
        <v>334</v>
      </c>
      <c r="BM274" s="227" t="s">
        <v>4864</v>
      </c>
    </row>
    <row r="275" s="14" customFormat="1">
      <c r="A275" s="14"/>
      <c r="B275" s="245"/>
      <c r="C275" s="246"/>
      <c r="D275" s="236" t="s">
        <v>225</v>
      </c>
      <c r="E275" s="246"/>
      <c r="F275" s="248" t="s">
        <v>4865</v>
      </c>
      <c r="G275" s="246"/>
      <c r="H275" s="249">
        <v>93.616</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225</v>
      </c>
      <c r="AU275" s="255" t="s">
        <v>85</v>
      </c>
      <c r="AV275" s="14" t="s">
        <v>85</v>
      </c>
      <c r="AW275" s="14" t="s">
        <v>4</v>
      </c>
      <c r="AX275" s="14" t="s">
        <v>83</v>
      </c>
      <c r="AY275" s="255" t="s">
        <v>214</v>
      </c>
    </row>
    <row r="276" s="2" customFormat="1" ht="21.75" customHeight="1">
      <c r="A276" s="42"/>
      <c r="B276" s="43"/>
      <c r="C276" s="216" t="s">
        <v>599</v>
      </c>
      <c r="D276" s="216" t="s">
        <v>217</v>
      </c>
      <c r="E276" s="217" t="s">
        <v>2357</v>
      </c>
      <c r="F276" s="218" t="s">
        <v>2358</v>
      </c>
      <c r="G276" s="219" t="s">
        <v>230</v>
      </c>
      <c r="H276" s="220">
        <v>45.104999999999997</v>
      </c>
      <c r="I276" s="221"/>
      <c r="J276" s="222">
        <f>ROUND(I276*H276,2)</f>
        <v>0</v>
      </c>
      <c r="K276" s="218" t="s">
        <v>221</v>
      </c>
      <c r="L276" s="48"/>
      <c r="M276" s="223" t="s">
        <v>32</v>
      </c>
      <c r="N276" s="224" t="s">
        <v>47</v>
      </c>
      <c r="O276" s="88"/>
      <c r="P276" s="225">
        <f>O276*H276</f>
        <v>0</v>
      </c>
      <c r="Q276" s="225">
        <v>0</v>
      </c>
      <c r="R276" s="225">
        <f>Q276*H276</f>
        <v>0</v>
      </c>
      <c r="S276" s="225">
        <v>0.027199999999999998</v>
      </c>
      <c r="T276" s="226">
        <f>S276*H276</f>
        <v>1.226856</v>
      </c>
      <c r="U276" s="42"/>
      <c r="V276" s="42"/>
      <c r="W276" s="42"/>
      <c r="X276" s="42"/>
      <c r="Y276" s="42"/>
      <c r="Z276" s="42"/>
      <c r="AA276" s="42"/>
      <c r="AB276" s="42"/>
      <c r="AC276" s="42"/>
      <c r="AD276" s="42"/>
      <c r="AE276" s="42"/>
      <c r="AR276" s="227" t="s">
        <v>334</v>
      </c>
      <c r="AT276" s="227" t="s">
        <v>217</v>
      </c>
      <c r="AU276" s="227" t="s">
        <v>85</v>
      </c>
      <c r="AY276" s="20" t="s">
        <v>214</v>
      </c>
      <c r="BE276" s="228">
        <f>IF(N276="základní",J276,0)</f>
        <v>0</v>
      </c>
      <c r="BF276" s="228">
        <f>IF(N276="snížená",J276,0)</f>
        <v>0</v>
      </c>
      <c r="BG276" s="228">
        <f>IF(N276="zákl. přenesená",J276,0)</f>
        <v>0</v>
      </c>
      <c r="BH276" s="228">
        <f>IF(N276="sníž. přenesená",J276,0)</f>
        <v>0</v>
      </c>
      <c r="BI276" s="228">
        <f>IF(N276="nulová",J276,0)</f>
        <v>0</v>
      </c>
      <c r="BJ276" s="20" t="s">
        <v>83</v>
      </c>
      <c r="BK276" s="228">
        <f>ROUND(I276*H276,2)</f>
        <v>0</v>
      </c>
      <c r="BL276" s="20" t="s">
        <v>334</v>
      </c>
      <c r="BM276" s="227" t="s">
        <v>4866</v>
      </c>
    </row>
    <row r="277" s="2" customFormat="1">
      <c r="A277" s="42"/>
      <c r="B277" s="43"/>
      <c r="C277" s="44"/>
      <c r="D277" s="229" t="s">
        <v>223</v>
      </c>
      <c r="E277" s="44"/>
      <c r="F277" s="230" t="s">
        <v>2360</v>
      </c>
      <c r="G277" s="44"/>
      <c r="H277" s="44"/>
      <c r="I277" s="231"/>
      <c r="J277" s="44"/>
      <c r="K277" s="44"/>
      <c r="L277" s="48"/>
      <c r="M277" s="232"/>
      <c r="N277" s="233"/>
      <c r="O277" s="88"/>
      <c r="P277" s="88"/>
      <c r="Q277" s="88"/>
      <c r="R277" s="88"/>
      <c r="S277" s="88"/>
      <c r="T277" s="89"/>
      <c r="U277" s="42"/>
      <c r="V277" s="42"/>
      <c r="W277" s="42"/>
      <c r="X277" s="42"/>
      <c r="Y277" s="42"/>
      <c r="Z277" s="42"/>
      <c r="AA277" s="42"/>
      <c r="AB277" s="42"/>
      <c r="AC277" s="42"/>
      <c r="AD277" s="42"/>
      <c r="AE277" s="42"/>
      <c r="AT277" s="20" t="s">
        <v>223</v>
      </c>
      <c r="AU277" s="20" t="s">
        <v>85</v>
      </c>
    </row>
    <row r="278" s="14" customFormat="1">
      <c r="A278" s="14"/>
      <c r="B278" s="245"/>
      <c r="C278" s="246"/>
      <c r="D278" s="236" t="s">
        <v>225</v>
      </c>
      <c r="E278" s="247" t="s">
        <v>32</v>
      </c>
      <c r="F278" s="248" t="s">
        <v>4849</v>
      </c>
      <c r="G278" s="246"/>
      <c r="H278" s="249">
        <v>45.104999999999997</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225</v>
      </c>
      <c r="AU278" s="255" t="s">
        <v>85</v>
      </c>
      <c r="AV278" s="14" t="s">
        <v>85</v>
      </c>
      <c r="AW278" s="14" t="s">
        <v>38</v>
      </c>
      <c r="AX278" s="14" t="s">
        <v>83</v>
      </c>
      <c r="AY278" s="255" t="s">
        <v>214</v>
      </c>
    </row>
    <row r="279" s="2" customFormat="1" ht="24.15" customHeight="1">
      <c r="A279" s="42"/>
      <c r="B279" s="43"/>
      <c r="C279" s="216" t="s">
        <v>604</v>
      </c>
      <c r="D279" s="216" t="s">
        <v>217</v>
      </c>
      <c r="E279" s="217" t="s">
        <v>4867</v>
      </c>
      <c r="F279" s="218" t="s">
        <v>4868</v>
      </c>
      <c r="G279" s="219" t="s">
        <v>280</v>
      </c>
      <c r="H279" s="220">
        <v>31.100000000000001</v>
      </c>
      <c r="I279" s="221"/>
      <c r="J279" s="222">
        <f>ROUND(I279*H279,2)</f>
        <v>0</v>
      </c>
      <c r="K279" s="218" t="s">
        <v>221</v>
      </c>
      <c r="L279" s="48"/>
      <c r="M279" s="223" t="s">
        <v>32</v>
      </c>
      <c r="N279" s="224" t="s">
        <v>47</v>
      </c>
      <c r="O279" s="88"/>
      <c r="P279" s="225">
        <f>O279*H279</f>
        <v>0</v>
      </c>
      <c r="Q279" s="225">
        <v>0.00611</v>
      </c>
      <c r="R279" s="225">
        <f>Q279*H279</f>
        <v>0.190021</v>
      </c>
      <c r="S279" s="225">
        <v>0</v>
      </c>
      <c r="T279" s="226">
        <f>S279*H279</f>
        <v>0</v>
      </c>
      <c r="U279" s="42"/>
      <c r="V279" s="42"/>
      <c r="W279" s="42"/>
      <c r="X279" s="42"/>
      <c r="Y279" s="42"/>
      <c r="Z279" s="42"/>
      <c r="AA279" s="42"/>
      <c r="AB279" s="42"/>
      <c r="AC279" s="42"/>
      <c r="AD279" s="42"/>
      <c r="AE279" s="42"/>
      <c r="AR279" s="227" t="s">
        <v>334</v>
      </c>
      <c r="AT279" s="227" t="s">
        <v>217</v>
      </c>
      <c r="AU279" s="227" t="s">
        <v>85</v>
      </c>
      <c r="AY279" s="20" t="s">
        <v>214</v>
      </c>
      <c r="BE279" s="228">
        <f>IF(N279="základní",J279,0)</f>
        <v>0</v>
      </c>
      <c r="BF279" s="228">
        <f>IF(N279="snížená",J279,0)</f>
        <v>0</v>
      </c>
      <c r="BG279" s="228">
        <f>IF(N279="zákl. přenesená",J279,0)</f>
        <v>0</v>
      </c>
      <c r="BH279" s="228">
        <f>IF(N279="sníž. přenesená",J279,0)</f>
        <v>0</v>
      </c>
      <c r="BI279" s="228">
        <f>IF(N279="nulová",J279,0)</f>
        <v>0</v>
      </c>
      <c r="BJ279" s="20" t="s">
        <v>83</v>
      </c>
      <c r="BK279" s="228">
        <f>ROUND(I279*H279,2)</f>
        <v>0</v>
      </c>
      <c r="BL279" s="20" t="s">
        <v>334</v>
      </c>
      <c r="BM279" s="227" t="s">
        <v>4869</v>
      </c>
    </row>
    <row r="280" s="2" customFormat="1">
      <c r="A280" s="42"/>
      <c r="B280" s="43"/>
      <c r="C280" s="44"/>
      <c r="D280" s="229" t="s">
        <v>223</v>
      </c>
      <c r="E280" s="44"/>
      <c r="F280" s="230" t="s">
        <v>4870</v>
      </c>
      <c r="G280" s="44"/>
      <c r="H280" s="44"/>
      <c r="I280" s="231"/>
      <c r="J280" s="44"/>
      <c r="K280" s="44"/>
      <c r="L280" s="48"/>
      <c r="M280" s="232"/>
      <c r="N280" s="233"/>
      <c r="O280" s="88"/>
      <c r="P280" s="88"/>
      <c r="Q280" s="88"/>
      <c r="R280" s="88"/>
      <c r="S280" s="88"/>
      <c r="T280" s="89"/>
      <c r="U280" s="42"/>
      <c r="V280" s="42"/>
      <c r="W280" s="42"/>
      <c r="X280" s="42"/>
      <c r="Y280" s="42"/>
      <c r="Z280" s="42"/>
      <c r="AA280" s="42"/>
      <c r="AB280" s="42"/>
      <c r="AC280" s="42"/>
      <c r="AD280" s="42"/>
      <c r="AE280" s="42"/>
      <c r="AT280" s="20" t="s">
        <v>223</v>
      </c>
      <c r="AU280" s="20" t="s">
        <v>85</v>
      </c>
    </row>
    <row r="281" s="14" customFormat="1">
      <c r="A281" s="14"/>
      <c r="B281" s="245"/>
      <c r="C281" s="246"/>
      <c r="D281" s="236" t="s">
        <v>225</v>
      </c>
      <c r="E281" s="247" t="s">
        <v>32</v>
      </c>
      <c r="F281" s="248" t="s">
        <v>3362</v>
      </c>
      <c r="G281" s="246"/>
      <c r="H281" s="249">
        <v>4</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225</v>
      </c>
      <c r="AU281" s="255" t="s">
        <v>85</v>
      </c>
      <c r="AV281" s="14" t="s">
        <v>85</v>
      </c>
      <c r="AW281" s="14" t="s">
        <v>38</v>
      </c>
      <c r="AX281" s="14" t="s">
        <v>76</v>
      </c>
      <c r="AY281" s="255" t="s">
        <v>214</v>
      </c>
    </row>
    <row r="282" s="14" customFormat="1">
      <c r="A282" s="14"/>
      <c r="B282" s="245"/>
      <c r="C282" s="246"/>
      <c r="D282" s="236" t="s">
        <v>225</v>
      </c>
      <c r="E282" s="247" t="s">
        <v>32</v>
      </c>
      <c r="F282" s="248" t="s">
        <v>4871</v>
      </c>
      <c r="G282" s="246"/>
      <c r="H282" s="249">
        <v>27.100000000000001</v>
      </c>
      <c r="I282" s="250"/>
      <c r="J282" s="246"/>
      <c r="K282" s="246"/>
      <c r="L282" s="251"/>
      <c r="M282" s="252"/>
      <c r="N282" s="253"/>
      <c r="O282" s="253"/>
      <c r="P282" s="253"/>
      <c r="Q282" s="253"/>
      <c r="R282" s="253"/>
      <c r="S282" s="253"/>
      <c r="T282" s="254"/>
      <c r="U282" s="14"/>
      <c r="V282" s="14"/>
      <c r="W282" s="14"/>
      <c r="X282" s="14"/>
      <c r="Y282" s="14"/>
      <c r="Z282" s="14"/>
      <c r="AA282" s="14"/>
      <c r="AB282" s="14"/>
      <c r="AC282" s="14"/>
      <c r="AD282" s="14"/>
      <c r="AE282" s="14"/>
      <c r="AT282" s="255" t="s">
        <v>225</v>
      </c>
      <c r="AU282" s="255" t="s">
        <v>85</v>
      </c>
      <c r="AV282" s="14" t="s">
        <v>85</v>
      </c>
      <c r="AW282" s="14" t="s">
        <v>38</v>
      </c>
      <c r="AX282" s="14" t="s">
        <v>76</v>
      </c>
      <c r="AY282" s="255" t="s">
        <v>214</v>
      </c>
    </row>
    <row r="283" s="15" customFormat="1">
      <c r="A283" s="15"/>
      <c r="B283" s="256"/>
      <c r="C283" s="257"/>
      <c r="D283" s="236" t="s">
        <v>225</v>
      </c>
      <c r="E283" s="258" t="s">
        <v>32</v>
      </c>
      <c r="F283" s="259" t="s">
        <v>256</v>
      </c>
      <c r="G283" s="257"/>
      <c r="H283" s="260">
        <v>31.100000000000001</v>
      </c>
      <c r="I283" s="261"/>
      <c r="J283" s="257"/>
      <c r="K283" s="257"/>
      <c r="L283" s="262"/>
      <c r="M283" s="263"/>
      <c r="N283" s="264"/>
      <c r="O283" s="264"/>
      <c r="P283" s="264"/>
      <c r="Q283" s="264"/>
      <c r="R283" s="264"/>
      <c r="S283" s="264"/>
      <c r="T283" s="265"/>
      <c r="U283" s="15"/>
      <c r="V283" s="15"/>
      <c r="W283" s="15"/>
      <c r="X283" s="15"/>
      <c r="Y283" s="15"/>
      <c r="Z283" s="15"/>
      <c r="AA283" s="15"/>
      <c r="AB283" s="15"/>
      <c r="AC283" s="15"/>
      <c r="AD283" s="15"/>
      <c r="AE283" s="15"/>
      <c r="AT283" s="266" t="s">
        <v>225</v>
      </c>
      <c r="AU283" s="266" t="s">
        <v>85</v>
      </c>
      <c r="AV283" s="15" t="s">
        <v>215</v>
      </c>
      <c r="AW283" s="15" t="s">
        <v>38</v>
      </c>
      <c r="AX283" s="15" t="s">
        <v>83</v>
      </c>
      <c r="AY283" s="266" t="s">
        <v>214</v>
      </c>
    </row>
    <row r="284" s="2" customFormat="1" ht="16.5" customHeight="1">
      <c r="A284" s="42"/>
      <c r="B284" s="43"/>
      <c r="C284" s="268" t="s">
        <v>609</v>
      </c>
      <c r="D284" s="268" t="s">
        <v>302</v>
      </c>
      <c r="E284" s="269" t="s">
        <v>4872</v>
      </c>
      <c r="F284" s="270" t="s">
        <v>4873</v>
      </c>
      <c r="G284" s="271" t="s">
        <v>280</v>
      </c>
      <c r="H284" s="272">
        <v>32.655000000000001</v>
      </c>
      <c r="I284" s="273"/>
      <c r="J284" s="274">
        <f>ROUND(I284*H284,2)</f>
        <v>0</v>
      </c>
      <c r="K284" s="270" t="s">
        <v>221</v>
      </c>
      <c r="L284" s="275"/>
      <c r="M284" s="276" t="s">
        <v>32</v>
      </c>
      <c r="N284" s="277" t="s">
        <v>47</v>
      </c>
      <c r="O284" s="88"/>
      <c r="P284" s="225">
        <f>O284*H284</f>
        <v>0</v>
      </c>
      <c r="Q284" s="225">
        <v>0.00012</v>
      </c>
      <c r="R284" s="225">
        <f>Q284*H284</f>
        <v>0.0039186000000000004</v>
      </c>
      <c r="S284" s="225">
        <v>0</v>
      </c>
      <c r="T284" s="226">
        <f>S284*H284</f>
        <v>0</v>
      </c>
      <c r="U284" s="42"/>
      <c r="V284" s="42"/>
      <c r="W284" s="42"/>
      <c r="X284" s="42"/>
      <c r="Y284" s="42"/>
      <c r="Z284" s="42"/>
      <c r="AA284" s="42"/>
      <c r="AB284" s="42"/>
      <c r="AC284" s="42"/>
      <c r="AD284" s="42"/>
      <c r="AE284" s="42"/>
      <c r="AR284" s="227" t="s">
        <v>426</v>
      </c>
      <c r="AT284" s="227" t="s">
        <v>302</v>
      </c>
      <c r="AU284" s="227" t="s">
        <v>85</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334</v>
      </c>
      <c r="BM284" s="227" t="s">
        <v>4874</v>
      </c>
    </row>
    <row r="285" s="14" customFormat="1">
      <c r="A285" s="14"/>
      <c r="B285" s="245"/>
      <c r="C285" s="246"/>
      <c r="D285" s="236" t="s">
        <v>225</v>
      </c>
      <c r="E285" s="246"/>
      <c r="F285" s="248" t="s">
        <v>4875</v>
      </c>
      <c r="G285" s="246"/>
      <c r="H285" s="249">
        <v>32.655000000000001</v>
      </c>
      <c r="I285" s="250"/>
      <c r="J285" s="246"/>
      <c r="K285" s="246"/>
      <c r="L285" s="251"/>
      <c r="M285" s="252"/>
      <c r="N285" s="253"/>
      <c r="O285" s="253"/>
      <c r="P285" s="253"/>
      <c r="Q285" s="253"/>
      <c r="R285" s="253"/>
      <c r="S285" s="253"/>
      <c r="T285" s="254"/>
      <c r="U285" s="14"/>
      <c r="V285" s="14"/>
      <c r="W285" s="14"/>
      <c r="X285" s="14"/>
      <c r="Y285" s="14"/>
      <c r="Z285" s="14"/>
      <c r="AA285" s="14"/>
      <c r="AB285" s="14"/>
      <c r="AC285" s="14"/>
      <c r="AD285" s="14"/>
      <c r="AE285" s="14"/>
      <c r="AT285" s="255" t="s">
        <v>225</v>
      </c>
      <c r="AU285" s="255" t="s">
        <v>85</v>
      </c>
      <c r="AV285" s="14" t="s">
        <v>85</v>
      </c>
      <c r="AW285" s="14" t="s">
        <v>4</v>
      </c>
      <c r="AX285" s="14" t="s">
        <v>83</v>
      </c>
      <c r="AY285" s="255" t="s">
        <v>214</v>
      </c>
    </row>
    <row r="286" s="2" customFormat="1" ht="24.15" customHeight="1">
      <c r="A286" s="42"/>
      <c r="B286" s="43"/>
      <c r="C286" s="216" t="s">
        <v>614</v>
      </c>
      <c r="D286" s="216" t="s">
        <v>217</v>
      </c>
      <c r="E286" s="217" t="s">
        <v>4876</v>
      </c>
      <c r="F286" s="218" t="s">
        <v>4877</v>
      </c>
      <c r="G286" s="219" t="s">
        <v>280</v>
      </c>
      <c r="H286" s="220">
        <v>27.100000000000001</v>
      </c>
      <c r="I286" s="221"/>
      <c r="J286" s="222">
        <f>ROUND(I286*H286,2)</f>
        <v>0</v>
      </c>
      <c r="K286" s="218" t="s">
        <v>221</v>
      </c>
      <c r="L286" s="48"/>
      <c r="M286" s="223" t="s">
        <v>32</v>
      </c>
      <c r="N286" s="224" t="s">
        <v>47</v>
      </c>
      <c r="O286" s="88"/>
      <c r="P286" s="225">
        <f>O286*H286</f>
        <v>0</v>
      </c>
      <c r="Q286" s="225">
        <v>0.00611</v>
      </c>
      <c r="R286" s="225">
        <f>Q286*H286</f>
        <v>0.16558100000000001</v>
      </c>
      <c r="S286" s="225">
        <v>0</v>
      </c>
      <c r="T286" s="226">
        <f>S286*H286</f>
        <v>0</v>
      </c>
      <c r="U286" s="42"/>
      <c r="V286" s="42"/>
      <c r="W286" s="42"/>
      <c r="X286" s="42"/>
      <c r="Y286" s="42"/>
      <c r="Z286" s="42"/>
      <c r="AA286" s="42"/>
      <c r="AB286" s="42"/>
      <c r="AC286" s="42"/>
      <c r="AD286" s="42"/>
      <c r="AE286" s="42"/>
      <c r="AR286" s="227" t="s">
        <v>334</v>
      </c>
      <c r="AT286" s="227" t="s">
        <v>217</v>
      </c>
      <c r="AU286" s="227" t="s">
        <v>85</v>
      </c>
      <c r="AY286" s="20" t="s">
        <v>214</v>
      </c>
      <c r="BE286" s="228">
        <f>IF(N286="základní",J286,0)</f>
        <v>0</v>
      </c>
      <c r="BF286" s="228">
        <f>IF(N286="snížená",J286,0)</f>
        <v>0</v>
      </c>
      <c r="BG286" s="228">
        <f>IF(N286="zákl. přenesená",J286,0)</f>
        <v>0</v>
      </c>
      <c r="BH286" s="228">
        <f>IF(N286="sníž. přenesená",J286,0)</f>
        <v>0</v>
      </c>
      <c r="BI286" s="228">
        <f>IF(N286="nulová",J286,0)</f>
        <v>0</v>
      </c>
      <c r="BJ286" s="20" t="s">
        <v>83</v>
      </c>
      <c r="BK286" s="228">
        <f>ROUND(I286*H286,2)</f>
        <v>0</v>
      </c>
      <c r="BL286" s="20" t="s">
        <v>334</v>
      </c>
      <c r="BM286" s="227" t="s">
        <v>4878</v>
      </c>
    </row>
    <row r="287" s="2" customFormat="1">
      <c r="A287" s="42"/>
      <c r="B287" s="43"/>
      <c r="C287" s="44"/>
      <c r="D287" s="229" t="s">
        <v>223</v>
      </c>
      <c r="E287" s="44"/>
      <c r="F287" s="230" t="s">
        <v>4879</v>
      </c>
      <c r="G287" s="44"/>
      <c r="H287" s="44"/>
      <c r="I287" s="231"/>
      <c r="J287" s="44"/>
      <c r="K287" s="44"/>
      <c r="L287" s="48"/>
      <c r="M287" s="232"/>
      <c r="N287" s="233"/>
      <c r="O287" s="88"/>
      <c r="P287" s="88"/>
      <c r="Q287" s="88"/>
      <c r="R287" s="88"/>
      <c r="S287" s="88"/>
      <c r="T287" s="89"/>
      <c r="U287" s="42"/>
      <c r="V287" s="42"/>
      <c r="W287" s="42"/>
      <c r="X287" s="42"/>
      <c r="Y287" s="42"/>
      <c r="Z287" s="42"/>
      <c r="AA287" s="42"/>
      <c r="AB287" s="42"/>
      <c r="AC287" s="42"/>
      <c r="AD287" s="42"/>
      <c r="AE287" s="42"/>
      <c r="AT287" s="20" t="s">
        <v>223</v>
      </c>
      <c r="AU287" s="20" t="s">
        <v>85</v>
      </c>
    </row>
    <row r="288" s="14" customFormat="1">
      <c r="A288" s="14"/>
      <c r="B288" s="245"/>
      <c r="C288" s="246"/>
      <c r="D288" s="236" t="s">
        <v>225</v>
      </c>
      <c r="E288" s="247" t="s">
        <v>32</v>
      </c>
      <c r="F288" s="248" t="s">
        <v>4880</v>
      </c>
      <c r="G288" s="246"/>
      <c r="H288" s="249">
        <v>27.100000000000001</v>
      </c>
      <c r="I288" s="250"/>
      <c r="J288" s="246"/>
      <c r="K288" s="246"/>
      <c r="L288" s="251"/>
      <c r="M288" s="252"/>
      <c r="N288" s="253"/>
      <c r="O288" s="253"/>
      <c r="P288" s="253"/>
      <c r="Q288" s="253"/>
      <c r="R288" s="253"/>
      <c r="S288" s="253"/>
      <c r="T288" s="254"/>
      <c r="U288" s="14"/>
      <c r="V288" s="14"/>
      <c r="W288" s="14"/>
      <c r="X288" s="14"/>
      <c r="Y288" s="14"/>
      <c r="Z288" s="14"/>
      <c r="AA288" s="14"/>
      <c r="AB288" s="14"/>
      <c r="AC288" s="14"/>
      <c r="AD288" s="14"/>
      <c r="AE288" s="14"/>
      <c r="AT288" s="255" t="s">
        <v>225</v>
      </c>
      <c r="AU288" s="255" t="s">
        <v>85</v>
      </c>
      <c r="AV288" s="14" t="s">
        <v>85</v>
      </c>
      <c r="AW288" s="14" t="s">
        <v>38</v>
      </c>
      <c r="AX288" s="14" t="s">
        <v>83</v>
      </c>
      <c r="AY288" s="255" t="s">
        <v>214</v>
      </c>
    </row>
    <row r="289" s="2" customFormat="1" ht="16.5" customHeight="1">
      <c r="A289" s="42"/>
      <c r="B289" s="43"/>
      <c r="C289" s="268" t="s">
        <v>619</v>
      </c>
      <c r="D289" s="268" t="s">
        <v>302</v>
      </c>
      <c r="E289" s="269" t="s">
        <v>4872</v>
      </c>
      <c r="F289" s="270" t="s">
        <v>4873</v>
      </c>
      <c r="G289" s="271" t="s">
        <v>280</v>
      </c>
      <c r="H289" s="272">
        <v>28.454999999999998</v>
      </c>
      <c r="I289" s="273"/>
      <c r="J289" s="274">
        <f>ROUND(I289*H289,2)</f>
        <v>0</v>
      </c>
      <c r="K289" s="270" t="s">
        <v>221</v>
      </c>
      <c r="L289" s="275"/>
      <c r="M289" s="276" t="s">
        <v>32</v>
      </c>
      <c r="N289" s="277" t="s">
        <v>47</v>
      </c>
      <c r="O289" s="88"/>
      <c r="P289" s="225">
        <f>O289*H289</f>
        <v>0</v>
      </c>
      <c r="Q289" s="225">
        <v>0.00012</v>
      </c>
      <c r="R289" s="225">
        <f>Q289*H289</f>
        <v>0.0034145999999999998</v>
      </c>
      <c r="S289" s="225">
        <v>0</v>
      </c>
      <c r="T289" s="226">
        <f>S289*H289</f>
        <v>0</v>
      </c>
      <c r="U289" s="42"/>
      <c r="V289" s="42"/>
      <c r="W289" s="42"/>
      <c r="X289" s="42"/>
      <c r="Y289" s="42"/>
      <c r="Z289" s="42"/>
      <c r="AA289" s="42"/>
      <c r="AB289" s="42"/>
      <c r="AC289" s="42"/>
      <c r="AD289" s="42"/>
      <c r="AE289" s="42"/>
      <c r="AR289" s="227" t="s">
        <v>426</v>
      </c>
      <c r="AT289" s="227" t="s">
        <v>302</v>
      </c>
      <c r="AU289" s="227" t="s">
        <v>85</v>
      </c>
      <c r="AY289" s="20" t="s">
        <v>214</v>
      </c>
      <c r="BE289" s="228">
        <f>IF(N289="základní",J289,0)</f>
        <v>0</v>
      </c>
      <c r="BF289" s="228">
        <f>IF(N289="snížená",J289,0)</f>
        <v>0</v>
      </c>
      <c r="BG289" s="228">
        <f>IF(N289="zákl. přenesená",J289,0)</f>
        <v>0</v>
      </c>
      <c r="BH289" s="228">
        <f>IF(N289="sníž. přenesená",J289,0)</f>
        <v>0</v>
      </c>
      <c r="BI289" s="228">
        <f>IF(N289="nulová",J289,0)</f>
        <v>0</v>
      </c>
      <c r="BJ289" s="20" t="s">
        <v>83</v>
      </c>
      <c r="BK289" s="228">
        <f>ROUND(I289*H289,2)</f>
        <v>0</v>
      </c>
      <c r="BL289" s="20" t="s">
        <v>334</v>
      </c>
      <c r="BM289" s="227" t="s">
        <v>4881</v>
      </c>
    </row>
    <row r="290" s="14" customFormat="1">
      <c r="A290" s="14"/>
      <c r="B290" s="245"/>
      <c r="C290" s="246"/>
      <c r="D290" s="236" t="s">
        <v>225</v>
      </c>
      <c r="E290" s="246"/>
      <c r="F290" s="248" t="s">
        <v>4882</v>
      </c>
      <c r="G290" s="246"/>
      <c r="H290" s="249">
        <v>28.454999999999998</v>
      </c>
      <c r="I290" s="250"/>
      <c r="J290" s="246"/>
      <c r="K290" s="246"/>
      <c r="L290" s="251"/>
      <c r="M290" s="252"/>
      <c r="N290" s="253"/>
      <c r="O290" s="253"/>
      <c r="P290" s="253"/>
      <c r="Q290" s="253"/>
      <c r="R290" s="253"/>
      <c r="S290" s="253"/>
      <c r="T290" s="254"/>
      <c r="U290" s="14"/>
      <c r="V290" s="14"/>
      <c r="W290" s="14"/>
      <c r="X290" s="14"/>
      <c r="Y290" s="14"/>
      <c r="Z290" s="14"/>
      <c r="AA290" s="14"/>
      <c r="AB290" s="14"/>
      <c r="AC290" s="14"/>
      <c r="AD290" s="14"/>
      <c r="AE290" s="14"/>
      <c r="AT290" s="255" t="s">
        <v>225</v>
      </c>
      <c r="AU290" s="255" t="s">
        <v>85</v>
      </c>
      <c r="AV290" s="14" t="s">
        <v>85</v>
      </c>
      <c r="AW290" s="14" t="s">
        <v>4</v>
      </c>
      <c r="AX290" s="14" t="s">
        <v>83</v>
      </c>
      <c r="AY290" s="255" t="s">
        <v>214</v>
      </c>
    </row>
    <row r="291" s="2" customFormat="1" ht="49.05" customHeight="1">
      <c r="A291" s="42"/>
      <c r="B291" s="43"/>
      <c r="C291" s="216" t="s">
        <v>624</v>
      </c>
      <c r="D291" s="216" t="s">
        <v>217</v>
      </c>
      <c r="E291" s="217" t="s">
        <v>4883</v>
      </c>
      <c r="F291" s="218" t="s">
        <v>4884</v>
      </c>
      <c r="G291" s="219" t="s">
        <v>241</v>
      </c>
      <c r="H291" s="220">
        <v>2.8479999999999999</v>
      </c>
      <c r="I291" s="221"/>
      <c r="J291" s="222">
        <f>ROUND(I291*H291,2)</f>
        <v>0</v>
      </c>
      <c r="K291" s="218" t="s">
        <v>221</v>
      </c>
      <c r="L291" s="48"/>
      <c r="M291" s="223" t="s">
        <v>32</v>
      </c>
      <c r="N291" s="224" t="s">
        <v>47</v>
      </c>
      <c r="O291" s="88"/>
      <c r="P291" s="225">
        <f>O291*H291</f>
        <v>0</v>
      </c>
      <c r="Q291" s="225">
        <v>0</v>
      </c>
      <c r="R291" s="225">
        <f>Q291*H291</f>
        <v>0</v>
      </c>
      <c r="S291" s="225">
        <v>0</v>
      </c>
      <c r="T291" s="226">
        <f>S291*H291</f>
        <v>0</v>
      </c>
      <c r="U291" s="42"/>
      <c r="V291" s="42"/>
      <c r="W291" s="42"/>
      <c r="X291" s="42"/>
      <c r="Y291" s="42"/>
      <c r="Z291" s="42"/>
      <c r="AA291" s="42"/>
      <c r="AB291" s="42"/>
      <c r="AC291" s="42"/>
      <c r="AD291" s="42"/>
      <c r="AE291" s="42"/>
      <c r="AR291" s="227" t="s">
        <v>334</v>
      </c>
      <c r="AT291" s="227" t="s">
        <v>217</v>
      </c>
      <c r="AU291" s="227" t="s">
        <v>85</v>
      </c>
      <c r="AY291" s="20" t="s">
        <v>214</v>
      </c>
      <c r="BE291" s="228">
        <f>IF(N291="základní",J291,0)</f>
        <v>0</v>
      </c>
      <c r="BF291" s="228">
        <f>IF(N291="snížená",J291,0)</f>
        <v>0</v>
      </c>
      <c r="BG291" s="228">
        <f>IF(N291="zákl. přenesená",J291,0)</f>
        <v>0</v>
      </c>
      <c r="BH291" s="228">
        <f>IF(N291="sníž. přenesená",J291,0)</f>
        <v>0</v>
      </c>
      <c r="BI291" s="228">
        <f>IF(N291="nulová",J291,0)</f>
        <v>0</v>
      </c>
      <c r="BJ291" s="20" t="s">
        <v>83</v>
      </c>
      <c r="BK291" s="228">
        <f>ROUND(I291*H291,2)</f>
        <v>0</v>
      </c>
      <c r="BL291" s="20" t="s">
        <v>334</v>
      </c>
      <c r="BM291" s="227" t="s">
        <v>4885</v>
      </c>
    </row>
    <row r="292" s="2" customFormat="1">
      <c r="A292" s="42"/>
      <c r="B292" s="43"/>
      <c r="C292" s="44"/>
      <c r="D292" s="229" t="s">
        <v>223</v>
      </c>
      <c r="E292" s="44"/>
      <c r="F292" s="230" t="s">
        <v>4886</v>
      </c>
      <c r="G292" s="44"/>
      <c r="H292" s="44"/>
      <c r="I292" s="231"/>
      <c r="J292" s="44"/>
      <c r="K292" s="44"/>
      <c r="L292" s="48"/>
      <c r="M292" s="232"/>
      <c r="N292" s="233"/>
      <c r="O292" s="88"/>
      <c r="P292" s="88"/>
      <c r="Q292" s="88"/>
      <c r="R292" s="88"/>
      <c r="S292" s="88"/>
      <c r="T292" s="89"/>
      <c r="U292" s="42"/>
      <c r="V292" s="42"/>
      <c r="W292" s="42"/>
      <c r="X292" s="42"/>
      <c r="Y292" s="42"/>
      <c r="Z292" s="42"/>
      <c r="AA292" s="42"/>
      <c r="AB292" s="42"/>
      <c r="AC292" s="42"/>
      <c r="AD292" s="42"/>
      <c r="AE292" s="42"/>
      <c r="AT292" s="20" t="s">
        <v>223</v>
      </c>
      <c r="AU292" s="20" t="s">
        <v>85</v>
      </c>
    </row>
    <row r="293" s="12" customFormat="1" ht="22.8" customHeight="1">
      <c r="A293" s="12"/>
      <c r="B293" s="200"/>
      <c r="C293" s="201"/>
      <c r="D293" s="202" t="s">
        <v>75</v>
      </c>
      <c r="E293" s="214" t="s">
        <v>803</v>
      </c>
      <c r="F293" s="214" t="s">
        <v>804</v>
      </c>
      <c r="G293" s="201"/>
      <c r="H293" s="201"/>
      <c r="I293" s="204"/>
      <c r="J293" s="215">
        <f>BK293</f>
        <v>0</v>
      </c>
      <c r="K293" s="201"/>
      <c r="L293" s="206"/>
      <c r="M293" s="207"/>
      <c r="N293" s="208"/>
      <c r="O293" s="208"/>
      <c r="P293" s="209">
        <f>SUM(P294:P300)</f>
        <v>0</v>
      </c>
      <c r="Q293" s="208"/>
      <c r="R293" s="209">
        <f>SUM(R294:R300)</f>
        <v>0.00052839999999999994</v>
      </c>
      <c r="S293" s="208"/>
      <c r="T293" s="210">
        <f>SUM(T294:T300)</f>
        <v>0</v>
      </c>
      <c r="U293" s="12"/>
      <c r="V293" s="12"/>
      <c r="W293" s="12"/>
      <c r="X293" s="12"/>
      <c r="Y293" s="12"/>
      <c r="Z293" s="12"/>
      <c r="AA293" s="12"/>
      <c r="AB293" s="12"/>
      <c r="AC293" s="12"/>
      <c r="AD293" s="12"/>
      <c r="AE293" s="12"/>
      <c r="AR293" s="211" t="s">
        <v>85</v>
      </c>
      <c r="AT293" s="212" t="s">
        <v>75</v>
      </c>
      <c r="AU293" s="212" t="s">
        <v>83</v>
      </c>
      <c r="AY293" s="211" t="s">
        <v>214</v>
      </c>
      <c r="BK293" s="213">
        <f>SUM(BK294:BK300)</f>
        <v>0</v>
      </c>
    </row>
    <row r="294" s="2" customFormat="1" ht="24.15" customHeight="1">
      <c r="A294" s="42"/>
      <c r="B294" s="43"/>
      <c r="C294" s="216" t="s">
        <v>631</v>
      </c>
      <c r="D294" s="216" t="s">
        <v>217</v>
      </c>
      <c r="E294" s="217" t="s">
        <v>4887</v>
      </c>
      <c r="F294" s="218" t="s">
        <v>4888</v>
      </c>
      <c r="G294" s="219" t="s">
        <v>230</v>
      </c>
      <c r="H294" s="220">
        <v>0.56000000000000005</v>
      </c>
      <c r="I294" s="221"/>
      <c r="J294" s="222">
        <f>ROUND(I294*H294,2)</f>
        <v>0</v>
      </c>
      <c r="K294" s="218" t="s">
        <v>221</v>
      </c>
      <c r="L294" s="48"/>
      <c r="M294" s="223" t="s">
        <v>32</v>
      </c>
      <c r="N294" s="224" t="s">
        <v>47</v>
      </c>
      <c r="O294" s="88"/>
      <c r="P294" s="225">
        <f>O294*H294</f>
        <v>0</v>
      </c>
      <c r="Q294" s="225">
        <v>0.00013999999999999999</v>
      </c>
      <c r="R294" s="225">
        <f>Q294*H294</f>
        <v>7.8399999999999995E-05</v>
      </c>
      <c r="S294" s="225">
        <v>0</v>
      </c>
      <c r="T294" s="226">
        <f>S294*H294</f>
        <v>0</v>
      </c>
      <c r="U294" s="42"/>
      <c r="V294" s="42"/>
      <c r="W294" s="42"/>
      <c r="X294" s="42"/>
      <c r="Y294" s="42"/>
      <c r="Z294" s="42"/>
      <c r="AA294" s="42"/>
      <c r="AB294" s="42"/>
      <c r="AC294" s="42"/>
      <c r="AD294" s="42"/>
      <c r="AE294" s="42"/>
      <c r="AR294" s="227" t="s">
        <v>334</v>
      </c>
      <c r="AT294" s="227" t="s">
        <v>217</v>
      </c>
      <c r="AU294" s="227" t="s">
        <v>85</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334</v>
      </c>
      <c r="BM294" s="227" t="s">
        <v>4889</v>
      </c>
    </row>
    <row r="295" s="2" customFormat="1">
      <c r="A295" s="42"/>
      <c r="B295" s="43"/>
      <c r="C295" s="44"/>
      <c r="D295" s="229" t="s">
        <v>223</v>
      </c>
      <c r="E295" s="44"/>
      <c r="F295" s="230" t="s">
        <v>4890</v>
      </c>
      <c r="G295" s="44"/>
      <c r="H295" s="44"/>
      <c r="I295" s="231"/>
      <c r="J295" s="44"/>
      <c r="K295" s="44"/>
      <c r="L295" s="48"/>
      <c r="M295" s="232"/>
      <c r="N295" s="233"/>
      <c r="O295" s="88"/>
      <c r="P295" s="88"/>
      <c r="Q295" s="88"/>
      <c r="R295" s="88"/>
      <c r="S295" s="88"/>
      <c r="T295" s="89"/>
      <c r="U295" s="42"/>
      <c r="V295" s="42"/>
      <c r="W295" s="42"/>
      <c r="X295" s="42"/>
      <c r="Y295" s="42"/>
      <c r="Z295" s="42"/>
      <c r="AA295" s="42"/>
      <c r="AB295" s="42"/>
      <c r="AC295" s="42"/>
      <c r="AD295" s="42"/>
      <c r="AE295" s="42"/>
      <c r="AT295" s="20" t="s">
        <v>223</v>
      </c>
      <c r="AU295" s="20" t="s">
        <v>85</v>
      </c>
    </row>
    <row r="296" s="13" customFormat="1">
      <c r="A296" s="13"/>
      <c r="B296" s="234"/>
      <c r="C296" s="235"/>
      <c r="D296" s="236" t="s">
        <v>225</v>
      </c>
      <c r="E296" s="237" t="s">
        <v>32</v>
      </c>
      <c r="F296" s="238" t="s">
        <v>4805</v>
      </c>
      <c r="G296" s="235"/>
      <c r="H296" s="237" t="s">
        <v>32</v>
      </c>
      <c r="I296" s="239"/>
      <c r="J296" s="235"/>
      <c r="K296" s="235"/>
      <c r="L296" s="240"/>
      <c r="M296" s="241"/>
      <c r="N296" s="242"/>
      <c r="O296" s="242"/>
      <c r="P296" s="242"/>
      <c r="Q296" s="242"/>
      <c r="R296" s="242"/>
      <c r="S296" s="242"/>
      <c r="T296" s="243"/>
      <c r="U296" s="13"/>
      <c r="V296" s="13"/>
      <c r="W296" s="13"/>
      <c r="X296" s="13"/>
      <c r="Y296" s="13"/>
      <c r="Z296" s="13"/>
      <c r="AA296" s="13"/>
      <c r="AB296" s="13"/>
      <c r="AC296" s="13"/>
      <c r="AD296" s="13"/>
      <c r="AE296" s="13"/>
      <c r="AT296" s="244" t="s">
        <v>225</v>
      </c>
      <c r="AU296" s="244" t="s">
        <v>85</v>
      </c>
      <c r="AV296" s="13" t="s">
        <v>83</v>
      </c>
      <c r="AW296" s="13" t="s">
        <v>38</v>
      </c>
      <c r="AX296" s="13" t="s">
        <v>76</v>
      </c>
      <c r="AY296" s="244" t="s">
        <v>214</v>
      </c>
    </row>
    <row r="297" s="14" customFormat="1">
      <c r="A297" s="14"/>
      <c r="B297" s="245"/>
      <c r="C297" s="246"/>
      <c r="D297" s="236" t="s">
        <v>225</v>
      </c>
      <c r="E297" s="247" t="s">
        <v>32</v>
      </c>
      <c r="F297" s="248" t="s">
        <v>4891</v>
      </c>
      <c r="G297" s="246"/>
      <c r="H297" s="249">
        <v>0.56000000000000005</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225</v>
      </c>
      <c r="AU297" s="255" t="s">
        <v>85</v>
      </c>
      <c r="AV297" s="14" t="s">
        <v>85</v>
      </c>
      <c r="AW297" s="14" t="s">
        <v>38</v>
      </c>
      <c r="AX297" s="14" t="s">
        <v>83</v>
      </c>
      <c r="AY297" s="255" t="s">
        <v>214</v>
      </c>
    </row>
    <row r="298" s="2" customFormat="1" ht="24.15" customHeight="1">
      <c r="A298" s="42"/>
      <c r="B298" s="43"/>
      <c r="C298" s="216" t="s">
        <v>636</v>
      </c>
      <c r="D298" s="216" t="s">
        <v>217</v>
      </c>
      <c r="E298" s="217" t="s">
        <v>4892</v>
      </c>
      <c r="F298" s="218" t="s">
        <v>4893</v>
      </c>
      <c r="G298" s="219" t="s">
        <v>230</v>
      </c>
      <c r="H298" s="220">
        <v>3.75</v>
      </c>
      <c r="I298" s="221"/>
      <c r="J298" s="222">
        <f>ROUND(I298*H298,2)</f>
        <v>0</v>
      </c>
      <c r="K298" s="218" t="s">
        <v>221</v>
      </c>
      <c r="L298" s="48"/>
      <c r="M298" s="223" t="s">
        <v>32</v>
      </c>
      <c r="N298" s="224" t="s">
        <v>47</v>
      </c>
      <c r="O298" s="88"/>
      <c r="P298" s="225">
        <f>O298*H298</f>
        <v>0</v>
      </c>
      <c r="Q298" s="225">
        <v>0.00012</v>
      </c>
      <c r="R298" s="225">
        <f>Q298*H298</f>
        <v>0.00044999999999999999</v>
      </c>
      <c r="S298" s="225">
        <v>0</v>
      </c>
      <c r="T298" s="226">
        <f>S298*H298</f>
        <v>0</v>
      </c>
      <c r="U298" s="42"/>
      <c r="V298" s="42"/>
      <c r="W298" s="42"/>
      <c r="X298" s="42"/>
      <c r="Y298" s="42"/>
      <c r="Z298" s="42"/>
      <c r="AA298" s="42"/>
      <c r="AB298" s="42"/>
      <c r="AC298" s="42"/>
      <c r="AD298" s="42"/>
      <c r="AE298" s="42"/>
      <c r="AR298" s="227" t="s">
        <v>334</v>
      </c>
      <c r="AT298" s="227" t="s">
        <v>217</v>
      </c>
      <c r="AU298" s="227" t="s">
        <v>85</v>
      </c>
      <c r="AY298" s="20" t="s">
        <v>214</v>
      </c>
      <c r="BE298" s="228">
        <f>IF(N298="základní",J298,0)</f>
        <v>0</v>
      </c>
      <c r="BF298" s="228">
        <f>IF(N298="snížená",J298,0)</f>
        <v>0</v>
      </c>
      <c r="BG298" s="228">
        <f>IF(N298="zákl. přenesená",J298,0)</f>
        <v>0</v>
      </c>
      <c r="BH298" s="228">
        <f>IF(N298="sníž. přenesená",J298,0)</f>
        <v>0</v>
      </c>
      <c r="BI298" s="228">
        <f>IF(N298="nulová",J298,0)</f>
        <v>0</v>
      </c>
      <c r="BJ298" s="20" t="s">
        <v>83</v>
      </c>
      <c r="BK298" s="228">
        <f>ROUND(I298*H298,2)</f>
        <v>0</v>
      </c>
      <c r="BL298" s="20" t="s">
        <v>334</v>
      </c>
      <c r="BM298" s="227" t="s">
        <v>4894</v>
      </c>
    </row>
    <row r="299" s="2" customFormat="1">
      <c r="A299" s="42"/>
      <c r="B299" s="43"/>
      <c r="C299" s="44"/>
      <c r="D299" s="229" t="s">
        <v>223</v>
      </c>
      <c r="E299" s="44"/>
      <c r="F299" s="230" t="s">
        <v>4895</v>
      </c>
      <c r="G299" s="44"/>
      <c r="H299" s="44"/>
      <c r="I299" s="231"/>
      <c r="J299" s="44"/>
      <c r="K299" s="44"/>
      <c r="L299" s="48"/>
      <c r="M299" s="232"/>
      <c r="N299" s="233"/>
      <c r="O299" s="88"/>
      <c r="P299" s="88"/>
      <c r="Q299" s="88"/>
      <c r="R299" s="88"/>
      <c r="S299" s="88"/>
      <c r="T299" s="89"/>
      <c r="U299" s="42"/>
      <c r="V299" s="42"/>
      <c r="W299" s="42"/>
      <c r="X299" s="42"/>
      <c r="Y299" s="42"/>
      <c r="Z299" s="42"/>
      <c r="AA299" s="42"/>
      <c r="AB299" s="42"/>
      <c r="AC299" s="42"/>
      <c r="AD299" s="42"/>
      <c r="AE299" s="42"/>
      <c r="AT299" s="20" t="s">
        <v>223</v>
      </c>
      <c r="AU299" s="20" t="s">
        <v>85</v>
      </c>
    </row>
    <row r="300" s="14" customFormat="1">
      <c r="A300" s="14"/>
      <c r="B300" s="245"/>
      <c r="C300" s="246"/>
      <c r="D300" s="236" t="s">
        <v>225</v>
      </c>
      <c r="E300" s="247" t="s">
        <v>32</v>
      </c>
      <c r="F300" s="248" t="s">
        <v>4896</v>
      </c>
      <c r="G300" s="246"/>
      <c r="H300" s="249">
        <v>3.75</v>
      </c>
      <c r="I300" s="250"/>
      <c r="J300" s="246"/>
      <c r="K300" s="246"/>
      <c r="L300" s="251"/>
      <c r="M300" s="289"/>
      <c r="N300" s="290"/>
      <c r="O300" s="290"/>
      <c r="P300" s="290"/>
      <c r="Q300" s="290"/>
      <c r="R300" s="290"/>
      <c r="S300" s="290"/>
      <c r="T300" s="291"/>
      <c r="U300" s="14"/>
      <c r="V300" s="14"/>
      <c r="W300" s="14"/>
      <c r="X300" s="14"/>
      <c r="Y300" s="14"/>
      <c r="Z300" s="14"/>
      <c r="AA300" s="14"/>
      <c r="AB300" s="14"/>
      <c r="AC300" s="14"/>
      <c r="AD300" s="14"/>
      <c r="AE300" s="14"/>
      <c r="AT300" s="255" t="s">
        <v>225</v>
      </c>
      <c r="AU300" s="255" t="s">
        <v>85</v>
      </c>
      <c r="AV300" s="14" t="s">
        <v>85</v>
      </c>
      <c r="AW300" s="14" t="s">
        <v>38</v>
      </c>
      <c r="AX300" s="14" t="s">
        <v>83</v>
      </c>
      <c r="AY300" s="255" t="s">
        <v>214</v>
      </c>
    </row>
    <row r="301" s="2" customFormat="1" ht="6.96" customHeight="1">
      <c r="A301" s="42"/>
      <c r="B301" s="63"/>
      <c r="C301" s="64"/>
      <c r="D301" s="64"/>
      <c r="E301" s="64"/>
      <c r="F301" s="64"/>
      <c r="G301" s="64"/>
      <c r="H301" s="64"/>
      <c r="I301" s="64"/>
      <c r="J301" s="64"/>
      <c r="K301" s="64"/>
      <c r="L301" s="48"/>
      <c r="M301" s="42"/>
      <c r="O301" s="42"/>
      <c r="P301" s="42"/>
      <c r="Q301" s="42"/>
      <c r="R301" s="42"/>
      <c r="S301" s="42"/>
      <c r="T301" s="42"/>
      <c r="U301" s="42"/>
      <c r="V301" s="42"/>
      <c r="W301" s="42"/>
      <c r="X301" s="42"/>
      <c r="Y301" s="42"/>
      <c r="Z301" s="42"/>
      <c r="AA301" s="42"/>
      <c r="AB301" s="42"/>
      <c r="AC301" s="42"/>
      <c r="AD301" s="42"/>
      <c r="AE301" s="42"/>
    </row>
  </sheetData>
  <sheetProtection sheet="1" autoFilter="0" formatColumns="0" formatRows="0" objects="1" scenarios="1" spinCount="100000" saltValue="cfOHB+rESK2om0OdvGJozWvjFyVDvzxN8uhTcokHZ5jgtZbqah/ePuMp40NIceRVNd6o9X0Vh99WOKoGW/5bYQ==" hashValue="ATEtbPntq9f1BSipBFsZSb/SlYdBqhDq4nZjP90Kp/pXQItW8vU+22sH2ocd6bgdkyqf90Vv364M1gACGOWKUw==" algorithmName="SHA-512" password="CC35"/>
  <autoFilter ref="C92:K300"/>
  <mergeCells count="9">
    <mergeCell ref="E7:H7"/>
    <mergeCell ref="E9:H9"/>
    <mergeCell ref="E18:H18"/>
    <mergeCell ref="E27:H27"/>
    <mergeCell ref="E48:H48"/>
    <mergeCell ref="E50:H50"/>
    <mergeCell ref="E83:H83"/>
    <mergeCell ref="E85:H85"/>
    <mergeCell ref="L2:V2"/>
  </mergeCells>
  <hyperlinks>
    <hyperlink ref="F97" r:id="rId1" display="https://podminky.urs.cz/item/CS_URS_2024_02/317234410"/>
    <hyperlink ref="F108" r:id="rId2" display="https://podminky.urs.cz/item/CS_URS_2024_02/317944323"/>
    <hyperlink ref="F114" r:id="rId3" display="https://podminky.urs.cz/item/CS_URS_2024_02/340239211"/>
    <hyperlink ref="F116" r:id="rId4" display="https://podminky.urs.cz/item/CS_URS_2024_02/340239212"/>
    <hyperlink ref="F119" r:id="rId5" display="https://podminky.urs.cz/item/CS_URS_2024_02/342272225"/>
    <hyperlink ref="F127" r:id="rId6" display="https://podminky.urs.cz/item/CS_URS_2024_02/612311141"/>
    <hyperlink ref="F130" r:id="rId7" display="https://podminky.urs.cz/item/CS_URS_2024_02/612321121"/>
    <hyperlink ref="F133" r:id="rId8" display="https://podminky.urs.cz/item/CS_URS_2024_02/642944121"/>
    <hyperlink ref="F137" r:id="rId9" display="https://podminky.urs.cz/item/CS_URS_2024_02/949101111"/>
    <hyperlink ref="F139" r:id="rId10" display="https://podminky.urs.cz/item/CS_URS_2024_02/962031011"/>
    <hyperlink ref="F143" r:id="rId11" display="https://podminky.urs.cz/item/CS_URS_2024_02/965043321"/>
    <hyperlink ref="F146" r:id="rId12" display="https://podminky.urs.cz/item/CS_URS_2024_02/965045111"/>
    <hyperlink ref="F149" r:id="rId13" display="https://podminky.urs.cz/item/CS_URS_2024_02/968072455"/>
    <hyperlink ref="F154" r:id="rId14" display="https://podminky.urs.cz/item/CS_URS_2024_02/971033451"/>
    <hyperlink ref="F157" r:id="rId15" display="https://podminky.urs.cz/item/CS_URS_2024_02/971033541"/>
    <hyperlink ref="F160" r:id="rId16" display="https://podminky.urs.cz/item/CS_URS_2024_02/971033581"/>
    <hyperlink ref="F163" r:id="rId17" display="https://podminky.urs.cz/item/CS_URS_2024_02/974031226"/>
    <hyperlink ref="F169" r:id="rId18" display="https://podminky.urs.cz/item/CS_URS_2024_02/997013111"/>
    <hyperlink ref="F171" r:id="rId19" display="https://podminky.urs.cz/item/CS_URS_2024_02/997013501"/>
    <hyperlink ref="F173" r:id="rId20" display="https://podminky.urs.cz/item/CS_URS_2024_02/997013509"/>
    <hyperlink ref="F176" r:id="rId21" display="https://podminky.urs.cz/item/CS_URS_2024_02/997013863"/>
    <hyperlink ref="F179" r:id="rId22" display="https://podminky.urs.cz/item/CS_URS_2024_02/998011001"/>
    <hyperlink ref="F183" r:id="rId23" display="https://podminky.urs.cz/item/CS_URS_2024_02/763111313"/>
    <hyperlink ref="F187" r:id="rId24" display="https://podminky.urs.cz/item/CS_URS_2024_02/998763301"/>
    <hyperlink ref="F190" r:id="rId25" display="https://podminky.urs.cz/item/CS_URS_2024_02/766660001"/>
    <hyperlink ref="F193" r:id="rId26" display="https://podminky.urs.cz/item/CS_URS_2024_02/766660729"/>
    <hyperlink ref="F197" r:id="rId27" display="https://podminky.urs.cz/item/CS_URS_2024_02/766660730"/>
    <hyperlink ref="F200" r:id="rId28" display="https://podminky.urs.cz/item/CS_URS_2024_02/998766101"/>
    <hyperlink ref="F203" r:id="rId29" display="https://podminky.urs.cz/item/CS_URS_2024_02/767995113"/>
    <hyperlink ref="F210" r:id="rId30" display="https://podminky.urs.cz/item/CS_URS_2024_02/998767101"/>
    <hyperlink ref="F213" r:id="rId31" display="https://podminky.urs.cz/item/CS_URS_2024_02/771111011"/>
    <hyperlink ref="F215" r:id="rId32" display="https://podminky.urs.cz/item/CS_URS_2024_02/771121011"/>
    <hyperlink ref="F217" r:id="rId33" display="https://podminky.urs.cz/item/CS_URS_2024_02/771574436"/>
    <hyperlink ref="F221" r:id="rId34" display="https://podminky.urs.cz/item/CS_URS_2024_02/771591115"/>
    <hyperlink ref="F223" r:id="rId35" display="https://podminky.urs.cz/item/CS_URS_2024_02/771592011"/>
    <hyperlink ref="F225" r:id="rId36" display="https://podminky.urs.cz/item/CS_URS_2024_02/998771101"/>
    <hyperlink ref="F228" r:id="rId37" display="https://podminky.urs.cz/item/CS_URS_2024_02/776111311"/>
    <hyperlink ref="F230" r:id="rId38" display="https://podminky.urs.cz/item/CS_URS_2024_02/776141111"/>
    <hyperlink ref="F232" r:id="rId39" display="https://podminky.urs.cz/item/CS_URS_2024_02/776201811"/>
    <hyperlink ref="F235" r:id="rId40" display="https://podminky.urs.cz/item/CS_URS_2024_02/776221111"/>
    <hyperlink ref="F241" r:id="rId41" display="https://podminky.urs.cz/item/CS_URS_2024_02/776223111"/>
    <hyperlink ref="F244" r:id="rId42" display="https://podminky.urs.cz/item/CS_URS_2024_02/776410811"/>
    <hyperlink ref="F247" r:id="rId43" display="https://podminky.urs.cz/item/CS_URS_2024_02/776411111"/>
    <hyperlink ref="F252" r:id="rId44" display="https://podminky.urs.cz/item/CS_URS_2024_02/998776103"/>
    <hyperlink ref="F255" r:id="rId45" display="https://podminky.urs.cz/item/CS_URS_2024_02/781111011"/>
    <hyperlink ref="F260" r:id="rId46" display="https://podminky.urs.cz/item/CS_URS_2024_02/781121011"/>
    <hyperlink ref="F265" r:id="rId47" display="https://podminky.urs.cz/item/CS_URS_2024_02/781131112"/>
    <hyperlink ref="F270" r:id="rId48" display="https://podminky.urs.cz/item/CS_URS_2024_02/781472215"/>
    <hyperlink ref="F277" r:id="rId49" display="https://podminky.urs.cz/item/CS_URS_2024_02/781473810"/>
    <hyperlink ref="F280" r:id="rId50" display="https://podminky.urs.cz/item/CS_URS_2024_02/781492111"/>
    <hyperlink ref="F287" r:id="rId51" display="https://podminky.urs.cz/item/CS_URS_2024_02/781492151"/>
    <hyperlink ref="F292" r:id="rId52" display="https://podminky.urs.cz/item/CS_URS_2024_02/998781101"/>
    <hyperlink ref="F295" r:id="rId53" display="https://podminky.urs.cz/item/CS_URS_2024_02/783314101"/>
    <hyperlink ref="F299" r:id="rId54" display="https://podminky.urs.cz/item/CS_URS_2024_02/783317101"/>
  </hyperlinks>
  <pageMargins left="0.39375" right="0.39375" top="0.39375" bottom="0.39375" header="0" footer="0"/>
  <pageSetup paperSize="9" orientation="portrait" blackAndWhite="1" fitToHeight="100"/>
  <headerFooter>
    <oddFooter>&amp;CStrana &amp;P z &amp;N</oddFooter>
  </headerFooter>
  <drawing r:id="rId55"/>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156</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30" customHeight="1">
      <c r="A9" s="42"/>
      <c r="B9" s="48"/>
      <c r="C9" s="42"/>
      <c r="D9" s="42"/>
      <c r="E9" s="149" t="s">
        <v>4897</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32</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33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ROUND(J94,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ROUND((SUM(BE94:BE503)),  2)</f>
        <v>0</v>
      </c>
      <c r="G33" s="42"/>
      <c r="H33" s="42"/>
      <c r="I33" s="161">
        <v>0.20999999999999999</v>
      </c>
      <c r="J33" s="160">
        <f>ROUND(((SUM(BE94:BE503))*I33),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ROUND((SUM(BF94:BF503)),  2)</f>
        <v>0</v>
      </c>
      <c r="G34" s="42"/>
      <c r="H34" s="42"/>
      <c r="I34" s="161">
        <v>0.12</v>
      </c>
      <c r="J34" s="160">
        <f>ROUND(((SUM(BF94:BF503))*I34),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ROUND((SUM(BG94:BG503)),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ROUND((SUM(BH94:BH503)),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ROUND((SUM(BI94:BI503)),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30" customHeight="1">
      <c r="A50" s="42"/>
      <c r="B50" s="43"/>
      <c r="C50" s="44"/>
      <c r="D50" s="44"/>
      <c r="E50" s="73" t="str">
        <f>E9</f>
        <v xml:space="preserve">D.5.a - Silnoproudá El. instalace budovy-  kompletní rekonstrukce</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 xml:space="preserve"> </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J94</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4391</v>
      </c>
      <c r="E60" s="181"/>
      <c r="F60" s="181"/>
      <c r="G60" s="181"/>
      <c r="H60" s="181"/>
      <c r="I60" s="181"/>
      <c r="J60" s="182">
        <f>J95</f>
        <v>0</v>
      </c>
      <c r="K60" s="179"/>
      <c r="L60" s="183"/>
      <c r="S60" s="9"/>
      <c r="T60" s="9"/>
      <c r="U60" s="9"/>
      <c r="V60" s="9"/>
      <c r="W60" s="9"/>
      <c r="X60" s="9"/>
      <c r="Y60" s="9"/>
      <c r="Z60" s="9"/>
      <c r="AA60" s="9"/>
      <c r="AB60" s="9"/>
      <c r="AC60" s="9"/>
      <c r="AD60" s="9"/>
      <c r="AE60" s="9"/>
    </row>
    <row r="61" s="9" customFormat="1" ht="24.96" customHeight="1">
      <c r="A61" s="9"/>
      <c r="B61" s="178"/>
      <c r="C61" s="179"/>
      <c r="D61" s="180" t="s">
        <v>4898</v>
      </c>
      <c r="E61" s="181"/>
      <c r="F61" s="181"/>
      <c r="G61" s="181"/>
      <c r="H61" s="181"/>
      <c r="I61" s="181"/>
      <c r="J61" s="182">
        <f>J100</f>
        <v>0</v>
      </c>
      <c r="K61" s="179"/>
      <c r="L61" s="183"/>
      <c r="S61" s="9"/>
      <c r="T61" s="9"/>
      <c r="U61" s="9"/>
      <c r="V61" s="9"/>
      <c r="W61" s="9"/>
      <c r="X61" s="9"/>
      <c r="Y61" s="9"/>
      <c r="Z61" s="9"/>
      <c r="AA61" s="9"/>
      <c r="AB61" s="9"/>
      <c r="AC61" s="9"/>
      <c r="AD61" s="9"/>
      <c r="AE61" s="9"/>
    </row>
    <row r="62" s="9" customFormat="1" ht="24.96" customHeight="1">
      <c r="A62" s="9"/>
      <c r="B62" s="178"/>
      <c r="C62" s="179"/>
      <c r="D62" s="180" t="s">
        <v>4899</v>
      </c>
      <c r="E62" s="181"/>
      <c r="F62" s="181"/>
      <c r="G62" s="181"/>
      <c r="H62" s="181"/>
      <c r="I62" s="181"/>
      <c r="J62" s="182">
        <f>J145</f>
        <v>0</v>
      </c>
      <c r="K62" s="179"/>
      <c r="L62" s="183"/>
      <c r="S62" s="9"/>
      <c r="T62" s="9"/>
      <c r="U62" s="9"/>
      <c r="V62" s="9"/>
      <c r="W62" s="9"/>
      <c r="X62" s="9"/>
      <c r="Y62" s="9"/>
      <c r="Z62" s="9"/>
      <c r="AA62" s="9"/>
      <c r="AB62" s="9"/>
      <c r="AC62" s="9"/>
      <c r="AD62" s="9"/>
      <c r="AE62" s="9"/>
    </row>
    <row r="63" s="9" customFormat="1" ht="24.96" customHeight="1">
      <c r="A63" s="9"/>
      <c r="B63" s="178"/>
      <c r="C63" s="179"/>
      <c r="D63" s="180" t="s">
        <v>4900</v>
      </c>
      <c r="E63" s="181"/>
      <c r="F63" s="181"/>
      <c r="G63" s="181"/>
      <c r="H63" s="181"/>
      <c r="I63" s="181"/>
      <c r="J63" s="182">
        <f>J188</f>
        <v>0</v>
      </c>
      <c r="K63" s="179"/>
      <c r="L63" s="183"/>
      <c r="S63" s="9"/>
      <c r="T63" s="9"/>
      <c r="U63" s="9"/>
      <c r="V63" s="9"/>
      <c r="W63" s="9"/>
      <c r="X63" s="9"/>
      <c r="Y63" s="9"/>
      <c r="Z63" s="9"/>
      <c r="AA63" s="9"/>
      <c r="AB63" s="9"/>
      <c r="AC63" s="9"/>
      <c r="AD63" s="9"/>
      <c r="AE63" s="9"/>
    </row>
    <row r="64" s="9" customFormat="1" ht="24.96" customHeight="1">
      <c r="A64" s="9"/>
      <c r="B64" s="178"/>
      <c r="C64" s="179"/>
      <c r="D64" s="180" t="s">
        <v>4901</v>
      </c>
      <c r="E64" s="181"/>
      <c r="F64" s="181"/>
      <c r="G64" s="181"/>
      <c r="H64" s="181"/>
      <c r="I64" s="181"/>
      <c r="J64" s="182">
        <f>J223</f>
        <v>0</v>
      </c>
      <c r="K64" s="179"/>
      <c r="L64" s="183"/>
      <c r="S64" s="9"/>
      <c r="T64" s="9"/>
      <c r="U64" s="9"/>
      <c r="V64" s="9"/>
      <c r="W64" s="9"/>
      <c r="X64" s="9"/>
      <c r="Y64" s="9"/>
      <c r="Z64" s="9"/>
      <c r="AA64" s="9"/>
      <c r="AB64" s="9"/>
      <c r="AC64" s="9"/>
      <c r="AD64" s="9"/>
      <c r="AE64" s="9"/>
    </row>
    <row r="65" s="9" customFormat="1" ht="24.96" customHeight="1">
      <c r="A65" s="9"/>
      <c r="B65" s="178"/>
      <c r="C65" s="179"/>
      <c r="D65" s="180" t="s">
        <v>4902</v>
      </c>
      <c r="E65" s="181"/>
      <c r="F65" s="181"/>
      <c r="G65" s="181"/>
      <c r="H65" s="181"/>
      <c r="I65" s="181"/>
      <c r="J65" s="182">
        <f>J260</f>
        <v>0</v>
      </c>
      <c r="K65" s="179"/>
      <c r="L65" s="183"/>
      <c r="S65" s="9"/>
      <c r="T65" s="9"/>
      <c r="U65" s="9"/>
      <c r="V65" s="9"/>
      <c r="W65" s="9"/>
      <c r="X65" s="9"/>
      <c r="Y65" s="9"/>
      <c r="Z65" s="9"/>
      <c r="AA65" s="9"/>
      <c r="AB65" s="9"/>
      <c r="AC65" s="9"/>
      <c r="AD65" s="9"/>
      <c r="AE65" s="9"/>
    </row>
    <row r="66" s="9" customFormat="1" ht="24.96" customHeight="1">
      <c r="A66" s="9"/>
      <c r="B66" s="178"/>
      <c r="C66" s="179"/>
      <c r="D66" s="180" t="s">
        <v>4903</v>
      </c>
      <c r="E66" s="181"/>
      <c r="F66" s="181"/>
      <c r="G66" s="181"/>
      <c r="H66" s="181"/>
      <c r="I66" s="181"/>
      <c r="J66" s="182">
        <f>J279</f>
        <v>0</v>
      </c>
      <c r="K66" s="179"/>
      <c r="L66" s="183"/>
      <c r="S66" s="9"/>
      <c r="T66" s="9"/>
      <c r="U66" s="9"/>
      <c r="V66" s="9"/>
      <c r="W66" s="9"/>
      <c r="X66" s="9"/>
      <c r="Y66" s="9"/>
      <c r="Z66" s="9"/>
      <c r="AA66" s="9"/>
      <c r="AB66" s="9"/>
      <c r="AC66" s="9"/>
      <c r="AD66" s="9"/>
      <c r="AE66" s="9"/>
    </row>
    <row r="67" s="9" customFormat="1" ht="24.96" customHeight="1">
      <c r="A67" s="9"/>
      <c r="B67" s="178"/>
      <c r="C67" s="179"/>
      <c r="D67" s="180" t="s">
        <v>4904</v>
      </c>
      <c r="E67" s="181"/>
      <c r="F67" s="181"/>
      <c r="G67" s="181"/>
      <c r="H67" s="181"/>
      <c r="I67" s="181"/>
      <c r="J67" s="182">
        <f>J306</f>
        <v>0</v>
      </c>
      <c r="K67" s="179"/>
      <c r="L67" s="183"/>
      <c r="S67" s="9"/>
      <c r="T67" s="9"/>
      <c r="U67" s="9"/>
      <c r="V67" s="9"/>
      <c r="W67" s="9"/>
      <c r="X67" s="9"/>
      <c r="Y67" s="9"/>
      <c r="Z67" s="9"/>
      <c r="AA67" s="9"/>
      <c r="AB67" s="9"/>
      <c r="AC67" s="9"/>
      <c r="AD67" s="9"/>
      <c r="AE67" s="9"/>
    </row>
    <row r="68" s="9" customFormat="1" ht="24.96" customHeight="1">
      <c r="A68" s="9"/>
      <c r="B68" s="178"/>
      <c r="C68" s="179"/>
      <c r="D68" s="180" t="s">
        <v>4905</v>
      </c>
      <c r="E68" s="181"/>
      <c r="F68" s="181"/>
      <c r="G68" s="181"/>
      <c r="H68" s="181"/>
      <c r="I68" s="181"/>
      <c r="J68" s="182">
        <f>J337</f>
        <v>0</v>
      </c>
      <c r="K68" s="179"/>
      <c r="L68" s="183"/>
      <c r="S68" s="9"/>
      <c r="T68" s="9"/>
      <c r="U68" s="9"/>
      <c r="V68" s="9"/>
      <c r="W68" s="9"/>
      <c r="X68" s="9"/>
      <c r="Y68" s="9"/>
      <c r="Z68" s="9"/>
      <c r="AA68" s="9"/>
      <c r="AB68" s="9"/>
      <c r="AC68" s="9"/>
      <c r="AD68" s="9"/>
      <c r="AE68" s="9"/>
    </row>
    <row r="69" s="9" customFormat="1" ht="24.96" customHeight="1">
      <c r="A69" s="9"/>
      <c r="B69" s="178"/>
      <c r="C69" s="179"/>
      <c r="D69" s="180" t="s">
        <v>4906</v>
      </c>
      <c r="E69" s="181"/>
      <c r="F69" s="181"/>
      <c r="G69" s="181"/>
      <c r="H69" s="181"/>
      <c r="I69" s="181"/>
      <c r="J69" s="182">
        <f>J366</f>
        <v>0</v>
      </c>
      <c r="K69" s="179"/>
      <c r="L69" s="183"/>
      <c r="S69" s="9"/>
      <c r="T69" s="9"/>
      <c r="U69" s="9"/>
      <c r="V69" s="9"/>
      <c r="W69" s="9"/>
      <c r="X69" s="9"/>
      <c r="Y69" s="9"/>
      <c r="Z69" s="9"/>
      <c r="AA69" s="9"/>
      <c r="AB69" s="9"/>
      <c r="AC69" s="9"/>
      <c r="AD69" s="9"/>
      <c r="AE69" s="9"/>
    </row>
    <row r="70" s="9" customFormat="1" ht="24.96" customHeight="1">
      <c r="A70" s="9"/>
      <c r="B70" s="178"/>
      <c r="C70" s="179"/>
      <c r="D70" s="180" t="s">
        <v>4907</v>
      </c>
      <c r="E70" s="181"/>
      <c r="F70" s="181"/>
      <c r="G70" s="181"/>
      <c r="H70" s="181"/>
      <c r="I70" s="181"/>
      <c r="J70" s="182">
        <f>J405</f>
        <v>0</v>
      </c>
      <c r="K70" s="179"/>
      <c r="L70" s="183"/>
      <c r="S70" s="9"/>
      <c r="T70" s="9"/>
      <c r="U70" s="9"/>
      <c r="V70" s="9"/>
      <c r="W70" s="9"/>
      <c r="X70" s="9"/>
      <c r="Y70" s="9"/>
      <c r="Z70" s="9"/>
      <c r="AA70" s="9"/>
      <c r="AB70" s="9"/>
      <c r="AC70" s="9"/>
      <c r="AD70" s="9"/>
      <c r="AE70" s="9"/>
    </row>
    <row r="71" s="9" customFormat="1" ht="24.96" customHeight="1">
      <c r="A71" s="9"/>
      <c r="B71" s="178"/>
      <c r="C71" s="179"/>
      <c r="D71" s="180" t="s">
        <v>4908</v>
      </c>
      <c r="E71" s="181"/>
      <c r="F71" s="181"/>
      <c r="G71" s="181"/>
      <c r="H71" s="181"/>
      <c r="I71" s="181"/>
      <c r="J71" s="182">
        <f>J426</f>
        <v>0</v>
      </c>
      <c r="K71" s="179"/>
      <c r="L71" s="183"/>
      <c r="S71" s="9"/>
      <c r="T71" s="9"/>
      <c r="U71" s="9"/>
      <c r="V71" s="9"/>
      <c r="W71" s="9"/>
      <c r="X71" s="9"/>
      <c r="Y71" s="9"/>
      <c r="Z71" s="9"/>
      <c r="AA71" s="9"/>
      <c r="AB71" s="9"/>
      <c r="AC71" s="9"/>
      <c r="AD71" s="9"/>
      <c r="AE71" s="9"/>
    </row>
    <row r="72" s="9" customFormat="1" ht="24.96" customHeight="1">
      <c r="A72" s="9"/>
      <c r="B72" s="178"/>
      <c r="C72" s="179"/>
      <c r="D72" s="180" t="s">
        <v>4909</v>
      </c>
      <c r="E72" s="181"/>
      <c r="F72" s="181"/>
      <c r="G72" s="181"/>
      <c r="H72" s="181"/>
      <c r="I72" s="181"/>
      <c r="J72" s="182">
        <f>J459</f>
        <v>0</v>
      </c>
      <c r="K72" s="179"/>
      <c r="L72" s="183"/>
      <c r="S72" s="9"/>
      <c r="T72" s="9"/>
      <c r="U72" s="9"/>
      <c r="V72" s="9"/>
      <c r="W72" s="9"/>
      <c r="X72" s="9"/>
      <c r="Y72" s="9"/>
      <c r="Z72" s="9"/>
      <c r="AA72" s="9"/>
      <c r="AB72" s="9"/>
      <c r="AC72" s="9"/>
      <c r="AD72" s="9"/>
      <c r="AE72" s="9"/>
    </row>
    <row r="73" s="9" customFormat="1" ht="24.96" customHeight="1">
      <c r="A73" s="9"/>
      <c r="B73" s="178"/>
      <c r="C73" s="179"/>
      <c r="D73" s="180" t="s">
        <v>4910</v>
      </c>
      <c r="E73" s="181"/>
      <c r="F73" s="181"/>
      <c r="G73" s="181"/>
      <c r="H73" s="181"/>
      <c r="I73" s="181"/>
      <c r="J73" s="182">
        <f>J470</f>
        <v>0</v>
      </c>
      <c r="K73" s="179"/>
      <c r="L73" s="183"/>
      <c r="S73" s="9"/>
      <c r="T73" s="9"/>
      <c r="U73" s="9"/>
      <c r="V73" s="9"/>
      <c r="W73" s="9"/>
      <c r="X73" s="9"/>
      <c r="Y73" s="9"/>
      <c r="Z73" s="9"/>
      <c r="AA73" s="9"/>
      <c r="AB73" s="9"/>
      <c r="AC73" s="9"/>
      <c r="AD73" s="9"/>
      <c r="AE73" s="9"/>
    </row>
    <row r="74" s="9" customFormat="1" ht="24.96" customHeight="1">
      <c r="A74" s="9"/>
      <c r="B74" s="178"/>
      <c r="C74" s="179"/>
      <c r="D74" s="180" t="s">
        <v>4911</v>
      </c>
      <c r="E74" s="181"/>
      <c r="F74" s="181"/>
      <c r="G74" s="181"/>
      <c r="H74" s="181"/>
      <c r="I74" s="181"/>
      <c r="J74" s="182">
        <f>J473</f>
        <v>0</v>
      </c>
      <c r="K74" s="179"/>
      <c r="L74" s="183"/>
      <c r="S74" s="9"/>
      <c r="T74" s="9"/>
      <c r="U74" s="9"/>
      <c r="V74" s="9"/>
      <c r="W74" s="9"/>
      <c r="X74" s="9"/>
      <c r="Y74" s="9"/>
      <c r="Z74" s="9"/>
      <c r="AA74" s="9"/>
      <c r="AB74" s="9"/>
      <c r="AC74" s="9"/>
      <c r="AD74" s="9"/>
      <c r="AE74" s="9"/>
    </row>
    <row r="75" s="2" customFormat="1" ht="21.84" customHeight="1">
      <c r="A75" s="42"/>
      <c r="B75" s="43"/>
      <c r="C75" s="44"/>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63"/>
      <c r="C76" s="64"/>
      <c r="D76" s="64"/>
      <c r="E76" s="64"/>
      <c r="F76" s="64"/>
      <c r="G76" s="64"/>
      <c r="H76" s="64"/>
      <c r="I76" s="64"/>
      <c r="J76" s="64"/>
      <c r="K76" s="64"/>
      <c r="L76" s="148"/>
      <c r="S76" s="42"/>
      <c r="T76" s="42"/>
      <c r="U76" s="42"/>
      <c r="V76" s="42"/>
      <c r="W76" s="42"/>
      <c r="X76" s="42"/>
      <c r="Y76" s="42"/>
      <c r="Z76" s="42"/>
      <c r="AA76" s="42"/>
      <c r="AB76" s="42"/>
      <c r="AC76" s="42"/>
      <c r="AD76" s="42"/>
      <c r="AE76" s="42"/>
    </row>
    <row r="80" s="2" customFormat="1" ht="6.96" customHeight="1">
      <c r="A80" s="42"/>
      <c r="B80" s="65"/>
      <c r="C80" s="66"/>
      <c r="D80" s="66"/>
      <c r="E80" s="66"/>
      <c r="F80" s="66"/>
      <c r="G80" s="66"/>
      <c r="H80" s="66"/>
      <c r="I80" s="66"/>
      <c r="J80" s="66"/>
      <c r="K80" s="66"/>
      <c r="L80" s="148"/>
      <c r="S80" s="42"/>
      <c r="T80" s="42"/>
      <c r="U80" s="42"/>
      <c r="V80" s="42"/>
      <c r="W80" s="42"/>
      <c r="X80" s="42"/>
      <c r="Y80" s="42"/>
      <c r="Z80" s="42"/>
      <c r="AA80" s="42"/>
      <c r="AB80" s="42"/>
      <c r="AC80" s="42"/>
      <c r="AD80" s="42"/>
      <c r="AE80" s="42"/>
    </row>
    <row r="81" s="2" customFormat="1" ht="24.96" customHeight="1">
      <c r="A81" s="42"/>
      <c r="B81" s="43"/>
      <c r="C81" s="26" t="s">
        <v>199</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2" customHeight="1">
      <c r="A83" s="42"/>
      <c r="B83" s="43"/>
      <c r="C83" s="35" t="s">
        <v>16</v>
      </c>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26.25" customHeight="1">
      <c r="A84" s="42"/>
      <c r="B84" s="43"/>
      <c r="C84" s="44"/>
      <c r="D84" s="44"/>
      <c r="E84" s="173" t="str">
        <f>E7</f>
        <v>Energeticky úspory objektu Střední odborné školy obchodu, užitého umění a designu Plzeň, Nerudova 33</v>
      </c>
      <c r="F84" s="35"/>
      <c r="G84" s="35"/>
      <c r="H84" s="35"/>
      <c r="I84" s="44"/>
      <c r="J84" s="44"/>
      <c r="K84" s="44"/>
      <c r="L84" s="148"/>
      <c r="S84" s="42"/>
      <c r="T84" s="42"/>
      <c r="U84" s="42"/>
      <c r="V84" s="42"/>
      <c r="W84" s="42"/>
      <c r="X84" s="42"/>
      <c r="Y84" s="42"/>
      <c r="Z84" s="42"/>
      <c r="AA84" s="42"/>
      <c r="AB84" s="42"/>
      <c r="AC84" s="42"/>
      <c r="AD84" s="42"/>
      <c r="AE84" s="42"/>
    </row>
    <row r="85" s="2" customFormat="1" ht="12" customHeight="1">
      <c r="A85" s="42"/>
      <c r="B85" s="43"/>
      <c r="C85" s="35" t="s">
        <v>171</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30" customHeight="1">
      <c r="A86" s="42"/>
      <c r="B86" s="43"/>
      <c r="C86" s="44"/>
      <c r="D86" s="44"/>
      <c r="E86" s="73" t="str">
        <f>E9</f>
        <v xml:space="preserve">D.5.a - Silnoproudá El. instalace budovy-  kompletní rekonstrukce</v>
      </c>
      <c r="F86" s="44"/>
      <c r="G86" s="44"/>
      <c r="H86" s="44"/>
      <c r="I86" s="44"/>
      <c r="J86" s="44"/>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22</v>
      </c>
      <c r="D88" s="44"/>
      <c r="E88" s="44"/>
      <c r="F88" s="30" t="str">
        <f>F12</f>
        <v xml:space="preserve"> </v>
      </c>
      <c r="G88" s="44"/>
      <c r="H88" s="44"/>
      <c r="I88" s="35" t="s">
        <v>24</v>
      </c>
      <c r="J88" s="76" t="str">
        <f>IF(J12="","",J12)</f>
        <v>26. 11. 2024</v>
      </c>
      <c r="K88" s="44"/>
      <c r="L88" s="148"/>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2" customFormat="1" ht="15.15" customHeight="1">
      <c r="A90" s="42"/>
      <c r="B90" s="43"/>
      <c r="C90" s="35" t="s">
        <v>30</v>
      </c>
      <c r="D90" s="44"/>
      <c r="E90" s="44"/>
      <c r="F90" s="30" t="str">
        <f>E15</f>
        <v xml:space="preserve"> </v>
      </c>
      <c r="G90" s="44"/>
      <c r="H90" s="44"/>
      <c r="I90" s="35" t="s">
        <v>37</v>
      </c>
      <c r="J90" s="40" t="str">
        <f>E21</f>
        <v xml:space="preserve"> </v>
      </c>
      <c r="K90" s="44"/>
      <c r="L90" s="148"/>
      <c r="S90" s="42"/>
      <c r="T90" s="42"/>
      <c r="U90" s="42"/>
      <c r="V90" s="42"/>
      <c r="W90" s="42"/>
      <c r="X90" s="42"/>
      <c r="Y90" s="42"/>
      <c r="Z90" s="42"/>
      <c r="AA90" s="42"/>
      <c r="AB90" s="42"/>
      <c r="AC90" s="42"/>
      <c r="AD90" s="42"/>
      <c r="AE90" s="42"/>
    </row>
    <row r="91" s="2" customFormat="1" ht="15.15" customHeight="1">
      <c r="A91" s="42"/>
      <c r="B91" s="43"/>
      <c r="C91" s="35" t="s">
        <v>35</v>
      </c>
      <c r="D91" s="44"/>
      <c r="E91" s="44"/>
      <c r="F91" s="30" t="str">
        <f>IF(E18="","",E18)</f>
        <v>Vyplň údaj</v>
      </c>
      <c r="G91" s="44"/>
      <c r="H91" s="44"/>
      <c r="I91" s="35" t="s">
        <v>39</v>
      </c>
      <c r="J91" s="40" t="str">
        <f>E24</f>
        <v xml:space="preserve"> </v>
      </c>
      <c r="K91" s="44"/>
      <c r="L91" s="148"/>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48"/>
      <c r="S92" s="42"/>
      <c r="T92" s="42"/>
      <c r="U92" s="42"/>
      <c r="V92" s="42"/>
      <c r="W92" s="42"/>
      <c r="X92" s="42"/>
      <c r="Y92" s="42"/>
      <c r="Z92" s="42"/>
      <c r="AA92" s="42"/>
      <c r="AB92" s="42"/>
      <c r="AC92" s="42"/>
      <c r="AD92" s="42"/>
      <c r="AE92" s="42"/>
    </row>
    <row r="93" s="11" customFormat="1" ht="29.28" customHeight="1">
      <c r="A93" s="189"/>
      <c r="B93" s="190"/>
      <c r="C93" s="191" t="s">
        <v>200</v>
      </c>
      <c r="D93" s="192" t="s">
        <v>61</v>
      </c>
      <c r="E93" s="192" t="s">
        <v>57</v>
      </c>
      <c r="F93" s="192" t="s">
        <v>58</v>
      </c>
      <c r="G93" s="192" t="s">
        <v>201</v>
      </c>
      <c r="H93" s="192" t="s">
        <v>202</v>
      </c>
      <c r="I93" s="192" t="s">
        <v>203</v>
      </c>
      <c r="J93" s="192" t="s">
        <v>177</v>
      </c>
      <c r="K93" s="193" t="s">
        <v>204</v>
      </c>
      <c r="L93" s="194"/>
      <c r="M93" s="96" t="s">
        <v>32</v>
      </c>
      <c r="N93" s="97" t="s">
        <v>46</v>
      </c>
      <c r="O93" s="97" t="s">
        <v>205</v>
      </c>
      <c r="P93" s="97" t="s">
        <v>206</v>
      </c>
      <c r="Q93" s="97" t="s">
        <v>207</v>
      </c>
      <c r="R93" s="97" t="s">
        <v>208</v>
      </c>
      <c r="S93" s="97" t="s">
        <v>209</v>
      </c>
      <c r="T93" s="98" t="s">
        <v>210</v>
      </c>
      <c r="U93" s="189"/>
      <c r="V93" s="189"/>
      <c r="W93" s="189"/>
      <c r="X93" s="189"/>
      <c r="Y93" s="189"/>
      <c r="Z93" s="189"/>
      <c r="AA93" s="189"/>
      <c r="AB93" s="189"/>
      <c r="AC93" s="189"/>
      <c r="AD93" s="189"/>
      <c r="AE93" s="189"/>
    </row>
    <row r="94" s="2" customFormat="1" ht="22.8" customHeight="1">
      <c r="A94" s="42"/>
      <c r="B94" s="43"/>
      <c r="C94" s="103" t="s">
        <v>211</v>
      </c>
      <c r="D94" s="44"/>
      <c r="E94" s="44"/>
      <c r="F94" s="44"/>
      <c r="G94" s="44"/>
      <c r="H94" s="44"/>
      <c r="I94" s="44"/>
      <c r="J94" s="195">
        <f>BK94</f>
        <v>0</v>
      </c>
      <c r="K94" s="44"/>
      <c r="L94" s="48"/>
      <c r="M94" s="99"/>
      <c r="N94" s="196"/>
      <c r="O94" s="100"/>
      <c r="P94" s="197">
        <f>P95+P100+P145+P188+P223+P260+P279+P306+P337+P366+P405+P426+P459+P470+P473</f>
        <v>0</v>
      </c>
      <c r="Q94" s="100"/>
      <c r="R94" s="197">
        <f>R95+R100+R145+R188+R223+R260+R279+R306+R337+R366+R405+R426+R459+R470+R473</f>
        <v>0</v>
      </c>
      <c r="S94" s="100"/>
      <c r="T94" s="198">
        <f>T95+T100+T145+T188+T223+T260+T279+T306+T337+T366+T405+T426+T459+T470+T473</f>
        <v>0</v>
      </c>
      <c r="U94" s="42"/>
      <c r="V94" s="42"/>
      <c r="W94" s="42"/>
      <c r="X94" s="42"/>
      <c r="Y94" s="42"/>
      <c r="Z94" s="42"/>
      <c r="AA94" s="42"/>
      <c r="AB94" s="42"/>
      <c r="AC94" s="42"/>
      <c r="AD94" s="42"/>
      <c r="AE94" s="42"/>
      <c r="AT94" s="20" t="s">
        <v>75</v>
      </c>
      <c r="AU94" s="20" t="s">
        <v>178</v>
      </c>
      <c r="BK94" s="199">
        <f>BK95+BK100+BK145+BK188+BK223+BK260+BK279+BK306+BK337+BK366+BK405+BK426+BK459+BK470+BK473</f>
        <v>0</v>
      </c>
    </row>
    <row r="95" s="12" customFormat="1" ht="25.92" customHeight="1">
      <c r="A95" s="12"/>
      <c r="B95" s="200"/>
      <c r="C95" s="201"/>
      <c r="D95" s="202" t="s">
        <v>75</v>
      </c>
      <c r="E95" s="203" t="s">
        <v>83</v>
      </c>
      <c r="F95" s="203" t="s">
        <v>4397</v>
      </c>
      <c r="G95" s="201"/>
      <c r="H95" s="201"/>
      <c r="I95" s="204"/>
      <c r="J95" s="205">
        <f>BK95</f>
        <v>0</v>
      </c>
      <c r="K95" s="201"/>
      <c r="L95" s="206"/>
      <c r="M95" s="207"/>
      <c r="N95" s="208"/>
      <c r="O95" s="208"/>
      <c r="P95" s="209">
        <f>SUM(P96:P99)</f>
        <v>0</v>
      </c>
      <c r="Q95" s="208"/>
      <c r="R95" s="209">
        <f>SUM(R96:R99)</f>
        <v>0</v>
      </c>
      <c r="S95" s="208"/>
      <c r="T95" s="210">
        <f>SUM(T96:T99)</f>
        <v>0</v>
      </c>
      <c r="U95" s="12"/>
      <c r="V95" s="12"/>
      <c r="W95" s="12"/>
      <c r="X95" s="12"/>
      <c r="Y95" s="12"/>
      <c r="Z95" s="12"/>
      <c r="AA95" s="12"/>
      <c r="AB95" s="12"/>
      <c r="AC95" s="12"/>
      <c r="AD95" s="12"/>
      <c r="AE95" s="12"/>
      <c r="AR95" s="211" t="s">
        <v>83</v>
      </c>
      <c r="AT95" s="212" t="s">
        <v>75</v>
      </c>
      <c r="AU95" s="212" t="s">
        <v>76</v>
      </c>
      <c r="AY95" s="211" t="s">
        <v>214</v>
      </c>
      <c r="BK95" s="213">
        <f>SUM(BK96:BK99)</f>
        <v>0</v>
      </c>
    </row>
    <row r="96" s="2" customFormat="1" ht="55.5" customHeight="1">
      <c r="A96" s="42"/>
      <c r="B96" s="43"/>
      <c r="C96" s="216" t="s">
        <v>83</v>
      </c>
      <c r="D96" s="216" t="s">
        <v>217</v>
      </c>
      <c r="E96" s="217" t="s">
        <v>4912</v>
      </c>
      <c r="F96" s="218" t="s">
        <v>4913</v>
      </c>
      <c r="G96" s="219" t="s">
        <v>857</v>
      </c>
      <c r="H96" s="220">
        <v>21</v>
      </c>
      <c r="I96" s="221"/>
      <c r="J96" s="222">
        <f>ROUND(I96*H96,2)</f>
        <v>0</v>
      </c>
      <c r="K96" s="218" t="s">
        <v>32</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215</v>
      </c>
      <c r="AT96" s="227" t="s">
        <v>217</v>
      </c>
      <c r="AU96" s="227" t="s">
        <v>83</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85</v>
      </c>
    </row>
    <row r="97" s="2" customFormat="1">
      <c r="A97" s="42"/>
      <c r="B97" s="43"/>
      <c r="C97" s="44"/>
      <c r="D97" s="236" t="s">
        <v>283</v>
      </c>
      <c r="E97" s="44"/>
      <c r="F97" s="267" t="s">
        <v>4914</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283</v>
      </c>
      <c r="AU97" s="20" t="s">
        <v>83</v>
      </c>
    </row>
    <row r="98" s="2" customFormat="1" ht="66.75" customHeight="1">
      <c r="A98" s="42"/>
      <c r="B98" s="43"/>
      <c r="C98" s="216" t="s">
        <v>85</v>
      </c>
      <c r="D98" s="216" t="s">
        <v>217</v>
      </c>
      <c r="E98" s="217" t="s">
        <v>4915</v>
      </c>
      <c r="F98" s="218" t="s">
        <v>4916</v>
      </c>
      <c r="G98" s="219" t="s">
        <v>670</v>
      </c>
      <c r="H98" s="220">
        <v>1</v>
      </c>
      <c r="I98" s="221"/>
      <c r="J98" s="222">
        <f>ROUND(I98*H98,2)</f>
        <v>0</v>
      </c>
      <c r="K98" s="218" t="s">
        <v>32</v>
      </c>
      <c r="L98" s="48"/>
      <c r="M98" s="223" t="s">
        <v>32</v>
      </c>
      <c r="N98" s="224" t="s">
        <v>47</v>
      </c>
      <c r="O98" s="88"/>
      <c r="P98" s="225">
        <f>O98*H98</f>
        <v>0</v>
      </c>
      <c r="Q98" s="225">
        <v>0</v>
      </c>
      <c r="R98" s="225">
        <f>Q98*H98</f>
        <v>0</v>
      </c>
      <c r="S98" s="225">
        <v>0</v>
      </c>
      <c r="T98" s="226">
        <f>S98*H98</f>
        <v>0</v>
      </c>
      <c r="U98" s="42"/>
      <c r="V98" s="42"/>
      <c r="W98" s="42"/>
      <c r="X98" s="42"/>
      <c r="Y98" s="42"/>
      <c r="Z98" s="42"/>
      <c r="AA98" s="42"/>
      <c r="AB98" s="42"/>
      <c r="AC98" s="42"/>
      <c r="AD98" s="42"/>
      <c r="AE98" s="42"/>
      <c r="AR98" s="227" t="s">
        <v>215</v>
      </c>
      <c r="AT98" s="227" t="s">
        <v>217</v>
      </c>
      <c r="AU98" s="227" t="s">
        <v>83</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215</v>
      </c>
      <c r="BM98" s="227" t="s">
        <v>215</v>
      </c>
    </row>
    <row r="99" s="2" customFormat="1">
      <c r="A99" s="42"/>
      <c r="B99" s="43"/>
      <c r="C99" s="44"/>
      <c r="D99" s="236" t="s">
        <v>283</v>
      </c>
      <c r="E99" s="44"/>
      <c r="F99" s="267" t="s">
        <v>4917</v>
      </c>
      <c r="G99" s="44"/>
      <c r="H99" s="44"/>
      <c r="I99" s="231"/>
      <c r="J99" s="44"/>
      <c r="K99" s="44"/>
      <c r="L99" s="48"/>
      <c r="M99" s="232"/>
      <c r="N99" s="233"/>
      <c r="O99" s="88"/>
      <c r="P99" s="88"/>
      <c r="Q99" s="88"/>
      <c r="R99" s="88"/>
      <c r="S99" s="88"/>
      <c r="T99" s="89"/>
      <c r="U99" s="42"/>
      <c r="V99" s="42"/>
      <c r="W99" s="42"/>
      <c r="X99" s="42"/>
      <c r="Y99" s="42"/>
      <c r="Z99" s="42"/>
      <c r="AA99" s="42"/>
      <c r="AB99" s="42"/>
      <c r="AC99" s="42"/>
      <c r="AD99" s="42"/>
      <c r="AE99" s="42"/>
      <c r="AT99" s="20" t="s">
        <v>283</v>
      </c>
      <c r="AU99" s="20" t="s">
        <v>83</v>
      </c>
    </row>
    <row r="100" s="12" customFormat="1" ht="25.92" customHeight="1">
      <c r="A100" s="12"/>
      <c r="B100" s="200"/>
      <c r="C100" s="201"/>
      <c r="D100" s="202" t="s">
        <v>75</v>
      </c>
      <c r="E100" s="203" t="s">
        <v>85</v>
      </c>
      <c r="F100" s="203" t="s">
        <v>4918</v>
      </c>
      <c r="G100" s="201"/>
      <c r="H100" s="201"/>
      <c r="I100" s="204"/>
      <c r="J100" s="205">
        <f>BK100</f>
        <v>0</v>
      </c>
      <c r="K100" s="201"/>
      <c r="L100" s="206"/>
      <c r="M100" s="207"/>
      <c r="N100" s="208"/>
      <c r="O100" s="208"/>
      <c r="P100" s="209">
        <f>SUM(P101:P144)</f>
        <v>0</v>
      </c>
      <c r="Q100" s="208"/>
      <c r="R100" s="209">
        <f>SUM(R101:R144)</f>
        <v>0</v>
      </c>
      <c r="S100" s="208"/>
      <c r="T100" s="210">
        <f>SUM(T101:T144)</f>
        <v>0</v>
      </c>
      <c r="U100" s="12"/>
      <c r="V100" s="12"/>
      <c r="W100" s="12"/>
      <c r="X100" s="12"/>
      <c r="Y100" s="12"/>
      <c r="Z100" s="12"/>
      <c r="AA100" s="12"/>
      <c r="AB100" s="12"/>
      <c r="AC100" s="12"/>
      <c r="AD100" s="12"/>
      <c r="AE100" s="12"/>
      <c r="AR100" s="211" t="s">
        <v>83</v>
      </c>
      <c r="AT100" s="212" t="s">
        <v>75</v>
      </c>
      <c r="AU100" s="212" t="s">
        <v>76</v>
      </c>
      <c r="AY100" s="211" t="s">
        <v>214</v>
      </c>
      <c r="BK100" s="213">
        <f>SUM(BK101:BK144)</f>
        <v>0</v>
      </c>
    </row>
    <row r="101" s="2" customFormat="1" ht="37.8" customHeight="1">
      <c r="A101" s="42"/>
      <c r="B101" s="43"/>
      <c r="C101" s="216" t="s">
        <v>234</v>
      </c>
      <c r="D101" s="216" t="s">
        <v>217</v>
      </c>
      <c r="E101" s="217" t="s">
        <v>4919</v>
      </c>
      <c r="F101" s="218" t="s">
        <v>4920</v>
      </c>
      <c r="G101" s="219" t="s">
        <v>670</v>
      </c>
      <c r="H101" s="220">
        <v>1</v>
      </c>
      <c r="I101" s="221"/>
      <c r="J101" s="222">
        <f>ROUND(I101*H101,2)</f>
        <v>0</v>
      </c>
      <c r="K101" s="218" t="s">
        <v>32</v>
      </c>
      <c r="L101" s="48"/>
      <c r="M101" s="223" t="s">
        <v>32</v>
      </c>
      <c r="N101" s="224" t="s">
        <v>47</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215</v>
      </c>
      <c r="AT101" s="227" t="s">
        <v>217</v>
      </c>
      <c r="AU101" s="227" t="s">
        <v>83</v>
      </c>
      <c r="AY101" s="20" t="s">
        <v>214</v>
      </c>
      <c r="BE101" s="228">
        <f>IF(N101="základní",J101,0)</f>
        <v>0</v>
      </c>
      <c r="BF101" s="228">
        <f>IF(N101="snížená",J101,0)</f>
        <v>0</v>
      </c>
      <c r="BG101" s="228">
        <f>IF(N101="zákl. přenesená",J101,0)</f>
        <v>0</v>
      </c>
      <c r="BH101" s="228">
        <f>IF(N101="sníž. přenesená",J101,0)</f>
        <v>0</v>
      </c>
      <c r="BI101" s="228">
        <f>IF(N101="nulová",J101,0)</f>
        <v>0</v>
      </c>
      <c r="BJ101" s="20" t="s">
        <v>83</v>
      </c>
      <c r="BK101" s="228">
        <f>ROUND(I101*H101,2)</f>
        <v>0</v>
      </c>
      <c r="BL101" s="20" t="s">
        <v>215</v>
      </c>
      <c r="BM101" s="227" t="s">
        <v>269</v>
      </c>
    </row>
    <row r="102" s="2" customFormat="1">
      <c r="A102" s="42"/>
      <c r="B102" s="43"/>
      <c r="C102" s="44"/>
      <c r="D102" s="236" t="s">
        <v>283</v>
      </c>
      <c r="E102" s="44"/>
      <c r="F102" s="267" t="s">
        <v>4400</v>
      </c>
      <c r="G102" s="44"/>
      <c r="H102" s="44"/>
      <c r="I102" s="231"/>
      <c r="J102" s="44"/>
      <c r="K102" s="44"/>
      <c r="L102" s="48"/>
      <c r="M102" s="232"/>
      <c r="N102" s="233"/>
      <c r="O102" s="88"/>
      <c r="P102" s="88"/>
      <c r="Q102" s="88"/>
      <c r="R102" s="88"/>
      <c r="S102" s="88"/>
      <c r="T102" s="89"/>
      <c r="U102" s="42"/>
      <c r="V102" s="42"/>
      <c r="W102" s="42"/>
      <c r="X102" s="42"/>
      <c r="Y102" s="42"/>
      <c r="Z102" s="42"/>
      <c r="AA102" s="42"/>
      <c r="AB102" s="42"/>
      <c r="AC102" s="42"/>
      <c r="AD102" s="42"/>
      <c r="AE102" s="42"/>
      <c r="AT102" s="20" t="s">
        <v>283</v>
      </c>
      <c r="AU102" s="20" t="s">
        <v>83</v>
      </c>
    </row>
    <row r="103" s="2" customFormat="1" ht="21.75" customHeight="1">
      <c r="A103" s="42"/>
      <c r="B103" s="43"/>
      <c r="C103" s="216" t="s">
        <v>215</v>
      </c>
      <c r="D103" s="216" t="s">
        <v>217</v>
      </c>
      <c r="E103" s="217" t="s">
        <v>4921</v>
      </c>
      <c r="F103" s="218" t="s">
        <v>4922</v>
      </c>
      <c r="G103" s="219" t="s">
        <v>670</v>
      </c>
      <c r="H103" s="220">
        <v>1</v>
      </c>
      <c r="I103" s="221"/>
      <c r="J103" s="222">
        <f>ROUND(I103*H103,2)</f>
        <v>0</v>
      </c>
      <c r="K103" s="218" t="s">
        <v>32</v>
      </c>
      <c r="L103" s="48"/>
      <c r="M103" s="223" t="s">
        <v>32</v>
      </c>
      <c r="N103" s="224" t="s">
        <v>47</v>
      </c>
      <c r="O103" s="88"/>
      <c r="P103" s="225">
        <f>O103*H103</f>
        <v>0</v>
      </c>
      <c r="Q103" s="225">
        <v>0</v>
      </c>
      <c r="R103" s="225">
        <f>Q103*H103</f>
        <v>0</v>
      </c>
      <c r="S103" s="225">
        <v>0</v>
      </c>
      <c r="T103" s="226">
        <f>S103*H103</f>
        <v>0</v>
      </c>
      <c r="U103" s="42"/>
      <c r="V103" s="42"/>
      <c r="W103" s="42"/>
      <c r="X103" s="42"/>
      <c r="Y103" s="42"/>
      <c r="Z103" s="42"/>
      <c r="AA103" s="42"/>
      <c r="AB103" s="42"/>
      <c r="AC103" s="42"/>
      <c r="AD103" s="42"/>
      <c r="AE103" s="42"/>
      <c r="AR103" s="227" t="s">
        <v>215</v>
      </c>
      <c r="AT103" s="227" t="s">
        <v>217</v>
      </c>
      <c r="AU103" s="227" t="s">
        <v>83</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277</v>
      </c>
    </row>
    <row r="104" s="2" customFormat="1">
      <c r="A104" s="42"/>
      <c r="B104" s="43"/>
      <c r="C104" s="44"/>
      <c r="D104" s="236" t="s">
        <v>283</v>
      </c>
      <c r="E104" s="44"/>
      <c r="F104" s="267" t="s">
        <v>4400</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283</v>
      </c>
      <c r="AU104" s="20" t="s">
        <v>83</v>
      </c>
    </row>
    <row r="105" s="2" customFormat="1" ht="24.15" customHeight="1">
      <c r="A105" s="42"/>
      <c r="B105" s="43"/>
      <c r="C105" s="216" t="s">
        <v>246</v>
      </c>
      <c r="D105" s="216" t="s">
        <v>217</v>
      </c>
      <c r="E105" s="217" t="s">
        <v>4923</v>
      </c>
      <c r="F105" s="218" t="s">
        <v>4924</v>
      </c>
      <c r="G105" s="219" t="s">
        <v>670</v>
      </c>
      <c r="H105" s="220">
        <v>7</v>
      </c>
      <c r="I105" s="221"/>
      <c r="J105" s="222">
        <f>ROUND(I105*H105,2)</f>
        <v>0</v>
      </c>
      <c r="K105" s="218" t="s">
        <v>32</v>
      </c>
      <c r="L105" s="48"/>
      <c r="M105" s="223" t="s">
        <v>32</v>
      </c>
      <c r="N105" s="224" t="s">
        <v>47</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215</v>
      </c>
      <c r="AT105" s="227" t="s">
        <v>217</v>
      </c>
      <c r="AU105" s="227" t="s">
        <v>83</v>
      </c>
      <c r="AY105" s="20" t="s">
        <v>214</v>
      </c>
      <c r="BE105" s="228">
        <f>IF(N105="základní",J105,0)</f>
        <v>0</v>
      </c>
      <c r="BF105" s="228">
        <f>IF(N105="snížená",J105,0)</f>
        <v>0</v>
      </c>
      <c r="BG105" s="228">
        <f>IF(N105="zákl. přenesená",J105,0)</f>
        <v>0</v>
      </c>
      <c r="BH105" s="228">
        <f>IF(N105="sníž. přenesená",J105,0)</f>
        <v>0</v>
      </c>
      <c r="BI105" s="228">
        <f>IF(N105="nulová",J105,0)</f>
        <v>0</v>
      </c>
      <c r="BJ105" s="20" t="s">
        <v>83</v>
      </c>
      <c r="BK105" s="228">
        <f>ROUND(I105*H105,2)</f>
        <v>0</v>
      </c>
      <c r="BL105" s="20" t="s">
        <v>215</v>
      </c>
      <c r="BM105" s="227" t="s">
        <v>8</v>
      </c>
    </row>
    <row r="106" s="2" customFormat="1">
      <c r="A106" s="42"/>
      <c r="B106" s="43"/>
      <c r="C106" s="44"/>
      <c r="D106" s="236" t="s">
        <v>283</v>
      </c>
      <c r="E106" s="44"/>
      <c r="F106" s="267" t="s">
        <v>4400</v>
      </c>
      <c r="G106" s="44"/>
      <c r="H106" s="44"/>
      <c r="I106" s="231"/>
      <c r="J106" s="44"/>
      <c r="K106" s="44"/>
      <c r="L106" s="48"/>
      <c r="M106" s="232"/>
      <c r="N106" s="233"/>
      <c r="O106" s="88"/>
      <c r="P106" s="88"/>
      <c r="Q106" s="88"/>
      <c r="R106" s="88"/>
      <c r="S106" s="88"/>
      <c r="T106" s="89"/>
      <c r="U106" s="42"/>
      <c r="V106" s="42"/>
      <c r="W106" s="42"/>
      <c r="X106" s="42"/>
      <c r="Y106" s="42"/>
      <c r="Z106" s="42"/>
      <c r="AA106" s="42"/>
      <c r="AB106" s="42"/>
      <c r="AC106" s="42"/>
      <c r="AD106" s="42"/>
      <c r="AE106" s="42"/>
      <c r="AT106" s="20" t="s">
        <v>283</v>
      </c>
      <c r="AU106" s="20" t="s">
        <v>83</v>
      </c>
    </row>
    <row r="107" s="2" customFormat="1" ht="24.15" customHeight="1">
      <c r="A107" s="42"/>
      <c r="B107" s="43"/>
      <c r="C107" s="216" t="s">
        <v>244</v>
      </c>
      <c r="D107" s="216" t="s">
        <v>217</v>
      </c>
      <c r="E107" s="217" t="s">
        <v>4925</v>
      </c>
      <c r="F107" s="218" t="s">
        <v>4926</v>
      </c>
      <c r="G107" s="219" t="s">
        <v>670</v>
      </c>
      <c r="H107" s="220">
        <v>1</v>
      </c>
      <c r="I107" s="221"/>
      <c r="J107" s="222">
        <f>ROUND(I107*H107,2)</f>
        <v>0</v>
      </c>
      <c r="K107" s="218" t="s">
        <v>32</v>
      </c>
      <c r="L107" s="48"/>
      <c r="M107" s="223" t="s">
        <v>32</v>
      </c>
      <c r="N107" s="224" t="s">
        <v>47</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215</v>
      </c>
      <c r="AT107" s="227" t="s">
        <v>217</v>
      </c>
      <c r="AU107" s="227" t="s">
        <v>83</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317</v>
      </c>
    </row>
    <row r="108" s="2" customFormat="1">
      <c r="A108" s="42"/>
      <c r="B108" s="43"/>
      <c r="C108" s="44"/>
      <c r="D108" s="236" t="s">
        <v>283</v>
      </c>
      <c r="E108" s="44"/>
      <c r="F108" s="267" t="s">
        <v>4400</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283</v>
      </c>
      <c r="AU108" s="20" t="s">
        <v>83</v>
      </c>
    </row>
    <row r="109" s="2" customFormat="1" ht="16.5" customHeight="1">
      <c r="A109" s="42"/>
      <c r="B109" s="43"/>
      <c r="C109" s="216" t="s">
        <v>261</v>
      </c>
      <c r="D109" s="216" t="s">
        <v>217</v>
      </c>
      <c r="E109" s="217" t="s">
        <v>4927</v>
      </c>
      <c r="F109" s="218" t="s">
        <v>4928</v>
      </c>
      <c r="G109" s="219" t="s">
        <v>670</v>
      </c>
      <c r="H109" s="220">
        <v>1</v>
      </c>
      <c r="I109" s="221"/>
      <c r="J109" s="222">
        <f>ROUND(I109*H109,2)</f>
        <v>0</v>
      </c>
      <c r="K109" s="218" t="s">
        <v>32</v>
      </c>
      <c r="L109" s="48"/>
      <c r="M109" s="223" t="s">
        <v>32</v>
      </c>
      <c r="N109" s="224" t="s">
        <v>47</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215</v>
      </c>
      <c r="AT109" s="227" t="s">
        <v>217</v>
      </c>
      <c r="AU109" s="227" t="s">
        <v>83</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344</v>
      </c>
    </row>
    <row r="110" s="2" customFormat="1">
      <c r="A110" s="42"/>
      <c r="B110" s="43"/>
      <c r="C110" s="44"/>
      <c r="D110" s="236" t="s">
        <v>283</v>
      </c>
      <c r="E110" s="44"/>
      <c r="F110" s="267" t="s">
        <v>4400</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283</v>
      </c>
      <c r="AU110" s="20" t="s">
        <v>83</v>
      </c>
    </row>
    <row r="111" s="2" customFormat="1" ht="16.5" customHeight="1">
      <c r="A111" s="42"/>
      <c r="B111" s="43"/>
      <c r="C111" s="216" t="s">
        <v>269</v>
      </c>
      <c r="D111" s="216" t="s">
        <v>217</v>
      </c>
      <c r="E111" s="217" t="s">
        <v>4929</v>
      </c>
      <c r="F111" s="218" t="s">
        <v>4930</v>
      </c>
      <c r="G111" s="219" t="s">
        <v>670</v>
      </c>
      <c r="H111" s="220">
        <v>1</v>
      </c>
      <c r="I111" s="221"/>
      <c r="J111" s="222">
        <f>ROUND(I111*H111,2)</f>
        <v>0</v>
      </c>
      <c r="K111" s="218" t="s">
        <v>32</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215</v>
      </c>
      <c r="AT111" s="227" t="s">
        <v>217</v>
      </c>
      <c r="AU111" s="227" t="s">
        <v>83</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356</v>
      </c>
    </row>
    <row r="112" s="2" customFormat="1">
      <c r="A112" s="42"/>
      <c r="B112" s="43"/>
      <c r="C112" s="44"/>
      <c r="D112" s="236" t="s">
        <v>283</v>
      </c>
      <c r="E112" s="44"/>
      <c r="F112" s="267" t="s">
        <v>4400</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283</v>
      </c>
      <c r="AU112" s="20" t="s">
        <v>83</v>
      </c>
    </row>
    <row r="113" s="2" customFormat="1" ht="16.5" customHeight="1">
      <c r="A113" s="42"/>
      <c r="B113" s="43"/>
      <c r="C113" s="216" t="s">
        <v>273</v>
      </c>
      <c r="D113" s="216" t="s">
        <v>217</v>
      </c>
      <c r="E113" s="217" t="s">
        <v>4931</v>
      </c>
      <c r="F113" s="218" t="s">
        <v>4932</v>
      </c>
      <c r="G113" s="219" t="s">
        <v>670</v>
      </c>
      <c r="H113" s="220">
        <v>1</v>
      </c>
      <c r="I113" s="221"/>
      <c r="J113" s="222">
        <f>ROUND(I113*H113,2)</f>
        <v>0</v>
      </c>
      <c r="K113" s="218" t="s">
        <v>32</v>
      </c>
      <c r="L113" s="48"/>
      <c r="M113" s="223" t="s">
        <v>32</v>
      </c>
      <c r="N113" s="224" t="s">
        <v>47</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215</v>
      </c>
      <c r="AT113" s="227" t="s">
        <v>217</v>
      </c>
      <c r="AU113" s="227" t="s">
        <v>83</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365</v>
      </c>
    </row>
    <row r="114" s="2" customFormat="1">
      <c r="A114" s="42"/>
      <c r="B114" s="43"/>
      <c r="C114" s="44"/>
      <c r="D114" s="236" t="s">
        <v>283</v>
      </c>
      <c r="E114" s="44"/>
      <c r="F114" s="267" t="s">
        <v>4400</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283</v>
      </c>
      <c r="AU114" s="20" t="s">
        <v>83</v>
      </c>
    </row>
    <row r="115" s="2" customFormat="1" ht="21.75" customHeight="1">
      <c r="A115" s="42"/>
      <c r="B115" s="43"/>
      <c r="C115" s="216" t="s">
        <v>277</v>
      </c>
      <c r="D115" s="216" t="s">
        <v>217</v>
      </c>
      <c r="E115" s="217" t="s">
        <v>4933</v>
      </c>
      <c r="F115" s="218" t="s">
        <v>4934</v>
      </c>
      <c r="G115" s="219" t="s">
        <v>670</v>
      </c>
      <c r="H115" s="220">
        <v>1</v>
      </c>
      <c r="I115" s="221"/>
      <c r="J115" s="222">
        <f>ROUND(I115*H115,2)</f>
        <v>0</v>
      </c>
      <c r="K115" s="218" t="s">
        <v>32</v>
      </c>
      <c r="L115" s="48"/>
      <c r="M115" s="223" t="s">
        <v>32</v>
      </c>
      <c r="N115" s="224" t="s">
        <v>47</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215</v>
      </c>
      <c r="AT115" s="227" t="s">
        <v>217</v>
      </c>
      <c r="AU115" s="227" t="s">
        <v>83</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215</v>
      </c>
      <c r="BM115" s="227" t="s">
        <v>377</v>
      </c>
    </row>
    <row r="116" s="2" customFormat="1">
      <c r="A116" s="42"/>
      <c r="B116" s="43"/>
      <c r="C116" s="44"/>
      <c r="D116" s="236" t="s">
        <v>283</v>
      </c>
      <c r="E116" s="44"/>
      <c r="F116" s="267" t="s">
        <v>4400</v>
      </c>
      <c r="G116" s="44"/>
      <c r="H116" s="44"/>
      <c r="I116" s="231"/>
      <c r="J116" s="44"/>
      <c r="K116" s="44"/>
      <c r="L116" s="48"/>
      <c r="M116" s="232"/>
      <c r="N116" s="233"/>
      <c r="O116" s="88"/>
      <c r="P116" s="88"/>
      <c r="Q116" s="88"/>
      <c r="R116" s="88"/>
      <c r="S116" s="88"/>
      <c r="T116" s="89"/>
      <c r="U116" s="42"/>
      <c r="V116" s="42"/>
      <c r="W116" s="42"/>
      <c r="X116" s="42"/>
      <c r="Y116" s="42"/>
      <c r="Z116" s="42"/>
      <c r="AA116" s="42"/>
      <c r="AB116" s="42"/>
      <c r="AC116" s="42"/>
      <c r="AD116" s="42"/>
      <c r="AE116" s="42"/>
      <c r="AT116" s="20" t="s">
        <v>283</v>
      </c>
      <c r="AU116" s="20" t="s">
        <v>83</v>
      </c>
    </row>
    <row r="117" s="2" customFormat="1" ht="21.75" customHeight="1">
      <c r="A117" s="42"/>
      <c r="B117" s="43"/>
      <c r="C117" s="216" t="s">
        <v>301</v>
      </c>
      <c r="D117" s="216" t="s">
        <v>217</v>
      </c>
      <c r="E117" s="217" t="s">
        <v>4935</v>
      </c>
      <c r="F117" s="218" t="s">
        <v>4936</v>
      </c>
      <c r="G117" s="219" t="s">
        <v>670</v>
      </c>
      <c r="H117" s="220">
        <v>1</v>
      </c>
      <c r="I117" s="221"/>
      <c r="J117" s="222">
        <f>ROUND(I117*H117,2)</f>
        <v>0</v>
      </c>
      <c r="K117" s="218" t="s">
        <v>32</v>
      </c>
      <c r="L117" s="48"/>
      <c r="M117" s="223" t="s">
        <v>32</v>
      </c>
      <c r="N117" s="224" t="s">
        <v>47</v>
      </c>
      <c r="O117" s="88"/>
      <c r="P117" s="225">
        <f>O117*H117</f>
        <v>0</v>
      </c>
      <c r="Q117" s="225">
        <v>0</v>
      </c>
      <c r="R117" s="225">
        <f>Q117*H117</f>
        <v>0</v>
      </c>
      <c r="S117" s="225">
        <v>0</v>
      </c>
      <c r="T117" s="226">
        <f>S117*H117</f>
        <v>0</v>
      </c>
      <c r="U117" s="42"/>
      <c r="V117" s="42"/>
      <c r="W117" s="42"/>
      <c r="X117" s="42"/>
      <c r="Y117" s="42"/>
      <c r="Z117" s="42"/>
      <c r="AA117" s="42"/>
      <c r="AB117" s="42"/>
      <c r="AC117" s="42"/>
      <c r="AD117" s="42"/>
      <c r="AE117" s="42"/>
      <c r="AR117" s="227" t="s">
        <v>215</v>
      </c>
      <c r="AT117" s="227" t="s">
        <v>217</v>
      </c>
      <c r="AU117" s="227" t="s">
        <v>83</v>
      </c>
      <c r="AY117" s="20" t="s">
        <v>214</v>
      </c>
      <c r="BE117" s="228">
        <f>IF(N117="základní",J117,0)</f>
        <v>0</v>
      </c>
      <c r="BF117" s="228">
        <f>IF(N117="snížená",J117,0)</f>
        <v>0</v>
      </c>
      <c r="BG117" s="228">
        <f>IF(N117="zákl. přenesená",J117,0)</f>
        <v>0</v>
      </c>
      <c r="BH117" s="228">
        <f>IF(N117="sníž. přenesená",J117,0)</f>
        <v>0</v>
      </c>
      <c r="BI117" s="228">
        <f>IF(N117="nulová",J117,0)</f>
        <v>0</v>
      </c>
      <c r="BJ117" s="20" t="s">
        <v>83</v>
      </c>
      <c r="BK117" s="228">
        <f>ROUND(I117*H117,2)</f>
        <v>0</v>
      </c>
      <c r="BL117" s="20" t="s">
        <v>215</v>
      </c>
      <c r="BM117" s="227" t="s">
        <v>389</v>
      </c>
    </row>
    <row r="118" s="2" customFormat="1">
      <c r="A118" s="42"/>
      <c r="B118" s="43"/>
      <c r="C118" s="44"/>
      <c r="D118" s="236" t="s">
        <v>283</v>
      </c>
      <c r="E118" s="44"/>
      <c r="F118" s="267" t="s">
        <v>4400</v>
      </c>
      <c r="G118" s="44"/>
      <c r="H118" s="44"/>
      <c r="I118" s="231"/>
      <c r="J118" s="44"/>
      <c r="K118" s="44"/>
      <c r="L118" s="48"/>
      <c r="M118" s="232"/>
      <c r="N118" s="233"/>
      <c r="O118" s="88"/>
      <c r="P118" s="88"/>
      <c r="Q118" s="88"/>
      <c r="R118" s="88"/>
      <c r="S118" s="88"/>
      <c r="T118" s="89"/>
      <c r="U118" s="42"/>
      <c r="V118" s="42"/>
      <c r="W118" s="42"/>
      <c r="X118" s="42"/>
      <c r="Y118" s="42"/>
      <c r="Z118" s="42"/>
      <c r="AA118" s="42"/>
      <c r="AB118" s="42"/>
      <c r="AC118" s="42"/>
      <c r="AD118" s="42"/>
      <c r="AE118" s="42"/>
      <c r="AT118" s="20" t="s">
        <v>283</v>
      </c>
      <c r="AU118" s="20" t="s">
        <v>83</v>
      </c>
    </row>
    <row r="119" s="2" customFormat="1" ht="24.15" customHeight="1">
      <c r="A119" s="42"/>
      <c r="B119" s="43"/>
      <c r="C119" s="216" t="s">
        <v>8</v>
      </c>
      <c r="D119" s="216" t="s">
        <v>217</v>
      </c>
      <c r="E119" s="217" t="s">
        <v>4937</v>
      </c>
      <c r="F119" s="218" t="s">
        <v>4938</v>
      </c>
      <c r="G119" s="219" t="s">
        <v>670</v>
      </c>
      <c r="H119" s="220">
        <v>1</v>
      </c>
      <c r="I119" s="221"/>
      <c r="J119" s="222">
        <f>ROUND(I119*H119,2)</f>
        <v>0</v>
      </c>
      <c r="K119" s="218" t="s">
        <v>32</v>
      </c>
      <c r="L119" s="48"/>
      <c r="M119" s="223" t="s">
        <v>32</v>
      </c>
      <c r="N119" s="224" t="s">
        <v>47</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215</v>
      </c>
      <c r="AT119" s="227" t="s">
        <v>217</v>
      </c>
      <c r="AU119" s="227" t="s">
        <v>83</v>
      </c>
      <c r="AY119" s="20" t="s">
        <v>214</v>
      </c>
      <c r="BE119" s="228">
        <f>IF(N119="základní",J119,0)</f>
        <v>0</v>
      </c>
      <c r="BF119" s="228">
        <f>IF(N119="snížená",J119,0)</f>
        <v>0</v>
      </c>
      <c r="BG119" s="228">
        <f>IF(N119="zákl. přenesená",J119,0)</f>
        <v>0</v>
      </c>
      <c r="BH119" s="228">
        <f>IF(N119="sníž. přenesená",J119,0)</f>
        <v>0</v>
      </c>
      <c r="BI119" s="228">
        <f>IF(N119="nulová",J119,0)</f>
        <v>0</v>
      </c>
      <c r="BJ119" s="20" t="s">
        <v>83</v>
      </c>
      <c r="BK119" s="228">
        <f>ROUND(I119*H119,2)</f>
        <v>0</v>
      </c>
      <c r="BL119" s="20" t="s">
        <v>215</v>
      </c>
      <c r="BM119" s="227" t="s">
        <v>406</v>
      </c>
    </row>
    <row r="120" s="2" customFormat="1">
      <c r="A120" s="42"/>
      <c r="B120" s="43"/>
      <c r="C120" s="44"/>
      <c r="D120" s="236" t="s">
        <v>283</v>
      </c>
      <c r="E120" s="44"/>
      <c r="F120" s="267" t="s">
        <v>4400</v>
      </c>
      <c r="G120" s="44"/>
      <c r="H120" s="44"/>
      <c r="I120" s="231"/>
      <c r="J120" s="44"/>
      <c r="K120" s="44"/>
      <c r="L120" s="48"/>
      <c r="M120" s="232"/>
      <c r="N120" s="233"/>
      <c r="O120" s="88"/>
      <c r="P120" s="88"/>
      <c r="Q120" s="88"/>
      <c r="R120" s="88"/>
      <c r="S120" s="88"/>
      <c r="T120" s="89"/>
      <c r="U120" s="42"/>
      <c r="V120" s="42"/>
      <c r="W120" s="42"/>
      <c r="X120" s="42"/>
      <c r="Y120" s="42"/>
      <c r="Z120" s="42"/>
      <c r="AA120" s="42"/>
      <c r="AB120" s="42"/>
      <c r="AC120" s="42"/>
      <c r="AD120" s="42"/>
      <c r="AE120" s="42"/>
      <c r="AT120" s="20" t="s">
        <v>283</v>
      </c>
      <c r="AU120" s="20" t="s">
        <v>83</v>
      </c>
    </row>
    <row r="121" s="2" customFormat="1" ht="16.5" customHeight="1">
      <c r="A121" s="42"/>
      <c r="B121" s="43"/>
      <c r="C121" s="216" t="s">
        <v>312</v>
      </c>
      <c r="D121" s="216" t="s">
        <v>217</v>
      </c>
      <c r="E121" s="217" t="s">
        <v>4939</v>
      </c>
      <c r="F121" s="218" t="s">
        <v>4940</v>
      </c>
      <c r="G121" s="219" t="s">
        <v>670</v>
      </c>
      <c r="H121" s="220">
        <v>1</v>
      </c>
      <c r="I121" s="221"/>
      <c r="J121" s="222">
        <f>ROUND(I121*H121,2)</f>
        <v>0</v>
      </c>
      <c r="K121" s="218" t="s">
        <v>32</v>
      </c>
      <c r="L121" s="48"/>
      <c r="M121" s="223" t="s">
        <v>32</v>
      </c>
      <c r="N121" s="224" t="s">
        <v>47</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215</v>
      </c>
      <c r="AT121" s="227" t="s">
        <v>217</v>
      </c>
      <c r="AU121" s="227" t="s">
        <v>83</v>
      </c>
      <c r="AY121" s="20" t="s">
        <v>214</v>
      </c>
      <c r="BE121" s="228">
        <f>IF(N121="základní",J121,0)</f>
        <v>0</v>
      </c>
      <c r="BF121" s="228">
        <f>IF(N121="snížená",J121,0)</f>
        <v>0</v>
      </c>
      <c r="BG121" s="228">
        <f>IF(N121="zákl. přenesená",J121,0)</f>
        <v>0</v>
      </c>
      <c r="BH121" s="228">
        <f>IF(N121="sníž. přenesená",J121,0)</f>
        <v>0</v>
      </c>
      <c r="BI121" s="228">
        <f>IF(N121="nulová",J121,0)</f>
        <v>0</v>
      </c>
      <c r="BJ121" s="20" t="s">
        <v>83</v>
      </c>
      <c r="BK121" s="228">
        <f>ROUND(I121*H121,2)</f>
        <v>0</v>
      </c>
      <c r="BL121" s="20" t="s">
        <v>215</v>
      </c>
      <c r="BM121" s="227" t="s">
        <v>417</v>
      </c>
    </row>
    <row r="122" s="2" customFormat="1">
      <c r="A122" s="42"/>
      <c r="B122" s="43"/>
      <c r="C122" s="44"/>
      <c r="D122" s="236" t="s">
        <v>283</v>
      </c>
      <c r="E122" s="44"/>
      <c r="F122" s="267" t="s">
        <v>4400</v>
      </c>
      <c r="G122" s="44"/>
      <c r="H122" s="44"/>
      <c r="I122" s="231"/>
      <c r="J122" s="44"/>
      <c r="K122" s="44"/>
      <c r="L122" s="48"/>
      <c r="M122" s="232"/>
      <c r="N122" s="233"/>
      <c r="O122" s="88"/>
      <c r="P122" s="88"/>
      <c r="Q122" s="88"/>
      <c r="R122" s="88"/>
      <c r="S122" s="88"/>
      <c r="T122" s="89"/>
      <c r="U122" s="42"/>
      <c r="V122" s="42"/>
      <c r="W122" s="42"/>
      <c r="X122" s="42"/>
      <c r="Y122" s="42"/>
      <c r="Z122" s="42"/>
      <c r="AA122" s="42"/>
      <c r="AB122" s="42"/>
      <c r="AC122" s="42"/>
      <c r="AD122" s="42"/>
      <c r="AE122" s="42"/>
      <c r="AT122" s="20" t="s">
        <v>283</v>
      </c>
      <c r="AU122" s="20" t="s">
        <v>83</v>
      </c>
    </row>
    <row r="123" s="2" customFormat="1" ht="24.15" customHeight="1">
      <c r="A123" s="42"/>
      <c r="B123" s="43"/>
      <c r="C123" s="216" t="s">
        <v>317</v>
      </c>
      <c r="D123" s="216" t="s">
        <v>217</v>
      </c>
      <c r="E123" s="217" t="s">
        <v>4941</v>
      </c>
      <c r="F123" s="218" t="s">
        <v>4942</v>
      </c>
      <c r="G123" s="219" t="s">
        <v>670</v>
      </c>
      <c r="H123" s="220">
        <v>11</v>
      </c>
      <c r="I123" s="221"/>
      <c r="J123" s="222">
        <f>ROUND(I123*H123,2)</f>
        <v>0</v>
      </c>
      <c r="K123" s="218" t="s">
        <v>32</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215</v>
      </c>
      <c r="AT123" s="227" t="s">
        <v>217</v>
      </c>
      <c r="AU123" s="227" t="s">
        <v>83</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215</v>
      </c>
      <c r="BM123" s="227" t="s">
        <v>426</v>
      </c>
    </row>
    <row r="124" s="2" customFormat="1">
      <c r="A124" s="42"/>
      <c r="B124" s="43"/>
      <c r="C124" s="44"/>
      <c r="D124" s="236" t="s">
        <v>283</v>
      </c>
      <c r="E124" s="44"/>
      <c r="F124" s="267" t="s">
        <v>4400</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283</v>
      </c>
      <c r="AU124" s="20" t="s">
        <v>83</v>
      </c>
    </row>
    <row r="125" s="2" customFormat="1" ht="24.15" customHeight="1">
      <c r="A125" s="42"/>
      <c r="B125" s="43"/>
      <c r="C125" s="216" t="s">
        <v>324</v>
      </c>
      <c r="D125" s="216" t="s">
        <v>217</v>
      </c>
      <c r="E125" s="217" t="s">
        <v>4943</v>
      </c>
      <c r="F125" s="218" t="s">
        <v>4944</v>
      </c>
      <c r="G125" s="219" t="s">
        <v>670</v>
      </c>
      <c r="H125" s="220">
        <v>1</v>
      </c>
      <c r="I125" s="221"/>
      <c r="J125" s="222">
        <f>ROUND(I125*H125,2)</f>
        <v>0</v>
      </c>
      <c r="K125" s="218" t="s">
        <v>32</v>
      </c>
      <c r="L125" s="48"/>
      <c r="M125" s="223" t="s">
        <v>32</v>
      </c>
      <c r="N125" s="224" t="s">
        <v>47</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215</v>
      </c>
      <c r="AT125" s="227" t="s">
        <v>217</v>
      </c>
      <c r="AU125" s="227" t="s">
        <v>83</v>
      </c>
      <c r="AY125" s="20" t="s">
        <v>214</v>
      </c>
      <c r="BE125" s="228">
        <f>IF(N125="základní",J125,0)</f>
        <v>0</v>
      </c>
      <c r="BF125" s="228">
        <f>IF(N125="snížená",J125,0)</f>
        <v>0</v>
      </c>
      <c r="BG125" s="228">
        <f>IF(N125="zákl. přenesená",J125,0)</f>
        <v>0</v>
      </c>
      <c r="BH125" s="228">
        <f>IF(N125="sníž. přenesená",J125,0)</f>
        <v>0</v>
      </c>
      <c r="BI125" s="228">
        <f>IF(N125="nulová",J125,0)</f>
        <v>0</v>
      </c>
      <c r="BJ125" s="20" t="s">
        <v>83</v>
      </c>
      <c r="BK125" s="228">
        <f>ROUND(I125*H125,2)</f>
        <v>0</v>
      </c>
      <c r="BL125" s="20" t="s">
        <v>215</v>
      </c>
      <c r="BM125" s="227" t="s">
        <v>441</v>
      </c>
    </row>
    <row r="126" s="2" customFormat="1">
      <c r="A126" s="42"/>
      <c r="B126" s="43"/>
      <c r="C126" s="44"/>
      <c r="D126" s="236" t="s">
        <v>283</v>
      </c>
      <c r="E126" s="44"/>
      <c r="F126" s="267" t="s">
        <v>4400</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283</v>
      </c>
      <c r="AU126" s="20" t="s">
        <v>83</v>
      </c>
    </row>
    <row r="127" s="2" customFormat="1" ht="16.5" customHeight="1">
      <c r="A127" s="42"/>
      <c r="B127" s="43"/>
      <c r="C127" s="216" t="s">
        <v>334</v>
      </c>
      <c r="D127" s="216" t="s">
        <v>217</v>
      </c>
      <c r="E127" s="217" t="s">
        <v>4945</v>
      </c>
      <c r="F127" s="218" t="s">
        <v>4946</v>
      </c>
      <c r="G127" s="219" t="s">
        <v>670</v>
      </c>
      <c r="H127" s="220">
        <v>4</v>
      </c>
      <c r="I127" s="221"/>
      <c r="J127" s="222">
        <f>ROUND(I127*H127,2)</f>
        <v>0</v>
      </c>
      <c r="K127" s="218" t="s">
        <v>32</v>
      </c>
      <c r="L127" s="48"/>
      <c r="M127" s="223" t="s">
        <v>32</v>
      </c>
      <c r="N127" s="224" t="s">
        <v>47</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215</v>
      </c>
      <c r="AT127" s="227" t="s">
        <v>217</v>
      </c>
      <c r="AU127" s="227" t="s">
        <v>83</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215</v>
      </c>
      <c r="BM127" s="227" t="s">
        <v>453</v>
      </c>
    </row>
    <row r="128" s="2" customFormat="1">
      <c r="A128" s="42"/>
      <c r="B128" s="43"/>
      <c r="C128" s="44"/>
      <c r="D128" s="236" t="s">
        <v>283</v>
      </c>
      <c r="E128" s="44"/>
      <c r="F128" s="267" t="s">
        <v>4947</v>
      </c>
      <c r="G128" s="44"/>
      <c r="H128" s="44"/>
      <c r="I128" s="231"/>
      <c r="J128" s="44"/>
      <c r="K128" s="44"/>
      <c r="L128" s="48"/>
      <c r="M128" s="232"/>
      <c r="N128" s="233"/>
      <c r="O128" s="88"/>
      <c r="P128" s="88"/>
      <c r="Q128" s="88"/>
      <c r="R128" s="88"/>
      <c r="S128" s="88"/>
      <c r="T128" s="89"/>
      <c r="U128" s="42"/>
      <c r="V128" s="42"/>
      <c r="W128" s="42"/>
      <c r="X128" s="42"/>
      <c r="Y128" s="42"/>
      <c r="Z128" s="42"/>
      <c r="AA128" s="42"/>
      <c r="AB128" s="42"/>
      <c r="AC128" s="42"/>
      <c r="AD128" s="42"/>
      <c r="AE128" s="42"/>
      <c r="AT128" s="20" t="s">
        <v>283</v>
      </c>
      <c r="AU128" s="20" t="s">
        <v>83</v>
      </c>
    </row>
    <row r="129" s="2" customFormat="1" ht="16.5" customHeight="1">
      <c r="A129" s="42"/>
      <c r="B129" s="43"/>
      <c r="C129" s="216" t="s">
        <v>338</v>
      </c>
      <c r="D129" s="216" t="s">
        <v>217</v>
      </c>
      <c r="E129" s="217" t="s">
        <v>4948</v>
      </c>
      <c r="F129" s="218" t="s">
        <v>4949</v>
      </c>
      <c r="G129" s="219" t="s">
        <v>670</v>
      </c>
      <c r="H129" s="220">
        <v>1</v>
      </c>
      <c r="I129" s="221"/>
      <c r="J129" s="222">
        <f>ROUND(I129*H129,2)</f>
        <v>0</v>
      </c>
      <c r="K129" s="218" t="s">
        <v>32</v>
      </c>
      <c r="L129" s="48"/>
      <c r="M129" s="223" t="s">
        <v>32</v>
      </c>
      <c r="N129" s="224" t="s">
        <v>47</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215</v>
      </c>
      <c r="AT129" s="227" t="s">
        <v>217</v>
      </c>
      <c r="AU129" s="227" t="s">
        <v>83</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465</v>
      </c>
    </row>
    <row r="130" s="2" customFormat="1">
      <c r="A130" s="42"/>
      <c r="B130" s="43"/>
      <c r="C130" s="44"/>
      <c r="D130" s="236" t="s">
        <v>283</v>
      </c>
      <c r="E130" s="44"/>
      <c r="F130" s="267" t="s">
        <v>4947</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283</v>
      </c>
      <c r="AU130" s="20" t="s">
        <v>83</v>
      </c>
    </row>
    <row r="131" s="2" customFormat="1" ht="24.15" customHeight="1">
      <c r="A131" s="42"/>
      <c r="B131" s="43"/>
      <c r="C131" s="216" t="s">
        <v>344</v>
      </c>
      <c r="D131" s="216" t="s">
        <v>217</v>
      </c>
      <c r="E131" s="217" t="s">
        <v>4950</v>
      </c>
      <c r="F131" s="218" t="s">
        <v>4951</v>
      </c>
      <c r="G131" s="219" t="s">
        <v>670</v>
      </c>
      <c r="H131" s="220">
        <v>1</v>
      </c>
      <c r="I131" s="221"/>
      <c r="J131" s="222">
        <f>ROUND(I131*H131,2)</f>
        <v>0</v>
      </c>
      <c r="K131" s="218" t="s">
        <v>32</v>
      </c>
      <c r="L131" s="48"/>
      <c r="M131" s="223" t="s">
        <v>32</v>
      </c>
      <c r="N131" s="224" t="s">
        <v>47</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215</v>
      </c>
      <c r="AT131" s="227" t="s">
        <v>217</v>
      </c>
      <c r="AU131" s="227" t="s">
        <v>83</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215</v>
      </c>
      <c r="BM131" s="227" t="s">
        <v>477</v>
      </c>
    </row>
    <row r="132" s="2" customFormat="1">
      <c r="A132" s="42"/>
      <c r="B132" s="43"/>
      <c r="C132" s="44"/>
      <c r="D132" s="236" t="s">
        <v>283</v>
      </c>
      <c r="E132" s="44"/>
      <c r="F132" s="267" t="s">
        <v>4400</v>
      </c>
      <c r="G132" s="44"/>
      <c r="H132" s="44"/>
      <c r="I132" s="231"/>
      <c r="J132" s="44"/>
      <c r="K132" s="44"/>
      <c r="L132" s="48"/>
      <c r="M132" s="232"/>
      <c r="N132" s="233"/>
      <c r="O132" s="88"/>
      <c r="P132" s="88"/>
      <c r="Q132" s="88"/>
      <c r="R132" s="88"/>
      <c r="S132" s="88"/>
      <c r="T132" s="89"/>
      <c r="U132" s="42"/>
      <c r="V132" s="42"/>
      <c r="W132" s="42"/>
      <c r="X132" s="42"/>
      <c r="Y132" s="42"/>
      <c r="Z132" s="42"/>
      <c r="AA132" s="42"/>
      <c r="AB132" s="42"/>
      <c r="AC132" s="42"/>
      <c r="AD132" s="42"/>
      <c r="AE132" s="42"/>
      <c r="AT132" s="20" t="s">
        <v>283</v>
      </c>
      <c r="AU132" s="20" t="s">
        <v>83</v>
      </c>
    </row>
    <row r="133" s="2" customFormat="1" ht="21.75" customHeight="1">
      <c r="A133" s="42"/>
      <c r="B133" s="43"/>
      <c r="C133" s="216" t="s">
        <v>349</v>
      </c>
      <c r="D133" s="216" t="s">
        <v>217</v>
      </c>
      <c r="E133" s="217" t="s">
        <v>4952</v>
      </c>
      <c r="F133" s="218" t="s">
        <v>4953</v>
      </c>
      <c r="G133" s="219" t="s">
        <v>670</v>
      </c>
      <c r="H133" s="220">
        <v>1</v>
      </c>
      <c r="I133" s="221"/>
      <c r="J133" s="222">
        <f>ROUND(I133*H133,2)</f>
        <v>0</v>
      </c>
      <c r="K133" s="218" t="s">
        <v>32</v>
      </c>
      <c r="L133" s="48"/>
      <c r="M133" s="223" t="s">
        <v>32</v>
      </c>
      <c r="N133" s="224" t="s">
        <v>47</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215</v>
      </c>
      <c r="AT133" s="227" t="s">
        <v>217</v>
      </c>
      <c r="AU133" s="227" t="s">
        <v>83</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215</v>
      </c>
      <c r="BM133" s="227" t="s">
        <v>492</v>
      </c>
    </row>
    <row r="134" s="2" customFormat="1">
      <c r="A134" s="42"/>
      <c r="B134" s="43"/>
      <c r="C134" s="44"/>
      <c r="D134" s="236" t="s">
        <v>283</v>
      </c>
      <c r="E134" s="44"/>
      <c r="F134" s="267" t="s">
        <v>4400</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283</v>
      </c>
      <c r="AU134" s="20" t="s">
        <v>83</v>
      </c>
    </row>
    <row r="135" s="2" customFormat="1" ht="21.75" customHeight="1">
      <c r="A135" s="42"/>
      <c r="B135" s="43"/>
      <c r="C135" s="216" t="s">
        <v>356</v>
      </c>
      <c r="D135" s="216" t="s">
        <v>217</v>
      </c>
      <c r="E135" s="217" t="s">
        <v>4954</v>
      </c>
      <c r="F135" s="218" t="s">
        <v>4955</v>
      </c>
      <c r="G135" s="219" t="s">
        <v>670</v>
      </c>
      <c r="H135" s="220">
        <v>1</v>
      </c>
      <c r="I135" s="221"/>
      <c r="J135" s="222">
        <f>ROUND(I135*H135,2)</f>
        <v>0</v>
      </c>
      <c r="K135" s="218" t="s">
        <v>32</v>
      </c>
      <c r="L135" s="48"/>
      <c r="M135" s="223" t="s">
        <v>32</v>
      </c>
      <c r="N135" s="224" t="s">
        <v>47</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215</v>
      </c>
      <c r="AT135" s="227" t="s">
        <v>217</v>
      </c>
      <c r="AU135" s="227" t="s">
        <v>83</v>
      </c>
      <c r="AY135" s="20" t="s">
        <v>214</v>
      </c>
      <c r="BE135" s="228">
        <f>IF(N135="základní",J135,0)</f>
        <v>0</v>
      </c>
      <c r="BF135" s="228">
        <f>IF(N135="snížená",J135,0)</f>
        <v>0</v>
      </c>
      <c r="BG135" s="228">
        <f>IF(N135="zákl. přenesená",J135,0)</f>
        <v>0</v>
      </c>
      <c r="BH135" s="228">
        <f>IF(N135="sníž. přenesená",J135,0)</f>
        <v>0</v>
      </c>
      <c r="BI135" s="228">
        <f>IF(N135="nulová",J135,0)</f>
        <v>0</v>
      </c>
      <c r="BJ135" s="20" t="s">
        <v>83</v>
      </c>
      <c r="BK135" s="228">
        <f>ROUND(I135*H135,2)</f>
        <v>0</v>
      </c>
      <c r="BL135" s="20" t="s">
        <v>215</v>
      </c>
      <c r="BM135" s="227" t="s">
        <v>504</v>
      </c>
    </row>
    <row r="136" s="2" customFormat="1">
      <c r="A136" s="42"/>
      <c r="B136" s="43"/>
      <c r="C136" s="44"/>
      <c r="D136" s="236" t="s">
        <v>283</v>
      </c>
      <c r="E136" s="44"/>
      <c r="F136" s="267" t="s">
        <v>4400</v>
      </c>
      <c r="G136" s="44"/>
      <c r="H136" s="44"/>
      <c r="I136" s="231"/>
      <c r="J136" s="44"/>
      <c r="K136" s="44"/>
      <c r="L136" s="48"/>
      <c r="M136" s="232"/>
      <c r="N136" s="233"/>
      <c r="O136" s="88"/>
      <c r="P136" s="88"/>
      <c r="Q136" s="88"/>
      <c r="R136" s="88"/>
      <c r="S136" s="88"/>
      <c r="T136" s="89"/>
      <c r="U136" s="42"/>
      <c r="V136" s="42"/>
      <c r="W136" s="42"/>
      <c r="X136" s="42"/>
      <c r="Y136" s="42"/>
      <c r="Z136" s="42"/>
      <c r="AA136" s="42"/>
      <c r="AB136" s="42"/>
      <c r="AC136" s="42"/>
      <c r="AD136" s="42"/>
      <c r="AE136" s="42"/>
      <c r="AT136" s="20" t="s">
        <v>283</v>
      </c>
      <c r="AU136" s="20" t="s">
        <v>83</v>
      </c>
    </row>
    <row r="137" s="2" customFormat="1" ht="37.8" customHeight="1">
      <c r="A137" s="42"/>
      <c r="B137" s="43"/>
      <c r="C137" s="216" t="s">
        <v>7</v>
      </c>
      <c r="D137" s="216" t="s">
        <v>217</v>
      </c>
      <c r="E137" s="217" t="s">
        <v>4956</v>
      </c>
      <c r="F137" s="218" t="s">
        <v>4957</v>
      </c>
      <c r="G137" s="219" t="s">
        <v>670</v>
      </c>
      <c r="H137" s="220">
        <v>2</v>
      </c>
      <c r="I137" s="221"/>
      <c r="J137" s="222">
        <f>ROUND(I137*H137,2)</f>
        <v>0</v>
      </c>
      <c r="K137" s="218" t="s">
        <v>32</v>
      </c>
      <c r="L137" s="48"/>
      <c r="M137" s="223" t="s">
        <v>32</v>
      </c>
      <c r="N137" s="224" t="s">
        <v>47</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215</v>
      </c>
      <c r="AT137" s="227" t="s">
        <v>217</v>
      </c>
      <c r="AU137" s="227" t="s">
        <v>83</v>
      </c>
      <c r="AY137" s="20" t="s">
        <v>214</v>
      </c>
      <c r="BE137" s="228">
        <f>IF(N137="základní",J137,0)</f>
        <v>0</v>
      </c>
      <c r="BF137" s="228">
        <f>IF(N137="snížená",J137,0)</f>
        <v>0</v>
      </c>
      <c r="BG137" s="228">
        <f>IF(N137="zákl. přenesená",J137,0)</f>
        <v>0</v>
      </c>
      <c r="BH137" s="228">
        <f>IF(N137="sníž. přenesená",J137,0)</f>
        <v>0</v>
      </c>
      <c r="BI137" s="228">
        <f>IF(N137="nulová",J137,0)</f>
        <v>0</v>
      </c>
      <c r="BJ137" s="20" t="s">
        <v>83</v>
      </c>
      <c r="BK137" s="228">
        <f>ROUND(I137*H137,2)</f>
        <v>0</v>
      </c>
      <c r="BL137" s="20" t="s">
        <v>215</v>
      </c>
      <c r="BM137" s="227" t="s">
        <v>515</v>
      </c>
    </row>
    <row r="138" s="2" customFormat="1">
      <c r="A138" s="42"/>
      <c r="B138" s="43"/>
      <c r="C138" s="44"/>
      <c r="D138" s="236" t="s">
        <v>283</v>
      </c>
      <c r="E138" s="44"/>
      <c r="F138" s="267" t="s">
        <v>4400</v>
      </c>
      <c r="G138" s="44"/>
      <c r="H138" s="44"/>
      <c r="I138" s="231"/>
      <c r="J138" s="44"/>
      <c r="K138" s="44"/>
      <c r="L138" s="48"/>
      <c r="M138" s="232"/>
      <c r="N138" s="233"/>
      <c r="O138" s="88"/>
      <c r="P138" s="88"/>
      <c r="Q138" s="88"/>
      <c r="R138" s="88"/>
      <c r="S138" s="88"/>
      <c r="T138" s="89"/>
      <c r="U138" s="42"/>
      <c r="V138" s="42"/>
      <c r="W138" s="42"/>
      <c r="X138" s="42"/>
      <c r="Y138" s="42"/>
      <c r="Z138" s="42"/>
      <c r="AA138" s="42"/>
      <c r="AB138" s="42"/>
      <c r="AC138" s="42"/>
      <c r="AD138" s="42"/>
      <c r="AE138" s="42"/>
      <c r="AT138" s="20" t="s">
        <v>283</v>
      </c>
      <c r="AU138" s="20" t="s">
        <v>83</v>
      </c>
    </row>
    <row r="139" s="2" customFormat="1" ht="21.75" customHeight="1">
      <c r="A139" s="42"/>
      <c r="B139" s="43"/>
      <c r="C139" s="216" t="s">
        <v>365</v>
      </c>
      <c r="D139" s="216" t="s">
        <v>217</v>
      </c>
      <c r="E139" s="217" t="s">
        <v>4958</v>
      </c>
      <c r="F139" s="218" t="s">
        <v>4959</v>
      </c>
      <c r="G139" s="219" t="s">
        <v>670</v>
      </c>
      <c r="H139" s="220">
        <v>1</v>
      </c>
      <c r="I139" s="221"/>
      <c r="J139" s="222">
        <f>ROUND(I139*H139,2)</f>
        <v>0</v>
      </c>
      <c r="K139" s="218" t="s">
        <v>32</v>
      </c>
      <c r="L139" s="48"/>
      <c r="M139" s="223" t="s">
        <v>32</v>
      </c>
      <c r="N139" s="224" t="s">
        <v>47</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215</v>
      </c>
      <c r="AT139" s="227" t="s">
        <v>217</v>
      </c>
      <c r="AU139" s="227" t="s">
        <v>83</v>
      </c>
      <c r="AY139" s="20" t="s">
        <v>214</v>
      </c>
      <c r="BE139" s="228">
        <f>IF(N139="základní",J139,0)</f>
        <v>0</v>
      </c>
      <c r="BF139" s="228">
        <f>IF(N139="snížená",J139,0)</f>
        <v>0</v>
      </c>
      <c r="BG139" s="228">
        <f>IF(N139="zákl. přenesená",J139,0)</f>
        <v>0</v>
      </c>
      <c r="BH139" s="228">
        <f>IF(N139="sníž. přenesená",J139,0)</f>
        <v>0</v>
      </c>
      <c r="BI139" s="228">
        <f>IF(N139="nulová",J139,0)</f>
        <v>0</v>
      </c>
      <c r="BJ139" s="20" t="s">
        <v>83</v>
      </c>
      <c r="BK139" s="228">
        <f>ROUND(I139*H139,2)</f>
        <v>0</v>
      </c>
      <c r="BL139" s="20" t="s">
        <v>215</v>
      </c>
      <c r="BM139" s="227" t="s">
        <v>565</v>
      </c>
    </row>
    <row r="140" s="2" customFormat="1">
      <c r="A140" s="42"/>
      <c r="B140" s="43"/>
      <c r="C140" s="44"/>
      <c r="D140" s="236" t="s">
        <v>283</v>
      </c>
      <c r="E140" s="44"/>
      <c r="F140" s="267" t="s">
        <v>4400</v>
      </c>
      <c r="G140" s="44"/>
      <c r="H140" s="44"/>
      <c r="I140" s="231"/>
      <c r="J140" s="44"/>
      <c r="K140" s="44"/>
      <c r="L140" s="48"/>
      <c r="M140" s="232"/>
      <c r="N140" s="233"/>
      <c r="O140" s="88"/>
      <c r="P140" s="88"/>
      <c r="Q140" s="88"/>
      <c r="R140" s="88"/>
      <c r="S140" s="88"/>
      <c r="T140" s="89"/>
      <c r="U140" s="42"/>
      <c r="V140" s="42"/>
      <c r="W140" s="42"/>
      <c r="X140" s="42"/>
      <c r="Y140" s="42"/>
      <c r="Z140" s="42"/>
      <c r="AA140" s="42"/>
      <c r="AB140" s="42"/>
      <c r="AC140" s="42"/>
      <c r="AD140" s="42"/>
      <c r="AE140" s="42"/>
      <c r="AT140" s="20" t="s">
        <v>283</v>
      </c>
      <c r="AU140" s="20" t="s">
        <v>83</v>
      </c>
    </row>
    <row r="141" s="2" customFormat="1" ht="24.15" customHeight="1">
      <c r="A141" s="42"/>
      <c r="B141" s="43"/>
      <c r="C141" s="216" t="s">
        <v>370</v>
      </c>
      <c r="D141" s="216" t="s">
        <v>217</v>
      </c>
      <c r="E141" s="217" t="s">
        <v>4960</v>
      </c>
      <c r="F141" s="218" t="s">
        <v>4961</v>
      </c>
      <c r="G141" s="219" t="s">
        <v>670</v>
      </c>
      <c r="H141" s="220">
        <v>1</v>
      </c>
      <c r="I141" s="221"/>
      <c r="J141" s="222">
        <f>ROUND(I141*H141,2)</f>
        <v>0</v>
      </c>
      <c r="K141" s="218" t="s">
        <v>32</v>
      </c>
      <c r="L141" s="48"/>
      <c r="M141" s="223" t="s">
        <v>32</v>
      </c>
      <c r="N141" s="224" t="s">
        <v>47</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215</v>
      </c>
      <c r="AT141" s="227" t="s">
        <v>217</v>
      </c>
      <c r="AU141" s="227" t="s">
        <v>83</v>
      </c>
      <c r="AY141" s="20" t="s">
        <v>214</v>
      </c>
      <c r="BE141" s="228">
        <f>IF(N141="základní",J141,0)</f>
        <v>0</v>
      </c>
      <c r="BF141" s="228">
        <f>IF(N141="snížená",J141,0)</f>
        <v>0</v>
      </c>
      <c r="BG141" s="228">
        <f>IF(N141="zákl. přenesená",J141,0)</f>
        <v>0</v>
      </c>
      <c r="BH141" s="228">
        <f>IF(N141="sníž. přenesená",J141,0)</f>
        <v>0</v>
      </c>
      <c r="BI141" s="228">
        <f>IF(N141="nulová",J141,0)</f>
        <v>0</v>
      </c>
      <c r="BJ141" s="20" t="s">
        <v>83</v>
      </c>
      <c r="BK141" s="228">
        <f>ROUND(I141*H141,2)</f>
        <v>0</v>
      </c>
      <c r="BL141" s="20" t="s">
        <v>215</v>
      </c>
      <c r="BM141" s="227" t="s">
        <v>576</v>
      </c>
    </row>
    <row r="142" s="2" customFormat="1">
      <c r="A142" s="42"/>
      <c r="B142" s="43"/>
      <c r="C142" s="44"/>
      <c r="D142" s="236" t="s">
        <v>283</v>
      </c>
      <c r="E142" s="44"/>
      <c r="F142" s="267" t="s">
        <v>4962</v>
      </c>
      <c r="G142" s="44"/>
      <c r="H142" s="44"/>
      <c r="I142" s="231"/>
      <c r="J142" s="44"/>
      <c r="K142" s="44"/>
      <c r="L142" s="48"/>
      <c r="M142" s="232"/>
      <c r="N142" s="233"/>
      <c r="O142" s="88"/>
      <c r="P142" s="88"/>
      <c r="Q142" s="88"/>
      <c r="R142" s="88"/>
      <c r="S142" s="88"/>
      <c r="T142" s="89"/>
      <c r="U142" s="42"/>
      <c r="V142" s="42"/>
      <c r="W142" s="42"/>
      <c r="X142" s="42"/>
      <c r="Y142" s="42"/>
      <c r="Z142" s="42"/>
      <c r="AA142" s="42"/>
      <c r="AB142" s="42"/>
      <c r="AC142" s="42"/>
      <c r="AD142" s="42"/>
      <c r="AE142" s="42"/>
      <c r="AT142" s="20" t="s">
        <v>283</v>
      </c>
      <c r="AU142" s="20" t="s">
        <v>83</v>
      </c>
    </row>
    <row r="143" s="2" customFormat="1" ht="24.15" customHeight="1">
      <c r="A143" s="42"/>
      <c r="B143" s="43"/>
      <c r="C143" s="216" t="s">
        <v>377</v>
      </c>
      <c r="D143" s="216" t="s">
        <v>217</v>
      </c>
      <c r="E143" s="217" t="s">
        <v>4963</v>
      </c>
      <c r="F143" s="218" t="s">
        <v>4964</v>
      </c>
      <c r="G143" s="219" t="s">
        <v>670</v>
      </c>
      <c r="H143" s="220">
        <v>1</v>
      </c>
      <c r="I143" s="221"/>
      <c r="J143" s="222">
        <f>ROUND(I143*H143,2)</f>
        <v>0</v>
      </c>
      <c r="K143" s="218" t="s">
        <v>32</v>
      </c>
      <c r="L143" s="48"/>
      <c r="M143" s="223" t="s">
        <v>32</v>
      </c>
      <c r="N143" s="224" t="s">
        <v>47</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215</v>
      </c>
      <c r="AT143" s="227" t="s">
        <v>217</v>
      </c>
      <c r="AU143" s="227" t="s">
        <v>83</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589</v>
      </c>
    </row>
    <row r="144" s="2" customFormat="1">
      <c r="A144" s="42"/>
      <c r="B144" s="43"/>
      <c r="C144" s="44"/>
      <c r="D144" s="236" t="s">
        <v>283</v>
      </c>
      <c r="E144" s="44"/>
      <c r="F144" s="267" t="s">
        <v>4400</v>
      </c>
      <c r="G144" s="44"/>
      <c r="H144" s="44"/>
      <c r="I144" s="231"/>
      <c r="J144" s="44"/>
      <c r="K144" s="44"/>
      <c r="L144" s="48"/>
      <c r="M144" s="232"/>
      <c r="N144" s="233"/>
      <c r="O144" s="88"/>
      <c r="P144" s="88"/>
      <c r="Q144" s="88"/>
      <c r="R144" s="88"/>
      <c r="S144" s="88"/>
      <c r="T144" s="89"/>
      <c r="U144" s="42"/>
      <c r="V144" s="42"/>
      <c r="W144" s="42"/>
      <c r="X144" s="42"/>
      <c r="Y144" s="42"/>
      <c r="Z144" s="42"/>
      <c r="AA144" s="42"/>
      <c r="AB144" s="42"/>
      <c r="AC144" s="42"/>
      <c r="AD144" s="42"/>
      <c r="AE144" s="42"/>
      <c r="AT144" s="20" t="s">
        <v>283</v>
      </c>
      <c r="AU144" s="20" t="s">
        <v>83</v>
      </c>
    </row>
    <row r="145" s="12" customFormat="1" ht="25.92" customHeight="1">
      <c r="A145" s="12"/>
      <c r="B145" s="200"/>
      <c r="C145" s="201"/>
      <c r="D145" s="202" t="s">
        <v>75</v>
      </c>
      <c r="E145" s="203" t="s">
        <v>234</v>
      </c>
      <c r="F145" s="203" t="s">
        <v>4965</v>
      </c>
      <c r="G145" s="201"/>
      <c r="H145" s="201"/>
      <c r="I145" s="204"/>
      <c r="J145" s="205">
        <f>BK145</f>
        <v>0</v>
      </c>
      <c r="K145" s="201"/>
      <c r="L145" s="206"/>
      <c r="M145" s="207"/>
      <c r="N145" s="208"/>
      <c r="O145" s="208"/>
      <c r="P145" s="209">
        <f>SUM(P146:P187)</f>
        <v>0</v>
      </c>
      <c r="Q145" s="208"/>
      <c r="R145" s="209">
        <f>SUM(R146:R187)</f>
        <v>0</v>
      </c>
      <c r="S145" s="208"/>
      <c r="T145" s="210">
        <f>SUM(T146:T187)</f>
        <v>0</v>
      </c>
      <c r="U145" s="12"/>
      <c r="V145" s="12"/>
      <c r="W145" s="12"/>
      <c r="X145" s="12"/>
      <c r="Y145" s="12"/>
      <c r="Z145" s="12"/>
      <c r="AA145" s="12"/>
      <c r="AB145" s="12"/>
      <c r="AC145" s="12"/>
      <c r="AD145" s="12"/>
      <c r="AE145" s="12"/>
      <c r="AR145" s="211" t="s">
        <v>83</v>
      </c>
      <c r="AT145" s="212" t="s">
        <v>75</v>
      </c>
      <c r="AU145" s="212" t="s">
        <v>76</v>
      </c>
      <c r="AY145" s="211" t="s">
        <v>214</v>
      </c>
      <c r="BK145" s="213">
        <f>SUM(BK146:BK187)</f>
        <v>0</v>
      </c>
    </row>
    <row r="146" s="2" customFormat="1" ht="33" customHeight="1">
      <c r="A146" s="42"/>
      <c r="B146" s="43"/>
      <c r="C146" s="216" t="s">
        <v>383</v>
      </c>
      <c r="D146" s="216" t="s">
        <v>217</v>
      </c>
      <c r="E146" s="217" t="s">
        <v>4966</v>
      </c>
      <c r="F146" s="218" t="s">
        <v>4967</v>
      </c>
      <c r="G146" s="219" t="s">
        <v>280</v>
      </c>
      <c r="H146" s="220">
        <v>7</v>
      </c>
      <c r="I146" s="221"/>
      <c r="J146" s="222">
        <f>ROUND(I146*H146,2)</f>
        <v>0</v>
      </c>
      <c r="K146" s="218" t="s">
        <v>32</v>
      </c>
      <c r="L146" s="48"/>
      <c r="M146" s="223" t="s">
        <v>32</v>
      </c>
      <c r="N146" s="224" t="s">
        <v>47</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215</v>
      </c>
      <c r="AT146" s="227" t="s">
        <v>217</v>
      </c>
      <c r="AU146" s="227" t="s">
        <v>83</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215</v>
      </c>
      <c r="BM146" s="227" t="s">
        <v>599</v>
      </c>
    </row>
    <row r="147" s="2" customFormat="1">
      <c r="A147" s="42"/>
      <c r="B147" s="43"/>
      <c r="C147" s="44"/>
      <c r="D147" s="236" t="s">
        <v>283</v>
      </c>
      <c r="E147" s="44"/>
      <c r="F147" s="267" t="s">
        <v>4968</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283</v>
      </c>
      <c r="AU147" s="20" t="s">
        <v>83</v>
      </c>
    </row>
    <row r="148" s="2" customFormat="1" ht="33" customHeight="1">
      <c r="A148" s="42"/>
      <c r="B148" s="43"/>
      <c r="C148" s="216" t="s">
        <v>389</v>
      </c>
      <c r="D148" s="216" t="s">
        <v>217</v>
      </c>
      <c r="E148" s="217" t="s">
        <v>4969</v>
      </c>
      <c r="F148" s="218" t="s">
        <v>4970</v>
      </c>
      <c r="G148" s="219" t="s">
        <v>280</v>
      </c>
      <c r="H148" s="220">
        <v>45</v>
      </c>
      <c r="I148" s="221"/>
      <c r="J148" s="222">
        <f>ROUND(I148*H148,2)</f>
        <v>0</v>
      </c>
      <c r="K148" s="218" t="s">
        <v>32</v>
      </c>
      <c r="L148" s="48"/>
      <c r="M148" s="223" t="s">
        <v>32</v>
      </c>
      <c r="N148" s="224" t="s">
        <v>47</v>
      </c>
      <c r="O148" s="88"/>
      <c r="P148" s="225">
        <f>O148*H148</f>
        <v>0</v>
      </c>
      <c r="Q148" s="225">
        <v>0</v>
      </c>
      <c r="R148" s="225">
        <f>Q148*H148</f>
        <v>0</v>
      </c>
      <c r="S148" s="225">
        <v>0</v>
      </c>
      <c r="T148" s="226">
        <f>S148*H148</f>
        <v>0</v>
      </c>
      <c r="U148" s="42"/>
      <c r="V148" s="42"/>
      <c r="W148" s="42"/>
      <c r="X148" s="42"/>
      <c r="Y148" s="42"/>
      <c r="Z148" s="42"/>
      <c r="AA148" s="42"/>
      <c r="AB148" s="42"/>
      <c r="AC148" s="42"/>
      <c r="AD148" s="42"/>
      <c r="AE148" s="42"/>
      <c r="AR148" s="227" t="s">
        <v>215</v>
      </c>
      <c r="AT148" s="227" t="s">
        <v>217</v>
      </c>
      <c r="AU148" s="227" t="s">
        <v>83</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215</v>
      </c>
      <c r="BM148" s="227" t="s">
        <v>609</v>
      </c>
    </row>
    <row r="149" s="2" customFormat="1">
      <c r="A149" s="42"/>
      <c r="B149" s="43"/>
      <c r="C149" s="44"/>
      <c r="D149" s="236" t="s">
        <v>283</v>
      </c>
      <c r="E149" s="44"/>
      <c r="F149" s="267" t="s">
        <v>4971</v>
      </c>
      <c r="G149" s="44"/>
      <c r="H149" s="44"/>
      <c r="I149" s="231"/>
      <c r="J149" s="44"/>
      <c r="K149" s="44"/>
      <c r="L149" s="48"/>
      <c r="M149" s="232"/>
      <c r="N149" s="233"/>
      <c r="O149" s="88"/>
      <c r="P149" s="88"/>
      <c r="Q149" s="88"/>
      <c r="R149" s="88"/>
      <c r="S149" s="88"/>
      <c r="T149" s="89"/>
      <c r="U149" s="42"/>
      <c r="V149" s="42"/>
      <c r="W149" s="42"/>
      <c r="X149" s="42"/>
      <c r="Y149" s="42"/>
      <c r="Z149" s="42"/>
      <c r="AA149" s="42"/>
      <c r="AB149" s="42"/>
      <c r="AC149" s="42"/>
      <c r="AD149" s="42"/>
      <c r="AE149" s="42"/>
      <c r="AT149" s="20" t="s">
        <v>283</v>
      </c>
      <c r="AU149" s="20" t="s">
        <v>83</v>
      </c>
    </row>
    <row r="150" s="2" customFormat="1" ht="33" customHeight="1">
      <c r="A150" s="42"/>
      <c r="B150" s="43"/>
      <c r="C150" s="216" t="s">
        <v>398</v>
      </c>
      <c r="D150" s="216" t="s">
        <v>217</v>
      </c>
      <c r="E150" s="217" t="s">
        <v>4972</v>
      </c>
      <c r="F150" s="218" t="s">
        <v>4973</v>
      </c>
      <c r="G150" s="219" t="s">
        <v>280</v>
      </c>
      <c r="H150" s="220">
        <v>141</v>
      </c>
      <c r="I150" s="221"/>
      <c r="J150" s="222">
        <f>ROUND(I150*H150,2)</f>
        <v>0</v>
      </c>
      <c r="K150" s="218" t="s">
        <v>32</v>
      </c>
      <c r="L150" s="48"/>
      <c r="M150" s="223" t="s">
        <v>32</v>
      </c>
      <c r="N150" s="224" t="s">
        <v>47</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215</v>
      </c>
      <c r="AT150" s="227" t="s">
        <v>217</v>
      </c>
      <c r="AU150" s="227" t="s">
        <v>83</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215</v>
      </c>
      <c r="BM150" s="227" t="s">
        <v>619</v>
      </c>
    </row>
    <row r="151" s="2" customFormat="1">
      <c r="A151" s="42"/>
      <c r="B151" s="43"/>
      <c r="C151" s="44"/>
      <c r="D151" s="236" t="s">
        <v>283</v>
      </c>
      <c r="E151" s="44"/>
      <c r="F151" s="267" t="s">
        <v>4971</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283</v>
      </c>
      <c r="AU151" s="20" t="s">
        <v>83</v>
      </c>
    </row>
    <row r="152" s="2" customFormat="1" ht="33" customHeight="1">
      <c r="A152" s="42"/>
      <c r="B152" s="43"/>
      <c r="C152" s="216" t="s">
        <v>406</v>
      </c>
      <c r="D152" s="216" t="s">
        <v>217</v>
      </c>
      <c r="E152" s="217" t="s">
        <v>4974</v>
      </c>
      <c r="F152" s="218" t="s">
        <v>4975</v>
      </c>
      <c r="G152" s="219" t="s">
        <v>280</v>
      </c>
      <c r="H152" s="220">
        <v>38</v>
      </c>
      <c r="I152" s="221"/>
      <c r="J152" s="222">
        <f>ROUND(I152*H152,2)</f>
        <v>0</v>
      </c>
      <c r="K152" s="218" t="s">
        <v>32</v>
      </c>
      <c r="L152" s="48"/>
      <c r="M152" s="223" t="s">
        <v>32</v>
      </c>
      <c r="N152" s="224" t="s">
        <v>47</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215</v>
      </c>
      <c r="AT152" s="227" t="s">
        <v>217</v>
      </c>
      <c r="AU152" s="227" t="s">
        <v>83</v>
      </c>
      <c r="AY152" s="20" t="s">
        <v>214</v>
      </c>
      <c r="BE152" s="228">
        <f>IF(N152="základní",J152,0)</f>
        <v>0</v>
      </c>
      <c r="BF152" s="228">
        <f>IF(N152="snížená",J152,0)</f>
        <v>0</v>
      </c>
      <c r="BG152" s="228">
        <f>IF(N152="zákl. přenesená",J152,0)</f>
        <v>0</v>
      </c>
      <c r="BH152" s="228">
        <f>IF(N152="sníž. přenesená",J152,0)</f>
        <v>0</v>
      </c>
      <c r="BI152" s="228">
        <f>IF(N152="nulová",J152,0)</f>
        <v>0</v>
      </c>
      <c r="BJ152" s="20" t="s">
        <v>83</v>
      </c>
      <c r="BK152" s="228">
        <f>ROUND(I152*H152,2)</f>
        <v>0</v>
      </c>
      <c r="BL152" s="20" t="s">
        <v>215</v>
      </c>
      <c r="BM152" s="227" t="s">
        <v>631</v>
      </c>
    </row>
    <row r="153" s="2" customFormat="1">
      <c r="A153" s="42"/>
      <c r="B153" s="43"/>
      <c r="C153" s="44"/>
      <c r="D153" s="236" t="s">
        <v>283</v>
      </c>
      <c r="E153" s="44"/>
      <c r="F153" s="267" t="s">
        <v>4971</v>
      </c>
      <c r="G153" s="44"/>
      <c r="H153" s="44"/>
      <c r="I153" s="231"/>
      <c r="J153" s="44"/>
      <c r="K153" s="44"/>
      <c r="L153" s="48"/>
      <c r="M153" s="232"/>
      <c r="N153" s="233"/>
      <c r="O153" s="88"/>
      <c r="P153" s="88"/>
      <c r="Q153" s="88"/>
      <c r="R153" s="88"/>
      <c r="S153" s="88"/>
      <c r="T153" s="89"/>
      <c r="U153" s="42"/>
      <c r="V153" s="42"/>
      <c r="W153" s="42"/>
      <c r="X153" s="42"/>
      <c r="Y153" s="42"/>
      <c r="Z153" s="42"/>
      <c r="AA153" s="42"/>
      <c r="AB153" s="42"/>
      <c r="AC153" s="42"/>
      <c r="AD153" s="42"/>
      <c r="AE153" s="42"/>
      <c r="AT153" s="20" t="s">
        <v>283</v>
      </c>
      <c r="AU153" s="20" t="s">
        <v>83</v>
      </c>
    </row>
    <row r="154" s="2" customFormat="1" ht="33" customHeight="1">
      <c r="A154" s="42"/>
      <c r="B154" s="43"/>
      <c r="C154" s="216" t="s">
        <v>410</v>
      </c>
      <c r="D154" s="216" t="s">
        <v>217</v>
      </c>
      <c r="E154" s="217" t="s">
        <v>4976</v>
      </c>
      <c r="F154" s="218" t="s">
        <v>4483</v>
      </c>
      <c r="G154" s="219" t="s">
        <v>280</v>
      </c>
      <c r="H154" s="220">
        <v>768</v>
      </c>
      <c r="I154" s="221"/>
      <c r="J154" s="222">
        <f>ROUND(I154*H154,2)</f>
        <v>0</v>
      </c>
      <c r="K154" s="218" t="s">
        <v>32</v>
      </c>
      <c r="L154" s="48"/>
      <c r="M154" s="223" t="s">
        <v>32</v>
      </c>
      <c r="N154" s="224" t="s">
        <v>47</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215</v>
      </c>
      <c r="AT154" s="227" t="s">
        <v>217</v>
      </c>
      <c r="AU154" s="227" t="s">
        <v>83</v>
      </c>
      <c r="AY154" s="20" t="s">
        <v>214</v>
      </c>
      <c r="BE154" s="228">
        <f>IF(N154="základní",J154,0)</f>
        <v>0</v>
      </c>
      <c r="BF154" s="228">
        <f>IF(N154="snížená",J154,0)</f>
        <v>0</v>
      </c>
      <c r="BG154" s="228">
        <f>IF(N154="zákl. přenesená",J154,0)</f>
        <v>0</v>
      </c>
      <c r="BH154" s="228">
        <f>IF(N154="sníž. přenesená",J154,0)</f>
        <v>0</v>
      </c>
      <c r="BI154" s="228">
        <f>IF(N154="nulová",J154,0)</f>
        <v>0</v>
      </c>
      <c r="BJ154" s="20" t="s">
        <v>83</v>
      </c>
      <c r="BK154" s="228">
        <f>ROUND(I154*H154,2)</f>
        <v>0</v>
      </c>
      <c r="BL154" s="20" t="s">
        <v>215</v>
      </c>
      <c r="BM154" s="227" t="s">
        <v>641</v>
      </c>
    </row>
    <row r="155" s="2" customFormat="1">
      <c r="A155" s="42"/>
      <c r="B155" s="43"/>
      <c r="C155" s="44"/>
      <c r="D155" s="236" t="s">
        <v>283</v>
      </c>
      <c r="E155" s="44"/>
      <c r="F155" s="267" t="s">
        <v>4977</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283</v>
      </c>
      <c r="AU155" s="20" t="s">
        <v>83</v>
      </c>
    </row>
    <row r="156" s="2" customFormat="1" ht="33" customHeight="1">
      <c r="A156" s="42"/>
      <c r="B156" s="43"/>
      <c r="C156" s="216" t="s">
        <v>417</v>
      </c>
      <c r="D156" s="216" t="s">
        <v>217</v>
      </c>
      <c r="E156" s="217" t="s">
        <v>4978</v>
      </c>
      <c r="F156" s="218" t="s">
        <v>4485</v>
      </c>
      <c r="G156" s="219" t="s">
        <v>280</v>
      </c>
      <c r="H156" s="220">
        <v>8176</v>
      </c>
      <c r="I156" s="221"/>
      <c r="J156" s="222">
        <f>ROUND(I156*H156,2)</f>
        <v>0</v>
      </c>
      <c r="K156" s="218" t="s">
        <v>32</v>
      </c>
      <c r="L156" s="48"/>
      <c r="M156" s="223" t="s">
        <v>32</v>
      </c>
      <c r="N156" s="224" t="s">
        <v>47</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215</v>
      </c>
      <c r="AT156" s="227" t="s">
        <v>217</v>
      </c>
      <c r="AU156" s="227" t="s">
        <v>83</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653</v>
      </c>
    </row>
    <row r="157" s="2" customFormat="1">
      <c r="A157" s="42"/>
      <c r="B157" s="43"/>
      <c r="C157" s="44"/>
      <c r="D157" s="236" t="s">
        <v>283</v>
      </c>
      <c r="E157" s="44"/>
      <c r="F157" s="267" t="s">
        <v>4977</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283</v>
      </c>
      <c r="AU157" s="20" t="s">
        <v>83</v>
      </c>
    </row>
    <row r="158" s="2" customFormat="1" ht="33" customHeight="1">
      <c r="A158" s="42"/>
      <c r="B158" s="43"/>
      <c r="C158" s="216" t="s">
        <v>421</v>
      </c>
      <c r="D158" s="216" t="s">
        <v>217</v>
      </c>
      <c r="E158" s="217" t="s">
        <v>4979</v>
      </c>
      <c r="F158" s="218" t="s">
        <v>4487</v>
      </c>
      <c r="G158" s="219" t="s">
        <v>280</v>
      </c>
      <c r="H158" s="220">
        <v>7764</v>
      </c>
      <c r="I158" s="221"/>
      <c r="J158" s="222">
        <f>ROUND(I158*H158,2)</f>
        <v>0</v>
      </c>
      <c r="K158" s="218" t="s">
        <v>32</v>
      </c>
      <c r="L158" s="48"/>
      <c r="M158" s="223" t="s">
        <v>32</v>
      </c>
      <c r="N158" s="224" t="s">
        <v>47</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215</v>
      </c>
      <c r="AT158" s="227" t="s">
        <v>217</v>
      </c>
      <c r="AU158" s="227" t="s">
        <v>83</v>
      </c>
      <c r="AY158" s="20" t="s">
        <v>214</v>
      </c>
      <c r="BE158" s="228">
        <f>IF(N158="základní",J158,0)</f>
        <v>0</v>
      </c>
      <c r="BF158" s="228">
        <f>IF(N158="snížená",J158,0)</f>
        <v>0</v>
      </c>
      <c r="BG158" s="228">
        <f>IF(N158="zákl. přenesená",J158,0)</f>
        <v>0</v>
      </c>
      <c r="BH158" s="228">
        <f>IF(N158="sníž. přenesená",J158,0)</f>
        <v>0</v>
      </c>
      <c r="BI158" s="228">
        <f>IF(N158="nulová",J158,0)</f>
        <v>0</v>
      </c>
      <c r="BJ158" s="20" t="s">
        <v>83</v>
      </c>
      <c r="BK158" s="228">
        <f>ROUND(I158*H158,2)</f>
        <v>0</v>
      </c>
      <c r="BL158" s="20" t="s">
        <v>215</v>
      </c>
      <c r="BM158" s="227" t="s">
        <v>667</v>
      </c>
    </row>
    <row r="159" s="2" customFormat="1">
      <c r="A159" s="42"/>
      <c r="B159" s="43"/>
      <c r="C159" s="44"/>
      <c r="D159" s="236" t="s">
        <v>283</v>
      </c>
      <c r="E159" s="44"/>
      <c r="F159" s="267" t="s">
        <v>4977</v>
      </c>
      <c r="G159" s="44"/>
      <c r="H159" s="44"/>
      <c r="I159" s="231"/>
      <c r="J159" s="44"/>
      <c r="K159" s="44"/>
      <c r="L159" s="48"/>
      <c r="M159" s="232"/>
      <c r="N159" s="233"/>
      <c r="O159" s="88"/>
      <c r="P159" s="88"/>
      <c r="Q159" s="88"/>
      <c r="R159" s="88"/>
      <c r="S159" s="88"/>
      <c r="T159" s="89"/>
      <c r="U159" s="42"/>
      <c r="V159" s="42"/>
      <c r="W159" s="42"/>
      <c r="X159" s="42"/>
      <c r="Y159" s="42"/>
      <c r="Z159" s="42"/>
      <c r="AA159" s="42"/>
      <c r="AB159" s="42"/>
      <c r="AC159" s="42"/>
      <c r="AD159" s="42"/>
      <c r="AE159" s="42"/>
      <c r="AT159" s="20" t="s">
        <v>283</v>
      </c>
      <c r="AU159" s="20" t="s">
        <v>83</v>
      </c>
    </row>
    <row r="160" s="2" customFormat="1" ht="33" customHeight="1">
      <c r="A160" s="42"/>
      <c r="B160" s="43"/>
      <c r="C160" s="216" t="s">
        <v>426</v>
      </c>
      <c r="D160" s="216" t="s">
        <v>217</v>
      </c>
      <c r="E160" s="217" t="s">
        <v>4980</v>
      </c>
      <c r="F160" s="218" t="s">
        <v>4981</v>
      </c>
      <c r="G160" s="219" t="s">
        <v>280</v>
      </c>
      <c r="H160" s="220">
        <v>47</v>
      </c>
      <c r="I160" s="221"/>
      <c r="J160" s="222">
        <f>ROUND(I160*H160,2)</f>
        <v>0</v>
      </c>
      <c r="K160" s="218" t="s">
        <v>32</v>
      </c>
      <c r="L160" s="48"/>
      <c r="M160" s="223" t="s">
        <v>32</v>
      </c>
      <c r="N160" s="224" t="s">
        <v>47</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215</v>
      </c>
      <c r="AT160" s="227" t="s">
        <v>217</v>
      </c>
      <c r="AU160" s="227" t="s">
        <v>83</v>
      </c>
      <c r="AY160" s="20" t="s">
        <v>214</v>
      </c>
      <c r="BE160" s="228">
        <f>IF(N160="základní",J160,0)</f>
        <v>0</v>
      </c>
      <c r="BF160" s="228">
        <f>IF(N160="snížená",J160,0)</f>
        <v>0</v>
      </c>
      <c r="BG160" s="228">
        <f>IF(N160="zákl. přenesená",J160,0)</f>
        <v>0</v>
      </c>
      <c r="BH160" s="228">
        <f>IF(N160="sníž. přenesená",J160,0)</f>
        <v>0</v>
      </c>
      <c r="BI160" s="228">
        <f>IF(N160="nulová",J160,0)</f>
        <v>0</v>
      </c>
      <c r="BJ160" s="20" t="s">
        <v>83</v>
      </c>
      <c r="BK160" s="228">
        <f>ROUND(I160*H160,2)</f>
        <v>0</v>
      </c>
      <c r="BL160" s="20" t="s">
        <v>215</v>
      </c>
      <c r="BM160" s="227" t="s">
        <v>678</v>
      </c>
    </row>
    <row r="161" s="2" customFormat="1">
      <c r="A161" s="42"/>
      <c r="B161" s="43"/>
      <c r="C161" s="44"/>
      <c r="D161" s="236" t="s">
        <v>283</v>
      </c>
      <c r="E161" s="44"/>
      <c r="F161" s="267" t="s">
        <v>4977</v>
      </c>
      <c r="G161" s="44"/>
      <c r="H161" s="44"/>
      <c r="I161" s="231"/>
      <c r="J161" s="44"/>
      <c r="K161" s="44"/>
      <c r="L161" s="48"/>
      <c r="M161" s="232"/>
      <c r="N161" s="233"/>
      <c r="O161" s="88"/>
      <c r="P161" s="88"/>
      <c r="Q161" s="88"/>
      <c r="R161" s="88"/>
      <c r="S161" s="88"/>
      <c r="T161" s="89"/>
      <c r="U161" s="42"/>
      <c r="V161" s="42"/>
      <c r="W161" s="42"/>
      <c r="X161" s="42"/>
      <c r="Y161" s="42"/>
      <c r="Z161" s="42"/>
      <c r="AA161" s="42"/>
      <c r="AB161" s="42"/>
      <c r="AC161" s="42"/>
      <c r="AD161" s="42"/>
      <c r="AE161" s="42"/>
      <c r="AT161" s="20" t="s">
        <v>283</v>
      </c>
      <c r="AU161" s="20" t="s">
        <v>83</v>
      </c>
    </row>
    <row r="162" s="2" customFormat="1" ht="33" customHeight="1">
      <c r="A162" s="42"/>
      <c r="B162" s="43"/>
      <c r="C162" s="216" t="s">
        <v>436</v>
      </c>
      <c r="D162" s="216" t="s">
        <v>217</v>
      </c>
      <c r="E162" s="217" t="s">
        <v>4982</v>
      </c>
      <c r="F162" s="218" t="s">
        <v>4983</v>
      </c>
      <c r="G162" s="219" t="s">
        <v>280</v>
      </c>
      <c r="H162" s="220">
        <v>32</v>
      </c>
      <c r="I162" s="221"/>
      <c r="J162" s="222">
        <f>ROUND(I162*H162,2)</f>
        <v>0</v>
      </c>
      <c r="K162" s="218" t="s">
        <v>32</v>
      </c>
      <c r="L162" s="48"/>
      <c r="M162" s="223" t="s">
        <v>32</v>
      </c>
      <c r="N162" s="224" t="s">
        <v>47</v>
      </c>
      <c r="O162" s="88"/>
      <c r="P162" s="225">
        <f>O162*H162</f>
        <v>0</v>
      </c>
      <c r="Q162" s="225">
        <v>0</v>
      </c>
      <c r="R162" s="225">
        <f>Q162*H162</f>
        <v>0</v>
      </c>
      <c r="S162" s="225">
        <v>0</v>
      </c>
      <c r="T162" s="226">
        <f>S162*H162</f>
        <v>0</v>
      </c>
      <c r="U162" s="42"/>
      <c r="V162" s="42"/>
      <c r="W162" s="42"/>
      <c r="X162" s="42"/>
      <c r="Y162" s="42"/>
      <c r="Z162" s="42"/>
      <c r="AA162" s="42"/>
      <c r="AB162" s="42"/>
      <c r="AC162" s="42"/>
      <c r="AD162" s="42"/>
      <c r="AE162" s="42"/>
      <c r="AR162" s="227" t="s">
        <v>215</v>
      </c>
      <c r="AT162" s="227" t="s">
        <v>217</v>
      </c>
      <c r="AU162" s="227" t="s">
        <v>83</v>
      </c>
      <c r="AY162" s="20" t="s">
        <v>214</v>
      </c>
      <c r="BE162" s="228">
        <f>IF(N162="základní",J162,0)</f>
        <v>0</v>
      </c>
      <c r="BF162" s="228">
        <f>IF(N162="snížená",J162,0)</f>
        <v>0</v>
      </c>
      <c r="BG162" s="228">
        <f>IF(N162="zákl. přenesená",J162,0)</f>
        <v>0</v>
      </c>
      <c r="BH162" s="228">
        <f>IF(N162="sníž. přenesená",J162,0)</f>
        <v>0</v>
      </c>
      <c r="BI162" s="228">
        <f>IF(N162="nulová",J162,0)</f>
        <v>0</v>
      </c>
      <c r="BJ162" s="20" t="s">
        <v>83</v>
      </c>
      <c r="BK162" s="228">
        <f>ROUND(I162*H162,2)</f>
        <v>0</v>
      </c>
      <c r="BL162" s="20" t="s">
        <v>215</v>
      </c>
      <c r="BM162" s="227" t="s">
        <v>690</v>
      </c>
    </row>
    <row r="163" s="2" customFormat="1">
      <c r="A163" s="42"/>
      <c r="B163" s="43"/>
      <c r="C163" s="44"/>
      <c r="D163" s="236" t="s">
        <v>283</v>
      </c>
      <c r="E163" s="44"/>
      <c r="F163" s="267" t="s">
        <v>4977</v>
      </c>
      <c r="G163" s="44"/>
      <c r="H163" s="44"/>
      <c r="I163" s="231"/>
      <c r="J163" s="44"/>
      <c r="K163" s="44"/>
      <c r="L163" s="48"/>
      <c r="M163" s="232"/>
      <c r="N163" s="233"/>
      <c r="O163" s="88"/>
      <c r="P163" s="88"/>
      <c r="Q163" s="88"/>
      <c r="R163" s="88"/>
      <c r="S163" s="88"/>
      <c r="T163" s="89"/>
      <c r="U163" s="42"/>
      <c r="V163" s="42"/>
      <c r="W163" s="42"/>
      <c r="X163" s="42"/>
      <c r="Y163" s="42"/>
      <c r="Z163" s="42"/>
      <c r="AA163" s="42"/>
      <c r="AB163" s="42"/>
      <c r="AC163" s="42"/>
      <c r="AD163" s="42"/>
      <c r="AE163" s="42"/>
      <c r="AT163" s="20" t="s">
        <v>283</v>
      </c>
      <c r="AU163" s="20" t="s">
        <v>83</v>
      </c>
    </row>
    <row r="164" s="2" customFormat="1" ht="33" customHeight="1">
      <c r="A164" s="42"/>
      <c r="B164" s="43"/>
      <c r="C164" s="216" t="s">
        <v>441</v>
      </c>
      <c r="D164" s="216" t="s">
        <v>217</v>
      </c>
      <c r="E164" s="217" t="s">
        <v>4984</v>
      </c>
      <c r="F164" s="218" t="s">
        <v>4985</v>
      </c>
      <c r="G164" s="219" t="s">
        <v>280</v>
      </c>
      <c r="H164" s="220">
        <v>143</v>
      </c>
      <c r="I164" s="221"/>
      <c r="J164" s="222">
        <f>ROUND(I164*H164,2)</f>
        <v>0</v>
      </c>
      <c r="K164" s="218" t="s">
        <v>32</v>
      </c>
      <c r="L164" s="48"/>
      <c r="M164" s="223" t="s">
        <v>32</v>
      </c>
      <c r="N164" s="224" t="s">
        <v>47</v>
      </c>
      <c r="O164" s="88"/>
      <c r="P164" s="225">
        <f>O164*H164</f>
        <v>0</v>
      </c>
      <c r="Q164" s="225">
        <v>0</v>
      </c>
      <c r="R164" s="225">
        <f>Q164*H164</f>
        <v>0</v>
      </c>
      <c r="S164" s="225">
        <v>0</v>
      </c>
      <c r="T164" s="226">
        <f>S164*H164</f>
        <v>0</v>
      </c>
      <c r="U164" s="42"/>
      <c r="V164" s="42"/>
      <c r="W164" s="42"/>
      <c r="X164" s="42"/>
      <c r="Y164" s="42"/>
      <c r="Z164" s="42"/>
      <c r="AA164" s="42"/>
      <c r="AB164" s="42"/>
      <c r="AC164" s="42"/>
      <c r="AD164" s="42"/>
      <c r="AE164" s="42"/>
      <c r="AR164" s="227" t="s">
        <v>215</v>
      </c>
      <c r="AT164" s="227" t="s">
        <v>217</v>
      </c>
      <c r="AU164" s="227" t="s">
        <v>83</v>
      </c>
      <c r="AY164" s="20" t="s">
        <v>214</v>
      </c>
      <c r="BE164" s="228">
        <f>IF(N164="základní",J164,0)</f>
        <v>0</v>
      </c>
      <c r="BF164" s="228">
        <f>IF(N164="snížená",J164,0)</f>
        <v>0</v>
      </c>
      <c r="BG164" s="228">
        <f>IF(N164="zákl. přenesená",J164,0)</f>
        <v>0</v>
      </c>
      <c r="BH164" s="228">
        <f>IF(N164="sníž. přenesená",J164,0)</f>
        <v>0</v>
      </c>
      <c r="BI164" s="228">
        <f>IF(N164="nulová",J164,0)</f>
        <v>0</v>
      </c>
      <c r="BJ164" s="20" t="s">
        <v>83</v>
      </c>
      <c r="BK164" s="228">
        <f>ROUND(I164*H164,2)</f>
        <v>0</v>
      </c>
      <c r="BL164" s="20" t="s">
        <v>215</v>
      </c>
      <c r="BM164" s="227" t="s">
        <v>702</v>
      </c>
    </row>
    <row r="165" s="2" customFormat="1">
      <c r="A165" s="42"/>
      <c r="B165" s="43"/>
      <c r="C165" s="44"/>
      <c r="D165" s="236" t="s">
        <v>283</v>
      </c>
      <c r="E165" s="44"/>
      <c r="F165" s="267" t="s">
        <v>4977</v>
      </c>
      <c r="G165" s="44"/>
      <c r="H165" s="44"/>
      <c r="I165" s="231"/>
      <c r="J165" s="44"/>
      <c r="K165" s="44"/>
      <c r="L165" s="48"/>
      <c r="M165" s="232"/>
      <c r="N165" s="233"/>
      <c r="O165" s="88"/>
      <c r="P165" s="88"/>
      <c r="Q165" s="88"/>
      <c r="R165" s="88"/>
      <c r="S165" s="88"/>
      <c r="T165" s="89"/>
      <c r="U165" s="42"/>
      <c r="V165" s="42"/>
      <c r="W165" s="42"/>
      <c r="X165" s="42"/>
      <c r="Y165" s="42"/>
      <c r="Z165" s="42"/>
      <c r="AA165" s="42"/>
      <c r="AB165" s="42"/>
      <c r="AC165" s="42"/>
      <c r="AD165" s="42"/>
      <c r="AE165" s="42"/>
      <c r="AT165" s="20" t="s">
        <v>283</v>
      </c>
      <c r="AU165" s="20" t="s">
        <v>83</v>
      </c>
    </row>
    <row r="166" s="2" customFormat="1" ht="33" customHeight="1">
      <c r="A166" s="42"/>
      <c r="B166" s="43"/>
      <c r="C166" s="216" t="s">
        <v>448</v>
      </c>
      <c r="D166" s="216" t="s">
        <v>217</v>
      </c>
      <c r="E166" s="217" t="s">
        <v>4986</v>
      </c>
      <c r="F166" s="218" t="s">
        <v>4987</v>
      </c>
      <c r="G166" s="219" t="s">
        <v>280</v>
      </c>
      <c r="H166" s="220">
        <v>193</v>
      </c>
      <c r="I166" s="221"/>
      <c r="J166" s="222">
        <f>ROUND(I166*H166,2)</f>
        <v>0</v>
      </c>
      <c r="K166" s="218" t="s">
        <v>32</v>
      </c>
      <c r="L166" s="48"/>
      <c r="M166" s="223" t="s">
        <v>32</v>
      </c>
      <c r="N166" s="224" t="s">
        <v>47</v>
      </c>
      <c r="O166" s="88"/>
      <c r="P166" s="225">
        <f>O166*H166</f>
        <v>0</v>
      </c>
      <c r="Q166" s="225">
        <v>0</v>
      </c>
      <c r="R166" s="225">
        <f>Q166*H166</f>
        <v>0</v>
      </c>
      <c r="S166" s="225">
        <v>0</v>
      </c>
      <c r="T166" s="226">
        <f>S166*H166</f>
        <v>0</v>
      </c>
      <c r="U166" s="42"/>
      <c r="V166" s="42"/>
      <c r="W166" s="42"/>
      <c r="X166" s="42"/>
      <c r="Y166" s="42"/>
      <c r="Z166" s="42"/>
      <c r="AA166" s="42"/>
      <c r="AB166" s="42"/>
      <c r="AC166" s="42"/>
      <c r="AD166" s="42"/>
      <c r="AE166" s="42"/>
      <c r="AR166" s="227" t="s">
        <v>215</v>
      </c>
      <c r="AT166" s="227" t="s">
        <v>217</v>
      </c>
      <c r="AU166" s="227" t="s">
        <v>83</v>
      </c>
      <c r="AY166" s="20" t="s">
        <v>214</v>
      </c>
      <c r="BE166" s="228">
        <f>IF(N166="základní",J166,0)</f>
        <v>0</v>
      </c>
      <c r="BF166" s="228">
        <f>IF(N166="snížená",J166,0)</f>
        <v>0</v>
      </c>
      <c r="BG166" s="228">
        <f>IF(N166="zákl. přenesená",J166,0)</f>
        <v>0</v>
      </c>
      <c r="BH166" s="228">
        <f>IF(N166="sníž. přenesená",J166,0)</f>
        <v>0</v>
      </c>
      <c r="BI166" s="228">
        <f>IF(N166="nulová",J166,0)</f>
        <v>0</v>
      </c>
      <c r="BJ166" s="20" t="s">
        <v>83</v>
      </c>
      <c r="BK166" s="228">
        <f>ROUND(I166*H166,2)</f>
        <v>0</v>
      </c>
      <c r="BL166" s="20" t="s">
        <v>215</v>
      </c>
      <c r="BM166" s="227" t="s">
        <v>712</v>
      </c>
    </row>
    <row r="167" s="2" customFormat="1">
      <c r="A167" s="42"/>
      <c r="B167" s="43"/>
      <c r="C167" s="44"/>
      <c r="D167" s="236" t="s">
        <v>283</v>
      </c>
      <c r="E167" s="44"/>
      <c r="F167" s="267" t="s">
        <v>4977</v>
      </c>
      <c r="G167" s="44"/>
      <c r="H167" s="44"/>
      <c r="I167" s="231"/>
      <c r="J167" s="44"/>
      <c r="K167" s="44"/>
      <c r="L167" s="48"/>
      <c r="M167" s="232"/>
      <c r="N167" s="233"/>
      <c r="O167" s="88"/>
      <c r="P167" s="88"/>
      <c r="Q167" s="88"/>
      <c r="R167" s="88"/>
      <c r="S167" s="88"/>
      <c r="T167" s="89"/>
      <c r="U167" s="42"/>
      <c r="V167" s="42"/>
      <c r="W167" s="42"/>
      <c r="X167" s="42"/>
      <c r="Y167" s="42"/>
      <c r="Z167" s="42"/>
      <c r="AA167" s="42"/>
      <c r="AB167" s="42"/>
      <c r="AC167" s="42"/>
      <c r="AD167" s="42"/>
      <c r="AE167" s="42"/>
      <c r="AT167" s="20" t="s">
        <v>283</v>
      </c>
      <c r="AU167" s="20" t="s">
        <v>83</v>
      </c>
    </row>
    <row r="168" s="2" customFormat="1" ht="33" customHeight="1">
      <c r="A168" s="42"/>
      <c r="B168" s="43"/>
      <c r="C168" s="216" t="s">
        <v>453</v>
      </c>
      <c r="D168" s="216" t="s">
        <v>217</v>
      </c>
      <c r="E168" s="217" t="s">
        <v>4988</v>
      </c>
      <c r="F168" s="218" t="s">
        <v>4989</v>
      </c>
      <c r="G168" s="219" t="s">
        <v>280</v>
      </c>
      <c r="H168" s="220">
        <v>595</v>
      </c>
      <c r="I168" s="221"/>
      <c r="J168" s="222">
        <f>ROUND(I168*H168,2)</f>
        <v>0</v>
      </c>
      <c r="K168" s="218" t="s">
        <v>32</v>
      </c>
      <c r="L168" s="48"/>
      <c r="M168" s="223" t="s">
        <v>32</v>
      </c>
      <c r="N168" s="224" t="s">
        <v>47</v>
      </c>
      <c r="O168" s="88"/>
      <c r="P168" s="225">
        <f>O168*H168</f>
        <v>0</v>
      </c>
      <c r="Q168" s="225">
        <v>0</v>
      </c>
      <c r="R168" s="225">
        <f>Q168*H168</f>
        <v>0</v>
      </c>
      <c r="S168" s="225">
        <v>0</v>
      </c>
      <c r="T168" s="226">
        <f>S168*H168</f>
        <v>0</v>
      </c>
      <c r="U168" s="42"/>
      <c r="V168" s="42"/>
      <c r="W168" s="42"/>
      <c r="X168" s="42"/>
      <c r="Y168" s="42"/>
      <c r="Z168" s="42"/>
      <c r="AA168" s="42"/>
      <c r="AB168" s="42"/>
      <c r="AC168" s="42"/>
      <c r="AD168" s="42"/>
      <c r="AE168" s="42"/>
      <c r="AR168" s="227" t="s">
        <v>215</v>
      </c>
      <c r="AT168" s="227" t="s">
        <v>217</v>
      </c>
      <c r="AU168" s="227" t="s">
        <v>83</v>
      </c>
      <c r="AY168" s="20" t="s">
        <v>214</v>
      </c>
      <c r="BE168" s="228">
        <f>IF(N168="základní",J168,0)</f>
        <v>0</v>
      </c>
      <c r="BF168" s="228">
        <f>IF(N168="snížená",J168,0)</f>
        <v>0</v>
      </c>
      <c r="BG168" s="228">
        <f>IF(N168="zákl. přenesená",J168,0)</f>
        <v>0</v>
      </c>
      <c r="BH168" s="228">
        <f>IF(N168="sníž. přenesená",J168,0)</f>
        <v>0</v>
      </c>
      <c r="BI168" s="228">
        <f>IF(N168="nulová",J168,0)</f>
        <v>0</v>
      </c>
      <c r="BJ168" s="20" t="s">
        <v>83</v>
      </c>
      <c r="BK168" s="228">
        <f>ROUND(I168*H168,2)</f>
        <v>0</v>
      </c>
      <c r="BL168" s="20" t="s">
        <v>215</v>
      </c>
      <c r="BM168" s="227" t="s">
        <v>721</v>
      </c>
    </row>
    <row r="169" s="2" customFormat="1">
      <c r="A169" s="42"/>
      <c r="B169" s="43"/>
      <c r="C169" s="44"/>
      <c r="D169" s="236" t="s">
        <v>283</v>
      </c>
      <c r="E169" s="44"/>
      <c r="F169" s="267" t="s">
        <v>4990</v>
      </c>
      <c r="G169" s="44"/>
      <c r="H169" s="44"/>
      <c r="I169" s="231"/>
      <c r="J169" s="44"/>
      <c r="K169" s="44"/>
      <c r="L169" s="48"/>
      <c r="M169" s="232"/>
      <c r="N169" s="233"/>
      <c r="O169" s="88"/>
      <c r="P169" s="88"/>
      <c r="Q169" s="88"/>
      <c r="R169" s="88"/>
      <c r="S169" s="88"/>
      <c r="T169" s="89"/>
      <c r="U169" s="42"/>
      <c r="V169" s="42"/>
      <c r="W169" s="42"/>
      <c r="X169" s="42"/>
      <c r="Y169" s="42"/>
      <c r="Z169" s="42"/>
      <c r="AA169" s="42"/>
      <c r="AB169" s="42"/>
      <c r="AC169" s="42"/>
      <c r="AD169" s="42"/>
      <c r="AE169" s="42"/>
      <c r="AT169" s="20" t="s">
        <v>283</v>
      </c>
      <c r="AU169" s="20" t="s">
        <v>83</v>
      </c>
    </row>
    <row r="170" s="2" customFormat="1" ht="33" customHeight="1">
      <c r="A170" s="42"/>
      <c r="B170" s="43"/>
      <c r="C170" s="216" t="s">
        <v>459</v>
      </c>
      <c r="D170" s="216" t="s">
        <v>217</v>
      </c>
      <c r="E170" s="217" t="s">
        <v>4991</v>
      </c>
      <c r="F170" s="218" t="s">
        <v>4992</v>
      </c>
      <c r="G170" s="219" t="s">
        <v>280</v>
      </c>
      <c r="H170" s="220">
        <v>848</v>
      </c>
      <c r="I170" s="221"/>
      <c r="J170" s="222">
        <f>ROUND(I170*H170,2)</f>
        <v>0</v>
      </c>
      <c r="K170" s="218" t="s">
        <v>32</v>
      </c>
      <c r="L170" s="48"/>
      <c r="M170" s="223" t="s">
        <v>32</v>
      </c>
      <c r="N170" s="224" t="s">
        <v>47</v>
      </c>
      <c r="O170" s="88"/>
      <c r="P170" s="225">
        <f>O170*H170</f>
        <v>0</v>
      </c>
      <c r="Q170" s="225">
        <v>0</v>
      </c>
      <c r="R170" s="225">
        <f>Q170*H170</f>
        <v>0</v>
      </c>
      <c r="S170" s="225">
        <v>0</v>
      </c>
      <c r="T170" s="226">
        <f>S170*H170</f>
        <v>0</v>
      </c>
      <c r="U170" s="42"/>
      <c r="V170" s="42"/>
      <c r="W170" s="42"/>
      <c r="X170" s="42"/>
      <c r="Y170" s="42"/>
      <c r="Z170" s="42"/>
      <c r="AA170" s="42"/>
      <c r="AB170" s="42"/>
      <c r="AC170" s="42"/>
      <c r="AD170" s="42"/>
      <c r="AE170" s="42"/>
      <c r="AR170" s="227" t="s">
        <v>215</v>
      </c>
      <c r="AT170" s="227" t="s">
        <v>217</v>
      </c>
      <c r="AU170" s="227" t="s">
        <v>83</v>
      </c>
      <c r="AY170" s="20" t="s">
        <v>214</v>
      </c>
      <c r="BE170" s="228">
        <f>IF(N170="základní",J170,0)</f>
        <v>0</v>
      </c>
      <c r="BF170" s="228">
        <f>IF(N170="snížená",J170,0)</f>
        <v>0</v>
      </c>
      <c r="BG170" s="228">
        <f>IF(N170="zákl. přenesená",J170,0)</f>
        <v>0</v>
      </c>
      <c r="BH170" s="228">
        <f>IF(N170="sníž. přenesená",J170,0)</f>
        <v>0</v>
      </c>
      <c r="BI170" s="228">
        <f>IF(N170="nulová",J170,0)</f>
        <v>0</v>
      </c>
      <c r="BJ170" s="20" t="s">
        <v>83</v>
      </c>
      <c r="BK170" s="228">
        <f>ROUND(I170*H170,2)</f>
        <v>0</v>
      </c>
      <c r="BL170" s="20" t="s">
        <v>215</v>
      </c>
      <c r="BM170" s="227" t="s">
        <v>731</v>
      </c>
    </row>
    <row r="171" s="2" customFormat="1">
      <c r="A171" s="42"/>
      <c r="B171" s="43"/>
      <c r="C171" s="44"/>
      <c r="D171" s="236" t="s">
        <v>283</v>
      </c>
      <c r="E171" s="44"/>
      <c r="F171" s="267" t="s">
        <v>4990</v>
      </c>
      <c r="G171" s="44"/>
      <c r="H171" s="44"/>
      <c r="I171" s="231"/>
      <c r="J171" s="44"/>
      <c r="K171" s="44"/>
      <c r="L171" s="48"/>
      <c r="M171" s="232"/>
      <c r="N171" s="233"/>
      <c r="O171" s="88"/>
      <c r="P171" s="88"/>
      <c r="Q171" s="88"/>
      <c r="R171" s="88"/>
      <c r="S171" s="88"/>
      <c r="T171" s="89"/>
      <c r="U171" s="42"/>
      <c r="V171" s="42"/>
      <c r="W171" s="42"/>
      <c r="X171" s="42"/>
      <c r="Y171" s="42"/>
      <c r="Z171" s="42"/>
      <c r="AA171" s="42"/>
      <c r="AB171" s="42"/>
      <c r="AC171" s="42"/>
      <c r="AD171" s="42"/>
      <c r="AE171" s="42"/>
      <c r="AT171" s="20" t="s">
        <v>283</v>
      </c>
      <c r="AU171" s="20" t="s">
        <v>83</v>
      </c>
    </row>
    <row r="172" s="2" customFormat="1" ht="33" customHeight="1">
      <c r="A172" s="42"/>
      <c r="B172" s="43"/>
      <c r="C172" s="216" t="s">
        <v>465</v>
      </c>
      <c r="D172" s="216" t="s">
        <v>217</v>
      </c>
      <c r="E172" s="217" t="s">
        <v>4993</v>
      </c>
      <c r="F172" s="218" t="s">
        <v>4994</v>
      </c>
      <c r="G172" s="219" t="s">
        <v>280</v>
      </c>
      <c r="H172" s="220">
        <v>482</v>
      </c>
      <c r="I172" s="221"/>
      <c r="J172" s="222">
        <f>ROUND(I172*H172,2)</f>
        <v>0</v>
      </c>
      <c r="K172" s="218" t="s">
        <v>32</v>
      </c>
      <c r="L172" s="48"/>
      <c r="M172" s="223" t="s">
        <v>32</v>
      </c>
      <c r="N172" s="224" t="s">
        <v>47</v>
      </c>
      <c r="O172" s="88"/>
      <c r="P172" s="225">
        <f>O172*H172</f>
        <v>0</v>
      </c>
      <c r="Q172" s="225">
        <v>0</v>
      </c>
      <c r="R172" s="225">
        <f>Q172*H172</f>
        <v>0</v>
      </c>
      <c r="S172" s="225">
        <v>0</v>
      </c>
      <c r="T172" s="226">
        <f>S172*H172</f>
        <v>0</v>
      </c>
      <c r="U172" s="42"/>
      <c r="V172" s="42"/>
      <c r="W172" s="42"/>
      <c r="X172" s="42"/>
      <c r="Y172" s="42"/>
      <c r="Z172" s="42"/>
      <c r="AA172" s="42"/>
      <c r="AB172" s="42"/>
      <c r="AC172" s="42"/>
      <c r="AD172" s="42"/>
      <c r="AE172" s="42"/>
      <c r="AR172" s="227" t="s">
        <v>215</v>
      </c>
      <c r="AT172" s="227" t="s">
        <v>217</v>
      </c>
      <c r="AU172" s="227" t="s">
        <v>83</v>
      </c>
      <c r="AY172" s="20" t="s">
        <v>214</v>
      </c>
      <c r="BE172" s="228">
        <f>IF(N172="základní",J172,0)</f>
        <v>0</v>
      </c>
      <c r="BF172" s="228">
        <f>IF(N172="snížená",J172,0)</f>
        <v>0</v>
      </c>
      <c r="BG172" s="228">
        <f>IF(N172="zákl. přenesená",J172,0)</f>
        <v>0</v>
      </c>
      <c r="BH172" s="228">
        <f>IF(N172="sníž. přenesená",J172,0)</f>
        <v>0</v>
      </c>
      <c r="BI172" s="228">
        <f>IF(N172="nulová",J172,0)</f>
        <v>0</v>
      </c>
      <c r="BJ172" s="20" t="s">
        <v>83</v>
      </c>
      <c r="BK172" s="228">
        <f>ROUND(I172*H172,2)</f>
        <v>0</v>
      </c>
      <c r="BL172" s="20" t="s">
        <v>215</v>
      </c>
      <c r="BM172" s="227" t="s">
        <v>741</v>
      </c>
    </row>
    <row r="173" s="2" customFormat="1">
      <c r="A173" s="42"/>
      <c r="B173" s="43"/>
      <c r="C173" s="44"/>
      <c r="D173" s="236" t="s">
        <v>283</v>
      </c>
      <c r="E173" s="44"/>
      <c r="F173" s="267" t="s">
        <v>4990</v>
      </c>
      <c r="G173" s="44"/>
      <c r="H173" s="44"/>
      <c r="I173" s="231"/>
      <c r="J173" s="44"/>
      <c r="K173" s="44"/>
      <c r="L173" s="48"/>
      <c r="M173" s="232"/>
      <c r="N173" s="233"/>
      <c r="O173" s="88"/>
      <c r="P173" s="88"/>
      <c r="Q173" s="88"/>
      <c r="R173" s="88"/>
      <c r="S173" s="88"/>
      <c r="T173" s="89"/>
      <c r="U173" s="42"/>
      <c r="V173" s="42"/>
      <c r="W173" s="42"/>
      <c r="X173" s="42"/>
      <c r="Y173" s="42"/>
      <c r="Z173" s="42"/>
      <c r="AA173" s="42"/>
      <c r="AB173" s="42"/>
      <c r="AC173" s="42"/>
      <c r="AD173" s="42"/>
      <c r="AE173" s="42"/>
      <c r="AT173" s="20" t="s">
        <v>283</v>
      </c>
      <c r="AU173" s="20" t="s">
        <v>83</v>
      </c>
    </row>
    <row r="174" s="2" customFormat="1" ht="33" customHeight="1">
      <c r="A174" s="42"/>
      <c r="B174" s="43"/>
      <c r="C174" s="216" t="s">
        <v>470</v>
      </c>
      <c r="D174" s="216" t="s">
        <v>217</v>
      </c>
      <c r="E174" s="217" t="s">
        <v>4995</v>
      </c>
      <c r="F174" s="218" t="s">
        <v>4996</v>
      </c>
      <c r="G174" s="219" t="s">
        <v>280</v>
      </c>
      <c r="H174" s="220">
        <v>391</v>
      </c>
      <c r="I174" s="221"/>
      <c r="J174" s="222">
        <f>ROUND(I174*H174,2)</f>
        <v>0</v>
      </c>
      <c r="K174" s="218" t="s">
        <v>32</v>
      </c>
      <c r="L174" s="48"/>
      <c r="M174" s="223" t="s">
        <v>32</v>
      </c>
      <c r="N174" s="224" t="s">
        <v>47</v>
      </c>
      <c r="O174" s="88"/>
      <c r="P174" s="225">
        <f>O174*H174</f>
        <v>0</v>
      </c>
      <c r="Q174" s="225">
        <v>0</v>
      </c>
      <c r="R174" s="225">
        <f>Q174*H174</f>
        <v>0</v>
      </c>
      <c r="S174" s="225">
        <v>0</v>
      </c>
      <c r="T174" s="226">
        <f>S174*H174</f>
        <v>0</v>
      </c>
      <c r="U174" s="42"/>
      <c r="V174" s="42"/>
      <c r="W174" s="42"/>
      <c r="X174" s="42"/>
      <c r="Y174" s="42"/>
      <c r="Z174" s="42"/>
      <c r="AA174" s="42"/>
      <c r="AB174" s="42"/>
      <c r="AC174" s="42"/>
      <c r="AD174" s="42"/>
      <c r="AE174" s="42"/>
      <c r="AR174" s="227" t="s">
        <v>215</v>
      </c>
      <c r="AT174" s="227" t="s">
        <v>217</v>
      </c>
      <c r="AU174" s="227" t="s">
        <v>83</v>
      </c>
      <c r="AY174" s="20" t="s">
        <v>214</v>
      </c>
      <c r="BE174" s="228">
        <f>IF(N174="základní",J174,0)</f>
        <v>0</v>
      </c>
      <c r="BF174" s="228">
        <f>IF(N174="snížená",J174,0)</f>
        <v>0</v>
      </c>
      <c r="BG174" s="228">
        <f>IF(N174="zákl. přenesená",J174,0)</f>
        <v>0</v>
      </c>
      <c r="BH174" s="228">
        <f>IF(N174="sníž. přenesená",J174,0)</f>
        <v>0</v>
      </c>
      <c r="BI174" s="228">
        <f>IF(N174="nulová",J174,0)</f>
        <v>0</v>
      </c>
      <c r="BJ174" s="20" t="s">
        <v>83</v>
      </c>
      <c r="BK174" s="228">
        <f>ROUND(I174*H174,2)</f>
        <v>0</v>
      </c>
      <c r="BL174" s="20" t="s">
        <v>215</v>
      </c>
      <c r="BM174" s="227" t="s">
        <v>755</v>
      </c>
    </row>
    <row r="175" s="2" customFormat="1">
      <c r="A175" s="42"/>
      <c r="B175" s="43"/>
      <c r="C175" s="44"/>
      <c r="D175" s="236" t="s">
        <v>283</v>
      </c>
      <c r="E175" s="44"/>
      <c r="F175" s="267" t="s">
        <v>4990</v>
      </c>
      <c r="G175" s="44"/>
      <c r="H175" s="44"/>
      <c r="I175" s="231"/>
      <c r="J175" s="44"/>
      <c r="K175" s="44"/>
      <c r="L175" s="48"/>
      <c r="M175" s="232"/>
      <c r="N175" s="233"/>
      <c r="O175" s="88"/>
      <c r="P175" s="88"/>
      <c r="Q175" s="88"/>
      <c r="R175" s="88"/>
      <c r="S175" s="88"/>
      <c r="T175" s="89"/>
      <c r="U175" s="42"/>
      <c r="V175" s="42"/>
      <c r="W175" s="42"/>
      <c r="X175" s="42"/>
      <c r="Y175" s="42"/>
      <c r="Z175" s="42"/>
      <c r="AA175" s="42"/>
      <c r="AB175" s="42"/>
      <c r="AC175" s="42"/>
      <c r="AD175" s="42"/>
      <c r="AE175" s="42"/>
      <c r="AT175" s="20" t="s">
        <v>283</v>
      </c>
      <c r="AU175" s="20" t="s">
        <v>83</v>
      </c>
    </row>
    <row r="176" s="2" customFormat="1" ht="33" customHeight="1">
      <c r="A176" s="42"/>
      <c r="B176" s="43"/>
      <c r="C176" s="216" t="s">
        <v>477</v>
      </c>
      <c r="D176" s="216" t="s">
        <v>217</v>
      </c>
      <c r="E176" s="217" t="s">
        <v>4997</v>
      </c>
      <c r="F176" s="218" t="s">
        <v>4998</v>
      </c>
      <c r="G176" s="219" t="s">
        <v>280</v>
      </c>
      <c r="H176" s="220">
        <v>235</v>
      </c>
      <c r="I176" s="221"/>
      <c r="J176" s="222">
        <f>ROUND(I176*H176,2)</f>
        <v>0</v>
      </c>
      <c r="K176" s="218" t="s">
        <v>32</v>
      </c>
      <c r="L176" s="48"/>
      <c r="M176" s="223" t="s">
        <v>32</v>
      </c>
      <c r="N176" s="224" t="s">
        <v>47</v>
      </c>
      <c r="O176" s="88"/>
      <c r="P176" s="225">
        <f>O176*H176</f>
        <v>0</v>
      </c>
      <c r="Q176" s="225">
        <v>0</v>
      </c>
      <c r="R176" s="225">
        <f>Q176*H176</f>
        <v>0</v>
      </c>
      <c r="S176" s="225">
        <v>0</v>
      </c>
      <c r="T176" s="226">
        <f>S176*H176</f>
        <v>0</v>
      </c>
      <c r="U176" s="42"/>
      <c r="V176" s="42"/>
      <c r="W176" s="42"/>
      <c r="X176" s="42"/>
      <c r="Y176" s="42"/>
      <c r="Z176" s="42"/>
      <c r="AA176" s="42"/>
      <c r="AB176" s="42"/>
      <c r="AC176" s="42"/>
      <c r="AD176" s="42"/>
      <c r="AE176" s="42"/>
      <c r="AR176" s="227" t="s">
        <v>215</v>
      </c>
      <c r="AT176" s="227" t="s">
        <v>217</v>
      </c>
      <c r="AU176" s="227" t="s">
        <v>83</v>
      </c>
      <c r="AY176" s="20" t="s">
        <v>214</v>
      </c>
      <c r="BE176" s="228">
        <f>IF(N176="základní",J176,0)</f>
        <v>0</v>
      </c>
      <c r="BF176" s="228">
        <f>IF(N176="snížená",J176,0)</f>
        <v>0</v>
      </c>
      <c r="BG176" s="228">
        <f>IF(N176="zákl. přenesená",J176,0)</f>
        <v>0</v>
      </c>
      <c r="BH176" s="228">
        <f>IF(N176="sníž. přenesená",J176,0)</f>
        <v>0</v>
      </c>
      <c r="BI176" s="228">
        <f>IF(N176="nulová",J176,0)</f>
        <v>0</v>
      </c>
      <c r="BJ176" s="20" t="s">
        <v>83</v>
      </c>
      <c r="BK176" s="228">
        <f>ROUND(I176*H176,2)</f>
        <v>0</v>
      </c>
      <c r="BL176" s="20" t="s">
        <v>215</v>
      </c>
      <c r="BM176" s="227" t="s">
        <v>766</v>
      </c>
    </row>
    <row r="177" s="2" customFormat="1">
      <c r="A177" s="42"/>
      <c r="B177" s="43"/>
      <c r="C177" s="44"/>
      <c r="D177" s="236" t="s">
        <v>283</v>
      </c>
      <c r="E177" s="44"/>
      <c r="F177" s="267" t="s">
        <v>4990</v>
      </c>
      <c r="G177" s="44"/>
      <c r="H177" s="44"/>
      <c r="I177" s="231"/>
      <c r="J177" s="44"/>
      <c r="K177" s="44"/>
      <c r="L177" s="48"/>
      <c r="M177" s="232"/>
      <c r="N177" s="233"/>
      <c r="O177" s="88"/>
      <c r="P177" s="88"/>
      <c r="Q177" s="88"/>
      <c r="R177" s="88"/>
      <c r="S177" s="88"/>
      <c r="T177" s="89"/>
      <c r="U177" s="42"/>
      <c r="V177" s="42"/>
      <c r="W177" s="42"/>
      <c r="X177" s="42"/>
      <c r="Y177" s="42"/>
      <c r="Z177" s="42"/>
      <c r="AA177" s="42"/>
      <c r="AB177" s="42"/>
      <c r="AC177" s="42"/>
      <c r="AD177" s="42"/>
      <c r="AE177" s="42"/>
      <c r="AT177" s="20" t="s">
        <v>283</v>
      </c>
      <c r="AU177" s="20" t="s">
        <v>83</v>
      </c>
    </row>
    <row r="178" s="2" customFormat="1" ht="33" customHeight="1">
      <c r="A178" s="42"/>
      <c r="B178" s="43"/>
      <c r="C178" s="216" t="s">
        <v>486</v>
      </c>
      <c r="D178" s="216" t="s">
        <v>217</v>
      </c>
      <c r="E178" s="217" t="s">
        <v>4999</v>
      </c>
      <c r="F178" s="218" t="s">
        <v>5000</v>
      </c>
      <c r="G178" s="219" t="s">
        <v>280</v>
      </c>
      <c r="H178" s="220">
        <v>39</v>
      </c>
      <c r="I178" s="221"/>
      <c r="J178" s="222">
        <f>ROUND(I178*H178,2)</f>
        <v>0</v>
      </c>
      <c r="K178" s="218" t="s">
        <v>32</v>
      </c>
      <c r="L178" s="48"/>
      <c r="M178" s="223" t="s">
        <v>32</v>
      </c>
      <c r="N178" s="224" t="s">
        <v>47</v>
      </c>
      <c r="O178" s="88"/>
      <c r="P178" s="225">
        <f>O178*H178</f>
        <v>0</v>
      </c>
      <c r="Q178" s="225">
        <v>0</v>
      </c>
      <c r="R178" s="225">
        <f>Q178*H178</f>
        <v>0</v>
      </c>
      <c r="S178" s="225">
        <v>0</v>
      </c>
      <c r="T178" s="226">
        <f>S178*H178</f>
        <v>0</v>
      </c>
      <c r="U178" s="42"/>
      <c r="V178" s="42"/>
      <c r="W178" s="42"/>
      <c r="X178" s="42"/>
      <c r="Y178" s="42"/>
      <c r="Z178" s="42"/>
      <c r="AA178" s="42"/>
      <c r="AB178" s="42"/>
      <c r="AC178" s="42"/>
      <c r="AD178" s="42"/>
      <c r="AE178" s="42"/>
      <c r="AR178" s="227" t="s">
        <v>215</v>
      </c>
      <c r="AT178" s="227" t="s">
        <v>217</v>
      </c>
      <c r="AU178" s="227" t="s">
        <v>83</v>
      </c>
      <c r="AY178" s="20" t="s">
        <v>214</v>
      </c>
      <c r="BE178" s="228">
        <f>IF(N178="základní",J178,0)</f>
        <v>0</v>
      </c>
      <c r="BF178" s="228">
        <f>IF(N178="snížená",J178,0)</f>
        <v>0</v>
      </c>
      <c r="BG178" s="228">
        <f>IF(N178="zákl. přenesená",J178,0)</f>
        <v>0</v>
      </c>
      <c r="BH178" s="228">
        <f>IF(N178="sníž. přenesená",J178,0)</f>
        <v>0</v>
      </c>
      <c r="BI178" s="228">
        <f>IF(N178="nulová",J178,0)</f>
        <v>0</v>
      </c>
      <c r="BJ178" s="20" t="s">
        <v>83</v>
      </c>
      <c r="BK178" s="228">
        <f>ROUND(I178*H178,2)</f>
        <v>0</v>
      </c>
      <c r="BL178" s="20" t="s">
        <v>215</v>
      </c>
      <c r="BM178" s="227" t="s">
        <v>774</v>
      </c>
    </row>
    <row r="179" s="2" customFormat="1">
      <c r="A179" s="42"/>
      <c r="B179" s="43"/>
      <c r="C179" s="44"/>
      <c r="D179" s="236" t="s">
        <v>283</v>
      </c>
      <c r="E179" s="44"/>
      <c r="F179" s="267" t="s">
        <v>4977</v>
      </c>
      <c r="G179" s="44"/>
      <c r="H179" s="44"/>
      <c r="I179" s="231"/>
      <c r="J179" s="44"/>
      <c r="K179" s="44"/>
      <c r="L179" s="48"/>
      <c r="M179" s="232"/>
      <c r="N179" s="233"/>
      <c r="O179" s="88"/>
      <c r="P179" s="88"/>
      <c r="Q179" s="88"/>
      <c r="R179" s="88"/>
      <c r="S179" s="88"/>
      <c r="T179" s="89"/>
      <c r="U179" s="42"/>
      <c r="V179" s="42"/>
      <c r="W179" s="42"/>
      <c r="X179" s="42"/>
      <c r="Y179" s="42"/>
      <c r="Z179" s="42"/>
      <c r="AA179" s="42"/>
      <c r="AB179" s="42"/>
      <c r="AC179" s="42"/>
      <c r="AD179" s="42"/>
      <c r="AE179" s="42"/>
      <c r="AT179" s="20" t="s">
        <v>283</v>
      </c>
      <c r="AU179" s="20" t="s">
        <v>83</v>
      </c>
    </row>
    <row r="180" s="2" customFormat="1" ht="37.8" customHeight="1">
      <c r="A180" s="42"/>
      <c r="B180" s="43"/>
      <c r="C180" s="216" t="s">
        <v>492</v>
      </c>
      <c r="D180" s="216" t="s">
        <v>217</v>
      </c>
      <c r="E180" s="217" t="s">
        <v>5001</v>
      </c>
      <c r="F180" s="218" t="s">
        <v>5002</v>
      </c>
      <c r="G180" s="219" t="s">
        <v>280</v>
      </c>
      <c r="H180" s="220">
        <v>46</v>
      </c>
      <c r="I180" s="221"/>
      <c r="J180" s="222">
        <f>ROUND(I180*H180,2)</f>
        <v>0</v>
      </c>
      <c r="K180" s="218" t="s">
        <v>32</v>
      </c>
      <c r="L180" s="48"/>
      <c r="M180" s="223" t="s">
        <v>32</v>
      </c>
      <c r="N180" s="224" t="s">
        <v>47</v>
      </c>
      <c r="O180" s="88"/>
      <c r="P180" s="225">
        <f>O180*H180</f>
        <v>0</v>
      </c>
      <c r="Q180" s="225">
        <v>0</v>
      </c>
      <c r="R180" s="225">
        <f>Q180*H180</f>
        <v>0</v>
      </c>
      <c r="S180" s="225">
        <v>0</v>
      </c>
      <c r="T180" s="226">
        <f>S180*H180</f>
        <v>0</v>
      </c>
      <c r="U180" s="42"/>
      <c r="V180" s="42"/>
      <c r="W180" s="42"/>
      <c r="X180" s="42"/>
      <c r="Y180" s="42"/>
      <c r="Z180" s="42"/>
      <c r="AA180" s="42"/>
      <c r="AB180" s="42"/>
      <c r="AC180" s="42"/>
      <c r="AD180" s="42"/>
      <c r="AE180" s="42"/>
      <c r="AR180" s="227" t="s">
        <v>215</v>
      </c>
      <c r="AT180" s="227" t="s">
        <v>217</v>
      </c>
      <c r="AU180" s="227" t="s">
        <v>83</v>
      </c>
      <c r="AY180" s="20" t="s">
        <v>214</v>
      </c>
      <c r="BE180" s="228">
        <f>IF(N180="základní",J180,0)</f>
        <v>0</v>
      </c>
      <c r="BF180" s="228">
        <f>IF(N180="snížená",J180,0)</f>
        <v>0</v>
      </c>
      <c r="BG180" s="228">
        <f>IF(N180="zákl. přenesená",J180,0)</f>
        <v>0</v>
      </c>
      <c r="BH180" s="228">
        <f>IF(N180="sníž. přenesená",J180,0)</f>
        <v>0</v>
      </c>
      <c r="BI180" s="228">
        <f>IF(N180="nulová",J180,0)</f>
        <v>0</v>
      </c>
      <c r="BJ180" s="20" t="s">
        <v>83</v>
      </c>
      <c r="BK180" s="228">
        <f>ROUND(I180*H180,2)</f>
        <v>0</v>
      </c>
      <c r="BL180" s="20" t="s">
        <v>215</v>
      </c>
      <c r="BM180" s="227" t="s">
        <v>3007</v>
      </c>
    </row>
    <row r="181" s="2" customFormat="1">
      <c r="A181" s="42"/>
      <c r="B181" s="43"/>
      <c r="C181" s="44"/>
      <c r="D181" s="236" t="s">
        <v>283</v>
      </c>
      <c r="E181" s="44"/>
      <c r="F181" s="267" t="s">
        <v>5003</v>
      </c>
      <c r="G181" s="44"/>
      <c r="H181" s="44"/>
      <c r="I181" s="231"/>
      <c r="J181" s="44"/>
      <c r="K181" s="44"/>
      <c r="L181" s="48"/>
      <c r="M181" s="232"/>
      <c r="N181" s="233"/>
      <c r="O181" s="88"/>
      <c r="P181" s="88"/>
      <c r="Q181" s="88"/>
      <c r="R181" s="88"/>
      <c r="S181" s="88"/>
      <c r="T181" s="89"/>
      <c r="U181" s="42"/>
      <c r="V181" s="42"/>
      <c r="W181" s="42"/>
      <c r="X181" s="42"/>
      <c r="Y181" s="42"/>
      <c r="Z181" s="42"/>
      <c r="AA181" s="42"/>
      <c r="AB181" s="42"/>
      <c r="AC181" s="42"/>
      <c r="AD181" s="42"/>
      <c r="AE181" s="42"/>
      <c r="AT181" s="20" t="s">
        <v>283</v>
      </c>
      <c r="AU181" s="20" t="s">
        <v>83</v>
      </c>
    </row>
    <row r="182" s="2" customFormat="1" ht="44.25" customHeight="1">
      <c r="A182" s="42"/>
      <c r="B182" s="43"/>
      <c r="C182" s="216" t="s">
        <v>497</v>
      </c>
      <c r="D182" s="216" t="s">
        <v>217</v>
      </c>
      <c r="E182" s="217" t="s">
        <v>5004</v>
      </c>
      <c r="F182" s="218" t="s">
        <v>5005</v>
      </c>
      <c r="G182" s="219" t="s">
        <v>280</v>
      </c>
      <c r="H182" s="220">
        <v>25</v>
      </c>
      <c r="I182" s="221"/>
      <c r="J182" s="222">
        <f>ROUND(I182*H182,2)</f>
        <v>0</v>
      </c>
      <c r="K182" s="218" t="s">
        <v>32</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215</v>
      </c>
      <c r="AT182" s="227" t="s">
        <v>217</v>
      </c>
      <c r="AU182" s="227" t="s">
        <v>83</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215</v>
      </c>
      <c r="BM182" s="227" t="s">
        <v>3032</v>
      </c>
    </row>
    <row r="183" s="2" customFormat="1">
      <c r="A183" s="42"/>
      <c r="B183" s="43"/>
      <c r="C183" s="44"/>
      <c r="D183" s="236" t="s">
        <v>283</v>
      </c>
      <c r="E183" s="44"/>
      <c r="F183" s="267" t="s">
        <v>4447</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283</v>
      </c>
      <c r="AU183" s="20" t="s">
        <v>83</v>
      </c>
    </row>
    <row r="184" s="2" customFormat="1" ht="33" customHeight="1">
      <c r="A184" s="42"/>
      <c r="B184" s="43"/>
      <c r="C184" s="216" t="s">
        <v>504</v>
      </c>
      <c r="D184" s="216" t="s">
        <v>217</v>
      </c>
      <c r="E184" s="217" t="s">
        <v>5006</v>
      </c>
      <c r="F184" s="218" t="s">
        <v>5007</v>
      </c>
      <c r="G184" s="219" t="s">
        <v>280</v>
      </c>
      <c r="H184" s="220">
        <v>263</v>
      </c>
      <c r="I184" s="221"/>
      <c r="J184" s="222">
        <f>ROUND(I184*H184,2)</f>
        <v>0</v>
      </c>
      <c r="K184" s="218" t="s">
        <v>32</v>
      </c>
      <c r="L184" s="48"/>
      <c r="M184" s="223" t="s">
        <v>32</v>
      </c>
      <c r="N184" s="224" t="s">
        <v>47</v>
      </c>
      <c r="O184" s="88"/>
      <c r="P184" s="225">
        <f>O184*H184</f>
        <v>0</v>
      </c>
      <c r="Q184" s="225">
        <v>0</v>
      </c>
      <c r="R184" s="225">
        <f>Q184*H184</f>
        <v>0</v>
      </c>
      <c r="S184" s="225">
        <v>0</v>
      </c>
      <c r="T184" s="226">
        <f>S184*H184</f>
        <v>0</v>
      </c>
      <c r="U184" s="42"/>
      <c r="V184" s="42"/>
      <c r="W184" s="42"/>
      <c r="X184" s="42"/>
      <c r="Y184" s="42"/>
      <c r="Z184" s="42"/>
      <c r="AA184" s="42"/>
      <c r="AB184" s="42"/>
      <c r="AC184" s="42"/>
      <c r="AD184" s="42"/>
      <c r="AE184" s="42"/>
      <c r="AR184" s="227" t="s">
        <v>215</v>
      </c>
      <c r="AT184" s="227" t="s">
        <v>217</v>
      </c>
      <c r="AU184" s="227" t="s">
        <v>83</v>
      </c>
      <c r="AY184" s="20" t="s">
        <v>214</v>
      </c>
      <c r="BE184" s="228">
        <f>IF(N184="základní",J184,0)</f>
        <v>0</v>
      </c>
      <c r="BF184" s="228">
        <f>IF(N184="snížená",J184,0)</f>
        <v>0</v>
      </c>
      <c r="BG184" s="228">
        <f>IF(N184="zákl. přenesená",J184,0)</f>
        <v>0</v>
      </c>
      <c r="BH184" s="228">
        <f>IF(N184="sníž. přenesená",J184,0)</f>
        <v>0</v>
      </c>
      <c r="BI184" s="228">
        <f>IF(N184="nulová",J184,0)</f>
        <v>0</v>
      </c>
      <c r="BJ184" s="20" t="s">
        <v>83</v>
      </c>
      <c r="BK184" s="228">
        <f>ROUND(I184*H184,2)</f>
        <v>0</v>
      </c>
      <c r="BL184" s="20" t="s">
        <v>215</v>
      </c>
      <c r="BM184" s="227" t="s">
        <v>3037</v>
      </c>
    </row>
    <row r="185" s="2" customFormat="1">
      <c r="A185" s="42"/>
      <c r="B185" s="43"/>
      <c r="C185" s="44"/>
      <c r="D185" s="236" t="s">
        <v>283</v>
      </c>
      <c r="E185" s="44"/>
      <c r="F185" s="267" t="s">
        <v>5008</v>
      </c>
      <c r="G185" s="44"/>
      <c r="H185" s="44"/>
      <c r="I185" s="231"/>
      <c r="J185" s="44"/>
      <c r="K185" s="44"/>
      <c r="L185" s="48"/>
      <c r="M185" s="232"/>
      <c r="N185" s="233"/>
      <c r="O185" s="88"/>
      <c r="P185" s="88"/>
      <c r="Q185" s="88"/>
      <c r="R185" s="88"/>
      <c r="S185" s="88"/>
      <c r="T185" s="89"/>
      <c r="U185" s="42"/>
      <c r="V185" s="42"/>
      <c r="W185" s="42"/>
      <c r="X185" s="42"/>
      <c r="Y185" s="42"/>
      <c r="Z185" s="42"/>
      <c r="AA185" s="42"/>
      <c r="AB185" s="42"/>
      <c r="AC185" s="42"/>
      <c r="AD185" s="42"/>
      <c r="AE185" s="42"/>
      <c r="AT185" s="20" t="s">
        <v>283</v>
      </c>
      <c r="AU185" s="20" t="s">
        <v>83</v>
      </c>
    </row>
    <row r="186" s="2" customFormat="1" ht="33" customHeight="1">
      <c r="A186" s="42"/>
      <c r="B186" s="43"/>
      <c r="C186" s="216" t="s">
        <v>512</v>
      </c>
      <c r="D186" s="216" t="s">
        <v>217</v>
      </c>
      <c r="E186" s="217" t="s">
        <v>5009</v>
      </c>
      <c r="F186" s="218" t="s">
        <v>5010</v>
      </c>
      <c r="G186" s="219" t="s">
        <v>280</v>
      </c>
      <c r="H186" s="220">
        <v>324</v>
      </c>
      <c r="I186" s="221"/>
      <c r="J186" s="222">
        <f>ROUND(I186*H186,2)</f>
        <v>0</v>
      </c>
      <c r="K186" s="218" t="s">
        <v>32</v>
      </c>
      <c r="L186" s="48"/>
      <c r="M186" s="223" t="s">
        <v>32</v>
      </c>
      <c r="N186" s="224" t="s">
        <v>47</v>
      </c>
      <c r="O186" s="88"/>
      <c r="P186" s="225">
        <f>O186*H186</f>
        <v>0</v>
      </c>
      <c r="Q186" s="225">
        <v>0</v>
      </c>
      <c r="R186" s="225">
        <f>Q186*H186</f>
        <v>0</v>
      </c>
      <c r="S186" s="225">
        <v>0</v>
      </c>
      <c r="T186" s="226">
        <f>S186*H186</f>
        <v>0</v>
      </c>
      <c r="U186" s="42"/>
      <c r="V186" s="42"/>
      <c r="W186" s="42"/>
      <c r="X186" s="42"/>
      <c r="Y186" s="42"/>
      <c r="Z186" s="42"/>
      <c r="AA186" s="42"/>
      <c r="AB186" s="42"/>
      <c r="AC186" s="42"/>
      <c r="AD186" s="42"/>
      <c r="AE186" s="42"/>
      <c r="AR186" s="227" t="s">
        <v>215</v>
      </c>
      <c r="AT186" s="227" t="s">
        <v>217</v>
      </c>
      <c r="AU186" s="227" t="s">
        <v>83</v>
      </c>
      <c r="AY186" s="20" t="s">
        <v>214</v>
      </c>
      <c r="BE186" s="228">
        <f>IF(N186="základní",J186,0)</f>
        <v>0</v>
      </c>
      <c r="BF186" s="228">
        <f>IF(N186="snížená",J186,0)</f>
        <v>0</v>
      </c>
      <c r="BG186" s="228">
        <f>IF(N186="zákl. přenesená",J186,0)</f>
        <v>0</v>
      </c>
      <c r="BH186" s="228">
        <f>IF(N186="sníž. přenesená",J186,0)</f>
        <v>0</v>
      </c>
      <c r="BI186" s="228">
        <f>IF(N186="nulová",J186,0)</f>
        <v>0</v>
      </c>
      <c r="BJ186" s="20" t="s">
        <v>83</v>
      </c>
      <c r="BK186" s="228">
        <f>ROUND(I186*H186,2)</f>
        <v>0</v>
      </c>
      <c r="BL186" s="20" t="s">
        <v>215</v>
      </c>
      <c r="BM186" s="227" t="s">
        <v>3046</v>
      </c>
    </row>
    <row r="187" s="2" customFormat="1">
      <c r="A187" s="42"/>
      <c r="B187" s="43"/>
      <c r="C187" s="44"/>
      <c r="D187" s="236" t="s">
        <v>283</v>
      </c>
      <c r="E187" s="44"/>
      <c r="F187" s="267" t="s">
        <v>5011</v>
      </c>
      <c r="G187" s="44"/>
      <c r="H187" s="44"/>
      <c r="I187" s="231"/>
      <c r="J187" s="44"/>
      <c r="K187" s="44"/>
      <c r="L187" s="48"/>
      <c r="M187" s="232"/>
      <c r="N187" s="233"/>
      <c r="O187" s="88"/>
      <c r="P187" s="88"/>
      <c r="Q187" s="88"/>
      <c r="R187" s="88"/>
      <c r="S187" s="88"/>
      <c r="T187" s="89"/>
      <c r="U187" s="42"/>
      <c r="V187" s="42"/>
      <c r="W187" s="42"/>
      <c r="X187" s="42"/>
      <c r="Y187" s="42"/>
      <c r="Z187" s="42"/>
      <c r="AA187" s="42"/>
      <c r="AB187" s="42"/>
      <c r="AC187" s="42"/>
      <c r="AD187" s="42"/>
      <c r="AE187" s="42"/>
      <c r="AT187" s="20" t="s">
        <v>283</v>
      </c>
      <c r="AU187" s="20" t="s">
        <v>83</v>
      </c>
    </row>
    <row r="188" s="12" customFormat="1" ht="25.92" customHeight="1">
      <c r="A188" s="12"/>
      <c r="B188" s="200"/>
      <c r="C188" s="201"/>
      <c r="D188" s="202" t="s">
        <v>75</v>
      </c>
      <c r="E188" s="203" t="s">
        <v>215</v>
      </c>
      <c r="F188" s="203" t="s">
        <v>5012</v>
      </c>
      <c r="G188" s="201"/>
      <c r="H188" s="201"/>
      <c r="I188" s="204"/>
      <c r="J188" s="205">
        <f>BK188</f>
        <v>0</v>
      </c>
      <c r="K188" s="201"/>
      <c r="L188" s="206"/>
      <c r="M188" s="207"/>
      <c r="N188" s="208"/>
      <c r="O188" s="208"/>
      <c r="P188" s="209">
        <f>SUM(P189:P222)</f>
        <v>0</v>
      </c>
      <c r="Q188" s="208"/>
      <c r="R188" s="209">
        <f>SUM(R189:R222)</f>
        <v>0</v>
      </c>
      <c r="S188" s="208"/>
      <c r="T188" s="210">
        <f>SUM(T189:T222)</f>
        <v>0</v>
      </c>
      <c r="U188" s="12"/>
      <c r="V188" s="12"/>
      <c r="W188" s="12"/>
      <c r="X188" s="12"/>
      <c r="Y188" s="12"/>
      <c r="Z188" s="12"/>
      <c r="AA188" s="12"/>
      <c r="AB188" s="12"/>
      <c r="AC188" s="12"/>
      <c r="AD188" s="12"/>
      <c r="AE188" s="12"/>
      <c r="AR188" s="211" t="s">
        <v>83</v>
      </c>
      <c r="AT188" s="212" t="s">
        <v>75</v>
      </c>
      <c r="AU188" s="212" t="s">
        <v>76</v>
      </c>
      <c r="AY188" s="211" t="s">
        <v>214</v>
      </c>
      <c r="BK188" s="213">
        <f>SUM(BK189:BK222)</f>
        <v>0</v>
      </c>
    </row>
    <row r="189" s="2" customFormat="1" ht="37.8" customHeight="1">
      <c r="A189" s="42"/>
      <c r="B189" s="43"/>
      <c r="C189" s="216" t="s">
        <v>515</v>
      </c>
      <c r="D189" s="216" t="s">
        <v>217</v>
      </c>
      <c r="E189" s="217" t="s">
        <v>5013</v>
      </c>
      <c r="F189" s="218" t="s">
        <v>5014</v>
      </c>
      <c r="G189" s="219" t="s">
        <v>670</v>
      </c>
      <c r="H189" s="220">
        <v>559</v>
      </c>
      <c r="I189" s="221"/>
      <c r="J189" s="222">
        <f>ROUND(I189*H189,2)</f>
        <v>0</v>
      </c>
      <c r="K189" s="218" t="s">
        <v>32</v>
      </c>
      <c r="L189" s="48"/>
      <c r="M189" s="223" t="s">
        <v>32</v>
      </c>
      <c r="N189" s="224" t="s">
        <v>47</v>
      </c>
      <c r="O189" s="88"/>
      <c r="P189" s="225">
        <f>O189*H189</f>
        <v>0</v>
      </c>
      <c r="Q189" s="225">
        <v>0</v>
      </c>
      <c r="R189" s="225">
        <f>Q189*H189</f>
        <v>0</v>
      </c>
      <c r="S189" s="225">
        <v>0</v>
      </c>
      <c r="T189" s="226">
        <f>S189*H189</f>
        <v>0</v>
      </c>
      <c r="U189" s="42"/>
      <c r="V189" s="42"/>
      <c r="W189" s="42"/>
      <c r="X189" s="42"/>
      <c r="Y189" s="42"/>
      <c r="Z189" s="42"/>
      <c r="AA189" s="42"/>
      <c r="AB189" s="42"/>
      <c r="AC189" s="42"/>
      <c r="AD189" s="42"/>
      <c r="AE189" s="42"/>
      <c r="AR189" s="227" t="s">
        <v>215</v>
      </c>
      <c r="AT189" s="227" t="s">
        <v>217</v>
      </c>
      <c r="AU189" s="227" t="s">
        <v>83</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215</v>
      </c>
      <c r="BM189" s="227" t="s">
        <v>3057</v>
      </c>
    </row>
    <row r="190" s="2" customFormat="1">
      <c r="A190" s="42"/>
      <c r="B190" s="43"/>
      <c r="C190" s="44"/>
      <c r="D190" s="236" t="s">
        <v>283</v>
      </c>
      <c r="E190" s="44"/>
      <c r="F190" s="267" t="s">
        <v>4447</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283</v>
      </c>
      <c r="AU190" s="20" t="s">
        <v>83</v>
      </c>
    </row>
    <row r="191" s="2" customFormat="1" ht="37.8" customHeight="1">
      <c r="A191" s="42"/>
      <c r="B191" s="43"/>
      <c r="C191" s="216" t="s">
        <v>522</v>
      </c>
      <c r="D191" s="216" t="s">
        <v>217</v>
      </c>
      <c r="E191" s="217" t="s">
        <v>5015</v>
      </c>
      <c r="F191" s="218" t="s">
        <v>5016</v>
      </c>
      <c r="G191" s="219" t="s">
        <v>670</v>
      </c>
      <c r="H191" s="220">
        <v>34</v>
      </c>
      <c r="I191" s="221"/>
      <c r="J191" s="222">
        <f>ROUND(I191*H191,2)</f>
        <v>0</v>
      </c>
      <c r="K191" s="218" t="s">
        <v>32</v>
      </c>
      <c r="L191" s="48"/>
      <c r="M191" s="223" t="s">
        <v>32</v>
      </c>
      <c r="N191" s="224" t="s">
        <v>47</v>
      </c>
      <c r="O191" s="88"/>
      <c r="P191" s="225">
        <f>O191*H191</f>
        <v>0</v>
      </c>
      <c r="Q191" s="225">
        <v>0</v>
      </c>
      <c r="R191" s="225">
        <f>Q191*H191</f>
        <v>0</v>
      </c>
      <c r="S191" s="225">
        <v>0</v>
      </c>
      <c r="T191" s="226">
        <f>S191*H191</f>
        <v>0</v>
      </c>
      <c r="U191" s="42"/>
      <c r="V191" s="42"/>
      <c r="W191" s="42"/>
      <c r="X191" s="42"/>
      <c r="Y191" s="42"/>
      <c r="Z191" s="42"/>
      <c r="AA191" s="42"/>
      <c r="AB191" s="42"/>
      <c r="AC191" s="42"/>
      <c r="AD191" s="42"/>
      <c r="AE191" s="42"/>
      <c r="AR191" s="227" t="s">
        <v>215</v>
      </c>
      <c r="AT191" s="227" t="s">
        <v>217</v>
      </c>
      <c r="AU191" s="227" t="s">
        <v>83</v>
      </c>
      <c r="AY191" s="20" t="s">
        <v>214</v>
      </c>
      <c r="BE191" s="228">
        <f>IF(N191="základní",J191,0)</f>
        <v>0</v>
      </c>
      <c r="BF191" s="228">
        <f>IF(N191="snížená",J191,0)</f>
        <v>0</v>
      </c>
      <c r="BG191" s="228">
        <f>IF(N191="zákl. přenesená",J191,0)</f>
        <v>0</v>
      </c>
      <c r="BH191" s="228">
        <f>IF(N191="sníž. přenesená",J191,0)</f>
        <v>0</v>
      </c>
      <c r="BI191" s="228">
        <f>IF(N191="nulová",J191,0)</f>
        <v>0</v>
      </c>
      <c r="BJ191" s="20" t="s">
        <v>83</v>
      </c>
      <c r="BK191" s="228">
        <f>ROUND(I191*H191,2)</f>
        <v>0</v>
      </c>
      <c r="BL191" s="20" t="s">
        <v>215</v>
      </c>
      <c r="BM191" s="227" t="s">
        <v>3062</v>
      </c>
    </row>
    <row r="192" s="2" customFormat="1">
      <c r="A192" s="42"/>
      <c r="B192" s="43"/>
      <c r="C192" s="44"/>
      <c r="D192" s="236" t="s">
        <v>283</v>
      </c>
      <c r="E192" s="44"/>
      <c r="F192" s="267" t="s">
        <v>4447</v>
      </c>
      <c r="G192" s="44"/>
      <c r="H192" s="44"/>
      <c r="I192" s="231"/>
      <c r="J192" s="44"/>
      <c r="K192" s="44"/>
      <c r="L192" s="48"/>
      <c r="M192" s="232"/>
      <c r="N192" s="233"/>
      <c r="O192" s="88"/>
      <c r="P192" s="88"/>
      <c r="Q192" s="88"/>
      <c r="R192" s="88"/>
      <c r="S192" s="88"/>
      <c r="T192" s="89"/>
      <c r="U192" s="42"/>
      <c r="V192" s="42"/>
      <c r="W192" s="42"/>
      <c r="X192" s="42"/>
      <c r="Y192" s="42"/>
      <c r="Z192" s="42"/>
      <c r="AA192" s="42"/>
      <c r="AB192" s="42"/>
      <c r="AC192" s="42"/>
      <c r="AD192" s="42"/>
      <c r="AE192" s="42"/>
      <c r="AT192" s="20" t="s">
        <v>283</v>
      </c>
      <c r="AU192" s="20" t="s">
        <v>83</v>
      </c>
    </row>
    <row r="193" s="2" customFormat="1" ht="37.8" customHeight="1">
      <c r="A193" s="42"/>
      <c r="B193" s="43"/>
      <c r="C193" s="216" t="s">
        <v>529</v>
      </c>
      <c r="D193" s="216" t="s">
        <v>217</v>
      </c>
      <c r="E193" s="217" t="s">
        <v>5017</v>
      </c>
      <c r="F193" s="218" t="s">
        <v>5018</v>
      </c>
      <c r="G193" s="219" t="s">
        <v>670</v>
      </c>
      <c r="H193" s="220">
        <v>1</v>
      </c>
      <c r="I193" s="221"/>
      <c r="J193" s="222">
        <f>ROUND(I193*H193,2)</f>
        <v>0</v>
      </c>
      <c r="K193" s="218" t="s">
        <v>32</v>
      </c>
      <c r="L193" s="48"/>
      <c r="M193" s="223" t="s">
        <v>32</v>
      </c>
      <c r="N193" s="224" t="s">
        <v>47</v>
      </c>
      <c r="O193" s="88"/>
      <c r="P193" s="225">
        <f>O193*H193</f>
        <v>0</v>
      </c>
      <c r="Q193" s="225">
        <v>0</v>
      </c>
      <c r="R193" s="225">
        <f>Q193*H193</f>
        <v>0</v>
      </c>
      <c r="S193" s="225">
        <v>0</v>
      </c>
      <c r="T193" s="226">
        <f>S193*H193</f>
        <v>0</v>
      </c>
      <c r="U193" s="42"/>
      <c r="V193" s="42"/>
      <c r="W193" s="42"/>
      <c r="X193" s="42"/>
      <c r="Y193" s="42"/>
      <c r="Z193" s="42"/>
      <c r="AA193" s="42"/>
      <c r="AB193" s="42"/>
      <c r="AC193" s="42"/>
      <c r="AD193" s="42"/>
      <c r="AE193" s="42"/>
      <c r="AR193" s="227" t="s">
        <v>215</v>
      </c>
      <c r="AT193" s="227" t="s">
        <v>217</v>
      </c>
      <c r="AU193" s="227" t="s">
        <v>83</v>
      </c>
      <c r="AY193" s="20" t="s">
        <v>214</v>
      </c>
      <c r="BE193" s="228">
        <f>IF(N193="základní",J193,0)</f>
        <v>0</v>
      </c>
      <c r="BF193" s="228">
        <f>IF(N193="snížená",J193,0)</f>
        <v>0</v>
      </c>
      <c r="BG193" s="228">
        <f>IF(N193="zákl. přenesená",J193,0)</f>
        <v>0</v>
      </c>
      <c r="BH193" s="228">
        <f>IF(N193="sníž. přenesená",J193,0)</f>
        <v>0</v>
      </c>
      <c r="BI193" s="228">
        <f>IF(N193="nulová",J193,0)</f>
        <v>0</v>
      </c>
      <c r="BJ193" s="20" t="s">
        <v>83</v>
      </c>
      <c r="BK193" s="228">
        <f>ROUND(I193*H193,2)</f>
        <v>0</v>
      </c>
      <c r="BL193" s="20" t="s">
        <v>215</v>
      </c>
      <c r="BM193" s="227" t="s">
        <v>3067</v>
      </c>
    </row>
    <row r="194" s="2" customFormat="1">
      <c r="A194" s="42"/>
      <c r="B194" s="43"/>
      <c r="C194" s="44"/>
      <c r="D194" s="236" t="s">
        <v>283</v>
      </c>
      <c r="E194" s="44"/>
      <c r="F194" s="267" t="s">
        <v>4447</v>
      </c>
      <c r="G194" s="44"/>
      <c r="H194" s="44"/>
      <c r="I194" s="231"/>
      <c r="J194" s="44"/>
      <c r="K194" s="44"/>
      <c r="L194" s="48"/>
      <c r="M194" s="232"/>
      <c r="N194" s="233"/>
      <c r="O194" s="88"/>
      <c r="P194" s="88"/>
      <c r="Q194" s="88"/>
      <c r="R194" s="88"/>
      <c r="S194" s="88"/>
      <c r="T194" s="89"/>
      <c r="U194" s="42"/>
      <c r="V194" s="42"/>
      <c r="W194" s="42"/>
      <c r="X194" s="42"/>
      <c r="Y194" s="42"/>
      <c r="Z194" s="42"/>
      <c r="AA194" s="42"/>
      <c r="AB194" s="42"/>
      <c r="AC194" s="42"/>
      <c r="AD194" s="42"/>
      <c r="AE194" s="42"/>
      <c r="AT194" s="20" t="s">
        <v>283</v>
      </c>
      <c r="AU194" s="20" t="s">
        <v>83</v>
      </c>
    </row>
    <row r="195" s="2" customFormat="1" ht="37.8" customHeight="1">
      <c r="A195" s="42"/>
      <c r="B195" s="43"/>
      <c r="C195" s="216" t="s">
        <v>535</v>
      </c>
      <c r="D195" s="216" t="s">
        <v>217</v>
      </c>
      <c r="E195" s="217" t="s">
        <v>5019</v>
      </c>
      <c r="F195" s="218" t="s">
        <v>5020</v>
      </c>
      <c r="G195" s="219" t="s">
        <v>670</v>
      </c>
      <c r="H195" s="220">
        <v>4</v>
      </c>
      <c r="I195" s="221"/>
      <c r="J195" s="222">
        <f>ROUND(I195*H195,2)</f>
        <v>0</v>
      </c>
      <c r="K195" s="218" t="s">
        <v>32</v>
      </c>
      <c r="L195" s="48"/>
      <c r="M195" s="223" t="s">
        <v>32</v>
      </c>
      <c r="N195" s="224" t="s">
        <v>47</v>
      </c>
      <c r="O195" s="88"/>
      <c r="P195" s="225">
        <f>O195*H195</f>
        <v>0</v>
      </c>
      <c r="Q195" s="225">
        <v>0</v>
      </c>
      <c r="R195" s="225">
        <f>Q195*H195</f>
        <v>0</v>
      </c>
      <c r="S195" s="225">
        <v>0</v>
      </c>
      <c r="T195" s="226">
        <f>S195*H195</f>
        <v>0</v>
      </c>
      <c r="U195" s="42"/>
      <c r="V195" s="42"/>
      <c r="W195" s="42"/>
      <c r="X195" s="42"/>
      <c r="Y195" s="42"/>
      <c r="Z195" s="42"/>
      <c r="AA195" s="42"/>
      <c r="AB195" s="42"/>
      <c r="AC195" s="42"/>
      <c r="AD195" s="42"/>
      <c r="AE195" s="42"/>
      <c r="AR195" s="227" t="s">
        <v>215</v>
      </c>
      <c r="AT195" s="227" t="s">
        <v>217</v>
      </c>
      <c r="AU195" s="227" t="s">
        <v>83</v>
      </c>
      <c r="AY195" s="20" t="s">
        <v>214</v>
      </c>
      <c r="BE195" s="228">
        <f>IF(N195="základní",J195,0)</f>
        <v>0</v>
      </c>
      <c r="BF195" s="228">
        <f>IF(N195="snížená",J195,0)</f>
        <v>0</v>
      </c>
      <c r="BG195" s="228">
        <f>IF(N195="zákl. přenesená",J195,0)</f>
        <v>0</v>
      </c>
      <c r="BH195" s="228">
        <f>IF(N195="sníž. přenesená",J195,0)</f>
        <v>0</v>
      </c>
      <c r="BI195" s="228">
        <f>IF(N195="nulová",J195,0)</f>
        <v>0</v>
      </c>
      <c r="BJ195" s="20" t="s">
        <v>83</v>
      </c>
      <c r="BK195" s="228">
        <f>ROUND(I195*H195,2)</f>
        <v>0</v>
      </c>
      <c r="BL195" s="20" t="s">
        <v>215</v>
      </c>
      <c r="BM195" s="227" t="s">
        <v>3072</v>
      </c>
    </row>
    <row r="196" s="2" customFormat="1">
      <c r="A196" s="42"/>
      <c r="B196" s="43"/>
      <c r="C196" s="44"/>
      <c r="D196" s="236" t="s">
        <v>283</v>
      </c>
      <c r="E196" s="44"/>
      <c r="F196" s="267" t="s">
        <v>4447</v>
      </c>
      <c r="G196" s="44"/>
      <c r="H196" s="44"/>
      <c r="I196" s="231"/>
      <c r="J196" s="44"/>
      <c r="K196" s="44"/>
      <c r="L196" s="48"/>
      <c r="M196" s="232"/>
      <c r="N196" s="233"/>
      <c r="O196" s="88"/>
      <c r="P196" s="88"/>
      <c r="Q196" s="88"/>
      <c r="R196" s="88"/>
      <c r="S196" s="88"/>
      <c r="T196" s="89"/>
      <c r="U196" s="42"/>
      <c r="V196" s="42"/>
      <c r="W196" s="42"/>
      <c r="X196" s="42"/>
      <c r="Y196" s="42"/>
      <c r="Z196" s="42"/>
      <c r="AA196" s="42"/>
      <c r="AB196" s="42"/>
      <c r="AC196" s="42"/>
      <c r="AD196" s="42"/>
      <c r="AE196" s="42"/>
      <c r="AT196" s="20" t="s">
        <v>283</v>
      </c>
      <c r="AU196" s="20" t="s">
        <v>83</v>
      </c>
    </row>
    <row r="197" s="2" customFormat="1" ht="37.8" customHeight="1">
      <c r="A197" s="42"/>
      <c r="B197" s="43"/>
      <c r="C197" s="216" t="s">
        <v>540</v>
      </c>
      <c r="D197" s="216" t="s">
        <v>217</v>
      </c>
      <c r="E197" s="217" t="s">
        <v>5021</v>
      </c>
      <c r="F197" s="218" t="s">
        <v>5022</v>
      </c>
      <c r="G197" s="219" t="s">
        <v>670</v>
      </c>
      <c r="H197" s="220">
        <v>4</v>
      </c>
      <c r="I197" s="221"/>
      <c r="J197" s="222">
        <f>ROUND(I197*H197,2)</f>
        <v>0</v>
      </c>
      <c r="K197" s="218" t="s">
        <v>32</v>
      </c>
      <c r="L197" s="48"/>
      <c r="M197" s="223" t="s">
        <v>32</v>
      </c>
      <c r="N197" s="224" t="s">
        <v>47</v>
      </c>
      <c r="O197" s="88"/>
      <c r="P197" s="225">
        <f>O197*H197</f>
        <v>0</v>
      </c>
      <c r="Q197" s="225">
        <v>0</v>
      </c>
      <c r="R197" s="225">
        <f>Q197*H197</f>
        <v>0</v>
      </c>
      <c r="S197" s="225">
        <v>0</v>
      </c>
      <c r="T197" s="226">
        <f>S197*H197</f>
        <v>0</v>
      </c>
      <c r="U197" s="42"/>
      <c r="V197" s="42"/>
      <c r="W197" s="42"/>
      <c r="X197" s="42"/>
      <c r="Y197" s="42"/>
      <c r="Z197" s="42"/>
      <c r="AA197" s="42"/>
      <c r="AB197" s="42"/>
      <c r="AC197" s="42"/>
      <c r="AD197" s="42"/>
      <c r="AE197" s="42"/>
      <c r="AR197" s="227" t="s">
        <v>215</v>
      </c>
      <c r="AT197" s="227" t="s">
        <v>217</v>
      </c>
      <c r="AU197" s="227" t="s">
        <v>83</v>
      </c>
      <c r="AY197" s="20" t="s">
        <v>214</v>
      </c>
      <c r="BE197" s="228">
        <f>IF(N197="základní",J197,0)</f>
        <v>0</v>
      </c>
      <c r="BF197" s="228">
        <f>IF(N197="snížená",J197,0)</f>
        <v>0</v>
      </c>
      <c r="BG197" s="228">
        <f>IF(N197="zákl. přenesená",J197,0)</f>
        <v>0</v>
      </c>
      <c r="BH197" s="228">
        <f>IF(N197="sníž. přenesená",J197,0)</f>
        <v>0</v>
      </c>
      <c r="BI197" s="228">
        <f>IF(N197="nulová",J197,0)</f>
        <v>0</v>
      </c>
      <c r="BJ197" s="20" t="s">
        <v>83</v>
      </c>
      <c r="BK197" s="228">
        <f>ROUND(I197*H197,2)</f>
        <v>0</v>
      </c>
      <c r="BL197" s="20" t="s">
        <v>215</v>
      </c>
      <c r="BM197" s="227" t="s">
        <v>3077</v>
      </c>
    </row>
    <row r="198" s="2" customFormat="1">
      <c r="A198" s="42"/>
      <c r="B198" s="43"/>
      <c r="C198" s="44"/>
      <c r="D198" s="236" t="s">
        <v>283</v>
      </c>
      <c r="E198" s="44"/>
      <c r="F198" s="267" t="s">
        <v>4447</v>
      </c>
      <c r="G198" s="44"/>
      <c r="H198" s="44"/>
      <c r="I198" s="231"/>
      <c r="J198" s="44"/>
      <c r="K198" s="44"/>
      <c r="L198" s="48"/>
      <c r="M198" s="232"/>
      <c r="N198" s="233"/>
      <c r="O198" s="88"/>
      <c r="P198" s="88"/>
      <c r="Q198" s="88"/>
      <c r="R198" s="88"/>
      <c r="S198" s="88"/>
      <c r="T198" s="89"/>
      <c r="U198" s="42"/>
      <c r="V198" s="42"/>
      <c r="W198" s="42"/>
      <c r="X198" s="42"/>
      <c r="Y198" s="42"/>
      <c r="Z198" s="42"/>
      <c r="AA198" s="42"/>
      <c r="AB198" s="42"/>
      <c r="AC198" s="42"/>
      <c r="AD198" s="42"/>
      <c r="AE198" s="42"/>
      <c r="AT198" s="20" t="s">
        <v>283</v>
      </c>
      <c r="AU198" s="20" t="s">
        <v>83</v>
      </c>
    </row>
    <row r="199" s="2" customFormat="1" ht="37.8" customHeight="1">
      <c r="A199" s="42"/>
      <c r="B199" s="43"/>
      <c r="C199" s="216" t="s">
        <v>547</v>
      </c>
      <c r="D199" s="216" t="s">
        <v>217</v>
      </c>
      <c r="E199" s="217" t="s">
        <v>5023</v>
      </c>
      <c r="F199" s="218" t="s">
        <v>5024</v>
      </c>
      <c r="G199" s="219" t="s">
        <v>670</v>
      </c>
      <c r="H199" s="220">
        <v>26</v>
      </c>
      <c r="I199" s="221"/>
      <c r="J199" s="222">
        <f>ROUND(I199*H199,2)</f>
        <v>0</v>
      </c>
      <c r="K199" s="218" t="s">
        <v>32</v>
      </c>
      <c r="L199" s="48"/>
      <c r="M199" s="223" t="s">
        <v>32</v>
      </c>
      <c r="N199" s="224" t="s">
        <v>47</v>
      </c>
      <c r="O199" s="88"/>
      <c r="P199" s="225">
        <f>O199*H199</f>
        <v>0</v>
      </c>
      <c r="Q199" s="225">
        <v>0</v>
      </c>
      <c r="R199" s="225">
        <f>Q199*H199</f>
        <v>0</v>
      </c>
      <c r="S199" s="225">
        <v>0</v>
      </c>
      <c r="T199" s="226">
        <f>S199*H199</f>
        <v>0</v>
      </c>
      <c r="U199" s="42"/>
      <c r="V199" s="42"/>
      <c r="W199" s="42"/>
      <c r="X199" s="42"/>
      <c r="Y199" s="42"/>
      <c r="Z199" s="42"/>
      <c r="AA199" s="42"/>
      <c r="AB199" s="42"/>
      <c r="AC199" s="42"/>
      <c r="AD199" s="42"/>
      <c r="AE199" s="42"/>
      <c r="AR199" s="227" t="s">
        <v>215</v>
      </c>
      <c r="AT199" s="227" t="s">
        <v>217</v>
      </c>
      <c r="AU199" s="227" t="s">
        <v>83</v>
      </c>
      <c r="AY199" s="20" t="s">
        <v>214</v>
      </c>
      <c r="BE199" s="228">
        <f>IF(N199="základní",J199,0)</f>
        <v>0</v>
      </c>
      <c r="BF199" s="228">
        <f>IF(N199="snížená",J199,0)</f>
        <v>0</v>
      </c>
      <c r="BG199" s="228">
        <f>IF(N199="zákl. přenesená",J199,0)</f>
        <v>0</v>
      </c>
      <c r="BH199" s="228">
        <f>IF(N199="sníž. přenesená",J199,0)</f>
        <v>0</v>
      </c>
      <c r="BI199" s="228">
        <f>IF(N199="nulová",J199,0)</f>
        <v>0</v>
      </c>
      <c r="BJ199" s="20" t="s">
        <v>83</v>
      </c>
      <c r="BK199" s="228">
        <f>ROUND(I199*H199,2)</f>
        <v>0</v>
      </c>
      <c r="BL199" s="20" t="s">
        <v>215</v>
      </c>
      <c r="BM199" s="227" t="s">
        <v>3081</v>
      </c>
    </row>
    <row r="200" s="2" customFormat="1">
      <c r="A200" s="42"/>
      <c r="B200" s="43"/>
      <c r="C200" s="44"/>
      <c r="D200" s="236" t="s">
        <v>283</v>
      </c>
      <c r="E200" s="44"/>
      <c r="F200" s="267" t="s">
        <v>4447</v>
      </c>
      <c r="G200" s="44"/>
      <c r="H200" s="44"/>
      <c r="I200" s="231"/>
      <c r="J200" s="44"/>
      <c r="K200" s="44"/>
      <c r="L200" s="48"/>
      <c r="M200" s="232"/>
      <c r="N200" s="233"/>
      <c r="O200" s="88"/>
      <c r="P200" s="88"/>
      <c r="Q200" s="88"/>
      <c r="R200" s="88"/>
      <c r="S200" s="88"/>
      <c r="T200" s="89"/>
      <c r="U200" s="42"/>
      <c r="V200" s="42"/>
      <c r="W200" s="42"/>
      <c r="X200" s="42"/>
      <c r="Y200" s="42"/>
      <c r="Z200" s="42"/>
      <c r="AA200" s="42"/>
      <c r="AB200" s="42"/>
      <c r="AC200" s="42"/>
      <c r="AD200" s="42"/>
      <c r="AE200" s="42"/>
      <c r="AT200" s="20" t="s">
        <v>283</v>
      </c>
      <c r="AU200" s="20" t="s">
        <v>83</v>
      </c>
    </row>
    <row r="201" s="2" customFormat="1" ht="37.8" customHeight="1">
      <c r="A201" s="42"/>
      <c r="B201" s="43"/>
      <c r="C201" s="216" t="s">
        <v>554</v>
      </c>
      <c r="D201" s="216" t="s">
        <v>217</v>
      </c>
      <c r="E201" s="217" t="s">
        <v>5025</v>
      </c>
      <c r="F201" s="218" t="s">
        <v>5026</v>
      </c>
      <c r="G201" s="219" t="s">
        <v>670</v>
      </c>
      <c r="H201" s="220">
        <v>15</v>
      </c>
      <c r="I201" s="221"/>
      <c r="J201" s="222">
        <f>ROUND(I201*H201,2)</f>
        <v>0</v>
      </c>
      <c r="K201" s="218" t="s">
        <v>32</v>
      </c>
      <c r="L201" s="48"/>
      <c r="M201" s="223" t="s">
        <v>32</v>
      </c>
      <c r="N201" s="224" t="s">
        <v>47</v>
      </c>
      <c r="O201" s="88"/>
      <c r="P201" s="225">
        <f>O201*H201</f>
        <v>0</v>
      </c>
      <c r="Q201" s="225">
        <v>0</v>
      </c>
      <c r="R201" s="225">
        <f>Q201*H201</f>
        <v>0</v>
      </c>
      <c r="S201" s="225">
        <v>0</v>
      </c>
      <c r="T201" s="226">
        <f>S201*H201</f>
        <v>0</v>
      </c>
      <c r="U201" s="42"/>
      <c r="V201" s="42"/>
      <c r="W201" s="42"/>
      <c r="X201" s="42"/>
      <c r="Y201" s="42"/>
      <c r="Z201" s="42"/>
      <c r="AA201" s="42"/>
      <c r="AB201" s="42"/>
      <c r="AC201" s="42"/>
      <c r="AD201" s="42"/>
      <c r="AE201" s="42"/>
      <c r="AR201" s="227" t="s">
        <v>215</v>
      </c>
      <c r="AT201" s="227" t="s">
        <v>217</v>
      </c>
      <c r="AU201" s="227" t="s">
        <v>83</v>
      </c>
      <c r="AY201" s="20" t="s">
        <v>214</v>
      </c>
      <c r="BE201" s="228">
        <f>IF(N201="základní",J201,0)</f>
        <v>0</v>
      </c>
      <c r="BF201" s="228">
        <f>IF(N201="snížená",J201,0)</f>
        <v>0</v>
      </c>
      <c r="BG201" s="228">
        <f>IF(N201="zákl. přenesená",J201,0)</f>
        <v>0</v>
      </c>
      <c r="BH201" s="228">
        <f>IF(N201="sníž. přenesená",J201,0)</f>
        <v>0</v>
      </c>
      <c r="BI201" s="228">
        <f>IF(N201="nulová",J201,0)</f>
        <v>0</v>
      </c>
      <c r="BJ201" s="20" t="s">
        <v>83</v>
      </c>
      <c r="BK201" s="228">
        <f>ROUND(I201*H201,2)</f>
        <v>0</v>
      </c>
      <c r="BL201" s="20" t="s">
        <v>215</v>
      </c>
      <c r="BM201" s="227" t="s">
        <v>3085</v>
      </c>
    </row>
    <row r="202" s="2" customFormat="1">
      <c r="A202" s="42"/>
      <c r="B202" s="43"/>
      <c r="C202" s="44"/>
      <c r="D202" s="236" t="s">
        <v>283</v>
      </c>
      <c r="E202" s="44"/>
      <c r="F202" s="267" t="s">
        <v>4447</v>
      </c>
      <c r="G202" s="44"/>
      <c r="H202" s="44"/>
      <c r="I202" s="231"/>
      <c r="J202" s="44"/>
      <c r="K202" s="44"/>
      <c r="L202" s="48"/>
      <c r="M202" s="232"/>
      <c r="N202" s="233"/>
      <c r="O202" s="88"/>
      <c r="P202" s="88"/>
      <c r="Q202" s="88"/>
      <c r="R202" s="88"/>
      <c r="S202" s="88"/>
      <c r="T202" s="89"/>
      <c r="U202" s="42"/>
      <c r="V202" s="42"/>
      <c r="W202" s="42"/>
      <c r="X202" s="42"/>
      <c r="Y202" s="42"/>
      <c r="Z202" s="42"/>
      <c r="AA202" s="42"/>
      <c r="AB202" s="42"/>
      <c r="AC202" s="42"/>
      <c r="AD202" s="42"/>
      <c r="AE202" s="42"/>
      <c r="AT202" s="20" t="s">
        <v>283</v>
      </c>
      <c r="AU202" s="20" t="s">
        <v>83</v>
      </c>
    </row>
    <row r="203" s="2" customFormat="1" ht="37.8" customHeight="1">
      <c r="A203" s="42"/>
      <c r="B203" s="43"/>
      <c r="C203" s="216" t="s">
        <v>559</v>
      </c>
      <c r="D203" s="216" t="s">
        <v>217</v>
      </c>
      <c r="E203" s="217" t="s">
        <v>5027</v>
      </c>
      <c r="F203" s="218" t="s">
        <v>5028</v>
      </c>
      <c r="G203" s="219" t="s">
        <v>670</v>
      </c>
      <c r="H203" s="220">
        <v>81</v>
      </c>
      <c r="I203" s="221"/>
      <c r="J203" s="222">
        <f>ROUND(I203*H203,2)</f>
        <v>0</v>
      </c>
      <c r="K203" s="218" t="s">
        <v>32</v>
      </c>
      <c r="L203" s="48"/>
      <c r="M203" s="223" t="s">
        <v>32</v>
      </c>
      <c r="N203" s="224" t="s">
        <v>47</v>
      </c>
      <c r="O203" s="88"/>
      <c r="P203" s="225">
        <f>O203*H203</f>
        <v>0</v>
      </c>
      <c r="Q203" s="225">
        <v>0</v>
      </c>
      <c r="R203" s="225">
        <f>Q203*H203</f>
        <v>0</v>
      </c>
      <c r="S203" s="225">
        <v>0</v>
      </c>
      <c r="T203" s="226">
        <f>S203*H203</f>
        <v>0</v>
      </c>
      <c r="U203" s="42"/>
      <c r="V203" s="42"/>
      <c r="W203" s="42"/>
      <c r="X203" s="42"/>
      <c r="Y203" s="42"/>
      <c r="Z203" s="42"/>
      <c r="AA203" s="42"/>
      <c r="AB203" s="42"/>
      <c r="AC203" s="42"/>
      <c r="AD203" s="42"/>
      <c r="AE203" s="42"/>
      <c r="AR203" s="227" t="s">
        <v>215</v>
      </c>
      <c r="AT203" s="227" t="s">
        <v>217</v>
      </c>
      <c r="AU203" s="227" t="s">
        <v>83</v>
      </c>
      <c r="AY203" s="20" t="s">
        <v>214</v>
      </c>
      <c r="BE203" s="228">
        <f>IF(N203="základní",J203,0)</f>
        <v>0</v>
      </c>
      <c r="BF203" s="228">
        <f>IF(N203="snížená",J203,0)</f>
        <v>0</v>
      </c>
      <c r="BG203" s="228">
        <f>IF(N203="zákl. přenesená",J203,0)</f>
        <v>0</v>
      </c>
      <c r="BH203" s="228">
        <f>IF(N203="sníž. přenesená",J203,0)</f>
        <v>0</v>
      </c>
      <c r="BI203" s="228">
        <f>IF(N203="nulová",J203,0)</f>
        <v>0</v>
      </c>
      <c r="BJ203" s="20" t="s">
        <v>83</v>
      </c>
      <c r="BK203" s="228">
        <f>ROUND(I203*H203,2)</f>
        <v>0</v>
      </c>
      <c r="BL203" s="20" t="s">
        <v>215</v>
      </c>
      <c r="BM203" s="227" t="s">
        <v>3091</v>
      </c>
    </row>
    <row r="204" s="2" customFormat="1">
      <c r="A204" s="42"/>
      <c r="B204" s="43"/>
      <c r="C204" s="44"/>
      <c r="D204" s="236" t="s">
        <v>283</v>
      </c>
      <c r="E204" s="44"/>
      <c r="F204" s="267" t="s">
        <v>4447</v>
      </c>
      <c r="G204" s="44"/>
      <c r="H204" s="44"/>
      <c r="I204" s="231"/>
      <c r="J204" s="44"/>
      <c r="K204" s="44"/>
      <c r="L204" s="48"/>
      <c r="M204" s="232"/>
      <c r="N204" s="233"/>
      <c r="O204" s="88"/>
      <c r="P204" s="88"/>
      <c r="Q204" s="88"/>
      <c r="R204" s="88"/>
      <c r="S204" s="88"/>
      <c r="T204" s="89"/>
      <c r="U204" s="42"/>
      <c r="V204" s="42"/>
      <c r="W204" s="42"/>
      <c r="X204" s="42"/>
      <c r="Y204" s="42"/>
      <c r="Z204" s="42"/>
      <c r="AA204" s="42"/>
      <c r="AB204" s="42"/>
      <c r="AC204" s="42"/>
      <c r="AD204" s="42"/>
      <c r="AE204" s="42"/>
      <c r="AT204" s="20" t="s">
        <v>283</v>
      </c>
      <c r="AU204" s="20" t="s">
        <v>83</v>
      </c>
    </row>
    <row r="205" s="2" customFormat="1" ht="37.8" customHeight="1">
      <c r="A205" s="42"/>
      <c r="B205" s="43"/>
      <c r="C205" s="216" t="s">
        <v>565</v>
      </c>
      <c r="D205" s="216" t="s">
        <v>217</v>
      </c>
      <c r="E205" s="217" t="s">
        <v>5029</v>
      </c>
      <c r="F205" s="218" t="s">
        <v>5030</v>
      </c>
      <c r="G205" s="219" t="s">
        <v>670</v>
      </c>
      <c r="H205" s="220">
        <v>2</v>
      </c>
      <c r="I205" s="221"/>
      <c r="J205" s="222">
        <f>ROUND(I205*H205,2)</f>
        <v>0</v>
      </c>
      <c r="K205" s="218" t="s">
        <v>32</v>
      </c>
      <c r="L205" s="48"/>
      <c r="M205" s="223" t="s">
        <v>32</v>
      </c>
      <c r="N205" s="224" t="s">
        <v>47</v>
      </c>
      <c r="O205" s="88"/>
      <c r="P205" s="225">
        <f>O205*H205</f>
        <v>0</v>
      </c>
      <c r="Q205" s="225">
        <v>0</v>
      </c>
      <c r="R205" s="225">
        <f>Q205*H205</f>
        <v>0</v>
      </c>
      <c r="S205" s="225">
        <v>0</v>
      </c>
      <c r="T205" s="226">
        <f>S205*H205</f>
        <v>0</v>
      </c>
      <c r="U205" s="42"/>
      <c r="V205" s="42"/>
      <c r="W205" s="42"/>
      <c r="X205" s="42"/>
      <c r="Y205" s="42"/>
      <c r="Z205" s="42"/>
      <c r="AA205" s="42"/>
      <c r="AB205" s="42"/>
      <c r="AC205" s="42"/>
      <c r="AD205" s="42"/>
      <c r="AE205" s="42"/>
      <c r="AR205" s="227" t="s">
        <v>215</v>
      </c>
      <c r="AT205" s="227" t="s">
        <v>217</v>
      </c>
      <c r="AU205" s="227" t="s">
        <v>83</v>
      </c>
      <c r="AY205" s="20" t="s">
        <v>214</v>
      </c>
      <c r="BE205" s="228">
        <f>IF(N205="základní",J205,0)</f>
        <v>0</v>
      </c>
      <c r="BF205" s="228">
        <f>IF(N205="snížená",J205,0)</f>
        <v>0</v>
      </c>
      <c r="BG205" s="228">
        <f>IF(N205="zákl. přenesená",J205,0)</f>
        <v>0</v>
      </c>
      <c r="BH205" s="228">
        <f>IF(N205="sníž. přenesená",J205,0)</f>
        <v>0</v>
      </c>
      <c r="BI205" s="228">
        <f>IF(N205="nulová",J205,0)</f>
        <v>0</v>
      </c>
      <c r="BJ205" s="20" t="s">
        <v>83</v>
      </c>
      <c r="BK205" s="228">
        <f>ROUND(I205*H205,2)</f>
        <v>0</v>
      </c>
      <c r="BL205" s="20" t="s">
        <v>215</v>
      </c>
      <c r="BM205" s="227" t="s">
        <v>3095</v>
      </c>
    </row>
    <row r="206" s="2" customFormat="1">
      <c r="A206" s="42"/>
      <c r="B206" s="43"/>
      <c r="C206" s="44"/>
      <c r="D206" s="236" t="s">
        <v>283</v>
      </c>
      <c r="E206" s="44"/>
      <c r="F206" s="267" t="s">
        <v>4447</v>
      </c>
      <c r="G206" s="44"/>
      <c r="H206" s="44"/>
      <c r="I206" s="231"/>
      <c r="J206" s="44"/>
      <c r="K206" s="44"/>
      <c r="L206" s="48"/>
      <c r="M206" s="232"/>
      <c r="N206" s="233"/>
      <c r="O206" s="88"/>
      <c r="P206" s="88"/>
      <c r="Q206" s="88"/>
      <c r="R206" s="88"/>
      <c r="S206" s="88"/>
      <c r="T206" s="89"/>
      <c r="U206" s="42"/>
      <c r="V206" s="42"/>
      <c r="W206" s="42"/>
      <c r="X206" s="42"/>
      <c r="Y206" s="42"/>
      <c r="Z206" s="42"/>
      <c r="AA206" s="42"/>
      <c r="AB206" s="42"/>
      <c r="AC206" s="42"/>
      <c r="AD206" s="42"/>
      <c r="AE206" s="42"/>
      <c r="AT206" s="20" t="s">
        <v>283</v>
      </c>
      <c r="AU206" s="20" t="s">
        <v>83</v>
      </c>
    </row>
    <row r="207" s="2" customFormat="1" ht="37.8" customHeight="1">
      <c r="A207" s="42"/>
      <c r="B207" s="43"/>
      <c r="C207" s="216" t="s">
        <v>571</v>
      </c>
      <c r="D207" s="216" t="s">
        <v>217</v>
      </c>
      <c r="E207" s="217" t="s">
        <v>5031</v>
      </c>
      <c r="F207" s="218" t="s">
        <v>5032</v>
      </c>
      <c r="G207" s="219" t="s">
        <v>670</v>
      </c>
      <c r="H207" s="220">
        <v>36</v>
      </c>
      <c r="I207" s="221"/>
      <c r="J207" s="222">
        <f>ROUND(I207*H207,2)</f>
        <v>0</v>
      </c>
      <c r="K207" s="218" t="s">
        <v>32</v>
      </c>
      <c r="L207" s="48"/>
      <c r="M207" s="223" t="s">
        <v>32</v>
      </c>
      <c r="N207" s="224" t="s">
        <v>47</v>
      </c>
      <c r="O207" s="88"/>
      <c r="P207" s="225">
        <f>O207*H207</f>
        <v>0</v>
      </c>
      <c r="Q207" s="225">
        <v>0</v>
      </c>
      <c r="R207" s="225">
        <f>Q207*H207</f>
        <v>0</v>
      </c>
      <c r="S207" s="225">
        <v>0</v>
      </c>
      <c r="T207" s="226">
        <f>S207*H207</f>
        <v>0</v>
      </c>
      <c r="U207" s="42"/>
      <c r="V207" s="42"/>
      <c r="W207" s="42"/>
      <c r="X207" s="42"/>
      <c r="Y207" s="42"/>
      <c r="Z207" s="42"/>
      <c r="AA207" s="42"/>
      <c r="AB207" s="42"/>
      <c r="AC207" s="42"/>
      <c r="AD207" s="42"/>
      <c r="AE207" s="42"/>
      <c r="AR207" s="227" t="s">
        <v>215</v>
      </c>
      <c r="AT207" s="227" t="s">
        <v>217</v>
      </c>
      <c r="AU207" s="227" t="s">
        <v>83</v>
      </c>
      <c r="AY207" s="20" t="s">
        <v>214</v>
      </c>
      <c r="BE207" s="228">
        <f>IF(N207="základní",J207,0)</f>
        <v>0</v>
      </c>
      <c r="BF207" s="228">
        <f>IF(N207="snížená",J207,0)</f>
        <v>0</v>
      </c>
      <c r="BG207" s="228">
        <f>IF(N207="zákl. přenesená",J207,0)</f>
        <v>0</v>
      </c>
      <c r="BH207" s="228">
        <f>IF(N207="sníž. přenesená",J207,0)</f>
        <v>0</v>
      </c>
      <c r="BI207" s="228">
        <f>IF(N207="nulová",J207,0)</f>
        <v>0</v>
      </c>
      <c r="BJ207" s="20" t="s">
        <v>83</v>
      </c>
      <c r="BK207" s="228">
        <f>ROUND(I207*H207,2)</f>
        <v>0</v>
      </c>
      <c r="BL207" s="20" t="s">
        <v>215</v>
      </c>
      <c r="BM207" s="227" t="s">
        <v>3099</v>
      </c>
    </row>
    <row r="208" s="2" customFormat="1">
      <c r="A208" s="42"/>
      <c r="B208" s="43"/>
      <c r="C208" s="44"/>
      <c r="D208" s="236" t="s">
        <v>283</v>
      </c>
      <c r="E208" s="44"/>
      <c r="F208" s="267" t="s">
        <v>4447</v>
      </c>
      <c r="G208" s="44"/>
      <c r="H208" s="44"/>
      <c r="I208" s="231"/>
      <c r="J208" s="44"/>
      <c r="K208" s="44"/>
      <c r="L208" s="48"/>
      <c r="M208" s="232"/>
      <c r="N208" s="233"/>
      <c r="O208" s="88"/>
      <c r="P208" s="88"/>
      <c r="Q208" s="88"/>
      <c r="R208" s="88"/>
      <c r="S208" s="88"/>
      <c r="T208" s="89"/>
      <c r="U208" s="42"/>
      <c r="V208" s="42"/>
      <c r="W208" s="42"/>
      <c r="X208" s="42"/>
      <c r="Y208" s="42"/>
      <c r="Z208" s="42"/>
      <c r="AA208" s="42"/>
      <c r="AB208" s="42"/>
      <c r="AC208" s="42"/>
      <c r="AD208" s="42"/>
      <c r="AE208" s="42"/>
      <c r="AT208" s="20" t="s">
        <v>283</v>
      </c>
      <c r="AU208" s="20" t="s">
        <v>83</v>
      </c>
    </row>
    <row r="209" s="2" customFormat="1" ht="37.8" customHeight="1">
      <c r="A209" s="42"/>
      <c r="B209" s="43"/>
      <c r="C209" s="216" t="s">
        <v>576</v>
      </c>
      <c r="D209" s="216" t="s">
        <v>217</v>
      </c>
      <c r="E209" s="217" t="s">
        <v>5033</v>
      </c>
      <c r="F209" s="218" t="s">
        <v>5034</v>
      </c>
      <c r="G209" s="219" t="s">
        <v>670</v>
      </c>
      <c r="H209" s="220">
        <v>7</v>
      </c>
      <c r="I209" s="221"/>
      <c r="J209" s="222">
        <f>ROUND(I209*H209,2)</f>
        <v>0</v>
      </c>
      <c r="K209" s="218" t="s">
        <v>32</v>
      </c>
      <c r="L209" s="48"/>
      <c r="M209" s="223" t="s">
        <v>32</v>
      </c>
      <c r="N209" s="224" t="s">
        <v>47</v>
      </c>
      <c r="O209" s="88"/>
      <c r="P209" s="225">
        <f>O209*H209</f>
        <v>0</v>
      </c>
      <c r="Q209" s="225">
        <v>0</v>
      </c>
      <c r="R209" s="225">
        <f>Q209*H209</f>
        <v>0</v>
      </c>
      <c r="S209" s="225">
        <v>0</v>
      </c>
      <c r="T209" s="226">
        <f>S209*H209</f>
        <v>0</v>
      </c>
      <c r="U209" s="42"/>
      <c r="V209" s="42"/>
      <c r="W209" s="42"/>
      <c r="X209" s="42"/>
      <c r="Y209" s="42"/>
      <c r="Z209" s="42"/>
      <c r="AA209" s="42"/>
      <c r="AB209" s="42"/>
      <c r="AC209" s="42"/>
      <c r="AD209" s="42"/>
      <c r="AE209" s="42"/>
      <c r="AR209" s="227" t="s">
        <v>215</v>
      </c>
      <c r="AT209" s="227" t="s">
        <v>217</v>
      </c>
      <c r="AU209" s="227" t="s">
        <v>83</v>
      </c>
      <c r="AY209" s="20" t="s">
        <v>214</v>
      </c>
      <c r="BE209" s="228">
        <f>IF(N209="základní",J209,0)</f>
        <v>0</v>
      </c>
      <c r="BF209" s="228">
        <f>IF(N209="snížená",J209,0)</f>
        <v>0</v>
      </c>
      <c r="BG209" s="228">
        <f>IF(N209="zákl. přenesená",J209,0)</f>
        <v>0</v>
      </c>
      <c r="BH209" s="228">
        <f>IF(N209="sníž. přenesená",J209,0)</f>
        <v>0</v>
      </c>
      <c r="BI209" s="228">
        <f>IF(N209="nulová",J209,0)</f>
        <v>0</v>
      </c>
      <c r="BJ209" s="20" t="s">
        <v>83</v>
      </c>
      <c r="BK209" s="228">
        <f>ROUND(I209*H209,2)</f>
        <v>0</v>
      </c>
      <c r="BL209" s="20" t="s">
        <v>215</v>
      </c>
      <c r="BM209" s="227" t="s">
        <v>3103</v>
      </c>
    </row>
    <row r="210" s="2" customFormat="1">
      <c r="A210" s="42"/>
      <c r="B210" s="43"/>
      <c r="C210" s="44"/>
      <c r="D210" s="236" t="s">
        <v>283</v>
      </c>
      <c r="E210" s="44"/>
      <c r="F210" s="267" t="s">
        <v>4447</v>
      </c>
      <c r="G210" s="44"/>
      <c r="H210" s="44"/>
      <c r="I210" s="231"/>
      <c r="J210" s="44"/>
      <c r="K210" s="44"/>
      <c r="L210" s="48"/>
      <c r="M210" s="232"/>
      <c r="N210" s="233"/>
      <c r="O210" s="88"/>
      <c r="P210" s="88"/>
      <c r="Q210" s="88"/>
      <c r="R210" s="88"/>
      <c r="S210" s="88"/>
      <c r="T210" s="89"/>
      <c r="U210" s="42"/>
      <c r="V210" s="42"/>
      <c r="W210" s="42"/>
      <c r="X210" s="42"/>
      <c r="Y210" s="42"/>
      <c r="Z210" s="42"/>
      <c r="AA210" s="42"/>
      <c r="AB210" s="42"/>
      <c r="AC210" s="42"/>
      <c r="AD210" s="42"/>
      <c r="AE210" s="42"/>
      <c r="AT210" s="20" t="s">
        <v>283</v>
      </c>
      <c r="AU210" s="20" t="s">
        <v>83</v>
      </c>
    </row>
    <row r="211" s="2" customFormat="1" ht="33" customHeight="1">
      <c r="A211" s="42"/>
      <c r="B211" s="43"/>
      <c r="C211" s="216" t="s">
        <v>583</v>
      </c>
      <c r="D211" s="216" t="s">
        <v>217</v>
      </c>
      <c r="E211" s="217" t="s">
        <v>5035</v>
      </c>
      <c r="F211" s="218" t="s">
        <v>5036</v>
      </c>
      <c r="G211" s="219" t="s">
        <v>670</v>
      </c>
      <c r="H211" s="220">
        <v>6</v>
      </c>
      <c r="I211" s="221"/>
      <c r="J211" s="222">
        <f>ROUND(I211*H211,2)</f>
        <v>0</v>
      </c>
      <c r="K211" s="218" t="s">
        <v>32</v>
      </c>
      <c r="L211" s="48"/>
      <c r="M211" s="223" t="s">
        <v>32</v>
      </c>
      <c r="N211" s="224" t="s">
        <v>47</v>
      </c>
      <c r="O211" s="88"/>
      <c r="P211" s="225">
        <f>O211*H211</f>
        <v>0</v>
      </c>
      <c r="Q211" s="225">
        <v>0</v>
      </c>
      <c r="R211" s="225">
        <f>Q211*H211</f>
        <v>0</v>
      </c>
      <c r="S211" s="225">
        <v>0</v>
      </c>
      <c r="T211" s="226">
        <f>S211*H211</f>
        <v>0</v>
      </c>
      <c r="U211" s="42"/>
      <c r="V211" s="42"/>
      <c r="W211" s="42"/>
      <c r="X211" s="42"/>
      <c r="Y211" s="42"/>
      <c r="Z211" s="42"/>
      <c r="AA211" s="42"/>
      <c r="AB211" s="42"/>
      <c r="AC211" s="42"/>
      <c r="AD211" s="42"/>
      <c r="AE211" s="42"/>
      <c r="AR211" s="227" t="s">
        <v>215</v>
      </c>
      <c r="AT211" s="227" t="s">
        <v>217</v>
      </c>
      <c r="AU211" s="227" t="s">
        <v>83</v>
      </c>
      <c r="AY211" s="20" t="s">
        <v>214</v>
      </c>
      <c r="BE211" s="228">
        <f>IF(N211="základní",J211,0)</f>
        <v>0</v>
      </c>
      <c r="BF211" s="228">
        <f>IF(N211="snížená",J211,0)</f>
        <v>0</v>
      </c>
      <c r="BG211" s="228">
        <f>IF(N211="zákl. přenesená",J211,0)</f>
        <v>0</v>
      </c>
      <c r="BH211" s="228">
        <f>IF(N211="sníž. přenesená",J211,0)</f>
        <v>0</v>
      </c>
      <c r="BI211" s="228">
        <f>IF(N211="nulová",J211,0)</f>
        <v>0</v>
      </c>
      <c r="BJ211" s="20" t="s">
        <v>83</v>
      </c>
      <c r="BK211" s="228">
        <f>ROUND(I211*H211,2)</f>
        <v>0</v>
      </c>
      <c r="BL211" s="20" t="s">
        <v>215</v>
      </c>
      <c r="BM211" s="227" t="s">
        <v>3107</v>
      </c>
    </row>
    <row r="212" s="2" customFormat="1">
      <c r="A212" s="42"/>
      <c r="B212" s="43"/>
      <c r="C212" s="44"/>
      <c r="D212" s="236" t="s">
        <v>283</v>
      </c>
      <c r="E212" s="44"/>
      <c r="F212" s="267" t="s">
        <v>4447</v>
      </c>
      <c r="G212" s="44"/>
      <c r="H212" s="44"/>
      <c r="I212" s="231"/>
      <c r="J212" s="44"/>
      <c r="K212" s="44"/>
      <c r="L212" s="48"/>
      <c r="M212" s="232"/>
      <c r="N212" s="233"/>
      <c r="O212" s="88"/>
      <c r="P212" s="88"/>
      <c r="Q212" s="88"/>
      <c r="R212" s="88"/>
      <c r="S212" s="88"/>
      <c r="T212" s="89"/>
      <c r="U212" s="42"/>
      <c r="V212" s="42"/>
      <c r="W212" s="42"/>
      <c r="X212" s="42"/>
      <c r="Y212" s="42"/>
      <c r="Z212" s="42"/>
      <c r="AA212" s="42"/>
      <c r="AB212" s="42"/>
      <c r="AC212" s="42"/>
      <c r="AD212" s="42"/>
      <c r="AE212" s="42"/>
      <c r="AT212" s="20" t="s">
        <v>283</v>
      </c>
      <c r="AU212" s="20" t="s">
        <v>83</v>
      </c>
    </row>
    <row r="213" s="2" customFormat="1" ht="44.25" customHeight="1">
      <c r="A213" s="42"/>
      <c r="B213" s="43"/>
      <c r="C213" s="216" t="s">
        <v>589</v>
      </c>
      <c r="D213" s="216" t="s">
        <v>217</v>
      </c>
      <c r="E213" s="217" t="s">
        <v>5037</v>
      </c>
      <c r="F213" s="218" t="s">
        <v>5038</v>
      </c>
      <c r="G213" s="219" t="s">
        <v>670</v>
      </c>
      <c r="H213" s="220">
        <v>22</v>
      </c>
      <c r="I213" s="221"/>
      <c r="J213" s="222">
        <f>ROUND(I213*H213,2)</f>
        <v>0</v>
      </c>
      <c r="K213" s="218" t="s">
        <v>32</v>
      </c>
      <c r="L213" s="48"/>
      <c r="M213" s="223" t="s">
        <v>32</v>
      </c>
      <c r="N213" s="224" t="s">
        <v>47</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215</v>
      </c>
      <c r="AT213" s="227" t="s">
        <v>217</v>
      </c>
      <c r="AU213" s="227" t="s">
        <v>83</v>
      </c>
      <c r="AY213" s="20" t="s">
        <v>214</v>
      </c>
      <c r="BE213" s="228">
        <f>IF(N213="základní",J213,0)</f>
        <v>0</v>
      </c>
      <c r="BF213" s="228">
        <f>IF(N213="snížená",J213,0)</f>
        <v>0</v>
      </c>
      <c r="BG213" s="228">
        <f>IF(N213="zákl. přenesená",J213,0)</f>
        <v>0</v>
      </c>
      <c r="BH213" s="228">
        <f>IF(N213="sníž. přenesená",J213,0)</f>
        <v>0</v>
      </c>
      <c r="BI213" s="228">
        <f>IF(N213="nulová",J213,0)</f>
        <v>0</v>
      </c>
      <c r="BJ213" s="20" t="s">
        <v>83</v>
      </c>
      <c r="BK213" s="228">
        <f>ROUND(I213*H213,2)</f>
        <v>0</v>
      </c>
      <c r="BL213" s="20" t="s">
        <v>215</v>
      </c>
      <c r="BM213" s="227" t="s">
        <v>3111</v>
      </c>
    </row>
    <row r="214" s="2" customFormat="1">
      <c r="A214" s="42"/>
      <c r="B214" s="43"/>
      <c r="C214" s="44"/>
      <c r="D214" s="236" t="s">
        <v>283</v>
      </c>
      <c r="E214" s="44"/>
      <c r="F214" s="267" t="s">
        <v>4447</v>
      </c>
      <c r="G214" s="44"/>
      <c r="H214" s="44"/>
      <c r="I214" s="231"/>
      <c r="J214" s="44"/>
      <c r="K214" s="44"/>
      <c r="L214" s="48"/>
      <c r="M214" s="232"/>
      <c r="N214" s="233"/>
      <c r="O214" s="88"/>
      <c r="P214" s="88"/>
      <c r="Q214" s="88"/>
      <c r="R214" s="88"/>
      <c r="S214" s="88"/>
      <c r="T214" s="89"/>
      <c r="U214" s="42"/>
      <c r="V214" s="42"/>
      <c r="W214" s="42"/>
      <c r="X214" s="42"/>
      <c r="Y214" s="42"/>
      <c r="Z214" s="42"/>
      <c r="AA214" s="42"/>
      <c r="AB214" s="42"/>
      <c r="AC214" s="42"/>
      <c r="AD214" s="42"/>
      <c r="AE214" s="42"/>
      <c r="AT214" s="20" t="s">
        <v>283</v>
      </c>
      <c r="AU214" s="20" t="s">
        <v>83</v>
      </c>
    </row>
    <row r="215" s="2" customFormat="1" ht="49.05" customHeight="1">
      <c r="A215" s="42"/>
      <c r="B215" s="43"/>
      <c r="C215" s="216" t="s">
        <v>594</v>
      </c>
      <c r="D215" s="216" t="s">
        <v>217</v>
      </c>
      <c r="E215" s="217" t="s">
        <v>5039</v>
      </c>
      <c r="F215" s="218" t="s">
        <v>5040</v>
      </c>
      <c r="G215" s="219" t="s">
        <v>670</v>
      </c>
      <c r="H215" s="220">
        <v>5</v>
      </c>
      <c r="I215" s="221"/>
      <c r="J215" s="222">
        <f>ROUND(I215*H215,2)</f>
        <v>0</v>
      </c>
      <c r="K215" s="218" t="s">
        <v>32</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215</v>
      </c>
      <c r="AT215" s="227" t="s">
        <v>217</v>
      </c>
      <c r="AU215" s="227" t="s">
        <v>83</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215</v>
      </c>
      <c r="BM215" s="227" t="s">
        <v>3116</v>
      </c>
    </row>
    <row r="216" s="2" customFormat="1">
      <c r="A216" s="42"/>
      <c r="B216" s="43"/>
      <c r="C216" s="44"/>
      <c r="D216" s="236" t="s">
        <v>283</v>
      </c>
      <c r="E216" s="44"/>
      <c r="F216" s="267" t="s">
        <v>4447</v>
      </c>
      <c r="G216" s="44"/>
      <c r="H216" s="44"/>
      <c r="I216" s="231"/>
      <c r="J216" s="44"/>
      <c r="K216" s="44"/>
      <c r="L216" s="48"/>
      <c r="M216" s="232"/>
      <c r="N216" s="233"/>
      <c r="O216" s="88"/>
      <c r="P216" s="88"/>
      <c r="Q216" s="88"/>
      <c r="R216" s="88"/>
      <c r="S216" s="88"/>
      <c r="T216" s="89"/>
      <c r="U216" s="42"/>
      <c r="V216" s="42"/>
      <c r="W216" s="42"/>
      <c r="X216" s="42"/>
      <c r="Y216" s="42"/>
      <c r="Z216" s="42"/>
      <c r="AA216" s="42"/>
      <c r="AB216" s="42"/>
      <c r="AC216" s="42"/>
      <c r="AD216" s="42"/>
      <c r="AE216" s="42"/>
      <c r="AT216" s="20" t="s">
        <v>283</v>
      </c>
      <c r="AU216" s="20" t="s">
        <v>83</v>
      </c>
    </row>
    <row r="217" s="2" customFormat="1" ht="37.8" customHeight="1">
      <c r="A217" s="42"/>
      <c r="B217" s="43"/>
      <c r="C217" s="216" t="s">
        <v>599</v>
      </c>
      <c r="D217" s="216" t="s">
        <v>217</v>
      </c>
      <c r="E217" s="217" t="s">
        <v>5041</v>
      </c>
      <c r="F217" s="218" t="s">
        <v>5042</v>
      </c>
      <c r="G217" s="219" t="s">
        <v>670</v>
      </c>
      <c r="H217" s="220">
        <v>1</v>
      </c>
      <c r="I217" s="221"/>
      <c r="J217" s="222">
        <f>ROUND(I217*H217,2)</f>
        <v>0</v>
      </c>
      <c r="K217" s="218" t="s">
        <v>32</v>
      </c>
      <c r="L217" s="48"/>
      <c r="M217" s="223" t="s">
        <v>32</v>
      </c>
      <c r="N217" s="224" t="s">
        <v>47</v>
      </c>
      <c r="O217" s="88"/>
      <c r="P217" s="225">
        <f>O217*H217</f>
        <v>0</v>
      </c>
      <c r="Q217" s="225">
        <v>0</v>
      </c>
      <c r="R217" s="225">
        <f>Q217*H217</f>
        <v>0</v>
      </c>
      <c r="S217" s="225">
        <v>0</v>
      </c>
      <c r="T217" s="226">
        <f>S217*H217</f>
        <v>0</v>
      </c>
      <c r="U217" s="42"/>
      <c r="V217" s="42"/>
      <c r="W217" s="42"/>
      <c r="X217" s="42"/>
      <c r="Y217" s="42"/>
      <c r="Z217" s="42"/>
      <c r="AA217" s="42"/>
      <c r="AB217" s="42"/>
      <c r="AC217" s="42"/>
      <c r="AD217" s="42"/>
      <c r="AE217" s="42"/>
      <c r="AR217" s="227" t="s">
        <v>215</v>
      </c>
      <c r="AT217" s="227" t="s">
        <v>217</v>
      </c>
      <c r="AU217" s="227" t="s">
        <v>83</v>
      </c>
      <c r="AY217" s="20" t="s">
        <v>214</v>
      </c>
      <c r="BE217" s="228">
        <f>IF(N217="základní",J217,0)</f>
        <v>0</v>
      </c>
      <c r="BF217" s="228">
        <f>IF(N217="snížená",J217,0)</f>
        <v>0</v>
      </c>
      <c r="BG217" s="228">
        <f>IF(N217="zákl. přenesená",J217,0)</f>
        <v>0</v>
      </c>
      <c r="BH217" s="228">
        <f>IF(N217="sníž. přenesená",J217,0)</f>
        <v>0</v>
      </c>
      <c r="BI217" s="228">
        <f>IF(N217="nulová",J217,0)</f>
        <v>0</v>
      </c>
      <c r="BJ217" s="20" t="s">
        <v>83</v>
      </c>
      <c r="BK217" s="228">
        <f>ROUND(I217*H217,2)</f>
        <v>0</v>
      </c>
      <c r="BL217" s="20" t="s">
        <v>215</v>
      </c>
      <c r="BM217" s="227" t="s">
        <v>3204</v>
      </c>
    </row>
    <row r="218" s="2" customFormat="1">
      <c r="A218" s="42"/>
      <c r="B218" s="43"/>
      <c r="C218" s="44"/>
      <c r="D218" s="236" t="s">
        <v>283</v>
      </c>
      <c r="E218" s="44"/>
      <c r="F218" s="267" t="s">
        <v>4447</v>
      </c>
      <c r="G218" s="44"/>
      <c r="H218" s="44"/>
      <c r="I218" s="231"/>
      <c r="J218" s="44"/>
      <c r="K218" s="44"/>
      <c r="L218" s="48"/>
      <c r="M218" s="232"/>
      <c r="N218" s="233"/>
      <c r="O218" s="88"/>
      <c r="P218" s="88"/>
      <c r="Q218" s="88"/>
      <c r="R218" s="88"/>
      <c r="S218" s="88"/>
      <c r="T218" s="89"/>
      <c r="U218" s="42"/>
      <c r="V218" s="42"/>
      <c r="W218" s="42"/>
      <c r="X218" s="42"/>
      <c r="Y218" s="42"/>
      <c r="Z218" s="42"/>
      <c r="AA218" s="42"/>
      <c r="AB218" s="42"/>
      <c r="AC218" s="42"/>
      <c r="AD218" s="42"/>
      <c r="AE218" s="42"/>
      <c r="AT218" s="20" t="s">
        <v>283</v>
      </c>
      <c r="AU218" s="20" t="s">
        <v>83</v>
      </c>
    </row>
    <row r="219" s="2" customFormat="1" ht="24.15" customHeight="1">
      <c r="A219" s="42"/>
      <c r="B219" s="43"/>
      <c r="C219" s="216" t="s">
        <v>604</v>
      </c>
      <c r="D219" s="216" t="s">
        <v>217</v>
      </c>
      <c r="E219" s="217" t="s">
        <v>5043</v>
      </c>
      <c r="F219" s="218" t="s">
        <v>4584</v>
      </c>
      <c r="G219" s="219" t="s">
        <v>670</v>
      </c>
      <c r="H219" s="220">
        <v>8</v>
      </c>
      <c r="I219" s="221"/>
      <c r="J219" s="222">
        <f>ROUND(I219*H219,2)</f>
        <v>0</v>
      </c>
      <c r="K219" s="218" t="s">
        <v>32</v>
      </c>
      <c r="L219" s="48"/>
      <c r="M219" s="223" t="s">
        <v>32</v>
      </c>
      <c r="N219" s="224" t="s">
        <v>47</v>
      </c>
      <c r="O219" s="88"/>
      <c r="P219" s="225">
        <f>O219*H219</f>
        <v>0</v>
      </c>
      <c r="Q219" s="225">
        <v>0</v>
      </c>
      <c r="R219" s="225">
        <f>Q219*H219</f>
        <v>0</v>
      </c>
      <c r="S219" s="225">
        <v>0</v>
      </c>
      <c r="T219" s="226">
        <f>S219*H219</f>
        <v>0</v>
      </c>
      <c r="U219" s="42"/>
      <c r="V219" s="42"/>
      <c r="W219" s="42"/>
      <c r="X219" s="42"/>
      <c r="Y219" s="42"/>
      <c r="Z219" s="42"/>
      <c r="AA219" s="42"/>
      <c r="AB219" s="42"/>
      <c r="AC219" s="42"/>
      <c r="AD219" s="42"/>
      <c r="AE219" s="42"/>
      <c r="AR219" s="227" t="s">
        <v>215</v>
      </c>
      <c r="AT219" s="227" t="s">
        <v>217</v>
      </c>
      <c r="AU219" s="227" t="s">
        <v>83</v>
      </c>
      <c r="AY219" s="20" t="s">
        <v>214</v>
      </c>
      <c r="BE219" s="228">
        <f>IF(N219="základní",J219,0)</f>
        <v>0</v>
      </c>
      <c r="BF219" s="228">
        <f>IF(N219="snížená",J219,0)</f>
        <v>0</v>
      </c>
      <c r="BG219" s="228">
        <f>IF(N219="zákl. přenesená",J219,0)</f>
        <v>0</v>
      </c>
      <c r="BH219" s="228">
        <f>IF(N219="sníž. přenesená",J219,0)</f>
        <v>0</v>
      </c>
      <c r="BI219" s="228">
        <f>IF(N219="nulová",J219,0)</f>
        <v>0</v>
      </c>
      <c r="BJ219" s="20" t="s">
        <v>83</v>
      </c>
      <c r="BK219" s="228">
        <f>ROUND(I219*H219,2)</f>
        <v>0</v>
      </c>
      <c r="BL219" s="20" t="s">
        <v>215</v>
      </c>
      <c r="BM219" s="227" t="s">
        <v>3212</v>
      </c>
    </row>
    <row r="220" s="2" customFormat="1">
      <c r="A220" s="42"/>
      <c r="B220" s="43"/>
      <c r="C220" s="44"/>
      <c r="D220" s="236" t="s">
        <v>283</v>
      </c>
      <c r="E220" s="44"/>
      <c r="F220" s="267" t="s">
        <v>4447</v>
      </c>
      <c r="G220" s="44"/>
      <c r="H220" s="44"/>
      <c r="I220" s="231"/>
      <c r="J220" s="44"/>
      <c r="K220" s="44"/>
      <c r="L220" s="48"/>
      <c r="M220" s="232"/>
      <c r="N220" s="233"/>
      <c r="O220" s="88"/>
      <c r="P220" s="88"/>
      <c r="Q220" s="88"/>
      <c r="R220" s="88"/>
      <c r="S220" s="88"/>
      <c r="T220" s="89"/>
      <c r="U220" s="42"/>
      <c r="V220" s="42"/>
      <c r="W220" s="42"/>
      <c r="X220" s="42"/>
      <c r="Y220" s="42"/>
      <c r="Z220" s="42"/>
      <c r="AA220" s="42"/>
      <c r="AB220" s="42"/>
      <c r="AC220" s="42"/>
      <c r="AD220" s="42"/>
      <c r="AE220" s="42"/>
      <c r="AT220" s="20" t="s">
        <v>283</v>
      </c>
      <c r="AU220" s="20" t="s">
        <v>83</v>
      </c>
    </row>
    <row r="221" s="2" customFormat="1" ht="37.8" customHeight="1">
      <c r="A221" s="42"/>
      <c r="B221" s="43"/>
      <c r="C221" s="216" t="s">
        <v>609</v>
      </c>
      <c r="D221" s="216" t="s">
        <v>217</v>
      </c>
      <c r="E221" s="217" t="s">
        <v>5044</v>
      </c>
      <c r="F221" s="218" t="s">
        <v>5045</v>
      </c>
      <c r="G221" s="219" t="s">
        <v>670</v>
      </c>
      <c r="H221" s="220">
        <v>1</v>
      </c>
      <c r="I221" s="221"/>
      <c r="J221" s="222">
        <f>ROUND(I221*H221,2)</f>
        <v>0</v>
      </c>
      <c r="K221" s="218" t="s">
        <v>32</v>
      </c>
      <c r="L221" s="48"/>
      <c r="M221" s="223" t="s">
        <v>32</v>
      </c>
      <c r="N221" s="224" t="s">
        <v>47</v>
      </c>
      <c r="O221" s="88"/>
      <c r="P221" s="225">
        <f>O221*H221</f>
        <v>0</v>
      </c>
      <c r="Q221" s="225">
        <v>0</v>
      </c>
      <c r="R221" s="225">
        <f>Q221*H221</f>
        <v>0</v>
      </c>
      <c r="S221" s="225">
        <v>0</v>
      </c>
      <c r="T221" s="226">
        <f>S221*H221</f>
        <v>0</v>
      </c>
      <c r="U221" s="42"/>
      <c r="V221" s="42"/>
      <c r="W221" s="42"/>
      <c r="X221" s="42"/>
      <c r="Y221" s="42"/>
      <c r="Z221" s="42"/>
      <c r="AA221" s="42"/>
      <c r="AB221" s="42"/>
      <c r="AC221" s="42"/>
      <c r="AD221" s="42"/>
      <c r="AE221" s="42"/>
      <c r="AR221" s="227" t="s">
        <v>215</v>
      </c>
      <c r="AT221" s="227" t="s">
        <v>217</v>
      </c>
      <c r="AU221" s="227" t="s">
        <v>83</v>
      </c>
      <c r="AY221" s="20" t="s">
        <v>214</v>
      </c>
      <c r="BE221" s="228">
        <f>IF(N221="základní",J221,0)</f>
        <v>0</v>
      </c>
      <c r="BF221" s="228">
        <f>IF(N221="snížená",J221,0)</f>
        <v>0</v>
      </c>
      <c r="BG221" s="228">
        <f>IF(N221="zákl. přenesená",J221,0)</f>
        <v>0</v>
      </c>
      <c r="BH221" s="228">
        <f>IF(N221="sníž. přenesená",J221,0)</f>
        <v>0</v>
      </c>
      <c r="BI221" s="228">
        <f>IF(N221="nulová",J221,0)</f>
        <v>0</v>
      </c>
      <c r="BJ221" s="20" t="s">
        <v>83</v>
      </c>
      <c r="BK221" s="228">
        <f>ROUND(I221*H221,2)</f>
        <v>0</v>
      </c>
      <c r="BL221" s="20" t="s">
        <v>215</v>
      </c>
      <c r="BM221" s="227" t="s">
        <v>3217</v>
      </c>
    </row>
    <row r="222" s="2" customFormat="1">
      <c r="A222" s="42"/>
      <c r="B222" s="43"/>
      <c r="C222" s="44"/>
      <c r="D222" s="236" t="s">
        <v>283</v>
      </c>
      <c r="E222" s="44"/>
      <c r="F222" s="267" t="s">
        <v>4447</v>
      </c>
      <c r="G222" s="44"/>
      <c r="H222" s="44"/>
      <c r="I222" s="231"/>
      <c r="J222" s="44"/>
      <c r="K222" s="44"/>
      <c r="L222" s="48"/>
      <c r="M222" s="232"/>
      <c r="N222" s="233"/>
      <c r="O222" s="88"/>
      <c r="P222" s="88"/>
      <c r="Q222" s="88"/>
      <c r="R222" s="88"/>
      <c r="S222" s="88"/>
      <c r="T222" s="89"/>
      <c r="U222" s="42"/>
      <c r="V222" s="42"/>
      <c r="W222" s="42"/>
      <c r="X222" s="42"/>
      <c r="Y222" s="42"/>
      <c r="Z222" s="42"/>
      <c r="AA222" s="42"/>
      <c r="AB222" s="42"/>
      <c r="AC222" s="42"/>
      <c r="AD222" s="42"/>
      <c r="AE222" s="42"/>
      <c r="AT222" s="20" t="s">
        <v>283</v>
      </c>
      <c r="AU222" s="20" t="s">
        <v>83</v>
      </c>
    </row>
    <row r="223" s="12" customFormat="1" ht="25.92" customHeight="1">
      <c r="A223" s="12"/>
      <c r="B223" s="200"/>
      <c r="C223" s="201"/>
      <c r="D223" s="202" t="s">
        <v>75</v>
      </c>
      <c r="E223" s="203" t="s">
        <v>246</v>
      </c>
      <c r="F223" s="203" t="s">
        <v>5046</v>
      </c>
      <c r="G223" s="201"/>
      <c r="H223" s="201"/>
      <c r="I223" s="204"/>
      <c r="J223" s="205">
        <f>BK223</f>
        <v>0</v>
      </c>
      <c r="K223" s="201"/>
      <c r="L223" s="206"/>
      <c r="M223" s="207"/>
      <c r="N223" s="208"/>
      <c r="O223" s="208"/>
      <c r="P223" s="209">
        <f>SUM(P224:P259)</f>
        <v>0</v>
      </c>
      <c r="Q223" s="208"/>
      <c r="R223" s="209">
        <f>SUM(R224:R259)</f>
        <v>0</v>
      </c>
      <c r="S223" s="208"/>
      <c r="T223" s="210">
        <f>SUM(T224:T259)</f>
        <v>0</v>
      </c>
      <c r="U223" s="12"/>
      <c r="V223" s="12"/>
      <c r="W223" s="12"/>
      <c r="X223" s="12"/>
      <c r="Y223" s="12"/>
      <c r="Z223" s="12"/>
      <c r="AA223" s="12"/>
      <c r="AB223" s="12"/>
      <c r="AC223" s="12"/>
      <c r="AD223" s="12"/>
      <c r="AE223" s="12"/>
      <c r="AR223" s="211" t="s">
        <v>83</v>
      </c>
      <c r="AT223" s="212" t="s">
        <v>75</v>
      </c>
      <c r="AU223" s="212" t="s">
        <v>76</v>
      </c>
      <c r="AY223" s="211" t="s">
        <v>214</v>
      </c>
      <c r="BK223" s="213">
        <f>SUM(BK224:BK259)</f>
        <v>0</v>
      </c>
    </row>
    <row r="224" s="2" customFormat="1" ht="76.35" customHeight="1">
      <c r="A224" s="42"/>
      <c r="B224" s="43"/>
      <c r="C224" s="216" t="s">
        <v>614</v>
      </c>
      <c r="D224" s="216" t="s">
        <v>217</v>
      </c>
      <c r="E224" s="217" t="s">
        <v>5047</v>
      </c>
      <c r="F224" s="218" t="s">
        <v>5048</v>
      </c>
      <c r="G224" s="219" t="s">
        <v>670</v>
      </c>
      <c r="H224" s="220">
        <v>1</v>
      </c>
      <c r="I224" s="221"/>
      <c r="J224" s="222">
        <f>ROUND(I224*H224,2)</f>
        <v>0</v>
      </c>
      <c r="K224" s="218" t="s">
        <v>32</v>
      </c>
      <c r="L224" s="48"/>
      <c r="M224" s="223" t="s">
        <v>32</v>
      </c>
      <c r="N224" s="224" t="s">
        <v>47</v>
      </c>
      <c r="O224" s="88"/>
      <c r="P224" s="225">
        <f>O224*H224</f>
        <v>0</v>
      </c>
      <c r="Q224" s="225">
        <v>0</v>
      </c>
      <c r="R224" s="225">
        <f>Q224*H224</f>
        <v>0</v>
      </c>
      <c r="S224" s="225">
        <v>0</v>
      </c>
      <c r="T224" s="226">
        <f>S224*H224</f>
        <v>0</v>
      </c>
      <c r="U224" s="42"/>
      <c r="V224" s="42"/>
      <c r="W224" s="42"/>
      <c r="X224" s="42"/>
      <c r="Y224" s="42"/>
      <c r="Z224" s="42"/>
      <c r="AA224" s="42"/>
      <c r="AB224" s="42"/>
      <c r="AC224" s="42"/>
      <c r="AD224" s="42"/>
      <c r="AE224" s="42"/>
      <c r="AR224" s="227" t="s">
        <v>215</v>
      </c>
      <c r="AT224" s="227" t="s">
        <v>217</v>
      </c>
      <c r="AU224" s="227" t="s">
        <v>83</v>
      </c>
      <c r="AY224" s="20" t="s">
        <v>214</v>
      </c>
      <c r="BE224" s="228">
        <f>IF(N224="základní",J224,0)</f>
        <v>0</v>
      </c>
      <c r="BF224" s="228">
        <f>IF(N224="snížená",J224,0)</f>
        <v>0</v>
      </c>
      <c r="BG224" s="228">
        <f>IF(N224="zákl. přenesená",J224,0)</f>
        <v>0</v>
      </c>
      <c r="BH224" s="228">
        <f>IF(N224="sníž. přenesená",J224,0)</f>
        <v>0</v>
      </c>
      <c r="BI224" s="228">
        <f>IF(N224="nulová",J224,0)</f>
        <v>0</v>
      </c>
      <c r="BJ224" s="20" t="s">
        <v>83</v>
      </c>
      <c r="BK224" s="228">
        <f>ROUND(I224*H224,2)</f>
        <v>0</v>
      </c>
      <c r="BL224" s="20" t="s">
        <v>215</v>
      </c>
      <c r="BM224" s="227" t="s">
        <v>3221</v>
      </c>
    </row>
    <row r="225" s="2" customFormat="1">
      <c r="A225" s="42"/>
      <c r="B225" s="43"/>
      <c r="C225" s="44"/>
      <c r="D225" s="236" t="s">
        <v>283</v>
      </c>
      <c r="E225" s="44"/>
      <c r="F225" s="267" t="s">
        <v>4447</v>
      </c>
      <c r="G225" s="44"/>
      <c r="H225" s="44"/>
      <c r="I225" s="231"/>
      <c r="J225" s="44"/>
      <c r="K225" s="44"/>
      <c r="L225" s="48"/>
      <c r="M225" s="232"/>
      <c r="N225" s="233"/>
      <c r="O225" s="88"/>
      <c r="P225" s="88"/>
      <c r="Q225" s="88"/>
      <c r="R225" s="88"/>
      <c r="S225" s="88"/>
      <c r="T225" s="89"/>
      <c r="U225" s="42"/>
      <c r="V225" s="42"/>
      <c r="W225" s="42"/>
      <c r="X225" s="42"/>
      <c r="Y225" s="42"/>
      <c r="Z225" s="42"/>
      <c r="AA225" s="42"/>
      <c r="AB225" s="42"/>
      <c r="AC225" s="42"/>
      <c r="AD225" s="42"/>
      <c r="AE225" s="42"/>
      <c r="AT225" s="20" t="s">
        <v>283</v>
      </c>
      <c r="AU225" s="20" t="s">
        <v>83</v>
      </c>
    </row>
    <row r="226" s="2" customFormat="1" ht="16.5" customHeight="1">
      <c r="A226" s="42"/>
      <c r="B226" s="43"/>
      <c r="C226" s="216" t="s">
        <v>619</v>
      </c>
      <c r="D226" s="216" t="s">
        <v>217</v>
      </c>
      <c r="E226" s="217" t="s">
        <v>5049</v>
      </c>
      <c r="F226" s="218" t="s">
        <v>5050</v>
      </c>
      <c r="G226" s="219" t="s">
        <v>670</v>
      </c>
      <c r="H226" s="220">
        <v>1</v>
      </c>
      <c r="I226" s="221"/>
      <c r="J226" s="222">
        <f>ROUND(I226*H226,2)</f>
        <v>0</v>
      </c>
      <c r="K226" s="218" t="s">
        <v>32</v>
      </c>
      <c r="L226" s="48"/>
      <c r="M226" s="223" t="s">
        <v>32</v>
      </c>
      <c r="N226" s="224" t="s">
        <v>47</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215</v>
      </c>
      <c r="AT226" s="227" t="s">
        <v>217</v>
      </c>
      <c r="AU226" s="227" t="s">
        <v>83</v>
      </c>
      <c r="AY226" s="20" t="s">
        <v>214</v>
      </c>
      <c r="BE226" s="228">
        <f>IF(N226="základní",J226,0)</f>
        <v>0</v>
      </c>
      <c r="BF226" s="228">
        <f>IF(N226="snížená",J226,0)</f>
        <v>0</v>
      </c>
      <c r="BG226" s="228">
        <f>IF(N226="zákl. přenesená",J226,0)</f>
        <v>0</v>
      </c>
      <c r="BH226" s="228">
        <f>IF(N226="sníž. přenesená",J226,0)</f>
        <v>0</v>
      </c>
      <c r="BI226" s="228">
        <f>IF(N226="nulová",J226,0)</f>
        <v>0</v>
      </c>
      <c r="BJ226" s="20" t="s">
        <v>83</v>
      </c>
      <c r="BK226" s="228">
        <f>ROUND(I226*H226,2)</f>
        <v>0</v>
      </c>
      <c r="BL226" s="20" t="s">
        <v>215</v>
      </c>
      <c r="BM226" s="227" t="s">
        <v>3226</v>
      </c>
    </row>
    <row r="227" s="2" customFormat="1">
      <c r="A227" s="42"/>
      <c r="B227" s="43"/>
      <c r="C227" s="44"/>
      <c r="D227" s="236" t="s">
        <v>283</v>
      </c>
      <c r="E227" s="44"/>
      <c r="F227" s="267" t="s">
        <v>4447</v>
      </c>
      <c r="G227" s="44"/>
      <c r="H227" s="44"/>
      <c r="I227" s="231"/>
      <c r="J227" s="44"/>
      <c r="K227" s="44"/>
      <c r="L227" s="48"/>
      <c r="M227" s="232"/>
      <c r="N227" s="233"/>
      <c r="O227" s="88"/>
      <c r="P227" s="88"/>
      <c r="Q227" s="88"/>
      <c r="R227" s="88"/>
      <c r="S227" s="88"/>
      <c r="T227" s="89"/>
      <c r="U227" s="42"/>
      <c r="V227" s="42"/>
      <c r="W227" s="42"/>
      <c r="X227" s="42"/>
      <c r="Y227" s="42"/>
      <c r="Z227" s="42"/>
      <c r="AA227" s="42"/>
      <c r="AB227" s="42"/>
      <c r="AC227" s="42"/>
      <c r="AD227" s="42"/>
      <c r="AE227" s="42"/>
      <c r="AT227" s="20" t="s">
        <v>283</v>
      </c>
      <c r="AU227" s="20" t="s">
        <v>83</v>
      </c>
    </row>
    <row r="228" s="2" customFormat="1" ht="16.5" customHeight="1">
      <c r="A228" s="42"/>
      <c r="B228" s="43"/>
      <c r="C228" s="216" t="s">
        <v>624</v>
      </c>
      <c r="D228" s="216" t="s">
        <v>217</v>
      </c>
      <c r="E228" s="217" t="s">
        <v>5051</v>
      </c>
      <c r="F228" s="218" t="s">
        <v>5052</v>
      </c>
      <c r="G228" s="219" t="s">
        <v>670</v>
      </c>
      <c r="H228" s="220">
        <v>1</v>
      </c>
      <c r="I228" s="221"/>
      <c r="J228" s="222">
        <f>ROUND(I228*H228,2)</f>
        <v>0</v>
      </c>
      <c r="K228" s="218" t="s">
        <v>32</v>
      </c>
      <c r="L228" s="48"/>
      <c r="M228" s="223" t="s">
        <v>32</v>
      </c>
      <c r="N228" s="224" t="s">
        <v>47</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215</v>
      </c>
      <c r="AT228" s="227" t="s">
        <v>217</v>
      </c>
      <c r="AU228" s="227" t="s">
        <v>83</v>
      </c>
      <c r="AY228" s="20" t="s">
        <v>214</v>
      </c>
      <c r="BE228" s="228">
        <f>IF(N228="základní",J228,0)</f>
        <v>0</v>
      </c>
      <c r="BF228" s="228">
        <f>IF(N228="snížená",J228,0)</f>
        <v>0</v>
      </c>
      <c r="BG228" s="228">
        <f>IF(N228="zákl. přenesená",J228,0)</f>
        <v>0</v>
      </c>
      <c r="BH228" s="228">
        <f>IF(N228="sníž. přenesená",J228,0)</f>
        <v>0</v>
      </c>
      <c r="BI228" s="228">
        <f>IF(N228="nulová",J228,0)</f>
        <v>0</v>
      </c>
      <c r="BJ228" s="20" t="s">
        <v>83</v>
      </c>
      <c r="BK228" s="228">
        <f>ROUND(I228*H228,2)</f>
        <v>0</v>
      </c>
      <c r="BL228" s="20" t="s">
        <v>215</v>
      </c>
      <c r="BM228" s="227" t="s">
        <v>3230</v>
      </c>
    </row>
    <row r="229" s="2" customFormat="1">
      <c r="A229" s="42"/>
      <c r="B229" s="43"/>
      <c r="C229" s="44"/>
      <c r="D229" s="236" t="s">
        <v>283</v>
      </c>
      <c r="E229" s="44"/>
      <c r="F229" s="267" t="s">
        <v>4447</v>
      </c>
      <c r="G229" s="44"/>
      <c r="H229" s="44"/>
      <c r="I229" s="231"/>
      <c r="J229" s="44"/>
      <c r="K229" s="44"/>
      <c r="L229" s="48"/>
      <c r="M229" s="232"/>
      <c r="N229" s="233"/>
      <c r="O229" s="88"/>
      <c r="P229" s="88"/>
      <c r="Q229" s="88"/>
      <c r="R229" s="88"/>
      <c r="S229" s="88"/>
      <c r="T229" s="89"/>
      <c r="U229" s="42"/>
      <c r="V229" s="42"/>
      <c r="W229" s="42"/>
      <c r="X229" s="42"/>
      <c r="Y229" s="42"/>
      <c r="Z229" s="42"/>
      <c r="AA229" s="42"/>
      <c r="AB229" s="42"/>
      <c r="AC229" s="42"/>
      <c r="AD229" s="42"/>
      <c r="AE229" s="42"/>
      <c r="AT229" s="20" t="s">
        <v>283</v>
      </c>
      <c r="AU229" s="20" t="s">
        <v>83</v>
      </c>
    </row>
    <row r="230" s="2" customFormat="1" ht="16.5" customHeight="1">
      <c r="A230" s="42"/>
      <c r="B230" s="43"/>
      <c r="C230" s="216" t="s">
        <v>631</v>
      </c>
      <c r="D230" s="216" t="s">
        <v>217</v>
      </c>
      <c r="E230" s="217" t="s">
        <v>5053</v>
      </c>
      <c r="F230" s="218" t="s">
        <v>5054</v>
      </c>
      <c r="G230" s="219" t="s">
        <v>670</v>
      </c>
      <c r="H230" s="220">
        <v>1</v>
      </c>
      <c r="I230" s="221"/>
      <c r="J230" s="222">
        <f>ROUND(I230*H230,2)</f>
        <v>0</v>
      </c>
      <c r="K230" s="218" t="s">
        <v>32</v>
      </c>
      <c r="L230" s="48"/>
      <c r="M230" s="223" t="s">
        <v>32</v>
      </c>
      <c r="N230" s="224" t="s">
        <v>47</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215</v>
      </c>
      <c r="AT230" s="227" t="s">
        <v>217</v>
      </c>
      <c r="AU230" s="227" t="s">
        <v>83</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215</v>
      </c>
      <c r="BM230" s="227" t="s">
        <v>3235</v>
      </c>
    </row>
    <row r="231" s="2" customFormat="1">
      <c r="A231" s="42"/>
      <c r="B231" s="43"/>
      <c r="C231" s="44"/>
      <c r="D231" s="236" t="s">
        <v>283</v>
      </c>
      <c r="E231" s="44"/>
      <c r="F231" s="267" t="s">
        <v>4447</v>
      </c>
      <c r="G231" s="44"/>
      <c r="H231" s="44"/>
      <c r="I231" s="231"/>
      <c r="J231" s="44"/>
      <c r="K231" s="44"/>
      <c r="L231" s="48"/>
      <c r="M231" s="232"/>
      <c r="N231" s="233"/>
      <c r="O231" s="88"/>
      <c r="P231" s="88"/>
      <c r="Q231" s="88"/>
      <c r="R231" s="88"/>
      <c r="S231" s="88"/>
      <c r="T231" s="89"/>
      <c r="U231" s="42"/>
      <c r="V231" s="42"/>
      <c r="W231" s="42"/>
      <c r="X231" s="42"/>
      <c r="Y231" s="42"/>
      <c r="Z231" s="42"/>
      <c r="AA231" s="42"/>
      <c r="AB231" s="42"/>
      <c r="AC231" s="42"/>
      <c r="AD231" s="42"/>
      <c r="AE231" s="42"/>
      <c r="AT231" s="20" t="s">
        <v>283</v>
      </c>
      <c r="AU231" s="20" t="s">
        <v>83</v>
      </c>
    </row>
    <row r="232" s="2" customFormat="1" ht="16.5" customHeight="1">
      <c r="A232" s="42"/>
      <c r="B232" s="43"/>
      <c r="C232" s="216" t="s">
        <v>636</v>
      </c>
      <c r="D232" s="216" t="s">
        <v>217</v>
      </c>
      <c r="E232" s="217" t="s">
        <v>5055</v>
      </c>
      <c r="F232" s="218" t="s">
        <v>5056</v>
      </c>
      <c r="G232" s="219" t="s">
        <v>670</v>
      </c>
      <c r="H232" s="220">
        <v>2</v>
      </c>
      <c r="I232" s="221"/>
      <c r="J232" s="222">
        <f>ROUND(I232*H232,2)</f>
        <v>0</v>
      </c>
      <c r="K232" s="218" t="s">
        <v>32</v>
      </c>
      <c r="L232" s="48"/>
      <c r="M232" s="223" t="s">
        <v>32</v>
      </c>
      <c r="N232" s="224" t="s">
        <v>47</v>
      </c>
      <c r="O232" s="88"/>
      <c r="P232" s="225">
        <f>O232*H232</f>
        <v>0</v>
      </c>
      <c r="Q232" s="225">
        <v>0</v>
      </c>
      <c r="R232" s="225">
        <f>Q232*H232</f>
        <v>0</v>
      </c>
      <c r="S232" s="225">
        <v>0</v>
      </c>
      <c r="T232" s="226">
        <f>S232*H232</f>
        <v>0</v>
      </c>
      <c r="U232" s="42"/>
      <c r="V232" s="42"/>
      <c r="W232" s="42"/>
      <c r="X232" s="42"/>
      <c r="Y232" s="42"/>
      <c r="Z232" s="42"/>
      <c r="AA232" s="42"/>
      <c r="AB232" s="42"/>
      <c r="AC232" s="42"/>
      <c r="AD232" s="42"/>
      <c r="AE232" s="42"/>
      <c r="AR232" s="227" t="s">
        <v>215</v>
      </c>
      <c r="AT232" s="227" t="s">
        <v>217</v>
      </c>
      <c r="AU232" s="227" t="s">
        <v>83</v>
      </c>
      <c r="AY232" s="20" t="s">
        <v>214</v>
      </c>
      <c r="BE232" s="228">
        <f>IF(N232="základní",J232,0)</f>
        <v>0</v>
      </c>
      <c r="BF232" s="228">
        <f>IF(N232="snížená",J232,0)</f>
        <v>0</v>
      </c>
      <c r="BG232" s="228">
        <f>IF(N232="zákl. přenesená",J232,0)</f>
        <v>0</v>
      </c>
      <c r="BH232" s="228">
        <f>IF(N232="sníž. přenesená",J232,0)</f>
        <v>0</v>
      </c>
      <c r="BI232" s="228">
        <f>IF(N232="nulová",J232,0)</f>
        <v>0</v>
      </c>
      <c r="BJ232" s="20" t="s">
        <v>83</v>
      </c>
      <c r="BK232" s="228">
        <f>ROUND(I232*H232,2)</f>
        <v>0</v>
      </c>
      <c r="BL232" s="20" t="s">
        <v>215</v>
      </c>
      <c r="BM232" s="227" t="s">
        <v>3239</v>
      </c>
    </row>
    <row r="233" s="2" customFormat="1">
      <c r="A233" s="42"/>
      <c r="B233" s="43"/>
      <c r="C233" s="44"/>
      <c r="D233" s="236" t="s">
        <v>283</v>
      </c>
      <c r="E233" s="44"/>
      <c r="F233" s="267" t="s">
        <v>4447</v>
      </c>
      <c r="G233" s="44"/>
      <c r="H233" s="44"/>
      <c r="I233" s="231"/>
      <c r="J233" s="44"/>
      <c r="K233" s="44"/>
      <c r="L233" s="48"/>
      <c r="M233" s="232"/>
      <c r="N233" s="233"/>
      <c r="O233" s="88"/>
      <c r="P233" s="88"/>
      <c r="Q233" s="88"/>
      <c r="R233" s="88"/>
      <c r="S233" s="88"/>
      <c r="T233" s="89"/>
      <c r="U233" s="42"/>
      <c r="V233" s="42"/>
      <c r="W233" s="42"/>
      <c r="X233" s="42"/>
      <c r="Y233" s="42"/>
      <c r="Z233" s="42"/>
      <c r="AA233" s="42"/>
      <c r="AB233" s="42"/>
      <c r="AC233" s="42"/>
      <c r="AD233" s="42"/>
      <c r="AE233" s="42"/>
      <c r="AT233" s="20" t="s">
        <v>283</v>
      </c>
      <c r="AU233" s="20" t="s">
        <v>83</v>
      </c>
    </row>
    <row r="234" s="2" customFormat="1" ht="16.5" customHeight="1">
      <c r="A234" s="42"/>
      <c r="B234" s="43"/>
      <c r="C234" s="216" t="s">
        <v>641</v>
      </c>
      <c r="D234" s="216" t="s">
        <v>217</v>
      </c>
      <c r="E234" s="217" t="s">
        <v>5057</v>
      </c>
      <c r="F234" s="218" t="s">
        <v>5058</v>
      </c>
      <c r="G234" s="219" t="s">
        <v>670</v>
      </c>
      <c r="H234" s="220">
        <v>2</v>
      </c>
      <c r="I234" s="221"/>
      <c r="J234" s="222">
        <f>ROUND(I234*H234,2)</f>
        <v>0</v>
      </c>
      <c r="K234" s="218" t="s">
        <v>32</v>
      </c>
      <c r="L234" s="48"/>
      <c r="M234" s="223" t="s">
        <v>32</v>
      </c>
      <c r="N234" s="224" t="s">
        <v>47</v>
      </c>
      <c r="O234" s="88"/>
      <c r="P234" s="225">
        <f>O234*H234</f>
        <v>0</v>
      </c>
      <c r="Q234" s="225">
        <v>0</v>
      </c>
      <c r="R234" s="225">
        <f>Q234*H234</f>
        <v>0</v>
      </c>
      <c r="S234" s="225">
        <v>0</v>
      </c>
      <c r="T234" s="226">
        <f>S234*H234</f>
        <v>0</v>
      </c>
      <c r="U234" s="42"/>
      <c r="V234" s="42"/>
      <c r="W234" s="42"/>
      <c r="X234" s="42"/>
      <c r="Y234" s="42"/>
      <c r="Z234" s="42"/>
      <c r="AA234" s="42"/>
      <c r="AB234" s="42"/>
      <c r="AC234" s="42"/>
      <c r="AD234" s="42"/>
      <c r="AE234" s="42"/>
      <c r="AR234" s="227" t="s">
        <v>215</v>
      </c>
      <c r="AT234" s="227" t="s">
        <v>217</v>
      </c>
      <c r="AU234" s="227" t="s">
        <v>83</v>
      </c>
      <c r="AY234" s="20" t="s">
        <v>214</v>
      </c>
      <c r="BE234" s="228">
        <f>IF(N234="základní",J234,0)</f>
        <v>0</v>
      </c>
      <c r="BF234" s="228">
        <f>IF(N234="snížená",J234,0)</f>
        <v>0</v>
      </c>
      <c r="BG234" s="228">
        <f>IF(N234="zákl. přenesená",J234,0)</f>
        <v>0</v>
      </c>
      <c r="BH234" s="228">
        <f>IF(N234="sníž. přenesená",J234,0)</f>
        <v>0</v>
      </c>
      <c r="BI234" s="228">
        <f>IF(N234="nulová",J234,0)</f>
        <v>0</v>
      </c>
      <c r="BJ234" s="20" t="s">
        <v>83</v>
      </c>
      <c r="BK234" s="228">
        <f>ROUND(I234*H234,2)</f>
        <v>0</v>
      </c>
      <c r="BL234" s="20" t="s">
        <v>215</v>
      </c>
      <c r="BM234" s="227" t="s">
        <v>3243</v>
      </c>
    </row>
    <row r="235" s="2" customFormat="1">
      <c r="A235" s="42"/>
      <c r="B235" s="43"/>
      <c r="C235" s="44"/>
      <c r="D235" s="236" t="s">
        <v>283</v>
      </c>
      <c r="E235" s="44"/>
      <c r="F235" s="267" t="s">
        <v>4447</v>
      </c>
      <c r="G235" s="44"/>
      <c r="H235" s="44"/>
      <c r="I235" s="231"/>
      <c r="J235" s="44"/>
      <c r="K235" s="44"/>
      <c r="L235" s="48"/>
      <c r="M235" s="232"/>
      <c r="N235" s="233"/>
      <c r="O235" s="88"/>
      <c r="P235" s="88"/>
      <c r="Q235" s="88"/>
      <c r="R235" s="88"/>
      <c r="S235" s="88"/>
      <c r="T235" s="89"/>
      <c r="U235" s="42"/>
      <c r="V235" s="42"/>
      <c r="W235" s="42"/>
      <c r="X235" s="42"/>
      <c r="Y235" s="42"/>
      <c r="Z235" s="42"/>
      <c r="AA235" s="42"/>
      <c r="AB235" s="42"/>
      <c r="AC235" s="42"/>
      <c r="AD235" s="42"/>
      <c r="AE235" s="42"/>
      <c r="AT235" s="20" t="s">
        <v>283</v>
      </c>
      <c r="AU235" s="20" t="s">
        <v>83</v>
      </c>
    </row>
    <row r="236" s="2" customFormat="1" ht="16.5" customHeight="1">
      <c r="A236" s="42"/>
      <c r="B236" s="43"/>
      <c r="C236" s="216" t="s">
        <v>646</v>
      </c>
      <c r="D236" s="216" t="s">
        <v>217</v>
      </c>
      <c r="E236" s="217" t="s">
        <v>5059</v>
      </c>
      <c r="F236" s="218" t="s">
        <v>5060</v>
      </c>
      <c r="G236" s="219" t="s">
        <v>670</v>
      </c>
      <c r="H236" s="220">
        <v>9</v>
      </c>
      <c r="I236" s="221"/>
      <c r="J236" s="222">
        <f>ROUND(I236*H236,2)</f>
        <v>0</v>
      </c>
      <c r="K236" s="218" t="s">
        <v>32</v>
      </c>
      <c r="L236" s="48"/>
      <c r="M236" s="223" t="s">
        <v>32</v>
      </c>
      <c r="N236" s="224" t="s">
        <v>47</v>
      </c>
      <c r="O236" s="88"/>
      <c r="P236" s="225">
        <f>O236*H236</f>
        <v>0</v>
      </c>
      <c r="Q236" s="225">
        <v>0</v>
      </c>
      <c r="R236" s="225">
        <f>Q236*H236</f>
        <v>0</v>
      </c>
      <c r="S236" s="225">
        <v>0</v>
      </c>
      <c r="T236" s="226">
        <f>S236*H236</f>
        <v>0</v>
      </c>
      <c r="U236" s="42"/>
      <c r="V236" s="42"/>
      <c r="W236" s="42"/>
      <c r="X236" s="42"/>
      <c r="Y236" s="42"/>
      <c r="Z236" s="42"/>
      <c r="AA236" s="42"/>
      <c r="AB236" s="42"/>
      <c r="AC236" s="42"/>
      <c r="AD236" s="42"/>
      <c r="AE236" s="42"/>
      <c r="AR236" s="227" t="s">
        <v>215</v>
      </c>
      <c r="AT236" s="227" t="s">
        <v>217</v>
      </c>
      <c r="AU236" s="227" t="s">
        <v>83</v>
      </c>
      <c r="AY236" s="20" t="s">
        <v>214</v>
      </c>
      <c r="BE236" s="228">
        <f>IF(N236="základní",J236,0)</f>
        <v>0</v>
      </c>
      <c r="BF236" s="228">
        <f>IF(N236="snížená",J236,0)</f>
        <v>0</v>
      </c>
      <c r="BG236" s="228">
        <f>IF(N236="zákl. přenesená",J236,0)</f>
        <v>0</v>
      </c>
      <c r="BH236" s="228">
        <f>IF(N236="sníž. přenesená",J236,0)</f>
        <v>0</v>
      </c>
      <c r="BI236" s="228">
        <f>IF(N236="nulová",J236,0)</f>
        <v>0</v>
      </c>
      <c r="BJ236" s="20" t="s">
        <v>83</v>
      </c>
      <c r="BK236" s="228">
        <f>ROUND(I236*H236,2)</f>
        <v>0</v>
      </c>
      <c r="BL236" s="20" t="s">
        <v>215</v>
      </c>
      <c r="BM236" s="227" t="s">
        <v>3247</v>
      </c>
    </row>
    <row r="237" s="2" customFormat="1">
      <c r="A237" s="42"/>
      <c r="B237" s="43"/>
      <c r="C237" s="44"/>
      <c r="D237" s="236" t="s">
        <v>283</v>
      </c>
      <c r="E237" s="44"/>
      <c r="F237" s="267" t="s">
        <v>4447</v>
      </c>
      <c r="G237" s="44"/>
      <c r="H237" s="44"/>
      <c r="I237" s="231"/>
      <c r="J237" s="44"/>
      <c r="K237" s="44"/>
      <c r="L237" s="48"/>
      <c r="M237" s="232"/>
      <c r="N237" s="233"/>
      <c r="O237" s="88"/>
      <c r="P237" s="88"/>
      <c r="Q237" s="88"/>
      <c r="R237" s="88"/>
      <c r="S237" s="88"/>
      <c r="T237" s="89"/>
      <c r="U237" s="42"/>
      <c r="V237" s="42"/>
      <c r="W237" s="42"/>
      <c r="X237" s="42"/>
      <c r="Y237" s="42"/>
      <c r="Z237" s="42"/>
      <c r="AA237" s="42"/>
      <c r="AB237" s="42"/>
      <c r="AC237" s="42"/>
      <c r="AD237" s="42"/>
      <c r="AE237" s="42"/>
      <c r="AT237" s="20" t="s">
        <v>283</v>
      </c>
      <c r="AU237" s="20" t="s">
        <v>83</v>
      </c>
    </row>
    <row r="238" s="2" customFormat="1" ht="16.5" customHeight="1">
      <c r="A238" s="42"/>
      <c r="B238" s="43"/>
      <c r="C238" s="216" t="s">
        <v>653</v>
      </c>
      <c r="D238" s="216" t="s">
        <v>217</v>
      </c>
      <c r="E238" s="217" t="s">
        <v>5061</v>
      </c>
      <c r="F238" s="218" t="s">
        <v>5062</v>
      </c>
      <c r="G238" s="219" t="s">
        <v>670</v>
      </c>
      <c r="H238" s="220">
        <v>1</v>
      </c>
      <c r="I238" s="221"/>
      <c r="J238" s="222">
        <f>ROUND(I238*H238,2)</f>
        <v>0</v>
      </c>
      <c r="K238" s="218" t="s">
        <v>32</v>
      </c>
      <c r="L238" s="48"/>
      <c r="M238" s="223" t="s">
        <v>32</v>
      </c>
      <c r="N238" s="224" t="s">
        <v>47</v>
      </c>
      <c r="O238" s="88"/>
      <c r="P238" s="225">
        <f>O238*H238</f>
        <v>0</v>
      </c>
      <c r="Q238" s="225">
        <v>0</v>
      </c>
      <c r="R238" s="225">
        <f>Q238*H238</f>
        <v>0</v>
      </c>
      <c r="S238" s="225">
        <v>0</v>
      </c>
      <c r="T238" s="226">
        <f>S238*H238</f>
        <v>0</v>
      </c>
      <c r="U238" s="42"/>
      <c r="V238" s="42"/>
      <c r="W238" s="42"/>
      <c r="X238" s="42"/>
      <c r="Y238" s="42"/>
      <c r="Z238" s="42"/>
      <c r="AA238" s="42"/>
      <c r="AB238" s="42"/>
      <c r="AC238" s="42"/>
      <c r="AD238" s="42"/>
      <c r="AE238" s="42"/>
      <c r="AR238" s="227" t="s">
        <v>215</v>
      </c>
      <c r="AT238" s="227" t="s">
        <v>217</v>
      </c>
      <c r="AU238" s="227" t="s">
        <v>83</v>
      </c>
      <c r="AY238" s="20" t="s">
        <v>214</v>
      </c>
      <c r="BE238" s="228">
        <f>IF(N238="základní",J238,0)</f>
        <v>0</v>
      </c>
      <c r="BF238" s="228">
        <f>IF(N238="snížená",J238,0)</f>
        <v>0</v>
      </c>
      <c r="BG238" s="228">
        <f>IF(N238="zákl. přenesená",J238,0)</f>
        <v>0</v>
      </c>
      <c r="BH238" s="228">
        <f>IF(N238="sníž. přenesená",J238,0)</f>
        <v>0</v>
      </c>
      <c r="BI238" s="228">
        <f>IF(N238="nulová",J238,0)</f>
        <v>0</v>
      </c>
      <c r="BJ238" s="20" t="s">
        <v>83</v>
      </c>
      <c r="BK238" s="228">
        <f>ROUND(I238*H238,2)</f>
        <v>0</v>
      </c>
      <c r="BL238" s="20" t="s">
        <v>215</v>
      </c>
      <c r="BM238" s="227" t="s">
        <v>1666</v>
      </c>
    </row>
    <row r="239" s="2" customFormat="1">
      <c r="A239" s="42"/>
      <c r="B239" s="43"/>
      <c r="C239" s="44"/>
      <c r="D239" s="236" t="s">
        <v>283</v>
      </c>
      <c r="E239" s="44"/>
      <c r="F239" s="267" t="s">
        <v>4447</v>
      </c>
      <c r="G239" s="44"/>
      <c r="H239" s="44"/>
      <c r="I239" s="231"/>
      <c r="J239" s="44"/>
      <c r="K239" s="44"/>
      <c r="L239" s="48"/>
      <c r="M239" s="232"/>
      <c r="N239" s="233"/>
      <c r="O239" s="88"/>
      <c r="P239" s="88"/>
      <c r="Q239" s="88"/>
      <c r="R239" s="88"/>
      <c r="S239" s="88"/>
      <c r="T239" s="89"/>
      <c r="U239" s="42"/>
      <c r="V239" s="42"/>
      <c r="W239" s="42"/>
      <c r="X239" s="42"/>
      <c r="Y239" s="42"/>
      <c r="Z239" s="42"/>
      <c r="AA239" s="42"/>
      <c r="AB239" s="42"/>
      <c r="AC239" s="42"/>
      <c r="AD239" s="42"/>
      <c r="AE239" s="42"/>
      <c r="AT239" s="20" t="s">
        <v>283</v>
      </c>
      <c r="AU239" s="20" t="s">
        <v>83</v>
      </c>
    </row>
    <row r="240" s="2" customFormat="1" ht="24.15" customHeight="1">
      <c r="A240" s="42"/>
      <c r="B240" s="43"/>
      <c r="C240" s="216" t="s">
        <v>661</v>
      </c>
      <c r="D240" s="216" t="s">
        <v>217</v>
      </c>
      <c r="E240" s="217" t="s">
        <v>5063</v>
      </c>
      <c r="F240" s="218" t="s">
        <v>5064</v>
      </c>
      <c r="G240" s="219" t="s">
        <v>670</v>
      </c>
      <c r="H240" s="220">
        <v>6</v>
      </c>
      <c r="I240" s="221"/>
      <c r="J240" s="222">
        <f>ROUND(I240*H240,2)</f>
        <v>0</v>
      </c>
      <c r="K240" s="218" t="s">
        <v>32</v>
      </c>
      <c r="L240" s="48"/>
      <c r="M240" s="223" t="s">
        <v>32</v>
      </c>
      <c r="N240" s="224" t="s">
        <v>47</v>
      </c>
      <c r="O240" s="88"/>
      <c r="P240" s="225">
        <f>O240*H240</f>
        <v>0</v>
      </c>
      <c r="Q240" s="225">
        <v>0</v>
      </c>
      <c r="R240" s="225">
        <f>Q240*H240</f>
        <v>0</v>
      </c>
      <c r="S240" s="225">
        <v>0</v>
      </c>
      <c r="T240" s="226">
        <f>S240*H240</f>
        <v>0</v>
      </c>
      <c r="U240" s="42"/>
      <c r="V240" s="42"/>
      <c r="W240" s="42"/>
      <c r="X240" s="42"/>
      <c r="Y240" s="42"/>
      <c r="Z240" s="42"/>
      <c r="AA240" s="42"/>
      <c r="AB240" s="42"/>
      <c r="AC240" s="42"/>
      <c r="AD240" s="42"/>
      <c r="AE240" s="42"/>
      <c r="AR240" s="227" t="s">
        <v>215</v>
      </c>
      <c r="AT240" s="227" t="s">
        <v>217</v>
      </c>
      <c r="AU240" s="227" t="s">
        <v>83</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215</v>
      </c>
      <c r="BM240" s="227" t="s">
        <v>3255</v>
      </c>
    </row>
    <row r="241" s="2" customFormat="1">
      <c r="A241" s="42"/>
      <c r="B241" s="43"/>
      <c r="C241" s="44"/>
      <c r="D241" s="236" t="s">
        <v>283</v>
      </c>
      <c r="E241" s="44"/>
      <c r="F241" s="267" t="s">
        <v>4447</v>
      </c>
      <c r="G241" s="44"/>
      <c r="H241" s="44"/>
      <c r="I241" s="231"/>
      <c r="J241" s="44"/>
      <c r="K241" s="44"/>
      <c r="L241" s="48"/>
      <c r="M241" s="232"/>
      <c r="N241" s="233"/>
      <c r="O241" s="88"/>
      <c r="P241" s="88"/>
      <c r="Q241" s="88"/>
      <c r="R241" s="88"/>
      <c r="S241" s="88"/>
      <c r="T241" s="89"/>
      <c r="U241" s="42"/>
      <c r="V241" s="42"/>
      <c r="W241" s="42"/>
      <c r="X241" s="42"/>
      <c r="Y241" s="42"/>
      <c r="Z241" s="42"/>
      <c r="AA241" s="42"/>
      <c r="AB241" s="42"/>
      <c r="AC241" s="42"/>
      <c r="AD241" s="42"/>
      <c r="AE241" s="42"/>
      <c r="AT241" s="20" t="s">
        <v>283</v>
      </c>
      <c r="AU241" s="20" t="s">
        <v>83</v>
      </c>
    </row>
    <row r="242" s="2" customFormat="1" ht="16.5" customHeight="1">
      <c r="A242" s="42"/>
      <c r="B242" s="43"/>
      <c r="C242" s="216" t="s">
        <v>667</v>
      </c>
      <c r="D242" s="216" t="s">
        <v>217</v>
      </c>
      <c r="E242" s="217" t="s">
        <v>5065</v>
      </c>
      <c r="F242" s="218" t="s">
        <v>5066</v>
      </c>
      <c r="G242" s="219" t="s">
        <v>670</v>
      </c>
      <c r="H242" s="220">
        <v>1</v>
      </c>
      <c r="I242" s="221"/>
      <c r="J242" s="222">
        <f>ROUND(I242*H242,2)</f>
        <v>0</v>
      </c>
      <c r="K242" s="218" t="s">
        <v>32</v>
      </c>
      <c r="L242" s="48"/>
      <c r="M242" s="223" t="s">
        <v>32</v>
      </c>
      <c r="N242" s="224" t="s">
        <v>47</v>
      </c>
      <c r="O242" s="88"/>
      <c r="P242" s="225">
        <f>O242*H242</f>
        <v>0</v>
      </c>
      <c r="Q242" s="225">
        <v>0</v>
      </c>
      <c r="R242" s="225">
        <f>Q242*H242</f>
        <v>0</v>
      </c>
      <c r="S242" s="225">
        <v>0</v>
      </c>
      <c r="T242" s="226">
        <f>S242*H242</f>
        <v>0</v>
      </c>
      <c r="U242" s="42"/>
      <c r="V242" s="42"/>
      <c r="W242" s="42"/>
      <c r="X242" s="42"/>
      <c r="Y242" s="42"/>
      <c r="Z242" s="42"/>
      <c r="AA242" s="42"/>
      <c r="AB242" s="42"/>
      <c r="AC242" s="42"/>
      <c r="AD242" s="42"/>
      <c r="AE242" s="42"/>
      <c r="AR242" s="227" t="s">
        <v>215</v>
      </c>
      <c r="AT242" s="227" t="s">
        <v>217</v>
      </c>
      <c r="AU242" s="227" t="s">
        <v>83</v>
      </c>
      <c r="AY242" s="20" t="s">
        <v>214</v>
      </c>
      <c r="BE242" s="228">
        <f>IF(N242="základní",J242,0)</f>
        <v>0</v>
      </c>
      <c r="BF242" s="228">
        <f>IF(N242="snížená",J242,0)</f>
        <v>0</v>
      </c>
      <c r="BG242" s="228">
        <f>IF(N242="zákl. přenesená",J242,0)</f>
        <v>0</v>
      </c>
      <c r="BH242" s="228">
        <f>IF(N242="sníž. přenesená",J242,0)</f>
        <v>0</v>
      </c>
      <c r="BI242" s="228">
        <f>IF(N242="nulová",J242,0)</f>
        <v>0</v>
      </c>
      <c r="BJ242" s="20" t="s">
        <v>83</v>
      </c>
      <c r="BK242" s="228">
        <f>ROUND(I242*H242,2)</f>
        <v>0</v>
      </c>
      <c r="BL242" s="20" t="s">
        <v>215</v>
      </c>
      <c r="BM242" s="227" t="s">
        <v>3262</v>
      </c>
    </row>
    <row r="243" s="2" customFormat="1">
      <c r="A243" s="42"/>
      <c r="B243" s="43"/>
      <c r="C243" s="44"/>
      <c r="D243" s="236" t="s">
        <v>283</v>
      </c>
      <c r="E243" s="44"/>
      <c r="F243" s="267" t="s">
        <v>4447</v>
      </c>
      <c r="G243" s="44"/>
      <c r="H243" s="44"/>
      <c r="I243" s="231"/>
      <c r="J243" s="44"/>
      <c r="K243" s="44"/>
      <c r="L243" s="48"/>
      <c r="M243" s="232"/>
      <c r="N243" s="233"/>
      <c r="O243" s="88"/>
      <c r="P243" s="88"/>
      <c r="Q243" s="88"/>
      <c r="R243" s="88"/>
      <c r="S243" s="88"/>
      <c r="T243" s="89"/>
      <c r="U243" s="42"/>
      <c r="V243" s="42"/>
      <c r="W243" s="42"/>
      <c r="X243" s="42"/>
      <c r="Y243" s="42"/>
      <c r="Z243" s="42"/>
      <c r="AA243" s="42"/>
      <c r="AB243" s="42"/>
      <c r="AC243" s="42"/>
      <c r="AD243" s="42"/>
      <c r="AE243" s="42"/>
      <c r="AT243" s="20" t="s">
        <v>283</v>
      </c>
      <c r="AU243" s="20" t="s">
        <v>83</v>
      </c>
    </row>
    <row r="244" s="2" customFormat="1" ht="16.5" customHeight="1">
      <c r="A244" s="42"/>
      <c r="B244" s="43"/>
      <c r="C244" s="216" t="s">
        <v>672</v>
      </c>
      <c r="D244" s="216" t="s">
        <v>217</v>
      </c>
      <c r="E244" s="217" t="s">
        <v>5067</v>
      </c>
      <c r="F244" s="218" t="s">
        <v>5068</v>
      </c>
      <c r="G244" s="219" t="s">
        <v>670</v>
      </c>
      <c r="H244" s="220">
        <v>1</v>
      </c>
      <c r="I244" s="221"/>
      <c r="J244" s="222">
        <f>ROUND(I244*H244,2)</f>
        <v>0</v>
      </c>
      <c r="K244" s="218" t="s">
        <v>32</v>
      </c>
      <c r="L244" s="48"/>
      <c r="M244" s="223" t="s">
        <v>32</v>
      </c>
      <c r="N244" s="224" t="s">
        <v>47</v>
      </c>
      <c r="O244" s="88"/>
      <c r="P244" s="225">
        <f>O244*H244</f>
        <v>0</v>
      </c>
      <c r="Q244" s="225">
        <v>0</v>
      </c>
      <c r="R244" s="225">
        <f>Q244*H244</f>
        <v>0</v>
      </c>
      <c r="S244" s="225">
        <v>0</v>
      </c>
      <c r="T244" s="226">
        <f>S244*H244</f>
        <v>0</v>
      </c>
      <c r="U244" s="42"/>
      <c r="V244" s="42"/>
      <c r="W244" s="42"/>
      <c r="X244" s="42"/>
      <c r="Y244" s="42"/>
      <c r="Z244" s="42"/>
      <c r="AA244" s="42"/>
      <c r="AB244" s="42"/>
      <c r="AC244" s="42"/>
      <c r="AD244" s="42"/>
      <c r="AE244" s="42"/>
      <c r="AR244" s="227" t="s">
        <v>215</v>
      </c>
      <c r="AT244" s="227" t="s">
        <v>217</v>
      </c>
      <c r="AU244" s="227" t="s">
        <v>83</v>
      </c>
      <c r="AY244" s="20" t="s">
        <v>214</v>
      </c>
      <c r="BE244" s="228">
        <f>IF(N244="základní",J244,0)</f>
        <v>0</v>
      </c>
      <c r="BF244" s="228">
        <f>IF(N244="snížená",J244,0)</f>
        <v>0</v>
      </c>
      <c r="BG244" s="228">
        <f>IF(N244="zákl. přenesená",J244,0)</f>
        <v>0</v>
      </c>
      <c r="BH244" s="228">
        <f>IF(N244="sníž. přenesená",J244,0)</f>
        <v>0</v>
      </c>
      <c r="BI244" s="228">
        <f>IF(N244="nulová",J244,0)</f>
        <v>0</v>
      </c>
      <c r="BJ244" s="20" t="s">
        <v>83</v>
      </c>
      <c r="BK244" s="228">
        <f>ROUND(I244*H244,2)</f>
        <v>0</v>
      </c>
      <c r="BL244" s="20" t="s">
        <v>215</v>
      </c>
      <c r="BM244" s="227" t="s">
        <v>3266</v>
      </c>
    </row>
    <row r="245" s="2" customFormat="1">
      <c r="A245" s="42"/>
      <c r="B245" s="43"/>
      <c r="C245" s="44"/>
      <c r="D245" s="236" t="s">
        <v>283</v>
      </c>
      <c r="E245" s="44"/>
      <c r="F245" s="267" t="s">
        <v>4447</v>
      </c>
      <c r="G245" s="44"/>
      <c r="H245" s="44"/>
      <c r="I245" s="231"/>
      <c r="J245" s="44"/>
      <c r="K245" s="44"/>
      <c r="L245" s="48"/>
      <c r="M245" s="232"/>
      <c r="N245" s="233"/>
      <c r="O245" s="88"/>
      <c r="P245" s="88"/>
      <c r="Q245" s="88"/>
      <c r="R245" s="88"/>
      <c r="S245" s="88"/>
      <c r="T245" s="89"/>
      <c r="U245" s="42"/>
      <c r="V245" s="42"/>
      <c r="W245" s="42"/>
      <c r="X245" s="42"/>
      <c r="Y245" s="42"/>
      <c r="Z245" s="42"/>
      <c r="AA245" s="42"/>
      <c r="AB245" s="42"/>
      <c r="AC245" s="42"/>
      <c r="AD245" s="42"/>
      <c r="AE245" s="42"/>
      <c r="AT245" s="20" t="s">
        <v>283</v>
      </c>
      <c r="AU245" s="20" t="s">
        <v>83</v>
      </c>
    </row>
    <row r="246" s="2" customFormat="1" ht="16.5" customHeight="1">
      <c r="A246" s="42"/>
      <c r="B246" s="43"/>
      <c r="C246" s="216" t="s">
        <v>678</v>
      </c>
      <c r="D246" s="216" t="s">
        <v>217</v>
      </c>
      <c r="E246" s="217" t="s">
        <v>5069</v>
      </c>
      <c r="F246" s="218" t="s">
        <v>5070</v>
      </c>
      <c r="G246" s="219" t="s">
        <v>670</v>
      </c>
      <c r="H246" s="220">
        <v>1</v>
      </c>
      <c r="I246" s="221"/>
      <c r="J246" s="222">
        <f>ROUND(I246*H246,2)</f>
        <v>0</v>
      </c>
      <c r="K246" s="218" t="s">
        <v>32</v>
      </c>
      <c r="L246" s="48"/>
      <c r="M246" s="223" t="s">
        <v>32</v>
      </c>
      <c r="N246" s="224" t="s">
        <v>47</v>
      </c>
      <c r="O246" s="88"/>
      <c r="P246" s="225">
        <f>O246*H246</f>
        <v>0</v>
      </c>
      <c r="Q246" s="225">
        <v>0</v>
      </c>
      <c r="R246" s="225">
        <f>Q246*H246</f>
        <v>0</v>
      </c>
      <c r="S246" s="225">
        <v>0</v>
      </c>
      <c r="T246" s="226">
        <f>S246*H246</f>
        <v>0</v>
      </c>
      <c r="U246" s="42"/>
      <c r="V246" s="42"/>
      <c r="W246" s="42"/>
      <c r="X246" s="42"/>
      <c r="Y246" s="42"/>
      <c r="Z246" s="42"/>
      <c r="AA246" s="42"/>
      <c r="AB246" s="42"/>
      <c r="AC246" s="42"/>
      <c r="AD246" s="42"/>
      <c r="AE246" s="42"/>
      <c r="AR246" s="227" t="s">
        <v>215</v>
      </c>
      <c r="AT246" s="227" t="s">
        <v>217</v>
      </c>
      <c r="AU246" s="227" t="s">
        <v>83</v>
      </c>
      <c r="AY246" s="20" t="s">
        <v>214</v>
      </c>
      <c r="BE246" s="228">
        <f>IF(N246="základní",J246,0)</f>
        <v>0</v>
      </c>
      <c r="BF246" s="228">
        <f>IF(N246="snížená",J246,0)</f>
        <v>0</v>
      </c>
      <c r="BG246" s="228">
        <f>IF(N246="zákl. přenesená",J246,0)</f>
        <v>0</v>
      </c>
      <c r="BH246" s="228">
        <f>IF(N246="sníž. přenesená",J246,0)</f>
        <v>0</v>
      </c>
      <c r="BI246" s="228">
        <f>IF(N246="nulová",J246,0)</f>
        <v>0</v>
      </c>
      <c r="BJ246" s="20" t="s">
        <v>83</v>
      </c>
      <c r="BK246" s="228">
        <f>ROUND(I246*H246,2)</f>
        <v>0</v>
      </c>
      <c r="BL246" s="20" t="s">
        <v>215</v>
      </c>
      <c r="BM246" s="227" t="s">
        <v>3270</v>
      </c>
    </row>
    <row r="247" s="2" customFormat="1">
      <c r="A247" s="42"/>
      <c r="B247" s="43"/>
      <c r="C247" s="44"/>
      <c r="D247" s="236" t="s">
        <v>283</v>
      </c>
      <c r="E247" s="44"/>
      <c r="F247" s="267" t="s">
        <v>4447</v>
      </c>
      <c r="G247" s="44"/>
      <c r="H247" s="44"/>
      <c r="I247" s="231"/>
      <c r="J247" s="44"/>
      <c r="K247" s="44"/>
      <c r="L247" s="48"/>
      <c r="M247" s="232"/>
      <c r="N247" s="233"/>
      <c r="O247" s="88"/>
      <c r="P247" s="88"/>
      <c r="Q247" s="88"/>
      <c r="R247" s="88"/>
      <c r="S247" s="88"/>
      <c r="T247" s="89"/>
      <c r="U247" s="42"/>
      <c r="V247" s="42"/>
      <c r="W247" s="42"/>
      <c r="X247" s="42"/>
      <c r="Y247" s="42"/>
      <c r="Z247" s="42"/>
      <c r="AA247" s="42"/>
      <c r="AB247" s="42"/>
      <c r="AC247" s="42"/>
      <c r="AD247" s="42"/>
      <c r="AE247" s="42"/>
      <c r="AT247" s="20" t="s">
        <v>283</v>
      </c>
      <c r="AU247" s="20" t="s">
        <v>83</v>
      </c>
    </row>
    <row r="248" s="2" customFormat="1" ht="16.5" customHeight="1">
      <c r="A248" s="42"/>
      <c r="B248" s="43"/>
      <c r="C248" s="216" t="s">
        <v>685</v>
      </c>
      <c r="D248" s="216" t="s">
        <v>217</v>
      </c>
      <c r="E248" s="217" t="s">
        <v>5071</v>
      </c>
      <c r="F248" s="218" t="s">
        <v>5072</v>
      </c>
      <c r="G248" s="219" t="s">
        <v>670</v>
      </c>
      <c r="H248" s="220">
        <v>3</v>
      </c>
      <c r="I248" s="221"/>
      <c r="J248" s="222">
        <f>ROUND(I248*H248,2)</f>
        <v>0</v>
      </c>
      <c r="K248" s="218" t="s">
        <v>32</v>
      </c>
      <c r="L248" s="48"/>
      <c r="M248" s="223" t="s">
        <v>32</v>
      </c>
      <c r="N248" s="224" t="s">
        <v>47</v>
      </c>
      <c r="O248" s="88"/>
      <c r="P248" s="225">
        <f>O248*H248</f>
        <v>0</v>
      </c>
      <c r="Q248" s="225">
        <v>0</v>
      </c>
      <c r="R248" s="225">
        <f>Q248*H248</f>
        <v>0</v>
      </c>
      <c r="S248" s="225">
        <v>0</v>
      </c>
      <c r="T248" s="226">
        <f>S248*H248</f>
        <v>0</v>
      </c>
      <c r="U248" s="42"/>
      <c r="V248" s="42"/>
      <c r="W248" s="42"/>
      <c r="X248" s="42"/>
      <c r="Y248" s="42"/>
      <c r="Z248" s="42"/>
      <c r="AA248" s="42"/>
      <c r="AB248" s="42"/>
      <c r="AC248" s="42"/>
      <c r="AD248" s="42"/>
      <c r="AE248" s="42"/>
      <c r="AR248" s="227" t="s">
        <v>215</v>
      </c>
      <c r="AT248" s="227" t="s">
        <v>217</v>
      </c>
      <c r="AU248" s="227" t="s">
        <v>83</v>
      </c>
      <c r="AY248" s="20" t="s">
        <v>214</v>
      </c>
      <c r="BE248" s="228">
        <f>IF(N248="základní",J248,0)</f>
        <v>0</v>
      </c>
      <c r="BF248" s="228">
        <f>IF(N248="snížená",J248,0)</f>
        <v>0</v>
      </c>
      <c r="BG248" s="228">
        <f>IF(N248="zákl. přenesená",J248,0)</f>
        <v>0</v>
      </c>
      <c r="BH248" s="228">
        <f>IF(N248="sníž. přenesená",J248,0)</f>
        <v>0</v>
      </c>
      <c r="BI248" s="228">
        <f>IF(N248="nulová",J248,0)</f>
        <v>0</v>
      </c>
      <c r="BJ248" s="20" t="s">
        <v>83</v>
      </c>
      <c r="BK248" s="228">
        <f>ROUND(I248*H248,2)</f>
        <v>0</v>
      </c>
      <c r="BL248" s="20" t="s">
        <v>215</v>
      </c>
      <c r="BM248" s="227" t="s">
        <v>3274</v>
      </c>
    </row>
    <row r="249" s="2" customFormat="1">
      <c r="A249" s="42"/>
      <c r="B249" s="43"/>
      <c r="C249" s="44"/>
      <c r="D249" s="236" t="s">
        <v>283</v>
      </c>
      <c r="E249" s="44"/>
      <c r="F249" s="267" t="s">
        <v>4447</v>
      </c>
      <c r="G249" s="44"/>
      <c r="H249" s="44"/>
      <c r="I249" s="231"/>
      <c r="J249" s="44"/>
      <c r="K249" s="44"/>
      <c r="L249" s="48"/>
      <c r="M249" s="232"/>
      <c r="N249" s="233"/>
      <c r="O249" s="88"/>
      <c r="P249" s="88"/>
      <c r="Q249" s="88"/>
      <c r="R249" s="88"/>
      <c r="S249" s="88"/>
      <c r="T249" s="89"/>
      <c r="U249" s="42"/>
      <c r="V249" s="42"/>
      <c r="W249" s="42"/>
      <c r="X249" s="42"/>
      <c r="Y249" s="42"/>
      <c r="Z249" s="42"/>
      <c r="AA249" s="42"/>
      <c r="AB249" s="42"/>
      <c r="AC249" s="42"/>
      <c r="AD249" s="42"/>
      <c r="AE249" s="42"/>
      <c r="AT249" s="20" t="s">
        <v>283</v>
      </c>
      <c r="AU249" s="20" t="s">
        <v>83</v>
      </c>
    </row>
    <row r="250" s="2" customFormat="1" ht="16.5" customHeight="1">
      <c r="A250" s="42"/>
      <c r="B250" s="43"/>
      <c r="C250" s="216" t="s">
        <v>690</v>
      </c>
      <c r="D250" s="216" t="s">
        <v>217</v>
      </c>
      <c r="E250" s="217" t="s">
        <v>5073</v>
      </c>
      <c r="F250" s="218" t="s">
        <v>5074</v>
      </c>
      <c r="G250" s="219" t="s">
        <v>670</v>
      </c>
      <c r="H250" s="220">
        <v>1</v>
      </c>
      <c r="I250" s="221"/>
      <c r="J250" s="222">
        <f>ROUND(I250*H250,2)</f>
        <v>0</v>
      </c>
      <c r="K250" s="218" t="s">
        <v>32</v>
      </c>
      <c r="L250" s="48"/>
      <c r="M250" s="223" t="s">
        <v>32</v>
      </c>
      <c r="N250" s="224" t="s">
        <v>47</v>
      </c>
      <c r="O250" s="88"/>
      <c r="P250" s="225">
        <f>O250*H250</f>
        <v>0</v>
      </c>
      <c r="Q250" s="225">
        <v>0</v>
      </c>
      <c r="R250" s="225">
        <f>Q250*H250</f>
        <v>0</v>
      </c>
      <c r="S250" s="225">
        <v>0</v>
      </c>
      <c r="T250" s="226">
        <f>S250*H250</f>
        <v>0</v>
      </c>
      <c r="U250" s="42"/>
      <c r="V250" s="42"/>
      <c r="W250" s="42"/>
      <c r="X250" s="42"/>
      <c r="Y250" s="42"/>
      <c r="Z250" s="42"/>
      <c r="AA250" s="42"/>
      <c r="AB250" s="42"/>
      <c r="AC250" s="42"/>
      <c r="AD250" s="42"/>
      <c r="AE250" s="42"/>
      <c r="AR250" s="227" t="s">
        <v>215</v>
      </c>
      <c r="AT250" s="227" t="s">
        <v>217</v>
      </c>
      <c r="AU250" s="227" t="s">
        <v>83</v>
      </c>
      <c r="AY250" s="20" t="s">
        <v>214</v>
      </c>
      <c r="BE250" s="228">
        <f>IF(N250="základní",J250,0)</f>
        <v>0</v>
      </c>
      <c r="BF250" s="228">
        <f>IF(N250="snížená",J250,0)</f>
        <v>0</v>
      </c>
      <c r="BG250" s="228">
        <f>IF(N250="zákl. přenesená",J250,0)</f>
        <v>0</v>
      </c>
      <c r="BH250" s="228">
        <f>IF(N250="sníž. přenesená",J250,0)</f>
        <v>0</v>
      </c>
      <c r="BI250" s="228">
        <f>IF(N250="nulová",J250,0)</f>
        <v>0</v>
      </c>
      <c r="BJ250" s="20" t="s">
        <v>83</v>
      </c>
      <c r="BK250" s="228">
        <f>ROUND(I250*H250,2)</f>
        <v>0</v>
      </c>
      <c r="BL250" s="20" t="s">
        <v>215</v>
      </c>
      <c r="BM250" s="227" t="s">
        <v>3279</v>
      </c>
    </row>
    <row r="251" s="2" customFormat="1">
      <c r="A251" s="42"/>
      <c r="B251" s="43"/>
      <c r="C251" s="44"/>
      <c r="D251" s="236" t="s">
        <v>283</v>
      </c>
      <c r="E251" s="44"/>
      <c r="F251" s="267" t="s">
        <v>4447</v>
      </c>
      <c r="G251" s="44"/>
      <c r="H251" s="44"/>
      <c r="I251" s="231"/>
      <c r="J251" s="44"/>
      <c r="K251" s="44"/>
      <c r="L251" s="48"/>
      <c r="M251" s="232"/>
      <c r="N251" s="233"/>
      <c r="O251" s="88"/>
      <c r="P251" s="88"/>
      <c r="Q251" s="88"/>
      <c r="R251" s="88"/>
      <c r="S251" s="88"/>
      <c r="T251" s="89"/>
      <c r="U251" s="42"/>
      <c r="V251" s="42"/>
      <c r="W251" s="42"/>
      <c r="X251" s="42"/>
      <c r="Y251" s="42"/>
      <c r="Z251" s="42"/>
      <c r="AA251" s="42"/>
      <c r="AB251" s="42"/>
      <c r="AC251" s="42"/>
      <c r="AD251" s="42"/>
      <c r="AE251" s="42"/>
      <c r="AT251" s="20" t="s">
        <v>283</v>
      </c>
      <c r="AU251" s="20" t="s">
        <v>83</v>
      </c>
    </row>
    <row r="252" s="2" customFormat="1" ht="16.5" customHeight="1">
      <c r="A252" s="42"/>
      <c r="B252" s="43"/>
      <c r="C252" s="216" t="s">
        <v>695</v>
      </c>
      <c r="D252" s="216" t="s">
        <v>217</v>
      </c>
      <c r="E252" s="217" t="s">
        <v>5075</v>
      </c>
      <c r="F252" s="218" t="s">
        <v>5076</v>
      </c>
      <c r="G252" s="219" t="s">
        <v>670</v>
      </c>
      <c r="H252" s="220">
        <v>1</v>
      </c>
      <c r="I252" s="221"/>
      <c r="J252" s="222">
        <f>ROUND(I252*H252,2)</f>
        <v>0</v>
      </c>
      <c r="K252" s="218" t="s">
        <v>32</v>
      </c>
      <c r="L252" s="48"/>
      <c r="M252" s="223" t="s">
        <v>32</v>
      </c>
      <c r="N252" s="224" t="s">
        <v>47</v>
      </c>
      <c r="O252" s="88"/>
      <c r="P252" s="225">
        <f>O252*H252</f>
        <v>0</v>
      </c>
      <c r="Q252" s="225">
        <v>0</v>
      </c>
      <c r="R252" s="225">
        <f>Q252*H252</f>
        <v>0</v>
      </c>
      <c r="S252" s="225">
        <v>0</v>
      </c>
      <c r="T252" s="226">
        <f>S252*H252</f>
        <v>0</v>
      </c>
      <c r="U252" s="42"/>
      <c r="V252" s="42"/>
      <c r="W252" s="42"/>
      <c r="X252" s="42"/>
      <c r="Y252" s="42"/>
      <c r="Z252" s="42"/>
      <c r="AA252" s="42"/>
      <c r="AB252" s="42"/>
      <c r="AC252" s="42"/>
      <c r="AD252" s="42"/>
      <c r="AE252" s="42"/>
      <c r="AR252" s="227" t="s">
        <v>215</v>
      </c>
      <c r="AT252" s="227" t="s">
        <v>217</v>
      </c>
      <c r="AU252" s="227" t="s">
        <v>83</v>
      </c>
      <c r="AY252" s="20" t="s">
        <v>214</v>
      </c>
      <c r="BE252" s="228">
        <f>IF(N252="základní",J252,0)</f>
        <v>0</v>
      </c>
      <c r="BF252" s="228">
        <f>IF(N252="snížená",J252,0)</f>
        <v>0</v>
      </c>
      <c r="BG252" s="228">
        <f>IF(N252="zákl. přenesená",J252,0)</f>
        <v>0</v>
      </c>
      <c r="BH252" s="228">
        <f>IF(N252="sníž. přenesená",J252,0)</f>
        <v>0</v>
      </c>
      <c r="BI252" s="228">
        <f>IF(N252="nulová",J252,0)</f>
        <v>0</v>
      </c>
      <c r="BJ252" s="20" t="s">
        <v>83</v>
      </c>
      <c r="BK252" s="228">
        <f>ROUND(I252*H252,2)</f>
        <v>0</v>
      </c>
      <c r="BL252" s="20" t="s">
        <v>215</v>
      </c>
      <c r="BM252" s="227" t="s">
        <v>3282</v>
      </c>
    </row>
    <row r="253" s="2" customFormat="1">
      <c r="A253" s="42"/>
      <c r="B253" s="43"/>
      <c r="C253" s="44"/>
      <c r="D253" s="236" t="s">
        <v>283</v>
      </c>
      <c r="E253" s="44"/>
      <c r="F253" s="267" t="s">
        <v>4447</v>
      </c>
      <c r="G253" s="44"/>
      <c r="H253" s="44"/>
      <c r="I253" s="231"/>
      <c r="J253" s="44"/>
      <c r="K253" s="44"/>
      <c r="L253" s="48"/>
      <c r="M253" s="232"/>
      <c r="N253" s="233"/>
      <c r="O253" s="88"/>
      <c r="P253" s="88"/>
      <c r="Q253" s="88"/>
      <c r="R253" s="88"/>
      <c r="S253" s="88"/>
      <c r="T253" s="89"/>
      <c r="U253" s="42"/>
      <c r="V253" s="42"/>
      <c r="W253" s="42"/>
      <c r="X253" s="42"/>
      <c r="Y253" s="42"/>
      <c r="Z253" s="42"/>
      <c r="AA253" s="42"/>
      <c r="AB253" s="42"/>
      <c r="AC253" s="42"/>
      <c r="AD253" s="42"/>
      <c r="AE253" s="42"/>
      <c r="AT253" s="20" t="s">
        <v>283</v>
      </c>
      <c r="AU253" s="20" t="s">
        <v>83</v>
      </c>
    </row>
    <row r="254" s="2" customFormat="1" ht="16.5" customHeight="1">
      <c r="A254" s="42"/>
      <c r="B254" s="43"/>
      <c r="C254" s="216" t="s">
        <v>702</v>
      </c>
      <c r="D254" s="216" t="s">
        <v>217</v>
      </c>
      <c r="E254" s="217" t="s">
        <v>5077</v>
      </c>
      <c r="F254" s="218" t="s">
        <v>5078</v>
      </c>
      <c r="G254" s="219" t="s">
        <v>670</v>
      </c>
      <c r="H254" s="220">
        <v>1</v>
      </c>
      <c r="I254" s="221"/>
      <c r="J254" s="222">
        <f>ROUND(I254*H254,2)</f>
        <v>0</v>
      </c>
      <c r="K254" s="218" t="s">
        <v>32</v>
      </c>
      <c r="L254" s="48"/>
      <c r="M254" s="223" t="s">
        <v>32</v>
      </c>
      <c r="N254" s="224" t="s">
        <v>47</v>
      </c>
      <c r="O254" s="88"/>
      <c r="P254" s="225">
        <f>O254*H254</f>
        <v>0</v>
      </c>
      <c r="Q254" s="225">
        <v>0</v>
      </c>
      <c r="R254" s="225">
        <f>Q254*H254</f>
        <v>0</v>
      </c>
      <c r="S254" s="225">
        <v>0</v>
      </c>
      <c r="T254" s="226">
        <f>S254*H254</f>
        <v>0</v>
      </c>
      <c r="U254" s="42"/>
      <c r="V254" s="42"/>
      <c r="W254" s="42"/>
      <c r="X254" s="42"/>
      <c r="Y254" s="42"/>
      <c r="Z254" s="42"/>
      <c r="AA254" s="42"/>
      <c r="AB254" s="42"/>
      <c r="AC254" s="42"/>
      <c r="AD254" s="42"/>
      <c r="AE254" s="42"/>
      <c r="AR254" s="227" t="s">
        <v>215</v>
      </c>
      <c r="AT254" s="227" t="s">
        <v>217</v>
      </c>
      <c r="AU254" s="227" t="s">
        <v>83</v>
      </c>
      <c r="AY254" s="20" t="s">
        <v>214</v>
      </c>
      <c r="BE254" s="228">
        <f>IF(N254="základní",J254,0)</f>
        <v>0</v>
      </c>
      <c r="BF254" s="228">
        <f>IF(N254="snížená",J254,0)</f>
        <v>0</v>
      </c>
      <c r="BG254" s="228">
        <f>IF(N254="zákl. přenesená",J254,0)</f>
        <v>0</v>
      </c>
      <c r="BH254" s="228">
        <f>IF(N254="sníž. přenesená",J254,0)</f>
        <v>0</v>
      </c>
      <c r="BI254" s="228">
        <f>IF(N254="nulová",J254,0)</f>
        <v>0</v>
      </c>
      <c r="BJ254" s="20" t="s">
        <v>83</v>
      </c>
      <c r="BK254" s="228">
        <f>ROUND(I254*H254,2)</f>
        <v>0</v>
      </c>
      <c r="BL254" s="20" t="s">
        <v>215</v>
      </c>
      <c r="BM254" s="227" t="s">
        <v>3287</v>
      </c>
    </row>
    <row r="255" s="2" customFormat="1">
      <c r="A255" s="42"/>
      <c r="B255" s="43"/>
      <c r="C255" s="44"/>
      <c r="D255" s="236" t="s">
        <v>283</v>
      </c>
      <c r="E255" s="44"/>
      <c r="F255" s="267" t="s">
        <v>4447</v>
      </c>
      <c r="G255" s="44"/>
      <c r="H255" s="44"/>
      <c r="I255" s="231"/>
      <c r="J255" s="44"/>
      <c r="K255" s="44"/>
      <c r="L255" s="48"/>
      <c r="M255" s="232"/>
      <c r="N255" s="233"/>
      <c r="O255" s="88"/>
      <c r="P255" s="88"/>
      <c r="Q255" s="88"/>
      <c r="R255" s="88"/>
      <c r="S255" s="88"/>
      <c r="T255" s="89"/>
      <c r="U255" s="42"/>
      <c r="V255" s="42"/>
      <c r="W255" s="42"/>
      <c r="X255" s="42"/>
      <c r="Y255" s="42"/>
      <c r="Z255" s="42"/>
      <c r="AA255" s="42"/>
      <c r="AB255" s="42"/>
      <c r="AC255" s="42"/>
      <c r="AD255" s="42"/>
      <c r="AE255" s="42"/>
      <c r="AT255" s="20" t="s">
        <v>283</v>
      </c>
      <c r="AU255" s="20" t="s">
        <v>83</v>
      </c>
    </row>
    <row r="256" s="2" customFormat="1" ht="16.5" customHeight="1">
      <c r="A256" s="42"/>
      <c r="B256" s="43"/>
      <c r="C256" s="216" t="s">
        <v>707</v>
      </c>
      <c r="D256" s="216" t="s">
        <v>217</v>
      </c>
      <c r="E256" s="217" t="s">
        <v>5079</v>
      </c>
      <c r="F256" s="218" t="s">
        <v>5080</v>
      </c>
      <c r="G256" s="219" t="s">
        <v>670</v>
      </c>
      <c r="H256" s="220">
        <v>1</v>
      </c>
      <c r="I256" s="221"/>
      <c r="J256" s="222">
        <f>ROUND(I256*H256,2)</f>
        <v>0</v>
      </c>
      <c r="K256" s="218" t="s">
        <v>32</v>
      </c>
      <c r="L256" s="48"/>
      <c r="M256" s="223" t="s">
        <v>32</v>
      </c>
      <c r="N256" s="224" t="s">
        <v>47</v>
      </c>
      <c r="O256" s="88"/>
      <c r="P256" s="225">
        <f>O256*H256</f>
        <v>0</v>
      </c>
      <c r="Q256" s="225">
        <v>0</v>
      </c>
      <c r="R256" s="225">
        <f>Q256*H256</f>
        <v>0</v>
      </c>
      <c r="S256" s="225">
        <v>0</v>
      </c>
      <c r="T256" s="226">
        <f>S256*H256</f>
        <v>0</v>
      </c>
      <c r="U256" s="42"/>
      <c r="V256" s="42"/>
      <c r="W256" s="42"/>
      <c r="X256" s="42"/>
      <c r="Y256" s="42"/>
      <c r="Z256" s="42"/>
      <c r="AA256" s="42"/>
      <c r="AB256" s="42"/>
      <c r="AC256" s="42"/>
      <c r="AD256" s="42"/>
      <c r="AE256" s="42"/>
      <c r="AR256" s="227" t="s">
        <v>215</v>
      </c>
      <c r="AT256" s="227" t="s">
        <v>217</v>
      </c>
      <c r="AU256" s="227" t="s">
        <v>83</v>
      </c>
      <c r="AY256" s="20" t="s">
        <v>214</v>
      </c>
      <c r="BE256" s="228">
        <f>IF(N256="základní",J256,0)</f>
        <v>0</v>
      </c>
      <c r="BF256" s="228">
        <f>IF(N256="snížená",J256,0)</f>
        <v>0</v>
      </c>
      <c r="BG256" s="228">
        <f>IF(N256="zákl. přenesená",J256,0)</f>
        <v>0</v>
      </c>
      <c r="BH256" s="228">
        <f>IF(N256="sníž. přenesená",J256,0)</f>
        <v>0</v>
      </c>
      <c r="BI256" s="228">
        <f>IF(N256="nulová",J256,0)</f>
        <v>0</v>
      </c>
      <c r="BJ256" s="20" t="s">
        <v>83</v>
      </c>
      <c r="BK256" s="228">
        <f>ROUND(I256*H256,2)</f>
        <v>0</v>
      </c>
      <c r="BL256" s="20" t="s">
        <v>215</v>
      </c>
      <c r="BM256" s="227" t="s">
        <v>3291</v>
      </c>
    </row>
    <row r="257" s="2" customFormat="1">
      <c r="A257" s="42"/>
      <c r="B257" s="43"/>
      <c r="C257" s="44"/>
      <c r="D257" s="236" t="s">
        <v>283</v>
      </c>
      <c r="E257" s="44"/>
      <c r="F257" s="267" t="s">
        <v>4447</v>
      </c>
      <c r="G257" s="44"/>
      <c r="H257" s="44"/>
      <c r="I257" s="231"/>
      <c r="J257" s="44"/>
      <c r="K257" s="44"/>
      <c r="L257" s="48"/>
      <c r="M257" s="232"/>
      <c r="N257" s="233"/>
      <c r="O257" s="88"/>
      <c r="P257" s="88"/>
      <c r="Q257" s="88"/>
      <c r="R257" s="88"/>
      <c r="S257" s="88"/>
      <c r="T257" s="89"/>
      <c r="U257" s="42"/>
      <c r="V257" s="42"/>
      <c r="W257" s="42"/>
      <c r="X257" s="42"/>
      <c r="Y257" s="42"/>
      <c r="Z257" s="42"/>
      <c r="AA257" s="42"/>
      <c r="AB257" s="42"/>
      <c r="AC257" s="42"/>
      <c r="AD257" s="42"/>
      <c r="AE257" s="42"/>
      <c r="AT257" s="20" t="s">
        <v>283</v>
      </c>
      <c r="AU257" s="20" t="s">
        <v>83</v>
      </c>
    </row>
    <row r="258" s="2" customFormat="1" ht="37.8" customHeight="1">
      <c r="A258" s="42"/>
      <c r="B258" s="43"/>
      <c r="C258" s="216" t="s">
        <v>712</v>
      </c>
      <c r="D258" s="216" t="s">
        <v>217</v>
      </c>
      <c r="E258" s="217" t="s">
        <v>5081</v>
      </c>
      <c r="F258" s="218" t="s">
        <v>5082</v>
      </c>
      <c r="G258" s="219" t="s">
        <v>670</v>
      </c>
      <c r="H258" s="220">
        <v>1</v>
      </c>
      <c r="I258" s="221"/>
      <c r="J258" s="222">
        <f>ROUND(I258*H258,2)</f>
        <v>0</v>
      </c>
      <c r="K258" s="218" t="s">
        <v>32</v>
      </c>
      <c r="L258" s="48"/>
      <c r="M258" s="223" t="s">
        <v>32</v>
      </c>
      <c r="N258" s="224" t="s">
        <v>47</v>
      </c>
      <c r="O258" s="88"/>
      <c r="P258" s="225">
        <f>O258*H258</f>
        <v>0</v>
      </c>
      <c r="Q258" s="225">
        <v>0</v>
      </c>
      <c r="R258" s="225">
        <f>Q258*H258</f>
        <v>0</v>
      </c>
      <c r="S258" s="225">
        <v>0</v>
      </c>
      <c r="T258" s="226">
        <f>S258*H258</f>
        <v>0</v>
      </c>
      <c r="U258" s="42"/>
      <c r="V258" s="42"/>
      <c r="W258" s="42"/>
      <c r="X258" s="42"/>
      <c r="Y258" s="42"/>
      <c r="Z258" s="42"/>
      <c r="AA258" s="42"/>
      <c r="AB258" s="42"/>
      <c r="AC258" s="42"/>
      <c r="AD258" s="42"/>
      <c r="AE258" s="42"/>
      <c r="AR258" s="227" t="s">
        <v>215</v>
      </c>
      <c r="AT258" s="227" t="s">
        <v>217</v>
      </c>
      <c r="AU258" s="227" t="s">
        <v>83</v>
      </c>
      <c r="AY258" s="20" t="s">
        <v>214</v>
      </c>
      <c r="BE258" s="228">
        <f>IF(N258="základní",J258,0)</f>
        <v>0</v>
      </c>
      <c r="BF258" s="228">
        <f>IF(N258="snížená",J258,0)</f>
        <v>0</v>
      </c>
      <c r="BG258" s="228">
        <f>IF(N258="zákl. přenesená",J258,0)</f>
        <v>0</v>
      </c>
      <c r="BH258" s="228">
        <f>IF(N258="sníž. přenesená",J258,0)</f>
        <v>0</v>
      </c>
      <c r="BI258" s="228">
        <f>IF(N258="nulová",J258,0)</f>
        <v>0</v>
      </c>
      <c r="BJ258" s="20" t="s">
        <v>83</v>
      </c>
      <c r="BK258" s="228">
        <f>ROUND(I258*H258,2)</f>
        <v>0</v>
      </c>
      <c r="BL258" s="20" t="s">
        <v>215</v>
      </c>
      <c r="BM258" s="227" t="s">
        <v>3296</v>
      </c>
    </row>
    <row r="259" s="2" customFormat="1">
      <c r="A259" s="42"/>
      <c r="B259" s="43"/>
      <c r="C259" s="44"/>
      <c r="D259" s="236" t="s">
        <v>283</v>
      </c>
      <c r="E259" s="44"/>
      <c r="F259" s="267" t="s">
        <v>4447</v>
      </c>
      <c r="G259" s="44"/>
      <c r="H259" s="44"/>
      <c r="I259" s="231"/>
      <c r="J259" s="44"/>
      <c r="K259" s="44"/>
      <c r="L259" s="48"/>
      <c r="M259" s="232"/>
      <c r="N259" s="233"/>
      <c r="O259" s="88"/>
      <c r="P259" s="88"/>
      <c r="Q259" s="88"/>
      <c r="R259" s="88"/>
      <c r="S259" s="88"/>
      <c r="T259" s="89"/>
      <c r="U259" s="42"/>
      <c r="V259" s="42"/>
      <c r="W259" s="42"/>
      <c r="X259" s="42"/>
      <c r="Y259" s="42"/>
      <c r="Z259" s="42"/>
      <c r="AA259" s="42"/>
      <c r="AB259" s="42"/>
      <c r="AC259" s="42"/>
      <c r="AD259" s="42"/>
      <c r="AE259" s="42"/>
      <c r="AT259" s="20" t="s">
        <v>283</v>
      </c>
      <c r="AU259" s="20" t="s">
        <v>83</v>
      </c>
    </row>
    <row r="260" s="12" customFormat="1" ht="25.92" customHeight="1">
      <c r="A260" s="12"/>
      <c r="B260" s="200"/>
      <c r="C260" s="201"/>
      <c r="D260" s="202" t="s">
        <v>75</v>
      </c>
      <c r="E260" s="203" t="s">
        <v>244</v>
      </c>
      <c r="F260" s="203" t="s">
        <v>5083</v>
      </c>
      <c r="G260" s="201"/>
      <c r="H260" s="201"/>
      <c r="I260" s="204"/>
      <c r="J260" s="205">
        <f>BK260</f>
        <v>0</v>
      </c>
      <c r="K260" s="201"/>
      <c r="L260" s="206"/>
      <c r="M260" s="207"/>
      <c r="N260" s="208"/>
      <c r="O260" s="208"/>
      <c r="P260" s="209">
        <f>SUM(P261:P278)</f>
        <v>0</v>
      </c>
      <c r="Q260" s="208"/>
      <c r="R260" s="209">
        <f>SUM(R261:R278)</f>
        <v>0</v>
      </c>
      <c r="S260" s="208"/>
      <c r="T260" s="210">
        <f>SUM(T261:T278)</f>
        <v>0</v>
      </c>
      <c r="U260" s="12"/>
      <c r="V260" s="12"/>
      <c r="W260" s="12"/>
      <c r="X260" s="12"/>
      <c r="Y260" s="12"/>
      <c r="Z260" s="12"/>
      <c r="AA260" s="12"/>
      <c r="AB260" s="12"/>
      <c r="AC260" s="12"/>
      <c r="AD260" s="12"/>
      <c r="AE260" s="12"/>
      <c r="AR260" s="211" t="s">
        <v>83</v>
      </c>
      <c r="AT260" s="212" t="s">
        <v>75</v>
      </c>
      <c r="AU260" s="212" t="s">
        <v>76</v>
      </c>
      <c r="AY260" s="211" t="s">
        <v>214</v>
      </c>
      <c r="BK260" s="213">
        <f>SUM(BK261:BK278)</f>
        <v>0</v>
      </c>
    </row>
    <row r="261" s="2" customFormat="1" ht="76.35" customHeight="1">
      <c r="A261" s="42"/>
      <c r="B261" s="43"/>
      <c r="C261" s="216" t="s">
        <v>717</v>
      </c>
      <c r="D261" s="216" t="s">
        <v>217</v>
      </c>
      <c r="E261" s="217" t="s">
        <v>5084</v>
      </c>
      <c r="F261" s="218" t="s">
        <v>5085</v>
      </c>
      <c r="G261" s="219" t="s">
        <v>670</v>
      </c>
      <c r="H261" s="220">
        <v>1</v>
      </c>
      <c r="I261" s="221"/>
      <c r="J261" s="222">
        <f>ROUND(I261*H261,2)</f>
        <v>0</v>
      </c>
      <c r="K261" s="218" t="s">
        <v>32</v>
      </c>
      <c r="L261" s="48"/>
      <c r="M261" s="223" t="s">
        <v>32</v>
      </c>
      <c r="N261" s="224" t="s">
        <v>47</v>
      </c>
      <c r="O261" s="88"/>
      <c r="P261" s="225">
        <f>O261*H261</f>
        <v>0</v>
      </c>
      <c r="Q261" s="225">
        <v>0</v>
      </c>
      <c r="R261" s="225">
        <f>Q261*H261</f>
        <v>0</v>
      </c>
      <c r="S261" s="225">
        <v>0</v>
      </c>
      <c r="T261" s="226">
        <f>S261*H261</f>
        <v>0</v>
      </c>
      <c r="U261" s="42"/>
      <c r="V261" s="42"/>
      <c r="W261" s="42"/>
      <c r="X261" s="42"/>
      <c r="Y261" s="42"/>
      <c r="Z261" s="42"/>
      <c r="AA261" s="42"/>
      <c r="AB261" s="42"/>
      <c r="AC261" s="42"/>
      <c r="AD261" s="42"/>
      <c r="AE261" s="42"/>
      <c r="AR261" s="227" t="s">
        <v>215</v>
      </c>
      <c r="AT261" s="227" t="s">
        <v>217</v>
      </c>
      <c r="AU261" s="227" t="s">
        <v>83</v>
      </c>
      <c r="AY261" s="20" t="s">
        <v>214</v>
      </c>
      <c r="BE261" s="228">
        <f>IF(N261="základní",J261,0)</f>
        <v>0</v>
      </c>
      <c r="BF261" s="228">
        <f>IF(N261="snížená",J261,0)</f>
        <v>0</v>
      </c>
      <c r="BG261" s="228">
        <f>IF(N261="zákl. přenesená",J261,0)</f>
        <v>0</v>
      </c>
      <c r="BH261" s="228">
        <f>IF(N261="sníž. přenesená",J261,0)</f>
        <v>0</v>
      </c>
      <c r="BI261" s="228">
        <f>IF(N261="nulová",J261,0)</f>
        <v>0</v>
      </c>
      <c r="BJ261" s="20" t="s">
        <v>83</v>
      </c>
      <c r="BK261" s="228">
        <f>ROUND(I261*H261,2)</f>
        <v>0</v>
      </c>
      <c r="BL261" s="20" t="s">
        <v>215</v>
      </c>
      <c r="BM261" s="227" t="s">
        <v>3300</v>
      </c>
    </row>
    <row r="262" s="2" customFormat="1">
      <c r="A262" s="42"/>
      <c r="B262" s="43"/>
      <c r="C262" s="44"/>
      <c r="D262" s="236" t="s">
        <v>283</v>
      </c>
      <c r="E262" s="44"/>
      <c r="F262" s="267" t="s">
        <v>4447</v>
      </c>
      <c r="G262" s="44"/>
      <c r="H262" s="44"/>
      <c r="I262" s="231"/>
      <c r="J262" s="44"/>
      <c r="K262" s="44"/>
      <c r="L262" s="48"/>
      <c r="M262" s="232"/>
      <c r="N262" s="233"/>
      <c r="O262" s="88"/>
      <c r="P262" s="88"/>
      <c r="Q262" s="88"/>
      <c r="R262" s="88"/>
      <c r="S262" s="88"/>
      <c r="T262" s="89"/>
      <c r="U262" s="42"/>
      <c r="V262" s="42"/>
      <c r="W262" s="42"/>
      <c r="X262" s="42"/>
      <c r="Y262" s="42"/>
      <c r="Z262" s="42"/>
      <c r="AA262" s="42"/>
      <c r="AB262" s="42"/>
      <c r="AC262" s="42"/>
      <c r="AD262" s="42"/>
      <c r="AE262" s="42"/>
      <c r="AT262" s="20" t="s">
        <v>283</v>
      </c>
      <c r="AU262" s="20" t="s">
        <v>83</v>
      </c>
    </row>
    <row r="263" s="2" customFormat="1" ht="16.5" customHeight="1">
      <c r="A263" s="42"/>
      <c r="B263" s="43"/>
      <c r="C263" s="216" t="s">
        <v>721</v>
      </c>
      <c r="D263" s="216" t="s">
        <v>217</v>
      </c>
      <c r="E263" s="217" t="s">
        <v>5086</v>
      </c>
      <c r="F263" s="218" t="s">
        <v>5050</v>
      </c>
      <c r="G263" s="219" t="s">
        <v>670</v>
      </c>
      <c r="H263" s="220">
        <v>1</v>
      </c>
      <c r="I263" s="221"/>
      <c r="J263" s="222">
        <f>ROUND(I263*H263,2)</f>
        <v>0</v>
      </c>
      <c r="K263" s="218" t="s">
        <v>32</v>
      </c>
      <c r="L263" s="48"/>
      <c r="M263" s="223" t="s">
        <v>32</v>
      </c>
      <c r="N263" s="224" t="s">
        <v>47</v>
      </c>
      <c r="O263" s="88"/>
      <c r="P263" s="225">
        <f>O263*H263</f>
        <v>0</v>
      </c>
      <c r="Q263" s="225">
        <v>0</v>
      </c>
      <c r="R263" s="225">
        <f>Q263*H263</f>
        <v>0</v>
      </c>
      <c r="S263" s="225">
        <v>0</v>
      </c>
      <c r="T263" s="226">
        <f>S263*H263</f>
        <v>0</v>
      </c>
      <c r="U263" s="42"/>
      <c r="V263" s="42"/>
      <c r="W263" s="42"/>
      <c r="X263" s="42"/>
      <c r="Y263" s="42"/>
      <c r="Z263" s="42"/>
      <c r="AA263" s="42"/>
      <c r="AB263" s="42"/>
      <c r="AC263" s="42"/>
      <c r="AD263" s="42"/>
      <c r="AE263" s="42"/>
      <c r="AR263" s="227" t="s">
        <v>215</v>
      </c>
      <c r="AT263" s="227" t="s">
        <v>217</v>
      </c>
      <c r="AU263" s="227" t="s">
        <v>83</v>
      </c>
      <c r="AY263" s="20" t="s">
        <v>214</v>
      </c>
      <c r="BE263" s="228">
        <f>IF(N263="základní",J263,0)</f>
        <v>0</v>
      </c>
      <c r="BF263" s="228">
        <f>IF(N263="snížená",J263,0)</f>
        <v>0</v>
      </c>
      <c r="BG263" s="228">
        <f>IF(N263="zákl. přenesená",J263,0)</f>
        <v>0</v>
      </c>
      <c r="BH263" s="228">
        <f>IF(N263="sníž. přenesená",J263,0)</f>
        <v>0</v>
      </c>
      <c r="BI263" s="228">
        <f>IF(N263="nulová",J263,0)</f>
        <v>0</v>
      </c>
      <c r="BJ263" s="20" t="s">
        <v>83</v>
      </c>
      <c r="BK263" s="228">
        <f>ROUND(I263*H263,2)</f>
        <v>0</v>
      </c>
      <c r="BL263" s="20" t="s">
        <v>215</v>
      </c>
      <c r="BM263" s="227" t="s">
        <v>3306</v>
      </c>
    </row>
    <row r="264" s="2" customFormat="1">
      <c r="A264" s="42"/>
      <c r="B264" s="43"/>
      <c r="C264" s="44"/>
      <c r="D264" s="236" t="s">
        <v>283</v>
      </c>
      <c r="E264" s="44"/>
      <c r="F264" s="267" t="s">
        <v>4447</v>
      </c>
      <c r="G264" s="44"/>
      <c r="H264" s="44"/>
      <c r="I264" s="231"/>
      <c r="J264" s="44"/>
      <c r="K264" s="44"/>
      <c r="L264" s="48"/>
      <c r="M264" s="232"/>
      <c r="N264" s="233"/>
      <c r="O264" s="88"/>
      <c r="P264" s="88"/>
      <c r="Q264" s="88"/>
      <c r="R264" s="88"/>
      <c r="S264" s="88"/>
      <c r="T264" s="89"/>
      <c r="U264" s="42"/>
      <c r="V264" s="42"/>
      <c r="W264" s="42"/>
      <c r="X264" s="42"/>
      <c r="Y264" s="42"/>
      <c r="Z264" s="42"/>
      <c r="AA264" s="42"/>
      <c r="AB264" s="42"/>
      <c r="AC264" s="42"/>
      <c r="AD264" s="42"/>
      <c r="AE264" s="42"/>
      <c r="AT264" s="20" t="s">
        <v>283</v>
      </c>
      <c r="AU264" s="20" t="s">
        <v>83</v>
      </c>
    </row>
    <row r="265" s="2" customFormat="1" ht="16.5" customHeight="1">
      <c r="A265" s="42"/>
      <c r="B265" s="43"/>
      <c r="C265" s="216" t="s">
        <v>726</v>
      </c>
      <c r="D265" s="216" t="s">
        <v>217</v>
      </c>
      <c r="E265" s="217" t="s">
        <v>5087</v>
      </c>
      <c r="F265" s="218" t="s">
        <v>5052</v>
      </c>
      <c r="G265" s="219" t="s">
        <v>670</v>
      </c>
      <c r="H265" s="220">
        <v>1</v>
      </c>
      <c r="I265" s="221"/>
      <c r="J265" s="222">
        <f>ROUND(I265*H265,2)</f>
        <v>0</v>
      </c>
      <c r="K265" s="218" t="s">
        <v>32</v>
      </c>
      <c r="L265" s="48"/>
      <c r="M265" s="223" t="s">
        <v>32</v>
      </c>
      <c r="N265" s="224" t="s">
        <v>47</v>
      </c>
      <c r="O265" s="88"/>
      <c r="P265" s="225">
        <f>O265*H265</f>
        <v>0</v>
      </c>
      <c r="Q265" s="225">
        <v>0</v>
      </c>
      <c r="R265" s="225">
        <f>Q265*H265</f>
        <v>0</v>
      </c>
      <c r="S265" s="225">
        <v>0</v>
      </c>
      <c r="T265" s="226">
        <f>S265*H265</f>
        <v>0</v>
      </c>
      <c r="U265" s="42"/>
      <c r="V265" s="42"/>
      <c r="W265" s="42"/>
      <c r="X265" s="42"/>
      <c r="Y265" s="42"/>
      <c r="Z265" s="42"/>
      <c r="AA265" s="42"/>
      <c r="AB265" s="42"/>
      <c r="AC265" s="42"/>
      <c r="AD265" s="42"/>
      <c r="AE265" s="42"/>
      <c r="AR265" s="227" t="s">
        <v>215</v>
      </c>
      <c r="AT265" s="227" t="s">
        <v>217</v>
      </c>
      <c r="AU265" s="227" t="s">
        <v>83</v>
      </c>
      <c r="AY265" s="20" t="s">
        <v>214</v>
      </c>
      <c r="BE265" s="228">
        <f>IF(N265="základní",J265,0)</f>
        <v>0</v>
      </c>
      <c r="BF265" s="228">
        <f>IF(N265="snížená",J265,0)</f>
        <v>0</v>
      </c>
      <c r="BG265" s="228">
        <f>IF(N265="zákl. přenesená",J265,0)</f>
        <v>0</v>
      </c>
      <c r="BH265" s="228">
        <f>IF(N265="sníž. přenesená",J265,0)</f>
        <v>0</v>
      </c>
      <c r="BI265" s="228">
        <f>IF(N265="nulová",J265,0)</f>
        <v>0</v>
      </c>
      <c r="BJ265" s="20" t="s">
        <v>83</v>
      </c>
      <c r="BK265" s="228">
        <f>ROUND(I265*H265,2)</f>
        <v>0</v>
      </c>
      <c r="BL265" s="20" t="s">
        <v>215</v>
      </c>
      <c r="BM265" s="227" t="s">
        <v>3310</v>
      </c>
    </row>
    <row r="266" s="2" customFormat="1">
      <c r="A266" s="42"/>
      <c r="B266" s="43"/>
      <c r="C266" s="44"/>
      <c r="D266" s="236" t="s">
        <v>283</v>
      </c>
      <c r="E266" s="44"/>
      <c r="F266" s="267" t="s">
        <v>4447</v>
      </c>
      <c r="G266" s="44"/>
      <c r="H266" s="44"/>
      <c r="I266" s="231"/>
      <c r="J266" s="44"/>
      <c r="K266" s="44"/>
      <c r="L266" s="48"/>
      <c r="M266" s="232"/>
      <c r="N266" s="233"/>
      <c r="O266" s="88"/>
      <c r="P266" s="88"/>
      <c r="Q266" s="88"/>
      <c r="R266" s="88"/>
      <c r="S266" s="88"/>
      <c r="T266" s="89"/>
      <c r="U266" s="42"/>
      <c r="V266" s="42"/>
      <c r="W266" s="42"/>
      <c r="X266" s="42"/>
      <c r="Y266" s="42"/>
      <c r="Z266" s="42"/>
      <c r="AA266" s="42"/>
      <c r="AB266" s="42"/>
      <c r="AC266" s="42"/>
      <c r="AD266" s="42"/>
      <c r="AE266" s="42"/>
      <c r="AT266" s="20" t="s">
        <v>283</v>
      </c>
      <c r="AU266" s="20" t="s">
        <v>83</v>
      </c>
    </row>
    <row r="267" s="2" customFormat="1" ht="16.5" customHeight="1">
      <c r="A267" s="42"/>
      <c r="B267" s="43"/>
      <c r="C267" s="216" t="s">
        <v>731</v>
      </c>
      <c r="D267" s="216" t="s">
        <v>217</v>
      </c>
      <c r="E267" s="217" t="s">
        <v>5088</v>
      </c>
      <c r="F267" s="218" t="s">
        <v>5056</v>
      </c>
      <c r="G267" s="219" t="s">
        <v>670</v>
      </c>
      <c r="H267" s="220">
        <v>2</v>
      </c>
      <c r="I267" s="221"/>
      <c r="J267" s="222">
        <f>ROUND(I267*H267,2)</f>
        <v>0</v>
      </c>
      <c r="K267" s="218" t="s">
        <v>32</v>
      </c>
      <c r="L267" s="48"/>
      <c r="M267" s="223" t="s">
        <v>32</v>
      </c>
      <c r="N267" s="224" t="s">
        <v>47</v>
      </c>
      <c r="O267" s="88"/>
      <c r="P267" s="225">
        <f>O267*H267</f>
        <v>0</v>
      </c>
      <c r="Q267" s="225">
        <v>0</v>
      </c>
      <c r="R267" s="225">
        <f>Q267*H267</f>
        <v>0</v>
      </c>
      <c r="S267" s="225">
        <v>0</v>
      </c>
      <c r="T267" s="226">
        <f>S267*H267</f>
        <v>0</v>
      </c>
      <c r="U267" s="42"/>
      <c r="V267" s="42"/>
      <c r="W267" s="42"/>
      <c r="X267" s="42"/>
      <c r="Y267" s="42"/>
      <c r="Z267" s="42"/>
      <c r="AA267" s="42"/>
      <c r="AB267" s="42"/>
      <c r="AC267" s="42"/>
      <c r="AD267" s="42"/>
      <c r="AE267" s="42"/>
      <c r="AR267" s="227" t="s">
        <v>215</v>
      </c>
      <c r="AT267" s="227" t="s">
        <v>217</v>
      </c>
      <c r="AU267" s="227" t="s">
        <v>83</v>
      </c>
      <c r="AY267" s="20" t="s">
        <v>214</v>
      </c>
      <c r="BE267" s="228">
        <f>IF(N267="základní",J267,0)</f>
        <v>0</v>
      </c>
      <c r="BF267" s="228">
        <f>IF(N267="snížená",J267,0)</f>
        <v>0</v>
      </c>
      <c r="BG267" s="228">
        <f>IF(N267="zákl. přenesená",J267,0)</f>
        <v>0</v>
      </c>
      <c r="BH267" s="228">
        <f>IF(N267="sníž. přenesená",J267,0)</f>
        <v>0</v>
      </c>
      <c r="BI267" s="228">
        <f>IF(N267="nulová",J267,0)</f>
        <v>0</v>
      </c>
      <c r="BJ267" s="20" t="s">
        <v>83</v>
      </c>
      <c r="BK267" s="228">
        <f>ROUND(I267*H267,2)</f>
        <v>0</v>
      </c>
      <c r="BL267" s="20" t="s">
        <v>215</v>
      </c>
      <c r="BM267" s="227" t="s">
        <v>3316</v>
      </c>
    </row>
    <row r="268" s="2" customFormat="1">
      <c r="A268" s="42"/>
      <c r="B268" s="43"/>
      <c r="C268" s="44"/>
      <c r="D268" s="236" t="s">
        <v>283</v>
      </c>
      <c r="E268" s="44"/>
      <c r="F268" s="267" t="s">
        <v>4447</v>
      </c>
      <c r="G268" s="44"/>
      <c r="H268" s="44"/>
      <c r="I268" s="231"/>
      <c r="J268" s="44"/>
      <c r="K268" s="44"/>
      <c r="L268" s="48"/>
      <c r="M268" s="232"/>
      <c r="N268" s="233"/>
      <c r="O268" s="88"/>
      <c r="P268" s="88"/>
      <c r="Q268" s="88"/>
      <c r="R268" s="88"/>
      <c r="S268" s="88"/>
      <c r="T268" s="89"/>
      <c r="U268" s="42"/>
      <c r="V268" s="42"/>
      <c r="W268" s="42"/>
      <c r="X268" s="42"/>
      <c r="Y268" s="42"/>
      <c r="Z268" s="42"/>
      <c r="AA268" s="42"/>
      <c r="AB268" s="42"/>
      <c r="AC268" s="42"/>
      <c r="AD268" s="42"/>
      <c r="AE268" s="42"/>
      <c r="AT268" s="20" t="s">
        <v>283</v>
      </c>
      <c r="AU268" s="20" t="s">
        <v>83</v>
      </c>
    </row>
    <row r="269" s="2" customFormat="1" ht="16.5" customHeight="1">
      <c r="A269" s="42"/>
      <c r="B269" s="43"/>
      <c r="C269" s="216" t="s">
        <v>736</v>
      </c>
      <c r="D269" s="216" t="s">
        <v>217</v>
      </c>
      <c r="E269" s="217" t="s">
        <v>5089</v>
      </c>
      <c r="F269" s="218" t="s">
        <v>5058</v>
      </c>
      <c r="G269" s="219" t="s">
        <v>670</v>
      </c>
      <c r="H269" s="220">
        <v>2</v>
      </c>
      <c r="I269" s="221"/>
      <c r="J269" s="222">
        <f>ROUND(I269*H269,2)</f>
        <v>0</v>
      </c>
      <c r="K269" s="218" t="s">
        <v>32</v>
      </c>
      <c r="L269" s="48"/>
      <c r="M269" s="223" t="s">
        <v>32</v>
      </c>
      <c r="N269" s="224" t="s">
        <v>47</v>
      </c>
      <c r="O269" s="88"/>
      <c r="P269" s="225">
        <f>O269*H269</f>
        <v>0</v>
      </c>
      <c r="Q269" s="225">
        <v>0</v>
      </c>
      <c r="R269" s="225">
        <f>Q269*H269</f>
        <v>0</v>
      </c>
      <c r="S269" s="225">
        <v>0</v>
      </c>
      <c r="T269" s="226">
        <f>S269*H269</f>
        <v>0</v>
      </c>
      <c r="U269" s="42"/>
      <c r="V269" s="42"/>
      <c r="W269" s="42"/>
      <c r="X269" s="42"/>
      <c r="Y269" s="42"/>
      <c r="Z269" s="42"/>
      <c r="AA269" s="42"/>
      <c r="AB269" s="42"/>
      <c r="AC269" s="42"/>
      <c r="AD269" s="42"/>
      <c r="AE269" s="42"/>
      <c r="AR269" s="227" t="s">
        <v>215</v>
      </c>
      <c r="AT269" s="227" t="s">
        <v>217</v>
      </c>
      <c r="AU269" s="227" t="s">
        <v>83</v>
      </c>
      <c r="AY269" s="20" t="s">
        <v>214</v>
      </c>
      <c r="BE269" s="228">
        <f>IF(N269="základní",J269,0)</f>
        <v>0</v>
      </c>
      <c r="BF269" s="228">
        <f>IF(N269="snížená",J269,0)</f>
        <v>0</v>
      </c>
      <c r="BG269" s="228">
        <f>IF(N269="zákl. přenesená",J269,0)</f>
        <v>0</v>
      </c>
      <c r="BH269" s="228">
        <f>IF(N269="sníž. přenesená",J269,0)</f>
        <v>0</v>
      </c>
      <c r="BI269" s="228">
        <f>IF(N269="nulová",J269,0)</f>
        <v>0</v>
      </c>
      <c r="BJ269" s="20" t="s">
        <v>83</v>
      </c>
      <c r="BK269" s="228">
        <f>ROUND(I269*H269,2)</f>
        <v>0</v>
      </c>
      <c r="BL269" s="20" t="s">
        <v>215</v>
      </c>
      <c r="BM269" s="227" t="s">
        <v>3322</v>
      </c>
    </row>
    <row r="270" s="2" customFormat="1">
      <c r="A270" s="42"/>
      <c r="B270" s="43"/>
      <c r="C270" s="44"/>
      <c r="D270" s="236" t="s">
        <v>283</v>
      </c>
      <c r="E270" s="44"/>
      <c r="F270" s="267" t="s">
        <v>4447</v>
      </c>
      <c r="G270" s="44"/>
      <c r="H270" s="44"/>
      <c r="I270" s="231"/>
      <c r="J270" s="44"/>
      <c r="K270" s="44"/>
      <c r="L270" s="48"/>
      <c r="M270" s="232"/>
      <c r="N270" s="233"/>
      <c r="O270" s="88"/>
      <c r="P270" s="88"/>
      <c r="Q270" s="88"/>
      <c r="R270" s="88"/>
      <c r="S270" s="88"/>
      <c r="T270" s="89"/>
      <c r="U270" s="42"/>
      <c r="V270" s="42"/>
      <c r="W270" s="42"/>
      <c r="X270" s="42"/>
      <c r="Y270" s="42"/>
      <c r="Z270" s="42"/>
      <c r="AA270" s="42"/>
      <c r="AB270" s="42"/>
      <c r="AC270" s="42"/>
      <c r="AD270" s="42"/>
      <c r="AE270" s="42"/>
      <c r="AT270" s="20" t="s">
        <v>283</v>
      </c>
      <c r="AU270" s="20" t="s">
        <v>83</v>
      </c>
    </row>
    <row r="271" s="2" customFormat="1" ht="16.5" customHeight="1">
      <c r="A271" s="42"/>
      <c r="B271" s="43"/>
      <c r="C271" s="216" t="s">
        <v>741</v>
      </c>
      <c r="D271" s="216" t="s">
        <v>217</v>
      </c>
      <c r="E271" s="217" t="s">
        <v>5090</v>
      </c>
      <c r="F271" s="218" t="s">
        <v>5060</v>
      </c>
      <c r="G271" s="219" t="s">
        <v>670</v>
      </c>
      <c r="H271" s="220">
        <v>6</v>
      </c>
      <c r="I271" s="221"/>
      <c r="J271" s="222">
        <f>ROUND(I271*H271,2)</f>
        <v>0</v>
      </c>
      <c r="K271" s="218" t="s">
        <v>32</v>
      </c>
      <c r="L271" s="48"/>
      <c r="M271" s="223" t="s">
        <v>32</v>
      </c>
      <c r="N271" s="224" t="s">
        <v>47</v>
      </c>
      <c r="O271" s="88"/>
      <c r="P271" s="225">
        <f>O271*H271</f>
        <v>0</v>
      </c>
      <c r="Q271" s="225">
        <v>0</v>
      </c>
      <c r="R271" s="225">
        <f>Q271*H271</f>
        <v>0</v>
      </c>
      <c r="S271" s="225">
        <v>0</v>
      </c>
      <c r="T271" s="226">
        <f>S271*H271</f>
        <v>0</v>
      </c>
      <c r="U271" s="42"/>
      <c r="V271" s="42"/>
      <c r="W271" s="42"/>
      <c r="X271" s="42"/>
      <c r="Y271" s="42"/>
      <c r="Z271" s="42"/>
      <c r="AA271" s="42"/>
      <c r="AB271" s="42"/>
      <c r="AC271" s="42"/>
      <c r="AD271" s="42"/>
      <c r="AE271" s="42"/>
      <c r="AR271" s="227" t="s">
        <v>215</v>
      </c>
      <c r="AT271" s="227" t="s">
        <v>217</v>
      </c>
      <c r="AU271" s="227" t="s">
        <v>83</v>
      </c>
      <c r="AY271" s="20" t="s">
        <v>214</v>
      </c>
      <c r="BE271" s="228">
        <f>IF(N271="základní",J271,0)</f>
        <v>0</v>
      </c>
      <c r="BF271" s="228">
        <f>IF(N271="snížená",J271,0)</f>
        <v>0</v>
      </c>
      <c r="BG271" s="228">
        <f>IF(N271="zákl. přenesená",J271,0)</f>
        <v>0</v>
      </c>
      <c r="BH271" s="228">
        <f>IF(N271="sníž. přenesená",J271,0)</f>
        <v>0</v>
      </c>
      <c r="BI271" s="228">
        <f>IF(N271="nulová",J271,0)</f>
        <v>0</v>
      </c>
      <c r="BJ271" s="20" t="s">
        <v>83</v>
      </c>
      <c r="BK271" s="228">
        <f>ROUND(I271*H271,2)</f>
        <v>0</v>
      </c>
      <c r="BL271" s="20" t="s">
        <v>215</v>
      </c>
      <c r="BM271" s="227" t="s">
        <v>3381</v>
      </c>
    </row>
    <row r="272" s="2" customFormat="1">
      <c r="A272" s="42"/>
      <c r="B272" s="43"/>
      <c r="C272" s="44"/>
      <c r="D272" s="236" t="s">
        <v>283</v>
      </c>
      <c r="E272" s="44"/>
      <c r="F272" s="267" t="s">
        <v>4447</v>
      </c>
      <c r="G272" s="44"/>
      <c r="H272" s="44"/>
      <c r="I272" s="231"/>
      <c r="J272" s="44"/>
      <c r="K272" s="44"/>
      <c r="L272" s="48"/>
      <c r="M272" s="232"/>
      <c r="N272" s="233"/>
      <c r="O272" s="88"/>
      <c r="P272" s="88"/>
      <c r="Q272" s="88"/>
      <c r="R272" s="88"/>
      <c r="S272" s="88"/>
      <c r="T272" s="89"/>
      <c r="U272" s="42"/>
      <c r="V272" s="42"/>
      <c r="W272" s="42"/>
      <c r="X272" s="42"/>
      <c r="Y272" s="42"/>
      <c r="Z272" s="42"/>
      <c r="AA272" s="42"/>
      <c r="AB272" s="42"/>
      <c r="AC272" s="42"/>
      <c r="AD272" s="42"/>
      <c r="AE272" s="42"/>
      <c r="AT272" s="20" t="s">
        <v>283</v>
      </c>
      <c r="AU272" s="20" t="s">
        <v>83</v>
      </c>
    </row>
    <row r="273" s="2" customFormat="1" ht="16.5" customHeight="1">
      <c r="A273" s="42"/>
      <c r="B273" s="43"/>
      <c r="C273" s="216" t="s">
        <v>748</v>
      </c>
      <c r="D273" s="216" t="s">
        <v>217</v>
      </c>
      <c r="E273" s="217" t="s">
        <v>5091</v>
      </c>
      <c r="F273" s="218" t="s">
        <v>5062</v>
      </c>
      <c r="G273" s="219" t="s">
        <v>670</v>
      </c>
      <c r="H273" s="220">
        <v>8</v>
      </c>
      <c r="I273" s="221"/>
      <c r="J273" s="222">
        <f>ROUND(I273*H273,2)</f>
        <v>0</v>
      </c>
      <c r="K273" s="218" t="s">
        <v>32</v>
      </c>
      <c r="L273" s="48"/>
      <c r="M273" s="223" t="s">
        <v>32</v>
      </c>
      <c r="N273" s="224" t="s">
        <v>47</v>
      </c>
      <c r="O273" s="88"/>
      <c r="P273" s="225">
        <f>O273*H273</f>
        <v>0</v>
      </c>
      <c r="Q273" s="225">
        <v>0</v>
      </c>
      <c r="R273" s="225">
        <f>Q273*H273</f>
        <v>0</v>
      </c>
      <c r="S273" s="225">
        <v>0</v>
      </c>
      <c r="T273" s="226">
        <f>S273*H273</f>
        <v>0</v>
      </c>
      <c r="U273" s="42"/>
      <c r="V273" s="42"/>
      <c r="W273" s="42"/>
      <c r="X273" s="42"/>
      <c r="Y273" s="42"/>
      <c r="Z273" s="42"/>
      <c r="AA273" s="42"/>
      <c r="AB273" s="42"/>
      <c r="AC273" s="42"/>
      <c r="AD273" s="42"/>
      <c r="AE273" s="42"/>
      <c r="AR273" s="227" t="s">
        <v>215</v>
      </c>
      <c r="AT273" s="227" t="s">
        <v>217</v>
      </c>
      <c r="AU273" s="227" t="s">
        <v>83</v>
      </c>
      <c r="AY273" s="20" t="s">
        <v>214</v>
      </c>
      <c r="BE273" s="228">
        <f>IF(N273="základní",J273,0)</f>
        <v>0</v>
      </c>
      <c r="BF273" s="228">
        <f>IF(N273="snížená",J273,0)</f>
        <v>0</v>
      </c>
      <c r="BG273" s="228">
        <f>IF(N273="zákl. přenesená",J273,0)</f>
        <v>0</v>
      </c>
      <c r="BH273" s="228">
        <f>IF(N273="sníž. přenesená",J273,0)</f>
        <v>0</v>
      </c>
      <c r="BI273" s="228">
        <f>IF(N273="nulová",J273,0)</f>
        <v>0</v>
      </c>
      <c r="BJ273" s="20" t="s">
        <v>83</v>
      </c>
      <c r="BK273" s="228">
        <f>ROUND(I273*H273,2)</f>
        <v>0</v>
      </c>
      <c r="BL273" s="20" t="s">
        <v>215</v>
      </c>
      <c r="BM273" s="227" t="s">
        <v>3385</v>
      </c>
    </row>
    <row r="274" s="2" customFormat="1">
      <c r="A274" s="42"/>
      <c r="B274" s="43"/>
      <c r="C274" s="44"/>
      <c r="D274" s="236" t="s">
        <v>283</v>
      </c>
      <c r="E274" s="44"/>
      <c r="F274" s="267" t="s">
        <v>4447</v>
      </c>
      <c r="G274" s="44"/>
      <c r="H274" s="44"/>
      <c r="I274" s="231"/>
      <c r="J274" s="44"/>
      <c r="K274" s="44"/>
      <c r="L274" s="48"/>
      <c r="M274" s="232"/>
      <c r="N274" s="233"/>
      <c r="O274" s="88"/>
      <c r="P274" s="88"/>
      <c r="Q274" s="88"/>
      <c r="R274" s="88"/>
      <c r="S274" s="88"/>
      <c r="T274" s="89"/>
      <c r="U274" s="42"/>
      <c r="V274" s="42"/>
      <c r="W274" s="42"/>
      <c r="X274" s="42"/>
      <c r="Y274" s="42"/>
      <c r="Z274" s="42"/>
      <c r="AA274" s="42"/>
      <c r="AB274" s="42"/>
      <c r="AC274" s="42"/>
      <c r="AD274" s="42"/>
      <c r="AE274" s="42"/>
      <c r="AT274" s="20" t="s">
        <v>283</v>
      </c>
      <c r="AU274" s="20" t="s">
        <v>83</v>
      </c>
    </row>
    <row r="275" s="2" customFormat="1" ht="24.15" customHeight="1">
      <c r="A275" s="42"/>
      <c r="B275" s="43"/>
      <c r="C275" s="216" t="s">
        <v>755</v>
      </c>
      <c r="D275" s="216" t="s">
        <v>217</v>
      </c>
      <c r="E275" s="217" t="s">
        <v>5092</v>
      </c>
      <c r="F275" s="218" t="s">
        <v>5064</v>
      </c>
      <c r="G275" s="219" t="s">
        <v>670</v>
      </c>
      <c r="H275" s="220">
        <v>7</v>
      </c>
      <c r="I275" s="221"/>
      <c r="J275" s="222">
        <f>ROUND(I275*H275,2)</f>
        <v>0</v>
      </c>
      <c r="K275" s="218" t="s">
        <v>32</v>
      </c>
      <c r="L275" s="48"/>
      <c r="M275" s="223" t="s">
        <v>32</v>
      </c>
      <c r="N275" s="224" t="s">
        <v>47</v>
      </c>
      <c r="O275" s="88"/>
      <c r="P275" s="225">
        <f>O275*H275</f>
        <v>0</v>
      </c>
      <c r="Q275" s="225">
        <v>0</v>
      </c>
      <c r="R275" s="225">
        <f>Q275*H275</f>
        <v>0</v>
      </c>
      <c r="S275" s="225">
        <v>0</v>
      </c>
      <c r="T275" s="226">
        <f>S275*H275</f>
        <v>0</v>
      </c>
      <c r="U275" s="42"/>
      <c r="V275" s="42"/>
      <c r="W275" s="42"/>
      <c r="X275" s="42"/>
      <c r="Y275" s="42"/>
      <c r="Z275" s="42"/>
      <c r="AA275" s="42"/>
      <c r="AB275" s="42"/>
      <c r="AC275" s="42"/>
      <c r="AD275" s="42"/>
      <c r="AE275" s="42"/>
      <c r="AR275" s="227" t="s">
        <v>215</v>
      </c>
      <c r="AT275" s="227" t="s">
        <v>217</v>
      </c>
      <c r="AU275" s="227" t="s">
        <v>83</v>
      </c>
      <c r="AY275" s="20" t="s">
        <v>214</v>
      </c>
      <c r="BE275" s="228">
        <f>IF(N275="základní",J275,0)</f>
        <v>0</v>
      </c>
      <c r="BF275" s="228">
        <f>IF(N275="snížená",J275,0)</f>
        <v>0</v>
      </c>
      <c r="BG275" s="228">
        <f>IF(N275="zákl. přenesená",J275,0)</f>
        <v>0</v>
      </c>
      <c r="BH275" s="228">
        <f>IF(N275="sníž. přenesená",J275,0)</f>
        <v>0</v>
      </c>
      <c r="BI275" s="228">
        <f>IF(N275="nulová",J275,0)</f>
        <v>0</v>
      </c>
      <c r="BJ275" s="20" t="s">
        <v>83</v>
      </c>
      <c r="BK275" s="228">
        <f>ROUND(I275*H275,2)</f>
        <v>0</v>
      </c>
      <c r="BL275" s="20" t="s">
        <v>215</v>
      </c>
      <c r="BM275" s="227" t="s">
        <v>3386</v>
      </c>
    </row>
    <row r="276" s="2" customFormat="1">
      <c r="A276" s="42"/>
      <c r="B276" s="43"/>
      <c r="C276" s="44"/>
      <c r="D276" s="236" t="s">
        <v>283</v>
      </c>
      <c r="E276" s="44"/>
      <c r="F276" s="267" t="s">
        <v>4447</v>
      </c>
      <c r="G276" s="44"/>
      <c r="H276" s="44"/>
      <c r="I276" s="231"/>
      <c r="J276" s="44"/>
      <c r="K276" s="44"/>
      <c r="L276" s="48"/>
      <c r="M276" s="232"/>
      <c r="N276" s="233"/>
      <c r="O276" s="88"/>
      <c r="P276" s="88"/>
      <c r="Q276" s="88"/>
      <c r="R276" s="88"/>
      <c r="S276" s="88"/>
      <c r="T276" s="89"/>
      <c r="U276" s="42"/>
      <c r="V276" s="42"/>
      <c r="W276" s="42"/>
      <c r="X276" s="42"/>
      <c r="Y276" s="42"/>
      <c r="Z276" s="42"/>
      <c r="AA276" s="42"/>
      <c r="AB276" s="42"/>
      <c r="AC276" s="42"/>
      <c r="AD276" s="42"/>
      <c r="AE276" s="42"/>
      <c r="AT276" s="20" t="s">
        <v>283</v>
      </c>
      <c r="AU276" s="20" t="s">
        <v>83</v>
      </c>
    </row>
    <row r="277" s="2" customFormat="1" ht="37.8" customHeight="1">
      <c r="A277" s="42"/>
      <c r="B277" s="43"/>
      <c r="C277" s="216" t="s">
        <v>760</v>
      </c>
      <c r="D277" s="216" t="s">
        <v>217</v>
      </c>
      <c r="E277" s="217" t="s">
        <v>5093</v>
      </c>
      <c r="F277" s="218" t="s">
        <v>5082</v>
      </c>
      <c r="G277" s="219" t="s">
        <v>670</v>
      </c>
      <c r="H277" s="220">
        <v>1</v>
      </c>
      <c r="I277" s="221"/>
      <c r="J277" s="222">
        <f>ROUND(I277*H277,2)</f>
        <v>0</v>
      </c>
      <c r="K277" s="218" t="s">
        <v>32</v>
      </c>
      <c r="L277" s="48"/>
      <c r="M277" s="223" t="s">
        <v>32</v>
      </c>
      <c r="N277" s="224" t="s">
        <v>47</v>
      </c>
      <c r="O277" s="88"/>
      <c r="P277" s="225">
        <f>O277*H277</f>
        <v>0</v>
      </c>
      <c r="Q277" s="225">
        <v>0</v>
      </c>
      <c r="R277" s="225">
        <f>Q277*H277</f>
        <v>0</v>
      </c>
      <c r="S277" s="225">
        <v>0</v>
      </c>
      <c r="T277" s="226">
        <f>S277*H277</f>
        <v>0</v>
      </c>
      <c r="U277" s="42"/>
      <c r="V277" s="42"/>
      <c r="W277" s="42"/>
      <c r="X277" s="42"/>
      <c r="Y277" s="42"/>
      <c r="Z277" s="42"/>
      <c r="AA277" s="42"/>
      <c r="AB277" s="42"/>
      <c r="AC277" s="42"/>
      <c r="AD277" s="42"/>
      <c r="AE277" s="42"/>
      <c r="AR277" s="227" t="s">
        <v>215</v>
      </c>
      <c r="AT277" s="227" t="s">
        <v>217</v>
      </c>
      <c r="AU277" s="227" t="s">
        <v>83</v>
      </c>
      <c r="AY277" s="20" t="s">
        <v>214</v>
      </c>
      <c r="BE277" s="228">
        <f>IF(N277="základní",J277,0)</f>
        <v>0</v>
      </c>
      <c r="BF277" s="228">
        <f>IF(N277="snížená",J277,0)</f>
        <v>0</v>
      </c>
      <c r="BG277" s="228">
        <f>IF(N277="zákl. přenesená",J277,0)</f>
        <v>0</v>
      </c>
      <c r="BH277" s="228">
        <f>IF(N277="sníž. přenesená",J277,0)</f>
        <v>0</v>
      </c>
      <c r="BI277" s="228">
        <f>IF(N277="nulová",J277,0)</f>
        <v>0</v>
      </c>
      <c r="BJ277" s="20" t="s">
        <v>83</v>
      </c>
      <c r="BK277" s="228">
        <f>ROUND(I277*H277,2)</f>
        <v>0</v>
      </c>
      <c r="BL277" s="20" t="s">
        <v>215</v>
      </c>
      <c r="BM277" s="227" t="s">
        <v>3388</v>
      </c>
    </row>
    <row r="278" s="2" customFormat="1">
      <c r="A278" s="42"/>
      <c r="B278" s="43"/>
      <c r="C278" s="44"/>
      <c r="D278" s="236" t="s">
        <v>283</v>
      </c>
      <c r="E278" s="44"/>
      <c r="F278" s="267" t="s">
        <v>4447</v>
      </c>
      <c r="G278" s="44"/>
      <c r="H278" s="44"/>
      <c r="I278" s="231"/>
      <c r="J278" s="44"/>
      <c r="K278" s="44"/>
      <c r="L278" s="48"/>
      <c r="M278" s="232"/>
      <c r="N278" s="233"/>
      <c r="O278" s="88"/>
      <c r="P278" s="88"/>
      <c r="Q278" s="88"/>
      <c r="R278" s="88"/>
      <c r="S278" s="88"/>
      <c r="T278" s="89"/>
      <c r="U278" s="42"/>
      <c r="V278" s="42"/>
      <c r="W278" s="42"/>
      <c r="X278" s="42"/>
      <c r="Y278" s="42"/>
      <c r="Z278" s="42"/>
      <c r="AA278" s="42"/>
      <c r="AB278" s="42"/>
      <c r="AC278" s="42"/>
      <c r="AD278" s="42"/>
      <c r="AE278" s="42"/>
      <c r="AT278" s="20" t="s">
        <v>283</v>
      </c>
      <c r="AU278" s="20" t="s">
        <v>83</v>
      </c>
    </row>
    <row r="279" s="12" customFormat="1" ht="25.92" customHeight="1">
      <c r="A279" s="12"/>
      <c r="B279" s="200"/>
      <c r="C279" s="201"/>
      <c r="D279" s="202" t="s">
        <v>75</v>
      </c>
      <c r="E279" s="203" t="s">
        <v>261</v>
      </c>
      <c r="F279" s="203" t="s">
        <v>5094</v>
      </c>
      <c r="G279" s="201"/>
      <c r="H279" s="201"/>
      <c r="I279" s="204"/>
      <c r="J279" s="205">
        <f>BK279</f>
        <v>0</v>
      </c>
      <c r="K279" s="201"/>
      <c r="L279" s="206"/>
      <c r="M279" s="207"/>
      <c r="N279" s="208"/>
      <c r="O279" s="208"/>
      <c r="P279" s="209">
        <f>SUM(P280:P305)</f>
        <v>0</v>
      </c>
      <c r="Q279" s="208"/>
      <c r="R279" s="209">
        <f>SUM(R280:R305)</f>
        <v>0</v>
      </c>
      <c r="S279" s="208"/>
      <c r="T279" s="210">
        <f>SUM(T280:T305)</f>
        <v>0</v>
      </c>
      <c r="U279" s="12"/>
      <c r="V279" s="12"/>
      <c r="W279" s="12"/>
      <c r="X279" s="12"/>
      <c r="Y279" s="12"/>
      <c r="Z279" s="12"/>
      <c r="AA279" s="12"/>
      <c r="AB279" s="12"/>
      <c r="AC279" s="12"/>
      <c r="AD279" s="12"/>
      <c r="AE279" s="12"/>
      <c r="AR279" s="211" t="s">
        <v>83</v>
      </c>
      <c r="AT279" s="212" t="s">
        <v>75</v>
      </c>
      <c r="AU279" s="212" t="s">
        <v>76</v>
      </c>
      <c r="AY279" s="211" t="s">
        <v>214</v>
      </c>
      <c r="BK279" s="213">
        <f>SUM(BK280:BK305)</f>
        <v>0</v>
      </c>
    </row>
    <row r="280" s="2" customFormat="1" ht="76.35" customHeight="1">
      <c r="A280" s="42"/>
      <c r="B280" s="43"/>
      <c r="C280" s="216" t="s">
        <v>766</v>
      </c>
      <c r="D280" s="216" t="s">
        <v>217</v>
      </c>
      <c r="E280" s="217" t="s">
        <v>5095</v>
      </c>
      <c r="F280" s="218" t="s">
        <v>5096</v>
      </c>
      <c r="G280" s="219" t="s">
        <v>670</v>
      </c>
      <c r="H280" s="220">
        <v>1</v>
      </c>
      <c r="I280" s="221"/>
      <c r="J280" s="222">
        <f>ROUND(I280*H280,2)</f>
        <v>0</v>
      </c>
      <c r="K280" s="218" t="s">
        <v>32</v>
      </c>
      <c r="L280" s="48"/>
      <c r="M280" s="223" t="s">
        <v>32</v>
      </c>
      <c r="N280" s="224" t="s">
        <v>47</v>
      </c>
      <c r="O280" s="88"/>
      <c r="P280" s="225">
        <f>O280*H280</f>
        <v>0</v>
      </c>
      <c r="Q280" s="225">
        <v>0</v>
      </c>
      <c r="R280" s="225">
        <f>Q280*H280</f>
        <v>0</v>
      </c>
      <c r="S280" s="225">
        <v>0</v>
      </c>
      <c r="T280" s="226">
        <f>S280*H280</f>
        <v>0</v>
      </c>
      <c r="U280" s="42"/>
      <c r="V280" s="42"/>
      <c r="W280" s="42"/>
      <c r="X280" s="42"/>
      <c r="Y280" s="42"/>
      <c r="Z280" s="42"/>
      <c r="AA280" s="42"/>
      <c r="AB280" s="42"/>
      <c r="AC280" s="42"/>
      <c r="AD280" s="42"/>
      <c r="AE280" s="42"/>
      <c r="AR280" s="227" t="s">
        <v>215</v>
      </c>
      <c r="AT280" s="227" t="s">
        <v>217</v>
      </c>
      <c r="AU280" s="227" t="s">
        <v>83</v>
      </c>
      <c r="AY280" s="20" t="s">
        <v>214</v>
      </c>
      <c r="BE280" s="228">
        <f>IF(N280="základní",J280,0)</f>
        <v>0</v>
      </c>
      <c r="BF280" s="228">
        <f>IF(N280="snížená",J280,0)</f>
        <v>0</v>
      </c>
      <c r="BG280" s="228">
        <f>IF(N280="zákl. přenesená",J280,0)</f>
        <v>0</v>
      </c>
      <c r="BH280" s="228">
        <f>IF(N280="sníž. přenesená",J280,0)</f>
        <v>0</v>
      </c>
      <c r="BI280" s="228">
        <f>IF(N280="nulová",J280,0)</f>
        <v>0</v>
      </c>
      <c r="BJ280" s="20" t="s">
        <v>83</v>
      </c>
      <c r="BK280" s="228">
        <f>ROUND(I280*H280,2)</f>
        <v>0</v>
      </c>
      <c r="BL280" s="20" t="s">
        <v>215</v>
      </c>
      <c r="BM280" s="227" t="s">
        <v>3392</v>
      </c>
    </row>
    <row r="281" s="2" customFormat="1">
      <c r="A281" s="42"/>
      <c r="B281" s="43"/>
      <c r="C281" s="44"/>
      <c r="D281" s="236" t="s">
        <v>283</v>
      </c>
      <c r="E281" s="44"/>
      <c r="F281" s="267" t="s">
        <v>4447</v>
      </c>
      <c r="G281" s="44"/>
      <c r="H281" s="44"/>
      <c r="I281" s="231"/>
      <c r="J281" s="44"/>
      <c r="K281" s="44"/>
      <c r="L281" s="48"/>
      <c r="M281" s="232"/>
      <c r="N281" s="233"/>
      <c r="O281" s="88"/>
      <c r="P281" s="88"/>
      <c r="Q281" s="88"/>
      <c r="R281" s="88"/>
      <c r="S281" s="88"/>
      <c r="T281" s="89"/>
      <c r="U281" s="42"/>
      <c r="V281" s="42"/>
      <c r="W281" s="42"/>
      <c r="X281" s="42"/>
      <c r="Y281" s="42"/>
      <c r="Z281" s="42"/>
      <c r="AA281" s="42"/>
      <c r="AB281" s="42"/>
      <c r="AC281" s="42"/>
      <c r="AD281" s="42"/>
      <c r="AE281" s="42"/>
      <c r="AT281" s="20" t="s">
        <v>283</v>
      </c>
      <c r="AU281" s="20" t="s">
        <v>83</v>
      </c>
    </row>
    <row r="282" s="2" customFormat="1" ht="16.5" customHeight="1">
      <c r="A282" s="42"/>
      <c r="B282" s="43"/>
      <c r="C282" s="216" t="s">
        <v>768</v>
      </c>
      <c r="D282" s="216" t="s">
        <v>217</v>
      </c>
      <c r="E282" s="217" t="s">
        <v>5097</v>
      </c>
      <c r="F282" s="218" t="s">
        <v>5050</v>
      </c>
      <c r="G282" s="219" t="s">
        <v>670</v>
      </c>
      <c r="H282" s="220">
        <v>1</v>
      </c>
      <c r="I282" s="221"/>
      <c r="J282" s="222">
        <f>ROUND(I282*H282,2)</f>
        <v>0</v>
      </c>
      <c r="K282" s="218" t="s">
        <v>32</v>
      </c>
      <c r="L282" s="48"/>
      <c r="M282" s="223" t="s">
        <v>32</v>
      </c>
      <c r="N282" s="224" t="s">
        <v>47</v>
      </c>
      <c r="O282" s="88"/>
      <c r="P282" s="225">
        <f>O282*H282</f>
        <v>0</v>
      </c>
      <c r="Q282" s="225">
        <v>0</v>
      </c>
      <c r="R282" s="225">
        <f>Q282*H282</f>
        <v>0</v>
      </c>
      <c r="S282" s="225">
        <v>0</v>
      </c>
      <c r="T282" s="226">
        <f>S282*H282</f>
        <v>0</v>
      </c>
      <c r="U282" s="42"/>
      <c r="V282" s="42"/>
      <c r="W282" s="42"/>
      <c r="X282" s="42"/>
      <c r="Y282" s="42"/>
      <c r="Z282" s="42"/>
      <c r="AA282" s="42"/>
      <c r="AB282" s="42"/>
      <c r="AC282" s="42"/>
      <c r="AD282" s="42"/>
      <c r="AE282" s="42"/>
      <c r="AR282" s="227" t="s">
        <v>215</v>
      </c>
      <c r="AT282" s="227" t="s">
        <v>217</v>
      </c>
      <c r="AU282" s="227" t="s">
        <v>83</v>
      </c>
      <c r="AY282" s="20" t="s">
        <v>214</v>
      </c>
      <c r="BE282" s="228">
        <f>IF(N282="základní",J282,0)</f>
        <v>0</v>
      </c>
      <c r="BF282" s="228">
        <f>IF(N282="snížená",J282,0)</f>
        <v>0</v>
      </c>
      <c r="BG282" s="228">
        <f>IF(N282="zákl. přenesená",J282,0)</f>
        <v>0</v>
      </c>
      <c r="BH282" s="228">
        <f>IF(N282="sníž. přenesená",J282,0)</f>
        <v>0</v>
      </c>
      <c r="BI282" s="228">
        <f>IF(N282="nulová",J282,0)</f>
        <v>0</v>
      </c>
      <c r="BJ282" s="20" t="s">
        <v>83</v>
      </c>
      <c r="BK282" s="228">
        <f>ROUND(I282*H282,2)</f>
        <v>0</v>
      </c>
      <c r="BL282" s="20" t="s">
        <v>215</v>
      </c>
      <c r="BM282" s="227" t="s">
        <v>3398</v>
      </c>
    </row>
    <row r="283" s="2" customFormat="1">
      <c r="A283" s="42"/>
      <c r="B283" s="43"/>
      <c r="C283" s="44"/>
      <c r="D283" s="236" t="s">
        <v>283</v>
      </c>
      <c r="E283" s="44"/>
      <c r="F283" s="267" t="s">
        <v>4447</v>
      </c>
      <c r="G283" s="44"/>
      <c r="H283" s="44"/>
      <c r="I283" s="231"/>
      <c r="J283" s="44"/>
      <c r="K283" s="44"/>
      <c r="L283" s="48"/>
      <c r="M283" s="232"/>
      <c r="N283" s="233"/>
      <c r="O283" s="88"/>
      <c r="P283" s="88"/>
      <c r="Q283" s="88"/>
      <c r="R283" s="88"/>
      <c r="S283" s="88"/>
      <c r="T283" s="89"/>
      <c r="U283" s="42"/>
      <c r="V283" s="42"/>
      <c r="W283" s="42"/>
      <c r="X283" s="42"/>
      <c r="Y283" s="42"/>
      <c r="Z283" s="42"/>
      <c r="AA283" s="42"/>
      <c r="AB283" s="42"/>
      <c r="AC283" s="42"/>
      <c r="AD283" s="42"/>
      <c r="AE283" s="42"/>
      <c r="AT283" s="20" t="s">
        <v>283</v>
      </c>
      <c r="AU283" s="20" t="s">
        <v>83</v>
      </c>
    </row>
    <row r="284" s="2" customFormat="1" ht="16.5" customHeight="1">
      <c r="A284" s="42"/>
      <c r="B284" s="43"/>
      <c r="C284" s="216" t="s">
        <v>774</v>
      </c>
      <c r="D284" s="216" t="s">
        <v>217</v>
      </c>
      <c r="E284" s="217" t="s">
        <v>5098</v>
      </c>
      <c r="F284" s="218" t="s">
        <v>5052</v>
      </c>
      <c r="G284" s="219" t="s">
        <v>670</v>
      </c>
      <c r="H284" s="220">
        <v>1</v>
      </c>
      <c r="I284" s="221"/>
      <c r="J284" s="222">
        <f>ROUND(I284*H284,2)</f>
        <v>0</v>
      </c>
      <c r="K284" s="218" t="s">
        <v>32</v>
      </c>
      <c r="L284" s="48"/>
      <c r="M284" s="223" t="s">
        <v>32</v>
      </c>
      <c r="N284" s="224" t="s">
        <v>47</v>
      </c>
      <c r="O284" s="88"/>
      <c r="P284" s="225">
        <f>O284*H284</f>
        <v>0</v>
      </c>
      <c r="Q284" s="225">
        <v>0</v>
      </c>
      <c r="R284" s="225">
        <f>Q284*H284</f>
        <v>0</v>
      </c>
      <c r="S284" s="225">
        <v>0</v>
      </c>
      <c r="T284" s="226">
        <f>S284*H284</f>
        <v>0</v>
      </c>
      <c r="U284" s="42"/>
      <c r="V284" s="42"/>
      <c r="W284" s="42"/>
      <c r="X284" s="42"/>
      <c r="Y284" s="42"/>
      <c r="Z284" s="42"/>
      <c r="AA284" s="42"/>
      <c r="AB284" s="42"/>
      <c r="AC284" s="42"/>
      <c r="AD284" s="42"/>
      <c r="AE284" s="42"/>
      <c r="AR284" s="227" t="s">
        <v>215</v>
      </c>
      <c r="AT284" s="227" t="s">
        <v>217</v>
      </c>
      <c r="AU284" s="227" t="s">
        <v>83</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215</v>
      </c>
      <c r="BM284" s="227" t="s">
        <v>3400</v>
      </c>
    </row>
    <row r="285" s="2" customFormat="1">
      <c r="A285" s="42"/>
      <c r="B285" s="43"/>
      <c r="C285" s="44"/>
      <c r="D285" s="236" t="s">
        <v>283</v>
      </c>
      <c r="E285" s="44"/>
      <c r="F285" s="267" t="s">
        <v>4447</v>
      </c>
      <c r="G285" s="44"/>
      <c r="H285" s="44"/>
      <c r="I285" s="231"/>
      <c r="J285" s="44"/>
      <c r="K285" s="44"/>
      <c r="L285" s="48"/>
      <c r="M285" s="232"/>
      <c r="N285" s="233"/>
      <c r="O285" s="88"/>
      <c r="P285" s="88"/>
      <c r="Q285" s="88"/>
      <c r="R285" s="88"/>
      <c r="S285" s="88"/>
      <c r="T285" s="89"/>
      <c r="U285" s="42"/>
      <c r="V285" s="42"/>
      <c r="W285" s="42"/>
      <c r="X285" s="42"/>
      <c r="Y285" s="42"/>
      <c r="Z285" s="42"/>
      <c r="AA285" s="42"/>
      <c r="AB285" s="42"/>
      <c r="AC285" s="42"/>
      <c r="AD285" s="42"/>
      <c r="AE285" s="42"/>
      <c r="AT285" s="20" t="s">
        <v>283</v>
      </c>
      <c r="AU285" s="20" t="s">
        <v>83</v>
      </c>
    </row>
    <row r="286" s="2" customFormat="1" ht="16.5" customHeight="1">
      <c r="A286" s="42"/>
      <c r="B286" s="43"/>
      <c r="C286" s="216" t="s">
        <v>780</v>
      </c>
      <c r="D286" s="216" t="s">
        <v>217</v>
      </c>
      <c r="E286" s="217" t="s">
        <v>5099</v>
      </c>
      <c r="F286" s="218" t="s">
        <v>5054</v>
      </c>
      <c r="G286" s="219" t="s">
        <v>670</v>
      </c>
      <c r="H286" s="220">
        <v>2</v>
      </c>
      <c r="I286" s="221"/>
      <c r="J286" s="222">
        <f>ROUND(I286*H286,2)</f>
        <v>0</v>
      </c>
      <c r="K286" s="218" t="s">
        <v>32</v>
      </c>
      <c r="L286" s="48"/>
      <c r="M286" s="223" t="s">
        <v>32</v>
      </c>
      <c r="N286" s="224" t="s">
        <v>47</v>
      </c>
      <c r="O286" s="88"/>
      <c r="P286" s="225">
        <f>O286*H286</f>
        <v>0</v>
      </c>
      <c r="Q286" s="225">
        <v>0</v>
      </c>
      <c r="R286" s="225">
        <f>Q286*H286</f>
        <v>0</v>
      </c>
      <c r="S286" s="225">
        <v>0</v>
      </c>
      <c r="T286" s="226">
        <f>S286*H286</f>
        <v>0</v>
      </c>
      <c r="U286" s="42"/>
      <c r="V286" s="42"/>
      <c r="W286" s="42"/>
      <c r="X286" s="42"/>
      <c r="Y286" s="42"/>
      <c r="Z286" s="42"/>
      <c r="AA286" s="42"/>
      <c r="AB286" s="42"/>
      <c r="AC286" s="42"/>
      <c r="AD286" s="42"/>
      <c r="AE286" s="42"/>
      <c r="AR286" s="227" t="s">
        <v>215</v>
      </c>
      <c r="AT286" s="227" t="s">
        <v>217</v>
      </c>
      <c r="AU286" s="227" t="s">
        <v>83</v>
      </c>
      <c r="AY286" s="20" t="s">
        <v>214</v>
      </c>
      <c r="BE286" s="228">
        <f>IF(N286="základní",J286,0)</f>
        <v>0</v>
      </c>
      <c r="BF286" s="228">
        <f>IF(N286="snížená",J286,0)</f>
        <v>0</v>
      </c>
      <c r="BG286" s="228">
        <f>IF(N286="zákl. přenesená",J286,0)</f>
        <v>0</v>
      </c>
      <c r="BH286" s="228">
        <f>IF(N286="sníž. přenesená",J286,0)</f>
        <v>0</v>
      </c>
      <c r="BI286" s="228">
        <f>IF(N286="nulová",J286,0)</f>
        <v>0</v>
      </c>
      <c r="BJ286" s="20" t="s">
        <v>83</v>
      </c>
      <c r="BK286" s="228">
        <f>ROUND(I286*H286,2)</f>
        <v>0</v>
      </c>
      <c r="BL286" s="20" t="s">
        <v>215</v>
      </c>
      <c r="BM286" s="227" t="s">
        <v>3402</v>
      </c>
    </row>
    <row r="287" s="2" customFormat="1">
      <c r="A287" s="42"/>
      <c r="B287" s="43"/>
      <c r="C287" s="44"/>
      <c r="D287" s="236" t="s">
        <v>283</v>
      </c>
      <c r="E287" s="44"/>
      <c r="F287" s="267" t="s">
        <v>4447</v>
      </c>
      <c r="G287" s="44"/>
      <c r="H287" s="44"/>
      <c r="I287" s="231"/>
      <c r="J287" s="44"/>
      <c r="K287" s="44"/>
      <c r="L287" s="48"/>
      <c r="M287" s="232"/>
      <c r="N287" s="233"/>
      <c r="O287" s="88"/>
      <c r="P287" s="88"/>
      <c r="Q287" s="88"/>
      <c r="R287" s="88"/>
      <c r="S287" s="88"/>
      <c r="T287" s="89"/>
      <c r="U287" s="42"/>
      <c r="V287" s="42"/>
      <c r="W287" s="42"/>
      <c r="X287" s="42"/>
      <c r="Y287" s="42"/>
      <c r="Z287" s="42"/>
      <c r="AA287" s="42"/>
      <c r="AB287" s="42"/>
      <c r="AC287" s="42"/>
      <c r="AD287" s="42"/>
      <c r="AE287" s="42"/>
      <c r="AT287" s="20" t="s">
        <v>283</v>
      </c>
      <c r="AU287" s="20" t="s">
        <v>83</v>
      </c>
    </row>
    <row r="288" s="2" customFormat="1" ht="16.5" customHeight="1">
      <c r="A288" s="42"/>
      <c r="B288" s="43"/>
      <c r="C288" s="216" t="s">
        <v>786</v>
      </c>
      <c r="D288" s="216" t="s">
        <v>217</v>
      </c>
      <c r="E288" s="217" t="s">
        <v>5100</v>
      </c>
      <c r="F288" s="218" t="s">
        <v>5056</v>
      </c>
      <c r="G288" s="219" t="s">
        <v>670</v>
      </c>
      <c r="H288" s="220">
        <v>3</v>
      </c>
      <c r="I288" s="221"/>
      <c r="J288" s="222">
        <f>ROUND(I288*H288,2)</f>
        <v>0</v>
      </c>
      <c r="K288" s="218" t="s">
        <v>32</v>
      </c>
      <c r="L288" s="48"/>
      <c r="M288" s="223" t="s">
        <v>32</v>
      </c>
      <c r="N288" s="224" t="s">
        <v>47</v>
      </c>
      <c r="O288" s="88"/>
      <c r="P288" s="225">
        <f>O288*H288</f>
        <v>0</v>
      </c>
      <c r="Q288" s="225">
        <v>0</v>
      </c>
      <c r="R288" s="225">
        <f>Q288*H288</f>
        <v>0</v>
      </c>
      <c r="S288" s="225">
        <v>0</v>
      </c>
      <c r="T288" s="226">
        <f>S288*H288</f>
        <v>0</v>
      </c>
      <c r="U288" s="42"/>
      <c r="V288" s="42"/>
      <c r="W288" s="42"/>
      <c r="X288" s="42"/>
      <c r="Y288" s="42"/>
      <c r="Z288" s="42"/>
      <c r="AA288" s="42"/>
      <c r="AB288" s="42"/>
      <c r="AC288" s="42"/>
      <c r="AD288" s="42"/>
      <c r="AE288" s="42"/>
      <c r="AR288" s="227" t="s">
        <v>215</v>
      </c>
      <c r="AT288" s="227" t="s">
        <v>217</v>
      </c>
      <c r="AU288" s="227" t="s">
        <v>83</v>
      </c>
      <c r="AY288" s="20" t="s">
        <v>214</v>
      </c>
      <c r="BE288" s="228">
        <f>IF(N288="základní",J288,0)</f>
        <v>0</v>
      </c>
      <c r="BF288" s="228">
        <f>IF(N288="snížená",J288,0)</f>
        <v>0</v>
      </c>
      <c r="BG288" s="228">
        <f>IF(N288="zákl. přenesená",J288,0)</f>
        <v>0</v>
      </c>
      <c r="BH288" s="228">
        <f>IF(N288="sníž. přenesená",J288,0)</f>
        <v>0</v>
      </c>
      <c r="BI288" s="228">
        <f>IF(N288="nulová",J288,0)</f>
        <v>0</v>
      </c>
      <c r="BJ288" s="20" t="s">
        <v>83</v>
      </c>
      <c r="BK288" s="228">
        <f>ROUND(I288*H288,2)</f>
        <v>0</v>
      </c>
      <c r="BL288" s="20" t="s">
        <v>215</v>
      </c>
      <c r="BM288" s="227" t="s">
        <v>3403</v>
      </c>
    </row>
    <row r="289" s="2" customFormat="1">
      <c r="A289" s="42"/>
      <c r="B289" s="43"/>
      <c r="C289" s="44"/>
      <c r="D289" s="236" t="s">
        <v>283</v>
      </c>
      <c r="E289" s="44"/>
      <c r="F289" s="267" t="s">
        <v>4447</v>
      </c>
      <c r="G289" s="44"/>
      <c r="H289" s="44"/>
      <c r="I289" s="231"/>
      <c r="J289" s="44"/>
      <c r="K289" s="44"/>
      <c r="L289" s="48"/>
      <c r="M289" s="232"/>
      <c r="N289" s="233"/>
      <c r="O289" s="88"/>
      <c r="P289" s="88"/>
      <c r="Q289" s="88"/>
      <c r="R289" s="88"/>
      <c r="S289" s="88"/>
      <c r="T289" s="89"/>
      <c r="U289" s="42"/>
      <c r="V289" s="42"/>
      <c r="W289" s="42"/>
      <c r="X289" s="42"/>
      <c r="Y289" s="42"/>
      <c r="Z289" s="42"/>
      <c r="AA289" s="42"/>
      <c r="AB289" s="42"/>
      <c r="AC289" s="42"/>
      <c r="AD289" s="42"/>
      <c r="AE289" s="42"/>
      <c r="AT289" s="20" t="s">
        <v>283</v>
      </c>
      <c r="AU289" s="20" t="s">
        <v>83</v>
      </c>
    </row>
    <row r="290" s="2" customFormat="1" ht="16.5" customHeight="1">
      <c r="A290" s="42"/>
      <c r="B290" s="43"/>
      <c r="C290" s="216" t="s">
        <v>793</v>
      </c>
      <c r="D290" s="216" t="s">
        <v>217</v>
      </c>
      <c r="E290" s="217" t="s">
        <v>5101</v>
      </c>
      <c r="F290" s="218" t="s">
        <v>5058</v>
      </c>
      <c r="G290" s="219" t="s">
        <v>670</v>
      </c>
      <c r="H290" s="220">
        <v>3</v>
      </c>
      <c r="I290" s="221"/>
      <c r="J290" s="222">
        <f>ROUND(I290*H290,2)</f>
        <v>0</v>
      </c>
      <c r="K290" s="218" t="s">
        <v>32</v>
      </c>
      <c r="L290" s="48"/>
      <c r="M290" s="223" t="s">
        <v>32</v>
      </c>
      <c r="N290" s="224" t="s">
        <v>47</v>
      </c>
      <c r="O290" s="88"/>
      <c r="P290" s="225">
        <f>O290*H290</f>
        <v>0</v>
      </c>
      <c r="Q290" s="225">
        <v>0</v>
      </c>
      <c r="R290" s="225">
        <f>Q290*H290</f>
        <v>0</v>
      </c>
      <c r="S290" s="225">
        <v>0</v>
      </c>
      <c r="T290" s="226">
        <f>S290*H290</f>
        <v>0</v>
      </c>
      <c r="U290" s="42"/>
      <c r="V290" s="42"/>
      <c r="W290" s="42"/>
      <c r="X290" s="42"/>
      <c r="Y290" s="42"/>
      <c r="Z290" s="42"/>
      <c r="AA290" s="42"/>
      <c r="AB290" s="42"/>
      <c r="AC290" s="42"/>
      <c r="AD290" s="42"/>
      <c r="AE290" s="42"/>
      <c r="AR290" s="227" t="s">
        <v>215</v>
      </c>
      <c r="AT290" s="227" t="s">
        <v>217</v>
      </c>
      <c r="AU290" s="227" t="s">
        <v>83</v>
      </c>
      <c r="AY290" s="20" t="s">
        <v>214</v>
      </c>
      <c r="BE290" s="228">
        <f>IF(N290="základní",J290,0)</f>
        <v>0</v>
      </c>
      <c r="BF290" s="228">
        <f>IF(N290="snížená",J290,0)</f>
        <v>0</v>
      </c>
      <c r="BG290" s="228">
        <f>IF(N290="zákl. přenesená",J290,0)</f>
        <v>0</v>
      </c>
      <c r="BH290" s="228">
        <f>IF(N290="sníž. přenesená",J290,0)</f>
        <v>0</v>
      </c>
      <c r="BI290" s="228">
        <f>IF(N290="nulová",J290,0)</f>
        <v>0</v>
      </c>
      <c r="BJ290" s="20" t="s">
        <v>83</v>
      </c>
      <c r="BK290" s="228">
        <f>ROUND(I290*H290,2)</f>
        <v>0</v>
      </c>
      <c r="BL290" s="20" t="s">
        <v>215</v>
      </c>
      <c r="BM290" s="227" t="s">
        <v>3950</v>
      </c>
    </row>
    <row r="291" s="2" customFormat="1">
      <c r="A291" s="42"/>
      <c r="B291" s="43"/>
      <c r="C291" s="44"/>
      <c r="D291" s="236" t="s">
        <v>283</v>
      </c>
      <c r="E291" s="44"/>
      <c r="F291" s="267" t="s">
        <v>4447</v>
      </c>
      <c r="G291" s="44"/>
      <c r="H291" s="44"/>
      <c r="I291" s="231"/>
      <c r="J291" s="44"/>
      <c r="K291" s="44"/>
      <c r="L291" s="48"/>
      <c r="M291" s="232"/>
      <c r="N291" s="233"/>
      <c r="O291" s="88"/>
      <c r="P291" s="88"/>
      <c r="Q291" s="88"/>
      <c r="R291" s="88"/>
      <c r="S291" s="88"/>
      <c r="T291" s="89"/>
      <c r="U291" s="42"/>
      <c r="V291" s="42"/>
      <c r="W291" s="42"/>
      <c r="X291" s="42"/>
      <c r="Y291" s="42"/>
      <c r="Z291" s="42"/>
      <c r="AA291" s="42"/>
      <c r="AB291" s="42"/>
      <c r="AC291" s="42"/>
      <c r="AD291" s="42"/>
      <c r="AE291" s="42"/>
      <c r="AT291" s="20" t="s">
        <v>283</v>
      </c>
      <c r="AU291" s="20" t="s">
        <v>83</v>
      </c>
    </row>
    <row r="292" s="2" customFormat="1" ht="16.5" customHeight="1">
      <c r="A292" s="42"/>
      <c r="B292" s="43"/>
      <c r="C292" s="216" t="s">
        <v>798</v>
      </c>
      <c r="D292" s="216" t="s">
        <v>217</v>
      </c>
      <c r="E292" s="217" t="s">
        <v>5102</v>
      </c>
      <c r="F292" s="218" t="s">
        <v>5060</v>
      </c>
      <c r="G292" s="219" t="s">
        <v>670</v>
      </c>
      <c r="H292" s="220">
        <v>7</v>
      </c>
      <c r="I292" s="221"/>
      <c r="J292" s="222">
        <f>ROUND(I292*H292,2)</f>
        <v>0</v>
      </c>
      <c r="K292" s="218" t="s">
        <v>32</v>
      </c>
      <c r="L292" s="48"/>
      <c r="M292" s="223" t="s">
        <v>32</v>
      </c>
      <c r="N292" s="224" t="s">
        <v>47</v>
      </c>
      <c r="O292" s="88"/>
      <c r="P292" s="225">
        <f>O292*H292</f>
        <v>0</v>
      </c>
      <c r="Q292" s="225">
        <v>0</v>
      </c>
      <c r="R292" s="225">
        <f>Q292*H292</f>
        <v>0</v>
      </c>
      <c r="S292" s="225">
        <v>0</v>
      </c>
      <c r="T292" s="226">
        <f>S292*H292</f>
        <v>0</v>
      </c>
      <c r="U292" s="42"/>
      <c r="V292" s="42"/>
      <c r="W292" s="42"/>
      <c r="X292" s="42"/>
      <c r="Y292" s="42"/>
      <c r="Z292" s="42"/>
      <c r="AA292" s="42"/>
      <c r="AB292" s="42"/>
      <c r="AC292" s="42"/>
      <c r="AD292" s="42"/>
      <c r="AE292" s="42"/>
      <c r="AR292" s="227" t="s">
        <v>215</v>
      </c>
      <c r="AT292" s="227" t="s">
        <v>217</v>
      </c>
      <c r="AU292" s="227" t="s">
        <v>83</v>
      </c>
      <c r="AY292" s="20" t="s">
        <v>214</v>
      </c>
      <c r="BE292" s="228">
        <f>IF(N292="základní",J292,0)</f>
        <v>0</v>
      </c>
      <c r="BF292" s="228">
        <f>IF(N292="snížená",J292,0)</f>
        <v>0</v>
      </c>
      <c r="BG292" s="228">
        <f>IF(N292="zákl. přenesená",J292,0)</f>
        <v>0</v>
      </c>
      <c r="BH292" s="228">
        <f>IF(N292="sníž. přenesená",J292,0)</f>
        <v>0</v>
      </c>
      <c r="BI292" s="228">
        <f>IF(N292="nulová",J292,0)</f>
        <v>0</v>
      </c>
      <c r="BJ292" s="20" t="s">
        <v>83</v>
      </c>
      <c r="BK292" s="228">
        <f>ROUND(I292*H292,2)</f>
        <v>0</v>
      </c>
      <c r="BL292" s="20" t="s">
        <v>215</v>
      </c>
      <c r="BM292" s="227" t="s">
        <v>3951</v>
      </c>
    </row>
    <row r="293" s="2" customFormat="1">
      <c r="A293" s="42"/>
      <c r="B293" s="43"/>
      <c r="C293" s="44"/>
      <c r="D293" s="236" t="s">
        <v>283</v>
      </c>
      <c r="E293" s="44"/>
      <c r="F293" s="267" t="s">
        <v>4447</v>
      </c>
      <c r="G293" s="44"/>
      <c r="H293" s="44"/>
      <c r="I293" s="231"/>
      <c r="J293" s="44"/>
      <c r="K293" s="44"/>
      <c r="L293" s="48"/>
      <c r="M293" s="232"/>
      <c r="N293" s="233"/>
      <c r="O293" s="88"/>
      <c r="P293" s="88"/>
      <c r="Q293" s="88"/>
      <c r="R293" s="88"/>
      <c r="S293" s="88"/>
      <c r="T293" s="89"/>
      <c r="U293" s="42"/>
      <c r="V293" s="42"/>
      <c r="W293" s="42"/>
      <c r="X293" s="42"/>
      <c r="Y293" s="42"/>
      <c r="Z293" s="42"/>
      <c r="AA293" s="42"/>
      <c r="AB293" s="42"/>
      <c r="AC293" s="42"/>
      <c r="AD293" s="42"/>
      <c r="AE293" s="42"/>
      <c r="AT293" s="20" t="s">
        <v>283</v>
      </c>
      <c r="AU293" s="20" t="s">
        <v>83</v>
      </c>
    </row>
    <row r="294" s="2" customFormat="1" ht="16.5" customHeight="1">
      <c r="A294" s="42"/>
      <c r="B294" s="43"/>
      <c r="C294" s="216" t="s">
        <v>805</v>
      </c>
      <c r="D294" s="216" t="s">
        <v>217</v>
      </c>
      <c r="E294" s="217" t="s">
        <v>5103</v>
      </c>
      <c r="F294" s="218" t="s">
        <v>5062</v>
      </c>
      <c r="G294" s="219" t="s">
        <v>670</v>
      </c>
      <c r="H294" s="220">
        <v>11</v>
      </c>
      <c r="I294" s="221"/>
      <c r="J294" s="222">
        <f>ROUND(I294*H294,2)</f>
        <v>0</v>
      </c>
      <c r="K294" s="218" t="s">
        <v>32</v>
      </c>
      <c r="L294" s="48"/>
      <c r="M294" s="223" t="s">
        <v>32</v>
      </c>
      <c r="N294" s="224" t="s">
        <v>47</v>
      </c>
      <c r="O294" s="88"/>
      <c r="P294" s="225">
        <f>O294*H294</f>
        <v>0</v>
      </c>
      <c r="Q294" s="225">
        <v>0</v>
      </c>
      <c r="R294" s="225">
        <f>Q294*H294</f>
        <v>0</v>
      </c>
      <c r="S294" s="225">
        <v>0</v>
      </c>
      <c r="T294" s="226">
        <f>S294*H294</f>
        <v>0</v>
      </c>
      <c r="U294" s="42"/>
      <c r="V294" s="42"/>
      <c r="W294" s="42"/>
      <c r="X294" s="42"/>
      <c r="Y294" s="42"/>
      <c r="Z294" s="42"/>
      <c r="AA294" s="42"/>
      <c r="AB294" s="42"/>
      <c r="AC294" s="42"/>
      <c r="AD294" s="42"/>
      <c r="AE294" s="42"/>
      <c r="AR294" s="227" t="s">
        <v>215</v>
      </c>
      <c r="AT294" s="227" t="s">
        <v>217</v>
      </c>
      <c r="AU294" s="227" t="s">
        <v>83</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215</v>
      </c>
      <c r="BM294" s="227" t="s">
        <v>3954</v>
      </c>
    </row>
    <row r="295" s="2" customFormat="1">
      <c r="A295" s="42"/>
      <c r="B295" s="43"/>
      <c r="C295" s="44"/>
      <c r="D295" s="236" t="s">
        <v>283</v>
      </c>
      <c r="E295" s="44"/>
      <c r="F295" s="267" t="s">
        <v>4447</v>
      </c>
      <c r="G295" s="44"/>
      <c r="H295" s="44"/>
      <c r="I295" s="231"/>
      <c r="J295" s="44"/>
      <c r="K295" s="44"/>
      <c r="L295" s="48"/>
      <c r="M295" s="232"/>
      <c r="N295" s="233"/>
      <c r="O295" s="88"/>
      <c r="P295" s="88"/>
      <c r="Q295" s="88"/>
      <c r="R295" s="88"/>
      <c r="S295" s="88"/>
      <c r="T295" s="89"/>
      <c r="U295" s="42"/>
      <c r="V295" s="42"/>
      <c r="W295" s="42"/>
      <c r="X295" s="42"/>
      <c r="Y295" s="42"/>
      <c r="Z295" s="42"/>
      <c r="AA295" s="42"/>
      <c r="AB295" s="42"/>
      <c r="AC295" s="42"/>
      <c r="AD295" s="42"/>
      <c r="AE295" s="42"/>
      <c r="AT295" s="20" t="s">
        <v>283</v>
      </c>
      <c r="AU295" s="20" t="s">
        <v>83</v>
      </c>
    </row>
    <row r="296" s="2" customFormat="1" ht="24.15" customHeight="1">
      <c r="A296" s="42"/>
      <c r="B296" s="43"/>
      <c r="C296" s="216" t="s">
        <v>810</v>
      </c>
      <c r="D296" s="216" t="s">
        <v>217</v>
      </c>
      <c r="E296" s="217" t="s">
        <v>5104</v>
      </c>
      <c r="F296" s="218" t="s">
        <v>5064</v>
      </c>
      <c r="G296" s="219" t="s">
        <v>670</v>
      </c>
      <c r="H296" s="220">
        <v>5</v>
      </c>
      <c r="I296" s="221"/>
      <c r="J296" s="222">
        <f>ROUND(I296*H296,2)</f>
        <v>0</v>
      </c>
      <c r="K296" s="218" t="s">
        <v>32</v>
      </c>
      <c r="L296" s="48"/>
      <c r="M296" s="223" t="s">
        <v>32</v>
      </c>
      <c r="N296" s="224" t="s">
        <v>47</v>
      </c>
      <c r="O296" s="88"/>
      <c r="P296" s="225">
        <f>O296*H296</f>
        <v>0</v>
      </c>
      <c r="Q296" s="225">
        <v>0</v>
      </c>
      <c r="R296" s="225">
        <f>Q296*H296</f>
        <v>0</v>
      </c>
      <c r="S296" s="225">
        <v>0</v>
      </c>
      <c r="T296" s="226">
        <f>S296*H296</f>
        <v>0</v>
      </c>
      <c r="U296" s="42"/>
      <c r="V296" s="42"/>
      <c r="W296" s="42"/>
      <c r="X296" s="42"/>
      <c r="Y296" s="42"/>
      <c r="Z296" s="42"/>
      <c r="AA296" s="42"/>
      <c r="AB296" s="42"/>
      <c r="AC296" s="42"/>
      <c r="AD296" s="42"/>
      <c r="AE296" s="42"/>
      <c r="AR296" s="227" t="s">
        <v>215</v>
      </c>
      <c r="AT296" s="227" t="s">
        <v>217</v>
      </c>
      <c r="AU296" s="227" t="s">
        <v>83</v>
      </c>
      <c r="AY296" s="20" t="s">
        <v>214</v>
      </c>
      <c r="BE296" s="228">
        <f>IF(N296="základní",J296,0)</f>
        <v>0</v>
      </c>
      <c r="BF296" s="228">
        <f>IF(N296="snížená",J296,0)</f>
        <v>0</v>
      </c>
      <c r="BG296" s="228">
        <f>IF(N296="zákl. přenesená",J296,0)</f>
        <v>0</v>
      </c>
      <c r="BH296" s="228">
        <f>IF(N296="sníž. přenesená",J296,0)</f>
        <v>0</v>
      </c>
      <c r="BI296" s="228">
        <f>IF(N296="nulová",J296,0)</f>
        <v>0</v>
      </c>
      <c r="BJ296" s="20" t="s">
        <v>83</v>
      </c>
      <c r="BK296" s="228">
        <f>ROUND(I296*H296,2)</f>
        <v>0</v>
      </c>
      <c r="BL296" s="20" t="s">
        <v>215</v>
      </c>
      <c r="BM296" s="227" t="s">
        <v>3955</v>
      </c>
    </row>
    <row r="297" s="2" customFormat="1">
      <c r="A297" s="42"/>
      <c r="B297" s="43"/>
      <c r="C297" s="44"/>
      <c r="D297" s="236" t="s">
        <v>283</v>
      </c>
      <c r="E297" s="44"/>
      <c r="F297" s="267" t="s">
        <v>4447</v>
      </c>
      <c r="G297" s="44"/>
      <c r="H297" s="44"/>
      <c r="I297" s="231"/>
      <c r="J297" s="44"/>
      <c r="K297" s="44"/>
      <c r="L297" s="48"/>
      <c r="M297" s="232"/>
      <c r="N297" s="233"/>
      <c r="O297" s="88"/>
      <c r="P297" s="88"/>
      <c r="Q297" s="88"/>
      <c r="R297" s="88"/>
      <c r="S297" s="88"/>
      <c r="T297" s="89"/>
      <c r="U297" s="42"/>
      <c r="V297" s="42"/>
      <c r="W297" s="42"/>
      <c r="X297" s="42"/>
      <c r="Y297" s="42"/>
      <c r="Z297" s="42"/>
      <c r="AA297" s="42"/>
      <c r="AB297" s="42"/>
      <c r="AC297" s="42"/>
      <c r="AD297" s="42"/>
      <c r="AE297" s="42"/>
      <c r="AT297" s="20" t="s">
        <v>283</v>
      </c>
      <c r="AU297" s="20" t="s">
        <v>83</v>
      </c>
    </row>
    <row r="298" s="2" customFormat="1" ht="16.5" customHeight="1">
      <c r="A298" s="42"/>
      <c r="B298" s="43"/>
      <c r="C298" s="216" t="s">
        <v>815</v>
      </c>
      <c r="D298" s="216" t="s">
        <v>217</v>
      </c>
      <c r="E298" s="217" t="s">
        <v>5105</v>
      </c>
      <c r="F298" s="218" t="s">
        <v>5072</v>
      </c>
      <c r="G298" s="219" t="s">
        <v>670</v>
      </c>
      <c r="H298" s="220">
        <v>6</v>
      </c>
      <c r="I298" s="221"/>
      <c r="J298" s="222">
        <f>ROUND(I298*H298,2)</f>
        <v>0</v>
      </c>
      <c r="K298" s="218" t="s">
        <v>32</v>
      </c>
      <c r="L298" s="48"/>
      <c r="M298" s="223" t="s">
        <v>32</v>
      </c>
      <c r="N298" s="224" t="s">
        <v>47</v>
      </c>
      <c r="O298" s="88"/>
      <c r="P298" s="225">
        <f>O298*H298</f>
        <v>0</v>
      </c>
      <c r="Q298" s="225">
        <v>0</v>
      </c>
      <c r="R298" s="225">
        <f>Q298*H298</f>
        <v>0</v>
      </c>
      <c r="S298" s="225">
        <v>0</v>
      </c>
      <c r="T298" s="226">
        <f>S298*H298</f>
        <v>0</v>
      </c>
      <c r="U298" s="42"/>
      <c r="V298" s="42"/>
      <c r="W298" s="42"/>
      <c r="X298" s="42"/>
      <c r="Y298" s="42"/>
      <c r="Z298" s="42"/>
      <c r="AA298" s="42"/>
      <c r="AB298" s="42"/>
      <c r="AC298" s="42"/>
      <c r="AD298" s="42"/>
      <c r="AE298" s="42"/>
      <c r="AR298" s="227" t="s">
        <v>215</v>
      </c>
      <c r="AT298" s="227" t="s">
        <v>217</v>
      </c>
      <c r="AU298" s="227" t="s">
        <v>83</v>
      </c>
      <c r="AY298" s="20" t="s">
        <v>214</v>
      </c>
      <c r="BE298" s="228">
        <f>IF(N298="základní",J298,0)</f>
        <v>0</v>
      </c>
      <c r="BF298" s="228">
        <f>IF(N298="snížená",J298,0)</f>
        <v>0</v>
      </c>
      <c r="BG298" s="228">
        <f>IF(N298="zákl. přenesená",J298,0)</f>
        <v>0</v>
      </c>
      <c r="BH298" s="228">
        <f>IF(N298="sníž. přenesená",J298,0)</f>
        <v>0</v>
      </c>
      <c r="BI298" s="228">
        <f>IF(N298="nulová",J298,0)</f>
        <v>0</v>
      </c>
      <c r="BJ298" s="20" t="s">
        <v>83</v>
      </c>
      <c r="BK298" s="228">
        <f>ROUND(I298*H298,2)</f>
        <v>0</v>
      </c>
      <c r="BL298" s="20" t="s">
        <v>215</v>
      </c>
      <c r="BM298" s="227" t="s">
        <v>3958</v>
      </c>
    </row>
    <row r="299" s="2" customFormat="1">
      <c r="A299" s="42"/>
      <c r="B299" s="43"/>
      <c r="C299" s="44"/>
      <c r="D299" s="236" t="s">
        <v>283</v>
      </c>
      <c r="E299" s="44"/>
      <c r="F299" s="267" t="s">
        <v>4447</v>
      </c>
      <c r="G299" s="44"/>
      <c r="H299" s="44"/>
      <c r="I299" s="231"/>
      <c r="J299" s="44"/>
      <c r="K299" s="44"/>
      <c r="L299" s="48"/>
      <c r="M299" s="232"/>
      <c r="N299" s="233"/>
      <c r="O299" s="88"/>
      <c r="P299" s="88"/>
      <c r="Q299" s="88"/>
      <c r="R299" s="88"/>
      <c r="S299" s="88"/>
      <c r="T299" s="89"/>
      <c r="U299" s="42"/>
      <c r="V299" s="42"/>
      <c r="W299" s="42"/>
      <c r="X299" s="42"/>
      <c r="Y299" s="42"/>
      <c r="Z299" s="42"/>
      <c r="AA299" s="42"/>
      <c r="AB299" s="42"/>
      <c r="AC299" s="42"/>
      <c r="AD299" s="42"/>
      <c r="AE299" s="42"/>
      <c r="AT299" s="20" t="s">
        <v>283</v>
      </c>
      <c r="AU299" s="20" t="s">
        <v>83</v>
      </c>
    </row>
    <row r="300" s="2" customFormat="1" ht="16.5" customHeight="1">
      <c r="A300" s="42"/>
      <c r="B300" s="43"/>
      <c r="C300" s="216" t="s">
        <v>820</v>
      </c>
      <c r="D300" s="216" t="s">
        <v>217</v>
      </c>
      <c r="E300" s="217" t="s">
        <v>5106</v>
      </c>
      <c r="F300" s="218" t="s">
        <v>5074</v>
      </c>
      <c r="G300" s="219" t="s">
        <v>670</v>
      </c>
      <c r="H300" s="220">
        <v>2</v>
      </c>
      <c r="I300" s="221"/>
      <c r="J300" s="222">
        <f>ROUND(I300*H300,2)</f>
        <v>0</v>
      </c>
      <c r="K300" s="218" t="s">
        <v>32</v>
      </c>
      <c r="L300" s="48"/>
      <c r="M300" s="223" t="s">
        <v>32</v>
      </c>
      <c r="N300" s="224" t="s">
        <v>47</v>
      </c>
      <c r="O300" s="88"/>
      <c r="P300" s="225">
        <f>O300*H300</f>
        <v>0</v>
      </c>
      <c r="Q300" s="225">
        <v>0</v>
      </c>
      <c r="R300" s="225">
        <f>Q300*H300</f>
        <v>0</v>
      </c>
      <c r="S300" s="225">
        <v>0</v>
      </c>
      <c r="T300" s="226">
        <f>S300*H300</f>
        <v>0</v>
      </c>
      <c r="U300" s="42"/>
      <c r="V300" s="42"/>
      <c r="W300" s="42"/>
      <c r="X300" s="42"/>
      <c r="Y300" s="42"/>
      <c r="Z300" s="42"/>
      <c r="AA300" s="42"/>
      <c r="AB300" s="42"/>
      <c r="AC300" s="42"/>
      <c r="AD300" s="42"/>
      <c r="AE300" s="42"/>
      <c r="AR300" s="227" t="s">
        <v>215</v>
      </c>
      <c r="AT300" s="227" t="s">
        <v>217</v>
      </c>
      <c r="AU300" s="227" t="s">
        <v>83</v>
      </c>
      <c r="AY300" s="20" t="s">
        <v>214</v>
      </c>
      <c r="BE300" s="228">
        <f>IF(N300="základní",J300,0)</f>
        <v>0</v>
      </c>
      <c r="BF300" s="228">
        <f>IF(N300="snížená",J300,0)</f>
        <v>0</v>
      </c>
      <c r="BG300" s="228">
        <f>IF(N300="zákl. přenesená",J300,0)</f>
        <v>0</v>
      </c>
      <c r="BH300" s="228">
        <f>IF(N300="sníž. přenesená",J300,0)</f>
        <v>0</v>
      </c>
      <c r="BI300" s="228">
        <f>IF(N300="nulová",J300,0)</f>
        <v>0</v>
      </c>
      <c r="BJ300" s="20" t="s">
        <v>83</v>
      </c>
      <c r="BK300" s="228">
        <f>ROUND(I300*H300,2)</f>
        <v>0</v>
      </c>
      <c r="BL300" s="20" t="s">
        <v>215</v>
      </c>
      <c r="BM300" s="227" t="s">
        <v>3961</v>
      </c>
    </row>
    <row r="301" s="2" customFormat="1">
      <c r="A301" s="42"/>
      <c r="B301" s="43"/>
      <c r="C301" s="44"/>
      <c r="D301" s="236" t="s">
        <v>283</v>
      </c>
      <c r="E301" s="44"/>
      <c r="F301" s="267" t="s">
        <v>4447</v>
      </c>
      <c r="G301" s="44"/>
      <c r="H301" s="44"/>
      <c r="I301" s="231"/>
      <c r="J301" s="44"/>
      <c r="K301" s="44"/>
      <c r="L301" s="48"/>
      <c r="M301" s="232"/>
      <c r="N301" s="233"/>
      <c r="O301" s="88"/>
      <c r="P301" s="88"/>
      <c r="Q301" s="88"/>
      <c r="R301" s="88"/>
      <c r="S301" s="88"/>
      <c r="T301" s="89"/>
      <c r="U301" s="42"/>
      <c r="V301" s="42"/>
      <c r="W301" s="42"/>
      <c r="X301" s="42"/>
      <c r="Y301" s="42"/>
      <c r="Z301" s="42"/>
      <c r="AA301" s="42"/>
      <c r="AB301" s="42"/>
      <c r="AC301" s="42"/>
      <c r="AD301" s="42"/>
      <c r="AE301" s="42"/>
      <c r="AT301" s="20" t="s">
        <v>283</v>
      </c>
      <c r="AU301" s="20" t="s">
        <v>83</v>
      </c>
    </row>
    <row r="302" s="2" customFormat="1" ht="16.5" customHeight="1">
      <c r="A302" s="42"/>
      <c r="B302" s="43"/>
      <c r="C302" s="216" t="s">
        <v>825</v>
      </c>
      <c r="D302" s="216" t="s">
        <v>217</v>
      </c>
      <c r="E302" s="217" t="s">
        <v>5107</v>
      </c>
      <c r="F302" s="218" t="s">
        <v>5108</v>
      </c>
      <c r="G302" s="219" t="s">
        <v>670</v>
      </c>
      <c r="H302" s="220">
        <v>2</v>
      </c>
      <c r="I302" s="221"/>
      <c r="J302" s="222">
        <f>ROUND(I302*H302,2)</f>
        <v>0</v>
      </c>
      <c r="K302" s="218" t="s">
        <v>32</v>
      </c>
      <c r="L302" s="48"/>
      <c r="M302" s="223" t="s">
        <v>32</v>
      </c>
      <c r="N302" s="224" t="s">
        <v>47</v>
      </c>
      <c r="O302" s="88"/>
      <c r="P302" s="225">
        <f>O302*H302</f>
        <v>0</v>
      </c>
      <c r="Q302" s="225">
        <v>0</v>
      </c>
      <c r="R302" s="225">
        <f>Q302*H302</f>
        <v>0</v>
      </c>
      <c r="S302" s="225">
        <v>0</v>
      </c>
      <c r="T302" s="226">
        <f>S302*H302</f>
        <v>0</v>
      </c>
      <c r="U302" s="42"/>
      <c r="V302" s="42"/>
      <c r="W302" s="42"/>
      <c r="X302" s="42"/>
      <c r="Y302" s="42"/>
      <c r="Z302" s="42"/>
      <c r="AA302" s="42"/>
      <c r="AB302" s="42"/>
      <c r="AC302" s="42"/>
      <c r="AD302" s="42"/>
      <c r="AE302" s="42"/>
      <c r="AR302" s="227" t="s">
        <v>215</v>
      </c>
      <c r="AT302" s="227" t="s">
        <v>217</v>
      </c>
      <c r="AU302" s="227" t="s">
        <v>83</v>
      </c>
      <c r="AY302" s="20" t="s">
        <v>214</v>
      </c>
      <c r="BE302" s="228">
        <f>IF(N302="základní",J302,0)</f>
        <v>0</v>
      </c>
      <c r="BF302" s="228">
        <f>IF(N302="snížená",J302,0)</f>
        <v>0</v>
      </c>
      <c r="BG302" s="228">
        <f>IF(N302="zákl. přenesená",J302,0)</f>
        <v>0</v>
      </c>
      <c r="BH302" s="228">
        <f>IF(N302="sníž. přenesená",J302,0)</f>
        <v>0</v>
      </c>
      <c r="BI302" s="228">
        <f>IF(N302="nulová",J302,0)</f>
        <v>0</v>
      </c>
      <c r="BJ302" s="20" t="s">
        <v>83</v>
      </c>
      <c r="BK302" s="228">
        <f>ROUND(I302*H302,2)</f>
        <v>0</v>
      </c>
      <c r="BL302" s="20" t="s">
        <v>215</v>
      </c>
      <c r="BM302" s="227" t="s">
        <v>3962</v>
      </c>
    </row>
    <row r="303" s="2" customFormat="1">
      <c r="A303" s="42"/>
      <c r="B303" s="43"/>
      <c r="C303" s="44"/>
      <c r="D303" s="236" t="s">
        <v>283</v>
      </c>
      <c r="E303" s="44"/>
      <c r="F303" s="267" t="s">
        <v>4447</v>
      </c>
      <c r="G303" s="44"/>
      <c r="H303" s="44"/>
      <c r="I303" s="231"/>
      <c r="J303" s="44"/>
      <c r="K303" s="44"/>
      <c r="L303" s="48"/>
      <c r="M303" s="232"/>
      <c r="N303" s="233"/>
      <c r="O303" s="88"/>
      <c r="P303" s="88"/>
      <c r="Q303" s="88"/>
      <c r="R303" s="88"/>
      <c r="S303" s="88"/>
      <c r="T303" s="89"/>
      <c r="U303" s="42"/>
      <c r="V303" s="42"/>
      <c r="W303" s="42"/>
      <c r="X303" s="42"/>
      <c r="Y303" s="42"/>
      <c r="Z303" s="42"/>
      <c r="AA303" s="42"/>
      <c r="AB303" s="42"/>
      <c r="AC303" s="42"/>
      <c r="AD303" s="42"/>
      <c r="AE303" s="42"/>
      <c r="AT303" s="20" t="s">
        <v>283</v>
      </c>
      <c r="AU303" s="20" t="s">
        <v>83</v>
      </c>
    </row>
    <row r="304" s="2" customFormat="1" ht="37.8" customHeight="1">
      <c r="A304" s="42"/>
      <c r="B304" s="43"/>
      <c r="C304" s="216" t="s">
        <v>830</v>
      </c>
      <c r="D304" s="216" t="s">
        <v>217</v>
      </c>
      <c r="E304" s="217" t="s">
        <v>5109</v>
      </c>
      <c r="F304" s="218" t="s">
        <v>5082</v>
      </c>
      <c r="G304" s="219" t="s">
        <v>670</v>
      </c>
      <c r="H304" s="220">
        <v>1</v>
      </c>
      <c r="I304" s="221"/>
      <c r="J304" s="222">
        <f>ROUND(I304*H304,2)</f>
        <v>0</v>
      </c>
      <c r="K304" s="218" t="s">
        <v>32</v>
      </c>
      <c r="L304" s="48"/>
      <c r="M304" s="223" t="s">
        <v>32</v>
      </c>
      <c r="N304" s="224" t="s">
        <v>47</v>
      </c>
      <c r="O304" s="88"/>
      <c r="P304" s="225">
        <f>O304*H304</f>
        <v>0</v>
      </c>
      <c r="Q304" s="225">
        <v>0</v>
      </c>
      <c r="R304" s="225">
        <f>Q304*H304</f>
        <v>0</v>
      </c>
      <c r="S304" s="225">
        <v>0</v>
      </c>
      <c r="T304" s="226">
        <f>S304*H304</f>
        <v>0</v>
      </c>
      <c r="U304" s="42"/>
      <c r="V304" s="42"/>
      <c r="W304" s="42"/>
      <c r="X304" s="42"/>
      <c r="Y304" s="42"/>
      <c r="Z304" s="42"/>
      <c r="AA304" s="42"/>
      <c r="AB304" s="42"/>
      <c r="AC304" s="42"/>
      <c r="AD304" s="42"/>
      <c r="AE304" s="42"/>
      <c r="AR304" s="227" t="s">
        <v>215</v>
      </c>
      <c r="AT304" s="227" t="s">
        <v>217</v>
      </c>
      <c r="AU304" s="227" t="s">
        <v>83</v>
      </c>
      <c r="AY304" s="20" t="s">
        <v>214</v>
      </c>
      <c r="BE304" s="228">
        <f>IF(N304="základní",J304,0)</f>
        <v>0</v>
      </c>
      <c r="BF304" s="228">
        <f>IF(N304="snížená",J304,0)</f>
        <v>0</v>
      </c>
      <c r="BG304" s="228">
        <f>IF(N304="zákl. přenesená",J304,0)</f>
        <v>0</v>
      </c>
      <c r="BH304" s="228">
        <f>IF(N304="sníž. přenesená",J304,0)</f>
        <v>0</v>
      </c>
      <c r="BI304" s="228">
        <f>IF(N304="nulová",J304,0)</f>
        <v>0</v>
      </c>
      <c r="BJ304" s="20" t="s">
        <v>83</v>
      </c>
      <c r="BK304" s="228">
        <f>ROUND(I304*H304,2)</f>
        <v>0</v>
      </c>
      <c r="BL304" s="20" t="s">
        <v>215</v>
      </c>
      <c r="BM304" s="227" t="s">
        <v>3963</v>
      </c>
    </row>
    <row r="305" s="2" customFormat="1">
      <c r="A305" s="42"/>
      <c r="B305" s="43"/>
      <c r="C305" s="44"/>
      <c r="D305" s="236" t="s">
        <v>283</v>
      </c>
      <c r="E305" s="44"/>
      <c r="F305" s="267" t="s">
        <v>4447</v>
      </c>
      <c r="G305" s="44"/>
      <c r="H305" s="44"/>
      <c r="I305" s="231"/>
      <c r="J305" s="44"/>
      <c r="K305" s="44"/>
      <c r="L305" s="48"/>
      <c r="M305" s="232"/>
      <c r="N305" s="233"/>
      <c r="O305" s="88"/>
      <c r="P305" s="88"/>
      <c r="Q305" s="88"/>
      <c r="R305" s="88"/>
      <c r="S305" s="88"/>
      <c r="T305" s="89"/>
      <c r="U305" s="42"/>
      <c r="V305" s="42"/>
      <c r="W305" s="42"/>
      <c r="X305" s="42"/>
      <c r="Y305" s="42"/>
      <c r="Z305" s="42"/>
      <c r="AA305" s="42"/>
      <c r="AB305" s="42"/>
      <c r="AC305" s="42"/>
      <c r="AD305" s="42"/>
      <c r="AE305" s="42"/>
      <c r="AT305" s="20" t="s">
        <v>283</v>
      </c>
      <c r="AU305" s="20" t="s">
        <v>83</v>
      </c>
    </row>
    <row r="306" s="12" customFormat="1" ht="25.92" customHeight="1">
      <c r="A306" s="12"/>
      <c r="B306" s="200"/>
      <c r="C306" s="201"/>
      <c r="D306" s="202" t="s">
        <v>75</v>
      </c>
      <c r="E306" s="203" t="s">
        <v>269</v>
      </c>
      <c r="F306" s="203" t="s">
        <v>5110</v>
      </c>
      <c r="G306" s="201"/>
      <c r="H306" s="201"/>
      <c r="I306" s="204"/>
      <c r="J306" s="205">
        <f>BK306</f>
        <v>0</v>
      </c>
      <c r="K306" s="201"/>
      <c r="L306" s="206"/>
      <c r="M306" s="207"/>
      <c r="N306" s="208"/>
      <c r="O306" s="208"/>
      <c r="P306" s="209">
        <f>SUM(P307:P336)</f>
        <v>0</v>
      </c>
      <c r="Q306" s="208"/>
      <c r="R306" s="209">
        <f>SUM(R307:R336)</f>
        <v>0</v>
      </c>
      <c r="S306" s="208"/>
      <c r="T306" s="210">
        <f>SUM(T307:T336)</f>
        <v>0</v>
      </c>
      <c r="U306" s="12"/>
      <c r="V306" s="12"/>
      <c r="W306" s="12"/>
      <c r="X306" s="12"/>
      <c r="Y306" s="12"/>
      <c r="Z306" s="12"/>
      <c r="AA306" s="12"/>
      <c r="AB306" s="12"/>
      <c r="AC306" s="12"/>
      <c r="AD306" s="12"/>
      <c r="AE306" s="12"/>
      <c r="AR306" s="211" t="s">
        <v>83</v>
      </c>
      <c r="AT306" s="212" t="s">
        <v>75</v>
      </c>
      <c r="AU306" s="212" t="s">
        <v>76</v>
      </c>
      <c r="AY306" s="211" t="s">
        <v>214</v>
      </c>
      <c r="BK306" s="213">
        <f>SUM(BK307:BK336)</f>
        <v>0</v>
      </c>
    </row>
    <row r="307" s="2" customFormat="1" ht="76.35" customHeight="1">
      <c r="A307" s="42"/>
      <c r="B307" s="43"/>
      <c r="C307" s="216" t="s">
        <v>837</v>
      </c>
      <c r="D307" s="216" t="s">
        <v>217</v>
      </c>
      <c r="E307" s="217" t="s">
        <v>5111</v>
      </c>
      <c r="F307" s="218" t="s">
        <v>5112</v>
      </c>
      <c r="G307" s="219" t="s">
        <v>670</v>
      </c>
      <c r="H307" s="220">
        <v>1</v>
      </c>
      <c r="I307" s="221"/>
      <c r="J307" s="222">
        <f>ROUND(I307*H307,2)</f>
        <v>0</v>
      </c>
      <c r="K307" s="218" t="s">
        <v>32</v>
      </c>
      <c r="L307" s="48"/>
      <c r="M307" s="223" t="s">
        <v>32</v>
      </c>
      <c r="N307" s="224" t="s">
        <v>47</v>
      </c>
      <c r="O307" s="88"/>
      <c r="P307" s="225">
        <f>O307*H307</f>
        <v>0</v>
      </c>
      <c r="Q307" s="225">
        <v>0</v>
      </c>
      <c r="R307" s="225">
        <f>Q307*H307</f>
        <v>0</v>
      </c>
      <c r="S307" s="225">
        <v>0</v>
      </c>
      <c r="T307" s="226">
        <f>S307*H307</f>
        <v>0</v>
      </c>
      <c r="U307" s="42"/>
      <c r="V307" s="42"/>
      <c r="W307" s="42"/>
      <c r="X307" s="42"/>
      <c r="Y307" s="42"/>
      <c r="Z307" s="42"/>
      <c r="AA307" s="42"/>
      <c r="AB307" s="42"/>
      <c r="AC307" s="42"/>
      <c r="AD307" s="42"/>
      <c r="AE307" s="42"/>
      <c r="AR307" s="227" t="s">
        <v>215</v>
      </c>
      <c r="AT307" s="227" t="s">
        <v>217</v>
      </c>
      <c r="AU307" s="227" t="s">
        <v>83</v>
      </c>
      <c r="AY307" s="20" t="s">
        <v>214</v>
      </c>
      <c r="BE307" s="228">
        <f>IF(N307="základní",J307,0)</f>
        <v>0</v>
      </c>
      <c r="BF307" s="228">
        <f>IF(N307="snížená",J307,0)</f>
        <v>0</v>
      </c>
      <c r="BG307" s="228">
        <f>IF(N307="zákl. přenesená",J307,0)</f>
        <v>0</v>
      </c>
      <c r="BH307" s="228">
        <f>IF(N307="sníž. přenesená",J307,0)</f>
        <v>0</v>
      </c>
      <c r="BI307" s="228">
        <f>IF(N307="nulová",J307,0)</f>
        <v>0</v>
      </c>
      <c r="BJ307" s="20" t="s">
        <v>83</v>
      </c>
      <c r="BK307" s="228">
        <f>ROUND(I307*H307,2)</f>
        <v>0</v>
      </c>
      <c r="BL307" s="20" t="s">
        <v>215</v>
      </c>
      <c r="BM307" s="227" t="s">
        <v>3964</v>
      </c>
    </row>
    <row r="308" s="2" customFormat="1">
      <c r="A308" s="42"/>
      <c r="B308" s="43"/>
      <c r="C308" s="44"/>
      <c r="D308" s="236" t="s">
        <v>283</v>
      </c>
      <c r="E308" s="44"/>
      <c r="F308" s="267" t="s">
        <v>4447</v>
      </c>
      <c r="G308" s="44"/>
      <c r="H308" s="44"/>
      <c r="I308" s="231"/>
      <c r="J308" s="44"/>
      <c r="K308" s="44"/>
      <c r="L308" s="48"/>
      <c r="M308" s="232"/>
      <c r="N308" s="233"/>
      <c r="O308" s="88"/>
      <c r="P308" s="88"/>
      <c r="Q308" s="88"/>
      <c r="R308" s="88"/>
      <c r="S308" s="88"/>
      <c r="T308" s="89"/>
      <c r="U308" s="42"/>
      <c r="V308" s="42"/>
      <c r="W308" s="42"/>
      <c r="X308" s="42"/>
      <c r="Y308" s="42"/>
      <c r="Z308" s="42"/>
      <c r="AA308" s="42"/>
      <c r="AB308" s="42"/>
      <c r="AC308" s="42"/>
      <c r="AD308" s="42"/>
      <c r="AE308" s="42"/>
      <c r="AT308" s="20" t="s">
        <v>283</v>
      </c>
      <c r="AU308" s="20" t="s">
        <v>83</v>
      </c>
    </row>
    <row r="309" s="2" customFormat="1" ht="16.5" customHeight="1">
      <c r="A309" s="42"/>
      <c r="B309" s="43"/>
      <c r="C309" s="216" t="s">
        <v>845</v>
      </c>
      <c r="D309" s="216" t="s">
        <v>217</v>
      </c>
      <c r="E309" s="217" t="s">
        <v>5113</v>
      </c>
      <c r="F309" s="218" t="s">
        <v>5050</v>
      </c>
      <c r="G309" s="219" t="s">
        <v>670</v>
      </c>
      <c r="H309" s="220">
        <v>1</v>
      </c>
      <c r="I309" s="221"/>
      <c r="J309" s="222">
        <f>ROUND(I309*H309,2)</f>
        <v>0</v>
      </c>
      <c r="K309" s="218" t="s">
        <v>32</v>
      </c>
      <c r="L309" s="48"/>
      <c r="M309" s="223" t="s">
        <v>32</v>
      </c>
      <c r="N309" s="224" t="s">
        <v>47</v>
      </c>
      <c r="O309" s="88"/>
      <c r="P309" s="225">
        <f>O309*H309</f>
        <v>0</v>
      </c>
      <c r="Q309" s="225">
        <v>0</v>
      </c>
      <c r="R309" s="225">
        <f>Q309*H309</f>
        <v>0</v>
      </c>
      <c r="S309" s="225">
        <v>0</v>
      </c>
      <c r="T309" s="226">
        <f>S309*H309</f>
        <v>0</v>
      </c>
      <c r="U309" s="42"/>
      <c r="V309" s="42"/>
      <c r="W309" s="42"/>
      <c r="X309" s="42"/>
      <c r="Y309" s="42"/>
      <c r="Z309" s="42"/>
      <c r="AA309" s="42"/>
      <c r="AB309" s="42"/>
      <c r="AC309" s="42"/>
      <c r="AD309" s="42"/>
      <c r="AE309" s="42"/>
      <c r="AR309" s="227" t="s">
        <v>215</v>
      </c>
      <c r="AT309" s="227" t="s">
        <v>217</v>
      </c>
      <c r="AU309" s="227" t="s">
        <v>83</v>
      </c>
      <c r="AY309" s="20" t="s">
        <v>214</v>
      </c>
      <c r="BE309" s="228">
        <f>IF(N309="základní",J309,0)</f>
        <v>0</v>
      </c>
      <c r="BF309" s="228">
        <f>IF(N309="snížená",J309,0)</f>
        <v>0</v>
      </c>
      <c r="BG309" s="228">
        <f>IF(N309="zákl. přenesená",J309,0)</f>
        <v>0</v>
      </c>
      <c r="BH309" s="228">
        <f>IF(N309="sníž. přenesená",J309,0)</f>
        <v>0</v>
      </c>
      <c r="BI309" s="228">
        <f>IF(N309="nulová",J309,0)</f>
        <v>0</v>
      </c>
      <c r="BJ309" s="20" t="s">
        <v>83</v>
      </c>
      <c r="BK309" s="228">
        <f>ROUND(I309*H309,2)</f>
        <v>0</v>
      </c>
      <c r="BL309" s="20" t="s">
        <v>215</v>
      </c>
      <c r="BM309" s="227" t="s">
        <v>3965</v>
      </c>
    </row>
    <row r="310" s="2" customFormat="1">
      <c r="A310" s="42"/>
      <c r="B310" s="43"/>
      <c r="C310" s="44"/>
      <c r="D310" s="236" t="s">
        <v>283</v>
      </c>
      <c r="E310" s="44"/>
      <c r="F310" s="267" t="s">
        <v>4447</v>
      </c>
      <c r="G310" s="44"/>
      <c r="H310" s="44"/>
      <c r="I310" s="231"/>
      <c r="J310" s="44"/>
      <c r="K310" s="44"/>
      <c r="L310" s="48"/>
      <c r="M310" s="232"/>
      <c r="N310" s="233"/>
      <c r="O310" s="88"/>
      <c r="P310" s="88"/>
      <c r="Q310" s="88"/>
      <c r="R310" s="88"/>
      <c r="S310" s="88"/>
      <c r="T310" s="89"/>
      <c r="U310" s="42"/>
      <c r="V310" s="42"/>
      <c r="W310" s="42"/>
      <c r="X310" s="42"/>
      <c r="Y310" s="42"/>
      <c r="Z310" s="42"/>
      <c r="AA310" s="42"/>
      <c r="AB310" s="42"/>
      <c r="AC310" s="42"/>
      <c r="AD310" s="42"/>
      <c r="AE310" s="42"/>
      <c r="AT310" s="20" t="s">
        <v>283</v>
      </c>
      <c r="AU310" s="20" t="s">
        <v>83</v>
      </c>
    </row>
    <row r="311" s="2" customFormat="1" ht="16.5" customHeight="1">
      <c r="A311" s="42"/>
      <c r="B311" s="43"/>
      <c r="C311" s="216" t="s">
        <v>854</v>
      </c>
      <c r="D311" s="216" t="s">
        <v>217</v>
      </c>
      <c r="E311" s="217" t="s">
        <v>5114</v>
      </c>
      <c r="F311" s="218" t="s">
        <v>5052</v>
      </c>
      <c r="G311" s="219" t="s">
        <v>670</v>
      </c>
      <c r="H311" s="220">
        <v>1</v>
      </c>
      <c r="I311" s="221"/>
      <c r="J311" s="222">
        <f>ROUND(I311*H311,2)</f>
        <v>0</v>
      </c>
      <c r="K311" s="218" t="s">
        <v>32</v>
      </c>
      <c r="L311" s="48"/>
      <c r="M311" s="223" t="s">
        <v>32</v>
      </c>
      <c r="N311" s="224" t="s">
        <v>47</v>
      </c>
      <c r="O311" s="88"/>
      <c r="P311" s="225">
        <f>O311*H311</f>
        <v>0</v>
      </c>
      <c r="Q311" s="225">
        <v>0</v>
      </c>
      <c r="R311" s="225">
        <f>Q311*H311</f>
        <v>0</v>
      </c>
      <c r="S311" s="225">
        <v>0</v>
      </c>
      <c r="T311" s="226">
        <f>S311*H311</f>
        <v>0</v>
      </c>
      <c r="U311" s="42"/>
      <c r="V311" s="42"/>
      <c r="W311" s="42"/>
      <c r="X311" s="42"/>
      <c r="Y311" s="42"/>
      <c r="Z311" s="42"/>
      <c r="AA311" s="42"/>
      <c r="AB311" s="42"/>
      <c r="AC311" s="42"/>
      <c r="AD311" s="42"/>
      <c r="AE311" s="42"/>
      <c r="AR311" s="227" t="s">
        <v>215</v>
      </c>
      <c r="AT311" s="227" t="s">
        <v>217</v>
      </c>
      <c r="AU311" s="227" t="s">
        <v>83</v>
      </c>
      <c r="AY311" s="20" t="s">
        <v>214</v>
      </c>
      <c r="BE311" s="228">
        <f>IF(N311="základní",J311,0)</f>
        <v>0</v>
      </c>
      <c r="BF311" s="228">
        <f>IF(N311="snížená",J311,0)</f>
        <v>0</v>
      </c>
      <c r="BG311" s="228">
        <f>IF(N311="zákl. přenesená",J311,0)</f>
        <v>0</v>
      </c>
      <c r="BH311" s="228">
        <f>IF(N311="sníž. přenesená",J311,0)</f>
        <v>0</v>
      </c>
      <c r="BI311" s="228">
        <f>IF(N311="nulová",J311,0)</f>
        <v>0</v>
      </c>
      <c r="BJ311" s="20" t="s">
        <v>83</v>
      </c>
      <c r="BK311" s="228">
        <f>ROUND(I311*H311,2)</f>
        <v>0</v>
      </c>
      <c r="BL311" s="20" t="s">
        <v>215</v>
      </c>
      <c r="BM311" s="227" t="s">
        <v>3966</v>
      </c>
    </row>
    <row r="312" s="2" customFormat="1">
      <c r="A312" s="42"/>
      <c r="B312" s="43"/>
      <c r="C312" s="44"/>
      <c r="D312" s="236" t="s">
        <v>283</v>
      </c>
      <c r="E312" s="44"/>
      <c r="F312" s="267" t="s">
        <v>4447</v>
      </c>
      <c r="G312" s="44"/>
      <c r="H312" s="44"/>
      <c r="I312" s="231"/>
      <c r="J312" s="44"/>
      <c r="K312" s="44"/>
      <c r="L312" s="48"/>
      <c r="M312" s="232"/>
      <c r="N312" s="233"/>
      <c r="O312" s="88"/>
      <c r="P312" s="88"/>
      <c r="Q312" s="88"/>
      <c r="R312" s="88"/>
      <c r="S312" s="88"/>
      <c r="T312" s="89"/>
      <c r="U312" s="42"/>
      <c r="V312" s="42"/>
      <c r="W312" s="42"/>
      <c r="X312" s="42"/>
      <c r="Y312" s="42"/>
      <c r="Z312" s="42"/>
      <c r="AA312" s="42"/>
      <c r="AB312" s="42"/>
      <c r="AC312" s="42"/>
      <c r="AD312" s="42"/>
      <c r="AE312" s="42"/>
      <c r="AT312" s="20" t="s">
        <v>283</v>
      </c>
      <c r="AU312" s="20" t="s">
        <v>83</v>
      </c>
    </row>
    <row r="313" s="2" customFormat="1" ht="16.5" customHeight="1">
      <c r="A313" s="42"/>
      <c r="B313" s="43"/>
      <c r="C313" s="216" t="s">
        <v>3007</v>
      </c>
      <c r="D313" s="216" t="s">
        <v>217</v>
      </c>
      <c r="E313" s="217" t="s">
        <v>5115</v>
      </c>
      <c r="F313" s="218" t="s">
        <v>5054</v>
      </c>
      <c r="G313" s="219" t="s">
        <v>670</v>
      </c>
      <c r="H313" s="220">
        <v>2</v>
      </c>
      <c r="I313" s="221"/>
      <c r="J313" s="222">
        <f>ROUND(I313*H313,2)</f>
        <v>0</v>
      </c>
      <c r="K313" s="218" t="s">
        <v>32</v>
      </c>
      <c r="L313" s="48"/>
      <c r="M313" s="223" t="s">
        <v>32</v>
      </c>
      <c r="N313" s="224" t="s">
        <v>47</v>
      </c>
      <c r="O313" s="88"/>
      <c r="P313" s="225">
        <f>O313*H313</f>
        <v>0</v>
      </c>
      <c r="Q313" s="225">
        <v>0</v>
      </c>
      <c r="R313" s="225">
        <f>Q313*H313</f>
        <v>0</v>
      </c>
      <c r="S313" s="225">
        <v>0</v>
      </c>
      <c r="T313" s="226">
        <f>S313*H313</f>
        <v>0</v>
      </c>
      <c r="U313" s="42"/>
      <c r="V313" s="42"/>
      <c r="W313" s="42"/>
      <c r="X313" s="42"/>
      <c r="Y313" s="42"/>
      <c r="Z313" s="42"/>
      <c r="AA313" s="42"/>
      <c r="AB313" s="42"/>
      <c r="AC313" s="42"/>
      <c r="AD313" s="42"/>
      <c r="AE313" s="42"/>
      <c r="AR313" s="227" t="s">
        <v>215</v>
      </c>
      <c r="AT313" s="227" t="s">
        <v>217</v>
      </c>
      <c r="AU313" s="227" t="s">
        <v>83</v>
      </c>
      <c r="AY313" s="20" t="s">
        <v>214</v>
      </c>
      <c r="BE313" s="228">
        <f>IF(N313="základní",J313,0)</f>
        <v>0</v>
      </c>
      <c r="BF313" s="228">
        <f>IF(N313="snížená",J313,0)</f>
        <v>0</v>
      </c>
      <c r="BG313" s="228">
        <f>IF(N313="zákl. přenesená",J313,0)</f>
        <v>0</v>
      </c>
      <c r="BH313" s="228">
        <f>IF(N313="sníž. přenesená",J313,0)</f>
        <v>0</v>
      </c>
      <c r="BI313" s="228">
        <f>IF(N313="nulová",J313,0)</f>
        <v>0</v>
      </c>
      <c r="BJ313" s="20" t="s">
        <v>83</v>
      </c>
      <c r="BK313" s="228">
        <f>ROUND(I313*H313,2)</f>
        <v>0</v>
      </c>
      <c r="BL313" s="20" t="s">
        <v>215</v>
      </c>
      <c r="BM313" s="227" t="s">
        <v>3968</v>
      </c>
    </row>
    <row r="314" s="2" customFormat="1">
      <c r="A314" s="42"/>
      <c r="B314" s="43"/>
      <c r="C314" s="44"/>
      <c r="D314" s="236" t="s">
        <v>283</v>
      </c>
      <c r="E314" s="44"/>
      <c r="F314" s="267" t="s">
        <v>4447</v>
      </c>
      <c r="G314" s="44"/>
      <c r="H314" s="44"/>
      <c r="I314" s="231"/>
      <c r="J314" s="44"/>
      <c r="K314" s="44"/>
      <c r="L314" s="48"/>
      <c r="M314" s="232"/>
      <c r="N314" s="233"/>
      <c r="O314" s="88"/>
      <c r="P314" s="88"/>
      <c r="Q314" s="88"/>
      <c r="R314" s="88"/>
      <c r="S314" s="88"/>
      <c r="T314" s="89"/>
      <c r="U314" s="42"/>
      <c r="V314" s="42"/>
      <c r="W314" s="42"/>
      <c r="X314" s="42"/>
      <c r="Y314" s="42"/>
      <c r="Z314" s="42"/>
      <c r="AA314" s="42"/>
      <c r="AB314" s="42"/>
      <c r="AC314" s="42"/>
      <c r="AD314" s="42"/>
      <c r="AE314" s="42"/>
      <c r="AT314" s="20" t="s">
        <v>283</v>
      </c>
      <c r="AU314" s="20" t="s">
        <v>83</v>
      </c>
    </row>
    <row r="315" s="2" customFormat="1" ht="16.5" customHeight="1">
      <c r="A315" s="42"/>
      <c r="B315" s="43"/>
      <c r="C315" s="216" t="s">
        <v>3197</v>
      </c>
      <c r="D315" s="216" t="s">
        <v>217</v>
      </c>
      <c r="E315" s="217" t="s">
        <v>5116</v>
      </c>
      <c r="F315" s="218" t="s">
        <v>5056</v>
      </c>
      <c r="G315" s="219" t="s">
        <v>670</v>
      </c>
      <c r="H315" s="220">
        <v>3</v>
      </c>
      <c r="I315" s="221"/>
      <c r="J315" s="222">
        <f>ROUND(I315*H315,2)</f>
        <v>0</v>
      </c>
      <c r="K315" s="218" t="s">
        <v>32</v>
      </c>
      <c r="L315" s="48"/>
      <c r="M315" s="223" t="s">
        <v>32</v>
      </c>
      <c r="N315" s="224" t="s">
        <v>47</v>
      </c>
      <c r="O315" s="88"/>
      <c r="P315" s="225">
        <f>O315*H315</f>
        <v>0</v>
      </c>
      <c r="Q315" s="225">
        <v>0</v>
      </c>
      <c r="R315" s="225">
        <f>Q315*H315</f>
        <v>0</v>
      </c>
      <c r="S315" s="225">
        <v>0</v>
      </c>
      <c r="T315" s="226">
        <f>S315*H315</f>
        <v>0</v>
      </c>
      <c r="U315" s="42"/>
      <c r="V315" s="42"/>
      <c r="W315" s="42"/>
      <c r="X315" s="42"/>
      <c r="Y315" s="42"/>
      <c r="Z315" s="42"/>
      <c r="AA315" s="42"/>
      <c r="AB315" s="42"/>
      <c r="AC315" s="42"/>
      <c r="AD315" s="42"/>
      <c r="AE315" s="42"/>
      <c r="AR315" s="227" t="s">
        <v>215</v>
      </c>
      <c r="AT315" s="227" t="s">
        <v>217</v>
      </c>
      <c r="AU315" s="227" t="s">
        <v>83</v>
      </c>
      <c r="AY315" s="20" t="s">
        <v>214</v>
      </c>
      <c r="BE315" s="228">
        <f>IF(N315="základní",J315,0)</f>
        <v>0</v>
      </c>
      <c r="BF315" s="228">
        <f>IF(N315="snížená",J315,0)</f>
        <v>0</v>
      </c>
      <c r="BG315" s="228">
        <f>IF(N315="zákl. přenesená",J315,0)</f>
        <v>0</v>
      </c>
      <c r="BH315" s="228">
        <f>IF(N315="sníž. přenesená",J315,0)</f>
        <v>0</v>
      </c>
      <c r="BI315" s="228">
        <f>IF(N315="nulová",J315,0)</f>
        <v>0</v>
      </c>
      <c r="BJ315" s="20" t="s">
        <v>83</v>
      </c>
      <c r="BK315" s="228">
        <f>ROUND(I315*H315,2)</f>
        <v>0</v>
      </c>
      <c r="BL315" s="20" t="s">
        <v>215</v>
      </c>
      <c r="BM315" s="227" t="s">
        <v>3970</v>
      </c>
    </row>
    <row r="316" s="2" customFormat="1">
      <c r="A316" s="42"/>
      <c r="B316" s="43"/>
      <c r="C316" s="44"/>
      <c r="D316" s="236" t="s">
        <v>283</v>
      </c>
      <c r="E316" s="44"/>
      <c r="F316" s="267" t="s">
        <v>4447</v>
      </c>
      <c r="G316" s="44"/>
      <c r="H316" s="44"/>
      <c r="I316" s="231"/>
      <c r="J316" s="44"/>
      <c r="K316" s="44"/>
      <c r="L316" s="48"/>
      <c r="M316" s="232"/>
      <c r="N316" s="233"/>
      <c r="O316" s="88"/>
      <c r="P316" s="88"/>
      <c r="Q316" s="88"/>
      <c r="R316" s="88"/>
      <c r="S316" s="88"/>
      <c r="T316" s="89"/>
      <c r="U316" s="42"/>
      <c r="V316" s="42"/>
      <c r="W316" s="42"/>
      <c r="X316" s="42"/>
      <c r="Y316" s="42"/>
      <c r="Z316" s="42"/>
      <c r="AA316" s="42"/>
      <c r="AB316" s="42"/>
      <c r="AC316" s="42"/>
      <c r="AD316" s="42"/>
      <c r="AE316" s="42"/>
      <c r="AT316" s="20" t="s">
        <v>283</v>
      </c>
      <c r="AU316" s="20" t="s">
        <v>83</v>
      </c>
    </row>
    <row r="317" s="2" customFormat="1" ht="16.5" customHeight="1">
      <c r="A317" s="42"/>
      <c r="B317" s="43"/>
      <c r="C317" s="216" t="s">
        <v>3011</v>
      </c>
      <c r="D317" s="216" t="s">
        <v>217</v>
      </c>
      <c r="E317" s="217" t="s">
        <v>5117</v>
      </c>
      <c r="F317" s="218" t="s">
        <v>5058</v>
      </c>
      <c r="G317" s="219" t="s">
        <v>670</v>
      </c>
      <c r="H317" s="220">
        <v>3</v>
      </c>
      <c r="I317" s="221"/>
      <c r="J317" s="222">
        <f>ROUND(I317*H317,2)</f>
        <v>0</v>
      </c>
      <c r="K317" s="218" t="s">
        <v>32</v>
      </c>
      <c r="L317" s="48"/>
      <c r="M317" s="223" t="s">
        <v>32</v>
      </c>
      <c r="N317" s="224" t="s">
        <v>47</v>
      </c>
      <c r="O317" s="88"/>
      <c r="P317" s="225">
        <f>O317*H317</f>
        <v>0</v>
      </c>
      <c r="Q317" s="225">
        <v>0</v>
      </c>
      <c r="R317" s="225">
        <f>Q317*H317</f>
        <v>0</v>
      </c>
      <c r="S317" s="225">
        <v>0</v>
      </c>
      <c r="T317" s="226">
        <f>S317*H317</f>
        <v>0</v>
      </c>
      <c r="U317" s="42"/>
      <c r="V317" s="42"/>
      <c r="W317" s="42"/>
      <c r="X317" s="42"/>
      <c r="Y317" s="42"/>
      <c r="Z317" s="42"/>
      <c r="AA317" s="42"/>
      <c r="AB317" s="42"/>
      <c r="AC317" s="42"/>
      <c r="AD317" s="42"/>
      <c r="AE317" s="42"/>
      <c r="AR317" s="227" t="s">
        <v>215</v>
      </c>
      <c r="AT317" s="227" t="s">
        <v>217</v>
      </c>
      <c r="AU317" s="227" t="s">
        <v>83</v>
      </c>
      <c r="AY317" s="20" t="s">
        <v>214</v>
      </c>
      <c r="BE317" s="228">
        <f>IF(N317="základní",J317,0)</f>
        <v>0</v>
      </c>
      <c r="BF317" s="228">
        <f>IF(N317="snížená",J317,0)</f>
        <v>0</v>
      </c>
      <c r="BG317" s="228">
        <f>IF(N317="zákl. přenesená",J317,0)</f>
        <v>0</v>
      </c>
      <c r="BH317" s="228">
        <f>IF(N317="sníž. přenesená",J317,0)</f>
        <v>0</v>
      </c>
      <c r="BI317" s="228">
        <f>IF(N317="nulová",J317,0)</f>
        <v>0</v>
      </c>
      <c r="BJ317" s="20" t="s">
        <v>83</v>
      </c>
      <c r="BK317" s="228">
        <f>ROUND(I317*H317,2)</f>
        <v>0</v>
      </c>
      <c r="BL317" s="20" t="s">
        <v>215</v>
      </c>
      <c r="BM317" s="227" t="s">
        <v>3975</v>
      </c>
    </row>
    <row r="318" s="2" customFormat="1">
      <c r="A318" s="42"/>
      <c r="B318" s="43"/>
      <c r="C318" s="44"/>
      <c r="D318" s="236" t="s">
        <v>283</v>
      </c>
      <c r="E318" s="44"/>
      <c r="F318" s="267" t="s">
        <v>4447</v>
      </c>
      <c r="G318" s="44"/>
      <c r="H318" s="44"/>
      <c r="I318" s="231"/>
      <c r="J318" s="44"/>
      <c r="K318" s="44"/>
      <c r="L318" s="48"/>
      <c r="M318" s="232"/>
      <c r="N318" s="233"/>
      <c r="O318" s="88"/>
      <c r="P318" s="88"/>
      <c r="Q318" s="88"/>
      <c r="R318" s="88"/>
      <c r="S318" s="88"/>
      <c r="T318" s="89"/>
      <c r="U318" s="42"/>
      <c r="V318" s="42"/>
      <c r="W318" s="42"/>
      <c r="X318" s="42"/>
      <c r="Y318" s="42"/>
      <c r="Z318" s="42"/>
      <c r="AA318" s="42"/>
      <c r="AB318" s="42"/>
      <c r="AC318" s="42"/>
      <c r="AD318" s="42"/>
      <c r="AE318" s="42"/>
      <c r="AT318" s="20" t="s">
        <v>283</v>
      </c>
      <c r="AU318" s="20" t="s">
        <v>83</v>
      </c>
    </row>
    <row r="319" s="2" customFormat="1" ht="16.5" customHeight="1">
      <c r="A319" s="42"/>
      <c r="B319" s="43"/>
      <c r="C319" s="216" t="s">
        <v>3205</v>
      </c>
      <c r="D319" s="216" t="s">
        <v>217</v>
      </c>
      <c r="E319" s="217" t="s">
        <v>5118</v>
      </c>
      <c r="F319" s="218" t="s">
        <v>5060</v>
      </c>
      <c r="G319" s="219" t="s">
        <v>670</v>
      </c>
      <c r="H319" s="220">
        <v>6</v>
      </c>
      <c r="I319" s="221"/>
      <c r="J319" s="222">
        <f>ROUND(I319*H319,2)</f>
        <v>0</v>
      </c>
      <c r="K319" s="218" t="s">
        <v>32</v>
      </c>
      <c r="L319" s="48"/>
      <c r="M319" s="223" t="s">
        <v>32</v>
      </c>
      <c r="N319" s="224" t="s">
        <v>47</v>
      </c>
      <c r="O319" s="88"/>
      <c r="P319" s="225">
        <f>O319*H319</f>
        <v>0</v>
      </c>
      <c r="Q319" s="225">
        <v>0</v>
      </c>
      <c r="R319" s="225">
        <f>Q319*H319</f>
        <v>0</v>
      </c>
      <c r="S319" s="225">
        <v>0</v>
      </c>
      <c r="T319" s="226">
        <f>S319*H319</f>
        <v>0</v>
      </c>
      <c r="U319" s="42"/>
      <c r="V319" s="42"/>
      <c r="W319" s="42"/>
      <c r="X319" s="42"/>
      <c r="Y319" s="42"/>
      <c r="Z319" s="42"/>
      <c r="AA319" s="42"/>
      <c r="AB319" s="42"/>
      <c r="AC319" s="42"/>
      <c r="AD319" s="42"/>
      <c r="AE319" s="42"/>
      <c r="AR319" s="227" t="s">
        <v>215</v>
      </c>
      <c r="AT319" s="227" t="s">
        <v>217</v>
      </c>
      <c r="AU319" s="227" t="s">
        <v>83</v>
      </c>
      <c r="AY319" s="20" t="s">
        <v>214</v>
      </c>
      <c r="BE319" s="228">
        <f>IF(N319="základní",J319,0)</f>
        <v>0</v>
      </c>
      <c r="BF319" s="228">
        <f>IF(N319="snížená",J319,0)</f>
        <v>0</v>
      </c>
      <c r="BG319" s="228">
        <f>IF(N319="zákl. přenesená",J319,0)</f>
        <v>0</v>
      </c>
      <c r="BH319" s="228">
        <f>IF(N319="sníž. přenesená",J319,0)</f>
        <v>0</v>
      </c>
      <c r="BI319" s="228">
        <f>IF(N319="nulová",J319,0)</f>
        <v>0</v>
      </c>
      <c r="BJ319" s="20" t="s">
        <v>83</v>
      </c>
      <c r="BK319" s="228">
        <f>ROUND(I319*H319,2)</f>
        <v>0</v>
      </c>
      <c r="BL319" s="20" t="s">
        <v>215</v>
      </c>
      <c r="BM319" s="227" t="s">
        <v>3978</v>
      </c>
    </row>
    <row r="320" s="2" customFormat="1">
      <c r="A320" s="42"/>
      <c r="B320" s="43"/>
      <c r="C320" s="44"/>
      <c r="D320" s="236" t="s">
        <v>283</v>
      </c>
      <c r="E320" s="44"/>
      <c r="F320" s="267" t="s">
        <v>4447</v>
      </c>
      <c r="G320" s="44"/>
      <c r="H320" s="44"/>
      <c r="I320" s="231"/>
      <c r="J320" s="44"/>
      <c r="K320" s="44"/>
      <c r="L320" s="48"/>
      <c r="M320" s="232"/>
      <c r="N320" s="233"/>
      <c r="O320" s="88"/>
      <c r="P320" s="88"/>
      <c r="Q320" s="88"/>
      <c r="R320" s="88"/>
      <c r="S320" s="88"/>
      <c r="T320" s="89"/>
      <c r="U320" s="42"/>
      <c r="V320" s="42"/>
      <c r="W320" s="42"/>
      <c r="X320" s="42"/>
      <c r="Y320" s="42"/>
      <c r="Z320" s="42"/>
      <c r="AA320" s="42"/>
      <c r="AB320" s="42"/>
      <c r="AC320" s="42"/>
      <c r="AD320" s="42"/>
      <c r="AE320" s="42"/>
      <c r="AT320" s="20" t="s">
        <v>283</v>
      </c>
      <c r="AU320" s="20" t="s">
        <v>83</v>
      </c>
    </row>
    <row r="321" s="2" customFormat="1" ht="16.5" customHeight="1">
      <c r="A321" s="42"/>
      <c r="B321" s="43"/>
      <c r="C321" s="216" t="s">
        <v>3014</v>
      </c>
      <c r="D321" s="216" t="s">
        <v>217</v>
      </c>
      <c r="E321" s="217" t="s">
        <v>5119</v>
      </c>
      <c r="F321" s="218" t="s">
        <v>5062</v>
      </c>
      <c r="G321" s="219" t="s">
        <v>670</v>
      </c>
      <c r="H321" s="220">
        <v>17</v>
      </c>
      <c r="I321" s="221"/>
      <c r="J321" s="222">
        <f>ROUND(I321*H321,2)</f>
        <v>0</v>
      </c>
      <c r="K321" s="218" t="s">
        <v>32</v>
      </c>
      <c r="L321" s="48"/>
      <c r="M321" s="223" t="s">
        <v>32</v>
      </c>
      <c r="N321" s="224" t="s">
        <v>47</v>
      </c>
      <c r="O321" s="88"/>
      <c r="P321" s="225">
        <f>O321*H321</f>
        <v>0</v>
      </c>
      <c r="Q321" s="225">
        <v>0</v>
      </c>
      <c r="R321" s="225">
        <f>Q321*H321</f>
        <v>0</v>
      </c>
      <c r="S321" s="225">
        <v>0</v>
      </c>
      <c r="T321" s="226">
        <f>S321*H321</f>
        <v>0</v>
      </c>
      <c r="U321" s="42"/>
      <c r="V321" s="42"/>
      <c r="W321" s="42"/>
      <c r="X321" s="42"/>
      <c r="Y321" s="42"/>
      <c r="Z321" s="42"/>
      <c r="AA321" s="42"/>
      <c r="AB321" s="42"/>
      <c r="AC321" s="42"/>
      <c r="AD321" s="42"/>
      <c r="AE321" s="42"/>
      <c r="AR321" s="227" t="s">
        <v>215</v>
      </c>
      <c r="AT321" s="227" t="s">
        <v>217</v>
      </c>
      <c r="AU321" s="227" t="s">
        <v>83</v>
      </c>
      <c r="AY321" s="20" t="s">
        <v>214</v>
      </c>
      <c r="BE321" s="228">
        <f>IF(N321="základní",J321,0)</f>
        <v>0</v>
      </c>
      <c r="BF321" s="228">
        <f>IF(N321="snížená",J321,0)</f>
        <v>0</v>
      </c>
      <c r="BG321" s="228">
        <f>IF(N321="zákl. přenesená",J321,0)</f>
        <v>0</v>
      </c>
      <c r="BH321" s="228">
        <f>IF(N321="sníž. přenesená",J321,0)</f>
        <v>0</v>
      </c>
      <c r="BI321" s="228">
        <f>IF(N321="nulová",J321,0)</f>
        <v>0</v>
      </c>
      <c r="BJ321" s="20" t="s">
        <v>83</v>
      </c>
      <c r="BK321" s="228">
        <f>ROUND(I321*H321,2)</f>
        <v>0</v>
      </c>
      <c r="BL321" s="20" t="s">
        <v>215</v>
      </c>
      <c r="BM321" s="227" t="s">
        <v>3981</v>
      </c>
    </row>
    <row r="322" s="2" customFormat="1">
      <c r="A322" s="42"/>
      <c r="B322" s="43"/>
      <c r="C322" s="44"/>
      <c r="D322" s="236" t="s">
        <v>283</v>
      </c>
      <c r="E322" s="44"/>
      <c r="F322" s="267" t="s">
        <v>4447</v>
      </c>
      <c r="G322" s="44"/>
      <c r="H322" s="44"/>
      <c r="I322" s="231"/>
      <c r="J322" s="44"/>
      <c r="K322" s="44"/>
      <c r="L322" s="48"/>
      <c r="M322" s="232"/>
      <c r="N322" s="233"/>
      <c r="O322" s="88"/>
      <c r="P322" s="88"/>
      <c r="Q322" s="88"/>
      <c r="R322" s="88"/>
      <c r="S322" s="88"/>
      <c r="T322" s="89"/>
      <c r="U322" s="42"/>
      <c r="V322" s="42"/>
      <c r="W322" s="42"/>
      <c r="X322" s="42"/>
      <c r="Y322" s="42"/>
      <c r="Z322" s="42"/>
      <c r="AA322" s="42"/>
      <c r="AB322" s="42"/>
      <c r="AC322" s="42"/>
      <c r="AD322" s="42"/>
      <c r="AE322" s="42"/>
      <c r="AT322" s="20" t="s">
        <v>283</v>
      </c>
      <c r="AU322" s="20" t="s">
        <v>83</v>
      </c>
    </row>
    <row r="323" s="2" customFormat="1" ht="24.15" customHeight="1">
      <c r="A323" s="42"/>
      <c r="B323" s="43"/>
      <c r="C323" s="216" t="s">
        <v>3214</v>
      </c>
      <c r="D323" s="216" t="s">
        <v>217</v>
      </c>
      <c r="E323" s="217" t="s">
        <v>5120</v>
      </c>
      <c r="F323" s="218" t="s">
        <v>5064</v>
      </c>
      <c r="G323" s="219" t="s">
        <v>670</v>
      </c>
      <c r="H323" s="220">
        <v>5</v>
      </c>
      <c r="I323" s="221"/>
      <c r="J323" s="222">
        <f>ROUND(I323*H323,2)</f>
        <v>0</v>
      </c>
      <c r="K323" s="218" t="s">
        <v>32</v>
      </c>
      <c r="L323" s="48"/>
      <c r="M323" s="223" t="s">
        <v>32</v>
      </c>
      <c r="N323" s="224" t="s">
        <v>47</v>
      </c>
      <c r="O323" s="88"/>
      <c r="P323" s="225">
        <f>O323*H323</f>
        <v>0</v>
      </c>
      <c r="Q323" s="225">
        <v>0</v>
      </c>
      <c r="R323" s="225">
        <f>Q323*H323</f>
        <v>0</v>
      </c>
      <c r="S323" s="225">
        <v>0</v>
      </c>
      <c r="T323" s="226">
        <f>S323*H323</f>
        <v>0</v>
      </c>
      <c r="U323" s="42"/>
      <c r="V323" s="42"/>
      <c r="W323" s="42"/>
      <c r="X323" s="42"/>
      <c r="Y323" s="42"/>
      <c r="Z323" s="42"/>
      <c r="AA323" s="42"/>
      <c r="AB323" s="42"/>
      <c r="AC323" s="42"/>
      <c r="AD323" s="42"/>
      <c r="AE323" s="42"/>
      <c r="AR323" s="227" t="s">
        <v>215</v>
      </c>
      <c r="AT323" s="227" t="s">
        <v>217</v>
      </c>
      <c r="AU323" s="227" t="s">
        <v>83</v>
      </c>
      <c r="AY323" s="20" t="s">
        <v>214</v>
      </c>
      <c r="BE323" s="228">
        <f>IF(N323="základní",J323,0)</f>
        <v>0</v>
      </c>
      <c r="BF323" s="228">
        <f>IF(N323="snížená",J323,0)</f>
        <v>0</v>
      </c>
      <c r="BG323" s="228">
        <f>IF(N323="zákl. přenesená",J323,0)</f>
        <v>0</v>
      </c>
      <c r="BH323" s="228">
        <f>IF(N323="sníž. přenesená",J323,0)</f>
        <v>0</v>
      </c>
      <c r="BI323" s="228">
        <f>IF(N323="nulová",J323,0)</f>
        <v>0</v>
      </c>
      <c r="BJ323" s="20" t="s">
        <v>83</v>
      </c>
      <c r="BK323" s="228">
        <f>ROUND(I323*H323,2)</f>
        <v>0</v>
      </c>
      <c r="BL323" s="20" t="s">
        <v>215</v>
      </c>
      <c r="BM323" s="227" t="s">
        <v>3984</v>
      </c>
    </row>
    <row r="324" s="2" customFormat="1">
      <c r="A324" s="42"/>
      <c r="B324" s="43"/>
      <c r="C324" s="44"/>
      <c r="D324" s="236" t="s">
        <v>283</v>
      </c>
      <c r="E324" s="44"/>
      <c r="F324" s="267" t="s">
        <v>4447</v>
      </c>
      <c r="G324" s="44"/>
      <c r="H324" s="44"/>
      <c r="I324" s="231"/>
      <c r="J324" s="44"/>
      <c r="K324" s="44"/>
      <c r="L324" s="48"/>
      <c r="M324" s="232"/>
      <c r="N324" s="233"/>
      <c r="O324" s="88"/>
      <c r="P324" s="88"/>
      <c r="Q324" s="88"/>
      <c r="R324" s="88"/>
      <c r="S324" s="88"/>
      <c r="T324" s="89"/>
      <c r="U324" s="42"/>
      <c r="V324" s="42"/>
      <c r="W324" s="42"/>
      <c r="X324" s="42"/>
      <c r="Y324" s="42"/>
      <c r="Z324" s="42"/>
      <c r="AA324" s="42"/>
      <c r="AB324" s="42"/>
      <c r="AC324" s="42"/>
      <c r="AD324" s="42"/>
      <c r="AE324" s="42"/>
      <c r="AT324" s="20" t="s">
        <v>283</v>
      </c>
      <c r="AU324" s="20" t="s">
        <v>83</v>
      </c>
    </row>
    <row r="325" s="2" customFormat="1" ht="16.5" customHeight="1">
      <c r="A325" s="42"/>
      <c r="B325" s="43"/>
      <c r="C325" s="216" t="s">
        <v>3016</v>
      </c>
      <c r="D325" s="216" t="s">
        <v>217</v>
      </c>
      <c r="E325" s="217" t="s">
        <v>5121</v>
      </c>
      <c r="F325" s="218" t="s">
        <v>5070</v>
      </c>
      <c r="G325" s="219" t="s">
        <v>670</v>
      </c>
      <c r="H325" s="220">
        <v>1</v>
      </c>
      <c r="I325" s="221"/>
      <c r="J325" s="222">
        <f>ROUND(I325*H325,2)</f>
        <v>0</v>
      </c>
      <c r="K325" s="218" t="s">
        <v>32</v>
      </c>
      <c r="L325" s="48"/>
      <c r="M325" s="223" t="s">
        <v>32</v>
      </c>
      <c r="N325" s="224" t="s">
        <v>47</v>
      </c>
      <c r="O325" s="88"/>
      <c r="P325" s="225">
        <f>O325*H325</f>
        <v>0</v>
      </c>
      <c r="Q325" s="225">
        <v>0</v>
      </c>
      <c r="R325" s="225">
        <f>Q325*H325</f>
        <v>0</v>
      </c>
      <c r="S325" s="225">
        <v>0</v>
      </c>
      <c r="T325" s="226">
        <f>S325*H325</f>
        <v>0</v>
      </c>
      <c r="U325" s="42"/>
      <c r="V325" s="42"/>
      <c r="W325" s="42"/>
      <c r="X325" s="42"/>
      <c r="Y325" s="42"/>
      <c r="Z325" s="42"/>
      <c r="AA325" s="42"/>
      <c r="AB325" s="42"/>
      <c r="AC325" s="42"/>
      <c r="AD325" s="42"/>
      <c r="AE325" s="42"/>
      <c r="AR325" s="227" t="s">
        <v>215</v>
      </c>
      <c r="AT325" s="227" t="s">
        <v>217</v>
      </c>
      <c r="AU325" s="227" t="s">
        <v>83</v>
      </c>
      <c r="AY325" s="20" t="s">
        <v>214</v>
      </c>
      <c r="BE325" s="228">
        <f>IF(N325="základní",J325,0)</f>
        <v>0</v>
      </c>
      <c r="BF325" s="228">
        <f>IF(N325="snížená",J325,0)</f>
        <v>0</v>
      </c>
      <c r="BG325" s="228">
        <f>IF(N325="zákl. přenesená",J325,0)</f>
        <v>0</v>
      </c>
      <c r="BH325" s="228">
        <f>IF(N325="sníž. přenesená",J325,0)</f>
        <v>0</v>
      </c>
      <c r="BI325" s="228">
        <f>IF(N325="nulová",J325,0)</f>
        <v>0</v>
      </c>
      <c r="BJ325" s="20" t="s">
        <v>83</v>
      </c>
      <c r="BK325" s="228">
        <f>ROUND(I325*H325,2)</f>
        <v>0</v>
      </c>
      <c r="BL325" s="20" t="s">
        <v>215</v>
      </c>
      <c r="BM325" s="227" t="s">
        <v>3987</v>
      </c>
    </row>
    <row r="326" s="2" customFormat="1">
      <c r="A326" s="42"/>
      <c r="B326" s="43"/>
      <c r="C326" s="44"/>
      <c r="D326" s="236" t="s">
        <v>283</v>
      </c>
      <c r="E326" s="44"/>
      <c r="F326" s="267" t="s">
        <v>4447</v>
      </c>
      <c r="G326" s="44"/>
      <c r="H326" s="44"/>
      <c r="I326" s="231"/>
      <c r="J326" s="44"/>
      <c r="K326" s="44"/>
      <c r="L326" s="48"/>
      <c r="M326" s="232"/>
      <c r="N326" s="233"/>
      <c r="O326" s="88"/>
      <c r="P326" s="88"/>
      <c r="Q326" s="88"/>
      <c r="R326" s="88"/>
      <c r="S326" s="88"/>
      <c r="T326" s="89"/>
      <c r="U326" s="42"/>
      <c r="V326" s="42"/>
      <c r="W326" s="42"/>
      <c r="X326" s="42"/>
      <c r="Y326" s="42"/>
      <c r="Z326" s="42"/>
      <c r="AA326" s="42"/>
      <c r="AB326" s="42"/>
      <c r="AC326" s="42"/>
      <c r="AD326" s="42"/>
      <c r="AE326" s="42"/>
      <c r="AT326" s="20" t="s">
        <v>283</v>
      </c>
      <c r="AU326" s="20" t="s">
        <v>83</v>
      </c>
    </row>
    <row r="327" s="2" customFormat="1" ht="16.5" customHeight="1">
      <c r="A327" s="42"/>
      <c r="B327" s="43"/>
      <c r="C327" s="216" t="s">
        <v>3223</v>
      </c>
      <c r="D327" s="216" t="s">
        <v>217</v>
      </c>
      <c r="E327" s="217" t="s">
        <v>5122</v>
      </c>
      <c r="F327" s="218" t="s">
        <v>5072</v>
      </c>
      <c r="G327" s="219" t="s">
        <v>670</v>
      </c>
      <c r="H327" s="220">
        <v>7</v>
      </c>
      <c r="I327" s="221"/>
      <c r="J327" s="222">
        <f>ROUND(I327*H327,2)</f>
        <v>0</v>
      </c>
      <c r="K327" s="218" t="s">
        <v>32</v>
      </c>
      <c r="L327" s="48"/>
      <c r="M327" s="223" t="s">
        <v>32</v>
      </c>
      <c r="N327" s="224" t="s">
        <v>47</v>
      </c>
      <c r="O327" s="88"/>
      <c r="P327" s="225">
        <f>O327*H327</f>
        <v>0</v>
      </c>
      <c r="Q327" s="225">
        <v>0</v>
      </c>
      <c r="R327" s="225">
        <f>Q327*H327</f>
        <v>0</v>
      </c>
      <c r="S327" s="225">
        <v>0</v>
      </c>
      <c r="T327" s="226">
        <f>S327*H327</f>
        <v>0</v>
      </c>
      <c r="U327" s="42"/>
      <c r="V327" s="42"/>
      <c r="W327" s="42"/>
      <c r="X327" s="42"/>
      <c r="Y327" s="42"/>
      <c r="Z327" s="42"/>
      <c r="AA327" s="42"/>
      <c r="AB327" s="42"/>
      <c r="AC327" s="42"/>
      <c r="AD327" s="42"/>
      <c r="AE327" s="42"/>
      <c r="AR327" s="227" t="s">
        <v>215</v>
      </c>
      <c r="AT327" s="227" t="s">
        <v>217</v>
      </c>
      <c r="AU327" s="227" t="s">
        <v>83</v>
      </c>
      <c r="AY327" s="20" t="s">
        <v>214</v>
      </c>
      <c r="BE327" s="228">
        <f>IF(N327="základní",J327,0)</f>
        <v>0</v>
      </c>
      <c r="BF327" s="228">
        <f>IF(N327="snížená",J327,0)</f>
        <v>0</v>
      </c>
      <c r="BG327" s="228">
        <f>IF(N327="zákl. přenesená",J327,0)</f>
        <v>0</v>
      </c>
      <c r="BH327" s="228">
        <f>IF(N327="sníž. přenesená",J327,0)</f>
        <v>0</v>
      </c>
      <c r="BI327" s="228">
        <f>IF(N327="nulová",J327,0)</f>
        <v>0</v>
      </c>
      <c r="BJ327" s="20" t="s">
        <v>83</v>
      </c>
      <c r="BK327" s="228">
        <f>ROUND(I327*H327,2)</f>
        <v>0</v>
      </c>
      <c r="BL327" s="20" t="s">
        <v>215</v>
      </c>
      <c r="BM327" s="227" t="s">
        <v>3988</v>
      </c>
    </row>
    <row r="328" s="2" customFormat="1">
      <c r="A328" s="42"/>
      <c r="B328" s="43"/>
      <c r="C328" s="44"/>
      <c r="D328" s="236" t="s">
        <v>283</v>
      </c>
      <c r="E328" s="44"/>
      <c r="F328" s="267" t="s">
        <v>4447</v>
      </c>
      <c r="G328" s="44"/>
      <c r="H328" s="44"/>
      <c r="I328" s="231"/>
      <c r="J328" s="44"/>
      <c r="K328" s="44"/>
      <c r="L328" s="48"/>
      <c r="M328" s="232"/>
      <c r="N328" s="233"/>
      <c r="O328" s="88"/>
      <c r="P328" s="88"/>
      <c r="Q328" s="88"/>
      <c r="R328" s="88"/>
      <c r="S328" s="88"/>
      <c r="T328" s="89"/>
      <c r="U328" s="42"/>
      <c r="V328" s="42"/>
      <c r="W328" s="42"/>
      <c r="X328" s="42"/>
      <c r="Y328" s="42"/>
      <c r="Z328" s="42"/>
      <c r="AA328" s="42"/>
      <c r="AB328" s="42"/>
      <c r="AC328" s="42"/>
      <c r="AD328" s="42"/>
      <c r="AE328" s="42"/>
      <c r="AT328" s="20" t="s">
        <v>283</v>
      </c>
      <c r="AU328" s="20" t="s">
        <v>83</v>
      </c>
    </row>
    <row r="329" s="2" customFormat="1" ht="16.5" customHeight="1">
      <c r="A329" s="42"/>
      <c r="B329" s="43"/>
      <c r="C329" s="216" t="s">
        <v>3019</v>
      </c>
      <c r="D329" s="216" t="s">
        <v>217</v>
      </c>
      <c r="E329" s="217" t="s">
        <v>5123</v>
      </c>
      <c r="F329" s="218" t="s">
        <v>5074</v>
      </c>
      <c r="G329" s="219" t="s">
        <v>670</v>
      </c>
      <c r="H329" s="220">
        <v>2</v>
      </c>
      <c r="I329" s="221"/>
      <c r="J329" s="222">
        <f>ROUND(I329*H329,2)</f>
        <v>0</v>
      </c>
      <c r="K329" s="218" t="s">
        <v>32</v>
      </c>
      <c r="L329" s="48"/>
      <c r="M329" s="223" t="s">
        <v>32</v>
      </c>
      <c r="N329" s="224" t="s">
        <v>47</v>
      </c>
      <c r="O329" s="88"/>
      <c r="P329" s="225">
        <f>O329*H329</f>
        <v>0</v>
      </c>
      <c r="Q329" s="225">
        <v>0</v>
      </c>
      <c r="R329" s="225">
        <f>Q329*H329</f>
        <v>0</v>
      </c>
      <c r="S329" s="225">
        <v>0</v>
      </c>
      <c r="T329" s="226">
        <f>S329*H329</f>
        <v>0</v>
      </c>
      <c r="U329" s="42"/>
      <c r="V329" s="42"/>
      <c r="W329" s="42"/>
      <c r="X329" s="42"/>
      <c r="Y329" s="42"/>
      <c r="Z329" s="42"/>
      <c r="AA329" s="42"/>
      <c r="AB329" s="42"/>
      <c r="AC329" s="42"/>
      <c r="AD329" s="42"/>
      <c r="AE329" s="42"/>
      <c r="AR329" s="227" t="s">
        <v>215</v>
      </c>
      <c r="AT329" s="227" t="s">
        <v>217</v>
      </c>
      <c r="AU329" s="227" t="s">
        <v>83</v>
      </c>
      <c r="AY329" s="20" t="s">
        <v>214</v>
      </c>
      <c r="BE329" s="228">
        <f>IF(N329="základní",J329,0)</f>
        <v>0</v>
      </c>
      <c r="BF329" s="228">
        <f>IF(N329="snížená",J329,0)</f>
        <v>0</v>
      </c>
      <c r="BG329" s="228">
        <f>IF(N329="zákl. přenesená",J329,0)</f>
        <v>0</v>
      </c>
      <c r="BH329" s="228">
        <f>IF(N329="sníž. přenesená",J329,0)</f>
        <v>0</v>
      </c>
      <c r="BI329" s="228">
        <f>IF(N329="nulová",J329,0)</f>
        <v>0</v>
      </c>
      <c r="BJ329" s="20" t="s">
        <v>83</v>
      </c>
      <c r="BK329" s="228">
        <f>ROUND(I329*H329,2)</f>
        <v>0</v>
      </c>
      <c r="BL329" s="20" t="s">
        <v>215</v>
      </c>
      <c r="BM329" s="227" t="s">
        <v>3990</v>
      </c>
    </row>
    <row r="330" s="2" customFormat="1">
      <c r="A330" s="42"/>
      <c r="B330" s="43"/>
      <c r="C330" s="44"/>
      <c r="D330" s="236" t="s">
        <v>283</v>
      </c>
      <c r="E330" s="44"/>
      <c r="F330" s="267" t="s">
        <v>4447</v>
      </c>
      <c r="G330" s="44"/>
      <c r="H330" s="44"/>
      <c r="I330" s="231"/>
      <c r="J330" s="44"/>
      <c r="K330" s="44"/>
      <c r="L330" s="48"/>
      <c r="M330" s="232"/>
      <c r="N330" s="233"/>
      <c r="O330" s="88"/>
      <c r="P330" s="88"/>
      <c r="Q330" s="88"/>
      <c r="R330" s="88"/>
      <c r="S330" s="88"/>
      <c r="T330" s="89"/>
      <c r="U330" s="42"/>
      <c r="V330" s="42"/>
      <c r="W330" s="42"/>
      <c r="X330" s="42"/>
      <c r="Y330" s="42"/>
      <c r="Z330" s="42"/>
      <c r="AA330" s="42"/>
      <c r="AB330" s="42"/>
      <c r="AC330" s="42"/>
      <c r="AD330" s="42"/>
      <c r="AE330" s="42"/>
      <c r="AT330" s="20" t="s">
        <v>283</v>
      </c>
      <c r="AU330" s="20" t="s">
        <v>83</v>
      </c>
    </row>
    <row r="331" s="2" customFormat="1" ht="16.5" customHeight="1">
      <c r="A331" s="42"/>
      <c r="B331" s="43"/>
      <c r="C331" s="216" t="s">
        <v>3232</v>
      </c>
      <c r="D331" s="216" t="s">
        <v>217</v>
      </c>
      <c r="E331" s="217" t="s">
        <v>5124</v>
      </c>
      <c r="F331" s="218" t="s">
        <v>5108</v>
      </c>
      <c r="G331" s="219" t="s">
        <v>670</v>
      </c>
      <c r="H331" s="220">
        <v>1</v>
      </c>
      <c r="I331" s="221"/>
      <c r="J331" s="222">
        <f>ROUND(I331*H331,2)</f>
        <v>0</v>
      </c>
      <c r="K331" s="218" t="s">
        <v>32</v>
      </c>
      <c r="L331" s="48"/>
      <c r="M331" s="223" t="s">
        <v>32</v>
      </c>
      <c r="N331" s="224" t="s">
        <v>47</v>
      </c>
      <c r="O331" s="88"/>
      <c r="P331" s="225">
        <f>O331*H331</f>
        <v>0</v>
      </c>
      <c r="Q331" s="225">
        <v>0</v>
      </c>
      <c r="R331" s="225">
        <f>Q331*H331</f>
        <v>0</v>
      </c>
      <c r="S331" s="225">
        <v>0</v>
      </c>
      <c r="T331" s="226">
        <f>S331*H331</f>
        <v>0</v>
      </c>
      <c r="U331" s="42"/>
      <c r="V331" s="42"/>
      <c r="W331" s="42"/>
      <c r="X331" s="42"/>
      <c r="Y331" s="42"/>
      <c r="Z331" s="42"/>
      <c r="AA331" s="42"/>
      <c r="AB331" s="42"/>
      <c r="AC331" s="42"/>
      <c r="AD331" s="42"/>
      <c r="AE331" s="42"/>
      <c r="AR331" s="227" t="s">
        <v>215</v>
      </c>
      <c r="AT331" s="227" t="s">
        <v>217</v>
      </c>
      <c r="AU331" s="227" t="s">
        <v>83</v>
      </c>
      <c r="AY331" s="20" t="s">
        <v>214</v>
      </c>
      <c r="BE331" s="228">
        <f>IF(N331="základní",J331,0)</f>
        <v>0</v>
      </c>
      <c r="BF331" s="228">
        <f>IF(N331="snížená",J331,0)</f>
        <v>0</v>
      </c>
      <c r="BG331" s="228">
        <f>IF(N331="zákl. přenesená",J331,0)</f>
        <v>0</v>
      </c>
      <c r="BH331" s="228">
        <f>IF(N331="sníž. přenesená",J331,0)</f>
        <v>0</v>
      </c>
      <c r="BI331" s="228">
        <f>IF(N331="nulová",J331,0)</f>
        <v>0</v>
      </c>
      <c r="BJ331" s="20" t="s">
        <v>83</v>
      </c>
      <c r="BK331" s="228">
        <f>ROUND(I331*H331,2)</f>
        <v>0</v>
      </c>
      <c r="BL331" s="20" t="s">
        <v>215</v>
      </c>
      <c r="BM331" s="227" t="s">
        <v>3993</v>
      </c>
    </row>
    <row r="332" s="2" customFormat="1">
      <c r="A332" s="42"/>
      <c r="B332" s="43"/>
      <c r="C332" s="44"/>
      <c r="D332" s="236" t="s">
        <v>283</v>
      </c>
      <c r="E332" s="44"/>
      <c r="F332" s="267" t="s">
        <v>4447</v>
      </c>
      <c r="G332" s="44"/>
      <c r="H332" s="44"/>
      <c r="I332" s="231"/>
      <c r="J332" s="44"/>
      <c r="K332" s="44"/>
      <c r="L332" s="48"/>
      <c r="M332" s="232"/>
      <c r="N332" s="233"/>
      <c r="O332" s="88"/>
      <c r="P332" s="88"/>
      <c r="Q332" s="88"/>
      <c r="R332" s="88"/>
      <c r="S332" s="88"/>
      <c r="T332" s="89"/>
      <c r="U332" s="42"/>
      <c r="V332" s="42"/>
      <c r="W332" s="42"/>
      <c r="X332" s="42"/>
      <c r="Y332" s="42"/>
      <c r="Z332" s="42"/>
      <c r="AA332" s="42"/>
      <c r="AB332" s="42"/>
      <c r="AC332" s="42"/>
      <c r="AD332" s="42"/>
      <c r="AE332" s="42"/>
      <c r="AT332" s="20" t="s">
        <v>283</v>
      </c>
      <c r="AU332" s="20" t="s">
        <v>83</v>
      </c>
    </row>
    <row r="333" s="2" customFormat="1" ht="16.5" customHeight="1">
      <c r="A333" s="42"/>
      <c r="B333" s="43"/>
      <c r="C333" s="216" t="s">
        <v>3024</v>
      </c>
      <c r="D333" s="216" t="s">
        <v>217</v>
      </c>
      <c r="E333" s="217" t="s">
        <v>5125</v>
      </c>
      <c r="F333" s="218" t="s">
        <v>5126</v>
      </c>
      <c r="G333" s="219" t="s">
        <v>670</v>
      </c>
      <c r="H333" s="220">
        <v>1</v>
      </c>
      <c r="I333" s="221"/>
      <c r="J333" s="222">
        <f>ROUND(I333*H333,2)</f>
        <v>0</v>
      </c>
      <c r="K333" s="218" t="s">
        <v>32</v>
      </c>
      <c r="L333" s="48"/>
      <c r="M333" s="223" t="s">
        <v>32</v>
      </c>
      <c r="N333" s="224" t="s">
        <v>47</v>
      </c>
      <c r="O333" s="88"/>
      <c r="P333" s="225">
        <f>O333*H333</f>
        <v>0</v>
      </c>
      <c r="Q333" s="225">
        <v>0</v>
      </c>
      <c r="R333" s="225">
        <f>Q333*H333</f>
        <v>0</v>
      </c>
      <c r="S333" s="225">
        <v>0</v>
      </c>
      <c r="T333" s="226">
        <f>S333*H333</f>
        <v>0</v>
      </c>
      <c r="U333" s="42"/>
      <c r="V333" s="42"/>
      <c r="W333" s="42"/>
      <c r="X333" s="42"/>
      <c r="Y333" s="42"/>
      <c r="Z333" s="42"/>
      <c r="AA333" s="42"/>
      <c r="AB333" s="42"/>
      <c r="AC333" s="42"/>
      <c r="AD333" s="42"/>
      <c r="AE333" s="42"/>
      <c r="AR333" s="227" t="s">
        <v>215</v>
      </c>
      <c r="AT333" s="227" t="s">
        <v>217</v>
      </c>
      <c r="AU333" s="227" t="s">
        <v>83</v>
      </c>
      <c r="AY333" s="20" t="s">
        <v>214</v>
      </c>
      <c r="BE333" s="228">
        <f>IF(N333="základní",J333,0)</f>
        <v>0</v>
      </c>
      <c r="BF333" s="228">
        <f>IF(N333="snížená",J333,0)</f>
        <v>0</v>
      </c>
      <c r="BG333" s="228">
        <f>IF(N333="zákl. přenesená",J333,0)</f>
        <v>0</v>
      </c>
      <c r="BH333" s="228">
        <f>IF(N333="sníž. přenesená",J333,0)</f>
        <v>0</v>
      </c>
      <c r="BI333" s="228">
        <f>IF(N333="nulová",J333,0)</f>
        <v>0</v>
      </c>
      <c r="BJ333" s="20" t="s">
        <v>83</v>
      </c>
      <c r="BK333" s="228">
        <f>ROUND(I333*H333,2)</f>
        <v>0</v>
      </c>
      <c r="BL333" s="20" t="s">
        <v>215</v>
      </c>
      <c r="BM333" s="227" t="s">
        <v>3994</v>
      </c>
    </row>
    <row r="334" s="2" customFormat="1">
      <c r="A334" s="42"/>
      <c r="B334" s="43"/>
      <c r="C334" s="44"/>
      <c r="D334" s="236" t="s">
        <v>283</v>
      </c>
      <c r="E334" s="44"/>
      <c r="F334" s="267" t="s">
        <v>4447</v>
      </c>
      <c r="G334" s="44"/>
      <c r="H334" s="44"/>
      <c r="I334" s="231"/>
      <c r="J334" s="44"/>
      <c r="K334" s="44"/>
      <c r="L334" s="48"/>
      <c r="M334" s="232"/>
      <c r="N334" s="233"/>
      <c r="O334" s="88"/>
      <c r="P334" s="88"/>
      <c r="Q334" s="88"/>
      <c r="R334" s="88"/>
      <c r="S334" s="88"/>
      <c r="T334" s="89"/>
      <c r="U334" s="42"/>
      <c r="V334" s="42"/>
      <c r="W334" s="42"/>
      <c r="X334" s="42"/>
      <c r="Y334" s="42"/>
      <c r="Z334" s="42"/>
      <c r="AA334" s="42"/>
      <c r="AB334" s="42"/>
      <c r="AC334" s="42"/>
      <c r="AD334" s="42"/>
      <c r="AE334" s="42"/>
      <c r="AT334" s="20" t="s">
        <v>283</v>
      </c>
      <c r="AU334" s="20" t="s">
        <v>83</v>
      </c>
    </row>
    <row r="335" s="2" customFormat="1" ht="37.8" customHeight="1">
      <c r="A335" s="42"/>
      <c r="B335" s="43"/>
      <c r="C335" s="216" t="s">
        <v>3240</v>
      </c>
      <c r="D335" s="216" t="s">
        <v>217</v>
      </c>
      <c r="E335" s="217" t="s">
        <v>5127</v>
      </c>
      <c r="F335" s="218" t="s">
        <v>5082</v>
      </c>
      <c r="G335" s="219" t="s">
        <v>670</v>
      </c>
      <c r="H335" s="220">
        <v>1</v>
      </c>
      <c r="I335" s="221"/>
      <c r="J335" s="222">
        <f>ROUND(I335*H335,2)</f>
        <v>0</v>
      </c>
      <c r="K335" s="218" t="s">
        <v>32</v>
      </c>
      <c r="L335" s="48"/>
      <c r="M335" s="223" t="s">
        <v>32</v>
      </c>
      <c r="N335" s="224" t="s">
        <v>47</v>
      </c>
      <c r="O335" s="88"/>
      <c r="P335" s="225">
        <f>O335*H335</f>
        <v>0</v>
      </c>
      <c r="Q335" s="225">
        <v>0</v>
      </c>
      <c r="R335" s="225">
        <f>Q335*H335</f>
        <v>0</v>
      </c>
      <c r="S335" s="225">
        <v>0</v>
      </c>
      <c r="T335" s="226">
        <f>S335*H335</f>
        <v>0</v>
      </c>
      <c r="U335" s="42"/>
      <c r="V335" s="42"/>
      <c r="W335" s="42"/>
      <c r="X335" s="42"/>
      <c r="Y335" s="42"/>
      <c r="Z335" s="42"/>
      <c r="AA335" s="42"/>
      <c r="AB335" s="42"/>
      <c r="AC335" s="42"/>
      <c r="AD335" s="42"/>
      <c r="AE335" s="42"/>
      <c r="AR335" s="227" t="s">
        <v>215</v>
      </c>
      <c r="AT335" s="227" t="s">
        <v>217</v>
      </c>
      <c r="AU335" s="227" t="s">
        <v>83</v>
      </c>
      <c r="AY335" s="20" t="s">
        <v>214</v>
      </c>
      <c r="BE335" s="228">
        <f>IF(N335="základní",J335,0)</f>
        <v>0</v>
      </c>
      <c r="BF335" s="228">
        <f>IF(N335="snížená",J335,0)</f>
        <v>0</v>
      </c>
      <c r="BG335" s="228">
        <f>IF(N335="zákl. přenesená",J335,0)</f>
        <v>0</v>
      </c>
      <c r="BH335" s="228">
        <f>IF(N335="sníž. přenesená",J335,0)</f>
        <v>0</v>
      </c>
      <c r="BI335" s="228">
        <f>IF(N335="nulová",J335,0)</f>
        <v>0</v>
      </c>
      <c r="BJ335" s="20" t="s">
        <v>83</v>
      </c>
      <c r="BK335" s="228">
        <f>ROUND(I335*H335,2)</f>
        <v>0</v>
      </c>
      <c r="BL335" s="20" t="s">
        <v>215</v>
      </c>
      <c r="BM335" s="227" t="s">
        <v>3995</v>
      </c>
    </row>
    <row r="336" s="2" customFormat="1">
      <c r="A336" s="42"/>
      <c r="B336" s="43"/>
      <c r="C336" s="44"/>
      <c r="D336" s="236" t="s">
        <v>283</v>
      </c>
      <c r="E336" s="44"/>
      <c r="F336" s="267" t="s">
        <v>4447</v>
      </c>
      <c r="G336" s="44"/>
      <c r="H336" s="44"/>
      <c r="I336" s="231"/>
      <c r="J336" s="44"/>
      <c r="K336" s="44"/>
      <c r="L336" s="48"/>
      <c r="M336" s="232"/>
      <c r="N336" s="233"/>
      <c r="O336" s="88"/>
      <c r="P336" s="88"/>
      <c r="Q336" s="88"/>
      <c r="R336" s="88"/>
      <c r="S336" s="88"/>
      <c r="T336" s="89"/>
      <c r="U336" s="42"/>
      <c r="V336" s="42"/>
      <c r="W336" s="42"/>
      <c r="X336" s="42"/>
      <c r="Y336" s="42"/>
      <c r="Z336" s="42"/>
      <c r="AA336" s="42"/>
      <c r="AB336" s="42"/>
      <c r="AC336" s="42"/>
      <c r="AD336" s="42"/>
      <c r="AE336" s="42"/>
      <c r="AT336" s="20" t="s">
        <v>283</v>
      </c>
      <c r="AU336" s="20" t="s">
        <v>83</v>
      </c>
    </row>
    <row r="337" s="12" customFormat="1" ht="25.92" customHeight="1">
      <c r="A337" s="12"/>
      <c r="B337" s="200"/>
      <c r="C337" s="201"/>
      <c r="D337" s="202" t="s">
        <v>75</v>
      </c>
      <c r="E337" s="203" t="s">
        <v>273</v>
      </c>
      <c r="F337" s="203" t="s">
        <v>5128</v>
      </c>
      <c r="G337" s="201"/>
      <c r="H337" s="201"/>
      <c r="I337" s="204"/>
      <c r="J337" s="205">
        <f>BK337</f>
        <v>0</v>
      </c>
      <c r="K337" s="201"/>
      <c r="L337" s="206"/>
      <c r="M337" s="207"/>
      <c r="N337" s="208"/>
      <c r="O337" s="208"/>
      <c r="P337" s="209">
        <f>SUM(P338:P365)</f>
        <v>0</v>
      </c>
      <c r="Q337" s="208"/>
      <c r="R337" s="209">
        <f>SUM(R338:R365)</f>
        <v>0</v>
      </c>
      <c r="S337" s="208"/>
      <c r="T337" s="210">
        <f>SUM(T338:T365)</f>
        <v>0</v>
      </c>
      <c r="U337" s="12"/>
      <c r="V337" s="12"/>
      <c r="W337" s="12"/>
      <c r="X337" s="12"/>
      <c r="Y337" s="12"/>
      <c r="Z337" s="12"/>
      <c r="AA337" s="12"/>
      <c r="AB337" s="12"/>
      <c r="AC337" s="12"/>
      <c r="AD337" s="12"/>
      <c r="AE337" s="12"/>
      <c r="AR337" s="211" t="s">
        <v>83</v>
      </c>
      <c r="AT337" s="212" t="s">
        <v>75</v>
      </c>
      <c r="AU337" s="212" t="s">
        <v>76</v>
      </c>
      <c r="AY337" s="211" t="s">
        <v>214</v>
      </c>
      <c r="BK337" s="213">
        <f>SUM(BK338:BK365)</f>
        <v>0</v>
      </c>
    </row>
    <row r="338" s="2" customFormat="1" ht="76.35" customHeight="1">
      <c r="A338" s="42"/>
      <c r="B338" s="43"/>
      <c r="C338" s="216" t="s">
        <v>3027</v>
      </c>
      <c r="D338" s="216" t="s">
        <v>217</v>
      </c>
      <c r="E338" s="217" t="s">
        <v>5129</v>
      </c>
      <c r="F338" s="218" t="s">
        <v>5130</v>
      </c>
      <c r="G338" s="219" t="s">
        <v>670</v>
      </c>
      <c r="H338" s="220">
        <v>1</v>
      </c>
      <c r="I338" s="221"/>
      <c r="J338" s="222">
        <f>ROUND(I338*H338,2)</f>
        <v>0</v>
      </c>
      <c r="K338" s="218" t="s">
        <v>32</v>
      </c>
      <c r="L338" s="48"/>
      <c r="M338" s="223" t="s">
        <v>32</v>
      </c>
      <c r="N338" s="224" t="s">
        <v>47</v>
      </c>
      <c r="O338" s="88"/>
      <c r="P338" s="225">
        <f>O338*H338</f>
        <v>0</v>
      </c>
      <c r="Q338" s="225">
        <v>0</v>
      </c>
      <c r="R338" s="225">
        <f>Q338*H338</f>
        <v>0</v>
      </c>
      <c r="S338" s="225">
        <v>0</v>
      </c>
      <c r="T338" s="226">
        <f>S338*H338</f>
        <v>0</v>
      </c>
      <c r="U338" s="42"/>
      <c r="V338" s="42"/>
      <c r="W338" s="42"/>
      <c r="X338" s="42"/>
      <c r="Y338" s="42"/>
      <c r="Z338" s="42"/>
      <c r="AA338" s="42"/>
      <c r="AB338" s="42"/>
      <c r="AC338" s="42"/>
      <c r="AD338" s="42"/>
      <c r="AE338" s="42"/>
      <c r="AR338" s="227" t="s">
        <v>215</v>
      </c>
      <c r="AT338" s="227" t="s">
        <v>217</v>
      </c>
      <c r="AU338" s="227" t="s">
        <v>83</v>
      </c>
      <c r="AY338" s="20" t="s">
        <v>214</v>
      </c>
      <c r="BE338" s="228">
        <f>IF(N338="základní",J338,0)</f>
        <v>0</v>
      </c>
      <c r="BF338" s="228">
        <f>IF(N338="snížená",J338,0)</f>
        <v>0</v>
      </c>
      <c r="BG338" s="228">
        <f>IF(N338="zákl. přenesená",J338,0)</f>
        <v>0</v>
      </c>
      <c r="BH338" s="228">
        <f>IF(N338="sníž. přenesená",J338,0)</f>
        <v>0</v>
      </c>
      <c r="BI338" s="228">
        <f>IF(N338="nulová",J338,0)</f>
        <v>0</v>
      </c>
      <c r="BJ338" s="20" t="s">
        <v>83</v>
      </c>
      <c r="BK338" s="228">
        <f>ROUND(I338*H338,2)</f>
        <v>0</v>
      </c>
      <c r="BL338" s="20" t="s">
        <v>215</v>
      </c>
      <c r="BM338" s="227" t="s">
        <v>3996</v>
      </c>
    </row>
    <row r="339" s="2" customFormat="1">
      <c r="A339" s="42"/>
      <c r="B339" s="43"/>
      <c r="C339" s="44"/>
      <c r="D339" s="236" t="s">
        <v>283</v>
      </c>
      <c r="E339" s="44"/>
      <c r="F339" s="267" t="s">
        <v>4447</v>
      </c>
      <c r="G339" s="44"/>
      <c r="H339" s="44"/>
      <c r="I339" s="231"/>
      <c r="J339" s="44"/>
      <c r="K339" s="44"/>
      <c r="L339" s="48"/>
      <c r="M339" s="232"/>
      <c r="N339" s="233"/>
      <c r="O339" s="88"/>
      <c r="P339" s="88"/>
      <c r="Q339" s="88"/>
      <c r="R339" s="88"/>
      <c r="S339" s="88"/>
      <c r="T339" s="89"/>
      <c r="U339" s="42"/>
      <c r="V339" s="42"/>
      <c r="W339" s="42"/>
      <c r="X339" s="42"/>
      <c r="Y339" s="42"/>
      <c r="Z339" s="42"/>
      <c r="AA339" s="42"/>
      <c r="AB339" s="42"/>
      <c r="AC339" s="42"/>
      <c r="AD339" s="42"/>
      <c r="AE339" s="42"/>
      <c r="AT339" s="20" t="s">
        <v>283</v>
      </c>
      <c r="AU339" s="20" t="s">
        <v>83</v>
      </c>
    </row>
    <row r="340" s="2" customFormat="1" ht="16.5" customHeight="1">
      <c r="A340" s="42"/>
      <c r="B340" s="43"/>
      <c r="C340" s="216" t="s">
        <v>3249</v>
      </c>
      <c r="D340" s="216" t="s">
        <v>217</v>
      </c>
      <c r="E340" s="217" t="s">
        <v>5131</v>
      </c>
      <c r="F340" s="218" t="s">
        <v>5050</v>
      </c>
      <c r="G340" s="219" t="s">
        <v>670</v>
      </c>
      <c r="H340" s="220">
        <v>1</v>
      </c>
      <c r="I340" s="221"/>
      <c r="J340" s="222">
        <f>ROUND(I340*H340,2)</f>
        <v>0</v>
      </c>
      <c r="K340" s="218" t="s">
        <v>32</v>
      </c>
      <c r="L340" s="48"/>
      <c r="M340" s="223" t="s">
        <v>32</v>
      </c>
      <c r="N340" s="224" t="s">
        <v>47</v>
      </c>
      <c r="O340" s="88"/>
      <c r="P340" s="225">
        <f>O340*H340</f>
        <v>0</v>
      </c>
      <c r="Q340" s="225">
        <v>0</v>
      </c>
      <c r="R340" s="225">
        <f>Q340*H340</f>
        <v>0</v>
      </c>
      <c r="S340" s="225">
        <v>0</v>
      </c>
      <c r="T340" s="226">
        <f>S340*H340</f>
        <v>0</v>
      </c>
      <c r="U340" s="42"/>
      <c r="V340" s="42"/>
      <c r="W340" s="42"/>
      <c r="X340" s="42"/>
      <c r="Y340" s="42"/>
      <c r="Z340" s="42"/>
      <c r="AA340" s="42"/>
      <c r="AB340" s="42"/>
      <c r="AC340" s="42"/>
      <c r="AD340" s="42"/>
      <c r="AE340" s="42"/>
      <c r="AR340" s="227" t="s">
        <v>215</v>
      </c>
      <c r="AT340" s="227" t="s">
        <v>217</v>
      </c>
      <c r="AU340" s="227" t="s">
        <v>83</v>
      </c>
      <c r="AY340" s="20" t="s">
        <v>214</v>
      </c>
      <c r="BE340" s="228">
        <f>IF(N340="základní",J340,0)</f>
        <v>0</v>
      </c>
      <c r="BF340" s="228">
        <f>IF(N340="snížená",J340,0)</f>
        <v>0</v>
      </c>
      <c r="BG340" s="228">
        <f>IF(N340="zákl. přenesená",J340,0)</f>
        <v>0</v>
      </c>
      <c r="BH340" s="228">
        <f>IF(N340="sníž. přenesená",J340,0)</f>
        <v>0</v>
      </c>
      <c r="BI340" s="228">
        <f>IF(N340="nulová",J340,0)</f>
        <v>0</v>
      </c>
      <c r="BJ340" s="20" t="s">
        <v>83</v>
      </c>
      <c r="BK340" s="228">
        <f>ROUND(I340*H340,2)</f>
        <v>0</v>
      </c>
      <c r="BL340" s="20" t="s">
        <v>215</v>
      </c>
      <c r="BM340" s="227" t="s">
        <v>3997</v>
      </c>
    </row>
    <row r="341" s="2" customFormat="1">
      <c r="A341" s="42"/>
      <c r="B341" s="43"/>
      <c r="C341" s="44"/>
      <c r="D341" s="236" t="s">
        <v>283</v>
      </c>
      <c r="E341" s="44"/>
      <c r="F341" s="267" t="s">
        <v>4447</v>
      </c>
      <c r="G341" s="44"/>
      <c r="H341" s="44"/>
      <c r="I341" s="231"/>
      <c r="J341" s="44"/>
      <c r="K341" s="44"/>
      <c r="L341" s="48"/>
      <c r="M341" s="232"/>
      <c r="N341" s="233"/>
      <c r="O341" s="88"/>
      <c r="P341" s="88"/>
      <c r="Q341" s="88"/>
      <c r="R341" s="88"/>
      <c r="S341" s="88"/>
      <c r="T341" s="89"/>
      <c r="U341" s="42"/>
      <c r="V341" s="42"/>
      <c r="W341" s="42"/>
      <c r="X341" s="42"/>
      <c r="Y341" s="42"/>
      <c r="Z341" s="42"/>
      <c r="AA341" s="42"/>
      <c r="AB341" s="42"/>
      <c r="AC341" s="42"/>
      <c r="AD341" s="42"/>
      <c r="AE341" s="42"/>
      <c r="AT341" s="20" t="s">
        <v>283</v>
      </c>
      <c r="AU341" s="20" t="s">
        <v>83</v>
      </c>
    </row>
    <row r="342" s="2" customFormat="1" ht="16.5" customHeight="1">
      <c r="A342" s="42"/>
      <c r="B342" s="43"/>
      <c r="C342" s="216" t="s">
        <v>3032</v>
      </c>
      <c r="D342" s="216" t="s">
        <v>217</v>
      </c>
      <c r="E342" s="217" t="s">
        <v>5132</v>
      </c>
      <c r="F342" s="218" t="s">
        <v>5052</v>
      </c>
      <c r="G342" s="219" t="s">
        <v>670</v>
      </c>
      <c r="H342" s="220">
        <v>1</v>
      </c>
      <c r="I342" s="221"/>
      <c r="J342" s="222">
        <f>ROUND(I342*H342,2)</f>
        <v>0</v>
      </c>
      <c r="K342" s="218" t="s">
        <v>32</v>
      </c>
      <c r="L342" s="48"/>
      <c r="M342" s="223" t="s">
        <v>32</v>
      </c>
      <c r="N342" s="224" t="s">
        <v>47</v>
      </c>
      <c r="O342" s="88"/>
      <c r="P342" s="225">
        <f>O342*H342</f>
        <v>0</v>
      </c>
      <c r="Q342" s="225">
        <v>0</v>
      </c>
      <c r="R342" s="225">
        <f>Q342*H342</f>
        <v>0</v>
      </c>
      <c r="S342" s="225">
        <v>0</v>
      </c>
      <c r="T342" s="226">
        <f>S342*H342</f>
        <v>0</v>
      </c>
      <c r="U342" s="42"/>
      <c r="V342" s="42"/>
      <c r="W342" s="42"/>
      <c r="X342" s="42"/>
      <c r="Y342" s="42"/>
      <c r="Z342" s="42"/>
      <c r="AA342" s="42"/>
      <c r="AB342" s="42"/>
      <c r="AC342" s="42"/>
      <c r="AD342" s="42"/>
      <c r="AE342" s="42"/>
      <c r="AR342" s="227" t="s">
        <v>215</v>
      </c>
      <c r="AT342" s="227" t="s">
        <v>217</v>
      </c>
      <c r="AU342" s="227" t="s">
        <v>83</v>
      </c>
      <c r="AY342" s="20" t="s">
        <v>214</v>
      </c>
      <c r="BE342" s="228">
        <f>IF(N342="základní",J342,0)</f>
        <v>0</v>
      </c>
      <c r="BF342" s="228">
        <f>IF(N342="snížená",J342,0)</f>
        <v>0</v>
      </c>
      <c r="BG342" s="228">
        <f>IF(N342="zákl. přenesená",J342,0)</f>
        <v>0</v>
      </c>
      <c r="BH342" s="228">
        <f>IF(N342="sníž. přenesená",J342,0)</f>
        <v>0</v>
      </c>
      <c r="BI342" s="228">
        <f>IF(N342="nulová",J342,0)</f>
        <v>0</v>
      </c>
      <c r="BJ342" s="20" t="s">
        <v>83</v>
      </c>
      <c r="BK342" s="228">
        <f>ROUND(I342*H342,2)</f>
        <v>0</v>
      </c>
      <c r="BL342" s="20" t="s">
        <v>215</v>
      </c>
      <c r="BM342" s="227" t="s">
        <v>3998</v>
      </c>
    </row>
    <row r="343" s="2" customFormat="1">
      <c r="A343" s="42"/>
      <c r="B343" s="43"/>
      <c r="C343" s="44"/>
      <c r="D343" s="236" t="s">
        <v>283</v>
      </c>
      <c r="E343" s="44"/>
      <c r="F343" s="267" t="s">
        <v>4447</v>
      </c>
      <c r="G343" s="44"/>
      <c r="H343" s="44"/>
      <c r="I343" s="231"/>
      <c r="J343" s="44"/>
      <c r="K343" s="44"/>
      <c r="L343" s="48"/>
      <c r="M343" s="232"/>
      <c r="N343" s="233"/>
      <c r="O343" s="88"/>
      <c r="P343" s="88"/>
      <c r="Q343" s="88"/>
      <c r="R343" s="88"/>
      <c r="S343" s="88"/>
      <c r="T343" s="89"/>
      <c r="U343" s="42"/>
      <c r="V343" s="42"/>
      <c r="W343" s="42"/>
      <c r="X343" s="42"/>
      <c r="Y343" s="42"/>
      <c r="Z343" s="42"/>
      <c r="AA343" s="42"/>
      <c r="AB343" s="42"/>
      <c r="AC343" s="42"/>
      <c r="AD343" s="42"/>
      <c r="AE343" s="42"/>
      <c r="AT343" s="20" t="s">
        <v>283</v>
      </c>
      <c r="AU343" s="20" t="s">
        <v>83</v>
      </c>
    </row>
    <row r="344" s="2" customFormat="1" ht="16.5" customHeight="1">
      <c r="A344" s="42"/>
      <c r="B344" s="43"/>
      <c r="C344" s="216" t="s">
        <v>3259</v>
      </c>
      <c r="D344" s="216" t="s">
        <v>217</v>
      </c>
      <c r="E344" s="217" t="s">
        <v>5133</v>
      </c>
      <c r="F344" s="218" t="s">
        <v>5054</v>
      </c>
      <c r="G344" s="219" t="s">
        <v>670</v>
      </c>
      <c r="H344" s="220">
        <v>2</v>
      </c>
      <c r="I344" s="221"/>
      <c r="J344" s="222">
        <f>ROUND(I344*H344,2)</f>
        <v>0</v>
      </c>
      <c r="K344" s="218" t="s">
        <v>32</v>
      </c>
      <c r="L344" s="48"/>
      <c r="M344" s="223" t="s">
        <v>32</v>
      </c>
      <c r="N344" s="224" t="s">
        <v>47</v>
      </c>
      <c r="O344" s="88"/>
      <c r="P344" s="225">
        <f>O344*H344</f>
        <v>0</v>
      </c>
      <c r="Q344" s="225">
        <v>0</v>
      </c>
      <c r="R344" s="225">
        <f>Q344*H344</f>
        <v>0</v>
      </c>
      <c r="S344" s="225">
        <v>0</v>
      </c>
      <c r="T344" s="226">
        <f>S344*H344</f>
        <v>0</v>
      </c>
      <c r="U344" s="42"/>
      <c r="V344" s="42"/>
      <c r="W344" s="42"/>
      <c r="X344" s="42"/>
      <c r="Y344" s="42"/>
      <c r="Z344" s="42"/>
      <c r="AA344" s="42"/>
      <c r="AB344" s="42"/>
      <c r="AC344" s="42"/>
      <c r="AD344" s="42"/>
      <c r="AE344" s="42"/>
      <c r="AR344" s="227" t="s">
        <v>215</v>
      </c>
      <c r="AT344" s="227" t="s">
        <v>217</v>
      </c>
      <c r="AU344" s="227" t="s">
        <v>83</v>
      </c>
      <c r="AY344" s="20" t="s">
        <v>214</v>
      </c>
      <c r="BE344" s="228">
        <f>IF(N344="základní",J344,0)</f>
        <v>0</v>
      </c>
      <c r="BF344" s="228">
        <f>IF(N344="snížená",J344,0)</f>
        <v>0</v>
      </c>
      <c r="BG344" s="228">
        <f>IF(N344="zákl. přenesená",J344,0)</f>
        <v>0</v>
      </c>
      <c r="BH344" s="228">
        <f>IF(N344="sníž. přenesená",J344,0)</f>
        <v>0</v>
      </c>
      <c r="BI344" s="228">
        <f>IF(N344="nulová",J344,0)</f>
        <v>0</v>
      </c>
      <c r="BJ344" s="20" t="s">
        <v>83</v>
      </c>
      <c r="BK344" s="228">
        <f>ROUND(I344*H344,2)</f>
        <v>0</v>
      </c>
      <c r="BL344" s="20" t="s">
        <v>215</v>
      </c>
      <c r="BM344" s="227" t="s">
        <v>3999</v>
      </c>
    </row>
    <row r="345" s="2" customFormat="1">
      <c r="A345" s="42"/>
      <c r="B345" s="43"/>
      <c r="C345" s="44"/>
      <c r="D345" s="236" t="s">
        <v>283</v>
      </c>
      <c r="E345" s="44"/>
      <c r="F345" s="267" t="s">
        <v>4447</v>
      </c>
      <c r="G345" s="44"/>
      <c r="H345" s="44"/>
      <c r="I345" s="231"/>
      <c r="J345" s="44"/>
      <c r="K345" s="44"/>
      <c r="L345" s="48"/>
      <c r="M345" s="232"/>
      <c r="N345" s="233"/>
      <c r="O345" s="88"/>
      <c r="P345" s="88"/>
      <c r="Q345" s="88"/>
      <c r="R345" s="88"/>
      <c r="S345" s="88"/>
      <c r="T345" s="89"/>
      <c r="U345" s="42"/>
      <c r="V345" s="42"/>
      <c r="W345" s="42"/>
      <c r="X345" s="42"/>
      <c r="Y345" s="42"/>
      <c r="Z345" s="42"/>
      <c r="AA345" s="42"/>
      <c r="AB345" s="42"/>
      <c r="AC345" s="42"/>
      <c r="AD345" s="42"/>
      <c r="AE345" s="42"/>
      <c r="AT345" s="20" t="s">
        <v>283</v>
      </c>
      <c r="AU345" s="20" t="s">
        <v>83</v>
      </c>
    </row>
    <row r="346" s="2" customFormat="1" ht="16.5" customHeight="1">
      <c r="A346" s="42"/>
      <c r="B346" s="43"/>
      <c r="C346" s="216" t="s">
        <v>3037</v>
      </c>
      <c r="D346" s="216" t="s">
        <v>217</v>
      </c>
      <c r="E346" s="217" t="s">
        <v>5134</v>
      </c>
      <c r="F346" s="218" t="s">
        <v>5056</v>
      </c>
      <c r="G346" s="219" t="s">
        <v>670</v>
      </c>
      <c r="H346" s="220">
        <v>3</v>
      </c>
      <c r="I346" s="221"/>
      <c r="J346" s="222">
        <f>ROUND(I346*H346,2)</f>
        <v>0</v>
      </c>
      <c r="K346" s="218" t="s">
        <v>32</v>
      </c>
      <c r="L346" s="48"/>
      <c r="M346" s="223" t="s">
        <v>32</v>
      </c>
      <c r="N346" s="224" t="s">
        <v>47</v>
      </c>
      <c r="O346" s="88"/>
      <c r="P346" s="225">
        <f>O346*H346</f>
        <v>0</v>
      </c>
      <c r="Q346" s="225">
        <v>0</v>
      </c>
      <c r="R346" s="225">
        <f>Q346*H346</f>
        <v>0</v>
      </c>
      <c r="S346" s="225">
        <v>0</v>
      </c>
      <c r="T346" s="226">
        <f>S346*H346</f>
        <v>0</v>
      </c>
      <c r="U346" s="42"/>
      <c r="V346" s="42"/>
      <c r="W346" s="42"/>
      <c r="X346" s="42"/>
      <c r="Y346" s="42"/>
      <c r="Z346" s="42"/>
      <c r="AA346" s="42"/>
      <c r="AB346" s="42"/>
      <c r="AC346" s="42"/>
      <c r="AD346" s="42"/>
      <c r="AE346" s="42"/>
      <c r="AR346" s="227" t="s">
        <v>215</v>
      </c>
      <c r="AT346" s="227" t="s">
        <v>217</v>
      </c>
      <c r="AU346" s="227" t="s">
        <v>83</v>
      </c>
      <c r="AY346" s="20" t="s">
        <v>214</v>
      </c>
      <c r="BE346" s="228">
        <f>IF(N346="základní",J346,0)</f>
        <v>0</v>
      </c>
      <c r="BF346" s="228">
        <f>IF(N346="snížená",J346,0)</f>
        <v>0</v>
      </c>
      <c r="BG346" s="228">
        <f>IF(N346="zákl. přenesená",J346,0)</f>
        <v>0</v>
      </c>
      <c r="BH346" s="228">
        <f>IF(N346="sníž. přenesená",J346,0)</f>
        <v>0</v>
      </c>
      <c r="BI346" s="228">
        <f>IF(N346="nulová",J346,0)</f>
        <v>0</v>
      </c>
      <c r="BJ346" s="20" t="s">
        <v>83</v>
      </c>
      <c r="BK346" s="228">
        <f>ROUND(I346*H346,2)</f>
        <v>0</v>
      </c>
      <c r="BL346" s="20" t="s">
        <v>215</v>
      </c>
      <c r="BM346" s="227" t="s">
        <v>4000</v>
      </c>
    </row>
    <row r="347" s="2" customFormat="1">
      <c r="A347" s="42"/>
      <c r="B347" s="43"/>
      <c r="C347" s="44"/>
      <c r="D347" s="236" t="s">
        <v>283</v>
      </c>
      <c r="E347" s="44"/>
      <c r="F347" s="267" t="s">
        <v>4447</v>
      </c>
      <c r="G347" s="44"/>
      <c r="H347" s="44"/>
      <c r="I347" s="231"/>
      <c r="J347" s="44"/>
      <c r="K347" s="44"/>
      <c r="L347" s="48"/>
      <c r="M347" s="232"/>
      <c r="N347" s="233"/>
      <c r="O347" s="88"/>
      <c r="P347" s="88"/>
      <c r="Q347" s="88"/>
      <c r="R347" s="88"/>
      <c r="S347" s="88"/>
      <c r="T347" s="89"/>
      <c r="U347" s="42"/>
      <c r="V347" s="42"/>
      <c r="W347" s="42"/>
      <c r="X347" s="42"/>
      <c r="Y347" s="42"/>
      <c r="Z347" s="42"/>
      <c r="AA347" s="42"/>
      <c r="AB347" s="42"/>
      <c r="AC347" s="42"/>
      <c r="AD347" s="42"/>
      <c r="AE347" s="42"/>
      <c r="AT347" s="20" t="s">
        <v>283</v>
      </c>
      <c r="AU347" s="20" t="s">
        <v>83</v>
      </c>
    </row>
    <row r="348" s="2" customFormat="1" ht="16.5" customHeight="1">
      <c r="A348" s="42"/>
      <c r="B348" s="43"/>
      <c r="C348" s="216" t="s">
        <v>3267</v>
      </c>
      <c r="D348" s="216" t="s">
        <v>217</v>
      </c>
      <c r="E348" s="217" t="s">
        <v>5135</v>
      </c>
      <c r="F348" s="218" t="s">
        <v>5058</v>
      </c>
      <c r="G348" s="219" t="s">
        <v>670</v>
      </c>
      <c r="H348" s="220">
        <v>3</v>
      </c>
      <c r="I348" s="221"/>
      <c r="J348" s="222">
        <f>ROUND(I348*H348,2)</f>
        <v>0</v>
      </c>
      <c r="K348" s="218" t="s">
        <v>32</v>
      </c>
      <c r="L348" s="48"/>
      <c r="M348" s="223" t="s">
        <v>32</v>
      </c>
      <c r="N348" s="224" t="s">
        <v>47</v>
      </c>
      <c r="O348" s="88"/>
      <c r="P348" s="225">
        <f>O348*H348</f>
        <v>0</v>
      </c>
      <c r="Q348" s="225">
        <v>0</v>
      </c>
      <c r="R348" s="225">
        <f>Q348*H348</f>
        <v>0</v>
      </c>
      <c r="S348" s="225">
        <v>0</v>
      </c>
      <c r="T348" s="226">
        <f>S348*H348</f>
        <v>0</v>
      </c>
      <c r="U348" s="42"/>
      <c r="V348" s="42"/>
      <c r="W348" s="42"/>
      <c r="X348" s="42"/>
      <c r="Y348" s="42"/>
      <c r="Z348" s="42"/>
      <c r="AA348" s="42"/>
      <c r="AB348" s="42"/>
      <c r="AC348" s="42"/>
      <c r="AD348" s="42"/>
      <c r="AE348" s="42"/>
      <c r="AR348" s="227" t="s">
        <v>215</v>
      </c>
      <c r="AT348" s="227" t="s">
        <v>217</v>
      </c>
      <c r="AU348" s="227" t="s">
        <v>83</v>
      </c>
      <c r="AY348" s="20" t="s">
        <v>214</v>
      </c>
      <c r="BE348" s="228">
        <f>IF(N348="základní",J348,0)</f>
        <v>0</v>
      </c>
      <c r="BF348" s="228">
        <f>IF(N348="snížená",J348,0)</f>
        <v>0</v>
      </c>
      <c r="BG348" s="228">
        <f>IF(N348="zákl. přenesená",J348,0)</f>
        <v>0</v>
      </c>
      <c r="BH348" s="228">
        <f>IF(N348="sníž. přenesená",J348,0)</f>
        <v>0</v>
      </c>
      <c r="BI348" s="228">
        <f>IF(N348="nulová",J348,0)</f>
        <v>0</v>
      </c>
      <c r="BJ348" s="20" t="s">
        <v>83</v>
      </c>
      <c r="BK348" s="228">
        <f>ROUND(I348*H348,2)</f>
        <v>0</v>
      </c>
      <c r="BL348" s="20" t="s">
        <v>215</v>
      </c>
      <c r="BM348" s="227" t="s">
        <v>4001</v>
      </c>
    </row>
    <row r="349" s="2" customFormat="1">
      <c r="A349" s="42"/>
      <c r="B349" s="43"/>
      <c r="C349" s="44"/>
      <c r="D349" s="236" t="s">
        <v>283</v>
      </c>
      <c r="E349" s="44"/>
      <c r="F349" s="267" t="s">
        <v>4447</v>
      </c>
      <c r="G349" s="44"/>
      <c r="H349" s="44"/>
      <c r="I349" s="231"/>
      <c r="J349" s="44"/>
      <c r="K349" s="44"/>
      <c r="L349" s="48"/>
      <c r="M349" s="232"/>
      <c r="N349" s="233"/>
      <c r="O349" s="88"/>
      <c r="P349" s="88"/>
      <c r="Q349" s="88"/>
      <c r="R349" s="88"/>
      <c r="S349" s="88"/>
      <c r="T349" s="89"/>
      <c r="U349" s="42"/>
      <c r="V349" s="42"/>
      <c r="W349" s="42"/>
      <c r="X349" s="42"/>
      <c r="Y349" s="42"/>
      <c r="Z349" s="42"/>
      <c r="AA349" s="42"/>
      <c r="AB349" s="42"/>
      <c r="AC349" s="42"/>
      <c r="AD349" s="42"/>
      <c r="AE349" s="42"/>
      <c r="AT349" s="20" t="s">
        <v>283</v>
      </c>
      <c r="AU349" s="20" t="s">
        <v>83</v>
      </c>
    </row>
    <row r="350" s="2" customFormat="1" ht="16.5" customHeight="1">
      <c r="A350" s="42"/>
      <c r="B350" s="43"/>
      <c r="C350" s="216" t="s">
        <v>3042</v>
      </c>
      <c r="D350" s="216" t="s">
        <v>217</v>
      </c>
      <c r="E350" s="217" t="s">
        <v>5136</v>
      </c>
      <c r="F350" s="218" t="s">
        <v>5060</v>
      </c>
      <c r="G350" s="219" t="s">
        <v>670</v>
      </c>
      <c r="H350" s="220">
        <v>7</v>
      </c>
      <c r="I350" s="221"/>
      <c r="J350" s="222">
        <f>ROUND(I350*H350,2)</f>
        <v>0</v>
      </c>
      <c r="K350" s="218" t="s">
        <v>32</v>
      </c>
      <c r="L350" s="48"/>
      <c r="M350" s="223" t="s">
        <v>32</v>
      </c>
      <c r="N350" s="224" t="s">
        <v>47</v>
      </c>
      <c r="O350" s="88"/>
      <c r="P350" s="225">
        <f>O350*H350</f>
        <v>0</v>
      </c>
      <c r="Q350" s="225">
        <v>0</v>
      </c>
      <c r="R350" s="225">
        <f>Q350*H350</f>
        <v>0</v>
      </c>
      <c r="S350" s="225">
        <v>0</v>
      </c>
      <c r="T350" s="226">
        <f>S350*H350</f>
        <v>0</v>
      </c>
      <c r="U350" s="42"/>
      <c r="V350" s="42"/>
      <c r="W350" s="42"/>
      <c r="X350" s="42"/>
      <c r="Y350" s="42"/>
      <c r="Z350" s="42"/>
      <c r="AA350" s="42"/>
      <c r="AB350" s="42"/>
      <c r="AC350" s="42"/>
      <c r="AD350" s="42"/>
      <c r="AE350" s="42"/>
      <c r="AR350" s="227" t="s">
        <v>215</v>
      </c>
      <c r="AT350" s="227" t="s">
        <v>217</v>
      </c>
      <c r="AU350" s="227" t="s">
        <v>83</v>
      </c>
      <c r="AY350" s="20" t="s">
        <v>214</v>
      </c>
      <c r="BE350" s="228">
        <f>IF(N350="základní",J350,0)</f>
        <v>0</v>
      </c>
      <c r="BF350" s="228">
        <f>IF(N350="snížená",J350,0)</f>
        <v>0</v>
      </c>
      <c r="BG350" s="228">
        <f>IF(N350="zákl. přenesená",J350,0)</f>
        <v>0</v>
      </c>
      <c r="BH350" s="228">
        <f>IF(N350="sníž. přenesená",J350,0)</f>
        <v>0</v>
      </c>
      <c r="BI350" s="228">
        <f>IF(N350="nulová",J350,0)</f>
        <v>0</v>
      </c>
      <c r="BJ350" s="20" t="s">
        <v>83</v>
      </c>
      <c r="BK350" s="228">
        <f>ROUND(I350*H350,2)</f>
        <v>0</v>
      </c>
      <c r="BL350" s="20" t="s">
        <v>215</v>
      </c>
      <c r="BM350" s="227" t="s">
        <v>4002</v>
      </c>
    </row>
    <row r="351" s="2" customFormat="1">
      <c r="A351" s="42"/>
      <c r="B351" s="43"/>
      <c r="C351" s="44"/>
      <c r="D351" s="236" t="s">
        <v>283</v>
      </c>
      <c r="E351" s="44"/>
      <c r="F351" s="267" t="s">
        <v>4447</v>
      </c>
      <c r="G351" s="44"/>
      <c r="H351" s="44"/>
      <c r="I351" s="231"/>
      <c r="J351" s="44"/>
      <c r="K351" s="44"/>
      <c r="L351" s="48"/>
      <c r="M351" s="232"/>
      <c r="N351" s="233"/>
      <c r="O351" s="88"/>
      <c r="P351" s="88"/>
      <c r="Q351" s="88"/>
      <c r="R351" s="88"/>
      <c r="S351" s="88"/>
      <c r="T351" s="89"/>
      <c r="U351" s="42"/>
      <c r="V351" s="42"/>
      <c r="W351" s="42"/>
      <c r="X351" s="42"/>
      <c r="Y351" s="42"/>
      <c r="Z351" s="42"/>
      <c r="AA351" s="42"/>
      <c r="AB351" s="42"/>
      <c r="AC351" s="42"/>
      <c r="AD351" s="42"/>
      <c r="AE351" s="42"/>
      <c r="AT351" s="20" t="s">
        <v>283</v>
      </c>
      <c r="AU351" s="20" t="s">
        <v>83</v>
      </c>
    </row>
    <row r="352" s="2" customFormat="1" ht="16.5" customHeight="1">
      <c r="A352" s="42"/>
      <c r="B352" s="43"/>
      <c r="C352" s="216" t="s">
        <v>3276</v>
      </c>
      <c r="D352" s="216" t="s">
        <v>217</v>
      </c>
      <c r="E352" s="217" t="s">
        <v>5137</v>
      </c>
      <c r="F352" s="218" t="s">
        <v>5062</v>
      </c>
      <c r="G352" s="219" t="s">
        <v>670</v>
      </c>
      <c r="H352" s="220">
        <v>13</v>
      </c>
      <c r="I352" s="221"/>
      <c r="J352" s="222">
        <f>ROUND(I352*H352,2)</f>
        <v>0</v>
      </c>
      <c r="K352" s="218" t="s">
        <v>32</v>
      </c>
      <c r="L352" s="48"/>
      <c r="M352" s="223" t="s">
        <v>32</v>
      </c>
      <c r="N352" s="224" t="s">
        <v>47</v>
      </c>
      <c r="O352" s="88"/>
      <c r="P352" s="225">
        <f>O352*H352</f>
        <v>0</v>
      </c>
      <c r="Q352" s="225">
        <v>0</v>
      </c>
      <c r="R352" s="225">
        <f>Q352*H352</f>
        <v>0</v>
      </c>
      <c r="S352" s="225">
        <v>0</v>
      </c>
      <c r="T352" s="226">
        <f>S352*H352</f>
        <v>0</v>
      </c>
      <c r="U352" s="42"/>
      <c r="V352" s="42"/>
      <c r="W352" s="42"/>
      <c r="X352" s="42"/>
      <c r="Y352" s="42"/>
      <c r="Z352" s="42"/>
      <c r="AA352" s="42"/>
      <c r="AB352" s="42"/>
      <c r="AC352" s="42"/>
      <c r="AD352" s="42"/>
      <c r="AE352" s="42"/>
      <c r="AR352" s="227" t="s">
        <v>215</v>
      </c>
      <c r="AT352" s="227" t="s">
        <v>217</v>
      </c>
      <c r="AU352" s="227" t="s">
        <v>83</v>
      </c>
      <c r="AY352" s="20" t="s">
        <v>214</v>
      </c>
      <c r="BE352" s="228">
        <f>IF(N352="základní",J352,0)</f>
        <v>0</v>
      </c>
      <c r="BF352" s="228">
        <f>IF(N352="snížená",J352,0)</f>
        <v>0</v>
      </c>
      <c r="BG352" s="228">
        <f>IF(N352="zákl. přenesená",J352,0)</f>
        <v>0</v>
      </c>
      <c r="BH352" s="228">
        <f>IF(N352="sníž. přenesená",J352,0)</f>
        <v>0</v>
      </c>
      <c r="BI352" s="228">
        <f>IF(N352="nulová",J352,0)</f>
        <v>0</v>
      </c>
      <c r="BJ352" s="20" t="s">
        <v>83</v>
      </c>
      <c r="BK352" s="228">
        <f>ROUND(I352*H352,2)</f>
        <v>0</v>
      </c>
      <c r="BL352" s="20" t="s">
        <v>215</v>
      </c>
      <c r="BM352" s="227" t="s">
        <v>4004</v>
      </c>
    </row>
    <row r="353" s="2" customFormat="1">
      <c r="A353" s="42"/>
      <c r="B353" s="43"/>
      <c r="C353" s="44"/>
      <c r="D353" s="236" t="s">
        <v>283</v>
      </c>
      <c r="E353" s="44"/>
      <c r="F353" s="267" t="s">
        <v>4447</v>
      </c>
      <c r="G353" s="44"/>
      <c r="H353" s="44"/>
      <c r="I353" s="231"/>
      <c r="J353" s="44"/>
      <c r="K353" s="44"/>
      <c r="L353" s="48"/>
      <c r="M353" s="232"/>
      <c r="N353" s="233"/>
      <c r="O353" s="88"/>
      <c r="P353" s="88"/>
      <c r="Q353" s="88"/>
      <c r="R353" s="88"/>
      <c r="S353" s="88"/>
      <c r="T353" s="89"/>
      <c r="U353" s="42"/>
      <c r="V353" s="42"/>
      <c r="W353" s="42"/>
      <c r="X353" s="42"/>
      <c r="Y353" s="42"/>
      <c r="Z353" s="42"/>
      <c r="AA353" s="42"/>
      <c r="AB353" s="42"/>
      <c r="AC353" s="42"/>
      <c r="AD353" s="42"/>
      <c r="AE353" s="42"/>
      <c r="AT353" s="20" t="s">
        <v>283</v>
      </c>
      <c r="AU353" s="20" t="s">
        <v>83</v>
      </c>
    </row>
    <row r="354" s="2" customFormat="1" ht="24.15" customHeight="1">
      <c r="A354" s="42"/>
      <c r="B354" s="43"/>
      <c r="C354" s="216" t="s">
        <v>3046</v>
      </c>
      <c r="D354" s="216" t="s">
        <v>217</v>
      </c>
      <c r="E354" s="217" t="s">
        <v>5138</v>
      </c>
      <c r="F354" s="218" t="s">
        <v>5064</v>
      </c>
      <c r="G354" s="219" t="s">
        <v>670</v>
      </c>
      <c r="H354" s="220">
        <v>5</v>
      </c>
      <c r="I354" s="221"/>
      <c r="J354" s="222">
        <f>ROUND(I354*H354,2)</f>
        <v>0</v>
      </c>
      <c r="K354" s="218" t="s">
        <v>32</v>
      </c>
      <c r="L354" s="48"/>
      <c r="M354" s="223" t="s">
        <v>32</v>
      </c>
      <c r="N354" s="224" t="s">
        <v>47</v>
      </c>
      <c r="O354" s="88"/>
      <c r="P354" s="225">
        <f>O354*H354</f>
        <v>0</v>
      </c>
      <c r="Q354" s="225">
        <v>0</v>
      </c>
      <c r="R354" s="225">
        <f>Q354*H354</f>
        <v>0</v>
      </c>
      <c r="S354" s="225">
        <v>0</v>
      </c>
      <c r="T354" s="226">
        <f>S354*H354</f>
        <v>0</v>
      </c>
      <c r="U354" s="42"/>
      <c r="V354" s="42"/>
      <c r="W354" s="42"/>
      <c r="X354" s="42"/>
      <c r="Y354" s="42"/>
      <c r="Z354" s="42"/>
      <c r="AA354" s="42"/>
      <c r="AB354" s="42"/>
      <c r="AC354" s="42"/>
      <c r="AD354" s="42"/>
      <c r="AE354" s="42"/>
      <c r="AR354" s="227" t="s">
        <v>215</v>
      </c>
      <c r="AT354" s="227" t="s">
        <v>217</v>
      </c>
      <c r="AU354" s="227" t="s">
        <v>83</v>
      </c>
      <c r="AY354" s="20" t="s">
        <v>214</v>
      </c>
      <c r="BE354" s="228">
        <f>IF(N354="základní",J354,0)</f>
        <v>0</v>
      </c>
      <c r="BF354" s="228">
        <f>IF(N354="snížená",J354,0)</f>
        <v>0</v>
      </c>
      <c r="BG354" s="228">
        <f>IF(N354="zákl. přenesená",J354,0)</f>
        <v>0</v>
      </c>
      <c r="BH354" s="228">
        <f>IF(N354="sníž. přenesená",J354,0)</f>
        <v>0</v>
      </c>
      <c r="BI354" s="228">
        <f>IF(N354="nulová",J354,0)</f>
        <v>0</v>
      </c>
      <c r="BJ354" s="20" t="s">
        <v>83</v>
      </c>
      <c r="BK354" s="228">
        <f>ROUND(I354*H354,2)</f>
        <v>0</v>
      </c>
      <c r="BL354" s="20" t="s">
        <v>215</v>
      </c>
      <c r="BM354" s="227" t="s">
        <v>4005</v>
      </c>
    </row>
    <row r="355" s="2" customFormat="1">
      <c r="A355" s="42"/>
      <c r="B355" s="43"/>
      <c r="C355" s="44"/>
      <c r="D355" s="236" t="s">
        <v>283</v>
      </c>
      <c r="E355" s="44"/>
      <c r="F355" s="267" t="s">
        <v>4447</v>
      </c>
      <c r="G355" s="44"/>
      <c r="H355" s="44"/>
      <c r="I355" s="231"/>
      <c r="J355" s="44"/>
      <c r="K355" s="44"/>
      <c r="L355" s="48"/>
      <c r="M355" s="232"/>
      <c r="N355" s="233"/>
      <c r="O355" s="88"/>
      <c r="P355" s="88"/>
      <c r="Q355" s="88"/>
      <c r="R355" s="88"/>
      <c r="S355" s="88"/>
      <c r="T355" s="89"/>
      <c r="U355" s="42"/>
      <c r="V355" s="42"/>
      <c r="W355" s="42"/>
      <c r="X355" s="42"/>
      <c r="Y355" s="42"/>
      <c r="Z355" s="42"/>
      <c r="AA355" s="42"/>
      <c r="AB355" s="42"/>
      <c r="AC355" s="42"/>
      <c r="AD355" s="42"/>
      <c r="AE355" s="42"/>
      <c r="AT355" s="20" t="s">
        <v>283</v>
      </c>
      <c r="AU355" s="20" t="s">
        <v>83</v>
      </c>
    </row>
    <row r="356" s="2" customFormat="1" ht="16.5" customHeight="1">
      <c r="A356" s="42"/>
      <c r="B356" s="43"/>
      <c r="C356" s="216" t="s">
        <v>3284</v>
      </c>
      <c r="D356" s="216" t="s">
        <v>217</v>
      </c>
      <c r="E356" s="217" t="s">
        <v>5139</v>
      </c>
      <c r="F356" s="218" t="s">
        <v>5072</v>
      </c>
      <c r="G356" s="219" t="s">
        <v>670</v>
      </c>
      <c r="H356" s="220">
        <v>7</v>
      </c>
      <c r="I356" s="221"/>
      <c r="J356" s="222">
        <f>ROUND(I356*H356,2)</f>
        <v>0</v>
      </c>
      <c r="K356" s="218" t="s">
        <v>32</v>
      </c>
      <c r="L356" s="48"/>
      <c r="M356" s="223" t="s">
        <v>32</v>
      </c>
      <c r="N356" s="224" t="s">
        <v>47</v>
      </c>
      <c r="O356" s="88"/>
      <c r="P356" s="225">
        <f>O356*H356</f>
        <v>0</v>
      </c>
      <c r="Q356" s="225">
        <v>0</v>
      </c>
      <c r="R356" s="225">
        <f>Q356*H356</f>
        <v>0</v>
      </c>
      <c r="S356" s="225">
        <v>0</v>
      </c>
      <c r="T356" s="226">
        <f>S356*H356</f>
        <v>0</v>
      </c>
      <c r="U356" s="42"/>
      <c r="V356" s="42"/>
      <c r="W356" s="42"/>
      <c r="X356" s="42"/>
      <c r="Y356" s="42"/>
      <c r="Z356" s="42"/>
      <c r="AA356" s="42"/>
      <c r="AB356" s="42"/>
      <c r="AC356" s="42"/>
      <c r="AD356" s="42"/>
      <c r="AE356" s="42"/>
      <c r="AR356" s="227" t="s">
        <v>215</v>
      </c>
      <c r="AT356" s="227" t="s">
        <v>217</v>
      </c>
      <c r="AU356" s="227" t="s">
        <v>83</v>
      </c>
      <c r="AY356" s="20" t="s">
        <v>214</v>
      </c>
      <c r="BE356" s="228">
        <f>IF(N356="základní",J356,0)</f>
        <v>0</v>
      </c>
      <c r="BF356" s="228">
        <f>IF(N356="snížená",J356,0)</f>
        <v>0</v>
      </c>
      <c r="BG356" s="228">
        <f>IF(N356="zákl. přenesená",J356,0)</f>
        <v>0</v>
      </c>
      <c r="BH356" s="228">
        <f>IF(N356="sníž. přenesená",J356,0)</f>
        <v>0</v>
      </c>
      <c r="BI356" s="228">
        <f>IF(N356="nulová",J356,0)</f>
        <v>0</v>
      </c>
      <c r="BJ356" s="20" t="s">
        <v>83</v>
      </c>
      <c r="BK356" s="228">
        <f>ROUND(I356*H356,2)</f>
        <v>0</v>
      </c>
      <c r="BL356" s="20" t="s">
        <v>215</v>
      </c>
      <c r="BM356" s="227" t="s">
        <v>4007</v>
      </c>
    </row>
    <row r="357" s="2" customFormat="1">
      <c r="A357" s="42"/>
      <c r="B357" s="43"/>
      <c r="C357" s="44"/>
      <c r="D357" s="236" t="s">
        <v>283</v>
      </c>
      <c r="E357" s="44"/>
      <c r="F357" s="267" t="s">
        <v>4447</v>
      </c>
      <c r="G357" s="44"/>
      <c r="H357" s="44"/>
      <c r="I357" s="231"/>
      <c r="J357" s="44"/>
      <c r="K357" s="44"/>
      <c r="L357" s="48"/>
      <c r="M357" s="232"/>
      <c r="N357" s="233"/>
      <c r="O357" s="88"/>
      <c r="P357" s="88"/>
      <c r="Q357" s="88"/>
      <c r="R357" s="88"/>
      <c r="S357" s="88"/>
      <c r="T357" s="89"/>
      <c r="U357" s="42"/>
      <c r="V357" s="42"/>
      <c r="W357" s="42"/>
      <c r="X357" s="42"/>
      <c r="Y357" s="42"/>
      <c r="Z357" s="42"/>
      <c r="AA357" s="42"/>
      <c r="AB357" s="42"/>
      <c r="AC357" s="42"/>
      <c r="AD357" s="42"/>
      <c r="AE357" s="42"/>
      <c r="AT357" s="20" t="s">
        <v>283</v>
      </c>
      <c r="AU357" s="20" t="s">
        <v>83</v>
      </c>
    </row>
    <row r="358" s="2" customFormat="1" ht="16.5" customHeight="1">
      <c r="A358" s="42"/>
      <c r="B358" s="43"/>
      <c r="C358" s="216" t="s">
        <v>3051</v>
      </c>
      <c r="D358" s="216" t="s">
        <v>217</v>
      </c>
      <c r="E358" s="217" t="s">
        <v>5140</v>
      </c>
      <c r="F358" s="218" t="s">
        <v>5074</v>
      </c>
      <c r="G358" s="219" t="s">
        <v>670</v>
      </c>
      <c r="H358" s="220">
        <v>2</v>
      </c>
      <c r="I358" s="221"/>
      <c r="J358" s="222">
        <f>ROUND(I358*H358,2)</f>
        <v>0</v>
      </c>
      <c r="K358" s="218" t="s">
        <v>32</v>
      </c>
      <c r="L358" s="48"/>
      <c r="M358" s="223" t="s">
        <v>32</v>
      </c>
      <c r="N358" s="224" t="s">
        <v>47</v>
      </c>
      <c r="O358" s="88"/>
      <c r="P358" s="225">
        <f>O358*H358</f>
        <v>0</v>
      </c>
      <c r="Q358" s="225">
        <v>0</v>
      </c>
      <c r="R358" s="225">
        <f>Q358*H358</f>
        <v>0</v>
      </c>
      <c r="S358" s="225">
        <v>0</v>
      </c>
      <c r="T358" s="226">
        <f>S358*H358</f>
        <v>0</v>
      </c>
      <c r="U358" s="42"/>
      <c r="V358" s="42"/>
      <c r="W358" s="42"/>
      <c r="X358" s="42"/>
      <c r="Y358" s="42"/>
      <c r="Z358" s="42"/>
      <c r="AA358" s="42"/>
      <c r="AB358" s="42"/>
      <c r="AC358" s="42"/>
      <c r="AD358" s="42"/>
      <c r="AE358" s="42"/>
      <c r="AR358" s="227" t="s">
        <v>215</v>
      </c>
      <c r="AT358" s="227" t="s">
        <v>217</v>
      </c>
      <c r="AU358" s="227" t="s">
        <v>83</v>
      </c>
      <c r="AY358" s="20" t="s">
        <v>214</v>
      </c>
      <c r="BE358" s="228">
        <f>IF(N358="základní",J358,0)</f>
        <v>0</v>
      </c>
      <c r="BF358" s="228">
        <f>IF(N358="snížená",J358,0)</f>
        <v>0</v>
      </c>
      <c r="BG358" s="228">
        <f>IF(N358="zákl. přenesená",J358,0)</f>
        <v>0</v>
      </c>
      <c r="BH358" s="228">
        <f>IF(N358="sníž. přenesená",J358,0)</f>
        <v>0</v>
      </c>
      <c r="BI358" s="228">
        <f>IF(N358="nulová",J358,0)</f>
        <v>0</v>
      </c>
      <c r="BJ358" s="20" t="s">
        <v>83</v>
      </c>
      <c r="BK358" s="228">
        <f>ROUND(I358*H358,2)</f>
        <v>0</v>
      </c>
      <c r="BL358" s="20" t="s">
        <v>215</v>
      </c>
      <c r="BM358" s="227" t="s">
        <v>4008</v>
      </c>
    </row>
    <row r="359" s="2" customFormat="1">
      <c r="A359" s="42"/>
      <c r="B359" s="43"/>
      <c r="C359" s="44"/>
      <c r="D359" s="236" t="s">
        <v>283</v>
      </c>
      <c r="E359" s="44"/>
      <c r="F359" s="267" t="s">
        <v>4447</v>
      </c>
      <c r="G359" s="44"/>
      <c r="H359" s="44"/>
      <c r="I359" s="231"/>
      <c r="J359" s="44"/>
      <c r="K359" s="44"/>
      <c r="L359" s="48"/>
      <c r="M359" s="232"/>
      <c r="N359" s="233"/>
      <c r="O359" s="88"/>
      <c r="P359" s="88"/>
      <c r="Q359" s="88"/>
      <c r="R359" s="88"/>
      <c r="S359" s="88"/>
      <c r="T359" s="89"/>
      <c r="U359" s="42"/>
      <c r="V359" s="42"/>
      <c r="W359" s="42"/>
      <c r="X359" s="42"/>
      <c r="Y359" s="42"/>
      <c r="Z359" s="42"/>
      <c r="AA359" s="42"/>
      <c r="AB359" s="42"/>
      <c r="AC359" s="42"/>
      <c r="AD359" s="42"/>
      <c r="AE359" s="42"/>
      <c r="AT359" s="20" t="s">
        <v>283</v>
      </c>
      <c r="AU359" s="20" t="s">
        <v>83</v>
      </c>
    </row>
    <row r="360" s="2" customFormat="1" ht="16.5" customHeight="1">
      <c r="A360" s="42"/>
      <c r="B360" s="43"/>
      <c r="C360" s="216" t="s">
        <v>3293</v>
      </c>
      <c r="D360" s="216" t="s">
        <v>217</v>
      </c>
      <c r="E360" s="217" t="s">
        <v>5141</v>
      </c>
      <c r="F360" s="218" t="s">
        <v>5108</v>
      </c>
      <c r="G360" s="219" t="s">
        <v>670</v>
      </c>
      <c r="H360" s="220">
        <v>2</v>
      </c>
      <c r="I360" s="221"/>
      <c r="J360" s="222">
        <f>ROUND(I360*H360,2)</f>
        <v>0</v>
      </c>
      <c r="K360" s="218" t="s">
        <v>32</v>
      </c>
      <c r="L360" s="48"/>
      <c r="M360" s="223" t="s">
        <v>32</v>
      </c>
      <c r="N360" s="224" t="s">
        <v>47</v>
      </c>
      <c r="O360" s="88"/>
      <c r="P360" s="225">
        <f>O360*H360</f>
        <v>0</v>
      </c>
      <c r="Q360" s="225">
        <v>0</v>
      </c>
      <c r="R360" s="225">
        <f>Q360*H360</f>
        <v>0</v>
      </c>
      <c r="S360" s="225">
        <v>0</v>
      </c>
      <c r="T360" s="226">
        <f>S360*H360</f>
        <v>0</v>
      </c>
      <c r="U360" s="42"/>
      <c r="V360" s="42"/>
      <c r="W360" s="42"/>
      <c r="X360" s="42"/>
      <c r="Y360" s="42"/>
      <c r="Z360" s="42"/>
      <c r="AA360" s="42"/>
      <c r="AB360" s="42"/>
      <c r="AC360" s="42"/>
      <c r="AD360" s="42"/>
      <c r="AE360" s="42"/>
      <c r="AR360" s="227" t="s">
        <v>215</v>
      </c>
      <c r="AT360" s="227" t="s">
        <v>217</v>
      </c>
      <c r="AU360" s="227" t="s">
        <v>83</v>
      </c>
      <c r="AY360" s="20" t="s">
        <v>214</v>
      </c>
      <c r="BE360" s="228">
        <f>IF(N360="základní",J360,0)</f>
        <v>0</v>
      </c>
      <c r="BF360" s="228">
        <f>IF(N360="snížená",J360,0)</f>
        <v>0</v>
      </c>
      <c r="BG360" s="228">
        <f>IF(N360="zákl. přenesená",J360,0)</f>
        <v>0</v>
      </c>
      <c r="BH360" s="228">
        <f>IF(N360="sníž. přenesená",J360,0)</f>
        <v>0</v>
      </c>
      <c r="BI360" s="228">
        <f>IF(N360="nulová",J360,0)</f>
        <v>0</v>
      </c>
      <c r="BJ360" s="20" t="s">
        <v>83</v>
      </c>
      <c r="BK360" s="228">
        <f>ROUND(I360*H360,2)</f>
        <v>0</v>
      </c>
      <c r="BL360" s="20" t="s">
        <v>215</v>
      </c>
      <c r="BM360" s="227" t="s">
        <v>4010</v>
      </c>
    </row>
    <row r="361" s="2" customFormat="1">
      <c r="A361" s="42"/>
      <c r="B361" s="43"/>
      <c r="C361" s="44"/>
      <c r="D361" s="236" t="s">
        <v>283</v>
      </c>
      <c r="E361" s="44"/>
      <c r="F361" s="267" t="s">
        <v>4447</v>
      </c>
      <c r="G361" s="44"/>
      <c r="H361" s="44"/>
      <c r="I361" s="231"/>
      <c r="J361" s="44"/>
      <c r="K361" s="44"/>
      <c r="L361" s="48"/>
      <c r="M361" s="232"/>
      <c r="N361" s="233"/>
      <c r="O361" s="88"/>
      <c r="P361" s="88"/>
      <c r="Q361" s="88"/>
      <c r="R361" s="88"/>
      <c r="S361" s="88"/>
      <c r="T361" s="89"/>
      <c r="U361" s="42"/>
      <c r="V361" s="42"/>
      <c r="W361" s="42"/>
      <c r="X361" s="42"/>
      <c r="Y361" s="42"/>
      <c r="Z361" s="42"/>
      <c r="AA361" s="42"/>
      <c r="AB361" s="42"/>
      <c r="AC361" s="42"/>
      <c r="AD361" s="42"/>
      <c r="AE361" s="42"/>
      <c r="AT361" s="20" t="s">
        <v>283</v>
      </c>
      <c r="AU361" s="20" t="s">
        <v>83</v>
      </c>
    </row>
    <row r="362" s="2" customFormat="1" ht="16.5" customHeight="1">
      <c r="A362" s="42"/>
      <c r="B362" s="43"/>
      <c r="C362" s="216" t="s">
        <v>3054</v>
      </c>
      <c r="D362" s="216" t="s">
        <v>217</v>
      </c>
      <c r="E362" s="217" t="s">
        <v>5142</v>
      </c>
      <c r="F362" s="218" t="s">
        <v>5076</v>
      </c>
      <c r="G362" s="219" t="s">
        <v>670</v>
      </c>
      <c r="H362" s="220">
        <v>1</v>
      </c>
      <c r="I362" s="221"/>
      <c r="J362" s="222">
        <f>ROUND(I362*H362,2)</f>
        <v>0</v>
      </c>
      <c r="K362" s="218" t="s">
        <v>32</v>
      </c>
      <c r="L362" s="48"/>
      <c r="M362" s="223" t="s">
        <v>32</v>
      </c>
      <c r="N362" s="224" t="s">
        <v>47</v>
      </c>
      <c r="O362" s="88"/>
      <c r="P362" s="225">
        <f>O362*H362</f>
        <v>0</v>
      </c>
      <c r="Q362" s="225">
        <v>0</v>
      </c>
      <c r="R362" s="225">
        <f>Q362*H362</f>
        <v>0</v>
      </c>
      <c r="S362" s="225">
        <v>0</v>
      </c>
      <c r="T362" s="226">
        <f>S362*H362</f>
        <v>0</v>
      </c>
      <c r="U362" s="42"/>
      <c r="V362" s="42"/>
      <c r="W362" s="42"/>
      <c r="X362" s="42"/>
      <c r="Y362" s="42"/>
      <c r="Z362" s="42"/>
      <c r="AA362" s="42"/>
      <c r="AB362" s="42"/>
      <c r="AC362" s="42"/>
      <c r="AD362" s="42"/>
      <c r="AE362" s="42"/>
      <c r="AR362" s="227" t="s">
        <v>215</v>
      </c>
      <c r="AT362" s="227" t="s">
        <v>217</v>
      </c>
      <c r="AU362" s="227" t="s">
        <v>83</v>
      </c>
      <c r="AY362" s="20" t="s">
        <v>214</v>
      </c>
      <c r="BE362" s="228">
        <f>IF(N362="základní",J362,0)</f>
        <v>0</v>
      </c>
      <c r="BF362" s="228">
        <f>IF(N362="snížená",J362,0)</f>
        <v>0</v>
      </c>
      <c r="BG362" s="228">
        <f>IF(N362="zákl. přenesená",J362,0)</f>
        <v>0</v>
      </c>
      <c r="BH362" s="228">
        <f>IF(N362="sníž. přenesená",J362,0)</f>
        <v>0</v>
      </c>
      <c r="BI362" s="228">
        <f>IF(N362="nulová",J362,0)</f>
        <v>0</v>
      </c>
      <c r="BJ362" s="20" t="s">
        <v>83</v>
      </c>
      <c r="BK362" s="228">
        <f>ROUND(I362*H362,2)</f>
        <v>0</v>
      </c>
      <c r="BL362" s="20" t="s">
        <v>215</v>
      </c>
      <c r="BM362" s="227" t="s">
        <v>4011</v>
      </c>
    </row>
    <row r="363" s="2" customFormat="1">
      <c r="A363" s="42"/>
      <c r="B363" s="43"/>
      <c r="C363" s="44"/>
      <c r="D363" s="236" t="s">
        <v>283</v>
      </c>
      <c r="E363" s="44"/>
      <c r="F363" s="267" t="s">
        <v>4447</v>
      </c>
      <c r="G363" s="44"/>
      <c r="H363" s="44"/>
      <c r="I363" s="231"/>
      <c r="J363" s="44"/>
      <c r="K363" s="44"/>
      <c r="L363" s="48"/>
      <c r="M363" s="232"/>
      <c r="N363" s="233"/>
      <c r="O363" s="88"/>
      <c r="P363" s="88"/>
      <c r="Q363" s="88"/>
      <c r="R363" s="88"/>
      <c r="S363" s="88"/>
      <c r="T363" s="89"/>
      <c r="U363" s="42"/>
      <c r="V363" s="42"/>
      <c r="W363" s="42"/>
      <c r="X363" s="42"/>
      <c r="Y363" s="42"/>
      <c r="Z363" s="42"/>
      <c r="AA363" s="42"/>
      <c r="AB363" s="42"/>
      <c r="AC363" s="42"/>
      <c r="AD363" s="42"/>
      <c r="AE363" s="42"/>
      <c r="AT363" s="20" t="s">
        <v>283</v>
      </c>
      <c r="AU363" s="20" t="s">
        <v>83</v>
      </c>
    </row>
    <row r="364" s="2" customFormat="1" ht="37.8" customHeight="1">
      <c r="A364" s="42"/>
      <c r="B364" s="43"/>
      <c r="C364" s="216" t="s">
        <v>3303</v>
      </c>
      <c r="D364" s="216" t="s">
        <v>217</v>
      </c>
      <c r="E364" s="217" t="s">
        <v>5143</v>
      </c>
      <c r="F364" s="218" t="s">
        <v>5082</v>
      </c>
      <c r="G364" s="219" t="s">
        <v>670</v>
      </c>
      <c r="H364" s="220">
        <v>1</v>
      </c>
      <c r="I364" s="221"/>
      <c r="J364" s="222">
        <f>ROUND(I364*H364,2)</f>
        <v>0</v>
      </c>
      <c r="K364" s="218" t="s">
        <v>32</v>
      </c>
      <c r="L364" s="48"/>
      <c r="M364" s="223" t="s">
        <v>32</v>
      </c>
      <c r="N364" s="224" t="s">
        <v>47</v>
      </c>
      <c r="O364" s="88"/>
      <c r="P364" s="225">
        <f>O364*H364</f>
        <v>0</v>
      </c>
      <c r="Q364" s="225">
        <v>0</v>
      </c>
      <c r="R364" s="225">
        <f>Q364*H364</f>
        <v>0</v>
      </c>
      <c r="S364" s="225">
        <v>0</v>
      </c>
      <c r="T364" s="226">
        <f>S364*H364</f>
        <v>0</v>
      </c>
      <c r="U364" s="42"/>
      <c r="V364" s="42"/>
      <c r="W364" s="42"/>
      <c r="X364" s="42"/>
      <c r="Y364" s="42"/>
      <c r="Z364" s="42"/>
      <c r="AA364" s="42"/>
      <c r="AB364" s="42"/>
      <c r="AC364" s="42"/>
      <c r="AD364" s="42"/>
      <c r="AE364" s="42"/>
      <c r="AR364" s="227" t="s">
        <v>215</v>
      </c>
      <c r="AT364" s="227" t="s">
        <v>217</v>
      </c>
      <c r="AU364" s="227" t="s">
        <v>83</v>
      </c>
      <c r="AY364" s="20" t="s">
        <v>214</v>
      </c>
      <c r="BE364" s="228">
        <f>IF(N364="základní",J364,0)</f>
        <v>0</v>
      </c>
      <c r="BF364" s="228">
        <f>IF(N364="snížená",J364,0)</f>
        <v>0</v>
      </c>
      <c r="BG364" s="228">
        <f>IF(N364="zákl. přenesená",J364,0)</f>
        <v>0</v>
      </c>
      <c r="BH364" s="228">
        <f>IF(N364="sníž. přenesená",J364,0)</f>
        <v>0</v>
      </c>
      <c r="BI364" s="228">
        <f>IF(N364="nulová",J364,0)</f>
        <v>0</v>
      </c>
      <c r="BJ364" s="20" t="s">
        <v>83</v>
      </c>
      <c r="BK364" s="228">
        <f>ROUND(I364*H364,2)</f>
        <v>0</v>
      </c>
      <c r="BL364" s="20" t="s">
        <v>215</v>
      </c>
      <c r="BM364" s="227" t="s">
        <v>4012</v>
      </c>
    </row>
    <row r="365" s="2" customFormat="1">
      <c r="A365" s="42"/>
      <c r="B365" s="43"/>
      <c r="C365" s="44"/>
      <c r="D365" s="236" t="s">
        <v>283</v>
      </c>
      <c r="E365" s="44"/>
      <c r="F365" s="267" t="s">
        <v>4447</v>
      </c>
      <c r="G365" s="44"/>
      <c r="H365" s="44"/>
      <c r="I365" s="231"/>
      <c r="J365" s="44"/>
      <c r="K365" s="44"/>
      <c r="L365" s="48"/>
      <c r="M365" s="232"/>
      <c r="N365" s="233"/>
      <c r="O365" s="88"/>
      <c r="P365" s="88"/>
      <c r="Q365" s="88"/>
      <c r="R365" s="88"/>
      <c r="S365" s="88"/>
      <c r="T365" s="89"/>
      <c r="U365" s="42"/>
      <c r="V365" s="42"/>
      <c r="W365" s="42"/>
      <c r="X365" s="42"/>
      <c r="Y365" s="42"/>
      <c r="Z365" s="42"/>
      <c r="AA365" s="42"/>
      <c r="AB365" s="42"/>
      <c r="AC365" s="42"/>
      <c r="AD365" s="42"/>
      <c r="AE365" s="42"/>
      <c r="AT365" s="20" t="s">
        <v>283</v>
      </c>
      <c r="AU365" s="20" t="s">
        <v>83</v>
      </c>
    </row>
    <row r="366" s="12" customFormat="1" ht="25.92" customHeight="1">
      <c r="A366" s="12"/>
      <c r="B366" s="200"/>
      <c r="C366" s="201"/>
      <c r="D366" s="202" t="s">
        <v>75</v>
      </c>
      <c r="E366" s="203" t="s">
        <v>277</v>
      </c>
      <c r="F366" s="203" t="s">
        <v>5144</v>
      </c>
      <c r="G366" s="201"/>
      <c r="H366" s="201"/>
      <c r="I366" s="204"/>
      <c r="J366" s="205">
        <f>BK366</f>
        <v>0</v>
      </c>
      <c r="K366" s="201"/>
      <c r="L366" s="206"/>
      <c r="M366" s="207"/>
      <c r="N366" s="208"/>
      <c r="O366" s="208"/>
      <c r="P366" s="209">
        <f>SUM(P367:P404)</f>
        <v>0</v>
      </c>
      <c r="Q366" s="208"/>
      <c r="R366" s="209">
        <f>SUM(R367:R404)</f>
        <v>0</v>
      </c>
      <c r="S366" s="208"/>
      <c r="T366" s="210">
        <f>SUM(T367:T404)</f>
        <v>0</v>
      </c>
      <c r="U366" s="12"/>
      <c r="V366" s="12"/>
      <c r="W366" s="12"/>
      <c r="X366" s="12"/>
      <c r="Y366" s="12"/>
      <c r="Z366" s="12"/>
      <c r="AA366" s="12"/>
      <c r="AB366" s="12"/>
      <c r="AC366" s="12"/>
      <c r="AD366" s="12"/>
      <c r="AE366" s="12"/>
      <c r="AR366" s="211" t="s">
        <v>83</v>
      </c>
      <c r="AT366" s="212" t="s">
        <v>75</v>
      </c>
      <c r="AU366" s="212" t="s">
        <v>76</v>
      </c>
      <c r="AY366" s="211" t="s">
        <v>214</v>
      </c>
      <c r="BK366" s="213">
        <f>SUM(BK367:BK404)</f>
        <v>0</v>
      </c>
    </row>
    <row r="367" s="2" customFormat="1" ht="76.35" customHeight="1">
      <c r="A367" s="42"/>
      <c r="B367" s="43"/>
      <c r="C367" s="216" t="s">
        <v>3057</v>
      </c>
      <c r="D367" s="216" t="s">
        <v>217</v>
      </c>
      <c r="E367" s="217" t="s">
        <v>5145</v>
      </c>
      <c r="F367" s="218" t="s">
        <v>5146</v>
      </c>
      <c r="G367" s="219" t="s">
        <v>670</v>
      </c>
      <c r="H367" s="220">
        <v>1</v>
      </c>
      <c r="I367" s="221"/>
      <c r="J367" s="222">
        <f>ROUND(I367*H367,2)</f>
        <v>0</v>
      </c>
      <c r="K367" s="218" t="s">
        <v>32</v>
      </c>
      <c r="L367" s="48"/>
      <c r="M367" s="223" t="s">
        <v>32</v>
      </c>
      <c r="N367" s="224" t="s">
        <v>47</v>
      </c>
      <c r="O367" s="88"/>
      <c r="P367" s="225">
        <f>O367*H367</f>
        <v>0</v>
      </c>
      <c r="Q367" s="225">
        <v>0</v>
      </c>
      <c r="R367" s="225">
        <f>Q367*H367</f>
        <v>0</v>
      </c>
      <c r="S367" s="225">
        <v>0</v>
      </c>
      <c r="T367" s="226">
        <f>S367*H367</f>
        <v>0</v>
      </c>
      <c r="U367" s="42"/>
      <c r="V367" s="42"/>
      <c r="W367" s="42"/>
      <c r="X367" s="42"/>
      <c r="Y367" s="42"/>
      <c r="Z367" s="42"/>
      <c r="AA367" s="42"/>
      <c r="AB367" s="42"/>
      <c r="AC367" s="42"/>
      <c r="AD367" s="42"/>
      <c r="AE367" s="42"/>
      <c r="AR367" s="227" t="s">
        <v>215</v>
      </c>
      <c r="AT367" s="227" t="s">
        <v>217</v>
      </c>
      <c r="AU367" s="227" t="s">
        <v>83</v>
      </c>
      <c r="AY367" s="20" t="s">
        <v>214</v>
      </c>
      <c r="BE367" s="228">
        <f>IF(N367="základní",J367,0)</f>
        <v>0</v>
      </c>
      <c r="BF367" s="228">
        <f>IF(N367="snížená",J367,0)</f>
        <v>0</v>
      </c>
      <c r="BG367" s="228">
        <f>IF(N367="zákl. přenesená",J367,0)</f>
        <v>0</v>
      </c>
      <c r="BH367" s="228">
        <f>IF(N367="sníž. přenesená",J367,0)</f>
        <v>0</v>
      </c>
      <c r="BI367" s="228">
        <f>IF(N367="nulová",J367,0)</f>
        <v>0</v>
      </c>
      <c r="BJ367" s="20" t="s">
        <v>83</v>
      </c>
      <c r="BK367" s="228">
        <f>ROUND(I367*H367,2)</f>
        <v>0</v>
      </c>
      <c r="BL367" s="20" t="s">
        <v>215</v>
      </c>
      <c r="BM367" s="227" t="s">
        <v>4013</v>
      </c>
    </row>
    <row r="368" s="2" customFormat="1">
      <c r="A368" s="42"/>
      <c r="B368" s="43"/>
      <c r="C368" s="44"/>
      <c r="D368" s="236" t="s">
        <v>283</v>
      </c>
      <c r="E368" s="44"/>
      <c r="F368" s="267" t="s">
        <v>4447</v>
      </c>
      <c r="G368" s="44"/>
      <c r="H368" s="44"/>
      <c r="I368" s="231"/>
      <c r="J368" s="44"/>
      <c r="K368" s="44"/>
      <c r="L368" s="48"/>
      <c r="M368" s="232"/>
      <c r="N368" s="233"/>
      <c r="O368" s="88"/>
      <c r="P368" s="88"/>
      <c r="Q368" s="88"/>
      <c r="R368" s="88"/>
      <c r="S368" s="88"/>
      <c r="T368" s="89"/>
      <c r="U368" s="42"/>
      <c r="V368" s="42"/>
      <c r="W368" s="42"/>
      <c r="X368" s="42"/>
      <c r="Y368" s="42"/>
      <c r="Z368" s="42"/>
      <c r="AA368" s="42"/>
      <c r="AB368" s="42"/>
      <c r="AC368" s="42"/>
      <c r="AD368" s="42"/>
      <c r="AE368" s="42"/>
      <c r="AT368" s="20" t="s">
        <v>283</v>
      </c>
      <c r="AU368" s="20" t="s">
        <v>83</v>
      </c>
    </row>
    <row r="369" s="2" customFormat="1" ht="16.5" customHeight="1">
      <c r="A369" s="42"/>
      <c r="B369" s="43"/>
      <c r="C369" s="216" t="s">
        <v>3313</v>
      </c>
      <c r="D369" s="216" t="s">
        <v>217</v>
      </c>
      <c r="E369" s="217" t="s">
        <v>5147</v>
      </c>
      <c r="F369" s="218" t="s">
        <v>5148</v>
      </c>
      <c r="G369" s="219" t="s">
        <v>670</v>
      </c>
      <c r="H369" s="220">
        <v>1</v>
      </c>
      <c r="I369" s="221"/>
      <c r="J369" s="222">
        <f>ROUND(I369*H369,2)</f>
        <v>0</v>
      </c>
      <c r="K369" s="218" t="s">
        <v>32</v>
      </c>
      <c r="L369" s="48"/>
      <c r="M369" s="223" t="s">
        <v>32</v>
      </c>
      <c r="N369" s="224" t="s">
        <v>47</v>
      </c>
      <c r="O369" s="88"/>
      <c r="P369" s="225">
        <f>O369*H369</f>
        <v>0</v>
      </c>
      <c r="Q369" s="225">
        <v>0</v>
      </c>
      <c r="R369" s="225">
        <f>Q369*H369</f>
        <v>0</v>
      </c>
      <c r="S369" s="225">
        <v>0</v>
      </c>
      <c r="T369" s="226">
        <f>S369*H369</f>
        <v>0</v>
      </c>
      <c r="U369" s="42"/>
      <c r="V369" s="42"/>
      <c r="W369" s="42"/>
      <c r="X369" s="42"/>
      <c r="Y369" s="42"/>
      <c r="Z369" s="42"/>
      <c r="AA369" s="42"/>
      <c r="AB369" s="42"/>
      <c r="AC369" s="42"/>
      <c r="AD369" s="42"/>
      <c r="AE369" s="42"/>
      <c r="AR369" s="227" t="s">
        <v>215</v>
      </c>
      <c r="AT369" s="227" t="s">
        <v>217</v>
      </c>
      <c r="AU369" s="227" t="s">
        <v>83</v>
      </c>
      <c r="AY369" s="20" t="s">
        <v>214</v>
      </c>
      <c r="BE369" s="228">
        <f>IF(N369="základní",J369,0)</f>
        <v>0</v>
      </c>
      <c r="BF369" s="228">
        <f>IF(N369="snížená",J369,0)</f>
        <v>0</v>
      </c>
      <c r="BG369" s="228">
        <f>IF(N369="zákl. přenesená",J369,0)</f>
        <v>0</v>
      </c>
      <c r="BH369" s="228">
        <f>IF(N369="sníž. přenesená",J369,0)</f>
        <v>0</v>
      </c>
      <c r="BI369" s="228">
        <f>IF(N369="nulová",J369,0)</f>
        <v>0</v>
      </c>
      <c r="BJ369" s="20" t="s">
        <v>83</v>
      </c>
      <c r="BK369" s="228">
        <f>ROUND(I369*H369,2)</f>
        <v>0</v>
      </c>
      <c r="BL369" s="20" t="s">
        <v>215</v>
      </c>
      <c r="BM369" s="227" t="s">
        <v>4015</v>
      </c>
    </row>
    <row r="370" s="2" customFormat="1">
      <c r="A370" s="42"/>
      <c r="B370" s="43"/>
      <c r="C370" s="44"/>
      <c r="D370" s="236" t="s">
        <v>283</v>
      </c>
      <c r="E370" s="44"/>
      <c r="F370" s="267" t="s">
        <v>4447</v>
      </c>
      <c r="G370" s="44"/>
      <c r="H370" s="44"/>
      <c r="I370" s="231"/>
      <c r="J370" s="44"/>
      <c r="K370" s="44"/>
      <c r="L370" s="48"/>
      <c r="M370" s="232"/>
      <c r="N370" s="233"/>
      <c r="O370" s="88"/>
      <c r="P370" s="88"/>
      <c r="Q370" s="88"/>
      <c r="R370" s="88"/>
      <c r="S370" s="88"/>
      <c r="T370" s="89"/>
      <c r="U370" s="42"/>
      <c r="V370" s="42"/>
      <c r="W370" s="42"/>
      <c r="X370" s="42"/>
      <c r="Y370" s="42"/>
      <c r="Z370" s="42"/>
      <c r="AA370" s="42"/>
      <c r="AB370" s="42"/>
      <c r="AC370" s="42"/>
      <c r="AD370" s="42"/>
      <c r="AE370" s="42"/>
      <c r="AT370" s="20" t="s">
        <v>283</v>
      </c>
      <c r="AU370" s="20" t="s">
        <v>83</v>
      </c>
    </row>
    <row r="371" s="2" customFormat="1" ht="16.5" customHeight="1">
      <c r="A371" s="42"/>
      <c r="B371" s="43"/>
      <c r="C371" s="216" t="s">
        <v>3062</v>
      </c>
      <c r="D371" s="216" t="s">
        <v>217</v>
      </c>
      <c r="E371" s="217" t="s">
        <v>5149</v>
      </c>
      <c r="F371" s="218" t="s">
        <v>5052</v>
      </c>
      <c r="G371" s="219" t="s">
        <v>670</v>
      </c>
      <c r="H371" s="220">
        <v>1</v>
      </c>
      <c r="I371" s="221"/>
      <c r="J371" s="222">
        <f>ROUND(I371*H371,2)</f>
        <v>0</v>
      </c>
      <c r="K371" s="218" t="s">
        <v>32</v>
      </c>
      <c r="L371" s="48"/>
      <c r="M371" s="223" t="s">
        <v>32</v>
      </c>
      <c r="N371" s="224" t="s">
        <v>47</v>
      </c>
      <c r="O371" s="88"/>
      <c r="P371" s="225">
        <f>O371*H371</f>
        <v>0</v>
      </c>
      <c r="Q371" s="225">
        <v>0</v>
      </c>
      <c r="R371" s="225">
        <f>Q371*H371</f>
        <v>0</v>
      </c>
      <c r="S371" s="225">
        <v>0</v>
      </c>
      <c r="T371" s="226">
        <f>S371*H371</f>
        <v>0</v>
      </c>
      <c r="U371" s="42"/>
      <c r="V371" s="42"/>
      <c r="W371" s="42"/>
      <c r="X371" s="42"/>
      <c r="Y371" s="42"/>
      <c r="Z371" s="42"/>
      <c r="AA371" s="42"/>
      <c r="AB371" s="42"/>
      <c r="AC371" s="42"/>
      <c r="AD371" s="42"/>
      <c r="AE371" s="42"/>
      <c r="AR371" s="227" t="s">
        <v>215</v>
      </c>
      <c r="AT371" s="227" t="s">
        <v>217</v>
      </c>
      <c r="AU371" s="227" t="s">
        <v>83</v>
      </c>
      <c r="AY371" s="20" t="s">
        <v>214</v>
      </c>
      <c r="BE371" s="228">
        <f>IF(N371="základní",J371,0)</f>
        <v>0</v>
      </c>
      <c r="BF371" s="228">
        <f>IF(N371="snížená",J371,0)</f>
        <v>0</v>
      </c>
      <c r="BG371" s="228">
        <f>IF(N371="zákl. přenesená",J371,0)</f>
        <v>0</v>
      </c>
      <c r="BH371" s="228">
        <f>IF(N371="sníž. přenesená",J371,0)</f>
        <v>0</v>
      </c>
      <c r="BI371" s="228">
        <f>IF(N371="nulová",J371,0)</f>
        <v>0</v>
      </c>
      <c r="BJ371" s="20" t="s">
        <v>83</v>
      </c>
      <c r="BK371" s="228">
        <f>ROUND(I371*H371,2)</f>
        <v>0</v>
      </c>
      <c r="BL371" s="20" t="s">
        <v>215</v>
      </c>
      <c r="BM371" s="227" t="s">
        <v>4017</v>
      </c>
    </row>
    <row r="372" s="2" customFormat="1">
      <c r="A372" s="42"/>
      <c r="B372" s="43"/>
      <c r="C372" s="44"/>
      <c r="D372" s="236" t="s">
        <v>283</v>
      </c>
      <c r="E372" s="44"/>
      <c r="F372" s="267" t="s">
        <v>4447</v>
      </c>
      <c r="G372" s="44"/>
      <c r="H372" s="44"/>
      <c r="I372" s="231"/>
      <c r="J372" s="44"/>
      <c r="K372" s="44"/>
      <c r="L372" s="48"/>
      <c r="M372" s="232"/>
      <c r="N372" s="233"/>
      <c r="O372" s="88"/>
      <c r="P372" s="88"/>
      <c r="Q372" s="88"/>
      <c r="R372" s="88"/>
      <c r="S372" s="88"/>
      <c r="T372" s="89"/>
      <c r="U372" s="42"/>
      <c r="V372" s="42"/>
      <c r="W372" s="42"/>
      <c r="X372" s="42"/>
      <c r="Y372" s="42"/>
      <c r="Z372" s="42"/>
      <c r="AA372" s="42"/>
      <c r="AB372" s="42"/>
      <c r="AC372" s="42"/>
      <c r="AD372" s="42"/>
      <c r="AE372" s="42"/>
      <c r="AT372" s="20" t="s">
        <v>283</v>
      </c>
      <c r="AU372" s="20" t="s">
        <v>83</v>
      </c>
    </row>
    <row r="373" s="2" customFormat="1" ht="16.5" customHeight="1">
      <c r="A373" s="42"/>
      <c r="B373" s="43"/>
      <c r="C373" s="216" t="s">
        <v>3324</v>
      </c>
      <c r="D373" s="216" t="s">
        <v>217</v>
      </c>
      <c r="E373" s="217" t="s">
        <v>5150</v>
      </c>
      <c r="F373" s="218" t="s">
        <v>5054</v>
      </c>
      <c r="G373" s="219" t="s">
        <v>670</v>
      </c>
      <c r="H373" s="220">
        <v>5</v>
      </c>
      <c r="I373" s="221"/>
      <c r="J373" s="222">
        <f>ROUND(I373*H373,2)</f>
        <v>0</v>
      </c>
      <c r="K373" s="218" t="s">
        <v>32</v>
      </c>
      <c r="L373" s="48"/>
      <c r="M373" s="223" t="s">
        <v>32</v>
      </c>
      <c r="N373" s="224" t="s">
        <v>47</v>
      </c>
      <c r="O373" s="88"/>
      <c r="P373" s="225">
        <f>O373*H373</f>
        <v>0</v>
      </c>
      <c r="Q373" s="225">
        <v>0</v>
      </c>
      <c r="R373" s="225">
        <f>Q373*H373</f>
        <v>0</v>
      </c>
      <c r="S373" s="225">
        <v>0</v>
      </c>
      <c r="T373" s="226">
        <f>S373*H373</f>
        <v>0</v>
      </c>
      <c r="U373" s="42"/>
      <c r="V373" s="42"/>
      <c r="W373" s="42"/>
      <c r="X373" s="42"/>
      <c r="Y373" s="42"/>
      <c r="Z373" s="42"/>
      <c r="AA373" s="42"/>
      <c r="AB373" s="42"/>
      <c r="AC373" s="42"/>
      <c r="AD373" s="42"/>
      <c r="AE373" s="42"/>
      <c r="AR373" s="227" t="s">
        <v>215</v>
      </c>
      <c r="AT373" s="227" t="s">
        <v>217</v>
      </c>
      <c r="AU373" s="227" t="s">
        <v>83</v>
      </c>
      <c r="AY373" s="20" t="s">
        <v>214</v>
      </c>
      <c r="BE373" s="228">
        <f>IF(N373="základní",J373,0)</f>
        <v>0</v>
      </c>
      <c r="BF373" s="228">
        <f>IF(N373="snížená",J373,0)</f>
        <v>0</v>
      </c>
      <c r="BG373" s="228">
        <f>IF(N373="zákl. přenesená",J373,0)</f>
        <v>0</v>
      </c>
      <c r="BH373" s="228">
        <f>IF(N373="sníž. přenesená",J373,0)</f>
        <v>0</v>
      </c>
      <c r="BI373" s="228">
        <f>IF(N373="nulová",J373,0)</f>
        <v>0</v>
      </c>
      <c r="BJ373" s="20" t="s">
        <v>83</v>
      </c>
      <c r="BK373" s="228">
        <f>ROUND(I373*H373,2)</f>
        <v>0</v>
      </c>
      <c r="BL373" s="20" t="s">
        <v>215</v>
      </c>
      <c r="BM373" s="227" t="s">
        <v>4022</v>
      </c>
    </row>
    <row r="374" s="2" customFormat="1">
      <c r="A374" s="42"/>
      <c r="B374" s="43"/>
      <c r="C374" s="44"/>
      <c r="D374" s="236" t="s">
        <v>283</v>
      </c>
      <c r="E374" s="44"/>
      <c r="F374" s="267" t="s">
        <v>4447</v>
      </c>
      <c r="G374" s="44"/>
      <c r="H374" s="44"/>
      <c r="I374" s="231"/>
      <c r="J374" s="44"/>
      <c r="K374" s="44"/>
      <c r="L374" s="48"/>
      <c r="M374" s="232"/>
      <c r="N374" s="233"/>
      <c r="O374" s="88"/>
      <c r="P374" s="88"/>
      <c r="Q374" s="88"/>
      <c r="R374" s="88"/>
      <c r="S374" s="88"/>
      <c r="T374" s="89"/>
      <c r="U374" s="42"/>
      <c r="V374" s="42"/>
      <c r="W374" s="42"/>
      <c r="X374" s="42"/>
      <c r="Y374" s="42"/>
      <c r="Z374" s="42"/>
      <c r="AA374" s="42"/>
      <c r="AB374" s="42"/>
      <c r="AC374" s="42"/>
      <c r="AD374" s="42"/>
      <c r="AE374" s="42"/>
      <c r="AT374" s="20" t="s">
        <v>283</v>
      </c>
      <c r="AU374" s="20" t="s">
        <v>83</v>
      </c>
    </row>
    <row r="375" s="2" customFormat="1" ht="16.5" customHeight="1">
      <c r="A375" s="42"/>
      <c r="B375" s="43"/>
      <c r="C375" s="216" t="s">
        <v>3067</v>
      </c>
      <c r="D375" s="216" t="s">
        <v>217</v>
      </c>
      <c r="E375" s="217" t="s">
        <v>5151</v>
      </c>
      <c r="F375" s="218" t="s">
        <v>5056</v>
      </c>
      <c r="G375" s="219" t="s">
        <v>670</v>
      </c>
      <c r="H375" s="220">
        <v>3</v>
      </c>
      <c r="I375" s="221"/>
      <c r="J375" s="222">
        <f>ROUND(I375*H375,2)</f>
        <v>0</v>
      </c>
      <c r="K375" s="218" t="s">
        <v>32</v>
      </c>
      <c r="L375" s="48"/>
      <c r="M375" s="223" t="s">
        <v>32</v>
      </c>
      <c r="N375" s="224" t="s">
        <v>47</v>
      </c>
      <c r="O375" s="88"/>
      <c r="P375" s="225">
        <f>O375*H375</f>
        <v>0</v>
      </c>
      <c r="Q375" s="225">
        <v>0</v>
      </c>
      <c r="R375" s="225">
        <f>Q375*H375</f>
        <v>0</v>
      </c>
      <c r="S375" s="225">
        <v>0</v>
      </c>
      <c r="T375" s="226">
        <f>S375*H375</f>
        <v>0</v>
      </c>
      <c r="U375" s="42"/>
      <c r="V375" s="42"/>
      <c r="W375" s="42"/>
      <c r="X375" s="42"/>
      <c r="Y375" s="42"/>
      <c r="Z375" s="42"/>
      <c r="AA375" s="42"/>
      <c r="AB375" s="42"/>
      <c r="AC375" s="42"/>
      <c r="AD375" s="42"/>
      <c r="AE375" s="42"/>
      <c r="AR375" s="227" t="s">
        <v>215</v>
      </c>
      <c r="AT375" s="227" t="s">
        <v>217</v>
      </c>
      <c r="AU375" s="227" t="s">
        <v>83</v>
      </c>
      <c r="AY375" s="20" t="s">
        <v>214</v>
      </c>
      <c r="BE375" s="228">
        <f>IF(N375="základní",J375,0)</f>
        <v>0</v>
      </c>
      <c r="BF375" s="228">
        <f>IF(N375="snížená",J375,0)</f>
        <v>0</v>
      </c>
      <c r="BG375" s="228">
        <f>IF(N375="zákl. přenesená",J375,0)</f>
        <v>0</v>
      </c>
      <c r="BH375" s="228">
        <f>IF(N375="sníž. přenesená",J375,0)</f>
        <v>0</v>
      </c>
      <c r="BI375" s="228">
        <f>IF(N375="nulová",J375,0)</f>
        <v>0</v>
      </c>
      <c r="BJ375" s="20" t="s">
        <v>83</v>
      </c>
      <c r="BK375" s="228">
        <f>ROUND(I375*H375,2)</f>
        <v>0</v>
      </c>
      <c r="BL375" s="20" t="s">
        <v>215</v>
      </c>
      <c r="BM375" s="227" t="s">
        <v>4025</v>
      </c>
    </row>
    <row r="376" s="2" customFormat="1">
      <c r="A376" s="42"/>
      <c r="B376" s="43"/>
      <c r="C376" s="44"/>
      <c r="D376" s="236" t="s">
        <v>283</v>
      </c>
      <c r="E376" s="44"/>
      <c r="F376" s="267" t="s">
        <v>4447</v>
      </c>
      <c r="G376" s="44"/>
      <c r="H376" s="44"/>
      <c r="I376" s="231"/>
      <c r="J376" s="44"/>
      <c r="K376" s="44"/>
      <c r="L376" s="48"/>
      <c r="M376" s="232"/>
      <c r="N376" s="233"/>
      <c r="O376" s="88"/>
      <c r="P376" s="88"/>
      <c r="Q376" s="88"/>
      <c r="R376" s="88"/>
      <c r="S376" s="88"/>
      <c r="T376" s="89"/>
      <c r="U376" s="42"/>
      <c r="V376" s="42"/>
      <c r="W376" s="42"/>
      <c r="X376" s="42"/>
      <c r="Y376" s="42"/>
      <c r="Z376" s="42"/>
      <c r="AA376" s="42"/>
      <c r="AB376" s="42"/>
      <c r="AC376" s="42"/>
      <c r="AD376" s="42"/>
      <c r="AE376" s="42"/>
      <c r="AT376" s="20" t="s">
        <v>283</v>
      </c>
      <c r="AU376" s="20" t="s">
        <v>83</v>
      </c>
    </row>
    <row r="377" s="2" customFormat="1" ht="16.5" customHeight="1">
      <c r="A377" s="42"/>
      <c r="B377" s="43"/>
      <c r="C377" s="216" t="s">
        <v>3336</v>
      </c>
      <c r="D377" s="216" t="s">
        <v>217</v>
      </c>
      <c r="E377" s="217" t="s">
        <v>5152</v>
      </c>
      <c r="F377" s="218" t="s">
        <v>5058</v>
      </c>
      <c r="G377" s="219" t="s">
        <v>670</v>
      </c>
      <c r="H377" s="220">
        <v>3</v>
      </c>
      <c r="I377" s="221"/>
      <c r="J377" s="222">
        <f>ROUND(I377*H377,2)</f>
        <v>0</v>
      </c>
      <c r="K377" s="218" t="s">
        <v>32</v>
      </c>
      <c r="L377" s="48"/>
      <c r="M377" s="223" t="s">
        <v>32</v>
      </c>
      <c r="N377" s="224" t="s">
        <v>47</v>
      </c>
      <c r="O377" s="88"/>
      <c r="P377" s="225">
        <f>O377*H377</f>
        <v>0</v>
      </c>
      <c r="Q377" s="225">
        <v>0</v>
      </c>
      <c r="R377" s="225">
        <f>Q377*H377</f>
        <v>0</v>
      </c>
      <c r="S377" s="225">
        <v>0</v>
      </c>
      <c r="T377" s="226">
        <f>S377*H377</f>
        <v>0</v>
      </c>
      <c r="U377" s="42"/>
      <c r="V377" s="42"/>
      <c r="W377" s="42"/>
      <c r="X377" s="42"/>
      <c r="Y377" s="42"/>
      <c r="Z377" s="42"/>
      <c r="AA377" s="42"/>
      <c r="AB377" s="42"/>
      <c r="AC377" s="42"/>
      <c r="AD377" s="42"/>
      <c r="AE377" s="42"/>
      <c r="AR377" s="227" t="s">
        <v>215</v>
      </c>
      <c r="AT377" s="227" t="s">
        <v>217</v>
      </c>
      <c r="AU377" s="227" t="s">
        <v>83</v>
      </c>
      <c r="AY377" s="20" t="s">
        <v>214</v>
      </c>
      <c r="BE377" s="228">
        <f>IF(N377="základní",J377,0)</f>
        <v>0</v>
      </c>
      <c r="BF377" s="228">
        <f>IF(N377="snížená",J377,0)</f>
        <v>0</v>
      </c>
      <c r="BG377" s="228">
        <f>IF(N377="zákl. přenesená",J377,0)</f>
        <v>0</v>
      </c>
      <c r="BH377" s="228">
        <f>IF(N377="sníž. přenesená",J377,0)</f>
        <v>0</v>
      </c>
      <c r="BI377" s="228">
        <f>IF(N377="nulová",J377,0)</f>
        <v>0</v>
      </c>
      <c r="BJ377" s="20" t="s">
        <v>83</v>
      </c>
      <c r="BK377" s="228">
        <f>ROUND(I377*H377,2)</f>
        <v>0</v>
      </c>
      <c r="BL377" s="20" t="s">
        <v>215</v>
      </c>
      <c r="BM377" s="227" t="s">
        <v>4028</v>
      </c>
    </row>
    <row r="378" s="2" customFormat="1">
      <c r="A378" s="42"/>
      <c r="B378" s="43"/>
      <c r="C378" s="44"/>
      <c r="D378" s="236" t="s">
        <v>283</v>
      </c>
      <c r="E378" s="44"/>
      <c r="F378" s="267" t="s">
        <v>4447</v>
      </c>
      <c r="G378" s="44"/>
      <c r="H378" s="44"/>
      <c r="I378" s="231"/>
      <c r="J378" s="44"/>
      <c r="K378" s="44"/>
      <c r="L378" s="48"/>
      <c r="M378" s="232"/>
      <c r="N378" s="233"/>
      <c r="O378" s="88"/>
      <c r="P378" s="88"/>
      <c r="Q378" s="88"/>
      <c r="R378" s="88"/>
      <c r="S378" s="88"/>
      <c r="T378" s="89"/>
      <c r="U378" s="42"/>
      <c r="V378" s="42"/>
      <c r="W378" s="42"/>
      <c r="X378" s="42"/>
      <c r="Y378" s="42"/>
      <c r="Z378" s="42"/>
      <c r="AA378" s="42"/>
      <c r="AB378" s="42"/>
      <c r="AC378" s="42"/>
      <c r="AD378" s="42"/>
      <c r="AE378" s="42"/>
      <c r="AT378" s="20" t="s">
        <v>283</v>
      </c>
      <c r="AU378" s="20" t="s">
        <v>83</v>
      </c>
    </row>
    <row r="379" s="2" customFormat="1" ht="16.5" customHeight="1">
      <c r="A379" s="42"/>
      <c r="B379" s="43"/>
      <c r="C379" s="216" t="s">
        <v>3072</v>
      </c>
      <c r="D379" s="216" t="s">
        <v>217</v>
      </c>
      <c r="E379" s="217" t="s">
        <v>5153</v>
      </c>
      <c r="F379" s="218" t="s">
        <v>5060</v>
      </c>
      <c r="G379" s="219" t="s">
        <v>670</v>
      </c>
      <c r="H379" s="220">
        <v>10</v>
      </c>
      <c r="I379" s="221"/>
      <c r="J379" s="222">
        <f>ROUND(I379*H379,2)</f>
        <v>0</v>
      </c>
      <c r="K379" s="218" t="s">
        <v>32</v>
      </c>
      <c r="L379" s="48"/>
      <c r="M379" s="223" t="s">
        <v>32</v>
      </c>
      <c r="N379" s="224" t="s">
        <v>47</v>
      </c>
      <c r="O379" s="88"/>
      <c r="P379" s="225">
        <f>O379*H379</f>
        <v>0</v>
      </c>
      <c r="Q379" s="225">
        <v>0</v>
      </c>
      <c r="R379" s="225">
        <f>Q379*H379</f>
        <v>0</v>
      </c>
      <c r="S379" s="225">
        <v>0</v>
      </c>
      <c r="T379" s="226">
        <f>S379*H379</f>
        <v>0</v>
      </c>
      <c r="U379" s="42"/>
      <c r="V379" s="42"/>
      <c r="W379" s="42"/>
      <c r="X379" s="42"/>
      <c r="Y379" s="42"/>
      <c r="Z379" s="42"/>
      <c r="AA379" s="42"/>
      <c r="AB379" s="42"/>
      <c r="AC379" s="42"/>
      <c r="AD379" s="42"/>
      <c r="AE379" s="42"/>
      <c r="AR379" s="227" t="s">
        <v>215</v>
      </c>
      <c r="AT379" s="227" t="s">
        <v>217</v>
      </c>
      <c r="AU379" s="227" t="s">
        <v>83</v>
      </c>
      <c r="AY379" s="20" t="s">
        <v>214</v>
      </c>
      <c r="BE379" s="228">
        <f>IF(N379="základní",J379,0)</f>
        <v>0</v>
      </c>
      <c r="BF379" s="228">
        <f>IF(N379="snížená",J379,0)</f>
        <v>0</v>
      </c>
      <c r="BG379" s="228">
        <f>IF(N379="zákl. přenesená",J379,0)</f>
        <v>0</v>
      </c>
      <c r="BH379" s="228">
        <f>IF(N379="sníž. přenesená",J379,0)</f>
        <v>0</v>
      </c>
      <c r="BI379" s="228">
        <f>IF(N379="nulová",J379,0)</f>
        <v>0</v>
      </c>
      <c r="BJ379" s="20" t="s">
        <v>83</v>
      </c>
      <c r="BK379" s="228">
        <f>ROUND(I379*H379,2)</f>
        <v>0</v>
      </c>
      <c r="BL379" s="20" t="s">
        <v>215</v>
      </c>
      <c r="BM379" s="227" t="s">
        <v>4031</v>
      </c>
    </row>
    <row r="380" s="2" customFormat="1">
      <c r="A380" s="42"/>
      <c r="B380" s="43"/>
      <c r="C380" s="44"/>
      <c r="D380" s="236" t="s">
        <v>283</v>
      </c>
      <c r="E380" s="44"/>
      <c r="F380" s="267" t="s">
        <v>4447</v>
      </c>
      <c r="G380" s="44"/>
      <c r="H380" s="44"/>
      <c r="I380" s="231"/>
      <c r="J380" s="44"/>
      <c r="K380" s="44"/>
      <c r="L380" s="48"/>
      <c r="M380" s="232"/>
      <c r="N380" s="233"/>
      <c r="O380" s="88"/>
      <c r="P380" s="88"/>
      <c r="Q380" s="88"/>
      <c r="R380" s="88"/>
      <c r="S380" s="88"/>
      <c r="T380" s="89"/>
      <c r="U380" s="42"/>
      <c r="V380" s="42"/>
      <c r="W380" s="42"/>
      <c r="X380" s="42"/>
      <c r="Y380" s="42"/>
      <c r="Z380" s="42"/>
      <c r="AA380" s="42"/>
      <c r="AB380" s="42"/>
      <c r="AC380" s="42"/>
      <c r="AD380" s="42"/>
      <c r="AE380" s="42"/>
      <c r="AT380" s="20" t="s">
        <v>283</v>
      </c>
      <c r="AU380" s="20" t="s">
        <v>83</v>
      </c>
    </row>
    <row r="381" s="2" customFormat="1" ht="16.5" customHeight="1">
      <c r="A381" s="42"/>
      <c r="B381" s="43"/>
      <c r="C381" s="216" t="s">
        <v>3344</v>
      </c>
      <c r="D381" s="216" t="s">
        <v>217</v>
      </c>
      <c r="E381" s="217" t="s">
        <v>5154</v>
      </c>
      <c r="F381" s="218" t="s">
        <v>5062</v>
      </c>
      <c r="G381" s="219" t="s">
        <v>670</v>
      </c>
      <c r="H381" s="220">
        <v>8</v>
      </c>
      <c r="I381" s="221"/>
      <c r="J381" s="222">
        <f>ROUND(I381*H381,2)</f>
        <v>0</v>
      </c>
      <c r="K381" s="218" t="s">
        <v>32</v>
      </c>
      <c r="L381" s="48"/>
      <c r="M381" s="223" t="s">
        <v>32</v>
      </c>
      <c r="N381" s="224" t="s">
        <v>47</v>
      </c>
      <c r="O381" s="88"/>
      <c r="P381" s="225">
        <f>O381*H381</f>
        <v>0</v>
      </c>
      <c r="Q381" s="225">
        <v>0</v>
      </c>
      <c r="R381" s="225">
        <f>Q381*H381</f>
        <v>0</v>
      </c>
      <c r="S381" s="225">
        <v>0</v>
      </c>
      <c r="T381" s="226">
        <f>S381*H381</f>
        <v>0</v>
      </c>
      <c r="U381" s="42"/>
      <c r="V381" s="42"/>
      <c r="W381" s="42"/>
      <c r="X381" s="42"/>
      <c r="Y381" s="42"/>
      <c r="Z381" s="42"/>
      <c r="AA381" s="42"/>
      <c r="AB381" s="42"/>
      <c r="AC381" s="42"/>
      <c r="AD381" s="42"/>
      <c r="AE381" s="42"/>
      <c r="AR381" s="227" t="s">
        <v>215</v>
      </c>
      <c r="AT381" s="227" t="s">
        <v>217</v>
      </c>
      <c r="AU381" s="227" t="s">
        <v>83</v>
      </c>
      <c r="AY381" s="20" t="s">
        <v>214</v>
      </c>
      <c r="BE381" s="228">
        <f>IF(N381="základní",J381,0)</f>
        <v>0</v>
      </c>
      <c r="BF381" s="228">
        <f>IF(N381="snížená",J381,0)</f>
        <v>0</v>
      </c>
      <c r="BG381" s="228">
        <f>IF(N381="zákl. přenesená",J381,0)</f>
        <v>0</v>
      </c>
      <c r="BH381" s="228">
        <f>IF(N381="sníž. přenesená",J381,0)</f>
        <v>0</v>
      </c>
      <c r="BI381" s="228">
        <f>IF(N381="nulová",J381,0)</f>
        <v>0</v>
      </c>
      <c r="BJ381" s="20" t="s">
        <v>83</v>
      </c>
      <c r="BK381" s="228">
        <f>ROUND(I381*H381,2)</f>
        <v>0</v>
      </c>
      <c r="BL381" s="20" t="s">
        <v>215</v>
      </c>
      <c r="BM381" s="227" t="s">
        <v>4032</v>
      </c>
    </row>
    <row r="382" s="2" customFormat="1">
      <c r="A382" s="42"/>
      <c r="B382" s="43"/>
      <c r="C382" s="44"/>
      <c r="D382" s="236" t="s">
        <v>283</v>
      </c>
      <c r="E382" s="44"/>
      <c r="F382" s="267" t="s">
        <v>4447</v>
      </c>
      <c r="G382" s="44"/>
      <c r="H382" s="44"/>
      <c r="I382" s="231"/>
      <c r="J382" s="44"/>
      <c r="K382" s="44"/>
      <c r="L382" s="48"/>
      <c r="M382" s="232"/>
      <c r="N382" s="233"/>
      <c r="O382" s="88"/>
      <c r="P382" s="88"/>
      <c r="Q382" s="88"/>
      <c r="R382" s="88"/>
      <c r="S382" s="88"/>
      <c r="T382" s="89"/>
      <c r="U382" s="42"/>
      <c r="V382" s="42"/>
      <c r="W382" s="42"/>
      <c r="X382" s="42"/>
      <c r="Y382" s="42"/>
      <c r="Z382" s="42"/>
      <c r="AA382" s="42"/>
      <c r="AB382" s="42"/>
      <c r="AC382" s="42"/>
      <c r="AD382" s="42"/>
      <c r="AE382" s="42"/>
      <c r="AT382" s="20" t="s">
        <v>283</v>
      </c>
      <c r="AU382" s="20" t="s">
        <v>83</v>
      </c>
    </row>
    <row r="383" s="2" customFormat="1" ht="24.15" customHeight="1">
      <c r="A383" s="42"/>
      <c r="B383" s="43"/>
      <c r="C383" s="216" t="s">
        <v>3077</v>
      </c>
      <c r="D383" s="216" t="s">
        <v>217</v>
      </c>
      <c r="E383" s="217" t="s">
        <v>5155</v>
      </c>
      <c r="F383" s="218" t="s">
        <v>5064</v>
      </c>
      <c r="G383" s="219" t="s">
        <v>670</v>
      </c>
      <c r="H383" s="220">
        <v>6</v>
      </c>
      <c r="I383" s="221"/>
      <c r="J383" s="222">
        <f>ROUND(I383*H383,2)</f>
        <v>0</v>
      </c>
      <c r="K383" s="218" t="s">
        <v>32</v>
      </c>
      <c r="L383" s="48"/>
      <c r="M383" s="223" t="s">
        <v>32</v>
      </c>
      <c r="N383" s="224" t="s">
        <v>47</v>
      </c>
      <c r="O383" s="88"/>
      <c r="P383" s="225">
        <f>O383*H383</f>
        <v>0</v>
      </c>
      <c r="Q383" s="225">
        <v>0</v>
      </c>
      <c r="R383" s="225">
        <f>Q383*H383</f>
        <v>0</v>
      </c>
      <c r="S383" s="225">
        <v>0</v>
      </c>
      <c r="T383" s="226">
        <f>S383*H383</f>
        <v>0</v>
      </c>
      <c r="U383" s="42"/>
      <c r="V383" s="42"/>
      <c r="W383" s="42"/>
      <c r="X383" s="42"/>
      <c r="Y383" s="42"/>
      <c r="Z383" s="42"/>
      <c r="AA383" s="42"/>
      <c r="AB383" s="42"/>
      <c r="AC383" s="42"/>
      <c r="AD383" s="42"/>
      <c r="AE383" s="42"/>
      <c r="AR383" s="227" t="s">
        <v>215</v>
      </c>
      <c r="AT383" s="227" t="s">
        <v>217</v>
      </c>
      <c r="AU383" s="227" t="s">
        <v>83</v>
      </c>
      <c r="AY383" s="20" t="s">
        <v>214</v>
      </c>
      <c r="BE383" s="228">
        <f>IF(N383="základní",J383,0)</f>
        <v>0</v>
      </c>
      <c r="BF383" s="228">
        <f>IF(N383="snížená",J383,0)</f>
        <v>0</v>
      </c>
      <c r="BG383" s="228">
        <f>IF(N383="zákl. přenesená",J383,0)</f>
        <v>0</v>
      </c>
      <c r="BH383" s="228">
        <f>IF(N383="sníž. přenesená",J383,0)</f>
        <v>0</v>
      </c>
      <c r="BI383" s="228">
        <f>IF(N383="nulová",J383,0)</f>
        <v>0</v>
      </c>
      <c r="BJ383" s="20" t="s">
        <v>83</v>
      </c>
      <c r="BK383" s="228">
        <f>ROUND(I383*H383,2)</f>
        <v>0</v>
      </c>
      <c r="BL383" s="20" t="s">
        <v>215</v>
      </c>
      <c r="BM383" s="227" t="s">
        <v>4033</v>
      </c>
    </row>
    <row r="384" s="2" customFormat="1">
      <c r="A384" s="42"/>
      <c r="B384" s="43"/>
      <c r="C384" s="44"/>
      <c r="D384" s="236" t="s">
        <v>283</v>
      </c>
      <c r="E384" s="44"/>
      <c r="F384" s="267" t="s">
        <v>4447</v>
      </c>
      <c r="G384" s="44"/>
      <c r="H384" s="44"/>
      <c r="I384" s="231"/>
      <c r="J384" s="44"/>
      <c r="K384" s="44"/>
      <c r="L384" s="48"/>
      <c r="M384" s="232"/>
      <c r="N384" s="233"/>
      <c r="O384" s="88"/>
      <c r="P384" s="88"/>
      <c r="Q384" s="88"/>
      <c r="R384" s="88"/>
      <c r="S384" s="88"/>
      <c r="T384" s="89"/>
      <c r="U384" s="42"/>
      <c r="V384" s="42"/>
      <c r="W384" s="42"/>
      <c r="X384" s="42"/>
      <c r="Y384" s="42"/>
      <c r="Z384" s="42"/>
      <c r="AA384" s="42"/>
      <c r="AB384" s="42"/>
      <c r="AC384" s="42"/>
      <c r="AD384" s="42"/>
      <c r="AE384" s="42"/>
      <c r="AT384" s="20" t="s">
        <v>283</v>
      </c>
      <c r="AU384" s="20" t="s">
        <v>83</v>
      </c>
    </row>
    <row r="385" s="2" customFormat="1" ht="16.5" customHeight="1">
      <c r="A385" s="42"/>
      <c r="B385" s="43"/>
      <c r="C385" s="216" t="s">
        <v>3353</v>
      </c>
      <c r="D385" s="216" t="s">
        <v>217</v>
      </c>
      <c r="E385" s="217" t="s">
        <v>5156</v>
      </c>
      <c r="F385" s="218" t="s">
        <v>5070</v>
      </c>
      <c r="G385" s="219" t="s">
        <v>670</v>
      </c>
      <c r="H385" s="220">
        <v>4</v>
      </c>
      <c r="I385" s="221"/>
      <c r="J385" s="222">
        <f>ROUND(I385*H385,2)</f>
        <v>0</v>
      </c>
      <c r="K385" s="218" t="s">
        <v>32</v>
      </c>
      <c r="L385" s="48"/>
      <c r="M385" s="223" t="s">
        <v>32</v>
      </c>
      <c r="N385" s="224" t="s">
        <v>47</v>
      </c>
      <c r="O385" s="88"/>
      <c r="P385" s="225">
        <f>O385*H385</f>
        <v>0</v>
      </c>
      <c r="Q385" s="225">
        <v>0</v>
      </c>
      <c r="R385" s="225">
        <f>Q385*H385</f>
        <v>0</v>
      </c>
      <c r="S385" s="225">
        <v>0</v>
      </c>
      <c r="T385" s="226">
        <f>S385*H385</f>
        <v>0</v>
      </c>
      <c r="U385" s="42"/>
      <c r="V385" s="42"/>
      <c r="W385" s="42"/>
      <c r="X385" s="42"/>
      <c r="Y385" s="42"/>
      <c r="Z385" s="42"/>
      <c r="AA385" s="42"/>
      <c r="AB385" s="42"/>
      <c r="AC385" s="42"/>
      <c r="AD385" s="42"/>
      <c r="AE385" s="42"/>
      <c r="AR385" s="227" t="s">
        <v>215</v>
      </c>
      <c r="AT385" s="227" t="s">
        <v>217</v>
      </c>
      <c r="AU385" s="227" t="s">
        <v>83</v>
      </c>
      <c r="AY385" s="20" t="s">
        <v>214</v>
      </c>
      <c r="BE385" s="228">
        <f>IF(N385="základní",J385,0)</f>
        <v>0</v>
      </c>
      <c r="BF385" s="228">
        <f>IF(N385="snížená",J385,0)</f>
        <v>0</v>
      </c>
      <c r="BG385" s="228">
        <f>IF(N385="zákl. přenesená",J385,0)</f>
        <v>0</v>
      </c>
      <c r="BH385" s="228">
        <f>IF(N385="sníž. přenesená",J385,0)</f>
        <v>0</v>
      </c>
      <c r="BI385" s="228">
        <f>IF(N385="nulová",J385,0)</f>
        <v>0</v>
      </c>
      <c r="BJ385" s="20" t="s">
        <v>83</v>
      </c>
      <c r="BK385" s="228">
        <f>ROUND(I385*H385,2)</f>
        <v>0</v>
      </c>
      <c r="BL385" s="20" t="s">
        <v>215</v>
      </c>
      <c r="BM385" s="227" t="s">
        <v>4034</v>
      </c>
    </row>
    <row r="386" s="2" customFormat="1">
      <c r="A386" s="42"/>
      <c r="B386" s="43"/>
      <c r="C386" s="44"/>
      <c r="D386" s="236" t="s">
        <v>283</v>
      </c>
      <c r="E386" s="44"/>
      <c r="F386" s="267" t="s">
        <v>4447</v>
      </c>
      <c r="G386" s="44"/>
      <c r="H386" s="44"/>
      <c r="I386" s="231"/>
      <c r="J386" s="44"/>
      <c r="K386" s="44"/>
      <c r="L386" s="48"/>
      <c r="M386" s="232"/>
      <c r="N386" s="233"/>
      <c r="O386" s="88"/>
      <c r="P386" s="88"/>
      <c r="Q386" s="88"/>
      <c r="R386" s="88"/>
      <c r="S386" s="88"/>
      <c r="T386" s="89"/>
      <c r="U386" s="42"/>
      <c r="V386" s="42"/>
      <c r="W386" s="42"/>
      <c r="X386" s="42"/>
      <c r="Y386" s="42"/>
      <c r="Z386" s="42"/>
      <c r="AA386" s="42"/>
      <c r="AB386" s="42"/>
      <c r="AC386" s="42"/>
      <c r="AD386" s="42"/>
      <c r="AE386" s="42"/>
      <c r="AT386" s="20" t="s">
        <v>283</v>
      </c>
      <c r="AU386" s="20" t="s">
        <v>83</v>
      </c>
    </row>
    <row r="387" s="2" customFormat="1" ht="16.5" customHeight="1">
      <c r="A387" s="42"/>
      <c r="B387" s="43"/>
      <c r="C387" s="216" t="s">
        <v>3081</v>
      </c>
      <c r="D387" s="216" t="s">
        <v>217</v>
      </c>
      <c r="E387" s="217" t="s">
        <v>5157</v>
      </c>
      <c r="F387" s="218" t="s">
        <v>5074</v>
      </c>
      <c r="G387" s="219" t="s">
        <v>670</v>
      </c>
      <c r="H387" s="220">
        <v>4</v>
      </c>
      <c r="I387" s="221"/>
      <c r="J387" s="222">
        <f>ROUND(I387*H387,2)</f>
        <v>0</v>
      </c>
      <c r="K387" s="218" t="s">
        <v>32</v>
      </c>
      <c r="L387" s="48"/>
      <c r="M387" s="223" t="s">
        <v>32</v>
      </c>
      <c r="N387" s="224" t="s">
        <v>47</v>
      </c>
      <c r="O387" s="88"/>
      <c r="P387" s="225">
        <f>O387*H387</f>
        <v>0</v>
      </c>
      <c r="Q387" s="225">
        <v>0</v>
      </c>
      <c r="R387" s="225">
        <f>Q387*H387</f>
        <v>0</v>
      </c>
      <c r="S387" s="225">
        <v>0</v>
      </c>
      <c r="T387" s="226">
        <f>S387*H387</f>
        <v>0</v>
      </c>
      <c r="U387" s="42"/>
      <c r="V387" s="42"/>
      <c r="W387" s="42"/>
      <c r="X387" s="42"/>
      <c r="Y387" s="42"/>
      <c r="Z387" s="42"/>
      <c r="AA387" s="42"/>
      <c r="AB387" s="42"/>
      <c r="AC387" s="42"/>
      <c r="AD387" s="42"/>
      <c r="AE387" s="42"/>
      <c r="AR387" s="227" t="s">
        <v>215</v>
      </c>
      <c r="AT387" s="227" t="s">
        <v>217</v>
      </c>
      <c r="AU387" s="227" t="s">
        <v>83</v>
      </c>
      <c r="AY387" s="20" t="s">
        <v>214</v>
      </c>
      <c r="BE387" s="228">
        <f>IF(N387="základní",J387,0)</f>
        <v>0</v>
      </c>
      <c r="BF387" s="228">
        <f>IF(N387="snížená",J387,0)</f>
        <v>0</v>
      </c>
      <c r="BG387" s="228">
        <f>IF(N387="zákl. přenesená",J387,0)</f>
        <v>0</v>
      </c>
      <c r="BH387" s="228">
        <f>IF(N387="sníž. přenesená",J387,0)</f>
        <v>0</v>
      </c>
      <c r="BI387" s="228">
        <f>IF(N387="nulová",J387,0)</f>
        <v>0</v>
      </c>
      <c r="BJ387" s="20" t="s">
        <v>83</v>
      </c>
      <c r="BK387" s="228">
        <f>ROUND(I387*H387,2)</f>
        <v>0</v>
      </c>
      <c r="BL387" s="20" t="s">
        <v>215</v>
      </c>
      <c r="BM387" s="227" t="s">
        <v>4036</v>
      </c>
    </row>
    <row r="388" s="2" customFormat="1">
      <c r="A388" s="42"/>
      <c r="B388" s="43"/>
      <c r="C388" s="44"/>
      <c r="D388" s="236" t="s">
        <v>283</v>
      </c>
      <c r="E388" s="44"/>
      <c r="F388" s="267" t="s">
        <v>4447</v>
      </c>
      <c r="G388" s="44"/>
      <c r="H388" s="44"/>
      <c r="I388" s="231"/>
      <c r="J388" s="44"/>
      <c r="K388" s="44"/>
      <c r="L388" s="48"/>
      <c r="M388" s="232"/>
      <c r="N388" s="233"/>
      <c r="O388" s="88"/>
      <c r="P388" s="88"/>
      <c r="Q388" s="88"/>
      <c r="R388" s="88"/>
      <c r="S388" s="88"/>
      <c r="T388" s="89"/>
      <c r="U388" s="42"/>
      <c r="V388" s="42"/>
      <c r="W388" s="42"/>
      <c r="X388" s="42"/>
      <c r="Y388" s="42"/>
      <c r="Z388" s="42"/>
      <c r="AA388" s="42"/>
      <c r="AB388" s="42"/>
      <c r="AC388" s="42"/>
      <c r="AD388" s="42"/>
      <c r="AE388" s="42"/>
      <c r="AT388" s="20" t="s">
        <v>283</v>
      </c>
      <c r="AU388" s="20" t="s">
        <v>83</v>
      </c>
    </row>
    <row r="389" s="2" customFormat="1" ht="16.5" customHeight="1">
      <c r="A389" s="42"/>
      <c r="B389" s="43"/>
      <c r="C389" s="216" t="s">
        <v>3363</v>
      </c>
      <c r="D389" s="216" t="s">
        <v>217</v>
      </c>
      <c r="E389" s="217" t="s">
        <v>5158</v>
      </c>
      <c r="F389" s="218" t="s">
        <v>5108</v>
      </c>
      <c r="G389" s="219" t="s">
        <v>670</v>
      </c>
      <c r="H389" s="220">
        <v>5</v>
      </c>
      <c r="I389" s="221"/>
      <c r="J389" s="222">
        <f>ROUND(I389*H389,2)</f>
        <v>0</v>
      </c>
      <c r="K389" s="218" t="s">
        <v>32</v>
      </c>
      <c r="L389" s="48"/>
      <c r="M389" s="223" t="s">
        <v>32</v>
      </c>
      <c r="N389" s="224" t="s">
        <v>47</v>
      </c>
      <c r="O389" s="88"/>
      <c r="P389" s="225">
        <f>O389*H389</f>
        <v>0</v>
      </c>
      <c r="Q389" s="225">
        <v>0</v>
      </c>
      <c r="R389" s="225">
        <f>Q389*H389</f>
        <v>0</v>
      </c>
      <c r="S389" s="225">
        <v>0</v>
      </c>
      <c r="T389" s="226">
        <f>S389*H389</f>
        <v>0</v>
      </c>
      <c r="U389" s="42"/>
      <c r="V389" s="42"/>
      <c r="W389" s="42"/>
      <c r="X389" s="42"/>
      <c r="Y389" s="42"/>
      <c r="Z389" s="42"/>
      <c r="AA389" s="42"/>
      <c r="AB389" s="42"/>
      <c r="AC389" s="42"/>
      <c r="AD389" s="42"/>
      <c r="AE389" s="42"/>
      <c r="AR389" s="227" t="s">
        <v>215</v>
      </c>
      <c r="AT389" s="227" t="s">
        <v>217</v>
      </c>
      <c r="AU389" s="227" t="s">
        <v>83</v>
      </c>
      <c r="AY389" s="20" t="s">
        <v>214</v>
      </c>
      <c r="BE389" s="228">
        <f>IF(N389="základní",J389,0)</f>
        <v>0</v>
      </c>
      <c r="BF389" s="228">
        <f>IF(N389="snížená",J389,0)</f>
        <v>0</v>
      </c>
      <c r="BG389" s="228">
        <f>IF(N389="zákl. přenesená",J389,0)</f>
        <v>0</v>
      </c>
      <c r="BH389" s="228">
        <f>IF(N389="sníž. přenesená",J389,0)</f>
        <v>0</v>
      </c>
      <c r="BI389" s="228">
        <f>IF(N389="nulová",J389,0)</f>
        <v>0</v>
      </c>
      <c r="BJ389" s="20" t="s">
        <v>83</v>
      </c>
      <c r="BK389" s="228">
        <f>ROUND(I389*H389,2)</f>
        <v>0</v>
      </c>
      <c r="BL389" s="20" t="s">
        <v>215</v>
      </c>
      <c r="BM389" s="227" t="s">
        <v>4038</v>
      </c>
    </row>
    <row r="390" s="2" customFormat="1">
      <c r="A390" s="42"/>
      <c r="B390" s="43"/>
      <c r="C390" s="44"/>
      <c r="D390" s="236" t="s">
        <v>283</v>
      </c>
      <c r="E390" s="44"/>
      <c r="F390" s="267" t="s">
        <v>4447</v>
      </c>
      <c r="G390" s="44"/>
      <c r="H390" s="44"/>
      <c r="I390" s="231"/>
      <c r="J390" s="44"/>
      <c r="K390" s="44"/>
      <c r="L390" s="48"/>
      <c r="M390" s="232"/>
      <c r="N390" s="233"/>
      <c r="O390" s="88"/>
      <c r="P390" s="88"/>
      <c r="Q390" s="88"/>
      <c r="R390" s="88"/>
      <c r="S390" s="88"/>
      <c r="T390" s="89"/>
      <c r="U390" s="42"/>
      <c r="V390" s="42"/>
      <c r="W390" s="42"/>
      <c r="X390" s="42"/>
      <c r="Y390" s="42"/>
      <c r="Z390" s="42"/>
      <c r="AA390" s="42"/>
      <c r="AB390" s="42"/>
      <c r="AC390" s="42"/>
      <c r="AD390" s="42"/>
      <c r="AE390" s="42"/>
      <c r="AT390" s="20" t="s">
        <v>283</v>
      </c>
      <c r="AU390" s="20" t="s">
        <v>83</v>
      </c>
    </row>
    <row r="391" s="2" customFormat="1" ht="16.5" customHeight="1">
      <c r="A391" s="42"/>
      <c r="B391" s="43"/>
      <c r="C391" s="216" t="s">
        <v>3085</v>
      </c>
      <c r="D391" s="216" t="s">
        <v>217</v>
      </c>
      <c r="E391" s="217" t="s">
        <v>5159</v>
      </c>
      <c r="F391" s="218" t="s">
        <v>5160</v>
      </c>
      <c r="G391" s="219" t="s">
        <v>670</v>
      </c>
      <c r="H391" s="220">
        <v>1</v>
      </c>
      <c r="I391" s="221"/>
      <c r="J391" s="222">
        <f>ROUND(I391*H391,2)</f>
        <v>0</v>
      </c>
      <c r="K391" s="218" t="s">
        <v>32</v>
      </c>
      <c r="L391" s="48"/>
      <c r="M391" s="223" t="s">
        <v>32</v>
      </c>
      <c r="N391" s="224" t="s">
        <v>47</v>
      </c>
      <c r="O391" s="88"/>
      <c r="P391" s="225">
        <f>O391*H391</f>
        <v>0</v>
      </c>
      <c r="Q391" s="225">
        <v>0</v>
      </c>
      <c r="R391" s="225">
        <f>Q391*H391</f>
        <v>0</v>
      </c>
      <c r="S391" s="225">
        <v>0</v>
      </c>
      <c r="T391" s="226">
        <f>S391*H391</f>
        <v>0</v>
      </c>
      <c r="U391" s="42"/>
      <c r="V391" s="42"/>
      <c r="W391" s="42"/>
      <c r="X391" s="42"/>
      <c r="Y391" s="42"/>
      <c r="Z391" s="42"/>
      <c r="AA391" s="42"/>
      <c r="AB391" s="42"/>
      <c r="AC391" s="42"/>
      <c r="AD391" s="42"/>
      <c r="AE391" s="42"/>
      <c r="AR391" s="227" t="s">
        <v>215</v>
      </c>
      <c r="AT391" s="227" t="s">
        <v>217</v>
      </c>
      <c r="AU391" s="227" t="s">
        <v>83</v>
      </c>
      <c r="AY391" s="20" t="s">
        <v>214</v>
      </c>
      <c r="BE391" s="228">
        <f>IF(N391="základní",J391,0)</f>
        <v>0</v>
      </c>
      <c r="BF391" s="228">
        <f>IF(N391="snížená",J391,0)</f>
        <v>0</v>
      </c>
      <c r="BG391" s="228">
        <f>IF(N391="zákl. přenesená",J391,0)</f>
        <v>0</v>
      </c>
      <c r="BH391" s="228">
        <f>IF(N391="sníž. přenesená",J391,0)</f>
        <v>0</v>
      </c>
      <c r="BI391" s="228">
        <f>IF(N391="nulová",J391,0)</f>
        <v>0</v>
      </c>
      <c r="BJ391" s="20" t="s">
        <v>83</v>
      </c>
      <c r="BK391" s="228">
        <f>ROUND(I391*H391,2)</f>
        <v>0</v>
      </c>
      <c r="BL391" s="20" t="s">
        <v>215</v>
      </c>
      <c r="BM391" s="227" t="s">
        <v>4039</v>
      </c>
    </row>
    <row r="392" s="2" customFormat="1">
      <c r="A392" s="42"/>
      <c r="B392" s="43"/>
      <c r="C392" s="44"/>
      <c r="D392" s="236" t="s">
        <v>283</v>
      </c>
      <c r="E392" s="44"/>
      <c r="F392" s="267" t="s">
        <v>4447</v>
      </c>
      <c r="G392" s="44"/>
      <c r="H392" s="44"/>
      <c r="I392" s="231"/>
      <c r="J392" s="44"/>
      <c r="K392" s="44"/>
      <c r="L392" s="48"/>
      <c r="M392" s="232"/>
      <c r="N392" s="233"/>
      <c r="O392" s="88"/>
      <c r="P392" s="88"/>
      <c r="Q392" s="88"/>
      <c r="R392" s="88"/>
      <c r="S392" s="88"/>
      <c r="T392" s="89"/>
      <c r="U392" s="42"/>
      <c r="V392" s="42"/>
      <c r="W392" s="42"/>
      <c r="X392" s="42"/>
      <c r="Y392" s="42"/>
      <c r="Z392" s="42"/>
      <c r="AA392" s="42"/>
      <c r="AB392" s="42"/>
      <c r="AC392" s="42"/>
      <c r="AD392" s="42"/>
      <c r="AE392" s="42"/>
      <c r="AT392" s="20" t="s">
        <v>283</v>
      </c>
      <c r="AU392" s="20" t="s">
        <v>83</v>
      </c>
    </row>
    <row r="393" s="2" customFormat="1" ht="16.5" customHeight="1">
      <c r="A393" s="42"/>
      <c r="B393" s="43"/>
      <c r="C393" s="216" t="s">
        <v>3370</v>
      </c>
      <c r="D393" s="216" t="s">
        <v>217</v>
      </c>
      <c r="E393" s="217" t="s">
        <v>5161</v>
      </c>
      <c r="F393" s="218" t="s">
        <v>5076</v>
      </c>
      <c r="G393" s="219" t="s">
        <v>670</v>
      </c>
      <c r="H393" s="220">
        <v>1</v>
      </c>
      <c r="I393" s="221"/>
      <c r="J393" s="222">
        <f>ROUND(I393*H393,2)</f>
        <v>0</v>
      </c>
      <c r="K393" s="218" t="s">
        <v>32</v>
      </c>
      <c r="L393" s="48"/>
      <c r="M393" s="223" t="s">
        <v>32</v>
      </c>
      <c r="N393" s="224" t="s">
        <v>47</v>
      </c>
      <c r="O393" s="88"/>
      <c r="P393" s="225">
        <f>O393*H393</f>
        <v>0</v>
      </c>
      <c r="Q393" s="225">
        <v>0</v>
      </c>
      <c r="R393" s="225">
        <f>Q393*H393</f>
        <v>0</v>
      </c>
      <c r="S393" s="225">
        <v>0</v>
      </c>
      <c r="T393" s="226">
        <f>S393*H393</f>
        <v>0</v>
      </c>
      <c r="U393" s="42"/>
      <c r="V393" s="42"/>
      <c r="W393" s="42"/>
      <c r="X393" s="42"/>
      <c r="Y393" s="42"/>
      <c r="Z393" s="42"/>
      <c r="AA393" s="42"/>
      <c r="AB393" s="42"/>
      <c r="AC393" s="42"/>
      <c r="AD393" s="42"/>
      <c r="AE393" s="42"/>
      <c r="AR393" s="227" t="s">
        <v>215</v>
      </c>
      <c r="AT393" s="227" t="s">
        <v>217</v>
      </c>
      <c r="AU393" s="227" t="s">
        <v>83</v>
      </c>
      <c r="AY393" s="20" t="s">
        <v>214</v>
      </c>
      <c r="BE393" s="228">
        <f>IF(N393="základní",J393,0)</f>
        <v>0</v>
      </c>
      <c r="BF393" s="228">
        <f>IF(N393="snížená",J393,0)</f>
        <v>0</v>
      </c>
      <c r="BG393" s="228">
        <f>IF(N393="zákl. přenesená",J393,0)</f>
        <v>0</v>
      </c>
      <c r="BH393" s="228">
        <f>IF(N393="sníž. přenesená",J393,0)</f>
        <v>0</v>
      </c>
      <c r="BI393" s="228">
        <f>IF(N393="nulová",J393,0)</f>
        <v>0</v>
      </c>
      <c r="BJ393" s="20" t="s">
        <v>83</v>
      </c>
      <c r="BK393" s="228">
        <f>ROUND(I393*H393,2)</f>
        <v>0</v>
      </c>
      <c r="BL393" s="20" t="s">
        <v>215</v>
      </c>
      <c r="BM393" s="227" t="s">
        <v>4040</v>
      </c>
    </row>
    <row r="394" s="2" customFormat="1">
      <c r="A394" s="42"/>
      <c r="B394" s="43"/>
      <c r="C394" s="44"/>
      <c r="D394" s="236" t="s">
        <v>283</v>
      </c>
      <c r="E394" s="44"/>
      <c r="F394" s="267" t="s">
        <v>4447</v>
      </c>
      <c r="G394" s="44"/>
      <c r="H394" s="44"/>
      <c r="I394" s="231"/>
      <c r="J394" s="44"/>
      <c r="K394" s="44"/>
      <c r="L394" s="48"/>
      <c r="M394" s="232"/>
      <c r="N394" s="233"/>
      <c r="O394" s="88"/>
      <c r="P394" s="88"/>
      <c r="Q394" s="88"/>
      <c r="R394" s="88"/>
      <c r="S394" s="88"/>
      <c r="T394" s="89"/>
      <c r="U394" s="42"/>
      <c r="V394" s="42"/>
      <c r="W394" s="42"/>
      <c r="X394" s="42"/>
      <c r="Y394" s="42"/>
      <c r="Z394" s="42"/>
      <c r="AA394" s="42"/>
      <c r="AB394" s="42"/>
      <c r="AC394" s="42"/>
      <c r="AD394" s="42"/>
      <c r="AE394" s="42"/>
      <c r="AT394" s="20" t="s">
        <v>283</v>
      </c>
      <c r="AU394" s="20" t="s">
        <v>83</v>
      </c>
    </row>
    <row r="395" s="2" customFormat="1" ht="16.5" customHeight="1">
      <c r="A395" s="42"/>
      <c r="B395" s="43"/>
      <c r="C395" s="216" t="s">
        <v>3091</v>
      </c>
      <c r="D395" s="216" t="s">
        <v>217</v>
      </c>
      <c r="E395" s="217" t="s">
        <v>5162</v>
      </c>
      <c r="F395" s="218" t="s">
        <v>5163</v>
      </c>
      <c r="G395" s="219" t="s">
        <v>670</v>
      </c>
      <c r="H395" s="220">
        <v>1</v>
      </c>
      <c r="I395" s="221"/>
      <c r="J395" s="222">
        <f>ROUND(I395*H395,2)</f>
        <v>0</v>
      </c>
      <c r="K395" s="218" t="s">
        <v>32</v>
      </c>
      <c r="L395" s="48"/>
      <c r="M395" s="223" t="s">
        <v>32</v>
      </c>
      <c r="N395" s="224" t="s">
        <v>47</v>
      </c>
      <c r="O395" s="88"/>
      <c r="P395" s="225">
        <f>O395*H395</f>
        <v>0</v>
      </c>
      <c r="Q395" s="225">
        <v>0</v>
      </c>
      <c r="R395" s="225">
        <f>Q395*H395</f>
        <v>0</v>
      </c>
      <c r="S395" s="225">
        <v>0</v>
      </c>
      <c r="T395" s="226">
        <f>S395*H395</f>
        <v>0</v>
      </c>
      <c r="U395" s="42"/>
      <c r="V395" s="42"/>
      <c r="W395" s="42"/>
      <c r="X395" s="42"/>
      <c r="Y395" s="42"/>
      <c r="Z395" s="42"/>
      <c r="AA395" s="42"/>
      <c r="AB395" s="42"/>
      <c r="AC395" s="42"/>
      <c r="AD395" s="42"/>
      <c r="AE395" s="42"/>
      <c r="AR395" s="227" t="s">
        <v>215</v>
      </c>
      <c r="AT395" s="227" t="s">
        <v>217</v>
      </c>
      <c r="AU395" s="227" t="s">
        <v>83</v>
      </c>
      <c r="AY395" s="20" t="s">
        <v>214</v>
      </c>
      <c r="BE395" s="228">
        <f>IF(N395="základní",J395,0)</f>
        <v>0</v>
      </c>
      <c r="BF395" s="228">
        <f>IF(N395="snížená",J395,0)</f>
        <v>0</v>
      </c>
      <c r="BG395" s="228">
        <f>IF(N395="zákl. přenesená",J395,0)</f>
        <v>0</v>
      </c>
      <c r="BH395" s="228">
        <f>IF(N395="sníž. přenesená",J395,0)</f>
        <v>0</v>
      </c>
      <c r="BI395" s="228">
        <f>IF(N395="nulová",J395,0)</f>
        <v>0</v>
      </c>
      <c r="BJ395" s="20" t="s">
        <v>83</v>
      </c>
      <c r="BK395" s="228">
        <f>ROUND(I395*H395,2)</f>
        <v>0</v>
      </c>
      <c r="BL395" s="20" t="s">
        <v>215</v>
      </c>
      <c r="BM395" s="227" t="s">
        <v>4043</v>
      </c>
    </row>
    <row r="396" s="2" customFormat="1">
      <c r="A396" s="42"/>
      <c r="B396" s="43"/>
      <c r="C396" s="44"/>
      <c r="D396" s="236" t="s">
        <v>283</v>
      </c>
      <c r="E396" s="44"/>
      <c r="F396" s="267" t="s">
        <v>4447</v>
      </c>
      <c r="G396" s="44"/>
      <c r="H396" s="44"/>
      <c r="I396" s="231"/>
      <c r="J396" s="44"/>
      <c r="K396" s="44"/>
      <c r="L396" s="48"/>
      <c r="M396" s="232"/>
      <c r="N396" s="233"/>
      <c r="O396" s="88"/>
      <c r="P396" s="88"/>
      <c r="Q396" s="88"/>
      <c r="R396" s="88"/>
      <c r="S396" s="88"/>
      <c r="T396" s="89"/>
      <c r="U396" s="42"/>
      <c r="V396" s="42"/>
      <c r="W396" s="42"/>
      <c r="X396" s="42"/>
      <c r="Y396" s="42"/>
      <c r="Z396" s="42"/>
      <c r="AA396" s="42"/>
      <c r="AB396" s="42"/>
      <c r="AC396" s="42"/>
      <c r="AD396" s="42"/>
      <c r="AE396" s="42"/>
      <c r="AT396" s="20" t="s">
        <v>283</v>
      </c>
      <c r="AU396" s="20" t="s">
        <v>83</v>
      </c>
    </row>
    <row r="397" s="2" customFormat="1" ht="16.5" customHeight="1">
      <c r="A397" s="42"/>
      <c r="B397" s="43"/>
      <c r="C397" s="216" t="s">
        <v>3379</v>
      </c>
      <c r="D397" s="216" t="s">
        <v>217</v>
      </c>
      <c r="E397" s="217" t="s">
        <v>5164</v>
      </c>
      <c r="F397" s="218" t="s">
        <v>5165</v>
      </c>
      <c r="G397" s="219" t="s">
        <v>670</v>
      </c>
      <c r="H397" s="220">
        <v>2</v>
      </c>
      <c r="I397" s="221"/>
      <c r="J397" s="222">
        <f>ROUND(I397*H397,2)</f>
        <v>0</v>
      </c>
      <c r="K397" s="218" t="s">
        <v>32</v>
      </c>
      <c r="L397" s="48"/>
      <c r="M397" s="223" t="s">
        <v>32</v>
      </c>
      <c r="N397" s="224" t="s">
        <v>47</v>
      </c>
      <c r="O397" s="88"/>
      <c r="P397" s="225">
        <f>O397*H397</f>
        <v>0</v>
      </c>
      <c r="Q397" s="225">
        <v>0</v>
      </c>
      <c r="R397" s="225">
        <f>Q397*H397</f>
        <v>0</v>
      </c>
      <c r="S397" s="225">
        <v>0</v>
      </c>
      <c r="T397" s="226">
        <f>S397*H397</f>
        <v>0</v>
      </c>
      <c r="U397" s="42"/>
      <c r="V397" s="42"/>
      <c r="W397" s="42"/>
      <c r="X397" s="42"/>
      <c r="Y397" s="42"/>
      <c r="Z397" s="42"/>
      <c r="AA397" s="42"/>
      <c r="AB397" s="42"/>
      <c r="AC397" s="42"/>
      <c r="AD397" s="42"/>
      <c r="AE397" s="42"/>
      <c r="AR397" s="227" t="s">
        <v>215</v>
      </c>
      <c r="AT397" s="227" t="s">
        <v>217</v>
      </c>
      <c r="AU397" s="227" t="s">
        <v>83</v>
      </c>
      <c r="AY397" s="20" t="s">
        <v>214</v>
      </c>
      <c r="BE397" s="228">
        <f>IF(N397="základní",J397,0)</f>
        <v>0</v>
      </c>
      <c r="BF397" s="228">
        <f>IF(N397="snížená",J397,0)</f>
        <v>0</v>
      </c>
      <c r="BG397" s="228">
        <f>IF(N397="zákl. přenesená",J397,0)</f>
        <v>0</v>
      </c>
      <c r="BH397" s="228">
        <f>IF(N397="sníž. přenesená",J397,0)</f>
        <v>0</v>
      </c>
      <c r="BI397" s="228">
        <f>IF(N397="nulová",J397,0)</f>
        <v>0</v>
      </c>
      <c r="BJ397" s="20" t="s">
        <v>83</v>
      </c>
      <c r="BK397" s="228">
        <f>ROUND(I397*H397,2)</f>
        <v>0</v>
      </c>
      <c r="BL397" s="20" t="s">
        <v>215</v>
      </c>
      <c r="BM397" s="227" t="s">
        <v>4047</v>
      </c>
    </row>
    <row r="398" s="2" customFormat="1">
      <c r="A398" s="42"/>
      <c r="B398" s="43"/>
      <c r="C398" s="44"/>
      <c r="D398" s="236" t="s">
        <v>283</v>
      </c>
      <c r="E398" s="44"/>
      <c r="F398" s="267" t="s">
        <v>4447</v>
      </c>
      <c r="G398" s="44"/>
      <c r="H398" s="44"/>
      <c r="I398" s="231"/>
      <c r="J398" s="44"/>
      <c r="K398" s="44"/>
      <c r="L398" s="48"/>
      <c r="M398" s="232"/>
      <c r="N398" s="233"/>
      <c r="O398" s="88"/>
      <c r="P398" s="88"/>
      <c r="Q398" s="88"/>
      <c r="R398" s="88"/>
      <c r="S398" s="88"/>
      <c r="T398" s="89"/>
      <c r="U398" s="42"/>
      <c r="V398" s="42"/>
      <c r="W398" s="42"/>
      <c r="X398" s="42"/>
      <c r="Y398" s="42"/>
      <c r="Z398" s="42"/>
      <c r="AA398" s="42"/>
      <c r="AB398" s="42"/>
      <c r="AC398" s="42"/>
      <c r="AD398" s="42"/>
      <c r="AE398" s="42"/>
      <c r="AT398" s="20" t="s">
        <v>283</v>
      </c>
      <c r="AU398" s="20" t="s">
        <v>83</v>
      </c>
    </row>
    <row r="399" s="2" customFormat="1" ht="16.5" customHeight="1">
      <c r="A399" s="42"/>
      <c r="B399" s="43"/>
      <c r="C399" s="216" t="s">
        <v>3095</v>
      </c>
      <c r="D399" s="216" t="s">
        <v>217</v>
      </c>
      <c r="E399" s="217" t="s">
        <v>5166</v>
      </c>
      <c r="F399" s="218" t="s">
        <v>5167</v>
      </c>
      <c r="G399" s="219" t="s">
        <v>670</v>
      </c>
      <c r="H399" s="220">
        <v>2</v>
      </c>
      <c r="I399" s="221"/>
      <c r="J399" s="222">
        <f>ROUND(I399*H399,2)</f>
        <v>0</v>
      </c>
      <c r="K399" s="218" t="s">
        <v>32</v>
      </c>
      <c r="L399" s="48"/>
      <c r="M399" s="223" t="s">
        <v>32</v>
      </c>
      <c r="N399" s="224" t="s">
        <v>47</v>
      </c>
      <c r="O399" s="88"/>
      <c r="P399" s="225">
        <f>O399*H399</f>
        <v>0</v>
      </c>
      <c r="Q399" s="225">
        <v>0</v>
      </c>
      <c r="R399" s="225">
        <f>Q399*H399</f>
        <v>0</v>
      </c>
      <c r="S399" s="225">
        <v>0</v>
      </c>
      <c r="T399" s="226">
        <f>S399*H399</f>
        <v>0</v>
      </c>
      <c r="U399" s="42"/>
      <c r="V399" s="42"/>
      <c r="W399" s="42"/>
      <c r="X399" s="42"/>
      <c r="Y399" s="42"/>
      <c r="Z399" s="42"/>
      <c r="AA399" s="42"/>
      <c r="AB399" s="42"/>
      <c r="AC399" s="42"/>
      <c r="AD399" s="42"/>
      <c r="AE399" s="42"/>
      <c r="AR399" s="227" t="s">
        <v>215</v>
      </c>
      <c r="AT399" s="227" t="s">
        <v>217</v>
      </c>
      <c r="AU399" s="227" t="s">
        <v>83</v>
      </c>
      <c r="AY399" s="20" t="s">
        <v>214</v>
      </c>
      <c r="BE399" s="228">
        <f>IF(N399="základní",J399,0)</f>
        <v>0</v>
      </c>
      <c r="BF399" s="228">
        <f>IF(N399="snížená",J399,0)</f>
        <v>0</v>
      </c>
      <c r="BG399" s="228">
        <f>IF(N399="zákl. přenesená",J399,0)</f>
        <v>0</v>
      </c>
      <c r="BH399" s="228">
        <f>IF(N399="sníž. přenesená",J399,0)</f>
        <v>0</v>
      </c>
      <c r="BI399" s="228">
        <f>IF(N399="nulová",J399,0)</f>
        <v>0</v>
      </c>
      <c r="BJ399" s="20" t="s">
        <v>83</v>
      </c>
      <c r="BK399" s="228">
        <f>ROUND(I399*H399,2)</f>
        <v>0</v>
      </c>
      <c r="BL399" s="20" t="s">
        <v>215</v>
      </c>
      <c r="BM399" s="227" t="s">
        <v>4050</v>
      </c>
    </row>
    <row r="400" s="2" customFormat="1">
      <c r="A400" s="42"/>
      <c r="B400" s="43"/>
      <c r="C400" s="44"/>
      <c r="D400" s="236" t="s">
        <v>283</v>
      </c>
      <c r="E400" s="44"/>
      <c r="F400" s="267" t="s">
        <v>4447</v>
      </c>
      <c r="G400" s="44"/>
      <c r="H400" s="44"/>
      <c r="I400" s="231"/>
      <c r="J400" s="44"/>
      <c r="K400" s="44"/>
      <c r="L400" s="48"/>
      <c r="M400" s="232"/>
      <c r="N400" s="233"/>
      <c r="O400" s="88"/>
      <c r="P400" s="88"/>
      <c r="Q400" s="88"/>
      <c r="R400" s="88"/>
      <c r="S400" s="88"/>
      <c r="T400" s="89"/>
      <c r="U400" s="42"/>
      <c r="V400" s="42"/>
      <c r="W400" s="42"/>
      <c r="X400" s="42"/>
      <c r="Y400" s="42"/>
      <c r="Z400" s="42"/>
      <c r="AA400" s="42"/>
      <c r="AB400" s="42"/>
      <c r="AC400" s="42"/>
      <c r="AD400" s="42"/>
      <c r="AE400" s="42"/>
      <c r="AT400" s="20" t="s">
        <v>283</v>
      </c>
      <c r="AU400" s="20" t="s">
        <v>83</v>
      </c>
    </row>
    <row r="401" s="2" customFormat="1" ht="16.5" customHeight="1">
      <c r="A401" s="42"/>
      <c r="B401" s="43"/>
      <c r="C401" s="216" t="s">
        <v>3382</v>
      </c>
      <c r="D401" s="216" t="s">
        <v>217</v>
      </c>
      <c r="E401" s="217" t="s">
        <v>5168</v>
      </c>
      <c r="F401" s="218" t="s">
        <v>5169</v>
      </c>
      <c r="G401" s="219" t="s">
        <v>670</v>
      </c>
      <c r="H401" s="220">
        <v>4</v>
      </c>
      <c r="I401" s="221"/>
      <c r="J401" s="222">
        <f>ROUND(I401*H401,2)</f>
        <v>0</v>
      </c>
      <c r="K401" s="218" t="s">
        <v>32</v>
      </c>
      <c r="L401" s="48"/>
      <c r="M401" s="223" t="s">
        <v>32</v>
      </c>
      <c r="N401" s="224" t="s">
        <v>47</v>
      </c>
      <c r="O401" s="88"/>
      <c r="P401" s="225">
        <f>O401*H401</f>
        <v>0</v>
      </c>
      <c r="Q401" s="225">
        <v>0</v>
      </c>
      <c r="R401" s="225">
        <f>Q401*H401</f>
        <v>0</v>
      </c>
      <c r="S401" s="225">
        <v>0</v>
      </c>
      <c r="T401" s="226">
        <f>S401*H401</f>
        <v>0</v>
      </c>
      <c r="U401" s="42"/>
      <c r="V401" s="42"/>
      <c r="W401" s="42"/>
      <c r="X401" s="42"/>
      <c r="Y401" s="42"/>
      <c r="Z401" s="42"/>
      <c r="AA401" s="42"/>
      <c r="AB401" s="42"/>
      <c r="AC401" s="42"/>
      <c r="AD401" s="42"/>
      <c r="AE401" s="42"/>
      <c r="AR401" s="227" t="s">
        <v>215</v>
      </c>
      <c r="AT401" s="227" t="s">
        <v>217</v>
      </c>
      <c r="AU401" s="227" t="s">
        <v>83</v>
      </c>
      <c r="AY401" s="20" t="s">
        <v>214</v>
      </c>
      <c r="BE401" s="228">
        <f>IF(N401="základní",J401,0)</f>
        <v>0</v>
      </c>
      <c r="BF401" s="228">
        <f>IF(N401="snížená",J401,0)</f>
        <v>0</v>
      </c>
      <c r="BG401" s="228">
        <f>IF(N401="zákl. přenesená",J401,0)</f>
        <v>0</v>
      </c>
      <c r="BH401" s="228">
        <f>IF(N401="sníž. přenesená",J401,0)</f>
        <v>0</v>
      </c>
      <c r="BI401" s="228">
        <f>IF(N401="nulová",J401,0)</f>
        <v>0</v>
      </c>
      <c r="BJ401" s="20" t="s">
        <v>83</v>
      </c>
      <c r="BK401" s="228">
        <f>ROUND(I401*H401,2)</f>
        <v>0</v>
      </c>
      <c r="BL401" s="20" t="s">
        <v>215</v>
      </c>
      <c r="BM401" s="227" t="s">
        <v>4052</v>
      </c>
    </row>
    <row r="402" s="2" customFormat="1">
      <c r="A402" s="42"/>
      <c r="B402" s="43"/>
      <c r="C402" s="44"/>
      <c r="D402" s="236" t="s">
        <v>283</v>
      </c>
      <c r="E402" s="44"/>
      <c r="F402" s="267" t="s">
        <v>4447</v>
      </c>
      <c r="G402" s="44"/>
      <c r="H402" s="44"/>
      <c r="I402" s="231"/>
      <c r="J402" s="44"/>
      <c r="K402" s="44"/>
      <c r="L402" s="48"/>
      <c r="M402" s="232"/>
      <c r="N402" s="233"/>
      <c r="O402" s="88"/>
      <c r="P402" s="88"/>
      <c r="Q402" s="88"/>
      <c r="R402" s="88"/>
      <c r="S402" s="88"/>
      <c r="T402" s="89"/>
      <c r="U402" s="42"/>
      <c r="V402" s="42"/>
      <c r="W402" s="42"/>
      <c r="X402" s="42"/>
      <c r="Y402" s="42"/>
      <c r="Z402" s="42"/>
      <c r="AA402" s="42"/>
      <c r="AB402" s="42"/>
      <c r="AC402" s="42"/>
      <c r="AD402" s="42"/>
      <c r="AE402" s="42"/>
      <c r="AT402" s="20" t="s">
        <v>283</v>
      </c>
      <c r="AU402" s="20" t="s">
        <v>83</v>
      </c>
    </row>
    <row r="403" s="2" customFormat="1" ht="37.8" customHeight="1">
      <c r="A403" s="42"/>
      <c r="B403" s="43"/>
      <c r="C403" s="216" t="s">
        <v>3099</v>
      </c>
      <c r="D403" s="216" t="s">
        <v>217</v>
      </c>
      <c r="E403" s="217" t="s">
        <v>5170</v>
      </c>
      <c r="F403" s="218" t="s">
        <v>5082</v>
      </c>
      <c r="G403" s="219" t="s">
        <v>670</v>
      </c>
      <c r="H403" s="220">
        <v>1</v>
      </c>
      <c r="I403" s="221"/>
      <c r="J403" s="222">
        <f>ROUND(I403*H403,2)</f>
        <v>0</v>
      </c>
      <c r="K403" s="218" t="s">
        <v>32</v>
      </c>
      <c r="L403" s="48"/>
      <c r="M403" s="223" t="s">
        <v>32</v>
      </c>
      <c r="N403" s="224" t="s">
        <v>47</v>
      </c>
      <c r="O403" s="88"/>
      <c r="P403" s="225">
        <f>O403*H403</f>
        <v>0</v>
      </c>
      <c r="Q403" s="225">
        <v>0</v>
      </c>
      <c r="R403" s="225">
        <f>Q403*H403</f>
        <v>0</v>
      </c>
      <c r="S403" s="225">
        <v>0</v>
      </c>
      <c r="T403" s="226">
        <f>S403*H403</f>
        <v>0</v>
      </c>
      <c r="U403" s="42"/>
      <c r="V403" s="42"/>
      <c r="W403" s="42"/>
      <c r="X403" s="42"/>
      <c r="Y403" s="42"/>
      <c r="Z403" s="42"/>
      <c r="AA403" s="42"/>
      <c r="AB403" s="42"/>
      <c r="AC403" s="42"/>
      <c r="AD403" s="42"/>
      <c r="AE403" s="42"/>
      <c r="AR403" s="227" t="s">
        <v>215</v>
      </c>
      <c r="AT403" s="227" t="s">
        <v>217</v>
      </c>
      <c r="AU403" s="227" t="s">
        <v>83</v>
      </c>
      <c r="AY403" s="20" t="s">
        <v>214</v>
      </c>
      <c r="BE403" s="228">
        <f>IF(N403="základní",J403,0)</f>
        <v>0</v>
      </c>
      <c r="BF403" s="228">
        <f>IF(N403="snížená",J403,0)</f>
        <v>0</v>
      </c>
      <c r="BG403" s="228">
        <f>IF(N403="zákl. přenesená",J403,0)</f>
        <v>0</v>
      </c>
      <c r="BH403" s="228">
        <f>IF(N403="sníž. přenesená",J403,0)</f>
        <v>0</v>
      </c>
      <c r="BI403" s="228">
        <f>IF(N403="nulová",J403,0)</f>
        <v>0</v>
      </c>
      <c r="BJ403" s="20" t="s">
        <v>83</v>
      </c>
      <c r="BK403" s="228">
        <f>ROUND(I403*H403,2)</f>
        <v>0</v>
      </c>
      <c r="BL403" s="20" t="s">
        <v>215</v>
      </c>
      <c r="BM403" s="227" t="s">
        <v>4053</v>
      </c>
    </row>
    <row r="404" s="2" customFormat="1">
      <c r="A404" s="42"/>
      <c r="B404" s="43"/>
      <c r="C404" s="44"/>
      <c r="D404" s="236" t="s">
        <v>283</v>
      </c>
      <c r="E404" s="44"/>
      <c r="F404" s="267" t="s">
        <v>4447</v>
      </c>
      <c r="G404" s="44"/>
      <c r="H404" s="44"/>
      <c r="I404" s="231"/>
      <c r="J404" s="44"/>
      <c r="K404" s="44"/>
      <c r="L404" s="48"/>
      <c r="M404" s="232"/>
      <c r="N404" s="233"/>
      <c r="O404" s="88"/>
      <c r="P404" s="88"/>
      <c r="Q404" s="88"/>
      <c r="R404" s="88"/>
      <c r="S404" s="88"/>
      <c r="T404" s="89"/>
      <c r="U404" s="42"/>
      <c r="V404" s="42"/>
      <c r="W404" s="42"/>
      <c r="X404" s="42"/>
      <c r="Y404" s="42"/>
      <c r="Z404" s="42"/>
      <c r="AA404" s="42"/>
      <c r="AB404" s="42"/>
      <c r="AC404" s="42"/>
      <c r="AD404" s="42"/>
      <c r="AE404" s="42"/>
      <c r="AT404" s="20" t="s">
        <v>283</v>
      </c>
      <c r="AU404" s="20" t="s">
        <v>83</v>
      </c>
    </row>
    <row r="405" s="12" customFormat="1" ht="25.92" customHeight="1">
      <c r="A405" s="12"/>
      <c r="B405" s="200"/>
      <c r="C405" s="201"/>
      <c r="D405" s="202" t="s">
        <v>75</v>
      </c>
      <c r="E405" s="203" t="s">
        <v>3411</v>
      </c>
      <c r="F405" s="203" t="s">
        <v>5171</v>
      </c>
      <c r="G405" s="201"/>
      <c r="H405" s="201"/>
      <c r="I405" s="204"/>
      <c r="J405" s="205">
        <f>BK405</f>
        <v>0</v>
      </c>
      <c r="K405" s="201"/>
      <c r="L405" s="206"/>
      <c r="M405" s="207"/>
      <c r="N405" s="208"/>
      <c r="O405" s="208"/>
      <c r="P405" s="209">
        <f>SUM(P406:P425)</f>
        <v>0</v>
      </c>
      <c r="Q405" s="208"/>
      <c r="R405" s="209">
        <f>SUM(R406:R425)</f>
        <v>0</v>
      </c>
      <c r="S405" s="208"/>
      <c r="T405" s="210">
        <f>SUM(T406:T425)</f>
        <v>0</v>
      </c>
      <c r="U405" s="12"/>
      <c r="V405" s="12"/>
      <c r="W405" s="12"/>
      <c r="X405" s="12"/>
      <c r="Y405" s="12"/>
      <c r="Z405" s="12"/>
      <c r="AA405" s="12"/>
      <c r="AB405" s="12"/>
      <c r="AC405" s="12"/>
      <c r="AD405" s="12"/>
      <c r="AE405" s="12"/>
      <c r="AR405" s="211" t="s">
        <v>83</v>
      </c>
      <c r="AT405" s="212" t="s">
        <v>75</v>
      </c>
      <c r="AU405" s="212" t="s">
        <v>76</v>
      </c>
      <c r="AY405" s="211" t="s">
        <v>214</v>
      </c>
      <c r="BK405" s="213">
        <f>SUM(BK406:BK425)</f>
        <v>0</v>
      </c>
    </row>
    <row r="406" s="2" customFormat="1" ht="66.75" customHeight="1">
      <c r="A406" s="42"/>
      <c r="B406" s="43"/>
      <c r="C406" s="216" t="s">
        <v>3387</v>
      </c>
      <c r="D406" s="216" t="s">
        <v>217</v>
      </c>
      <c r="E406" s="217" t="s">
        <v>5172</v>
      </c>
      <c r="F406" s="218" t="s">
        <v>5173</v>
      </c>
      <c r="G406" s="219" t="s">
        <v>670</v>
      </c>
      <c r="H406" s="220">
        <v>1</v>
      </c>
      <c r="I406" s="221"/>
      <c r="J406" s="222">
        <f>ROUND(I406*H406,2)</f>
        <v>0</v>
      </c>
      <c r="K406" s="218" t="s">
        <v>32</v>
      </c>
      <c r="L406" s="48"/>
      <c r="M406" s="223" t="s">
        <v>32</v>
      </c>
      <c r="N406" s="224" t="s">
        <v>47</v>
      </c>
      <c r="O406" s="88"/>
      <c r="P406" s="225">
        <f>O406*H406</f>
        <v>0</v>
      </c>
      <c r="Q406" s="225">
        <v>0</v>
      </c>
      <c r="R406" s="225">
        <f>Q406*H406</f>
        <v>0</v>
      </c>
      <c r="S406" s="225">
        <v>0</v>
      </c>
      <c r="T406" s="226">
        <f>S406*H406</f>
        <v>0</v>
      </c>
      <c r="U406" s="42"/>
      <c r="V406" s="42"/>
      <c r="W406" s="42"/>
      <c r="X406" s="42"/>
      <c r="Y406" s="42"/>
      <c r="Z406" s="42"/>
      <c r="AA406" s="42"/>
      <c r="AB406" s="42"/>
      <c r="AC406" s="42"/>
      <c r="AD406" s="42"/>
      <c r="AE406" s="42"/>
      <c r="AR406" s="227" t="s">
        <v>215</v>
      </c>
      <c r="AT406" s="227" t="s">
        <v>217</v>
      </c>
      <c r="AU406" s="227" t="s">
        <v>83</v>
      </c>
      <c r="AY406" s="20" t="s">
        <v>214</v>
      </c>
      <c r="BE406" s="228">
        <f>IF(N406="základní",J406,0)</f>
        <v>0</v>
      </c>
      <c r="BF406" s="228">
        <f>IF(N406="snížená",J406,0)</f>
        <v>0</v>
      </c>
      <c r="BG406" s="228">
        <f>IF(N406="zákl. přenesená",J406,0)</f>
        <v>0</v>
      </c>
      <c r="BH406" s="228">
        <f>IF(N406="sníž. přenesená",J406,0)</f>
        <v>0</v>
      </c>
      <c r="BI406" s="228">
        <f>IF(N406="nulová",J406,0)</f>
        <v>0</v>
      </c>
      <c r="BJ406" s="20" t="s">
        <v>83</v>
      </c>
      <c r="BK406" s="228">
        <f>ROUND(I406*H406,2)</f>
        <v>0</v>
      </c>
      <c r="BL406" s="20" t="s">
        <v>215</v>
      </c>
      <c r="BM406" s="227" t="s">
        <v>4055</v>
      </c>
    </row>
    <row r="407" s="2" customFormat="1">
      <c r="A407" s="42"/>
      <c r="B407" s="43"/>
      <c r="C407" s="44"/>
      <c r="D407" s="236" t="s">
        <v>283</v>
      </c>
      <c r="E407" s="44"/>
      <c r="F407" s="267" t="s">
        <v>4447</v>
      </c>
      <c r="G407" s="44"/>
      <c r="H407" s="44"/>
      <c r="I407" s="231"/>
      <c r="J407" s="44"/>
      <c r="K407" s="44"/>
      <c r="L407" s="48"/>
      <c r="M407" s="232"/>
      <c r="N407" s="233"/>
      <c r="O407" s="88"/>
      <c r="P407" s="88"/>
      <c r="Q407" s="88"/>
      <c r="R407" s="88"/>
      <c r="S407" s="88"/>
      <c r="T407" s="89"/>
      <c r="U407" s="42"/>
      <c r="V407" s="42"/>
      <c r="W407" s="42"/>
      <c r="X407" s="42"/>
      <c r="Y407" s="42"/>
      <c r="Z407" s="42"/>
      <c r="AA407" s="42"/>
      <c r="AB407" s="42"/>
      <c r="AC407" s="42"/>
      <c r="AD407" s="42"/>
      <c r="AE407" s="42"/>
      <c r="AT407" s="20" t="s">
        <v>283</v>
      </c>
      <c r="AU407" s="20" t="s">
        <v>83</v>
      </c>
    </row>
    <row r="408" s="2" customFormat="1" ht="16.5" customHeight="1">
      <c r="A408" s="42"/>
      <c r="B408" s="43"/>
      <c r="C408" s="216" t="s">
        <v>3103</v>
      </c>
      <c r="D408" s="216" t="s">
        <v>217</v>
      </c>
      <c r="E408" s="217" t="s">
        <v>5174</v>
      </c>
      <c r="F408" s="218" t="s">
        <v>5175</v>
      </c>
      <c r="G408" s="219" t="s">
        <v>670</v>
      </c>
      <c r="H408" s="220">
        <v>1</v>
      </c>
      <c r="I408" s="221"/>
      <c r="J408" s="222">
        <f>ROUND(I408*H408,2)</f>
        <v>0</v>
      </c>
      <c r="K408" s="218" t="s">
        <v>32</v>
      </c>
      <c r="L408" s="48"/>
      <c r="M408" s="223" t="s">
        <v>32</v>
      </c>
      <c r="N408" s="224" t="s">
        <v>47</v>
      </c>
      <c r="O408" s="88"/>
      <c r="P408" s="225">
        <f>O408*H408</f>
        <v>0</v>
      </c>
      <c r="Q408" s="225">
        <v>0</v>
      </c>
      <c r="R408" s="225">
        <f>Q408*H408</f>
        <v>0</v>
      </c>
      <c r="S408" s="225">
        <v>0</v>
      </c>
      <c r="T408" s="226">
        <f>S408*H408</f>
        <v>0</v>
      </c>
      <c r="U408" s="42"/>
      <c r="V408" s="42"/>
      <c r="W408" s="42"/>
      <c r="X408" s="42"/>
      <c r="Y408" s="42"/>
      <c r="Z408" s="42"/>
      <c r="AA408" s="42"/>
      <c r="AB408" s="42"/>
      <c r="AC408" s="42"/>
      <c r="AD408" s="42"/>
      <c r="AE408" s="42"/>
      <c r="AR408" s="227" t="s">
        <v>215</v>
      </c>
      <c r="AT408" s="227" t="s">
        <v>217</v>
      </c>
      <c r="AU408" s="227" t="s">
        <v>83</v>
      </c>
      <c r="AY408" s="20" t="s">
        <v>214</v>
      </c>
      <c r="BE408" s="228">
        <f>IF(N408="základní",J408,0)</f>
        <v>0</v>
      </c>
      <c r="BF408" s="228">
        <f>IF(N408="snížená",J408,0)</f>
        <v>0</v>
      </c>
      <c r="BG408" s="228">
        <f>IF(N408="zákl. přenesená",J408,0)</f>
        <v>0</v>
      </c>
      <c r="BH408" s="228">
        <f>IF(N408="sníž. přenesená",J408,0)</f>
        <v>0</v>
      </c>
      <c r="BI408" s="228">
        <f>IF(N408="nulová",J408,0)</f>
        <v>0</v>
      </c>
      <c r="BJ408" s="20" t="s">
        <v>83</v>
      </c>
      <c r="BK408" s="228">
        <f>ROUND(I408*H408,2)</f>
        <v>0</v>
      </c>
      <c r="BL408" s="20" t="s">
        <v>215</v>
      </c>
      <c r="BM408" s="227" t="s">
        <v>4056</v>
      </c>
    </row>
    <row r="409" s="2" customFormat="1">
      <c r="A409" s="42"/>
      <c r="B409" s="43"/>
      <c r="C409" s="44"/>
      <c r="D409" s="236" t="s">
        <v>283</v>
      </c>
      <c r="E409" s="44"/>
      <c r="F409" s="267" t="s">
        <v>4447</v>
      </c>
      <c r="G409" s="44"/>
      <c r="H409" s="44"/>
      <c r="I409" s="231"/>
      <c r="J409" s="44"/>
      <c r="K409" s="44"/>
      <c r="L409" s="48"/>
      <c r="M409" s="232"/>
      <c r="N409" s="233"/>
      <c r="O409" s="88"/>
      <c r="P409" s="88"/>
      <c r="Q409" s="88"/>
      <c r="R409" s="88"/>
      <c r="S409" s="88"/>
      <c r="T409" s="89"/>
      <c r="U409" s="42"/>
      <c r="V409" s="42"/>
      <c r="W409" s="42"/>
      <c r="X409" s="42"/>
      <c r="Y409" s="42"/>
      <c r="Z409" s="42"/>
      <c r="AA409" s="42"/>
      <c r="AB409" s="42"/>
      <c r="AC409" s="42"/>
      <c r="AD409" s="42"/>
      <c r="AE409" s="42"/>
      <c r="AT409" s="20" t="s">
        <v>283</v>
      </c>
      <c r="AU409" s="20" t="s">
        <v>83</v>
      </c>
    </row>
    <row r="410" s="2" customFormat="1" ht="16.5" customHeight="1">
      <c r="A410" s="42"/>
      <c r="B410" s="43"/>
      <c r="C410" s="216" t="s">
        <v>3395</v>
      </c>
      <c r="D410" s="216" t="s">
        <v>217</v>
      </c>
      <c r="E410" s="217" t="s">
        <v>5149</v>
      </c>
      <c r="F410" s="218" t="s">
        <v>5052</v>
      </c>
      <c r="G410" s="219" t="s">
        <v>670</v>
      </c>
      <c r="H410" s="220">
        <v>1</v>
      </c>
      <c r="I410" s="221"/>
      <c r="J410" s="222">
        <f>ROUND(I410*H410,2)</f>
        <v>0</v>
      </c>
      <c r="K410" s="218" t="s">
        <v>32</v>
      </c>
      <c r="L410" s="48"/>
      <c r="M410" s="223" t="s">
        <v>32</v>
      </c>
      <c r="N410" s="224" t="s">
        <v>47</v>
      </c>
      <c r="O410" s="88"/>
      <c r="P410" s="225">
        <f>O410*H410</f>
        <v>0</v>
      </c>
      <c r="Q410" s="225">
        <v>0</v>
      </c>
      <c r="R410" s="225">
        <f>Q410*H410</f>
        <v>0</v>
      </c>
      <c r="S410" s="225">
        <v>0</v>
      </c>
      <c r="T410" s="226">
        <f>S410*H410</f>
        <v>0</v>
      </c>
      <c r="U410" s="42"/>
      <c r="V410" s="42"/>
      <c r="W410" s="42"/>
      <c r="X410" s="42"/>
      <c r="Y410" s="42"/>
      <c r="Z410" s="42"/>
      <c r="AA410" s="42"/>
      <c r="AB410" s="42"/>
      <c r="AC410" s="42"/>
      <c r="AD410" s="42"/>
      <c r="AE410" s="42"/>
      <c r="AR410" s="227" t="s">
        <v>215</v>
      </c>
      <c r="AT410" s="227" t="s">
        <v>217</v>
      </c>
      <c r="AU410" s="227" t="s">
        <v>83</v>
      </c>
      <c r="AY410" s="20" t="s">
        <v>214</v>
      </c>
      <c r="BE410" s="228">
        <f>IF(N410="základní",J410,0)</f>
        <v>0</v>
      </c>
      <c r="BF410" s="228">
        <f>IF(N410="snížená",J410,0)</f>
        <v>0</v>
      </c>
      <c r="BG410" s="228">
        <f>IF(N410="zákl. přenesená",J410,0)</f>
        <v>0</v>
      </c>
      <c r="BH410" s="228">
        <f>IF(N410="sníž. přenesená",J410,0)</f>
        <v>0</v>
      </c>
      <c r="BI410" s="228">
        <f>IF(N410="nulová",J410,0)</f>
        <v>0</v>
      </c>
      <c r="BJ410" s="20" t="s">
        <v>83</v>
      </c>
      <c r="BK410" s="228">
        <f>ROUND(I410*H410,2)</f>
        <v>0</v>
      </c>
      <c r="BL410" s="20" t="s">
        <v>215</v>
      </c>
      <c r="BM410" s="227" t="s">
        <v>4057</v>
      </c>
    </row>
    <row r="411" s="2" customFormat="1">
      <c r="A411" s="42"/>
      <c r="B411" s="43"/>
      <c r="C411" s="44"/>
      <c r="D411" s="236" t="s">
        <v>283</v>
      </c>
      <c r="E411" s="44"/>
      <c r="F411" s="267" t="s">
        <v>4447</v>
      </c>
      <c r="G411" s="44"/>
      <c r="H411" s="44"/>
      <c r="I411" s="231"/>
      <c r="J411" s="44"/>
      <c r="K411" s="44"/>
      <c r="L411" s="48"/>
      <c r="M411" s="232"/>
      <c r="N411" s="233"/>
      <c r="O411" s="88"/>
      <c r="P411" s="88"/>
      <c r="Q411" s="88"/>
      <c r="R411" s="88"/>
      <c r="S411" s="88"/>
      <c r="T411" s="89"/>
      <c r="U411" s="42"/>
      <c r="V411" s="42"/>
      <c r="W411" s="42"/>
      <c r="X411" s="42"/>
      <c r="Y411" s="42"/>
      <c r="Z411" s="42"/>
      <c r="AA411" s="42"/>
      <c r="AB411" s="42"/>
      <c r="AC411" s="42"/>
      <c r="AD411" s="42"/>
      <c r="AE411" s="42"/>
      <c r="AT411" s="20" t="s">
        <v>283</v>
      </c>
      <c r="AU411" s="20" t="s">
        <v>83</v>
      </c>
    </row>
    <row r="412" s="2" customFormat="1" ht="16.5" customHeight="1">
      <c r="A412" s="42"/>
      <c r="B412" s="43"/>
      <c r="C412" s="216" t="s">
        <v>3107</v>
      </c>
      <c r="D412" s="216" t="s">
        <v>217</v>
      </c>
      <c r="E412" s="217" t="s">
        <v>5176</v>
      </c>
      <c r="F412" s="218" t="s">
        <v>5056</v>
      </c>
      <c r="G412" s="219" t="s">
        <v>670</v>
      </c>
      <c r="H412" s="220">
        <v>2</v>
      </c>
      <c r="I412" s="221"/>
      <c r="J412" s="222">
        <f>ROUND(I412*H412,2)</f>
        <v>0</v>
      </c>
      <c r="K412" s="218" t="s">
        <v>32</v>
      </c>
      <c r="L412" s="48"/>
      <c r="M412" s="223" t="s">
        <v>32</v>
      </c>
      <c r="N412" s="224" t="s">
        <v>47</v>
      </c>
      <c r="O412" s="88"/>
      <c r="P412" s="225">
        <f>O412*H412</f>
        <v>0</v>
      </c>
      <c r="Q412" s="225">
        <v>0</v>
      </c>
      <c r="R412" s="225">
        <f>Q412*H412</f>
        <v>0</v>
      </c>
      <c r="S412" s="225">
        <v>0</v>
      </c>
      <c r="T412" s="226">
        <f>S412*H412</f>
        <v>0</v>
      </c>
      <c r="U412" s="42"/>
      <c r="V412" s="42"/>
      <c r="W412" s="42"/>
      <c r="X412" s="42"/>
      <c r="Y412" s="42"/>
      <c r="Z412" s="42"/>
      <c r="AA412" s="42"/>
      <c r="AB412" s="42"/>
      <c r="AC412" s="42"/>
      <c r="AD412" s="42"/>
      <c r="AE412" s="42"/>
      <c r="AR412" s="227" t="s">
        <v>215</v>
      </c>
      <c r="AT412" s="227" t="s">
        <v>217</v>
      </c>
      <c r="AU412" s="227" t="s">
        <v>83</v>
      </c>
      <c r="AY412" s="20" t="s">
        <v>214</v>
      </c>
      <c r="BE412" s="228">
        <f>IF(N412="základní",J412,0)</f>
        <v>0</v>
      </c>
      <c r="BF412" s="228">
        <f>IF(N412="snížená",J412,0)</f>
        <v>0</v>
      </c>
      <c r="BG412" s="228">
        <f>IF(N412="zákl. přenesená",J412,0)</f>
        <v>0</v>
      </c>
      <c r="BH412" s="228">
        <f>IF(N412="sníž. přenesená",J412,0)</f>
        <v>0</v>
      </c>
      <c r="BI412" s="228">
        <f>IF(N412="nulová",J412,0)</f>
        <v>0</v>
      </c>
      <c r="BJ412" s="20" t="s">
        <v>83</v>
      </c>
      <c r="BK412" s="228">
        <f>ROUND(I412*H412,2)</f>
        <v>0</v>
      </c>
      <c r="BL412" s="20" t="s">
        <v>215</v>
      </c>
      <c r="BM412" s="227" t="s">
        <v>4058</v>
      </c>
    </row>
    <row r="413" s="2" customFormat="1">
      <c r="A413" s="42"/>
      <c r="B413" s="43"/>
      <c r="C413" s="44"/>
      <c r="D413" s="236" t="s">
        <v>283</v>
      </c>
      <c r="E413" s="44"/>
      <c r="F413" s="267" t="s">
        <v>4447</v>
      </c>
      <c r="G413" s="44"/>
      <c r="H413" s="44"/>
      <c r="I413" s="231"/>
      <c r="J413" s="44"/>
      <c r="K413" s="44"/>
      <c r="L413" s="48"/>
      <c r="M413" s="232"/>
      <c r="N413" s="233"/>
      <c r="O413" s="88"/>
      <c r="P413" s="88"/>
      <c r="Q413" s="88"/>
      <c r="R413" s="88"/>
      <c r="S413" s="88"/>
      <c r="T413" s="89"/>
      <c r="U413" s="42"/>
      <c r="V413" s="42"/>
      <c r="W413" s="42"/>
      <c r="X413" s="42"/>
      <c r="Y413" s="42"/>
      <c r="Z413" s="42"/>
      <c r="AA413" s="42"/>
      <c r="AB413" s="42"/>
      <c r="AC413" s="42"/>
      <c r="AD413" s="42"/>
      <c r="AE413" s="42"/>
      <c r="AT413" s="20" t="s">
        <v>283</v>
      </c>
      <c r="AU413" s="20" t="s">
        <v>83</v>
      </c>
    </row>
    <row r="414" s="2" customFormat="1" ht="16.5" customHeight="1">
      <c r="A414" s="42"/>
      <c r="B414" s="43"/>
      <c r="C414" s="216" t="s">
        <v>3401</v>
      </c>
      <c r="D414" s="216" t="s">
        <v>217</v>
      </c>
      <c r="E414" s="217" t="s">
        <v>5177</v>
      </c>
      <c r="F414" s="218" t="s">
        <v>5058</v>
      </c>
      <c r="G414" s="219" t="s">
        <v>670</v>
      </c>
      <c r="H414" s="220">
        <v>2</v>
      </c>
      <c r="I414" s="221"/>
      <c r="J414" s="222">
        <f>ROUND(I414*H414,2)</f>
        <v>0</v>
      </c>
      <c r="K414" s="218" t="s">
        <v>32</v>
      </c>
      <c r="L414" s="48"/>
      <c r="M414" s="223" t="s">
        <v>32</v>
      </c>
      <c r="N414" s="224" t="s">
        <v>47</v>
      </c>
      <c r="O414" s="88"/>
      <c r="P414" s="225">
        <f>O414*H414</f>
        <v>0</v>
      </c>
      <c r="Q414" s="225">
        <v>0</v>
      </c>
      <c r="R414" s="225">
        <f>Q414*H414</f>
        <v>0</v>
      </c>
      <c r="S414" s="225">
        <v>0</v>
      </c>
      <c r="T414" s="226">
        <f>S414*H414</f>
        <v>0</v>
      </c>
      <c r="U414" s="42"/>
      <c r="V414" s="42"/>
      <c r="W414" s="42"/>
      <c r="X414" s="42"/>
      <c r="Y414" s="42"/>
      <c r="Z414" s="42"/>
      <c r="AA414" s="42"/>
      <c r="AB414" s="42"/>
      <c r="AC414" s="42"/>
      <c r="AD414" s="42"/>
      <c r="AE414" s="42"/>
      <c r="AR414" s="227" t="s">
        <v>215</v>
      </c>
      <c r="AT414" s="227" t="s">
        <v>217</v>
      </c>
      <c r="AU414" s="227" t="s">
        <v>83</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215</v>
      </c>
      <c r="BM414" s="227" t="s">
        <v>4060</v>
      </c>
    </row>
    <row r="415" s="2" customFormat="1">
      <c r="A415" s="42"/>
      <c r="B415" s="43"/>
      <c r="C415" s="44"/>
      <c r="D415" s="236" t="s">
        <v>283</v>
      </c>
      <c r="E415" s="44"/>
      <c r="F415" s="267" t="s">
        <v>4447</v>
      </c>
      <c r="G415" s="44"/>
      <c r="H415" s="44"/>
      <c r="I415" s="231"/>
      <c r="J415" s="44"/>
      <c r="K415" s="44"/>
      <c r="L415" s="48"/>
      <c r="M415" s="232"/>
      <c r="N415" s="233"/>
      <c r="O415" s="88"/>
      <c r="P415" s="88"/>
      <c r="Q415" s="88"/>
      <c r="R415" s="88"/>
      <c r="S415" s="88"/>
      <c r="T415" s="89"/>
      <c r="U415" s="42"/>
      <c r="V415" s="42"/>
      <c r="W415" s="42"/>
      <c r="X415" s="42"/>
      <c r="Y415" s="42"/>
      <c r="Z415" s="42"/>
      <c r="AA415" s="42"/>
      <c r="AB415" s="42"/>
      <c r="AC415" s="42"/>
      <c r="AD415" s="42"/>
      <c r="AE415" s="42"/>
      <c r="AT415" s="20" t="s">
        <v>283</v>
      </c>
      <c r="AU415" s="20" t="s">
        <v>83</v>
      </c>
    </row>
    <row r="416" s="2" customFormat="1" ht="16.5" customHeight="1">
      <c r="A416" s="42"/>
      <c r="B416" s="43"/>
      <c r="C416" s="216" t="s">
        <v>3111</v>
      </c>
      <c r="D416" s="216" t="s">
        <v>217</v>
      </c>
      <c r="E416" s="217" t="s">
        <v>5178</v>
      </c>
      <c r="F416" s="218" t="s">
        <v>5060</v>
      </c>
      <c r="G416" s="219" t="s">
        <v>670</v>
      </c>
      <c r="H416" s="220">
        <v>14</v>
      </c>
      <c r="I416" s="221"/>
      <c r="J416" s="222">
        <f>ROUND(I416*H416,2)</f>
        <v>0</v>
      </c>
      <c r="K416" s="218" t="s">
        <v>32</v>
      </c>
      <c r="L416" s="48"/>
      <c r="M416" s="223" t="s">
        <v>32</v>
      </c>
      <c r="N416" s="224" t="s">
        <v>47</v>
      </c>
      <c r="O416" s="88"/>
      <c r="P416" s="225">
        <f>O416*H416</f>
        <v>0</v>
      </c>
      <c r="Q416" s="225">
        <v>0</v>
      </c>
      <c r="R416" s="225">
        <f>Q416*H416</f>
        <v>0</v>
      </c>
      <c r="S416" s="225">
        <v>0</v>
      </c>
      <c r="T416" s="226">
        <f>S416*H416</f>
        <v>0</v>
      </c>
      <c r="U416" s="42"/>
      <c r="V416" s="42"/>
      <c r="W416" s="42"/>
      <c r="X416" s="42"/>
      <c r="Y416" s="42"/>
      <c r="Z416" s="42"/>
      <c r="AA416" s="42"/>
      <c r="AB416" s="42"/>
      <c r="AC416" s="42"/>
      <c r="AD416" s="42"/>
      <c r="AE416" s="42"/>
      <c r="AR416" s="227" t="s">
        <v>215</v>
      </c>
      <c r="AT416" s="227" t="s">
        <v>217</v>
      </c>
      <c r="AU416" s="227" t="s">
        <v>83</v>
      </c>
      <c r="AY416" s="20" t="s">
        <v>214</v>
      </c>
      <c r="BE416" s="228">
        <f>IF(N416="základní",J416,0)</f>
        <v>0</v>
      </c>
      <c r="BF416" s="228">
        <f>IF(N416="snížená",J416,0)</f>
        <v>0</v>
      </c>
      <c r="BG416" s="228">
        <f>IF(N416="zákl. přenesená",J416,0)</f>
        <v>0</v>
      </c>
      <c r="BH416" s="228">
        <f>IF(N416="sníž. přenesená",J416,0)</f>
        <v>0</v>
      </c>
      <c r="BI416" s="228">
        <f>IF(N416="nulová",J416,0)</f>
        <v>0</v>
      </c>
      <c r="BJ416" s="20" t="s">
        <v>83</v>
      </c>
      <c r="BK416" s="228">
        <f>ROUND(I416*H416,2)</f>
        <v>0</v>
      </c>
      <c r="BL416" s="20" t="s">
        <v>215</v>
      </c>
      <c r="BM416" s="227" t="s">
        <v>4062</v>
      </c>
    </row>
    <row r="417" s="2" customFormat="1">
      <c r="A417" s="42"/>
      <c r="B417" s="43"/>
      <c r="C417" s="44"/>
      <c r="D417" s="236" t="s">
        <v>283</v>
      </c>
      <c r="E417" s="44"/>
      <c r="F417" s="267" t="s">
        <v>4447</v>
      </c>
      <c r="G417" s="44"/>
      <c r="H417" s="44"/>
      <c r="I417" s="231"/>
      <c r="J417" s="44"/>
      <c r="K417" s="44"/>
      <c r="L417" s="48"/>
      <c r="M417" s="232"/>
      <c r="N417" s="233"/>
      <c r="O417" s="88"/>
      <c r="P417" s="88"/>
      <c r="Q417" s="88"/>
      <c r="R417" s="88"/>
      <c r="S417" s="88"/>
      <c r="T417" s="89"/>
      <c r="U417" s="42"/>
      <c r="V417" s="42"/>
      <c r="W417" s="42"/>
      <c r="X417" s="42"/>
      <c r="Y417" s="42"/>
      <c r="Z417" s="42"/>
      <c r="AA417" s="42"/>
      <c r="AB417" s="42"/>
      <c r="AC417" s="42"/>
      <c r="AD417" s="42"/>
      <c r="AE417" s="42"/>
      <c r="AT417" s="20" t="s">
        <v>283</v>
      </c>
      <c r="AU417" s="20" t="s">
        <v>83</v>
      </c>
    </row>
    <row r="418" s="2" customFormat="1" ht="24.15" customHeight="1">
      <c r="A418" s="42"/>
      <c r="B418" s="43"/>
      <c r="C418" s="216" t="s">
        <v>5179</v>
      </c>
      <c r="D418" s="216" t="s">
        <v>217</v>
      </c>
      <c r="E418" s="217" t="s">
        <v>5180</v>
      </c>
      <c r="F418" s="218" t="s">
        <v>5064</v>
      </c>
      <c r="G418" s="219" t="s">
        <v>670</v>
      </c>
      <c r="H418" s="220">
        <v>5</v>
      </c>
      <c r="I418" s="221"/>
      <c r="J418" s="222">
        <f>ROUND(I418*H418,2)</f>
        <v>0</v>
      </c>
      <c r="K418" s="218" t="s">
        <v>32</v>
      </c>
      <c r="L418" s="48"/>
      <c r="M418" s="223" t="s">
        <v>32</v>
      </c>
      <c r="N418" s="224" t="s">
        <v>47</v>
      </c>
      <c r="O418" s="88"/>
      <c r="P418" s="225">
        <f>O418*H418</f>
        <v>0</v>
      </c>
      <c r="Q418" s="225">
        <v>0</v>
      </c>
      <c r="R418" s="225">
        <f>Q418*H418</f>
        <v>0</v>
      </c>
      <c r="S418" s="225">
        <v>0</v>
      </c>
      <c r="T418" s="226">
        <f>S418*H418</f>
        <v>0</v>
      </c>
      <c r="U418" s="42"/>
      <c r="V418" s="42"/>
      <c r="W418" s="42"/>
      <c r="X418" s="42"/>
      <c r="Y418" s="42"/>
      <c r="Z418" s="42"/>
      <c r="AA418" s="42"/>
      <c r="AB418" s="42"/>
      <c r="AC418" s="42"/>
      <c r="AD418" s="42"/>
      <c r="AE418" s="42"/>
      <c r="AR418" s="227" t="s">
        <v>215</v>
      </c>
      <c r="AT418" s="227" t="s">
        <v>217</v>
      </c>
      <c r="AU418" s="227" t="s">
        <v>83</v>
      </c>
      <c r="AY418" s="20" t="s">
        <v>214</v>
      </c>
      <c r="BE418" s="228">
        <f>IF(N418="základní",J418,0)</f>
        <v>0</v>
      </c>
      <c r="BF418" s="228">
        <f>IF(N418="snížená",J418,0)</f>
        <v>0</v>
      </c>
      <c r="BG418" s="228">
        <f>IF(N418="zákl. přenesená",J418,0)</f>
        <v>0</v>
      </c>
      <c r="BH418" s="228">
        <f>IF(N418="sníž. přenesená",J418,0)</f>
        <v>0</v>
      </c>
      <c r="BI418" s="228">
        <f>IF(N418="nulová",J418,0)</f>
        <v>0</v>
      </c>
      <c r="BJ418" s="20" t="s">
        <v>83</v>
      </c>
      <c r="BK418" s="228">
        <f>ROUND(I418*H418,2)</f>
        <v>0</v>
      </c>
      <c r="BL418" s="20" t="s">
        <v>215</v>
      </c>
      <c r="BM418" s="227" t="s">
        <v>4067</v>
      </c>
    </row>
    <row r="419" s="2" customFormat="1">
      <c r="A419" s="42"/>
      <c r="B419" s="43"/>
      <c r="C419" s="44"/>
      <c r="D419" s="236" t="s">
        <v>283</v>
      </c>
      <c r="E419" s="44"/>
      <c r="F419" s="267" t="s">
        <v>4447</v>
      </c>
      <c r="G419" s="44"/>
      <c r="H419" s="44"/>
      <c r="I419" s="231"/>
      <c r="J419" s="44"/>
      <c r="K419" s="44"/>
      <c r="L419" s="48"/>
      <c r="M419" s="232"/>
      <c r="N419" s="233"/>
      <c r="O419" s="88"/>
      <c r="P419" s="88"/>
      <c r="Q419" s="88"/>
      <c r="R419" s="88"/>
      <c r="S419" s="88"/>
      <c r="T419" s="89"/>
      <c r="U419" s="42"/>
      <c r="V419" s="42"/>
      <c r="W419" s="42"/>
      <c r="X419" s="42"/>
      <c r="Y419" s="42"/>
      <c r="Z419" s="42"/>
      <c r="AA419" s="42"/>
      <c r="AB419" s="42"/>
      <c r="AC419" s="42"/>
      <c r="AD419" s="42"/>
      <c r="AE419" s="42"/>
      <c r="AT419" s="20" t="s">
        <v>283</v>
      </c>
      <c r="AU419" s="20" t="s">
        <v>83</v>
      </c>
    </row>
    <row r="420" s="2" customFormat="1" ht="16.5" customHeight="1">
      <c r="A420" s="42"/>
      <c r="B420" s="43"/>
      <c r="C420" s="216" t="s">
        <v>3116</v>
      </c>
      <c r="D420" s="216" t="s">
        <v>217</v>
      </c>
      <c r="E420" s="217" t="s">
        <v>5181</v>
      </c>
      <c r="F420" s="218" t="s">
        <v>5066</v>
      </c>
      <c r="G420" s="219" t="s">
        <v>670</v>
      </c>
      <c r="H420" s="220">
        <v>1</v>
      </c>
      <c r="I420" s="221"/>
      <c r="J420" s="222">
        <f>ROUND(I420*H420,2)</f>
        <v>0</v>
      </c>
      <c r="K420" s="218" t="s">
        <v>32</v>
      </c>
      <c r="L420" s="48"/>
      <c r="M420" s="223" t="s">
        <v>32</v>
      </c>
      <c r="N420" s="224" t="s">
        <v>47</v>
      </c>
      <c r="O420" s="88"/>
      <c r="P420" s="225">
        <f>O420*H420</f>
        <v>0</v>
      </c>
      <c r="Q420" s="225">
        <v>0</v>
      </c>
      <c r="R420" s="225">
        <f>Q420*H420</f>
        <v>0</v>
      </c>
      <c r="S420" s="225">
        <v>0</v>
      </c>
      <c r="T420" s="226">
        <f>S420*H420</f>
        <v>0</v>
      </c>
      <c r="U420" s="42"/>
      <c r="V420" s="42"/>
      <c r="W420" s="42"/>
      <c r="X420" s="42"/>
      <c r="Y420" s="42"/>
      <c r="Z420" s="42"/>
      <c r="AA420" s="42"/>
      <c r="AB420" s="42"/>
      <c r="AC420" s="42"/>
      <c r="AD420" s="42"/>
      <c r="AE420" s="42"/>
      <c r="AR420" s="227" t="s">
        <v>215</v>
      </c>
      <c r="AT420" s="227" t="s">
        <v>217</v>
      </c>
      <c r="AU420" s="227" t="s">
        <v>83</v>
      </c>
      <c r="AY420" s="20" t="s">
        <v>214</v>
      </c>
      <c r="BE420" s="228">
        <f>IF(N420="základní",J420,0)</f>
        <v>0</v>
      </c>
      <c r="BF420" s="228">
        <f>IF(N420="snížená",J420,0)</f>
        <v>0</v>
      </c>
      <c r="BG420" s="228">
        <f>IF(N420="zákl. přenesená",J420,0)</f>
        <v>0</v>
      </c>
      <c r="BH420" s="228">
        <f>IF(N420="sníž. přenesená",J420,0)</f>
        <v>0</v>
      </c>
      <c r="BI420" s="228">
        <f>IF(N420="nulová",J420,0)</f>
        <v>0</v>
      </c>
      <c r="BJ420" s="20" t="s">
        <v>83</v>
      </c>
      <c r="BK420" s="228">
        <f>ROUND(I420*H420,2)</f>
        <v>0</v>
      </c>
      <c r="BL420" s="20" t="s">
        <v>215</v>
      </c>
      <c r="BM420" s="227" t="s">
        <v>4068</v>
      </c>
    </row>
    <row r="421" s="2" customFormat="1">
      <c r="A421" s="42"/>
      <c r="B421" s="43"/>
      <c r="C421" s="44"/>
      <c r="D421" s="236" t="s">
        <v>283</v>
      </c>
      <c r="E421" s="44"/>
      <c r="F421" s="267" t="s">
        <v>4447</v>
      </c>
      <c r="G421" s="44"/>
      <c r="H421" s="44"/>
      <c r="I421" s="231"/>
      <c r="J421" s="44"/>
      <c r="K421" s="44"/>
      <c r="L421" s="48"/>
      <c r="M421" s="232"/>
      <c r="N421" s="233"/>
      <c r="O421" s="88"/>
      <c r="P421" s="88"/>
      <c r="Q421" s="88"/>
      <c r="R421" s="88"/>
      <c r="S421" s="88"/>
      <c r="T421" s="89"/>
      <c r="U421" s="42"/>
      <c r="V421" s="42"/>
      <c r="W421" s="42"/>
      <c r="X421" s="42"/>
      <c r="Y421" s="42"/>
      <c r="Z421" s="42"/>
      <c r="AA421" s="42"/>
      <c r="AB421" s="42"/>
      <c r="AC421" s="42"/>
      <c r="AD421" s="42"/>
      <c r="AE421" s="42"/>
      <c r="AT421" s="20" t="s">
        <v>283</v>
      </c>
      <c r="AU421" s="20" t="s">
        <v>83</v>
      </c>
    </row>
    <row r="422" s="2" customFormat="1" ht="16.5" customHeight="1">
      <c r="A422" s="42"/>
      <c r="B422" s="43"/>
      <c r="C422" s="216" t="s">
        <v>5182</v>
      </c>
      <c r="D422" s="216" t="s">
        <v>217</v>
      </c>
      <c r="E422" s="217" t="s">
        <v>5183</v>
      </c>
      <c r="F422" s="218" t="s">
        <v>5184</v>
      </c>
      <c r="G422" s="219" t="s">
        <v>670</v>
      </c>
      <c r="H422" s="220">
        <v>2</v>
      </c>
      <c r="I422" s="221"/>
      <c r="J422" s="222">
        <f>ROUND(I422*H422,2)</f>
        <v>0</v>
      </c>
      <c r="K422" s="218" t="s">
        <v>32</v>
      </c>
      <c r="L422" s="48"/>
      <c r="M422" s="223" t="s">
        <v>32</v>
      </c>
      <c r="N422" s="224" t="s">
        <v>47</v>
      </c>
      <c r="O422" s="88"/>
      <c r="P422" s="225">
        <f>O422*H422</f>
        <v>0</v>
      </c>
      <c r="Q422" s="225">
        <v>0</v>
      </c>
      <c r="R422" s="225">
        <f>Q422*H422</f>
        <v>0</v>
      </c>
      <c r="S422" s="225">
        <v>0</v>
      </c>
      <c r="T422" s="226">
        <f>S422*H422</f>
        <v>0</v>
      </c>
      <c r="U422" s="42"/>
      <c r="V422" s="42"/>
      <c r="W422" s="42"/>
      <c r="X422" s="42"/>
      <c r="Y422" s="42"/>
      <c r="Z422" s="42"/>
      <c r="AA422" s="42"/>
      <c r="AB422" s="42"/>
      <c r="AC422" s="42"/>
      <c r="AD422" s="42"/>
      <c r="AE422" s="42"/>
      <c r="AR422" s="227" t="s">
        <v>215</v>
      </c>
      <c r="AT422" s="227" t="s">
        <v>217</v>
      </c>
      <c r="AU422" s="227" t="s">
        <v>83</v>
      </c>
      <c r="AY422" s="20" t="s">
        <v>214</v>
      </c>
      <c r="BE422" s="228">
        <f>IF(N422="základní",J422,0)</f>
        <v>0</v>
      </c>
      <c r="BF422" s="228">
        <f>IF(N422="snížená",J422,0)</f>
        <v>0</v>
      </c>
      <c r="BG422" s="228">
        <f>IF(N422="zákl. přenesená",J422,0)</f>
        <v>0</v>
      </c>
      <c r="BH422" s="228">
        <f>IF(N422="sníž. přenesená",J422,0)</f>
        <v>0</v>
      </c>
      <c r="BI422" s="228">
        <f>IF(N422="nulová",J422,0)</f>
        <v>0</v>
      </c>
      <c r="BJ422" s="20" t="s">
        <v>83</v>
      </c>
      <c r="BK422" s="228">
        <f>ROUND(I422*H422,2)</f>
        <v>0</v>
      </c>
      <c r="BL422" s="20" t="s">
        <v>215</v>
      </c>
      <c r="BM422" s="227" t="s">
        <v>4069</v>
      </c>
    </row>
    <row r="423" s="2" customFormat="1">
      <c r="A423" s="42"/>
      <c r="B423" s="43"/>
      <c r="C423" s="44"/>
      <c r="D423" s="236" t="s">
        <v>283</v>
      </c>
      <c r="E423" s="44"/>
      <c r="F423" s="267" t="s">
        <v>4447</v>
      </c>
      <c r="G423" s="44"/>
      <c r="H423" s="44"/>
      <c r="I423" s="231"/>
      <c r="J423" s="44"/>
      <c r="K423" s="44"/>
      <c r="L423" s="48"/>
      <c r="M423" s="232"/>
      <c r="N423" s="233"/>
      <c r="O423" s="88"/>
      <c r="P423" s="88"/>
      <c r="Q423" s="88"/>
      <c r="R423" s="88"/>
      <c r="S423" s="88"/>
      <c r="T423" s="89"/>
      <c r="U423" s="42"/>
      <c r="V423" s="42"/>
      <c r="W423" s="42"/>
      <c r="X423" s="42"/>
      <c r="Y423" s="42"/>
      <c r="Z423" s="42"/>
      <c r="AA423" s="42"/>
      <c r="AB423" s="42"/>
      <c r="AC423" s="42"/>
      <c r="AD423" s="42"/>
      <c r="AE423" s="42"/>
      <c r="AT423" s="20" t="s">
        <v>283</v>
      </c>
      <c r="AU423" s="20" t="s">
        <v>83</v>
      </c>
    </row>
    <row r="424" s="2" customFormat="1" ht="37.8" customHeight="1">
      <c r="A424" s="42"/>
      <c r="B424" s="43"/>
      <c r="C424" s="216" t="s">
        <v>3121</v>
      </c>
      <c r="D424" s="216" t="s">
        <v>217</v>
      </c>
      <c r="E424" s="217" t="s">
        <v>5185</v>
      </c>
      <c r="F424" s="218" t="s">
        <v>5082</v>
      </c>
      <c r="G424" s="219" t="s">
        <v>670</v>
      </c>
      <c r="H424" s="220">
        <v>1</v>
      </c>
      <c r="I424" s="221"/>
      <c r="J424" s="222">
        <f>ROUND(I424*H424,2)</f>
        <v>0</v>
      </c>
      <c r="K424" s="218" t="s">
        <v>32</v>
      </c>
      <c r="L424" s="48"/>
      <c r="M424" s="223" t="s">
        <v>32</v>
      </c>
      <c r="N424" s="224" t="s">
        <v>47</v>
      </c>
      <c r="O424" s="88"/>
      <c r="P424" s="225">
        <f>O424*H424</f>
        <v>0</v>
      </c>
      <c r="Q424" s="225">
        <v>0</v>
      </c>
      <c r="R424" s="225">
        <f>Q424*H424</f>
        <v>0</v>
      </c>
      <c r="S424" s="225">
        <v>0</v>
      </c>
      <c r="T424" s="226">
        <f>S424*H424</f>
        <v>0</v>
      </c>
      <c r="U424" s="42"/>
      <c r="V424" s="42"/>
      <c r="W424" s="42"/>
      <c r="X424" s="42"/>
      <c r="Y424" s="42"/>
      <c r="Z424" s="42"/>
      <c r="AA424" s="42"/>
      <c r="AB424" s="42"/>
      <c r="AC424" s="42"/>
      <c r="AD424" s="42"/>
      <c r="AE424" s="42"/>
      <c r="AR424" s="227" t="s">
        <v>215</v>
      </c>
      <c r="AT424" s="227" t="s">
        <v>217</v>
      </c>
      <c r="AU424" s="227" t="s">
        <v>83</v>
      </c>
      <c r="AY424" s="20" t="s">
        <v>214</v>
      </c>
      <c r="BE424" s="228">
        <f>IF(N424="základní",J424,0)</f>
        <v>0</v>
      </c>
      <c r="BF424" s="228">
        <f>IF(N424="snížená",J424,0)</f>
        <v>0</v>
      </c>
      <c r="BG424" s="228">
        <f>IF(N424="zákl. přenesená",J424,0)</f>
        <v>0</v>
      </c>
      <c r="BH424" s="228">
        <f>IF(N424="sníž. přenesená",J424,0)</f>
        <v>0</v>
      </c>
      <c r="BI424" s="228">
        <f>IF(N424="nulová",J424,0)</f>
        <v>0</v>
      </c>
      <c r="BJ424" s="20" t="s">
        <v>83</v>
      </c>
      <c r="BK424" s="228">
        <f>ROUND(I424*H424,2)</f>
        <v>0</v>
      </c>
      <c r="BL424" s="20" t="s">
        <v>215</v>
      </c>
      <c r="BM424" s="227" t="s">
        <v>4074</v>
      </c>
    </row>
    <row r="425" s="2" customFormat="1">
      <c r="A425" s="42"/>
      <c r="B425" s="43"/>
      <c r="C425" s="44"/>
      <c r="D425" s="236" t="s">
        <v>283</v>
      </c>
      <c r="E425" s="44"/>
      <c r="F425" s="267" t="s">
        <v>4447</v>
      </c>
      <c r="G425" s="44"/>
      <c r="H425" s="44"/>
      <c r="I425" s="231"/>
      <c r="J425" s="44"/>
      <c r="K425" s="44"/>
      <c r="L425" s="48"/>
      <c r="M425" s="232"/>
      <c r="N425" s="233"/>
      <c r="O425" s="88"/>
      <c r="P425" s="88"/>
      <c r="Q425" s="88"/>
      <c r="R425" s="88"/>
      <c r="S425" s="88"/>
      <c r="T425" s="89"/>
      <c r="U425" s="42"/>
      <c r="V425" s="42"/>
      <c r="W425" s="42"/>
      <c r="X425" s="42"/>
      <c r="Y425" s="42"/>
      <c r="Z425" s="42"/>
      <c r="AA425" s="42"/>
      <c r="AB425" s="42"/>
      <c r="AC425" s="42"/>
      <c r="AD425" s="42"/>
      <c r="AE425" s="42"/>
      <c r="AT425" s="20" t="s">
        <v>283</v>
      </c>
      <c r="AU425" s="20" t="s">
        <v>83</v>
      </c>
    </row>
    <row r="426" s="12" customFormat="1" ht="25.92" customHeight="1">
      <c r="A426" s="12"/>
      <c r="B426" s="200"/>
      <c r="C426" s="201"/>
      <c r="D426" s="202" t="s">
        <v>75</v>
      </c>
      <c r="E426" s="203" t="s">
        <v>301</v>
      </c>
      <c r="F426" s="203" t="s">
        <v>5186</v>
      </c>
      <c r="G426" s="201"/>
      <c r="H426" s="201"/>
      <c r="I426" s="204"/>
      <c r="J426" s="205">
        <f>BK426</f>
        <v>0</v>
      </c>
      <c r="K426" s="201"/>
      <c r="L426" s="206"/>
      <c r="M426" s="207"/>
      <c r="N426" s="208"/>
      <c r="O426" s="208"/>
      <c r="P426" s="209">
        <f>SUM(P427:P458)</f>
        <v>0</v>
      </c>
      <c r="Q426" s="208"/>
      <c r="R426" s="209">
        <f>SUM(R427:R458)</f>
        <v>0</v>
      </c>
      <c r="S426" s="208"/>
      <c r="T426" s="210">
        <f>SUM(T427:T458)</f>
        <v>0</v>
      </c>
      <c r="U426" s="12"/>
      <c r="V426" s="12"/>
      <c r="W426" s="12"/>
      <c r="X426" s="12"/>
      <c r="Y426" s="12"/>
      <c r="Z426" s="12"/>
      <c r="AA426" s="12"/>
      <c r="AB426" s="12"/>
      <c r="AC426" s="12"/>
      <c r="AD426" s="12"/>
      <c r="AE426" s="12"/>
      <c r="AR426" s="211" t="s">
        <v>83</v>
      </c>
      <c r="AT426" s="212" t="s">
        <v>75</v>
      </c>
      <c r="AU426" s="212" t="s">
        <v>76</v>
      </c>
      <c r="AY426" s="211" t="s">
        <v>214</v>
      </c>
      <c r="BK426" s="213">
        <f>SUM(BK427:BK458)</f>
        <v>0</v>
      </c>
    </row>
    <row r="427" s="2" customFormat="1" ht="76.35" customHeight="1">
      <c r="A427" s="42"/>
      <c r="B427" s="43"/>
      <c r="C427" s="216" t="s">
        <v>5187</v>
      </c>
      <c r="D427" s="216" t="s">
        <v>217</v>
      </c>
      <c r="E427" s="217" t="s">
        <v>5188</v>
      </c>
      <c r="F427" s="218" t="s">
        <v>5189</v>
      </c>
      <c r="G427" s="219" t="s">
        <v>670</v>
      </c>
      <c r="H427" s="220">
        <v>1</v>
      </c>
      <c r="I427" s="221"/>
      <c r="J427" s="222">
        <f>ROUND(I427*H427,2)</f>
        <v>0</v>
      </c>
      <c r="K427" s="218" t="s">
        <v>32</v>
      </c>
      <c r="L427" s="48"/>
      <c r="M427" s="223" t="s">
        <v>32</v>
      </c>
      <c r="N427" s="224" t="s">
        <v>47</v>
      </c>
      <c r="O427" s="88"/>
      <c r="P427" s="225">
        <f>O427*H427</f>
        <v>0</v>
      </c>
      <c r="Q427" s="225">
        <v>0</v>
      </c>
      <c r="R427" s="225">
        <f>Q427*H427</f>
        <v>0</v>
      </c>
      <c r="S427" s="225">
        <v>0</v>
      </c>
      <c r="T427" s="226">
        <f>S427*H427</f>
        <v>0</v>
      </c>
      <c r="U427" s="42"/>
      <c r="V427" s="42"/>
      <c r="W427" s="42"/>
      <c r="X427" s="42"/>
      <c r="Y427" s="42"/>
      <c r="Z427" s="42"/>
      <c r="AA427" s="42"/>
      <c r="AB427" s="42"/>
      <c r="AC427" s="42"/>
      <c r="AD427" s="42"/>
      <c r="AE427" s="42"/>
      <c r="AR427" s="227" t="s">
        <v>215</v>
      </c>
      <c r="AT427" s="227" t="s">
        <v>217</v>
      </c>
      <c r="AU427" s="227" t="s">
        <v>83</v>
      </c>
      <c r="AY427" s="20" t="s">
        <v>214</v>
      </c>
      <c r="BE427" s="228">
        <f>IF(N427="základní",J427,0)</f>
        <v>0</v>
      </c>
      <c r="BF427" s="228">
        <f>IF(N427="snížená",J427,0)</f>
        <v>0</v>
      </c>
      <c r="BG427" s="228">
        <f>IF(N427="zákl. přenesená",J427,0)</f>
        <v>0</v>
      </c>
      <c r="BH427" s="228">
        <f>IF(N427="sníž. přenesená",J427,0)</f>
        <v>0</v>
      </c>
      <c r="BI427" s="228">
        <f>IF(N427="nulová",J427,0)</f>
        <v>0</v>
      </c>
      <c r="BJ427" s="20" t="s">
        <v>83</v>
      </c>
      <c r="BK427" s="228">
        <f>ROUND(I427*H427,2)</f>
        <v>0</v>
      </c>
      <c r="BL427" s="20" t="s">
        <v>215</v>
      </c>
      <c r="BM427" s="227" t="s">
        <v>4079</v>
      </c>
    </row>
    <row r="428" s="2" customFormat="1">
      <c r="A428" s="42"/>
      <c r="B428" s="43"/>
      <c r="C428" s="44"/>
      <c r="D428" s="236" t="s">
        <v>283</v>
      </c>
      <c r="E428" s="44"/>
      <c r="F428" s="267" t="s">
        <v>4447</v>
      </c>
      <c r="G428" s="44"/>
      <c r="H428" s="44"/>
      <c r="I428" s="231"/>
      <c r="J428" s="44"/>
      <c r="K428" s="44"/>
      <c r="L428" s="48"/>
      <c r="M428" s="232"/>
      <c r="N428" s="233"/>
      <c r="O428" s="88"/>
      <c r="P428" s="88"/>
      <c r="Q428" s="88"/>
      <c r="R428" s="88"/>
      <c r="S428" s="88"/>
      <c r="T428" s="89"/>
      <c r="U428" s="42"/>
      <c r="V428" s="42"/>
      <c r="W428" s="42"/>
      <c r="X428" s="42"/>
      <c r="Y428" s="42"/>
      <c r="Z428" s="42"/>
      <c r="AA428" s="42"/>
      <c r="AB428" s="42"/>
      <c r="AC428" s="42"/>
      <c r="AD428" s="42"/>
      <c r="AE428" s="42"/>
      <c r="AT428" s="20" t="s">
        <v>283</v>
      </c>
      <c r="AU428" s="20" t="s">
        <v>83</v>
      </c>
    </row>
    <row r="429" s="2" customFormat="1" ht="16.5" customHeight="1">
      <c r="A429" s="42"/>
      <c r="B429" s="43"/>
      <c r="C429" s="216" t="s">
        <v>3124</v>
      </c>
      <c r="D429" s="216" t="s">
        <v>217</v>
      </c>
      <c r="E429" s="217" t="s">
        <v>5190</v>
      </c>
      <c r="F429" s="218" t="s">
        <v>5191</v>
      </c>
      <c r="G429" s="219" t="s">
        <v>670</v>
      </c>
      <c r="H429" s="220">
        <v>1</v>
      </c>
      <c r="I429" s="221"/>
      <c r="J429" s="222">
        <f>ROUND(I429*H429,2)</f>
        <v>0</v>
      </c>
      <c r="K429" s="218" t="s">
        <v>32</v>
      </c>
      <c r="L429" s="48"/>
      <c r="M429" s="223" t="s">
        <v>32</v>
      </c>
      <c r="N429" s="224" t="s">
        <v>47</v>
      </c>
      <c r="O429" s="88"/>
      <c r="P429" s="225">
        <f>O429*H429</f>
        <v>0</v>
      </c>
      <c r="Q429" s="225">
        <v>0</v>
      </c>
      <c r="R429" s="225">
        <f>Q429*H429</f>
        <v>0</v>
      </c>
      <c r="S429" s="225">
        <v>0</v>
      </c>
      <c r="T429" s="226">
        <f>S429*H429</f>
        <v>0</v>
      </c>
      <c r="U429" s="42"/>
      <c r="V429" s="42"/>
      <c r="W429" s="42"/>
      <c r="X429" s="42"/>
      <c r="Y429" s="42"/>
      <c r="Z429" s="42"/>
      <c r="AA429" s="42"/>
      <c r="AB429" s="42"/>
      <c r="AC429" s="42"/>
      <c r="AD429" s="42"/>
      <c r="AE429" s="42"/>
      <c r="AR429" s="227" t="s">
        <v>215</v>
      </c>
      <c r="AT429" s="227" t="s">
        <v>217</v>
      </c>
      <c r="AU429" s="227" t="s">
        <v>83</v>
      </c>
      <c r="AY429" s="20" t="s">
        <v>214</v>
      </c>
      <c r="BE429" s="228">
        <f>IF(N429="základní",J429,0)</f>
        <v>0</v>
      </c>
      <c r="BF429" s="228">
        <f>IF(N429="snížená",J429,0)</f>
        <v>0</v>
      </c>
      <c r="BG429" s="228">
        <f>IF(N429="zákl. přenesená",J429,0)</f>
        <v>0</v>
      </c>
      <c r="BH429" s="228">
        <f>IF(N429="sníž. přenesená",J429,0)</f>
        <v>0</v>
      </c>
      <c r="BI429" s="228">
        <f>IF(N429="nulová",J429,0)</f>
        <v>0</v>
      </c>
      <c r="BJ429" s="20" t="s">
        <v>83</v>
      </c>
      <c r="BK429" s="228">
        <f>ROUND(I429*H429,2)</f>
        <v>0</v>
      </c>
      <c r="BL429" s="20" t="s">
        <v>215</v>
      </c>
      <c r="BM429" s="227" t="s">
        <v>4082</v>
      </c>
    </row>
    <row r="430" s="2" customFormat="1">
      <c r="A430" s="42"/>
      <c r="B430" s="43"/>
      <c r="C430" s="44"/>
      <c r="D430" s="236" t="s">
        <v>283</v>
      </c>
      <c r="E430" s="44"/>
      <c r="F430" s="267" t="s">
        <v>4447</v>
      </c>
      <c r="G430" s="44"/>
      <c r="H430" s="44"/>
      <c r="I430" s="231"/>
      <c r="J430" s="44"/>
      <c r="K430" s="44"/>
      <c r="L430" s="48"/>
      <c r="M430" s="232"/>
      <c r="N430" s="233"/>
      <c r="O430" s="88"/>
      <c r="P430" s="88"/>
      <c r="Q430" s="88"/>
      <c r="R430" s="88"/>
      <c r="S430" s="88"/>
      <c r="T430" s="89"/>
      <c r="U430" s="42"/>
      <c r="V430" s="42"/>
      <c r="W430" s="42"/>
      <c r="X430" s="42"/>
      <c r="Y430" s="42"/>
      <c r="Z430" s="42"/>
      <c r="AA430" s="42"/>
      <c r="AB430" s="42"/>
      <c r="AC430" s="42"/>
      <c r="AD430" s="42"/>
      <c r="AE430" s="42"/>
      <c r="AT430" s="20" t="s">
        <v>283</v>
      </c>
      <c r="AU430" s="20" t="s">
        <v>83</v>
      </c>
    </row>
    <row r="431" s="2" customFormat="1" ht="21.75" customHeight="1">
      <c r="A431" s="42"/>
      <c r="B431" s="43"/>
      <c r="C431" s="216" t="s">
        <v>5192</v>
      </c>
      <c r="D431" s="216" t="s">
        <v>217</v>
      </c>
      <c r="E431" s="217" t="s">
        <v>5193</v>
      </c>
      <c r="F431" s="218" t="s">
        <v>5194</v>
      </c>
      <c r="G431" s="219" t="s">
        <v>670</v>
      </c>
      <c r="H431" s="220">
        <v>1</v>
      </c>
      <c r="I431" s="221"/>
      <c r="J431" s="222">
        <f>ROUND(I431*H431,2)</f>
        <v>0</v>
      </c>
      <c r="K431" s="218" t="s">
        <v>32</v>
      </c>
      <c r="L431" s="48"/>
      <c r="M431" s="223" t="s">
        <v>32</v>
      </c>
      <c r="N431" s="224" t="s">
        <v>47</v>
      </c>
      <c r="O431" s="88"/>
      <c r="P431" s="225">
        <f>O431*H431</f>
        <v>0</v>
      </c>
      <c r="Q431" s="225">
        <v>0</v>
      </c>
      <c r="R431" s="225">
        <f>Q431*H431</f>
        <v>0</v>
      </c>
      <c r="S431" s="225">
        <v>0</v>
      </c>
      <c r="T431" s="226">
        <f>S431*H431</f>
        <v>0</v>
      </c>
      <c r="U431" s="42"/>
      <c r="V431" s="42"/>
      <c r="W431" s="42"/>
      <c r="X431" s="42"/>
      <c r="Y431" s="42"/>
      <c r="Z431" s="42"/>
      <c r="AA431" s="42"/>
      <c r="AB431" s="42"/>
      <c r="AC431" s="42"/>
      <c r="AD431" s="42"/>
      <c r="AE431" s="42"/>
      <c r="AR431" s="227" t="s">
        <v>215</v>
      </c>
      <c r="AT431" s="227" t="s">
        <v>217</v>
      </c>
      <c r="AU431" s="227" t="s">
        <v>83</v>
      </c>
      <c r="AY431" s="20" t="s">
        <v>214</v>
      </c>
      <c r="BE431" s="228">
        <f>IF(N431="základní",J431,0)</f>
        <v>0</v>
      </c>
      <c r="BF431" s="228">
        <f>IF(N431="snížená",J431,0)</f>
        <v>0</v>
      </c>
      <c r="BG431" s="228">
        <f>IF(N431="zákl. přenesená",J431,0)</f>
        <v>0</v>
      </c>
      <c r="BH431" s="228">
        <f>IF(N431="sníž. přenesená",J431,0)</f>
        <v>0</v>
      </c>
      <c r="BI431" s="228">
        <f>IF(N431="nulová",J431,0)</f>
        <v>0</v>
      </c>
      <c r="BJ431" s="20" t="s">
        <v>83</v>
      </c>
      <c r="BK431" s="228">
        <f>ROUND(I431*H431,2)</f>
        <v>0</v>
      </c>
      <c r="BL431" s="20" t="s">
        <v>215</v>
      </c>
      <c r="BM431" s="227" t="s">
        <v>4083</v>
      </c>
    </row>
    <row r="432" s="2" customFormat="1">
      <c r="A432" s="42"/>
      <c r="B432" s="43"/>
      <c r="C432" s="44"/>
      <c r="D432" s="236" t="s">
        <v>283</v>
      </c>
      <c r="E432" s="44"/>
      <c r="F432" s="267" t="s">
        <v>4447</v>
      </c>
      <c r="G432" s="44"/>
      <c r="H432" s="44"/>
      <c r="I432" s="231"/>
      <c r="J432" s="44"/>
      <c r="K432" s="44"/>
      <c r="L432" s="48"/>
      <c r="M432" s="232"/>
      <c r="N432" s="233"/>
      <c r="O432" s="88"/>
      <c r="P432" s="88"/>
      <c r="Q432" s="88"/>
      <c r="R432" s="88"/>
      <c r="S432" s="88"/>
      <c r="T432" s="89"/>
      <c r="U432" s="42"/>
      <c r="V432" s="42"/>
      <c r="W432" s="42"/>
      <c r="X432" s="42"/>
      <c r="Y432" s="42"/>
      <c r="Z432" s="42"/>
      <c r="AA432" s="42"/>
      <c r="AB432" s="42"/>
      <c r="AC432" s="42"/>
      <c r="AD432" s="42"/>
      <c r="AE432" s="42"/>
      <c r="AT432" s="20" t="s">
        <v>283</v>
      </c>
      <c r="AU432" s="20" t="s">
        <v>83</v>
      </c>
    </row>
    <row r="433" s="2" customFormat="1" ht="16.5" customHeight="1">
      <c r="A433" s="42"/>
      <c r="B433" s="43"/>
      <c r="C433" s="216" t="s">
        <v>3127</v>
      </c>
      <c r="D433" s="216" t="s">
        <v>217</v>
      </c>
      <c r="E433" s="217" t="s">
        <v>5195</v>
      </c>
      <c r="F433" s="218" t="s">
        <v>5196</v>
      </c>
      <c r="G433" s="219" t="s">
        <v>670</v>
      </c>
      <c r="H433" s="220">
        <v>5</v>
      </c>
      <c r="I433" s="221"/>
      <c r="J433" s="222">
        <f>ROUND(I433*H433,2)</f>
        <v>0</v>
      </c>
      <c r="K433" s="218" t="s">
        <v>32</v>
      </c>
      <c r="L433" s="48"/>
      <c r="M433" s="223" t="s">
        <v>32</v>
      </c>
      <c r="N433" s="224" t="s">
        <v>47</v>
      </c>
      <c r="O433" s="88"/>
      <c r="P433" s="225">
        <f>O433*H433</f>
        <v>0</v>
      </c>
      <c r="Q433" s="225">
        <v>0</v>
      </c>
      <c r="R433" s="225">
        <f>Q433*H433</f>
        <v>0</v>
      </c>
      <c r="S433" s="225">
        <v>0</v>
      </c>
      <c r="T433" s="226">
        <f>S433*H433</f>
        <v>0</v>
      </c>
      <c r="U433" s="42"/>
      <c r="V433" s="42"/>
      <c r="W433" s="42"/>
      <c r="X433" s="42"/>
      <c r="Y433" s="42"/>
      <c r="Z433" s="42"/>
      <c r="AA433" s="42"/>
      <c r="AB433" s="42"/>
      <c r="AC433" s="42"/>
      <c r="AD433" s="42"/>
      <c r="AE433" s="42"/>
      <c r="AR433" s="227" t="s">
        <v>215</v>
      </c>
      <c r="AT433" s="227" t="s">
        <v>217</v>
      </c>
      <c r="AU433" s="227" t="s">
        <v>83</v>
      </c>
      <c r="AY433" s="20" t="s">
        <v>214</v>
      </c>
      <c r="BE433" s="228">
        <f>IF(N433="základní",J433,0)</f>
        <v>0</v>
      </c>
      <c r="BF433" s="228">
        <f>IF(N433="snížená",J433,0)</f>
        <v>0</v>
      </c>
      <c r="BG433" s="228">
        <f>IF(N433="zákl. přenesená",J433,0)</f>
        <v>0</v>
      </c>
      <c r="BH433" s="228">
        <f>IF(N433="sníž. přenesená",J433,0)</f>
        <v>0</v>
      </c>
      <c r="BI433" s="228">
        <f>IF(N433="nulová",J433,0)</f>
        <v>0</v>
      </c>
      <c r="BJ433" s="20" t="s">
        <v>83</v>
      </c>
      <c r="BK433" s="228">
        <f>ROUND(I433*H433,2)</f>
        <v>0</v>
      </c>
      <c r="BL433" s="20" t="s">
        <v>215</v>
      </c>
      <c r="BM433" s="227" t="s">
        <v>4086</v>
      </c>
    </row>
    <row r="434" s="2" customFormat="1">
      <c r="A434" s="42"/>
      <c r="B434" s="43"/>
      <c r="C434" s="44"/>
      <c r="D434" s="236" t="s">
        <v>283</v>
      </c>
      <c r="E434" s="44"/>
      <c r="F434" s="267" t="s">
        <v>4447</v>
      </c>
      <c r="G434" s="44"/>
      <c r="H434" s="44"/>
      <c r="I434" s="231"/>
      <c r="J434" s="44"/>
      <c r="K434" s="44"/>
      <c r="L434" s="48"/>
      <c r="M434" s="232"/>
      <c r="N434" s="233"/>
      <c r="O434" s="88"/>
      <c r="P434" s="88"/>
      <c r="Q434" s="88"/>
      <c r="R434" s="88"/>
      <c r="S434" s="88"/>
      <c r="T434" s="89"/>
      <c r="U434" s="42"/>
      <c r="V434" s="42"/>
      <c r="W434" s="42"/>
      <c r="X434" s="42"/>
      <c r="Y434" s="42"/>
      <c r="Z434" s="42"/>
      <c r="AA434" s="42"/>
      <c r="AB434" s="42"/>
      <c r="AC434" s="42"/>
      <c r="AD434" s="42"/>
      <c r="AE434" s="42"/>
      <c r="AT434" s="20" t="s">
        <v>283</v>
      </c>
      <c r="AU434" s="20" t="s">
        <v>83</v>
      </c>
    </row>
    <row r="435" s="2" customFormat="1" ht="16.5" customHeight="1">
      <c r="A435" s="42"/>
      <c r="B435" s="43"/>
      <c r="C435" s="216" t="s">
        <v>5197</v>
      </c>
      <c r="D435" s="216" t="s">
        <v>217</v>
      </c>
      <c r="E435" s="217" t="s">
        <v>5198</v>
      </c>
      <c r="F435" s="218" t="s">
        <v>5199</v>
      </c>
      <c r="G435" s="219" t="s">
        <v>670</v>
      </c>
      <c r="H435" s="220">
        <v>1</v>
      </c>
      <c r="I435" s="221"/>
      <c r="J435" s="222">
        <f>ROUND(I435*H435,2)</f>
        <v>0</v>
      </c>
      <c r="K435" s="218" t="s">
        <v>32</v>
      </c>
      <c r="L435" s="48"/>
      <c r="M435" s="223" t="s">
        <v>32</v>
      </c>
      <c r="N435" s="224" t="s">
        <v>47</v>
      </c>
      <c r="O435" s="88"/>
      <c r="P435" s="225">
        <f>O435*H435</f>
        <v>0</v>
      </c>
      <c r="Q435" s="225">
        <v>0</v>
      </c>
      <c r="R435" s="225">
        <f>Q435*H435</f>
        <v>0</v>
      </c>
      <c r="S435" s="225">
        <v>0</v>
      </c>
      <c r="T435" s="226">
        <f>S435*H435</f>
        <v>0</v>
      </c>
      <c r="U435" s="42"/>
      <c r="V435" s="42"/>
      <c r="W435" s="42"/>
      <c r="X435" s="42"/>
      <c r="Y435" s="42"/>
      <c r="Z435" s="42"/>
      <c r="AA435" s="42"/>
      <c r="AB435" s="42"/>
      <c r="AC435" s="42"/>
      <c r="AD435" s="42"/>
      <c r="AE435" s="42"/>
      <c r="AR435" s="227" t="s">
        <v>215</v>
      </c>
      <c r="AT435" s="227" t="s">
        <v>217</v>
      </c>
      <c r="AU435" s="227" t="s">
        <v>83</v>
      </c>
      <c r="AY435" s="20" t="s">
        <v>214</v>
      </c>
      <c r="BE435" s="228">
        <f>IF(N435="základní",J435,0)</f>
        <v>0</v>
      </c>
      <c r="BF435" s="228">
        <f>IF(N435="snížená",J435,0)</f>
        <v>0</v>
      </c>
      <c r="BG435" s="228">
        <f>IF(N435="zákl. přenesená",J435,0)</f>
        <v>0</v>
      </c>
      <c r="BH435" s="228">
        <f>IF(N435="sníž. přenesená",J435,0)</f>
        <v>0</v>
      </c>
      <c r="BI435" s="228">
        <f>IF(N435="nulová",J435,0)</f>
        <v>0</v>
      </c>
      <c r="BJ435" s="20" t="s">
        <v>83</v>
      </c>
      <c r="BK435" s="228">
        <f>ROUND(I435*H435,2)</f>
        <v>0</v>
      </c>
      <c r="BL435" s="20" t="s">
        <v>215</v>
      </c>
      <c r="BM435" s="227" t="s">
        <v>4087</v>
      </c>
    </row>
    <row r="436" s="2" customFormat="1">
      <c r="A436" s="42"/>
      <c r="B436" s="43"/>
      <c r="C436" s="44"/>
      <c r="D436" s="236" t="s">
        <v>283</v>
      </c>
      <c r="E436" s="44"/>
      <c r="F436" s="267" t="s">
        <v>4447</v>
      </c>
      <c r="G436" s="44"/>
      <c r="H436" s="44"/>
      <c r="I436" s="231"/>
      <c r="J436" s="44"/>
      <c r="K436" s="44"/>
      <c r="L436" s="48"/>
      <c r="M436" s="232"/>
      <c r="N436" s="233"/>
      <c r="O436" s="88"/>
      <c r="P436" s="88"/>
      <c r="Q436" s="88"/>
      <c r="R436" s="88"/>
      <c r="S436" s="88"/>
      <c r="T436" s="89"/>
      <c r="U436" s="42"/>
      <c r="V436" s="42"/>
      <c r="W436" s="42"/>
      <c r="X436" s="42"/>
      <c r="Y436" s="42"/>
      <c r="Z436" s="42"/>
      <c r="AA436" s="42"/>
      <c r="AB436" s="42"/>
      <c r="AC436" s="42"/>
      <c r="AD436" s="42"/>
      <c r="AE436" s="42"/>
      <c r="AT436" s="20" t="s">
        <v>283</v>
      </c>
      <c r="AU436" s="20" t="s">
        <v>83</v>
      </c>
    </row>
    <row r="437" s="2" customFormat="1" ht="16.5" customHeight="1">
      <c r="A437" s="42"/>
      <c r="B437" s="43"/>
      <c r="C437" s="216" t="s">
        <v>3130</v>
      </c>
      <c r="D437" s="216" t="s">
        <v>217</v>
      </c>
      <c r="E437" s="217" t="s">
        <v>5200</v>
      </c>
      <c r="F437" s="218" t="s">
        <v>5201</v>
      </c>
      <c r="G437" s="219" t="s">
        <v>670</v>
      </c>
      <c r="H437" s="220">
        <v>1</v>
      </c>
      <c r="I437" s="221"/>
      <c r="J437" s="222">
        <f>ROUND(I437*H437,2)</f>
        <v>0</v>
      </c>
      <c r="K437" s="218" t="s">
        <v>32</v>
      </c>
      <c r="L437" s="48"/>
      <c r="M437" s="223" t="s">
        <v>32</v>
      </c>
      <c r="N437" s="224" t="s">
        <v>47</v>
      </c>
      <c r="O437" s="88"/>
      <c r="P437" s="225">
        <f>O437*H437</f>
        <v>0</v>
      </c>
      <c r="Q437" s="225">
        <v>0</v>
      </c>
      <c r="R437" s="225">
        <f>Q437*H437</f>
        <v>0</v>
      </c>
      <c r="S437" s="225">
        <v>0</v>
      </c>
      <c r="T437" s="226">
        <f>S437*H437</f>
        <v>0</v>
      </c>
      <c r="U437" s="42"/>
      <c r="V437" s="42"/>
      <c r="W437" s="42"/>
      <c r="X437" s="42"/>
      <c r="Y437" s="42"/>
      <c r="Z437" s="42"/>
      <c r="AA437" s="42"/>
      <c r="AB437" s="42"/>
      <c r="AC437" s="42"/>
      <c r="AD437" s="42"/>
      <c r="AE437" s="42"/>
      <c r="AR437" s="227" t="s">
        <v>215</v>
      </c>
      <c r="AT437" s="227" t="s">
        <v>217</v>
      </c>
      <c r="AU437" s="227" t="s">
        <v>83</v>
      </c>
      <c r="AY437" s="20" t="s">
        <v>214</v>
      </c>
      <c r="BE437" s="228">
        <f>IF(N437="základní",J437,0)</f>
        <v>0</v>
      </c>
      <c r="BF437" s="228">
        <f>IF(N437="snížená",J437,0)</f>
        <v>0</v>
      </c>
      <c r="BG437" s="228">
        <f>IF(N437="zákl. přenesená",J437,0)</f>
        <v>0</v>
      </c>
      <c r="BH437" s="228">
        <f>IF(N437="sníž. přenesená",J437,0)</f>
        <v>0</v>
      </c>
      <c r="BI437" s="228">
        <f>IF(N437="nulová",J437,0)</f>
        <v>0</v>
      </c>
      <c r="BJ437" s="20" t="s">
        <v>83</v>
      </c>
      <c r="BK437" s="228">
        <f>ROUND(I437*H437,2)</f>
        <v>0</v>
      </c>
      <c r="BL437" s="20" t="s">
        <v>215</v>
      </c>
      <c r="BM437" s="227" t="s">
        <v>4088</v>
      </c>
    </row>
    <row r="438" s="2" customFormat="1">
      <c r="A438" s="42"/>
      <c r="B438" s="43"/>
      <c r="C438" s="44"/>
      <c r="D438" s="236" t="s">
        <v>283</v>
      </c>
      <c r="E438" s="44"/>
      <c r="F438" s="267" t="s">
        <v>4447</v>
      </c>
      <c r="G438" s="44"/>
      <c r="H438" s="44"/>
      <c r="I438" s="231"/>
      <c r="J438" s="44"/>
      <c r="K438" s="44"/>
      <c r="L438" s="48"/>
      <c r="M438" s="232"/>
      <c r="N438" s="233"/>
      <c r="O438" s="88"/>
      <c r="P438" s="88"/>
      <c r="Q438" s="88"/>
      <c r="R438" s="88"/>
      <c r="S438" s="88"/>
      <c r="T438" s="89"/>
      <c r="U438" s="42"/>
      <c r="V438" s="42"/>
      <c r="W438" s="42"/>
      <c r="X438" s="42"/>
      <c r="Y438" s="42"/>
      <c r="Z438" s="42"/>
      <c r="AA438" s="42"/>
      <c r="AB438" s="42"/>
      <c r="AC438" s="42"/>
      <c r="AD438" s="42"/>
      <c r="AE438" s="42"/>
      <c r="AT438" s="20" t="s">
        <v>283</v>
      </c>
      <c r="AU438" s="20" t="s">
        <v>83</v>
      </c>
    </row>
    <row r="439" s="2" customFormat="1" ht="16.5" customHeight="1">
      <c r="A439" s="42"/>
      <c r="B439" s="43"/>
      <c r="C439" s="216" t="s">
        <v>5202</v>
      </c>
      <c r="D439" s="216" t="s">
        <v>217</v>
      </c>
      <c r="E439" s="217" t="s">
        <v>5203</v>
      </c>
      <c r="F439" s="218" t="s">
        <v>5054</v>
      </c>
      <c r="G439" s="219" t="s">
        <v>670</v>
      </c>
      <c r="H439" s="220">
        <v>6</v>
      </c>
      <c r="I439" s="221"/>
      <c r="J439" s="222">
        <f>ROUND(I439*H439,2)</f>
        <v>0</v>
      </c>
      <c r="K439" s="218" t="s">
        <v>32</v>
      </c>
      <c r="L439" s="48"/>
      <c r="M439" s="223" t="s">
        <v>32</v>
      </c>
      <c r="N439" s="224" t="s">
        <v>47</v>
      </c>
      <c r="O439" s="88"/>
      <c r="P439" s="225">
        <f>O439*H439</f>
        <v>0</v>
      </c>
      <c r="Q439" s="225">
        <v>0</v>
      </c>
      <c r="R439" s="225">
        <f>Q439*H439</f>
        <v>0</v>
      </c>
      <c r="S439" s="225">
        <v>0</v>
      </c>
      <c r="T439" s="226">
        <f>S439*H439</f>
        <v>0</v>
      </c>
      <c r="U439" s="42"/>
      <c r="V439" s="42"/>
      <c r="W439" s="42"/>
      <c r="X439" s="42"/>
      <c r="Y439" s="42"/>
      <c r="Z439" s="42"/>
      <c r="AA439" s="42"/>
      <c r="AB439" s="42"/>
      <c r="AC439" s="42"/>
      <c r="AD439" s="42"/>
      <c r="AE439" s="42"/>
      <c r="AR439" s="227" t="s">
        <v>215</v>
      </c>
      <c r="AT439" s="227" t="s">
        <v>217</v>
      </c>
      <c r="AU439" s="227" t="s">
        <v>83</v>
      </c>
      <c r="AY439" s="20" t="s">
        <v>214</v>
      </c>
      <c r="BE439" s="228">
        <f>IF(N439="základní",J439,0)</f>
        <v>0</v>
      </c>
      <c r="BF439" s="228">
        <f>IF(N439="snížená",J439,0)</f>
        <v>0</v>
      </c>
      <c r="BG439" s="228">
        <f>IF(N439="zákl. přenesená",J439,0)</f>
        <v>0</v>
      </c>
      <c r="BH439" s="228">
        <f>IF(N439="sníž. přenesená",J439,0)</f>
        <v>0</v>
      </c>
      <c r="BI439" s="228">
        <f>IF(N439="nulová",J439,0)</f>
        <v>0</v>
      </c>
      <c r="BJ439" s="20" t="s">
        <v>83</v>
      </c>
      <c r="BK439" s="228">
        <f>ROUND(I439*H439,2)</f>
        <v>0</v>
      </c>
      <c r="BL439" s="20" t="s">
        <v>215</v>
      </c>
      <c r="BM439" s="227" t="s">
        <v>4089</v>
      </c>
    </row>
    <row r="440" s="2" customFormat="1">
      <c r="A440" s="42"/>
      <c r="B440" s="43"/>
      <c r="C440" s="44"/>
      <c r="D440" s="236" t="s">
        <v>283</v>
      </c>
      <c r="E440" s="44"/>
      <c r="F440" s="267" t="s">
        <v>4447</v>
      </c>
      <c r="G440" s="44"/>
      <c r="H440" s="44"/>
      <c r="I440" s="231"/>
      <c r="J440" s="44"/>
      <c r="K440" s="44"/>
      <c r="L440" s="48"/>
      <c r="M440" s="232"/>
      <c r="N440" s="233"/>
      <c r="O440" s="88"/>
      <c r="P440" s="88"/>
      <c r="Q440" s="88"/>
      <c r="R440" s="88"/>
      <c r="S440" s="88"/>
      <c r="T440" s="89"/>
      <c r="U440" s="42"/>
      <c r="V440" s="42"/>
      <c r="W440" s="42"/>
      <c r="X440" s="42"/>
      <c r="Y440" s="42"/>
      <c r="Z440" s="42"/>
      <c r="AA440" s="42"/>
      <c r="AB440" s="42"/>
      <c r="AC440" s="42"/>
      <c r="AD440" s="42"/>
      <c r="AE440" s="42"/>
      <c r="AT440" s="20" t="s">
        <v>283</v>
      </c>
      <c r="AU440" s="20" t="s">
        <v>83</v>
      </c>
    </row>
    <row r="441" s="2" customFormat="1" ht="16.5" customHeight="1">
      <c r="A441" s="42"/>
      <c r="B441" s="43"/>
      <c r="C441" s="216" t="s">
        <v>3133</v>
      </c>
      <c r="D441" s="216" t="s">
        <v>217</v>
      </c>
      <c r="E441" s="217" t="s">
        <v>5204</v>
      </c>
      <c r="F441" s="218" t="s">
        <v>5060</v>
      </c>
      <c r="G441" s="219" t="s">
        <v>670</v>
      </c>
      <c r="H441" s="220">
        <v>1</v>
      </c>
      <c r="I441" s="221"/>
      <c r="J441" s="222">
        <f>ROUND(I441*H441,2)</f>
        <v>0</v>
      </c>
      <c r="K441" s="218" t="s">
        <v>32</v>
      </c>
      <c r="L441" s="48"/>
      <c r="M441" s="223" t="s">
        <v>32</v>
      </c>
      <c r="N441" s="224" t="s">
        <v>47</v>
      </c>
      <c r="O441" s="88"/>
      <c r="P441" s="225">
        <f>O441*H441</f>
        <v>0</v>
      </c>
      <c r="Q441" s="225">
        <v>0</v>
      </c>
      <c r="R441" s="225">
        <f>Q441*H441</f>
        <v>0</v>
      </c>
      <c r="S441" s="225">
        <v>0</v>
      </c>
      <c r="T441" s="226">
        <f>S441*H441</f>
        <v>0</v>
      </c>
      <c r="U441" s="42"/>
      <c r="V441" s="42"/>
      <c r="W441" s="42"/>
      <c r="X441" s="42"/>
      <c r="Y441" s="42"/>
      <c r="Z441" s="42"/>
      <c r="AA441" s="42"/>
      <c r="AB441" s="42"/>
      <c r="AC441" s="42"/>
      <c r="AD441" s="42"/>
      <c r="AE441" s="42"/>
      <c r="AR441" s="227" t="s">
        <v>215</v>
      </c>
      <c r="AT441" s="227" t="s">
        <v>217</v>
      </c>
      <c r="AU441" s="227" t="s">
        <v>83</v>
      </c>
      <c r="AY441" s="20" t="s">
        <v>214</v>
      </c>
      <c r="BE441" s="228">
        <f>IF(N441="základní",J441,0)</f>
        <v>0</v>
      </c>
      <c r="BF441" s="228">
        <f>IF(N441="snížená",J441,0)</f>
        <v>0</v>
      </c>
      <c r="BG441" s="228">
        <f>IF(N441="zákl. přenesená",J441,0)</f>
        <v>0</v>
      </c>
      <c r="BH441" s="228">
        <f>IF(N441="sníž. přenesená",J441,0)</f>
        <v>0</v>
      </c>
      <c r="BI441" s="228">
        <f>IF(N441="nulová",J441,0)</f>
        <v>0</v>
      </c>
      <c r="BJ441" s="20" t="s">
        <v>83</v>
      </c>
      <c r="BK441" s="228">
        <f>ROUND(I441*H441,2)</f>
        <v>0</v>
      </c>
      <c r="BL441" s="20" t="s">
        <v>215</v>
      </c>
      <c r="BM441" s="227" t="s">
        <v>4091</v>
      </c>
    </row>
    <row r="442" s="2" customFormat="1">
      <c r="A442" s="42"/>
      <c r="B442" s="43"/>
      <c r="C442" s="44"/>
      <c r="D442" s="236" t="s">
        <v>283</v>
      </c>
      <c r="E442" s="44"/>
      <c r="F442" s="267" t="s">
        <v>4447</v>
      </c>
      <c r="G442" s="44"/>
      <c r="H442" s="44"/>
      <c r="I442" s="231"/>
      <c r="J442" s="44"/>
      <c r="K442" s="44"/>
      <c r="L442" s="48"/>
      <c r="M442" s="232"/>
      <c r="N442" s="233"/>
      <c r="O442" s="88"/>
      <c r="P442" s="88"/>
      <c r="Q442" s="88"/>
      <c r="R442" s="88"/>
      <c r="S442" s="88"/>
      <c r="T442" s="89"/>
      <c r="U442" s="42"/>
      <c r="V442" s="42"/>
      <c r="W442" s="42"/>
      <c r="X442" s="42"/>
      <c r="Y442" s="42"/>
      <c r="Z442" s="42"/>
      <c r="AA442" s="42"/>
      <c r="AB442" s="42"/>
      <c r="AC442" s="42"/>
      <c r="AD442" s="42"/>
      <c r="AE442" s="42"/>
      <c r="AT442" s="20" t="s">
        <v>283</v>
      </c>
      <c r="AU442" s="20" t="s">
        <v>83</v>
      </c>
    </row>
    <row r="443" s="2" customFormat="1" ht="16.5" customHeight="1">
      <c r="A443" s="42"/>
      <c r="B443" s="43"/>
      <c r="C443" s="216" t="s">
        <v>5205</v>
      </c>
      <c r="D443" s="216" t="s">
        <v>217</v>
      </c>
      <c r="E443" s="217" t="s">
        <v>5206</v>
      </c>
      <c r="F443" s="218" t="s">
        <v>5062</v>
      </c>
      <c r="G443" s="219" t="s">
        <v>670</v>
      </c>
      <c r="H443" s="220">
        <v>1</v>
      </c>
      <c r="I443" s="221"/>
      <c r="J443" s="222">
        <f>ROUND(I443*H443,2)</f>
        <v>0</v>
      </c>
      <c r="K443" s="218" t="s">
        <v>32</v>
      </c>
      <c r="L443" s="48"/>
      <c r="M443" s="223" t="s">
        <v>32</v>
      </c>
      <c r="N443" s="224" t="s">
        <v>47</v>
      </c>
      <c r="O443" s="88"/>
      <c r="P443" s="225">
        <f>O443*H443</f>
        <v>0</v>
      </c>
      <c r="Q443" s="225">
        <v>0</v>
      </c>
      <c r="R443" s="225">
        <f>Q443*H443</f>
        <v>0</v>
      </c>
      <c r="S443" s="225">
        <v>0</v>
      </c>
      <c r="T443" s="226">
        <f>S443*H443</f>
        <v>0</v>
      </c>
      <c r="U443" s="42"/>
      <c r="V443" s="42"/>
      <c r="W443" s="42"/>
      <c r="X443" s="42"/>
      <c r="Y443" s="42"/>
      <c r="Z443" s="42"/>
      <c r="AA443" s="42"/>
      <c r="AB443" s="42"/>
      <c r="AC443" s="42"/>
      <c r="AD443" s="42"/>
      <c r="AE443" s="42"/>
      <c r="AR443" s="227" t="s">
        <v>215</v>
      </c>
      <c r="AT443" s="227" t="s">
        <v>217</v>
      </c>
      <c r="AU443" s="227" t="s">
        <v>83</v>
      </c>
      <c r="AY443" s="20" t="s">
        <v>214</v>
      </c>
      <c r="BE443" s="228">
        <f>IF(N443="základní",J443,0)</f>
        <v>0</v>
      </c>
      <c r="BF443" s="228">
        <f>IF(N443="snížená",J443,0)</f>
        <v>0</v>
      </c>
      <c r="BG443" s="228">
        <f>IF(N443="zákl. přenesená",J443,0)</f>
        <v>0</v>
      </c>
      <c r="BH443" s="228">
        <f>IF(N443="sníž. přenesená",J443,0)</f>
        <v>0</v>
      </c>
      <c r="BI443" s="228">
        <f>IF(N443="nulová",J443,0)</f>
        <v>0</v>
      </c>
      <c r="BJ443" s="20" t="s">
        <v>83</v>
      </c>
      <c r="BK443" s="228">
        <f>ROUND(I443*H443,2)</f>
        <v>0</v>
      </c>
      <c r="BL443" s="20" t="s">
        <v>215</v>
      </c>
      <c r="BM443" s="227" t="s">
        <v>4093</v>
      </c>
    </row>
    <row r="444" s="2" customFormat="1">
      <c r="A444" s="42"/>
      <c r="B444" s="43"/>
      <c r="C444" s="44"/>
      <c r="D444" s="236" t="s">
        <v>283</v>
      </c>
      <c r="E444" s="44"/>
      <c r="F444" s="267" t="s">
        <v>4447</v>
      </c>
      <c r="G444" s="44"/>
      <c r="H444" s="44"/>
      <c r="I444" s="231"/>
      <c r="J444" s="44"/>
      <c r="K444" s="44"/>
      <c r="L444" s="48"/>
      <c r="M444" s="232"/>
      <c r="N444" s="233"/>
      <c r="O444" s="88"/>
      <c r="P444" s="88"/>
      <c r="Q444" s="88"/>
      <c r="R444" s="88"/>
      <c r="S444" s="88"/>
      <c r="T444" s="89"/>
      <c r="U444" s="42"/>
      <c r="V444" s="42"/>
      <c r="W444" s="42"/>
      <c r="X444" s="42"/>
      <c r="Y444" s="42"/>
      <c r="Z444" s="42"/>
      <c r="AA444" s="42"/>
      <c r="AB444" s="42"/>
      <c r="AC444" s="42"/>
      <c r="AD444" s="42"/>
      <c r="AE444" s="42"/>
      <c r="AT444" s="20" t="s">
        <v>283</v>
      </c>
      <c r="AU444" s="20" t="s">
        <v>83</v>
      </c>
    </row>
    <row r="445" s="2" customFormat="1" ht="16.5" customHeight="1">
      <c r="A445" s="42"/>
      <c r="B445" s="43"/>
      <c r="C445" s="216" t="s">
        <v>3137</v>
      </c>
      <c r="D445" s="216" t="s">
        <v>217</v>
      </c>
      <c r="E445" s="217" t="s">
        <v>5207</v>
      </c>
      <c r="F445" s="218" t="s">
        <v>5163</v>
      </c>
      <c r="G445" s="219" t="s">
        <v>670</v>
      </c>
      <c r="H445" s="220">
        <v>2</v>
      </c>
      <c r="I445" s="221"/>
      <c r="J445" s="222">
        <f>ROUND(I445*H445,2)</f>
        <v>0</v>
      </c>
      <c r="K445" s="218" t="s">
        <v>32</v>
      </c>
      <c r="L445" s="48"/>
      <c r="M445" s="223" t="s">
        <v>32</v>
      </c>
      <c r="N445" s="224" t="s">
        <v>47</v>
      </c>
      <c r="O445" s="88"/>
      <c r="P445" s="225">
        <f>O445*H445</f>
        <v>0</v>
      </c>
      <c r="Q445" s="225">
        <v>0</v>
      </c>
      <c r="R445" s="225">
        <f>Q445*H445</f>
        <v>0</v>
      </c>
      <c r="S445" s="225">
        <v>0</v>
      </c>
      <c r="T445" s="226">
        <f>S445*H445</f>
        <v>0</v>
      </c>
      <c r="U445" s="42"/>
      <c r="V445" s="42"/>
      <c r="W445" s="42"/>
      <c r="X445" s="42"/>
      <c r="Y445" s="42"/>
      <c r="Z445" s="42"/>
      <c r="AA445" s="42"/>
      <c r="AB445" s="42"/>
      <c r="AC445" s="42"/>
      <c r="AD445" s="42"/>
      <c r="AE445" s="42"/>
      <c r="AR445" s="227" t="s">
        <v>215</v>
      </c>
      <c r="AT445" s="227" t="s">
        <v>217</v>
      </c>
      <c r="AU445" s="227" t="s">
        <v>83</v>
      </c>
      <c r="AY445" s="20" t="s">
        <v>214</v>
      </c>
      <c r="BE445" s="228">
        <f>IF(N445="základní",J445,0)</f>
        <v>0</v>
      </c>
      <c r="BF445" s="228">
        <f>IF(N445="snížená",J445,0)</f>
        <v>0</v>
      </c>
      <c r="BG445" s="228">
        <f>IF(N445="zákl. přenesená",J445,0)</f>
        <v>0</v>
      </c>
      <c r="BH445" s="228">
        <f>IF(N445="sníž. přenesená",J445,0)</f>
        <v>0</v>
      </c>
      <c r="BI445" s="228">
        <f>IF(N445="nulová",J445,0)</f>
        <v>0</v>
      </c>
      <c r="BJ445" s="20" t="s">
        <v>83</v>
      </c>
      <c r="BK445" s="228">
        <f>ROUND(I445*H445,2)</f>
        <v>0</v>
      </c>
      <c r="BL445" s="20" t="s">
        <v>215</v>
      </c>
      <c r="BM445" s="227" t="s">
        <v>4098</v>
      </c>
    </row>
    <row r="446" s="2" customFormat="1">
      <c r="A446" s="42"/>
      <c r="B446" s="43"/>
      <c r="C446" s="44"/>
      <c r="D446" s="236" t="s">
        <v>283</v>
      </c>
      <c r="E446" s="44"/>
      <c r="F446" s="267" t="s">
        <v>4447</v>
      </c>
      <c r="G446" s="44"/>
      <c r="H446" s="44"/>
      <c r="I446" s="231"/>
      <c r="J446" s="44"/>
      <c r="K446" s="44"/>
      <c r="L446" s="48"/>
      <c r="M446" s="232"/>
      <c r="N446" s="233"/>
      <c r="O446" s="88"/>
      <c r="P446" s="88"/>
      <c r="Q446" s="88"/>
      <c r="R446" s="88"/>
      <c r="S446" s="88"/>
      <c r="T446" s="89"/>
      <c r="U446" s="42"/>
      <c r="V446" s="42"/>
      <c r="W446" s="42"/>
      <c r="X446" s="42"/>
      <c r="Y446" s="42"/>
      <c r="Z446" s="42"/>
      <c r="AA446" s="42"/>
      <c r="AB446" s="42"/>
      <c r="AC446" s="42"/>
      <c r="AD446" s="42"/>
      <c r="AE446" s="42"/>
      <c r="AT446" s="20" t="s">
        <v>283</v>
      </c>
      <c r="AU446" s="20" t="s">
        <v>83</v>
      </c>
    </row>
    <row r="447" s="2" customFormat="1" ht="16.5" customHeight="1">
      <c r="A447" s="42"/>
      <c r="B447" s="43"/>
      <c r="C447" s="216" t="s">
        <v>5208</v>
      </c>
      <c r="D447" s="216" t="s">
        <v>217</v>
      </c>
      <c r="E447" s="217" t="s">
        <v>5209</v>
      </c>
      <c r="F447" s="218" t="s">
        <v>5072</v>
      </c>
      <c r="G447" s="219" t="s">
        <v>670</v>
      </c>
      <c r="H447" s="220">
        <v>2</v>
      </c>
      <c r="I447" s="221"/>
      <c r="J447" s="222">
        <f>ROUND(I447*H447,2)</f>
        <v>0</v>
      </c>
      <c r="K447" s="218" t="s">
        <v>32</v>
      </c>
      <c r="L447" s="48"/>
      <c r="M447" s="223" t="s">
        <v>32</v>
      </c>
      <c r="N447" s="224" t="s">
        <v>47</v>
      </c>
      <c r="O447" s="88"/>
      <c r="P447" s="225">
        <f>O447*H447</f>
        <v>0</v>
      </c>
      <c r="Q447" s="225">
        <v>0</v>
      </c>
      <c r="R447" s="225">
        <f>Q447*H447</f>
        <v>0</v>
      </c>
      <c r="S447" s="225">
        <v>0</v>
      </c>
      <c r="T447" s="226">
        <f>S447*H447</f>
        <v>0</v>
      </c>
      <c r="U447" s="42"/>
      <c r="V447" s="42"/>
      <c r="W447" s="42"/>
      <c r="X447" s="42"/>
      <c r="Y447" s="42"/>
      <c r="Z447" s="42"/>
      <c r="AA447" s="42"/>
      <c r="AB447" s="42"/>
      <c r="AC447" s="42"/>
      <c r="AD447" s="42"/>
      <c r="AE447" s="42"/>
      <c r="AR447" s="227" t="s">
        <v>215</v>
      </c>
      <c r="AT447" s="227" t="s">
        <v>217</v>
      </c>
      <c r="AU447" s="227" t="s">
        <v>83</v>
      </c>
      <c r="AY447" s="20" t="s">
        <v>214</v>
      </c>
      <c r="BE447" s="228">
        <f>IF(N447="základní",J447,0)</f>
        <v>0</v>
      </c>
      <c r="BF447" s="228">
        <f>IF(N447="snížená",J447,0)</f>
        <v>0</v>
      </c>
      <c r="BG447" s="228">
        <f>IF(N447="zákl. přenesená",J447,0)</f>
        <v>0</v>
      </c>
      <c r="BH447" s="228">
        <f>IF(N447="sníž. přenesená",J447,0)</f>
        <v>0</v>
      </c>
      <c r="BI447" s="228">
        <f>IF(N447="nulová",J447,0)</f>
        <v>0</v>
      </c>
      <c r="BJ447" s="20" t="s">
        <v>83</v>
      </c>
      <c r="BK447" s="228">
        <f>ROUND(I447*H447,2)</f>
        <v>0</v>
      </c>
      <c r="BL447" s="20" t="s">
        <v>215</v>
      </c>
      <c r="BM447" s="227" t="s">
        <v>4101</v>
      </c>
    </row>
    <row r="448" s="2" customFormat="1">
      <c r="A448" s="42"/>
      <c r="B448" s="43"/>
      <c r="C448" s="44"/>
      <c r="D448" s="236" t="s">
        <v>283</v>
      </c>
      <c r="E448" s="44"/>
      <c r="F448" s="267" t="s">
        <v>4447</v>
      </c>
      <c r="G448" s="44"/>
      <c r="H448" s="44"/>
      <c r="I448" s="231"/>
      <c r="J448" s="44"/>
      <c r="K448" s="44"/>
      <c r="L448" s="48"/>
      <c r="M448" s="232"/>
      <c r="N448" s="233"/>
      <c r="O448" s="88"/>
      <c r="P448" s="88"/>
      <c r="Q448" s="88"/>
      <c r="R448" s="88"/>
      <c r="S448" s="88"/>
      <c r="T448" s="89"/>
      <c r="U448" s="42"/>
      <c r="V448" s="42"/>
      <c r="W448" s="42"/>
      <c r="X448" s="42"/>
      <c r="Y448" s="42"/>
      <c r="Z448" s="42"/>
      <c r="AA448" s="42"/>
      <c r="AB448" s="42"/>
      <c r="AC448" s="42"/>
      <c r="AD448" s="42"/>
      <c r="AE448" s="42"/>
      <c r="AT448" s="20" t="s">
        <v>283</v>
      </c>
      <c r="AU448" s="20" t="s">
        <v>83</v>
      </c>
    </row>
    <row r="449" s="2" customFormat="1" ht="16.5" customHeight="1">
      <c r="A449" s="42"/>
      <c r="B449" s="43"/>
      <c r="C449" s="216" t="s">
        <v>3141</v>
      </c>
      <c r="D449" s="216" t="s">
        <v>217</v>
      </c>
      <c r="E449" s="217" t="s">
        <v>5210</v>
      </c>
      <c r="F449" s="218" t="s">
        <v>5074</v>
      </c>
      <c r="G449" s="219" t="s">
        <v>670</v>
      </c>
      <c r="H449" s="220">
        <v>3</v>
      </c>
      <c r="I449" s="221"/>
      <c r="J449" s="222">
        <f>ROUND(I449*H449,2)</f>
        <v>0</v>
      </c>
      <c r="K449" s="218" t="s">
        <v>32</v>
      </c>
      <c r="L449" s="48"/>
      <c r="M449" s="223" t="s">
        <v>32</v>
      </c>
      <c r="N449" s="224" t="s">
        <v>47</v>
      </c>
      <c r="O449" s="88"/>
      <c r="P449" s="225">
        <f>O449*H449</f>
        <v>0</v>
      </c>
      <c r="Q449" s="225">
        <v>0</v>
      </c>
      <c r="R449" s="225">
        <f>Q449*H449</f>
        <v>0</v>
      </c>
      <c r="S449" s="225">
        <v>0</v>
      </c>
      <c r="T449" s="226">
        <f>S449*H449</f>
        <v>0</v>
      </c>
      <c r="U449" s="42"/>
      <c r="V449" s="42"/>
      <c r="W449" s="42"/>
      <c r="X449" s="42"/>
      <c r="Y449" s="42"/>
      <c r="Z449" s="42"/>
      <c r="AA449" s="42"/>
      <c r="AB449" s="42"/>
      <c r="AC449" s="42"/>
      <c r="AD449" s="42"/>
      <c r="AE449" s="42"/>
      <c r="AR449" s="227" t="s">
        <v>215</v>
      </c>
      <c r="AT449" s="227" t="s">
        <v>217</v>
      </c>
      <c r="AU449" s="227" t="s">
        <v>83</v>
      </c>
      <c r="AY449" s="20" t="s">
        <v>214</v>
      </c>
      <c r="BE449" s="228">
        <f>IF(N449="základní",J449,0)</f>
        <v>0</v>
      </c>
      <c r="BF449" s="228">
        <f>IF(N449="snížená",J449,0)</f>
        <v>0</v>
      </c>
      <c r="BG449" s="228">
        <f>IF(N449="zákl. přenesená",J449,0)</f>
        <v>0</v>
      </c>
      <c r="BH449" s="228">
        <f>IF(N449="sníž. přenesená",J449,0)</f>
        <v>0</v>
      </c>
      <c r="BI449" s="228">
        <f>IF(N449="nulová",J449,0)</f>
        <v>0</v>
      </c>
      <c r="BJ449" s="20" t="s">
        <v>83</v>
      </c>
      <c r="BK449" s="228">
        <f>ROUND(I449*H449,2)</f>
        <v>0</v>
      </c>
      <c r="BL449" s="20" t="s">
        <v>215</v>
      </c>
      <c r="BM449" s="227" t="s">
        <v>4102</v>
      </c>
    </row>
    <row r="450" s="2" customFormat="1">
      <c r="A450" s="42"/>
      <c r="B450" s="43"/>
      <c r="C450" s="44"/>
      <c r="D450" s="236" t="s">
        <v>283</v>
      </c>
      <c r="E450" s="44"/>
      <c r="F450" s="267" t="s">
        <v>4447</v>
      </c>
      <c r="G450" s="44"/>
      <c r="H450" s="44"/>
      <c r="I450" s="231"/>
      <c r="J450" s="44"/>
      <c r="K450" s="44"/>
      <c r="L450" s="48"/>
      <c r="M450" s="232"/>
      <c r="N450" s="233"/>
      <c r="O450" s="88"/>
      <c r="P450" s="88"/>
      <c r="Q450" s="88"/>
      <c r="R450" s="88"/>
      <c r="S450" s="88"/>
      <c r="T450" s="89"/>
      <c r="U450" s="42"/>
      <c r="V450" s="42"/>
      <c r="W450" s="42"/>
      <c r="X450" s="42"/>
      <c r="Y450" s="42"/>
      <c r="Z450" s="42"/>
      <c r="AA450" s="42"/>
      <c r="AB450" s="42"/>
      <c r="AC450" s="42"/>
      <c r="AD450" s="42"/>
      <c r="AE450" s="42"/>
      <c r="AT450" s="20" t="s">
        <v>283</v>
      </c>
      <c r="AU450" s="20" t="s">
        <v>83</v>
      </c>
    </row>
    <row r="451" s="2" customFormat="1" ht="16.5" customHeight="1">
      <c r="A451" s="42"/>
      <c r="B451" s="43"/>
      <c r="C451" s="216" t="s">
        <v>5211</v>
      </c>
      <c r="D451" s="216" t="s">
        <v>217</v>
      </c>
      <c r="E451" s="217" t="s">
        <v>5212</v>
      </c>
      <c r="F451" s="218" t="s">
        <v>5108</v>
      </c>
      <c r="G451" s="219" t="s">
        <v>670</v>
      </c>
      <c r="H451" s="220">
        <v>1</v>
      </c>
      <c r="I451" s="221"/>
      <c r="J451" s="222">
        <f>ROUND(I451*H451,2)</f>
        <v>0</v>
      </c>
      <c r="K451" s="218" t="s">
        <v>32</v>
      </c>
      <c r="L451" s="48"/>
      <c r="M451" s="223" t="s">
        <v>32</v>
      </c>
      <c r="N451" s="224" t="s">
        <v>47</v>
      </c>
      <c r="O451" s="88"/>
      <c r="P451" s="225">
        <f>O451*H451</f>
        <v>0</v>
      </c>
      <c r="Q451" s="225">
        <v>0</v>
      </c>
      <c r="R451" s="225">
        <f>Q451*H451</f>
        <v>0</v>
      </c>
      <c r="S451" s="225">
        <v>0</v>
      </c>
      <c r="T451" s="226">
        <f>S451*H451</f>
        <v>0</v>
      </c>
      <c r="U451" s="42"/>
      <c r="V451" s="42"/>
      <c r="W451" s="42"/>
      <c r="X451" s="42"/>
      <c r="Y451" s="42"/>
      <c r="Z451" s="42"/>
      <c r="AA451" s="42"/>
      <c r="AB451" s="42"/>
      <c r="AC451" s="42"/>
      <c r="AD451" s="42"/>
      <c r="AE451" s="42"/>
      <c r="AR451" s="227" t="s">
        <v>215</v>
      </c>
      <c r="AT451" s="227" t="s">
        <v>217</v>
      </c>
      <c r="AU451" s="227" t="s">
        <v>83</v>
      </c>
      <c r="AY451" s="20" t="s">
        <v>214</v>
      </c>
      <c r="BE451" s="228">
        <f>IF(N451="základní",J451,0)</f>
        <v>0</v>
      </c>
      <c r="BF451" s="228">
        <f>IF(N451="snížená",J451,0)</f>
        <v>0</v>
      </c>
      <c r="BG451" s="228">
        <f>IF(N451="zákl. přenesená",J451,0)</f>
        <v>0</v>
      </c>
      <c r="BH451" s="228">
        <f>IF(N451="sníž. přenesená",J451,0)</f>
        <v>0</v>
      </c>
      <c r="BI451" s="228">
        <f>IF(N451="nulová",J451,0)</f>
        <v>0</v>
      </c>
      <c r="BJ451" s="20" t="s">
        <v>83</v>
      </c>
      <c r="BK451" s="228">
        <f>ROUND(I451*H451,2)</f>
        <v>0</v>
      </c>
      <c r="BL451" s="20" t="s">
        <v>215</v>
      </c>
      <c r="BM451" s="227" t="s">
        <v>4107</v>
      </c>
    </row>
    <row r="452" s="2" customFormat="1">
      <c r="A452" s="42"/>
      <c r="B452" s="43"/>
      <c r="C452" s="44"/>
      <c r="D452" s="236" t="s">
        <v>283</v>
      </c>
      <c r="E452" s="44"/>
      <c r="F452" s="267" t="s">
        <v>4447</v>
      </c>
      <c r="G452" s="44"/>
      <c r="H452" s="44"/>
      <c r="I452" s="231"/>
      <c r="J452" s="44"/>
      <c r="K452" s="44"/>
      <c r="L452" s="48"/>
      <c r="M452" s="232"/>
      <c r="N452" s="233"/>
      <c r="O452" s="88"/>
      <c r="P452" s="88"/>
      <c r="Q452" s="88"/>
      <c r="R452" s="88"/>
      <c r="S452" s="88"/>
      <c r="T452" s="89"/>
      <c r="U452" s="42"/>
      <c r="V452" s="42"/>
      <c r="W452" s="42"/>
      <c r="X452" s="42"/>
      <c r="Y452" s="42"/>
      <c r="Z452" s="42"/>
      <c r="AA452" s="42"/>
      <c r="AB452" s="42"/>
      <c r="AC452" s="42"/>
      <c r="AD452" s="42"/>
      <c r="AE452" s="42"/>
      <c r="AT452" s="20" t="s">
        <v>283</v>
      </c>
      <c r="AU452" s="20" t="s">
        <v>83</v>
      </c>
    </row>
    <row r="453" s="2" customFormat="1" ht="16.5" customHeight="1">
      <c r="A453" s="42"/>
      <c r="B453" s="43"/>
      <c r="C453" s="216" t="s">
        <v>3146</v>
      </c>
      <c r="D453" s="216" t="s">
        <v>217</v>
      </c>
      <c r="E453" s="217" t="s">
        <v>5213</v>
      </c>
      <c r="F453" s="218" t="s">
        <v>5070</v>
      </c>
      <c r="G453" s="219" t="s">
        <v>670</v>
      </c>
      <c r="H453" s="220">
        <v>1</v>
      </c>
      <c r="I453" s="221"/>
      <c r="J453" s="222">
        <f>ROUND(I453*H453,2)</f>
        <v>0</v>
      </c>
      <c r="K453" s="218" t="s">
        <v>32</v>
      </c>
      <c r="L453" s="48"/>
      <c r="M453" s="223" t="s">
        <v>32</v>
      </c>
      <c r="N453" s="224" t="s">
        <v>47</v>
      </c>
      <c r="O453" s="88"/>
      <c r="P453" s="225">
        <f>O453*H453</f>
        <v>0</v>
      </c>
      <c r="Q453" s="225">
        <v>0</v>
      </c>
      <c r="R453" s="225">
        <f>Q453*H453</f>
        <v>0</v>
      </c>
      <c r="S453" s="225">
        <v>0</v>
      </c>
      <c r="T453" s="226">
        <f>S453*H453</f>
        <v>0</v>
      </c>
      <c r="U453" s="42"/>
      <c r="V453" s="42"/>
      <c r="W453" s="42"/>
      <c r="X453" s="42"/>
      <c r="Y453" s="42"/>
      <c r="Z453" s="42"/>
      <c r="AA453" s="42"/>
      <c r="AB453" s="42"/>
      <c r="AC453" s="42"/>
      <c r="AD453" s="42"/>
      <c r="AE453" s="42"/>
      <c r="AR453" s="227" t="s">
        <v>215</v>
      </c>
      <c r="AT453" s="227" t="s">
        <v>217</v>
      </c>
      <c r="AU453" s="227" t="s">
        <v>83</v>
      </c>
      <c r="AY453" s="20" t="s">
        <v>214</v>
      </c>
      <c r="BE453" s="228">
        <f>IF(N453="základní",J453,0)</f>
        <v>0</v>
      </c>
      <c r="BF453" s="228">
        <f>IF(N453="snížená",J453,0)</f>
        <v>0</v>
      </c>
      <c r="BG453" s="228">
        <f>IF(N453="zákl. přenesená",J453,0)</f>
        <v>0</v>
      </c>
      <c r="BH453" s="228">
        <f>IF(N453="sníž. přenesená",J453,0)</f>
        <v>0</v>
      </c>
      <c r="BI453" s="228">
        <f>IF(N453="nulová",J453,0)</f>
        <v>0</v>
      </c>
      <c r="BJ453" s="20" t="s">
        <v>83</v>
      </c>
      <c r="BK453" s="228">
        <f>ROUND(I453*H453,2)</f>
        <v>0</v>
      </c>
      <c r="BL453" s="20" t="s">
        <v>215</v>
      </c>
      <c r="BM453" s="227" t="s">
        <v>4110</v>
      </c>
    </row>
    <row r="454" s="2" customFormat="1">
      <c r="A454" s="42"/>
      <c r="B454" s="43"/>
      <c r="C454" s="44"/>
      <c r="D454" s="236" t="s">
        <v>283</v>
      </c>
      <c r="E454" s="44"/>
      <c r="F454" s="267" t="s">
        <v>4447</v>
      </c>
      <c r="G454" s="44"/>
      <c r="H454" s="44"/>
      <c r="I454" s="231"/>
      <c r="J454" s="44"/>
      <c r="K454" s="44"/>
      <c r="L454" s="48"/>
      <c r="M454" s="232"/>
      <c r="N454" s="233"/>
      <c r="O454" s="88"/>
      <c r="P454" s="88"/>
      <c r="Q454" s="88"/>
      <c r="R454" s="88"/>
      <c r="S454" s="88"/>
      <c r="T454" s="89"/>
      <c r="U454" s="42"/>
      <c r="V454" s="42"/>
      <c r="W454" s="42"/>
      <c r="X454" s="42"/>
      <c r="Y454" s="42"/>
      <c r="Z454" s="42"/>
      <c r="AA454" s="42"/>
      <c r="AB454" s="42"/>
      <c r="AC454" s="42"/>
      <c r="AD454" s="42"/>
      <c r="AE454" s="42"/>
      <c r="AT454" s="20" t="s">
        <v>283</v>
      </c>
      <c r="AU454" s="20" t="s">
        <v>83</v>
      </c>
    </row>
    <row r="455" s="2" customFormat="1" ht="16.5" customHeight="1">
      <c r="A455" s="42"/>
      <c r="B455" s="43"/>
      <c r="C455" s="216" t="s">
        <v>5214</v>
      </c>
      <c r="D455" s="216" t="s">
        <v>217</v>
      </c>
      <c r="E455" s="217" t="s">
        <v>5215</v>
      </c>
      <c r="F455" s="218" t="s">
        <v>5068</v>
      </c>
      <c r="G455" s="219" t="s">
        <v>670</v>
      </c>
      <c r="H455" s="220">
        <v>1</v>
      </c>
      <c r="I455" s="221"/>
      <c r="J455" s="222">
        <f>ROUND(I455*H455,2)</f>
        <v>0</v>
      </c>
      <c r="K455" s="218" t="s">
        <v>32</v>
      </c>
      <c r="L455" s="48"/>
      <c r="M455" s="223" t="s">
        <v>32</v>
      </c>
      <c r="N455" s="224" t="s">
        <v>47</v>
      </c>
      <c r="O455" s="88"/>
      <c r="P455" s="225">
        <f>O455*H455</f>
        <v>0</v>
      </c>
      <c r="Q455" s="225">
        <v>0</v>
      </c>
      <c r="R455" s="225">
        <f>Q455*H455</f>
        <v>0</v>
      </c>
      <c r="S455" s="225">
        <v>0</v>
      </c>
      <c r="T455" s="226">
        <f>S455*H455</f>
        <v>0</v>
      </c>
      <c r="U455" s="42"/>
      <c r="V455" s="42"/>
      <c r="W455" s="42"/>
      <c r="X455" s="42"/>
      <c r="Y455" s="42"/>
      <c r="Z455" s="42"/>
      <c r="AA455" s="42"/>
      <c r="AB455" s="42"/>
      <c r="AC455" s="42"/>
      <c r="AD455" s="42"/>
      <c r="AE455" s="42"/>
      <c r="AR455" s="227" t="s">
        <v>215</v>
      </c>
      <c r="AT455" s="227" t="s">
        <v>217</v>
      </c>
      <c r="AU455" s="227" t="s">
        <v>83</v>
      </c>
      <c r="AY455" s="20" t="s">
        <v>214</v>
      </c>
      <c r="BE455" s="228">
        <f>IF(N455="základní",J455,0)</f>
        <v>0</v>
      </c>
      <c r="BF455" s="228">
        <f>IF(N455="snížená",J455,0)</f>
        <v>0</v>
      </c>
      <c r="BG455" s="228">
        <f>IF(N455="zákl. přenesená",J455,0)</f>
        <v>0</v>
      </c>
      <c r="BH455" s="228">
        <f>IF(N455="sníž. přenesená",J455,0)</f>
        <v>0</v>
      </c>
      <c r="BI455" s="228">
        <f>IF(N455="nulová",J455,0)</f>
        <v>0</v>
      </c>
      <c r="BJ455" s="20" t="s">
        <v>83</v>
      </c>
      <c r="BK455" s="228">
        <f>ROUND(I455*H455,2)</f>
        <v>0</v>
      </c>
      <c r="BL455" s="20" t="s">
        <v>215</v>
      </c>
      <c r="BM455" s="227" t="s">
        <v>4113</v>
      </c>
    </row>
    <row r="456" s="2" customFormat="1">
      <c r="A456" s="42"/>
      <c r="B456" s="43"/>
      <c r="C456" s="44"/>
      <c r="D456" s="236" t="s">
        <v>283</v>
      </c>
      <c r="E456" s="44"/>
      <c r="F456" s="267" t="s">
        <v>4447</v>
      </c>
      <c r="G456" s="44"/>
      <c r="H456" s="44"/>
      <c r="I456" s="231"/>
      <c r="J456" s="44"/>
      <c r="K456" s="44"/>
      <c r="L456" s="48"/>
      <c r="M456" s="232"/>
      <c r="N456" s="233"/>
      <c r="O456" s="88"/>
      <c r="P456" s="88"/>
      <c r="Q456" s="88"/>
      <c r="R456" s="88"/>
      <c r="S456" s="88"/>
      <c r="T456" s="89"/>
      <c r="U456" s="42"/>
      <c r="V456" s="42"/>
      <c r="W456" s="42"/>
      <c r="X456" s="42"/>
      <c r="Y456" s="42"/>
      <c r="Z456" s="42"/>
      <c r="AA456" s="42"/>
      <c r="AB456" s="42"/>
      <c r="AC456" s="42"/>
      <c r="AD456" s="42"/>
      <c r="AE456" s="42"/>
      <c r="AT456" s="20" t="s">
        <v>283</v>
      </c>
      <c r="AU456" s="20" t="s">
        <v>83</v>
      </c>
    </row>
    <row r="457" s="2" customFormat="1" ht="37.8" customHeight="1">
      <c r="A457" s="42"/>
      <c r="B457" s="43"/>
      <c r="C457" s="216" t="s">
        <v>3150</v>
      </c>
      <c r="D457" s="216" t="s">
        <v>217</v>
      </c>
      <c r="E457" s="217" t="s">
        <v>5216</v>
      </c>
      <c r="F457" s="218" t="s">
        <v>5082</v>
      </c>
      <c r="G457" s="219" t="s">
        <v>670</v>
      </c>
      <c r="H457" s="220">
        <v>1</v>
      </c>
      <c r="I457" s="221"/>
      <c r="J457" s="222">
        <f>ROUND(I457*H457,2)</f>
        <v>0</v>
      </c>
      <c r="K457" s="218" t="s">
        <v>32</v>
      </c>
      <c r="L457" s="48"/>
      <c r="M457" s="223" t="s">
        <v>32</v>
      </c>
      <c r="N457" s="224" t="s">
        <v>47</v>
      </c>
      <c r="O457" s="88"/>
      <c r="P457" s="225">
        <f>O457*H457</f>
        <v>0</v>
      </c>
      <c r="Q457" s="225">
        <v>0</v>
      </c>
      <c r="R457" s="225">
        <f>Q457*H457</f>
        <v>0</v>
      </c>
      <c r="S457" s="225">
        <v>0</v>
      </c>
      <c r="T457" s="226">
        <f>S457*H457</f>
        <v>0</v>
      </c>
      <c r="U457" s="42"/>
      <c r="V457" s="42"/>
      <c r="W457" s="42"/>
      <c r="X457" s="42"/>
      <c r="Y457" s="42"/>
      <c r="Z457" s="42"/>
      <c r="AA457" s="42"/>
      <c r="AB457" s="42"/>
      <c r="AC457" s="42"/>
      <c r="AD457" s="42"/>
      <c r="AE457" s="42"/>
      <c r="AR457" s="227" t="s">
        <v>215</v>
      </c>
      <c r="AT457" s="227" t="s">
        <v>217</v>
      </c>
      <c r="AU457" s="227" t="s">
        <v>83</v>
      </c>
      <c r="AY457" s="20" t="s">
        <v>214</v>
      </c>
      <c r="BE457" s="228">
        <f>IF(N457="základní",J457,0)</f>
        <v>0</v>
      </c>
      <c r="BF457" s="228">
        <f>IF(N457="snížená",J457,0)</f>
        <v>0</v>
      </c>
      <c r="BG457" s="228">
        <f>IF(N457="zákl. přenesená",J457,0)</f>
        <v>0</v>
      </c>
      <c r="BH457" s="228">
        <f>IF(N457="sníž. přenesená",J457,0)</f>
        <v>0</v>
      </c>
      <c r="BI457" s="228">
        <f>IF(N457="nulová",J457,0)</f>
        <v>0</v>
      </c>
      <c r="BJ457" s="20" t="s">
        <v>83</v>
      </c>
      <c r="BK457" s="228">
        <f>ROUND(I457*H457,2)</f>
        <v>0</v>
      </c>
      <c r="BL457" s="20" t="s">
        <v>215</v>
      </c>
      <c r="BM457" s="227" t="s">
        <v>4116</v>
      </c>
    </row>
    <row r="458" s="2" customFormat="1">
      <c r="A458" s="42"/>
      <c r="B458" s="43"/>
      <c r="C458" s="44"/>
      <c r="D458" s="236" t="s">
        <v>283</v>
      </c>
      <c r="E458" s="44"/>
      <c r="F458" s="267" t="s">
        <v>4447</v>
      </c>
      <c r="G458" s="44"/>
      <c r="H458" s="44"/>
      <c r="I458" s="231"/>
      <c r="J458" s="44"/>
      <c r="K458" s="44"/>
      <c r="L458" s="48"/>
      <c r="M458" s="232"/>
      <c r="N458" s="233"/>
      <c r="O458" s="88"/>
      <c r="P458" s="88"/>
      <c r="Q458" s="88"/>
      <c r="R458" s="88"/>
      <c r="S458" s="88"/>
      <c r="T458" s="89"/>
      <c r="U458" s="42"/>
      <c r="V458" s="42"/>
      <c r="W458" s="42"/>
      <c r="X458" s="42"/>
      <c r="Y458" s="42"/>
      <c r="Z458" s="42"/>
      <c r="AA458" s="42"/>
      <c r="AB458" s="42"/>
      <c r="AC458" s="42"/>
      <c r="AD458" s="42"/>
      <c r="AE458" s="42"/>
      <c r="AT458" s="20" t="s">
        <v>283</v>
      </c>
      <c r="AU458" s="20" t="s">
        <v>83</v>
      </c>
    </row>
    <row r="459" s="12" customFormat="1" ht="25.92" customHeight="1">
      <c r="A459" s="12"/>
      <c r="B459" s="200"/>
      <c r="C459" s="201"/>
      <c r="D459" s="202" t="s">
        <v>75</v>
      </c>
      <c r="E459" s="203" t="s">
        <v>8</v>
      </c>
      <c r="F459" s="203" t="s">
        <v>5217</v>
      </c>
      <c r="G459" s="201"/>
      <c r="H459" s="201"/>
      <c r="I459" s="204"/>
      <c r="J459" s="205">
        <f>BK459</f>
        <v>0</v>
      </c>
      <c r="K459" s="201"/>
      <c r="L459" s="206"/>
      <c r="M459" s="207"/>
      <c r="N459" s="208"/>
      <c r="O459" s="208"/>
      <c r="P459" s="209">
        <f>SUM(P460:P469)</f>
        <v>0</v>
      </c>
      <c r="Q459" s="208"/>
      <c r="R459" s="209">
        <f>SUM(R460:R469)</f>
        <v>0</v>
      </c>
      <c r="S459" s="208"/>
      <c r="T459" s="210">
        <f>SUM(T460:T469)</f>
        <v>0</v>
      </c>
      <c r="U459" s="12"/>
      <c r="V459" s="12"/>
      <c r="W459" s="12"/>
      <c r="X459" s="12"/>
      <c r="Y459" s="12"/>
      <c r="Z459" s="12"/>
      <c r="AA459" s="12"/>
      <c r="AB459" s="12"/>
      <c r="AC459" s="12"/>
      <c r="AD459" s="12"/>
      <c r="AE459" s="12"/>
      <c r="AR459" s="211" t="s">
        <v>83</v>
      </c>
      <c r="AT459" s="212" t="s">
        <v>75</v>
      </c>
      <c r="AU459" s="212" t="s">
        <v>76</v>
      </c>
      <c r="AY459" s="211" t="s">
        <v>214</v>
      </c>
      <c r="BK459" s="213">
        <f>SUM(BK460:BK469)</f>
        <v>0</v>
      </c>
    </row>
    <row r="460" s="2" customFormat="1" ht="78" customHeight="1">
      <c r="A460" s="42"/>
      <c r="B460" s="43"/>
      <c r="C460" s="216" t="s">
        <v>5218</v>
      </c>
      <c r="D460" s="216" t="s">
        <v>217</v>
      </c>
      <c r="E460" s="217" t="s">
        <v>5219</v>
      </c>
      <c r="F460" s="218" t="s">
        <v>5220</v>
      </c>
      <c r="G460" s="219" t="s">
        <v>670</v>
      </c>
      <c r="H460" s="220">
        <v>1</v>
      </c>
      <c r="I460" s="221"/>
      <c r="J460" s="222">
        <f>ROUND(I460*H460,2)</f>
        <v>0</v>
      </c>
      <c r="K460" s="218" t="s">
        <v>32</v>
      </c>
      <c r="L460" s="48"/>
      <c r="M460" s="223" t="s">
        <v>32</v>
      </c>
      <c r="N460" s="224" t="s">
        <v>47</v>
      </c>
      <c r="O460" s="88"/>
      <c r="P460" s="225">
        <f>O460*H460</f>
        <v>0</v>
      </c>
      <c r="Q460" s="225">
        <v>0</v>
      </c>
      <c r="R460" s="225">
        <f>Q460*H460</f>
        <v>0</v>
      </c>
      <c r="S460" s="225">
        <v>0</v>
      </c>
      <c r="T460" s="226">
        <f>S460*H460</f>
        <v>0</v>
      </c>
      <c r="U460" s="42"/>
      <c r="V460" s="42"/>
      <c r="W460" s="42"/>
      <c r="X460" s="42"/>
      <c r="Y460" s="42"/>
      <c r="Z460" s="42"/>
      <c r="AA460" s="42"/>
      <c r="AB460" s="42"/>
      <c r="AC460" s="42"/>
      <c r="AD460" s="42"/>
      <c r="AE460" s="42"/>
      <c r="AR460" s="227" t="s">
        <v>215</v>
      </c>
      <c r="AT460" s="227" t="s">
        <v>217</v>
      </c>
      <c r="AU460" s="227" t="s">
        <v>83</v>
      </c>
      <c r="AY460" s="20" t="s">
        <v>214</v>
      </c>
      <c r="BE460" s="228">
        <f>IF(N460="základní",J460,0)</f>
        <v>0</v>
      </c>
      <c r="BF460" s="228">
        <f>IF(N460="snížená",J460,0)</f>
        <v>0</v>
      </c>
      <c r="BG460" s="228">
        <f>IF(N460="zákl. přenesená",J460,0)</f>
        <v>0</v>
      </c>
      <c r="BH460" s="228">
        <f>IF(N460="sníž. přenesená",J460,0)</f>
        <v>0</v>
      </c>
      <c r="BI460" s="228">
        <f>IF(N460="nulová",J460,0)</f>
        <v>0</v>
      </c>
      <c r="BJ460" s="20" t="s">
        <v>83</v>
      </c>
      <c r="BK460" s="228">
        <f>ROUND(I460*H460,2)</f>
        <v>0</v>
      </c>
      <c r="BL460" s="20" t="s">
        <v>215</v>
      </c>
      <c r="BM460" s="227" t="s">
        <v>4119</v>
      </c>
    </row>
    <row r="461" s="2" customFormat="1">
      <c r="A461" s="42"/>
      <c r="B461" s="43"/>
      <c r="C461" s="44"/>
      <c r="D461" s="236" t="s">
        <v>283</v>
      </c>
      <c r="E461" s="44"/>
      <c r="F461" s="267" t="s">
        <v>5221</v>
      </c>
      <c r="G461" s="44"/>
      <c r="H461" s="44"/>
      <c r="I461" s="231"/>
      <c r="J461" s="44"/>
      <c r="K461" s="44"/>
      <c r="L461" s="48"/>
      <c r="M461" s="232"/>
      <c r="N461" s="233"/>
      <c r="O461" s="88"/>
      <c r="P461" s="88"/>
      <c r="Q461" s="88"/>
      <c r="R461" s="88"/>
      <c r="S461" s="88"/>
      <c r="T461" s="89"/>
      <c r="U461" s="42"/>
      <c r="V461" s="42"/>
      <c r="W461" s="42"/>
      <c r="X461" s="42"/>
      <c r="Y461" s="42"/>
      <c r="Z461" s="42"/>
      <c r="AA461" s="42"/>
      <c r="AB461" s="42"/>
      <c r="AC461" s="42"/>
      <c r="AD461" s="42"/>
      <c r="AE461" s="42"/>
      <c r="AT461" s="20" t="s">
        <v>283</v>
      </c>
      <c r="AU461" s="20" t="s">
        <v>83</v>
      </c>
    </row>
    <row r="462" s="2" customFormat="1" ht="16.5" customHeight="1">
      <c r="A462" s="42"/>
      <c r="B462" s="43"/>
      <c r="C462" s="216" t="s">
        <v>3155</v>
      </c>
      <c r="D462" s="216" t="s">
        <v>217</v>
      </c>
      <c r="E462" s="217" t="s">
        <v>5222</v>
      </c>
      <c r="F462" s="218" t="s">
        <v>5223</v>
      </c>
      <c r="G462" s="219" t="s">
        <v>670</v>
      </c>
      <c r="H462" s="220">
        <v>1</v>
      </c>
      <c r="I462" s="221"/>
      <c r="J462" s="222">
        <f>ROUND(I462*H462,2)</f>
        <v>0</v>
      </c>
      <c r="K462" s="218" t="s">
        <v>32</v>
      </c>
      <c r="L462" s="48"/>
      <c r="M462" s="223" t="s">
        <v>32</v>
      </c>
      <c r="N462" s="224" t="s">
        <v>47</v>
      </c>
      <c r="O462" s="88"/>
      <c r="P462" s="225">
        <f>O462*H462</f>
        <v>0</v>
      </c>
      <c r="Q462" s="225">
        <v>0</v>
      </c>
      <c r="R462" s="225">
        <f>Q462*H462</f>
        <v>0</v>
      </c>
      <c r="S462" s="225">
        <v>0</v>
      </c>
      <c r="T462" s="226">
        <f>S462*H462</f>
        <v>0</v>
      </c>
      <c r="U462" s="42"/>
      <c r="V462" s="42"/>
      <c r="W462" s="42"/>
      <c r="X462" s="42"/>
      <c r="Y462" s="42"/>
      <c r="Z462" s="42"/>
      <c r="AA462" s="42"/>
      <c r="AB462" s="42"/>
      <c r="AC462" s="42"/>
      <c r="AD462" s="42"/>
      <c r="AE462" s="42"/>
      <c r="AR462" s="227" t="s">
        <v>215</v>
      </c>
      <c r="AT462" s="227" t="s">
        <v>217</v>
      </c>
      <c r="AU462" s="227" t="s">
        <v>83</v>
      </c>
      <c r="AY462" s="20" t="s">
        <v>214</v>
      </c>
      <c r="BE462" s="228">
        <f>IF(N462="základní",J462,0)</f>
        <v>0</v>
      </c>
      <c r="BF462" s="228">
        <f>IF(N462="snížená",J462,0)</f>
        <v>0</v>
      </c>
      <c r="BG462" s="228">
        <f>IF(N462="zákl. přenesená",J462,0)</f>
        <v>0</v>
      </c>
      <c r="BH462" s="228">
        <f>IF(N462="sníž. přenesená",J462,0)</f>
        <v>0</v>
      </c>
      <c r="BI462" s="228">
        <f>IF(N462="nulová",J462,0)</f>
        <v>0</v>
      </c>
      <c r="BJ462" s="20" t="s">
        <v>83</v>
      </c>
      <c r="BK462" s="228">
        <f>ROUND(I462*H462,2)</f>
        <v>0</v>
      </c>
      <c r="BL462" s="20" t="s">
        <v>215</v>
      </c>
      <c r="BM462" s="227" t="s">
        <v>4120</v>
      </c>
    </row>
    <row r="463" s="2" customFormat="1">
      <c r="A463" s="42"/>
      <c r="B463" s="43"/>
      <c r="C463" s="44"/>
      <c r="D463" s="236" t="s">
        <v>283</v>
      </c>
      <c r="E463" s="44"/>
      <c r="F463" s="267" t="s">
        <v>5224</v>
      </c>
      <c r="G463" s="44"/>
      <c r="H463" s="44"/>
      <c r="I463" s="231"/>
      <c r="J463" s="44"/>
      <c r="K463" s="44"/>
      <c r="L463" s="48"/>
      <c r="M463" s="232"/>
      <c r="N463" s="233"/>
      <c r="O463" s="88"/>
      <c r="P463" s="88"/>
      <c r="Q463" s="88"/>
      <c r="R463" s="88"/>
      <c r="S463" s="88"/>
      <c r="T463" s="89"/>
      <c r="U463" s="42"/>
      <c r="V463" s="42"/>
      <c r="W463" s="42"/>
      <c r="X463" s="42"/>
      <c r="Y463" s="42"/>
      <c r="Z463" s="42"/>
      <c r="AA463" s="42"/>
      <c r="AB463" s="42"/>
      <c r="AC463" s="42"/>
      <c r="AD463" s="42"/>
      <c r="AE463" s="42"/>
      <c r="AT463" s="20" t="s">
        <v>283</v>
      </c>
      <c r="AU463" s="20" t="s">
        <v>83</v>
      </c>
    </row>
    <row r="464" s="2" customFormat="1" ht="16.5" customHeight="1">
      <c r="A464" s="42"/>
      <c r="B464" s="43"/>
      <c r="C464" s="216" t="s">
        <v>5225</v>
      </c>
      <c r="D464" s="216" t="s">
        <v>217</v>
      </c>
      <c r="E464" s="217" t="s">
        <v>5226</v>
      </c>
      <c r="F464" s="218" t="s">
        <v>5227</v>
      </c>
      <c r="G464" s="219" t="s">
        <v>670</v>
      </c>
      <c r="H464" s="220">
        <v>1</v>
      </c>
      <c r="I464" s="221"/>
      <c r="J464" s="222">
        <f>ROUND(I464*H464,2)</f>
        <v>0</v>
      </c>
      <c r="K464" s="218" t="s">
        <v>32</v>
      </c>
      <c r="L464" s="48"/>
      <c r="M464" s="223" t="s">
        <v>32</v>
      </c>
      <c r="N464" s="224" t="s">
        <v>47</v>
      </c>
      <c r="O464" s="88"/>
      <c r="P464" s="225">
        <f>O464*H464</f>
        <v>0</v>
      </c>
      <c r="Q464" s="225">
        <v>0</v>
      </c>
      <c r="R464" s="225">
        <f>Q464*H464</f>
        <v>0</v>
      </c>
      <c r="S464" s="225">
        <v>0</v>
      </c>
      <c r="T464" s="226">
        <f>S464*H464</f>
        <v>0</v>
      </c>
      <c r="U464" s="42"/>
      <c r="V464" s="42"/>
      <c r="W464" s="42"/>
      <c r="X464" s="42"/>
      <c r="Y464" s="42"/>
      <c r="Z464" s="42"/>
      <c r="AA464" s="42"/>
      <c r="AB464" s="42"/>
      <c r="AC464" s="42"/>
      <c r="AD464" s="42"/>
      <c r="AE464" s="42"/>
      <c r="AR464" s="227" t="s">
        <v>215</v>
      </c>
      <c r="AT464" s="227" t="s">
        <v>217</v>
      </c>
      <c r="AU464" s="227" t="s">
        <v>83</v>
      </c>
      <c r="AY464" s="20" t="s">
        <v>214</v>
      </c>
      <c r="BE464" s="228">
        <f>IF(N464="základní",J464,0)</f>
        <v>0</v>
      </c>
      <c r="BF464" s="228">
        <f>IF(N464="snížená",J464,0)</f>
        <v>0</v>
      </c>
      <c r="BG464" s="228">
        <f>IF(N464="zákl. přenesená",J464,0)</f>
        <v>0</v>
      </c>
      <c r="BH464" s="228">
        <f>IF(N464="sníž. přenesená",J464,0)</f>
        <v>0</v>
      </c>
      <c r="BI464" s="228">
        <f>IF(N464="nulová",J464,0)</f>
        <v>0</v>
      </c>
      <c r="BJ464" s="20" t="s">
        <v>83</v>
      </c>
      <c r="BK464" s="228">
        <f>ROUND(I464*H464,2)</f>
        <v>0</v>
      </c>
      <c r="BL464" s="20" t="s">
        <v>215</v>
      </c>
      <c r="BM464" s="227" t="s">
        <v>4123</v>
      </c>
    </row>
    <row r="465" s="2" customFormat="1">
      <c r="A465" s="42"/>
      <c r="B465" s="43"/>
      <c r="C465" s="44"/>
      <c r="D465" s="236" t="s">
        <v>283</v>
      </c>
      <c r="E465" s="44"/>
      <c r="F465" s="267" t="s">
        <v>5224</v>
      </c>
      <c r="G465" s="44"/>
      <c r="H465" s="44"/>
      <c r="I465" s="231"/>
      <c r="J465" s="44"/>
      <c r="K465" s="44"/>
      <c r="L465" s="48"/>
      <c r="M465" s="232"/>
      <c r="N465" s="233"/>
      <c r="O465" s="88"/>
      <c r="P465" s="88"/>
      <c r="Q465" s="88"/>
      <c r="R465" s="88"/>
      <c r="S465" s="88"/>
      <c r="T465" s="89"/>
      <c r="U465" s="42"/>
      <c r="V465" s="42"/>
      <c r="W465" s="42"/>
      <c r="X465" s="42"/>
      <c r="Y465" s="42"/>
      <c r="Z465" s="42"/>
      <c r="AA465" s="42"/>
      <c r="AB465" s="42"/>
      <c r="AC465" s="42"/>
      <c r="AD465" s="42"/>
      <c r="AE465" s="42"/>
      <c r="AT465" s="20" t="s">
        <v>283</v>
      </c>
      <c r="AU465" s="20" t="s">
        <v>83</v>
      </c>
    </row>
    <row r="466" s="2" customFormat="1" ht="21.75" customHeight="1">
      <c r="A466" s="42"/>
      <c r="B466" s="43"/>
      <c r="C466" s="216" t="s">
        <v>3158</v>
      </c>
      <c r="D466" s="216" t="s">
        <v>217</v>
      </c>
      <c r="E466" s="217" t="s">
        <v>5228</v>
      </c>
      <c r="F466" s="218" t="s">
        <v>5229</v>
      </c>
      <c r="G466" s="219" t="s">
        <v>670</v>
      </c>
      <c r="H466" s="220">
        <v>1</v>
      </c>
      <c r="I466" s="221"/>
      <c r="J466" s="222">
        <f>ROUND(I466*H466,2)</f>
        <v>0</v>
      </c>
      <c r="K466" s="218" t="s">
        <v>32</v>
      </c>
      <c r="L466" s="48"/>
      <c r="M466" s="223" t="s">
        <v>32</v>
      </c>
      <c r="N466" s="224" t="s">
        <v>47</v>
      </c>
      <c r="O466" s="88"/>
      <c r="P466" s="225">
        <f>O466*H466</f>
        <v>0</v>
      </c>
      <c r="Q466" s="225">
        <v>0</v>
      </c>
      <c r="R466" s="225">
        <f>Q466*H466</f>
        <v>0</v>
      </c>
      <c r="S466" s="225">
        <v>0</v>
      </c>
      <c r="T466" s="226">
        <f>S466*H466</f>
        <v>0</v>
      </c>
      <c r="U466" s="42"/>
      <c r="V466" s="42"/>
      <c r="W466" s="42"/>
      <c r="X466" s="42"/>
      <c r="Y466" s="42"/>
      <c r="Z466" s="42"/>
      <c r="AA466" s="42"/>
      <c r="AB466" s="42"/>
      <c r="AC466" s="42"/>
      <c r="AD466" s="42"/>
      <c r="AE466" s="42"/>
      <c r="AR466" s="227" t="s">
        <v>215</v>
      </c>
      <c r="AT466" s="227" t="s">
        <v>217</v>
      </c>
      <c r="AU466" s="227" t="s">
        <v>83</v>
      </c>
      <c r="AY466" s="20" t="s">
        <v>214</v>
      </c>
      <c r="BE466" s="228">
        <f>IF(N466="základní",J466,0)</f>
        <v>0</v>
      </c>
      <c r="BF466" s="228">
        <f>IF(N466="snížená",J466,0)</f>
        <v>0</v>
      </c>
      <c r="BG466" s="228">
        <f>IF(N466="zákl. přenesená",J466,0)</f>
        <v>0</v>
      </c>
      <c r="BH466" s="228">
        <f>IF(N466="sníž. přenesená",J466,0)</f>
        <v>0</v>
      </c>
      <c r="BI466" s="228">
        <f>IF(N466="nulová",J466,0)</f>
        <v>0</v>
      </c>
      <c r="BJ466" s="20" t="s">
        <v>83</v>
      </c>
      <c r="BK466" s="228">
        <f>ROUND(I466*H466,2)</f>
        <v>0</v>
      </c>
      <c r="BL466" s="20" t="s">
        <v>215</v>
      </c>
      <c r="BM466" s="227" t="s">
        <v>4126</v>
      </c>
    </row>
    <row r="467" s="2" customFormat="1">
      <c r="A467" s="42"/>
      <c r="B467" s="43"/>
      <c r="C467" s="44"/>
      <c r="D467" s="236" t="s">
        <v>283</v>
      </c>
      <c r="E467" s="44"/>
      <c r="F467" s="267" t="s">
        <v>5224</v>
      </c>
      <c r="G467" s="44"/>
      <c r="H467" s="44"/>
      <c r="I467" s="231"/>
      <c r="J467" s="44"/>
      <c r="K467" s="44"/>
      <c r="L467" s="48"/>
      <c r="M467" s="232"/>
      <c r="N467" s="233"/>
      <c r="O467" s="88"/>
      <c r="P467" s="88"/>
      <c r="Q467" s="88"/>
      <c r="R467" s="88"/>
      <c r="S467" s="88"/>
      <c r="T467" s="89"/>
      <c r="U467" s="42"/>
      <c r="V467" s="42"/>
      <c r="W467" s="42"/>
      <c r="X467" s="42"/>
      <c r="Y467" s="42"/>
      <c r="Z467" s="42"/>
      <c r="AA467" s="42"/>
      <c r="AB467" s="42"/>
      <c r="AC467" s="42"/>
      <c r="AD467" s="42"/>
      <c r="AE467" s="42"/>
      <c r="AT467" s="20" t="s">
        <v>283</v>
      </c>
      <c r="AU467" s="20" t="s">
        <v>83</v>
      </c>
    </row>
    <row r="468" s="2" customFormat="1" ht="37.8" customHeight="1">
      <c r="A468" s="42"/>
      <c r="B468" s="43"/>
      <c r="C468" s="216" t="s">
        <v>5230</v>
      </c>
      <c r="D468" s="216" t="s">
        <v>217</v>
      </c>
      <c r="E468" s="217" t="s">
        <v>5231</v>
      </c>
      <c r="F468" s="218" t="s">
        <v>5082</v>
      </c>
      <c r="G468" s="219" t="s">
        <v>670</v>
      </c>
      <c r="H468" s="220">
        <v>1</v>
      </c>
      <c r="I468" s="221"/>
      <c r="J468" s="222">
        <f>ROUND(I468*H468,2)</f>
        <v>0</v>
      </c>
      <c r="K468" s="218" t="s">
        <v>32</v>
      </c>
      <c r="L468" s="48"/>
      <c r="M468" s="223" t="s">
        <v>32</v>
      </c>
      <c r="N468" s="224" t="s">
        <v>47</v>
      </c>
      <c r="O468" s="88"/>
      <c r="P468" s="225">
        <f>O468*H468</f>
        <v>0</v>
      </c>
      <c r="Q468" s="225">
        <v>0</v>
      </c>
      <c r="R468" s="225">
        <f>Q468*H468</f>
        <v>0</v>
      </c>
      <c r="S468" s="225">
        <v>0</v>
      </c>
      <c r="T468" s="226">
        <f>S468*H468</f>
        <v>0</v>
      </c>
      <c r="U468" s="42"/>
      <c r="V468" s="42"/>
      <c r="W468" s="42"/>
      <c r="X468" s="42"/>
      <c r="Y468" s="42"/>
      <c r="Z468" s="42"/>
      <c r="AA468" s="42"/>
      <c r="AB468" s="42"/>
      <c r="AC468" s="42"/>
      <c r="AD468" s="42"/>
      <c r="AE468" s="42"/>
      <c r="AR468" s="227" t="s">
        <v>215</v>
      </c>
      <c r="AT468" s="227" t="s">
        <v>217</v>
      </c>
      <c r="AU468" s="227" t="s">
        <v>83</v>
      </c>
      <c r="AY468" s="20" t="s">
        <v>214</v>
      </c>
      <c r="BE468" s="228">
        <f>IF(N468="základní",J468,0)</f>
        <v>0</v>
      </c>
      <c r="BF468" s="228">
        <f>IF(N468="snížená",J468,0)</f>
        <v>0</v>
      </c>
      <c r="BG468" s="228">
        <f>IF(N468="zákl. přenesená",J468,0)</f>
        <v>0</v>
      </c>
      <c r="BH468" s="228">
        <f>IF(N468="sníž. přenesená",J468,0)</f>
        <v>0</v>
      </c>
      <c r="BI468" s="228">
        <f>IF(N468="nulová",J468,0)</f>
        <v>0</v>
      </c>
      <c r="BJ468" s="20" t="s">
        <v>83</v>
      </c>
      <c r="BK468" s="228">
        <f>ROUND(I468*H468,2)</f>
        <v>0</v>
      </c>
      <c r="BL468" s="20" t="s">
        <v>215</v>
      </c>
      <c r="BM468" s="227" t="s">
        <v>4127</v>
      </c>
    </row>
    <row r="469" s="2" customFormat="1">
      <c r="A469" s="42"/>
      <c r="B469" s="43"/>
      <c r="C469" s="44"/>
      <c r="D469" s="236" t="s">
        <v>283</v>
      </c>
      <c r="E469" s="44"/>
      <c r="F469" s="267" t="s">
        <v>4447</v>
      </c>
      <c r="G469" s="44"/>
      <c r="H469" s="44"/>
      <c r="I469" s="231"/>
      <c r="J469" s="44"/>
      <c r="K469" s="44"/>
      <c r="L469" s="48"/>
      <c r="M469" s="232"/>
      <c r="N469" s="233"/>
      <c r="O469" s="88"/>
      <c r="P469" s="88"/>
      <c r="Q469" s="88"/>
      <c r="R469" s="88"/>
      <c r="S469" s="88"/>
      <c r="T469" s="89"/>
      <c r="U469" s="42"/>
      <c r="V469" s="42"/>
      <c r="W469" s="42"/>
      <c r="X469" s="42"/>
      <c r="Y469" s="42"/>
      <c r="Z469" s="42"/>
      <c r="AA469" s="42"/>
      <c r="AB469" s="42"/>
      <c r="AC469" s="42"/>
      <c r="AD469" s="42"/>
      <c r="AE469" s="42"/>
      <c r="AT469" s="20" t="s">
        <v>283</v>
      </c>
      <c r="AU469" s="20" t="s">
        <v>83</v>
      </c>
    </row>
    <row r="470" s="12" customFormat="1" ht="25.92" customHeight="1">
      <c r="A470" s="12"/>
      <c r="B470" s="200"/>
      <c r="C470" s="201"/>
      <c r="D470" s="202" t="s">
        <v>75</v>
      </c>
      <c r="E470" s="203" t="s">
        <v>312</v>
      </c>
      <c r="F470" s="203" t="s">
        <v>5232</v>
      </c>
      <c r="G470" s="201"/>
      <c r="H470" s="201"/>
      <c r="I470" s="204"/>
      <c r="J470" s="205">
        <f>BK470</f>
        <v>0</v>
      </c>
      <c r="K470" s="201"/>
      <c r="L470" s="206"/>
      <c r="M470" s="207"/>
      <c r="N470" s="208"/>
      <c r="O470" s="208"/>
      <c r="P470" s="209">
        <f>SUM(P471:P472)</f>
        <v>0</v>
      </c>
      <c r="Q470" s="208"/>
      <c r="R470" s="209">
        <f>SUM(R471:R472)</f>
        <v>0</v>
      </c>
      <c r="S470" s="208"/>
      <c r="T470" s="210">
        <f>SUM(T471:T472)</f>
        <v>0</v>
      </c>
      <c r="U470" s="12"/>
      <c r="V470" s="12"/>
      <c r="W470" s="12"/>
      <c r="X470" s="12"/>
      <c r="Y470" s="12"/>
      <c r="Z470" s="12"/>
      <c r="AA470" s="12"/>
      <c r="AB470" s="12"/>
      <c r="AC470" s="12"/>
      <c r="AD470" s="12"/>
      <c r="AE470" s="12"/>
      <c r="AR470" s="211" t="s">
        <v>83</v>
      </c>
      <c r="AT470" s="212" t="s">
        <v>75</v>
      </c>
      <c r="AU470" s="212" t="s">
        <v>76</v>
      </c>
      <c r="AY470" s="211" t="s">
        <v>214</v>
      </c>
      <c r="BK470" s="213">
        <f>SUM(BK471:BK472)</f>
        <v>0</v>
      </c>
    </row>
    <row r="471" s="2" customFormat="1" ht="24.15" customHeight="1">
      <c r="A471" s="42"/>
      <c r="B471" s="43"/>
      <c r="C471" s="216" t="s">
        <v>3161</v>
      </c>
      <c r="D471" s="216" t="s">
        <v>217</v>
      </c>
      <c r="E471" s="217" t="s">
        <v>5233</v>
      </c>
      <c r="F471" s="218" t="s">
        <v>5234</v>
      </c>
      <c r="G471" s="219" t="s">
        <v>670</v>
      </c>
      <c r="H471" s="220">
        <v>1</v>
      </c>
      <c r="I471" s="221"/>
      <c r="J471" s="222">
        <f>ROUND(I471*H471,2)</f>
        <v>0</v>
      </c>
      <c r="K471" s="218" t="s">
        <v>32</v>
      </c>
      <c r="L471" s="48"/>
      <c r="M471" s="223" t="s">
        <v>32</v>
      </c>
      <c r="N471" s="224" t="s">
        <v>47</v>
      </c>
      <c r="O471" s="88"/>
      <c r="P471" s="225">
        <f>O471*H471</f>
        <v>0</v>
      </c>
      <c r="Q471" s="225">
        <v>0</v>
      </c>
      <c r="R471" s="225">
        <f>Q471*H471</f>
        <v>0</v>
      </c>
      <c r="S471" s="225">
        <v>0</v>
      </c>
      <c r="T471" s="226">
        <f>S471*H471</f>
        <v>0</v>
      </c>
      <c r="U471" s="42"/>
      <c r="V471" s="42"/>
      <c r="W471" s="42"/>
      <c r="X471" s="42"/>
      <c r="Y471" s="42"/>
      <c r="Z471" s="42"/>
      <c r="AA471" s="42"/>
      <c r="AB471" s="42"/>
      <c r="AC471" s="42"/>
      <c r="AD471" s="42"/>
      <c r="AE471" s="42"/>
      <c r="AR471" s="227" t="s">
        <v>215</v>
      </c>
      <c r="AT471" s="227" t="s">
        <v>217</v>
      </c>
      <c r="AU471" s="227" t="s">
        <v>83</v>
      </c>
      <c r="AY471" s="20" t="s">
        <v>214</v>
      </c>
      <c r="BE471" s="228">
        <f>IF(N471="základní",J471,0)</f>
        <v>0</v>
      </c>
      <c r="BF471" s="228">
        <f>IF(N471="snížená",J471,0)</f>
        <v>0</v>
      </c>
      <c r="BG471" s="228">
        <f>IF(N471="zákl. přenesená",J471,0)</f>
        <v>0</v>
      </c>
      <c r="BH471" s="228">
        <f>IF(N471="sníž. přenesená",J471,0)</f>
        <v>0</v>
      </c>
      <c r="BI471" s="228">
        <f>IF(N471="nulová",J471,0)</f>
        <v>0</v>
      </c>
      <c r="BJ471" s="20" t="s">
        <v>83</v>
      </c>
      <c r="BK471" s="228">
        <f>ROUND(I471*H471,2)</f>
        <v>0</v>
      </c>
      <c r="BL471" s="20" t="s">
        <v>215</v>
      </c>
      <c r="BM471" s="227" t="s">
        <v>4132</v>
      </c>
    </row>
    <row r="472" s="2" customFormat="1">
      <c r="A472" s="42"/>
      <c r="B472" s="43"/>
      <c r="C472" s="44"/>
      <c r="D472" s="236" t="s">
        <v>283</v>
      </c>
      <c r="E472" s="44"/>
      <c r="F472" s="267" t="s">
        <v>4447</v>
      </c>
      <c r="G472" s="44"/>
      <c r="H472" s="44"/>
      <c r="I472" s="231"/>
      <c r="J472" s="44"/>
      <c r="K472" s="44"/>
      <c r="L472" s="48"/>
      <c r="M472" s="232"/>
      <c r="N472" s="233"/>
      <c r="O472" s="88"/>
      <c r="P472" s="88"/>
      <c r="Q472" s="88"/>
      <c r="R472" s="88"/>
      <c r="S472" s="88"/>
      <c r="T472" s="89"/>
      <c r="U472" s="42"/>
      <c r="V472" s="42"/>
      <c r="W472" s="42"/>
      <c r="X472" s="42"/>
      <c r="Y472" s="42"/>
      <c r="Z472" s="42"/>
      <c r="AA472" s="42"/>
      <c r="AB472" s="42"/>
      <c r="AC472" s="42"/>
      <c r="AD472" s="42"/>
      <c r="AE472" s="42"/>
      <c r="AT472" s="20" t="s">
        <v>283</v>
      </c>
      <c r="AU472" s="20" t="s">
        <v>83</v>
      </c>
    </row>
    <row r="473" s="12" customFormat="1" ht="25.92" customHeight="1">
      <c r="A473" s="12"/>
      <c r="B473" s="200"/>
      <c r="C473" s="201"/>
      <c r="D473" s="202" t="s">
        <v>75</v>
      </c>
      <c r="E473" s="203" t="s">
        <v>383</v>
      </c>
      <c r="F473" s="203" t="s">
        <v>4513</v>
      </c>
      <c r="G473" s="201"/>
      <c r="H473" s="201"/>
      <c r="I473" s="204"/>
      <c r="J473" s="205">
        <f>BK473</f>
        <v>0</v>
      </c>
      <c r="K473" s="201"/>
      <c r="L473" s="206"/>
      <c r="M473" s="207"/>
      <c r="N473" s="208"/>
      <c r="O473" s="208"/>
      <c r="P473" s="209">
        <f>SUM(P474:P503)</f>
        <v>0</v>
      </c>
      <c r="Q473" s="208"/>
      <c r="R473" s="209">
        <f>SUM(R474:R503)</f>
        <v>0</v>
      </c>
      <c r="S473" s="208"/>
      <c r="T473" s="210">
        <f>SUM(T474:T503)</f>
        <v>0</v>
      </c>
      <c r="U473" s="12"/>
      <c r="V473" s="12"/>
      <c r="W473" s="12"/>
      <c r="X473" s="12"/>
      <c r="Y473" s="12"/>
      <c r="Z473" s="12"/>
      <c r="AA473" s="12"/>
      <c r="AB473" s="12"/>
      <c r="AC473" s="12"/>
      <c r="AD473" s="12"/>
      <c r="AE473" s="12"/>
      <c r="AR473" s="211" t="s">
        <v>83</v>
      </c>
      <c r="AT473" s="212" t="s">
        <v>75</v>
      </c>
      <c r="AU473" s="212" t="s">
        <v>76</v>
      </c>
      <c r="AY473" s="211" t="s">
        <v>214</v>
      </c>
      <c r="BK473" s="213">
        <f>SUM(BK474:BK503)</f>
        <v>0</v>
      </c>
    </row>
    <row r="474" s="2" customFormat="1" ht="49.05" customHeight="1">
      <c r="A474" s="42"/>
      <c r="B474" s="43"/>
      <c r="C474" s="216" t="s">
        <v>5235</v>
      </c>
      <c r="D474" s="216" t="s">
        <v>217</v>
      </c>
      <c r="E474" s="217" t="s">
        <v>5236</v>
      </c>
      <c r="F474" s="218" t="s">
        <v>3642</v>
      </c>
      <c r="G474" s="219" t="s">
        <v>670</v>
      </c>
      <c r="H474" s="220">
        <v>1</v>
      </c>
      <c r="I474" s="221"/>
      <c r="J474" s="222">
        <f>ROUND(I474*H474,2)</f>
        <v>0</v>
      </c>
      <c r="K474" s="218" t="s">
        <v>32</v>
      </c>
      <c r="L474" s="48"/>
      <c r="M474" s="223" t="s">
        <v>32</v>
      </c>
      <c r="N474" s="224" t="s">
        <v>47</v>
      </c>
      <c r="O474" s="88"/>
      <c r="P474" s="225">
        <f>O474*H474</f>
        <v>0</v>
      </c>
      <c r="Q474" s="225">
        <v>0</v>
      </c>
      <c r="R474" s="225">
        <f>Q474*H474</f>
        <v>0</v>
      </c>
      <c r="S474" s="225">
        <v>0</v>
      </c>
      <c r="T474" s="226">
        <f>S474*H474</f>
        <v>0</v>
      </c>
      <c r="U474" s="42"/>
      <c r="V474" s="42"/>
      <c r="W474" s="42"/>
      <c r="X474" s="42"/>
      <c r="Y474" s="42"/>
      <c r="Z474" s="42"/>
      <c r="AA474" s="42"/>
      <c r="AB474" s="42"/>
      <c r="AC474" s="42"/>
      <c r="AD474" s="42"/>
      <c r="AE474" s="42"/>
      <c r="AR474" s="227" t="s">
        <v>215</v>
      </c>
      <c r="AT474" s="227" t="s">
        <v>217</v>
      </c>
      <c r="AU474" s="227" t="s">
        <v>83</v>
      </c>
      <c r="AY474" s="20" t="s">
        <v>214</v>
      </c>
      <c r="BE474" s="228">
        <f>IF(N474="základní",J474,0)</f>
        <v>0</v>
      </c>
      <c r="BF474" s="228">
        <f>IF(N474="snížená",J474,0)</f>
        <v>0</v>
      </c>
      <c r="BG474" s="228">
        <f>IF(N474="zákl. přenesená",J474,0)</f>
        <v>0</v>
      </c>
      <c r="BH474" s="228">
        <f>IF(N474="sníž. přenesená",J474,0)</f>
        <v>0</v>
      </c>
      <c r="BI474" s="228">
        <f>IF(N474="nulová",J474,0)</f>
        <v>0</v>
      </c>
      <c r="BJ474" s="20" t="s">
        <v>83</v>
      </c>
      <c r="BK474" s="228">
        <f>ROUND(I474*H474,2)</f>
        <v>0</v>
      </c>
      <c r="BL474" s="20" t="s">
        <v>215</v>
      </c>
      <c r="BM474" s="227" t="s">
        <v>5237</v>
      </c>
    </row>
    <row r="475" s="2" customFormat="1">
      <c r="A475" s="42"/>
      <c r="B475" s="43"/>
      <c r="C475" s="44"/>
      <c r="D475" s="236" t="s">
        <v>283</v>
      </c>
      <c r="E475" s="44"/>
      <c r="F475" s="267" t="s">
        <v>4515</v>
      </c>
      <c r="G475" s="44"/>
      <c r="H475" s="44"/>
      <c r="I475" s="231"/>
      <c r="J475" s="44"/>
      <c r="K475" s="44"/>
      <c r="L475" s="48"/>
      <c r="M475" s="232"/>
      <c r="N475" s="233"/>
      <c r="O475" s="88"/>
      <c r="P475" s="88"/>
      <c r="Q475" s="88"/>
      <c r="R475" s="88"/>
      <c r="S475" s="88"/>
      <c r="T475" s="89"/>
      <c r="U475" s="42"/>
      <c r="V475" s="42"/>
      <c r="W475" s="42"/>
      <c r="X475" s="42"/>
      <c r="Y475" s="42"/>
      <c r="Z475" s="42"/>
      <c r="AA475" s="42"/>
      <c r="AB475" s="42"/>
      <c r="AC475" s="42"/>
      <c r="AD475" s="42"/>
      <c r="AE475" s="42"/>
      <c r="AT475" s="20" t="s">
        <v>283</v>
      </c>
      <c r="AU475" s="20" t="s">
        <v>83</v>
      </c>
    </row>
    <row r="476" s="2" customFormat="1" ht="24.15" customHeight="1">
      <c r="A476" s="42"/>
      <c r="B476" s="43"/>
      <c r="C476" s="216" t="s">
        <v>3164</v>
      </c>
      <c r="D476" s="216" t="s">
        <v>217</v>
      </c>
      <c r="E476" s="217" t="s">
        <v>5238</v>
      </c>
      <c r="F476" s="218" t="s">
        <v>4517</v>
      </c>
      <c r="G476" s="219" t="s">
        <v>2823</v>
      </c>
      <c r="H476" s="220">
        <v>24</v>
      </c>
      <c r="I476" s="221"/>
      <c r="J476" s="222">
        <f>ROUND(I476*H476,2)</f>
        <v>0</v>
      </c>
      <c r="K476" s="218" t="s">
        <v>32</v>
      </c>
      <c r="L476" s="48"/>
      <c r="M476" s="223" t="s">
        <v>32</v>
      </c>
      <c r="N476" s="224" t="s">
        <v>47</v>
      </c>
      <c r="O476" s="88"/>
      <c r="P476" s="225">
        <f>O476*H476</f>
        <v>0</v>
      </c>
      <c r="Q476" s="225">
        <v>0</v>
      </c>
      <c r="R476" s="225">
        <f>Q476*H476</f>
        <v>0</v>
      </c>
      <c r="S476" s="225">
        <v>0</v>
      </c>
      <c r="T476" s="226">
        <f>S476*H476</f>
        <v>0</v>
      </c>
      <c r="U476" s="42"/>
      <c r="V476" s="42"/>
      <c r="W476" s="42"/>
      <c r="X476" s="42"/>
      <c r="Y476" s="42"/>
      <c r="Z476" s="42"/>
      <c r="AA476" s="42"/>
      <c r="AB476" s="42"/>
      <c r="AC476" s="42"/>
      <c r="AD476" s="42"/>
      <c r="AE476" s="42"/>
      <c r="AR476" s="227" t="s">
        <v>215</v>
      </c>
      <c r="AT476" s="227" t="s">
        <v>217</v>
      </c>
      <c r="AU476" s="227" t="s">
        <v>83</v>
      </c>
      <c r="AY476" s="20" t="s">
        <v>214</v>
      </c>
      <c r="BE476" s="228">
        <f>IF(N476="základní",J476,0)</f>
        <v>0</v>
      </c>
      <c r="BF476" s="228">
        <f>IF(N476="snížená",J476,0)</f>
        <v>0</v>
      </c>
      <c r="BG476" s="228">
        <f>IF(N476="zákl. přenesená",J476,0)</f>
        <v>0</v>
      </c>
      <c r="BH476" s="228">
        <f>IF(N476="sníž. přenesená",J476,0)</f>
        <v>0</v>
      </c>
      <c r="BI476" s="228">
        <f>IF(N476="nulová",J476,0)</f>
        <v>0</v>
      </c>
      <c r="BJ476" s="20" t="s">
        <v>83</v>
      </c>
      <c r="BK476" s="228">
        <f>ROUND(I476*H476,2)</f>
        <v>0</v>
      </c>
      <c r="BL476" s="20" t="s">
        <v>215</v>
      </c>
      <c r="BM476" s="227" t="s">
        <v>5239</v>
      </c>
    </row>
    <row r="477" s="2" customFormat="1">
      <c r="A477" s="42"/>
      <c r="B477" s="43"/>
      <c r="C477" s="44"/>
      <c r="D477" s="236" t="s">
        <v>283</v>
      </c>
      <c r="E477" s="44"/>
      <c r="F477" s="267" t="s">
        <v>3622</v>
      </c>
      <c r="G477" s="44"/>
      <c r="H477" s="44"/>
      <c r="I477" s="231"/>
      <c r="J477" s="44"/>
      <c r="K477" s="44"/>
      <c r="L477" s="48"/>
      <c r="M477" s="232"/>
      <c r="N477" s="233"/>
      <c r="O477" s="88"/>
      <c r="P477" s="88"/>
      <c r="Q477" s="88"/>
      <c r="R477" s="88"/>
      <c r="S477" s="88"/>
      <c r="T477" s="89"/>
      <c r="U477" s="42"/>
      <c r="V477" s="42"/>
      <c r="W477" s="42"/>
      <c r="X477" s="42"/>
      <c r="Y477" s="42"/>
      <c r="Z477" s="42"/>
      <c r="AA477" s="42"/>
      <c r="AB477" s="42"/>
      <c r="AC477" s="42"/>
      <c r="AD477" s="42"/>
      <c r="AE477" s="42"/>
      <c r="AT477" s="20" t="s">
        <v>283</v>
      </c>
      <c r="AU477" s="20" t="s">
        <v>83</v>
      </c>
    </row>
    <row r="478" s="2" customFormat="1" ht="16.5" customHeight="1">
      <c r="A478" s="42"/>
      <c r="B478" s="43"/>
      <c r="C478" s="216" t="s">
        <v>5240</v>
      </c>
      <c r="D478" s="216" t="s">
        <v>217</v>
      </c>
      <c r="E478" s="217" t="s">
        <v>5241</v>
      </c>
      <c r="F478" s="218" t="s">
        <v>3639</v>
      </c>
      <c r="G478" s="219" t="s">
        <v>2823</v>
      </c>
      <c r="H478" s="220">
        <v>12</v>
      </c>
      <c r="I478" s="221"/>
      <c r="J478" s="222">
        <f>ROUND(I478*H478,2)</f>
        <v>0</v>
      </c>
      <c r="K478" s="218" t="s">
        <v>32</v>
      </c>
      <c r="L478" s="48"/>
      <c r="M478" s="223" t="s">
        <v>32</v>
      </c>
      <c r="N478" s="224" t="s">
        <v>47</v>
      </c>
      <c r="O478" s="88"/>
      <c r="P478" s="225">
        <f>O478*H478</f>
        <v>0</v>
      </c>
      <c r="Q478" s="225">
        <v>0</v>
      </c>
      <c r="R478" s="225">
        <f>Q478*H478</f>
        <v>0</v>
      </c>
      <c r="S478" s="225">
        <v>0</v>
      </c>
      <c r="T478" s="226">
        <f>S478*H478</f>
        <v>0</v>
      </c>
      <c r="U478" s="42"/>
      <c r="V478" s="42"/>
      <c r="W478" s="42"/>
      <c r="X478" s="42"/>
      <c r="Y478" s="42"/>
      <c r="Z478" s="42"/>
      <c r="AA478" s="42"/>
      <c r="AB478" s="42"/>
      <c r="AC478" s="42"/>
      <c r="AD478" s="42"/>
      <c r="AE478" s="42"/>
      <c r="AR478" s="227" t="s">
        <v>215</v>
      </c>
      <c r="AT478" s="227" t="s">
        <v>217</v>
      </c>
      <c r="AU478" s="227" t="s">
        <v>83</v>
      </c>
      <c r="AY478" s="20" t="s">
        <v>214</v>
      </c>
      <c r="BE478" s="228">
        <f>IF(N478="základní",J478,0)</f>
        <v>0</v>
      </c>
      <c r="BF478" s="228">
        <f>IF(N478="snížená",J478,0)</f>
        <v>0</v>
      </c>
      <c r="BG478" s="228">
        <f>IF(N478="zákl. přenesená",J478,0)</f>
        <v>0</v>
      </c>
      <c r="BH478" s="228">
        <f>IF(N478="sníž. přenesená",J478,0)</f>
        <v>0</v>
      </c>
      <c r="BI478" s="228">
        <f>IF(N478="nulová",J478,0)</f>
        <v>0</v>
      </c>
      <c r="BJ478" s="20" t="s">
        <v>83</v>
      </c>
      <c r="BK478" s="228">
        <f>ROUND(I478*H478,2)</f>
        <v>0</v>
      </c>
      <c r="BL478" s="20" t="s">
        <v>215</v>
      </c>
      <c r="BM478" s="227" t="s">
        <v>5242</v>
      </c>
    </row>
    <row r="479" s="2" customFormat="1">
      <c r="A479" s="42"/>
      <c r="B479" s="43"/>
      <c r="C479" s="44"/>
      <c r="D479" s="236" t="s">
        <v>283</v>
      </c>
      <c r="E479" s="44"/>
      <c r="F479" s="267" t="s">
        <v>4519</v>
      </c>
      <c r="G479" s="44"/>
      <c r="H479" s="44"/>
      <c r="I479" s="231"/>
      <c r="J479" s="44"/>
      <c r="K479" s="44"/>
      <c r="L479" s="48"/>
      <c r="M479" s="232"/>
      <c r="N479" s="233"/>
      <c r="O479" s="88"/>
      <c r="P479" s="88"/>
      <c r="Q479" s="88"/>
      <c r="R479" s="88"/>
      <c r="S479" s="88"/>
      <c r="T479" s="89"/>
      <c r="U479" s="42"/>
      <c r="V479" s="42"/>
      <c r="W479" s="42"/>
      <c r="X479" s="42"/>
      <c r="Y479" s="42"/>
      <c r="Z479" s="42"/>
      <c r="AA479" s="42"/>
      <c r="AB479" s="42"/>
      <c r="AC479" s="42"/>
      <c r="AD479" s="42"/>
      <c r="AE479" s="42"/>
      <c r="AT479" s="20" t="s">
        <v>283</v>
      </c>
      <c r="AU479" s="20" t="s">
        <v>83</v>
      </c>
    </row>
    <row r="480" s="2" customFormat="1" ht="24.15" customHeight="1">
      <c r="A480" s="42"/>
      <c r="B480" s="43"/>
      <c r="C480" s="216" t="s">
        <v>3170</v>
      </c>
      <c r="D480" s="216" t="s">
        <v>217</v>
      </c>
      <c r="E480" s="217" t="s">
        <v>5243</v>
      </c>
      <c r="F480" s="218" t="s">
        <v>4521</v>
      </c>
      <c r="G480" s="219" t="s">
        <v>280</v>
      </c>
      <c r="H480" s="220">
        <v>2420</v>
      </c>
      <c r="I480" s="221"/>
      <c r="J480" s="222">
        <f>ROUND(I480*H480,2)</f>
        <v>0</v>
      </c>
      <c r="K480" s="218" t="s">
        <v>32</v>
      </c>
      <c r="L480" s="48"/>
      <c r="M480" s="223" t="s">
        <v>32</v>
      </c>
      <c r="N480" s="224" t="s">
        <v>47</v>
      </c>
      <c r="O480" s="88"/>
      <c r="P480" s="225">
        <f>O480*H480</f>
        <v>0</v>
      </c>
      <c r="Q480" s="225">
        <v>0</v>
      </c>
      <c r="R480" s="225">
        <f>Q480*H480</f>
        <v>0</v>
      </c>
      <c r="S480" s="225">
        <v>0</v>
      </c>
      <c r="T480" s="226">
        <f>S480*H480</f>
        <v>0</v>
      </c>
      <c r="U480" s="42"/>
      <c r="V480" s="42"/>
      <c r="W480" s="42"/>
      <c r="X480" s="42"/>
      <c r="Y480" s="42"/>
      <c r="Z480" s="42"/>
      <c r="AA480" s="42"/>
      <c r="AB480" s="42"/>
      <c r="AC480" s="42"/>
      <c r="AD480" s="42"/>
      <c r="AE480" s="42"/>
      <c r="AR480" s="227" t="s">
        <v>215</v>
      </c>
      <c r="AT480" s="227" t="s">
        <v>217</v>
      </c>
      <c r="AU480" s="227" t="s">
        <v>83</v>
      </c>
      <c r="AY480" s="20" t="s">
        <v>214</v>
      </c>
      <c r="BE480" s="228">
        <f>IF(N480="základní",J480,0)</f>
        <v>0</v>
      </c>
      <c r="BF480" s="228">
        <f>IF(N480="snížená",J480,0)</f>
        <v>0</v>
      </c>
      <c r="BG480" s="228">
        <f>IF(N480="zákl. přenesená",J480,0)</f>
        <v>0</v>
      </c>
      <c r="BH480" s="228">
        <f>IF(N480="sníž. přenesená",J480,0)</f>
        <v>0</v>
      </c>
      <c r="BI480" s="228">
        <f>IF(N480="nulová",J480,0)</f>
        <v>0</v>
      </c>
      <c r="BJ480" s="20" t="s">
        <v>83</v>
      </c>
      <c r="BK480" s="228">
        <f>ROUND(I480*H480,2)</f>
        <v>0</v>
      </c>
      <c r="BL480" s="20" t="s">
        <v>215</v>
      </c>
      <c r="BM480" s="227" t="s">
        <v>746</v>
      </c>
    </row>
    <row r="481" s="2" customFormat="1">
      <c r="A481" s="42"/>
      <c r="B481" s="43"/>
      <c r="C481" s="44"/>
      <c r="D481" s="236" t="s">
        <v>283</v>
      </c>
      <c r="E481" s="44"/>
      <c r="F481" s="267" t="s">
        <v>4400</v>
      </c>
      <c r="G481" s="44"/>
      <c r="H481" s="44"/>
      <c r="I481" s="231"/>
      <c r="J481" s="44"/>
      <c r="K481" s="44"/>
      <c r="L481" s="48"/>
      <c r="M481" s="232"/>
      <c r="N481" s="233"/>
      <c r="O481" s="88"/>
      <c r="P481" s="88"/>
      <c r="Q481" s="88"/>
      <c r="R481" s="88"/>
      <c r="S481" s="88"/>
      <c r="T481" s="89"/>
      <c r="U481" s="42"/>
      <c r="V481" s="42"/>
      <c r="W481" s="42"/>
      <c r="X481" s="42"/>
      <c r="Y481" s="42"/>
      <c r="Z481" s="42"/>
      <c r="AA481" s="42"/>
      <c r="AB481" s="42"/>
      <c r="AC481" s="42"/>
      <c r="AD481" s="42"/>
      <c r="AE481" s="42"/>
      <c r="AT481" s="20" t="s">
        <v>283</v>
      </c>
      <c r="AU481" s="20" t="s">
        <v>83</v>
      </c>
    </row>
    <row r="482" s="2" customFormat="1" ht="24.15" customHeight="1">
      <c r="A482" s="42"/>
      <c r="B482" s="43"/>
      <c r="C482" s="216" t="s">
        <v>5244</v>
      </c>
      <c r="D482" s="216" t="s">
        <v>217</v>
      </c>
      <c r="E482" s="217" t="s">
        <v>5245</v>
      </c>
      <c r="F482" s="218" t="s">
        <v>4587</v>
      </c>
      <c r="G482" s="219" t="s">
        <v>280</v>
      </c>
      <c r="H482" s="220">
        <v>999</v>
      </c>
      <c r="I482" s="221"/>
      <c r="J482" s="222">
        <f>ROUND(I482*H482,2)</f>
        <v>0</v>
      </c>
      <c r="K482" s="218" t="s">
        <v>32</v>
      </c>
      <c r="L482" s="48"/>
      <c r="M482" s="223" t="s">
        <v>32</v>
      </c>
      <c r="N482" s="224" t="s">
        <v>47</v>
      </c>
      <c r="O482" s="88"/>
      <c r="P482" s="225">
        <f>O482*H482</f>
        <v>0</v>
      </c>
      <c r="Q482" s="225">
        <v>0</v>
      </c>
      <c r="R482" s="225">
        <f>Q482*H482</f>
        <v>0</v>
      </c>
      <c r="S482" s="225">
        <v>0</v>
      </c>
      <c r="T482" s="226">
        <f>S482*H482</f>
        <v>0</v>
      </c>
      <c r="U482" s="42"/>
      <c r="V482" s="42"/>
      <c r="W482" s="42"/>
      <c r="X482" s="42"/>
      <c r="Y482" s="42"/>
      <c r="Z482" s="42"/>
      <c r="AA482" s="42"/>
      <c r="AB482" s="42"/>
      <c r="AC482" s="42"/>
      <c r="AD482" s="42"/>
      <c r="AE482" s="42"/>
      <c r="AR482" s="227" t="s">
        <v>215</v>
      </c>
      <c r="AT482" s="227" t="s">
        <v>217</v>
      </c>
      <c r="AU482" s="227" t="s">
        <v>83</v>
      </c>
      <c r="AY482" s="20" t="s">
        <v>214</v>
      </c>
      <c r="BE482" s="228">
        <f>IF(N482="základní",J482,0)</f>
        <v>0</v>
      </c>
      <c r="BF482" s="228">
        <f>IF(N482="snížená",J482,0)</f>
        <v>0</v>
      </c>
      <c r="BG482" s="228">
        <f>IF(N482="zákl. přenesená",J482,0)</f>
        <v>0</v>
      </c>
      <c r="BH482" s="228">
        <f>IF(N482="sníž. přenesená",J482,0)</f>
        <v>0</v>
      </c>
      <c r="BI482" s="228">
        <f>IF(N482="nulová",J482,0)</f>
        <v>0</v>
      </c>
      <c r="BJ482" s="20" t="s">
        <v>83</v>
      </c>
      <c r="BK482" s="228">
        <f>ROUND(I482*H482,2)</f>
        <v>0</v>
      </c>
      <c r="BL482" s="20" t="s">
        <v>215</v>
      </c>
      <c r="BM482" s="227" t="s">
        <v>5246</v>
      </c>
    </row>
    <row r="483" s="2" customFormat="1">
      <c r="A483" s="42"/>
      <c r="B483" s="43"/>
      <c r="C483" s="44"/>
      <c r="D483" s="236" t="s">
        <v>283</v>
      </c>
      <c r="E483" s="44"/>
      <c r="F483" s="267" t="s">
        <v>4400</v>
      </c>
      <c r="G483" s="44"/>
      <c r="H483" s="44"/>
      <c r="I483" s="231"/>
      <c r="J483" s="44"/>
      <c r="K483" s="44"/>
      <c r="L483" s="48"/>
      <c r="M483" s="232"/>
      <c r="N483" s="233"/>
      <c r="O483" s="88"/>
      <c r="P483" s="88"/>
      <c r="Q483" s="88"/>
      <c r="R483" s="88"/>
      <c r="S483" s="88"/>
      <c r="T483" s="89"/>
      <c r="U483" s="42"/>
      <c r="V483" s="42"/>
      <c r="W483" s="42"/>
      <c r="X483" s="42"/>
      <c r="Y483" s="42"/>
      <c r="Z483" s="42"/>
      <c r="AA483" s="42"/>
      <c r="AB483" s="42"/>
      <c r="AC483" s="42"/>
      <c r="AD483" s="42"/>
      <c r="AE483" s="42"/>
      <c r="AT483" s="20" t="s">
        <v>283</v>
      </c>
      <c r="AU483" s="20" t="s">
        <v>83</v>
      </c>
    </row>
    <row r="484" s="2" customFormat="1" ht="16.5" customHeight="1">
      <c r="A484" s="42"/>
      <c r="B484" s="43"/>
      <c r="C484" s="216" t="s">
        <v>3174</v>
      </c>
      <c r="D484" s="216" t="s">
        <v>217</v>
      </c>
      <c r="E484" s="217" t="s">
        <v>5247</v>
      </c>
      <c r="F484" s="218" t="s">
        <v>4523</v>
      </c>
      <c r="G484" s="219" t="s">
        <v>670</v>
      </c>
      <c r="H484" s="220">
        <v>1</v>
      </c>
      <c r="I484" s="221"/>
      <c r="J484" s="222">
        <f>ROUND(I484*H484,2)</f>
        <v>0</v>
      </c>
      <c r="K484" s="218" t="s">
        <v>32</v>
      </c>
      <c r="L484" s="48"/>
      <c r="M484" s="223" t="s">
        <v>32</v>
      </c>
      <c r="N484" s="224" t="s">
        <v>47</v>
      </c>
      <c r="O484" s="88"/>
      <c r="P484" s="225">
        <f>O484*H484</f>
        <v>0</v>
      </c>
      <c r="Q484" s="225">
        <v>0</v>
      </c>
      <c r="R484" s="225">
        <f>Q484*H484</f>
        <v>0</v>
      </c>
      <c r="S484" s="225">
        <v>0</v>
      </c>
      <c r="T484" s="226">
        <f>S484*H484</f>
        <v>0</v>
      </c>
      <c r="U484" s="42"/>
      <c r="V484" s="42"/>
      <c r="W484" s="42"/>
      <c r="X484" s="42"/>
      <c r="Y484" s="42"/>
      <c r="Z484" s="42"/>
      <c r="AA484" s="42"/>
      <c r="AB484" s="42"/>
      <c r="AC484" s="42"/>
      <c r="AD484" s="42"/>
      <c r="AE484" s="42"/>
      <c r="AR484" s="227" t="s">
        <v>215</v>
      </c>
      <c r="AT484" s="227" t="s">
        <v>217</v>
      </c>
      <c r="AU484" s="227" t="s">
        <v>83</v>
      </c>
      <c r="AY484" s="20" t="s">
        <v>214</v>
      </c>
      <c r="BE484" s="228">
        <f>IF(N484="základní",J484,0)</f>
        <v>0</v>
      </c>
      <c r="BF484" s="228">
        <f>IF(N484="snížená",J484,0)</f>
        <v>0</v>
      </c>
      <c r="BG484" s="228">
        <f>IF(N484="zákl. přenesená",J484,0)</f>
        <v>0</v>
      </c>
      <c r="BH484" s="228">
        <f>IF(N484="sníž. přenesená",J484,0)</f>
        <v>0</v>
      </c>
      <c r="BI484" s="228">
        <f>IF(N484="nulová",J484,0)</f>
        <v>0</v>
      </c>
      <c r="BJ484" s="20" t="s">
        <v>83</v>
      </c>
      <c r="BK484" s="228">
        <f>ROUND(I484*H484,2)</f>
        <v>0</v>
      </c>
      <c r="BL484" s="20" t="s">
        <v>215</v>
      </c>
      <c r="BM484" s="227" t="s">
        <v>5248</v>
      </c>
    </row>
    <row r="485" s="2" customFormat="1">
      <c r="A485" s="42"/>
      <c r="B485" s="43"/>
      <c r="C485" s="44"/>
      <c r="D485" s="236" t="s">
        <v>283</v>
      </c>
      <c r="E485" s="44"/>
      <c r="F485" s="267" t="s">
        <v>4400</v>
      </c>
      <c r="G485" s="44"/>
      <c r="H485" s="44"/>
      <c r="I485" s="231"/>
      <c r="J485" s="44"/>
      <c r="K485" s="44"/>
      <c r="L485" s="48"/>
      <c r="M485" s="232"/>
      <c r="N485" s="233"/>
      <c r="O485" s="88"/>
      <c r="P485" s="88"/>
      <c r="Q485" s="88"/>
      <c r="R485" s="88"/>
      <c r="S485" s="88"/>
      <c r="T485" s="89"/>
      <c r="U485" s="42"/>
      <c r="V485" s="42"/>
      <c r="W485" s="42"/>
      <c r="X485" s="42"/>
      <c r="Y485" s="42"/>
      <c r="Z485" s="42"/>
      <c r="AA485" s="42"/>
      <c r="AB485" s="42"/>
      <c r="AC485" s="42"/>
      <c r="AD485" s="42"/>
      <c r="AE485" s="42"/>
      <c r="AT485" s="20" t="s">
        <v>283</v>
      </c>
      <c r="AU485" s="20" t="s">
        <v>83</v>
      </c>
    </row>
    <row r="486" s="2" customFormat="1" ht="44.25" customHeight="1">
      <c r="A486" s="42"/>
      <c r="B486" s="43"/>
      <c r="C486" s="216" t="s">
        <v>5249</v>
      </c>
      <c r="D486" s="216" t="s">
        <v>217</v>
      </c>
      <c r="E486" s="217" t="s">
        <v>5250</v>
      </c>
      <c r="F486" s="218" t="s">
        <v>4525</v>
      </c>
      <c r="G486" s="219" t="s">
        <v>670</v>
      </c>
      <c r="H486" s="220">
        <v>43</v>
      </c>
      <c r="I486" s="221"/>
      <c r="J486" s="222">
        <f>ROUND(I486*H486,2)</f>
        <v>0</v>
      </c>
      <c r="K486" s="218" t="s">
        <v>32</v>
      </c>
      <c r="L486" s="48"/>
      <c r="M486" s="223" t="s">
        <v>32</v>
      </c>
      <c r="N486" s="224" t="s">
        <v>47</v>
      </c>
      <c r="O486" s="88"/>
      <c r="P486" s="225">
        <f>O486*H486</f>
        <v>0</v>
      </c>
      <c r="Q486" s="225">
        <v>0</v>
      </c>
      <c r="R486" s="225">
        <f>Q486*H486</f>
        <v>0</v>
      </c>
      <c r="S486" s="225">
        <v>0</v>
      </c>
      <c r="T486" s="226">
        <f>S486*H486</f>
        <v>0</v>
      </c>
      <c r="U486" s="42"/>
      <c r="V486" s="42"/>
      <c r="W486" s="42"/>
      <c r="X486" s="42"/>
      <c r="Y486" s="42"/>
      <c r="Z486" s="42"/>
      <c r="AA486" s="42"/>
      <c r="AB486" s="42"/>
      <c r="AC486" s="42"/>
      <c r="AD486" s="42"/>
      <c r="AE486" s="42"/>
      <c r="AR486" s="227" t="s">
        <v>215</v>
      </c>
      <c r="AT486" s="227" t="s">
        <v>217</v>
      </c>
      <c r="AU486" s="227" t="s">
        <v>83</v>
      </c>
      <c r="AY486" s="20" t="s">
        <v>214</v>
      </c>
      <c r="BE486" s="228">
        <f>IF(N486="základní",J486,0)</f>
        <v>0</v>
      </c>
      <c r="BF486" s="228">
        <f>IF(N486="snížená",J486,0)</f>
        <v>0</v>
      </c>
      <c r="BG486" s="228">
        <f>IF(N486="zákl. přenesená",J486,0)</f>
        <v>0</v>
      </c>
      <c r="BH486" s="228">
        <f>IF(N486="sníž. přenesená",J486,0)</f>
        <v>0</v>
      </c>
      <c r="BI486" s="228">
        <f>IF(N486="nulová",J486,0)</f>
        <v>0</v>
      </c>
      <c r="BJ486" s="20" t="s">
        <v>83</v>
      </c>
      <c r="BK486" s="228">
        <f>ROUND(I486*H486,2)</f>
        <v>0</v>
      </c>
      <c r="BL486" s="20" t="s">
        <v>215</v>
      </c>
      <c r="BM486" s="227" t="s">
        <v>5251</v>
      </c>
    </row>
    <row r="487" s="2" customFormat="1">
      <c r="A487" s="42"/>
      <c r="B487" s="43"/>
      <c r="C487" s="44"/>
      <c r="D487" s="236" t="s">
        <v>283</v>
      </c>
      <c r="E487" s="44"/>
      <c r="F487" s="267" t="s">
        <v>4447</v>
      </c>
      <c r="G487" s="44"/>
      <c r="H487" s="44"/>
      <c r="I487" s="231"/>
      <c r="J487" s="44"/>
      <c r="K487" s="44"/>
      <c r="L487" s="48"/>
      <c r="M487" s="232"/>
      <c r="N487" s="233"/>
      <c r="O487" s="88"/>
      <c r="P487" s="88"/>
      <c r="Q487" s="88"/>
      <c r="R487" s="88"/>
      <c r="S487" s="88"/>
      <c r="T487" s="89"/>
      <c r="U487" s="42"/>
      <c r="V487" s="42"/>
      <c r="W487" s="42"/>
      <c r="X487" s="42"/>
      <c r="Y487" s="42"/>
      <c r="Z487" s="42"/>
      <c r="AA487" s="42"/>
      <c r="AB487" s="42"/>
      <c r="AC487" s="42"/>
      <c r="AD487" s="42"/>
      <c r="AE487" s="42"/>
      <c r="AT487" s="20" t="s">
        <v>283</v>
      </c>
      <c r="AU487" s="20" t="s">
        <v>83</v>
      </c>
    </row>
    <row r="488" s="2" customFormat="1" ht="55.5" customHeight="1">
      <c r="A488" s="42"/>
      <c r="B488" s="43"/>
      <c r="C488" s="216" t="s">
        <v>3178</v>
      </c>
      <c r="D488" s="216" t="s">
        <v>217</v>
      </c>
      <c r="E488" s="217" t="s">
        <v>5252</v>
      </c>
      <c r="F488" s="218" t="s">
        <v>4527</v>
      </c>
      <c r="G488" s="219" t="s">
        <v>670</v>
      </c>
      <c r="H488" s="220">
        <v>1</v>
      </c>
      <c r="I488" s="221"/>
      <c r="J488" s="222">
        <f>ROUND(I488*H488,2)</f>
        <v>0</v>
      </c>
      <c r="K488" s="218" t="s">
        <v>32</v>
      </c>
      <c r="L488" s="48"/>
      <c r="M488" s="223" t="s">
        <v>32</v>
      </c>
      <c r="N488" s="224" t="s">
        <v>47</v>
      </c>
      <c r="O488" s="88"/>
      <c r="P488" s="225">
        <f>O488*H488</f>
        <v>0</v>
      </c>
      <c r="Q488" s="225">
        <v>0</v>
      </c>
      <c r="R488" s="225">
        <f>Q488*H488</f>
        <v>0</v>
      </c>
      <c r="S488" s="225">
        <v>0</v>
      </c>
      <c r="T488" s="226">
        <f>S488*H488</f>
        <v>0</v>
      </c>
      <c r="U488" s="42"/>
      <c r="V488" s="42"/>
      <c r="W488" s="42"/>
      <c r="X488" s="42"/>
      <c r="Y488" s="42"/>
      <c r="Z488" s="42"/>
      <c r="AA488" s="42"/>
      <c r="AB488" s="42"/>
      <c r="AC488" s="42"/>
      <c r="AD488" s="42"/>
      <c r="AE488" s="42"/>
      <c r="AR488" s="227" t="s">
        <v>215</v>
      </c>
      <c r="AT488" s="227" t="s">
        <v>217</v>
      </c>
      <c r="AU488" s="227" t="s">
        <v>83</v>
      </c>
      <c r="AY488" s="20" t="s">
        <v>214</v>
      </c>
      <c r="BE488" s="228">
        <f>IF(N488="základní",J488,0)</f>
        <v>0</v>
      </c>
      <c r="BF488" s="228">
        <f>IF(N488="snížená",J488,0)</f>
        <v>0</v>
      </c>
      <c r="BG488" s="228">
        <f>IF(N488="zákl. přenesená",J488,0)</f>
        <v>0</v>
      </c>
      <c r="BH488" s="228">
        <f>IF(N488="sníž. přenesená",J488,0)</f>
        <v>0</v>
      </c>
      <c r="BI488" s="228">
        <f>IF(N488="nulová",J488,0)</f>
        <v>0</v>
      </c>
      <c r="BJ488" s="20" t="s">
        <v>83</v>
      </c>
      <c r="BK488" s="228">
        <f>ROUND(I488*H488,2)</f>
        <v>0</v>
      </c>
      <c r="BL488" s="20" t="s">
        <v>215</v>
      </c>
      <c r="BM488" s="227" t="s">
        <v>835</v>
      </c>
    </row>
    <row r="489" s="2" customFormat="1">
      <c r="A489" s="42"/>
      <c r="B489" s="43"/>
      <c r="C489" s="44"/>
      <c r="D489" s="236" t="s">
        <v>283</v>
      </c>
      <c r="E489" s="44"/>
      <c r="F489" s="267" t="s">
        <v>5253</v>
      </c>
      <c r="G489" s="44"/>
      <c r="H489" s="44"/>
      <c r="I489" s="231"/>
      <c r="J489" s="44"/>
      <c r="K489" s="44"/>
      <c r="L489" s="48"/>
      <c r="M489" s="232"/>
      <c r="N489" s="233"/>
      <c r="O489" s="88"/>
      <c r="P489" s="88"/>
      <c r="Q489" s="88"/>
      <c r="R489" s="88"/>
      <c r="S489" s="88"/>
      <c r="T489" s="89"/>
      <c r="U489" s="42"/>
      <c r="V489" s="42"/>
      <c r="W489" s="42"/>
      <c r="X489" s="42"/>
      <c r="Y489" s="42"/>
      <c r="Z489" s="42"/>
      <c r="AA489" s="42"/>
      <c r="AB489" s="42"/>
      <c r="AC489" s="42"/>
      <c r="AD489" s="42"/>
      <c r="AE489" s="42"/>
      <c r="AT489" s="20" t="s">
        <v>283</v>
      </c>
      <c r="AU489" s="20" t="s">
        <v>83</v>
      </c>
    </row>
    <row r="490" s="2" customFormat="1" ht="16.5" customHeight="1">
      <c r="A490" s="42"/>
      <c r="B490" s="43"/>
      <c r="C490" s="216" t="s">
        <v>5254</v>
      </c>
      <c r="D490" s="216" t="s">
        <v>217</v>
      </c>
      <c r="E490" s="217" t="s">
        <v>5255</v>
      </c>
      <c r="F490" s="218" t="s">
        <v>4530</v>
      </c>
      <c r="G490" s="219" t="s">
        <v>670</v>
      </c>
      <c r="H490" s="220">
        <v>1</v>
      </c>
      <c r="I490" s="221"/>
      <c r="J490" s="222">
        <f>ROUND(I490*H490,2)</f>
        <v>0</v>
      </c>
      <c r="K490" s="218" t="s">
        <v>32</v>
      </c>
      <c r="L490" s="48"/>
      <c r="M490" s="223" t="s">
        <v>32</v>
      </c>
      <c r="N490" s="224" t="s">
        <v>47</v>
      </c>
      <c r="O490" s="88"/>
      <c r="P490" s="225">
        <f>O490*H490</f>
        <v>0</v>
      </c>
      <c r="Q490" s="225">
        <v>0</v>
      </c>
      <c r="R490" s="225">
        <f>Q490*H490</f>
        <v>0</v>
      </c>
      <c r="S490" s="225">
        <v>0</v>
      </c>
      <c r="T490" s="226">
        <f>S490*H490</f>
        <v>0</v>
      </c>
      <c r="U490" s="42"/>
      <c r="V490" s="42"/>
      <c r="W490" s="42"/>
      <c r="X490" s="42"/>
      <c r="Y490" s="42"/>
      <c r="Z490" s="42"/>
      <c r="AA490" s="42"/>
      <c r="AB490" s="42"/>
      <c r="AC490" s="42"/>
      <c r="AD490" s="42"/>
      <c r="AE490" s="42"/>
      <c r="AR490" s="227" t="s">
        <v>215</v>
      </c>
      <c r="AT490" s="227" t="s">
        <v>217</v>
      </c>
      <c r="AU490" s="227" t="s">
        <v>83</v>
      </c>
      <c r="AY490" s="20" t="s">
        <v>214</v>
      </c>
      <c r="BE490" s="228">
        <f>IF(N490="základní",J490,0)</f>
        <v>0</v>
      </c>
      <c r="BF490" s="228">
        <f>IF(N490="snížená",J490,0)</f>
        <v>0</v>
      </c>
      <c r="BG490" s="228">
        <f>IF(N490="zákl. přenesená",J490,0)</f>
        <v>0</v>
      </c>
      <c r="BH490" s="228">
        <f>IF(N490="sníž. přenesená",J490,0)</f>
        <v>0</v>
      </c>
      <c r="BI490" s="228">
        <f>IF(N490="nulová",J490,0)</f>
        <v>0</v>
      </c>
      <c r="BJ490" s="20" t="s">
        <v>83</v>
      </c>
      <c r="BK490" s="228">
        <f>ROUND(I490*H490,2)</f>
        <v>0</v>
      </c>
      <c r="BL490" s="20" t="s">
        <v>215</v>
      </c>
      <c r="BM490" s="227" t="s">
        <v>2108</v>
      </c>
    </row>
    <row r="491" s="2" customFormat="1" ht="49.05" customHeight="1">
      <c r="A491" s="42"/>
      <c r="B491" s="43"/>
      <c r="C491" s="216" t="s">
        <v>3181</v>
      </c>
      <c r="D491" s="216" t="s">
        <v>217</v>
      </c>
      <c r="E491" s="217" t="s">
        <v>5256</v>
      </c>
      <c r="F491" s="218" t="s">
        <v>4532</v>
      </c>
      <c r="G491" s="219" t="s">
        <v>670</v>
      </c>
      <c r="H491" s="220">
        <v>1</v>
      </c>
      <c r="I491" s="221"/>
      <c r="J491" s="222">
        <f>ROUND(I491*H491,2)</f>
        <v>0</v>
      </c>
      <c r="K491" s="218" t="s">
        <v>32</v>
      </c>
      <c r="L491" s="48"/>
      <c r="M491" s="223" t="s">
        <v>32</v>
      </c>
      <c r="N491" s="224" t="s">
        <v>47</v>
      </c>
      <c r="O491" s="88"/>
      <c r="P491" s="225">
        <f>O491*H491</f>
        <v>0</v>
      </c>
      <c r="Q491" s="225">
        <v>0</v>
      </c>
      <c r="R491" s="225">
        <f>Q491*H491</f>
        <v>0</v>
      </c>
      <c r="S491" s="225">
        <v>0</v>
      </c>
      <c r="T491" s="226">
        <f>S491*H491</f>
        <v>0</v>
      </c>
      <c r="U491" s="42"/>
      <c r="V491" s="42"/>
      <c r="W491" s="42"/>
      <c r="X491" s="42"/>
      <c r="Y491" s="42"/>
      <c r="Z491" s="42"/>
      <c r="AA491" s="42"/>
      <c r="AB491" s="42"/>
      <c r="AC491" s="42"/>
      <c r="AD491" s="42"/>
      <c r="AE491" s="42"/>
      <c r="AR491" s="227" t="s">
        <v>215</v>
      </c>
      <c r="AT491" s="227" t="s">
        <v>217</v>
      </c>
      <c r="AU491" s="227" t="s">
        <v>83</v>
      </c>
      <c r="AY491" s="20" t="s">
        <v>214</v>
      </c>
      <c r="BE491" s="228">
        <f>IF(N491="základní",J491,0)</f>
        <v>0</v>
      </c>
      <c r="BF491" s="228">
        <f>IF(N491="snížená",J491,0)</f>
        <v>0</v>
      </c>
      <c r="BG491" s="228">
        <f>IF(N491="zákl. přenesená",J491,0)</f>
        <v>0</v>
      </c>
      <c r="BH491" s="228">
        <f>IF(N491="sníž. přenesená",J491,0)</f>
        <v>0</v>
      </c>
      <c r="BI491" s="228">
        <f>IF(N491="nulová",J491,0)</f>
        <v>0</v>
      </c>
      <c r="BJ491" s="20" t="s">
        <v>83</v>
      </c>
      <c r="BK491" s="228">
        <f>ROUND(I491*H491,2)</f>
        <v>0</v>
      </c>
      <c r="BL491" s="20" t="s">
        <v>215</v>
      </c>
      <c r="BM491" s="227" t="s">
        <v>5257</v>
      </c>
    </row>
    <row r="492" s="2" customFormat="1">
      <c r="A492" s="42"/>
      <c r="B492" s="43"/>
      <c r="C492" s="44"/>
      <c r="D492" s="236" t="s">
        <v>283</v>
      </c>
      <c r="E492" s="44"/>
      <c r="F492" s="267" t="s">
        <v>4533</v>
      </c>
      <c r="G492" s="44"/>
      <c r="H492" s="44"/>
      <c r="I492" s="231"/>
      <c r="J492" s="44"/>
      <c r="K492" s="44"/>
      <c r="L492" s="48"/>
      <c r="M492" s="232"/>
      <c r="N492" s="233"/>
      <c r="O492" s="88"/>
      <c r="P492" s="88"/>
      <c r="Q492" s="88"/>
      <c r="R492" s="88"/>
      <c r="S492" s="88"/>
      <c r="T492" s="89"/>
      <c r="U492" s="42"/>
      <c r="V492" s="42"/>
      <c r="W492" s="42"/>
      <c r="X492" s="42"/>
      <c r="Y492" s="42"/>
      <c r="Z492" s="42"/>
      <c r="AA492" s="42"/>
      <c r="AB492" s="42"/>
      <c r="AC492" s="42"/>
      <c r="AD492" s="42"/>
      <c r="AE492" s="42"/>
      <c r="AT492" s="20" t="s">
        <v>283</v>
      </c>
      <c r="AU492" s="20" t="s">
        <v>83</v>
      </c>
    </row>
    <row r="493" s="2" customFormat="1" ht="16.5" customHeight="1">
      <c r="A493" s="42"/>
      <c r="B493" s="43"/>
      <c r="C493" s="216" t="s">
        <v>5258</v>
      </c>
      <c r="D493" s="216" t="s">
        <v>217</v>
      </c>
      <c r="E493" s="217" t="s">
        <v>5259</v>
      </c>
      <c r="F493" s="218" t="s">
        <v>3645</v>
      </c>
      <c r="G493" s="219" t="s">
        <v>670</v>
      </c>
      <c r="H493" s="220">
        <v>1</v>
      </c>
      <c r="I493" s="221"/>
      <c r="J493" s="222">
        <f>ROUND(I493*H493,2)</f>
        <v>0</v>
      </c>
      <c r="K493" s="218" t="s">
        <v>32</v>
      </c>
      <c r="L493" s="48"/>
      <c r="M493" s="223" t="s">
        <v>32</v>
      </c>
      <c r="N493" s="224" t="s">
        <v>47</v>
      </c>
      <c r="O493" s="88"/>
      <c r="P493" s="225">
        <f>O493*H493</f>
        <v>0</v>
      </c>
      <c r="Q493" s="225">
        <v>0</v>
      </c>
      <c r="R493" s="225">
        <f>Q493*H493</f>
        <v>0</v>
      </c>
      <c r="S493" s="225">
        <v>0</v>
      </c>
      <c r="T493" s="226">
        <f>S493*H493</f>
        <v>0</v>
      </c>
      <c r="U493" s="42"/>
      <c r="V493" s="42"/>
      <c r="W493" s="42"/>
      <c r="X493" s="42"/>
      <c r="Y493" s="42"/>
      <c r="Z493" s="42"/>
      <c r="AA493" s="42"/>
      <c r="AB493" s="42"/>
      <c r="AC493" s="42"/>
      <c r="AD493" s="42"/>
      <c r="AE493" s="42"/>
      <c r="AR493" s="227" t="s">
        <v>215</v>
      </c>
      <c r="AT493" s="227" t="s">
        <v>217</v>
      </c>
      <c r="AU493" s="227" t="s">
        <v>83</v>
      </c>
      <c r="AY493" s="20" t="s">
        <v>214</v>
      </c>
      <c r="BE493" s="228">
        <f>IF(N493="základní",J493,0)</f>
        <v>0</v>
      </c>
      <c r="BF493" s="228">
        <f>IF(N493="snížená",J493,0)</f>
        <v>0</v>
      </c>
      <c r="BG493" s="228">
        <f>IF(N493="zákl. přenesená",J493,0)</f>
        <v>0</v>
      </c>
      <c r="BH493" s="228">
        <f>IF(N493="sníž. přenesená",J493,0)</f>
        <v>0</v>
      </c>
      <c r="BI493" s="228">
        <f>IF(N493="nulová",J493,0)</f>
        <v>0</v>
      </c>
      <c r="BJ493" s="20" t="s">
        <v>83</v>
      </c>
      <c r="BK493" s="228">
        <f>ROUND(I493*H493,2)</f>
        <v>0</v>
      </c>
      <c r="BL493" s="20" t="s">
        <v>215</v>
      </c>
      <c r="BM493" s="227" t="s">
        <v>5260</v>
      </c>
    </row>
    <row r="494" s="2" customFormat="1">
      <c r="A494" s="42"/>
      <c r="B494" s="43"/>
      <c r="C494" s="44"/>
      <c r="D494" s="236" t="s">
        <v>283</v>
      </c>
      <c r="E494" s="44"/>
      <c r="F494" s="267" t="s">
        <v>4535</v>
      </c>
      <c r="G494" s="44"/>
      <c r="H494" s="44"/>
      <c r="I494" s="231"/>
      <c r="J494" s="44"/>
      <c r="K494" s="44"/>
      <c r="L494" s="48"/>
      <c r="M494" s="232"/>
      <c r="N494" s="233"/>
      <c r="O494" s="88"/>
      <c r="P494" s="88"/>
      <c r="Q494" s="88"/>
      <c r="R494" s="88"/>
      <c r="S494" s="88"/>
      <c r="T494" s="89"/>
      <c r="U494" s="42"/>
      <c r="V494" s="42"/>
      <c r="W494" s="42"/>
      <c r="X494" s="42"/>
      <c r="Y494" s="42"/>
      <c r="Z494" s="42"/>
      <c r="AA494" s="42"/>
      <c r="AB494" s="42"/>
      <c r="AC494" s="42"/>
      <c r="AD494" s="42"/>
      <c r="AE494" s="42"/>
      <c r="AT494" s="20" t="s">
        <v>283</v>
      </c>
      <c r="AU494" s="20" t="s">
        <v>83</v>
      </c>
    </row>
    <row r="495" s="2" customFormat="1" ht="24.15" customHeight="1">
      <c r="A495" s="42"/>
      <c r="B495" s="43"/>
      <c r="C495" s="216" t="s">
        <v>3184</v>
      </c>
      <c r="D495" s="216" t="s">
        <v>217</v>
      </c>
      <c r="E495" s="217" t="s">
        <v>5261</v>
      </c>
      <c r="F495" s="218" t="s">
        <v>5262</v>
      </c>
      <c r="G495" s="219" t="s">
        <v>670</v>
      </c>
      <c r="H495" s="220">
        <v>1</v>
      </c>
      <c r="I495" s="221"/>
      <c r="J495" s="222">
        <f>ROUND(I495*H495,2)</f>
        <v>0</v>
      </c>
      <c r="K495" s="218" t="s">
        <v>32</v>
      </c>
      <c r="L495" s="48"/>
      <c r="M495" s="223" t="s">
        <v>32</v>
      </c>
      <c r="N495" s="224" t="s">
        <v>47</v>
      </c>
      <c r="O495" s="88"/>
      <c r="P495" s="225">
        <f>O495*H495</f>
        <v>0</v>
      </c>
      <c r="Q495" s="225">
        <v>0</v>
      </c>
      <c r="R495" s="225">
        <f>Q495*H495</f>
        <v>0</v>
      </c>
      <c r="S495" s="225">
        <v>0</v>
      </c>
      <c r="T495" s="226">
        <f>S495*H495</f>
        <v>0</v>
      </c>
      <c r="U495" s="42"/>
      <c r="V495" s="42"/>
      <c r="W495" s="42"/>
      <c r="X495" s="42"/>
      <c r="Y495" s="42"/>
      <c r="Z495" s="42"/>
      <c r="AA495" s="42"/>
      <c r="AB495" s="42"/>
      <c r="AC495" s="42"/>
      <c r="AD495" s="42"/>
      <c r="AE495" s="42"/>
      <c r="AR495" s="227" t="s">
        <v>215</v>
      </c>
      <c r="AT495" s="227" t="s">
        <v>217</v>
      </c>
      <c r="AU495" s="227" t="s">
        <v>83</v>
      </c>
      <c r="AY495" s="20" t="s">
        <v>214</v>
      </c>
      <c r="BE495" s="228">
        <f>IF(N495="základní",J495,0)</f>
        <v>0</v>
      </c>
      <c r="BF495" s="228">
        <f>IF(N495="snížená",J495,0)</f>
        <v>0</v>
      </c>
      <c r="BG495" s="228">
        <f>IF(N495="zákl. přenesená",J495,0)</f>
        <v>0</v>
      </c>
      <c r="BH495" s="228">
        <f>IF(N495="sníž. přenesená",J495,0)</f>
        <v>0</v>
      </c>
      <c r="BI495" s="228">
        <f>IF(N495="nulová",J495,0)</f>
        <v>0</v>
      </c>
      <c r="BJ495" s="20" t="s">
        <v>83</v>
      </c>
      <c r="BK495" s="228">
        <f>ROUND(I495*H495,2)</f>
        <v>0</v>
      </c>
      <c r="BL495" s="20" t="s">
        <v>215</v>
      </c>
      <c r="BM495" s="227" t="s">
        <v>5263</v>
      </c>
    </row>
    <row r="496" s="2" customFormat="1">
      <c r="A496" s="42"/>
      <c r="B496" s="43"/>
      <c r="C496" s="44"/>
      <c r="D496" s="236" t="s">
        <v>283</v>
      </c>
      <c r="E496" s="44"/>
      <c r="F496" s="267" t="s">
        <v>5264</v>
      </c>
      <c r="G496" s="44"/>
      <c r="H496" s="44"/>
      <c r="I496" s="231"/>
      <c r="J496" s="44"/>
      <c r="K496" s="44"/>
      <c r="L496" s="48"/>
      <c r="M496" s="232"/>
      <c r="N496" s="233"/>
      <c r="O496" s="88"/>
      <c r="P496" s="88"/>
      <c r="Q496" s="88"/>
      <c r="R496" s="88"/>
      <c r="S496" s="88"/>
      <c r="T496" s="89"/>
      <c r="U496" s="42"/>
      <c r="V496" s="42"/>
      <c r="W496" s="42"/>
      <c r="X496" s="42"/>
      <c r="Y496" s="42"/>
      <c r="Z496" s="42"/>
      <c r="AA496" s="42"/>
      <c r="AB496" s="42"/>
      <c r="AC496" s="42"/>
      <c r="AD496" s="42"/>
      <c r="AE496" s="42"/>
      <c r="AT496" s="20" t="s">
        <v>283</v>
      </c>
      <c r="AU496" s="20" t="s">
        <v>83</v>
      </c>
    </row>
    <row r="497" s="2" customFormat="1" ht="24.15" customHeight="1">
      <c r="A497" s="42"/>
      <c r="B497" s="43"/>
      <c r="C497" s="216" t="s">
        <v>5265</v>
      </c>
      <c r="D497" s="216" t="s">
        <v>217</v>
      </c>
      <c r="E497" s="217" t="s">
        <v>5266</v>
      </c>
      <c r="F497" s="218" t="s">
        <v>4537</v>
      </c>
      <c r="G497" s="219" t="s">
        <v>670</v>
      </c>
      <c r="H497" s="220">
        <v>1</v>
      </c>
      <c r="I497" s="221"/>
      <c r="J497" s="222">
        <f>ROUND(I497*H497,2)</f>
        <v>0</v>
      </c>
      <c r="K497" s="218" t="s">
        <v>32</v>
      </c>
      <c r="L497" s="48"/>
      <c r="M497" s="223" t="s">
        <v>32</v>
      </c>
      <c r="N497" s="224" t="s">
        <v>47</v>
      </c>
      <c r="O497" s="88"/>
      <c r="P497" s="225">
        <f>O497*H497</f>
        <v>0</v>
      </c>
      <c r="Q497" s="225">
        <v>0</v>
      </c>
      <c r="R497" s="225">
        <f>Q497*H497</f>
        <v>0</v>
      </c>
      <c r="S497" s="225">
        <v>0</v>
      </c>
      <c r="T497" s="226">
        <f>S497*H497</f>
        <v>0</v>
      </c>
      <c r="U497" s="42"/>
      <c r="V497" s="42"/>
      <c r="W497" s="42"/>
      <c r="X497" s="42"/>
      <c r="Y497" s="42"/>
      <c r="Z497" s="42"/>
      <c r="AA497" s="42"/>
      <c r="AB497" s="42"/>
      <c r="AC497" s="42"/>
      <c r="AD497" s="42"/>
      <c r="AE497" s="42"/>
      <c r="AR497" s="227" t="s">
        <v>215</v>
      </c>
      <c r="AT497" s="227" t="s">
        <v>217</v>
      </c>
      <c r="AU497" s="227" t="s">
        <v>83</v>
      </c>
      <c r="AY497" s="20" t="s">
        <v>214</v>
      </c>
      <c r="BE497" s="228">
        <f>IF(N497="základní",J497,0)</f>
        <v>0</v>
      </c>
      <c r="BF497" s="228">
        <f>IF(N497="snížená",J497,0)</f>
        <v>0</v>
      </c>
      <c r="BG497" s="228">
        <f>IF(N497="zákl. přenesená",J497,0)</f>
        <v>0</v>
      </c>
      <c r="BH497" s="228">
        <f>IF(N497="sníž. přenesená",J497,0)</f>
        <v>0</v>
      </c>
      <c r="BI497" s="228">
        <f>IF(N497="nulová",J497,0)</f>
        <v>0</v>
      </c>
      <c r="BJ497" s="20" t="s">
        <v>83</v>
      </c>
      <c r="BK497" s="228">
        <f>ROUND(I497*H497,2)</f>
        <v>0</v>
      </c>
      <c r="BL497" s="20" t="s">
        <v>215</v>
      </c>
      <c r="BM497" s="227" t="s">
        <v>5267</v>
      </c>
    </row>
    <row r="498" s="2" customFormat="1">
      <c r="A498" s="42"/>
      <c r="B498" s="43"/>
      <c r="C498" s="44"/>
      <c r="D498" s="236" t="s">
        <v>283</v>
      </c>
      <c r="E498" s="44"/>
      <c r="F498" s="267" t="s">
        <v>4538</v>
      </c>
      <c r="G498" s="44"/>
      <c r="H498" s="44"/>
      <c r="I498" s="231"/>
      <c r="J498" s="44"/>
      <c r="K498" s="44"/>
      <c r="L498" s="48"/>
      <c r="M498" s="232"/>
      <c r="N498" s="233"/>
      <c r="O498" s="88"/>
      <c r="P498" s="88"/>
      <c r="Q498" s="88"/>
      <c r="R498" s="88"/>
      <c r="S498" s="88"/>
      <c r="T498" s="89"/>
      <c r="U498" s="42"/>
      <c r="V498" s="42"/>
      <c r="W498" s="42"/>
      <c r="X498" s="42"/>
      <c r="Y498" s="42"/>
      <c r="Z498" s="42"/>
      <c r="AA498" s="42"/>
      <c r="AB498" s="42"/>
      <c r="AC498" s="42"/>
      <c r="AD498" s="42"/>
      <c r="AE498" s="42"/>
      <c r="AT498" s="20" t="s">
        <v>283</v>
      </c>
      <c r="AU498" s="20" t="s">
        <v>83</v>
      </c>
    </row>
    <row r="499" s="2" customFormat="1" ht="16.5" customHeight="1">
      <c r="A499" s="42"/>
      <c r="B499" s="43"/>
      <c r="C499" s="216" t="s">
        <v>3188</v>
      </c>
      <c r="D499" s="216" t="s">
        <v>217</v>
      </c>
      <c r="E499" s="217" t="s">
        <v>5268</v>
      </c>
      <c r="F499" s="218" t="s">
        <v>2826</v>
      </c>
      <c r="G499" s="219" t="s">
        <v>670</v>
      </c>
      <c r="H499" s="220">
        <v>1</v>
      </c>
      <c r="I499" s="221"/>
      <c r="J499" s="222">
        <f>ROUND(I499*H499,2)</f>
        <v>0</v>
      </c>
      <c r="K499" s="218" t="s">
        <v>32</v>
      </c>
      <c r="L499" s="48"/>
      <c r="M499" s="223" t="s">
        <v>32</v>
      </c>
      <c r="N499" s="224" t="s">
        <v>47</v>
      </c>
      <c r="O499" s="88"/>
      <c r="P499" s="225">
        <f>O499*H499</f>
        <v>0</v>
      </c>
      <c r="Q499" s="225">
        <v>0</v>
      </c>
      <c r="R499" s="225">
        <f>Q499*H499</f>
        <v>0</v>
      </c>
      <c r="S499" s="225">
        <v>0</v>
      </c>
      <c r="T499" s="226">
        <f>S499*H499</f>
        <v>0</v>
      </c>
      <c r="U499" s="42"/>
      <c r="V499" s="42"/>
      <c r="W499" s="42"/>
      <c r="X499" s="42"/>
      <c r="Y499" s="42"/>
      <c r="Z499" s="42"/>
      <c r="AA499" s="42"/>
      <c r="AB499" s="42"/>
      <c r="AC499" s="42"/>
      <c r="AD499" s="42"/>
      <c r="AE499" s="42"/>
      <c r="AR499" s="227" t="s">
        <v>215</v>
      </c>
      <c r="AT499" s="227" t="s">
        <v>217</v>
      </c>
      <c r="AU499" s="227" t="s">
        <v>83</v>
      </c>
      <c r="AY499" s="20" t="s">
        <v>214</v>
      </c>
      <c r="BE499" s="228">
        <f>IF(N499="základní",J499,0)</f>
        <v>0</v>
      </c>
      <c r="BF499" s="228">
        <f>IF(N499="snížená",J499,0)</f>
        <v>0</v>
      </c>
      <c r="BG499" s="228">
        <f>IF(N499="zákl. přenesená",J499,0)</f>
        <v>0</v>
      </c>
      <c r="BH499" s="228">
        <f>IF(N499="sníž. přenesená",J499,0)</f>
        <v>0</v>
      </c>
      <c r="BI499" s="228">
        <f>IF(N499="nulová",J499,0)</f>
        <v>0</v>
      </c>
      <c r="BJ499" s="20" t="s">
        <v>83</v>
      </c>
      <c r="BK499" s="228">
        <f>ROUND(I499*H499,2)</f>
        <v>0</v>
      </c>
      <c r="BL499" s="20" t="s">
        <v>215</v>
      </c>
      <c r="BM499" s="227" t="s">
        <v>5269</v>
      </c>
    </row>
    <row r="500" s="2" customFormat="1" ht="16.5" customHeight="1">
      <c r="A500" s="42"/>
      <c r="B500" s="43"/>
      <c r="C500" s="216" t="s">
        <v>5270</v>
      </c>
      <c r="D500" s="216" t="s">
        <v>217</v>
      </c>
      <c r="E500" s="217" t="s">
        <v>5271</v>
      </c>
      <c r="F500" s="218" t="s">
        <v>4541</v>
      </c>
      <c r="G500" s="219" t="s">
        <v>670</v>
      </c>
      <c r="H500" s="220">
        <v>1</v>
      </c>
      <c r="I500" s="221"/>
      <c r="J500" s="222">
        <f>ROUND(I500*H500,2)</f>
        <v>0</v>
      </c>
      <c r="K500" s="218" t="s">
        <v>32</v>
      </c>
      <c r="L500" s="48"/>
      <c r="M500" s="223" t="s">
        <v>32</v>
      </c>
      <c r="N500" s="224" t="s">
        <v>47</v>
      </c>
      <c r="O500" s="88"/>
      <c r="P500" s="225">
        <f>O500*H500</f>
        <v>0</v>
      </c>
      <c r="Q500" s="225">
        <v>0</v>
      </c>
      <c r="R500" s="225">
        <f>Q500*H500</f>
        <v>0</v>
      </c>
      <c r="S500" s="225">
        <v>0</v>
      </c>
      <c r="T500" s="226">
        <f>S500*H500</f>
        <v>0</v>
      </c>
      <c r="U500" s="42"/>
      <c r="V500" s="42"/>
      <c r="W500" s="42"/>
      <c r="X500" s="42"/>
      <c r="Y500" s="42"/>
      <c r="Z500" s="42"/>
      <c r="AA500" s="42"/>
      <c r="AB500" s="42"/>
      <c r="AC500" s="42"/>
      <c r="AD500" s="42"/>
      <c r="AE500" s="42"/>
      <c r="AR500" s="227" t="s">
        <v>215</v>
      </c>
      <c r="AT500" s="227" t="s">
        <v>217</v>
      </c>
      <c r="AU500" s="227" t="s">
        <v>83</v>
      </c>
      <c r="AY500" s="20" t="s">
        <v>214</v>
      </c>
      <c r="BE500" s="228">
        <f>IF(N500="základní",J500,0)</f>
        <v>0</v>
      </c>
      <c r="BF500" s="228">
        <f>IF(N500="snížená",J500,0)</f>
        <v>0</v>
      </c>
      <c r="BG500" s="228">
        <f>IF(N500="zákl. přenesená",J500,0)</f>
        <v>0</v>
      </c>
      <c r="BH500" s="228">
        <f>IF(N500="sníž. přenesená",J500,0)</f>
        <v>0</v>
      </c>
      <c r="BI500" s="228">
        <f>IF(N500="nulová",J500,0)</f>
        <v>0</v>
      </c>
      <c r="BJ500" s="20" t="s">
        <v>83</v>
      </c>
      <c r="BK500" s="228">
        <f>ROUND(I500*H500,2)</f>
        <v>0</v>
      </c>
      <c r="BL500" s="20" t="s">
        <v>215</v>
      </c>
      <c r="BM500" s="227" t="s">
        <v>5272</v>
      </c>
    </row>
    <row r="501" s="2" customFormat="1">
      <c r="A501" s="42"/>
      <c r="B501" s="43"/>
      <c r="C501" s="44"/>
      <c r="D501" s="236" t="s">
        <v>283</v>
      </c>
      <c r="E501" s="44"/>
      <c r="F501" s="267" t="s">
        <v>4542</v>
      </c>
      <c r="G501" s="44"/>
      <c r="H501" s="44"/>
      <c r="I501" s="231"/>
      <c r="J501" s="44"/>
      <c r="K501" s="44"/>
      <c r="L501" s="48"/>
      <c r="M501" s="232"/>
      <c r="N501" s="233"/>
      <c r="O501" s="88"/>
      <c r="P501" s="88"/>
      <c r="Q501" s="88"/>
      <c r="R501" s="88"/>
      <c r="S501" s="88"/>
      <c r="T501" s="89"/>
      <c r="U501" s="42"/>
      <c r="V501" s="42"/>
      <c r="W501" s="42"/>
      <c r="X501" s="42"/>
      <c r="Y501" s="42"/>
      <c r="Z501" s="42"/>
      <c r="AA501" s="42"/>
      <c r="AB501" s="42"/>
      <c r="AC501" s="42"/>
      <c r="AD501" s="42"/>
      <c r="AE501" s="42"/>
      <c r="AT501" s="20" t="s">
        <v>283</v>
      </c>
      <c r="AU501" s="20" t="s">
        <v>83</v>
      </c>
    </row>
    <row r="502" s="2" customFormat="1" ht="16.5" customHeight="1">
      <c r="A502" s="42"/>
      <c r="B502" s="43"/>
      <c r="C502" s="216" t="s">
        <v>3192</v>
      </c>
      <c r="D502" s="216" t="s">
        <v>217</v>
      </c>
      <c r="E502" s="217" t="s">
        <v>5273</v>
      </c>
      <c r="F502" s="218" t="s">
        <v>4544</v>
      </c>
      <c r="G502" s="219" t="s">
        <v>670</v>
      </c>
      <c r="H502" s="220">
        <v>1</v>
      </c>
      <c r="I502" s="221"/>
      <c r="J502" s="222">
        <f>ROUND(I502*H502,2)</f>
        <v>0</v>
      </c>
      <c r="K502" s="218" t="s">
        <v>32</v>
      </c>
      <c r="L502" s="48"/>
      <c r="M502" s="223" t="s">
        <v>32</v>
      </c>
      <c r="N502" s="224" t="s">
        <v>47</v>
      </c>
      <c r="O502" s="88"/>
      <c r="P502" s="225">
        <f>O502*H502</f>
        <v>0</v>
      </c>
      <c r="Q502" s="225">
        <v>0</v>
      </c>
      <c r="R502" s="225">
        <f>Q502*H502</f>
        <v>0</v>
      </c>
      <c r="S502" s="225">
        <v>0</v>
      </c>
      <c r="T502" s="226">
        <f>S502*H502</f>
        <v>0</v>
      </c>
      <c r="U502" s="42"/>
      <c r="V502" s="42"/>
      <c r="W502" s="42"/>
      <c r="X502" s="42"/>
      <c r="Y502" s="42"/>
      <c r="Z502" s="42"/>
      <c r="AA502" s="42"/>
      <c r="AB502" s="42"/>
      <c r="AC502" s="42"/>
      <c r="AD502" s="42"/>
      <c r="AE502" s="42"/>
      <c r="AR502" s="227" t="s">
        <v>215</v>
      </c>
      <c r="AT502" s="227" t="s">
        <v>217</v>
      </c>
      <c r="AU502" s="227" t="s">
        <v>83</v>
      </c>
      <c r="AY502" s="20" t="s">
        <v>214</v>
      </c>
      <c r="BE502" s="228">
        <f>IF(N502="základní",J502,0)</f>
        <v>0</v>
      </c>
      <c r="BF502" s="228">
        <f>IF(N502="snížená",J502,0)</f>
        <v>0</v>
      </c>
      <c r="BG502" s="228">
        <f>IF(N502="zákl. přenesená",J502,0)</f>
        <v>0</v>
      </c>
      <c r="BH502" s="228">
        <f>IF(N502="sníž. přenesená",J502,0)</f>
        <v>0</v>
      </c>
      <c r="BI502" s="228">
        <f>IF(N502="nulová",J502,0)</f>
        <v>0</v>
      </c>
      <c r="BJ502" s="20" t="s">
        <v>83</v>
      </c>
      <c r="BK502" s="228">
        <f>ROUND(I502*H502,2)</f>
        <v>0</v>
      </c>
      <c r="BL502" s="20" t="s">
        <v>215</v>
      </c>
      <c r="BM502" s="227" t="s">
        <v>5274</v>
      </c>
    </row>
    <row r="503" s="2" customFormat="1">
      <c r="A503" s="42"/>
      <c r="B503" s="43"/>
      <c r="C503" s="44"/>
      <c r="D503" s="236" t="s">
        <v>283</v>
      </c>
      <c r="E503" s="44"/>
      <c r="F503" s="267" t="s">
        <v>4545</v>
      </c>
      <c r="G503" s="44"/>
      <c r="H503" s="44"/>
      <c r="I503" s="231"/>
      <c r="J503" s="44"/>
      <c r="K503" s="44"/>
      <c r="L503" s="48"/>
      <c r="M503" s="292"/>
      <c r="N503" s="293"/>
      <c r="O503" s="294"/>
      <c r="P503" s="294"/>
      <c r="Q503" s="294"/>
      <c r="R503" s="294"/>
      <c r="S503" s="294"/>
      <c r="T503" s="295"/>
      <c r="U503" s="42"/>
      <c r="V503" s="42"/>
      <c r="W503" s="42"/>
      <c r="X503" s="42"/>
      <c r="Y503" s="42"/>
      <c r="Z503" s="42"/>
      <c r="AA503" s="42"/>
      <c r="AB503" s="42"/>
      <c r="AC503" s="42"/>
      <c r="AD503" s="42"/>
      <c r="AE503" s="42"/>
      <c r="AT503" s="20" t="s">
        <v>283</v>
      </c>
      <c r="AU503" s="20" t="s">
        <v>83</v>
      </c>
    </row>
    <row r="504" s="2" customFormat="1" ht="6.96" customHeight="1">
      <c r="A504" s="42"/>
      <c r="B504" s="63"/>
      <c r="C504" s="64"/>
      <c r="D504" s="64"/>
      <c r="E504" s="64"/>
      <c r="F504" s="64"/>
      <c r="G504" s="64"/>
      <c r="H504" s="64"/>
      <c r="I504" s="64"/>
      <c r="J504" s="64"/>
      <c r="K504" s="64"/>
      <c r="L504" s="48"/>
      <c r="M504" s="42"/>
      <c r="O504" s="42"/>
      <c r="P504" s="42"/>
      <c r="Q504" s="42"/>
      <c r="R504" s="42"/>
      <c r="S504" s="42"/>
      <c r="T504" s="42"/>
      <c r="U504" s="42"/>
      <c r="V504" s="42"/>
      <c r="W504" s="42"/>
      <c r="X504" s="42"/>
      <c r="Y504" s="42"/>
      <c r="Z504" s="42"/>
      <c r="AA504" s="42"/>
      <c r="AB504" s="42"/>
      <c r="AC504" s="42"/>
      <c r="AD504" s="42"/>
      <c r="AE504" s="42"/>
    </row>
  </sheetData>
  <sheetProtection sheet="1" autoFilter="0" formatColumns="0" formatRows="0" objects="1" scenarios="1" spinCount="100000" saltValue="iQp5i4z9F23X2Xmdk1UpbRgvx1irL2PWPxGL2KtdTwPacpiaXf2N4nxImNXbXGFPemAelQQnrjvxf2ewjIsK2A==" hashValue="6CNout5z5E14UJD4UZIXn/Ryp1UQmjhOqtVQjPx1+vhswZa5saVg1LdOUDopJJj3Es7tyGA7IfYFrD30FO1nHQ==" algorithmName="SHA-512" password="CC35"/>
  <autoFilter ref="C93:K503"/>
  <mergeCells count="9">
    <mergeCell ref="E7:H7"/>
    <mergeCell ref="E9:H9"/>
    <mergeCell ref="E18:H18"/>
    <mergeCell ref="E27:H27"/>
    <mergeCell ref="E48:H48"/>
    <mergeCell ref="E50:H50"/>
    <mergeCell ref="E84:H84"/>
    <mergeCell ref="E86:H8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162</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5275</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5276</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5277</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5278</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5279</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5280</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
        <v>5281</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5282</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71.25" customHeight="1">
      <c r="A29" s="151"/>
      <c r="B29" s="152"/>
      <c r="C29" s="151"/>
      <c r="D29" s="151"/>
      <c r="E29" s="153" t="s">
        <v>41</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ROUND(J100,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ROUND((SUM(BE100:BE1336)),  2)</f>
        <v>0</v>
      </c>
      <c r="G35" s="42"/>
      <c r="H35" s="42"/>
      <c r="I35" s="161">
        <v>0.20999999999999999</v>
      </c>
      <c r="J35" s="160">
        <f>ROUND(((SUM(BE100:BE1336))*I35),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ROUND((SUM(BF100:BF1336)),  2)</f>
        <v>0</v>
      </c>
      <c r="G36" s="42"/>
      <c r="H36" s="42"/>
      <c r="I36" s="161">
        <v>0.12</v>
      </c>
      <c r="J36" s="160">
        <f>ROUND(((SUM(BF100:BF1336))*I36),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ROUND((SUM(BG100:BG1336)),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ROUND((SUM(BH100:BH1336)),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ROUND((SUM(BI100:BI1336)),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5275</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 xml:space="preserve">D.6.1 - ARCHITEKTONICKO-STAVEBNÍ ŘEŠENÍ </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 Nerudova 1243/33</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40.05" customHeight="1">
      <c r="A58" s="42"/>
      <c r="B58" s="43"/>
      <c r="C58" s="35" t="s">
        <v>30</v>
      </c>
      <c r="D58" s="44"/>
      <c r="E58" s="44"/>
      <c r="F58" s="30" t="str">
        <f>E17</f>
        <v>Střední obchod. škola obchodu, užit. umění a desig</v>
      </c>
      <c r="G58" s="44"/>
      <c r="H58" s="44"/>
      <c r="I58" s="35" t="s">
        <v>37</v>
      </c>
      <c r="J58" s="40" t="str">
        <f>E23</f>
        <v>Ing.arch. Martin Kondr, J.J.Ryby 974/74, Plzeň</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Eva Vopalecká</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J100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J101</f>
        <v>0</v>
      </c>
      <c r="K64" s="179"/>
      <c r="L64" s="183"/>
      <c r="S64" s="9"/>
      <c r="T64" s="9"/>
      <c r="U64" s="9"/>
      <c r="V64" s="9"/>
      <c r="W64" s="9"/>
      <c r="X64" s="9"/>
      <c r="Y64" s="9"/>
      <c r="Z64" s="9"/>
      <c r="AA64" s="9"/>
      <c r="AB64" s="9"/>
      <c r="AC64" s="9"/>
      <c r="AD64" s="9"/>
      <c r="AE64" s="9"/>
    </row>
    <row r="65" s="10" customFormat="1" ht="19.92" customHeight="1">
      <c r="A65" s="10"/>
      <c r="B65" s="184"/>
      <c r="C65" s="129"/>
      <c r="D65" s="185" t="s">
        <v>181</v>
      </c>
      <c r="E65" s="186"/>
      <c r="F65" s="186"/>
      <c r="G65" s="186"/>
      <c r="H65" s="186"/>
      <c r="I65" s="186"/>
      <c r="J65" s="187">
        <f>J102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182</v>
      </c>
      <c r="E66" s="186"/>
      <c r="F66" s="186"/>
      <c r="G66" s="186"/>
      <c r="H66" s="186"/>
      <c r="I66" s="186"/>
      <c r="J66" s="187">
        <f>J407</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183</v>
      </c>
      <c r="E67" s="186"/>
      <c r="F67" s="186"/>
      <c r="G67" s="186"/>
      <c r="H67" s="186"/>
      <c r="I67" s="186"/>
      <c r="J67" s="187">
        <f>J637</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184</v>
      </c>
      <c r="E68" s="186"/>
      <c r="F68" s="186"/>
      <c r="G68" s="186"/>
      <c r="H68" s="186"/>
      <c r="I68" s="186"/>
      <c r="J68" s="187">
        <f>J648</f>
        <v>0</v>
      </c>
      <c r="K68" s="129"/>
      <c r="L68" s="188"/>
      <c r="S68" s="10"/>
      <c r="T68" s="10"/>
      <c r="U68" s="10"/>
      <c r="V68" s="10"/>
      <c r="W68" s="10"/>
      <c r="X68" s="10"/>
      <c r="Y68" s="10"/>
      <c r="Z68" s="10"/>
      <c r="AA68" s="10"/>
      <c r="AB68" s="10"/>
      <c r="AC68" s="10"/>
      <c r="AD68" s="10"/>
      <c r="AE68" s="10"/>
    </row>
    <row r="69" s="9" customFormat="1" ht="24.96" customHeight="1">
      <c r="A69" s="9"/>
      <c r="B69" s="178"/>
      <c r="C69" s="179"/>
      <c r="D69" s="180" t="s">
        <v>185</v>
      </c>
      <c r="E69" s="181"/>
      <c r="F69" s="181"/>
      <c r="G69" s="181"/>
      <c r="H69" s="181"/>
      <c r="I69" s="181"/>
      <c r="J69" s="182">
        <f>J651</f>
        <v>0</v>
      </c>
      <c r="K69" s="179"/>
      <c r="L69" s="183"/>
      <c r="S69" s="9"/>
      <c r="T69" s="9"/>
      <c r="U69" s="9"/>
      <c r="V69" s="9"/>
      <c r="W69" s="9"/>
      <c r="X69" s="9"/>
      <c r="Y69" s="9"/>
      <c r="Z69" s="9"/>
      <c r="AA69" s="9"/>
      <c r="AB69" s="9"/>
      <c r="AC69" s="9"/>
      <c r="AD69" s="9"/>
      <c r="AE69" s="9"/>
    </row>
    <row r="70" s="10" customFormat="1" ht="19.92" customHeight="1">
      <c r="A70" s="10"/>
      <c r="B70" s="184"/>
      <c r="C70" s="129"/>
      <c r="D70" s="185" t="s">
        <v>867</v>
      </c>
      <c r="E70" s="186"/>
      <c r="F70" s="186"/>
      <c r="G70" s="186"/>
      <c r="H70" s="186"/>
      <c r="I70" s="186"/>
      <c r="J70" s="187">
        <f>J652</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191</v>
      </c>
      <c r="E71" s="186"/>
      <c r="F71" s="186"/>
      <c r="G71" s="186"/>
      <c r="H71" s="186"/>
      <c r="I71" s="186"/>
      <c r="J71" s="187">
        <f>J729</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5283</v>
      </c>
      <c r="E72" s="186"/>
      <c r="F72" s="186"/>
      <c r="G72" s="186"/>
      <c r="H72" s="186"/>
      <c r="I72" s="186"/>
      <c r="J72" s="187">
        <f>J798</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5284</v>
      </c>
      <c r="E73" s="186"/>
      <c r="F73" s="186"/>
      <c r="G73" s="186"/>
      <c r="H73" s="186"/>
      <c r="I73" s="186"/>
      <c r="J73" s="187">
        <f>J813</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194</v>
      </c>
      <c r="E74" s="186"/>
      <c r="F74" s="186"/>
      <c r="G74" s="186"/>
      <c r="H74" s="186"/>
      <c r="I74" s="186"/>
      <c r="J74" s="187">
        <f>J867</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5285</v>
      </c>
      <c r="E75" s="186"/>
      <c r="F75" s="186"/>
      <c r="G75" s="186"/>
      <c r="H75" s="186"/>
      <c r="I75" s="186"/>
      <c r="J75" s="187">
        <f>J1293</f>
        <v>0</v>
      </c>
      <c r="K75" s="129"/>
      <c r="L75" s="188"/>
      <c r="S75" s="10"/>
      <c r="T75" s="10"/>
      <c r="U75" s="10"/>
      <c r="V75" s="10"/>
      <c r="W75" s="10"/>
      <c r="X75" s="10"/>
      <c r="Y75" s="10"/>
      <c r="Z75" s="10"/>
      <c r="AA75" s="10"/>
      <c r="AB75" s="10"/>
      <c r="AC75" s="10"/>
      <c r="AD75" s="10"/>
      <c r="AE75" s="10"/>
    </row>
    <row r="76" s="9" customFormat="1" ht="24.96" customHeight="1">
      <c r="A76" s="9"/>
      <c r="B76" s="178"/>
      <c r="C76" s="179"/>
      <c r="D76" s="180" t="s">
        <v>198</v>
      </c>
      <c r="E76" s="181"/>
      <c r="F76" s="181"/>
      <c r="G76" s="181"/>
      <c r="H76" s="181"/>
      <c r="I76" s="181"/>
      <c r="J76" s="182">
        <f>J1306</f>
        <v>0</v>
      </c>
      <c r="K76" s="179"/>
      <c r="L76" s="183"/>
      <c r="S76" s="9"/>
      <c r="T76" s="9"/>
      <c r="U76" s="9"/>
      <c r="V76" s="9"/>
      <c r="W76" s="9"/>
      <c r="X76" s="9"/>
      <c r="Y76" s="9"/>
      <c r="Z76" s="9"/>
      <c r="AA76" s="9"/>
      <c r="AB76" s="9"/>
      <c r="AC76" s="9"/>
      <c r="AD76" s="9"/>
      <c r="AE76" s="9"/>
    </row>
    <row r="77" s="9" customFormat="1" ht="24.96" customHeight="1">
      <c r="A77" s="9"/>
      <c r="B77" s="178"/>
      <c r="C77" s="179"/>
      <c r="D77" s="180" t="s">
        <v>868</v>
      </c>
      <c r="E77" s="181"/>
      <c r="F77" s="181"/>
      <c r="G77" s="181"/>
      <c r="H77" s="181"/>
      <c r="I77" s="181"/>
      <c r="J77" s="182">
        <f>J1319</f>
        <v>0</v>
      </c>
      <c r="K77" s="179"/>
      <c r="L77" s="183"/>
      <c r="S77" s="9"/>
      <c r="T77" s="9"/>
      <c r="U77" s="9"/>
      <c r="V77" s="9"/>
      <c r="W77" s="9"/>
      <c r="X77" s="9"/>
      <c r="Y77" s="9"/>
      <c r="Z77" s="9"/>
      <c r="AA77" s="9"/>
      <c r="AB77" s="9"/>
      <c r="AC77" s="9"/>
      <c r="AD77" s="9"/>
      <c r="AE77" s="9"/>
    </row>
    <row r="78" s="10" customFormat="1" ht="19.92" customHeight="1">
      <c r="A78" s="10"/>
      <c r="B78" s="184"/>
      <c r="C78" s="129"/>
      <c r="D78" s="185" t="s">
        <v>2723</v>
      </c>
      <c r="E78" s="186"/>
      <c r="F78" s="186"/>
      <c r="G78" s="186"/>
      <c r="H78" s="186"/>
      <c r="I78" s="186"/>
      <c r="J78" s="187">
        <f>J1320</f>
        <v>0</v>
      </c>
      <c r="K78" s="129"/>
      <c r="L78" s="188"/>
      <c r="S78" s="10"/>
      <c r="T78" s="10"/>
      <c r="U78" s="10"/>
      <c r="V78" s="10"/>
      <c r="W78" s="10"/>
      <c r="X78" s="10"/>
      <c r="Y78" s="10"/>
      <c r="Z78" s="10"/>
      <c r="AA78" s="10"/>
      <c r="AB78" s="10"/>
      <c r="AC78" s="10"/>
      <c r="AD78" s="10"/>
      <c r="AE78" s="10"/>
    </row>
    <row r="79" s="2" customFormat="1" ht="21.84"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63"/>
      <c r="C80" s="64"/>
      <c r="D80" s="64"/>
      <c r="E80" s="64"/>
      <c r="F80" s="64"/>
      <c r="G80" s="64"/>
      <c r="H80" s="64"/>
      <c r="I80" s="64"/>
      <c r="J80" s="64"/>
      <c r="K80" s="64"/>
      <c r="L80" s="148"/>
      <c r="S80" s="42"/>
      <c r="T80" s="42"/>
      <c r="U80" s="42"/>
      <c r="V80" s="42"/>
      <c r="W80" s="42"/>
      <c r="X80" s="42"/>
      <c r="Y80" s="42"/>
      <c r="Z80" s="42"/>
      <c r="AA80" s="42"/>
      <c r="AB80" s="42"/>
      <c r="AC80" s="42"/>
      <c r="AD80" s="42"/>
      <c r="AE80" s="42"/>
    </row>
    <row r="84" s="2" customFormat="1" ht="6.96" customHeight="1">
      <c r="A84" s="42"/>
      <c r="B84" s="65"/>
      <c r="C84" s="66"/>
      <c r="D84" s="66"/>
      <c r="E84" s="66"/>
      <c r="F84" s="66"/>
      <c r="G84" s="66"/>
      <c r="H84" s="66"/>
      <c r="I84" s="66"/>
      <c r="J84" s="66"/>
      <c r="K84" s="66"/>
      <c r="L84" s="148"/>
      <c r="S84" s="42"/>
      <c r="T84" s="42"/>
      <c r="U84" s="42"/>
      <c r="V84" s="42"/>
      <c r="W84" s="42"/>
      <c r="X84" s="42"/>
      <c r="Y84" s="42"/>
      <c r="Z84" s="42"/>
      <c r="AA84" s="42"/>
      <c r="AB84" s="42"/>
      <c r="AC84" s="42"/>
      <c r="AD84" s="42"/>
      <c r="AE84" s="42"/>
    </row>
    <row r="85" s="2" customFormat="1" ht="24.96" customHeight="1">
      <c r="A85" s="42"/>
      <c r="B85" s="43"/>
      <c r="C85" s="26" t="s">
        <v>199</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2" customHeight="1">
      <c r="A87" s="42"/>
      <c r="B87" s="43"/>
      <c r="C87" s="35" t="s">
        <v>16</v>
      </c>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26.25" customHeight="1">
      <c r="A88" s="42"/>
      <c r="B88" s="43"/>
      <c r="C88" s="44"/>
      <c r="D88" s="44"/>
      <c r="E88" s="173" t="str">
        <f>E7</f>
        <v>Energeticky úspory objektu Střední odborné školy obchodu, užitého umění a designu Plzeň, Nerudova 33</v>
      </c>
      <c r="F88" s="35"/>
      <c r="G88" s="35"/>
      <c r="H88" s="35"/>
      <c r="I88" s="44"/>
      <c r="J88" s="44"/>
      <c r="K88" s="44"/>
      <c r="L88" s="148"/>
      <c r="S88" s="42"/>
      <c r="T88" s="42"/>
      <c r="U88" s="42"/>
      <c r="V88" s="42"/>
      <c r="W88" s="42"/>
      <c r="X88" s="42"/>
      <c r="Y88" s="42"/>
      <c r="Z88" s="42"/>
      <c r="AA88" s="42"/>
      <c r="AB88" s="42"/>
      <c r="AC88" s="42"/>
      <c r="AD88" s="42"/>
      <c r="AE88" s="42"/>
    </row>
    <row r="89" s="1" customFormat="1" ht="12" customHeight="1">
      <c r="B89" s="24"/>
      <c r="C89" s="35" t="s">
        <v>171</v>
      </c>
      <c r="D89" s="25"/>
      <c r="E89" s="25"/>
      <c r="F89" s="25"/>
      <c r="G89" s="25"/>
      <c r="H89" s="25"/>
      <c r="I89" s="25"/>
      <c r="J89" s="25"/>
      <c r="K89" s="25"/>
      <c r="L89" s="23"/>
    </row>
    <row r="90" s="2" customFormat="1" ht="16.5" customHeight="1">
      <c r="A90" s="42"/>
      <c r="B90" s="43"/>
      <c r="C90" s="44"/>
      <c r="D90" s="44"/>
      <c r="E90" s="173" t="s">
        <v>5275</v>
      </c>
      <c r="F90" s="44"/>
      <c r="G90" s="44"/>
      <c r="H90" s="44"/>
      <c r="I90" s="44"/>
      <c r="J90" s="44"/>
      <c r="K90" s="44"/>
      <c r="L90" s="148"/>
      <c r="S90" s="42"/>
      <c r="T90" s="42"/>
      <c r="U90" s="42"/>
      <c r="V90" s="42"/>
      <c r="W90" s="42"/>
      <c r="X90" s="42"/>
      <c r="Y90" s="42"/>
      <c r="Z90" s="42"/>
      <c r="AA90" s="42"/>
      <c r="AB90" s="42"/>
      <c r="AC90" s="42"/>
      <c r="AD90" s="42"/>
      <c r="AE90" s="42"/>
    </row>
    <row r="91" s="2" customFormat="1" ht="12" customHeight="1">
      <c r="A91" s="42"/>
      <c r="B91" s="43"/>
      <c r="C91" s="35" t="s">
        <v>173</v>
      </c>
      <c r="D91" s="44"/>
      <c r="E91" s="44"/>
      <c r="F91" s="44"/>
      <c r="G91" s="44"/>
      <c r="H91" s="44"/>
      <c r="I91" s="44"/>
      <c r="J91" s="44"/>
      <c r="K91" s="44"/>
      <c r="L91" s="148"/>
      <c r="S91" s="42"/>
      <c r="T91" s="42"/>
      <c r="U91" s="42"/>
      <c r="V91" s="42"/>
      <c r="W91" s="42"/>
      <c r="X91" s="42"/>
      <c r="Y91" s="42"/>
      <c r="Z91" s="42"/>
      <c r="AA91" s="42"/>
      <c r="AB91" s="42"/>
      <c r="AC91" s="42"/>
      <c r="AD91" s="42"/>
      <c r="AE91" s="42"/>
    </row>
    <row r="92" s="2" customFormat="1" ht="16.5" customHeight="1">
      <c r="A92" s="42"/>
      <c r="B92" s="43"/>
      <c r="C92" s="44"/>
      <c r="D92" s="44"/>
      <c r="E92" s="73" t="str">
        <f>E11</f>
        <v xml:space="preserve">D.6.1 - ARCHITEKTONICKO-STAVEBNÍ ŘEŠENÍ </v>
      </c>
      <c r="F92" s="44"/>
      <c r="G92" s="44"/>
      <c r="H92" s="44"/>
      <c r="I92" s="44"/>
      <c r="J92" s="44"/>
      <c r="K92" s="44"/>
      <c r="L92" s="148"/>
      <c r="S92" s="42"/>
      <c r="T92" s="42"/>
      <c r="U92" s="42"/>
      <c r="V92" s="42"/>
      <c r="W92" s="42"/>
      <c r="X92" s="42"/>
      <c r="Y92" s="42"/>
      <c r="Z92" s="42"/>
      <c r="AA92" s="42"/>
      <c r="AB92" s="42"/>
      <c r="AC92" s="42"/>
      <c r="AD92" s="42"/>
      <c r="AE92" s="42"/>
    </row>
    <row r="93" s="2" customFormat="1" ht="6.96" customHeight="1">
      <c r="A93" s="42"/>
      <c r="B93" s="43"/>
      <c r="C93" s="44"/>
      <c r="D93" s="44"/>
      <c r="E93" s="44"/>
      <c r="F93" s="44"/>
      <c r="G93" s="44"/>
      <c r="H93" s="44"/>
      <c r="I93" s="44"/>
      <c r="J93" s="44"/>
      <c r="K93" s="44"/>
      <c r="L93" s="148"/>
      <c r="S93" s="42"/>
      <c r="T93" s="42"/>
      <c r="U93" s="42"/>
      <c r="V93" s="42"/>
      <c r="W93" s="42"/>
      <c r="X93" s="42"/>
      <c r="Y93" s="42"/>
      <c r="Z93" s="42"/>
      <c r="AA93" s="42"/>
      <c r="AB93" s="42"/>
      <c r="AC93" s="42"/>
      <c r="AD93" s="42"/>
      <c r="AE93" s="42"/>
    </row>
    <row r="94" s="2" customFormat="1" ht="12" customHeight="1">
      <c r="A94" s="42"/>
      <c r="B94" s="43"/>
      <c r="C94" s="35" t="s">
        <v>22</v>
      </c>
      <c r="D94" s="44"/>
      <c r="E94" s="44"/>
      <c r="F94" s="30" t="str">
        <f>F14</f>
        <v>Plzeň, Nerudova 1243/33</v>
      </c>
      <c r="G94" s="44"/>
      <c r="H94" s="44"/>
      <c r="I94" s="35" t="s">
        <v>24</v>
      </c>
      <c r="J94" s="76" t="str">
        <f>IF(J14="","",J14)</f>
        <v>26. 11. 2024</v>
      </c>
      <c r="K94" s="44"/>
      <c r="L94" s="148"/>
      <c r="S94" s="42"/>
      <c r="T94" s="42"/>
      <c r="U94" s="42"/>
      <c r="V94" s="42"/>
      <c r="W94" s="42"/>
      <c r="X94" s="42"/>
      <c r="Y94" s="42"/>
      <c r="Z94" s="42"/>
      <c r="AA94" s="42"/>
      <c r="AB94" s="42"/>
      <c r="AC94" s="42"/>
      <c r="AD94" s="42"/>
      <c r="AE94" s="42"/>
    </row>
    <row r="95" s="2" customFormat="1" ht="6.96" customHeight="1">
      <c r="A95" s="42"/>
      <c r="B95" s="43"/>
      <c r="C95" s="44"/>
      <c r="D95" s="44"/>
      <c r="E95" s="44"/>
      <c r="F95" s="44"/>
      <c r="G95" s="44"/>
      <c r="H95" s="44"/>
      <c r="I95" s="44"/>
      <c r="J95" s="44"/>
      <c r="K95" s="44"/>
      <c r="L95" s="148"/>
      <c r="S95" s="42"/>
      <c r="T95" s="42"/>
      <c r="U95" s="42"/>
      <c r="V95" s="42"/>
      <c r="W95" s="42"/>
      <c r="X95" s="42"/>
      <c r="Y95" s="42"/>
      <c r="Z95" s="42"/>
      <c r="AA95" s="42"/>
      <c r="AB95" s="42"/>
      <c r="AC95" s="42"/>
      <c r="AD95" s="42"/>
      <c r="AE95" s="42"/>
    </row>
    <row r="96" s="2" customFormat="1" ht="40.05" customHeight="1">
      <c r="A96" s="42"/>
      <c r="B96" s="43"/>
      <c r="C96" s="35" t="s">
        <v>30</v>
      </c>
      <c r="D96" s="44"/>
      <c r="E96" s="44"/>
      <c r="F96" s="30" t="str">
        <f>E17</f>
        <v>Střední obchod. škola obchodu, užit. umění a desig</v>
      </c>
      <c r="G96" s="44"/>
      <c r="H96" s="44"/>
      <c r="I96" s="35" t="s">
        <v>37</v>
      </c>
      <c r="J96" s="40" t="str">
        <f>E23</f>
        <v>Ing.arch. Martin Kondr, J.J.Ryby 974/74, Plzeň</v>
      </c>
      <c r="K96" s="44"/>
      <c r="L96" s="148"/>
      <c r="S96" s="42"/>
      <c r="T96" s="42"/>
      <c r="U96" s="42"/>
      <c r="V96" s="42"/>
      <c r="W96" s="42"/>
      <c r="X96" s="42"/>
      <c r="Y96" s="42"/>
      <c r="Z96" s="42"/>
      <c r="AA96" s="42"/>
      <c r="AB96" s="42"/>
      <c r="AC96" s="42"/>
      <c r="AD96" s="42"/>
      <c r="AE96" s="42"/>
    </row>
    <row r="97" s="2" customFormat="1" ht="15.15" customHeight="1">
      <c r="A97" s="42"/>
      <c r="B97" s="43"/>
      <c r="C97" s="35" t="s">
        <v>35</v>
      </c>
      <c r="D97" s="44"/>
      <c r="E97" s="44"/>
      <c r="F97" s="30" t="str">
        <f>IF(E20="","",E20)</f>
        <v>Vyplň údaj</v>
      </c>
      <c r="G97" s="44"/>
      <c r="H97" s="44"/>
      <c r="I97" s="35" t="s">
        <v>39</v>
      </c>
      <c r="J97" s="40" t="str">
        <f>E26</f>
        <v>Eva Vopalecká</v>
      </c>
      <c r="K97" s="44"/>
      <c r="L97" s="148"/>
      <c r="S97" s="42"/>
      <c r="T97" s="42"/>
      <c r="U97" s="42"/>
      <c r="V97" s="42"/>
      <c r="W97" s="42"/>
      <c r="X97" s="42"/>
      <c r="Y97" s="42"/>
      <c r="Z97" s="42"/>
      <c r="AA97" s="42"/>
      <c r="AB97" s="42"/>
      <c r="AC97" s="42"/>
      <c r="AD97" s="42"/>
      <c r="AE97" s="42"/>
    </row>
    <row r="98" s="2" customFormat="1" ht="10.32" customHeight="1">
      <c r="A98" s="42"/>
      <c r="B98" s="43"/>
      <c r="C98" s="44"/>
      <c r="D98" s="44"/>
      <c r="E98" s="44"/>
      <c r="F98" s="44"/>
      <c r="G98" s="44"/>
      <c r="H98" s="44"/>
      <c r="I98" s="44"/>
      <c r="J98" s="44"/>
      <c r="K98" s="44"/>
      <c r="L98" s="148"/>
      <c r="S98" s="42"/>
      <c r="T98" s="42"/>
      <c r="U98" s="42"/>
      <c r="V98" s="42"/>
      <c r="W98" s="42"/>
      <c r="X98" s="42"/>
      <c r="Y98" s="42"/>
      <c r="Z98" s="42"/>
      <c r="AA98" s="42"/>
      <c r="AB98" s="42"/>
      <c r="AC98" s="42"/>
      <c r="AD98" s="42"/>
      <c r="AE98" s="42"/>
    </row>
    <row r="99" s="11" customFormat="1" ht="29.28" customHeight="1">
      <c r="A99" s="189"/>
      <c r="B99" s="190"/>
      <c r="C99" s="191" t="s">
        <v>200</v>
      </c>
      <c r="D99" s="192" t="s">
        <v>61</v>
      </c>
      <c r="E99" s="192" t="s">
        <v>57</v>
      </c>
      <c r="F99" s="192" t="s">
        <v>58</v>
      </c>
      <c r="G99" s="192" t="s">
        <v>201</v>
      </c>
      <c r="H99" s="192" t="s">
        <v>202</v>
      </c>
      <c r="I99" s="192" t="s">
        <v>203</v>
      </c>
      <c r="J99" s="192" t="s">
        <v>177</v>
      </c>
      <c r="K99" s="193" t="s">
        <v>204</v>
      </c>
      <c r="L99" s="194"/>
      <c r="M99" s="96" t="s">
        <v>32</v>
      </c>
      <c r="N99" s="97" t="s">
        <v>46</v>
      </c>
      <c r="O99" s="97" t="s">
        <v>205</v>
      </c>
      <c r="P99" s="97" t="s">
        <v>206</v>
      </c>
      <c r="Q99" s="97" t="s">
        <v>207</v>
      </c>
      <c r="R99" s="97" t="s">
        <v>208</v>
      </c>
      <c r="S99" s="97" t="s">
        <v>209</v>
      </c>
      <c r="T99" s="98" t="s">
        <v>210</v>
      </c>
      <c r="U99" s="189"/>
      <c r="V99" s="189"/>
      <c r="W99" s="189"/>
      <c r="X99" s="189"/>
      <c r="Y99" s="189"/>
      <c r="Z99" s="189"/>
      <c r="AA99" s="189"/>
      <c r="AB99" s="189"/>
      <c r="AC99" s="189"/>
      <c r="AD99" s="189"/>
      <c r="AE99" s="189"/>
    </row>
    <row r="100" s="2" customFormat="1" ht="22.8" customHeight="1">
      <c r="A100" s="42"/>
      <c r="B100" s="43"/>
      <c r="C100" s="103" t="s">
        <v>211</v>
      </c>
      <c r="D100" s="44"/>
      <c r="E100" s="44"/>
      <c r="F100" s="44"/>
      <c r="G100" s="44"/>
      <c r="H100" s="44"/>
      <c r="I100" s="44"/>
      <c r="J100" s="195">
        <f>BK100</f>
        <v>0</v>
      </c>
      <c r="K100" s="44"/>
      <c r="L100" s="48"/>
      <c r="M100" s="99"/>
      <c r="N100" s="196"/>
      <c r="O100" s="100"/>
      <c r="P100" s="197">
        <f>P101+P651+P1306+P1319</f>
        <v>0</v>
      </c>
      <c r="Q100" s="100"/>
      <c r="R100" s="197">
        <f>R101+R651+R1306+R1319</f>
        <v>155.04773200672</v>
      </c>
      <c r="S100" s="100"/>
      <c r="T100" s="198">
        <f>T101+T651+T1306+T1319</f>
        <v>20.399269</v>
      </c>
      <c r="U100" s="42"/>
      <c r="V100" s="42"/>
      <c r="W100" s="42"/>
      <c r="X100" s="42"/>
      <c r="Y100" s="42"/>
      <c r="Z100" s="42"/>
      <c r="AA100" s="42"/>
      <c r="AB100" s="42"/>
      <c r="AC100" s="42"/>
      <c r="AD100" s="42"/>
      <c r="AE100" s="42"/>
      <c r="AT100" s="20" t="s">
        <v>75</v>
      </c>
      <c r="AU100" s="20" t="s">
        <v>178</v>
      </c>
      <c r="BK100" s="199">
        <f>BK101+BK651+BK1306+BK1319</f>
        <v>0</v>
      </c>
    </row>
    <row r="101" s="12" customFormat="1" ht="25.92" customHeight="1">
      <c r="A101" s="12"/>
      <c r="B101" s="200"/>
      <c r="C101" s="201"/>
      <c r="D101" s="202" t="s">
        <v>75</v>
      </c>
      <c r="E101" s="203" t="s">
        <v>212</v>
      </c>
      <c r="F101" s="203" t="s">
        <v>213</v>
      </c>
      <c r="G101" s="201"/>
      <c r="H101" s="201"/>
      <c r="I101" s="204"/>
      <c r="J101" s="205">
        <f>BK101</f>
        <v>0</v>
      </c>
      <c r="K101" s="201"/>
      <c r="L101" s="206"/>
      <c r="M101" s="207"/>
      <c r="N101" s="208"/>
      <c r="O101" s="208"/>
      <c r="P101" s="209">
        <f>P102+P407+P637+P648</f>
        <v>0</v>
      </c>
      <c r="Q101" s="208"/>
      <c r="R101" s="209">
        <f>R102+R407+R637+R648</f>
        <v>56.096043900000012</v>
      </c>
      <c r="S101" s="208"/>
      <c r="T101" s="210">
        <f>T102+T407+T637+T648</f>
        <v>19.130609</v>
      </c>
      <c r="U101" s="12"/>
      <c r="V101" s="12"/>
      <c r="W101" s="12"/>
      <c r="X101" s="12"/>
      <c r="Y101" s="12"/>
      <c r="Z101" s="12"/>
      <c r="AA101" s="12"/>
      <c r="AB101" s="12"/>
      <c r="AC101" s="12"/>
      <c r="AD101" s="12"/>
      <c r="AE101" s="12"/>
      <c r="AR101" s="211" t="s">
        <v>83</v>
      </c>
      <c r="AT101" s="212" t="s">
        <v>75</v>
      </c>
      <c r="AU101" s="212" t="s">
        <v>76</v>
      </c>
      <c r="AY101" s="211" t="s">
        <v>214</v>
      </c>
      <c r="BK101" s="213">
        <f>BK102+BK407+BK637+BK648</f>
        <v>0</v>
      </c>
    </row>
    <row r="102" s="12" customFormat="1" ht="22.8" customHeight="1">
      <c r="A102" s="12"/>
      <c r="B102" s="200"/>
      <c r="C102" s="201"/>
      <c r="D102" s="202" t="s">
        <v>75</v>
      </c>
      <c r="E102" s="214" t="s">
        <v>244</v>
      </c>
      <c r="F102" s="214" t="s">
        <v>245</v>
      </c>
      <c r="G102" s="201"/>
      <c r="H102" s="201"/>
      <c r="I102" s="204"/>
      <c r="J102" s="215">
        <f>BK102</f>
        <v>0</v>
      </c>
      <c r="K102" s="201"/>
      <c r="L102" s="206"/>
      <c r="M102" s="207"/>
      <c r="N102" s="208"/>
      <c r="O102" s="208"/>
      <c r="P102" s="209">
        <f>SUM(P103:P406)</f>
        <v>0</v>
      </c>
      <c r="Q102" s="208"/>
      <c r="R102" s="209">
        <f>SUM(R103:R406)</f>
        <v>50.381191000000008</v>
      </c>
      <c r="S102" s="208"/>
      <c r="T102" s="210">
        <f>SUM(T103:T406)</f>
        <v>1.4495640000000001</v>
      </c>
      <c r="U102" s="12"/>
      <c r="V102" s="12"/>
      <c r="W102" s="12"/>
      <c r="X102" s="12"/>
      <c r="Y102" s="12"/>
      <c r="Z102" s="12"/>
      <c r="AA102" s="12"/>
      <c r="AB102" s="12"/>
      <c r="AC102" s="12"/>
      <c r="AD102" s="12"/>
      <c r="AE102" s="12"/>
      <c r="AR102" s="211" t="s">
        <v>83</v>
      </c>
      <c r="AT102" s="212" t="s">
        <v>75</v>
      </c>
      <c r="AU102" s="212" t="s">
        <v>83</v>
      </c>
      <c r="AY102" s="211" t="s">
        <v>214</v>
      </c>
      <c r="BK102" s="213">
        <f>SUM(BK103:BK406)</f>
        <v>0</v>
      </c>
    </row>
    <row r="103" s="2" customFormat="1" ht="33" customHeight="1">
      <c r="A103" s="42"/>
      <c r="B103" s="43"/>
      <c r="C103" s="216" t="s">
        <v>83</v>
      </c>
      <c r="D103" s="216" t="s">
        <v>217</v>
      </c>
      <c r="E103" s="217" t="s">
        <v>5286</v>
      </c>
      <c r="F103" s="218" t="s">
        <v>5287</v>
      </c>
      <c r="G103" s="219" t="s">
        <v>230</v>
      </c>
      <c r="H103" s="220">
        <v>33</v>
      </c>
      <c r="I103" s="221"/>
      <c r="J103" s="222">
        <f>ROUND(I103*H103,2)</f>
        <v>0</v>
      </c>
      <c r="K103" s="218" t="s">
        <v>221</v>
      </c>
      <c r="L103" s="48"/>
      <c r="M103" s="223" t="s">
        <v>32</v>
      </c>
      <c r="N103" s="224" t="s">
        <v>47</v>
      </c>
      <c r="O103" s="88"/>
      <c r="P103" s="225">
        <f>O103*H103</f>
        <v>0</v>
      </c>
      <c r="Q103" s="225">
        <v>0.0064999999999999997</v>
      </c>
      <c r="R103" s="225">
        <f>Q103*H103</f>
        <v>0.2145</v>
      </c>
      <c r="S103" s="225">
        <v>0</v>
      </c>
      <c r="T103" s="226">
        <f>S103*H103</f>
        <v>0</v>
      </c>
      <c r="U103" s="42"/>
      <c r="V103" s="42"/>
      <c r="W103" s="42"/>
      <c r="X103" s="42"/>
      <c r="Y103" s="42"/>
      <c r="Z103" s="42"/>
      <c r="AA103" s="42"/>
      <c r="AB103" s="42"/>
      <c r="AC103" s="42"/>
      <c r="AD103" s="42"/>
      <c r="AE103" s="42"/>
      <c r="AR103" s="227" t="s">
        <v>215</v>
      </c>
      <c r="AT103" s="227" t="s">
        <v>217</v>
      </c>
      <c r="AU103" s="227" t="s">
        <v>85</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5288</v>
      </c>
    </row>
    <row r="104" s="2" customFormat="1">
      <c r="A104" s="42"/>
      <c r="B104" s="43"/>
      <c r="C104" s="44"/>
      <c r="D104" s="229" t="s">
        <v>223</v>
      </c>
      <c r="E104" s="44"/>
      <c r="F104" s="230" t="s">
        <v>5289</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223</v>
      </c>
      <c r="AU104" s="20" t="s">
        <v>85</v>
      </c>
    </row>
    <row r="105" s="2" customFormat="1">
      <c r="A105" s="42"/>
      <c r="B105" s="43"/>
      <c r="C105" s="44"/>
      <c r="D105" s="236" t="s">
        <v>283</v>
      </c>
      <c r="E105" s="44"/>
      <c r="F105" s="267" t="s">
        <v>5290</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283</v>
      </c>
      <c r="AU105" s="20" t="s">
        <v>85</v>
      </c>
    </row>
    <row r="106" s="13" customFormat="1">
      <c r="A106" s="13"/>
      <c r="B106" s="234"/>
      <c r="C106" s="235"/>
      <c r="D106" s="236" t="s">
        <v>225</v>
      </c>
      <c r="E106" s="237" t="s">
        <v>32</v>
      </c>
      <c r="F106" s="238" t="s">
        <v>5291</v>
      </c>
      <c r="G106" s="235"/>
      <c r="H106" s="237" t="s">
        <v>32</v>
      </c>
      <c r="I106" s="239"/>
      <c r="J106" s="235"/>
      <c r="K106" s="235"/>
      <c r="L106" s="240"/>
      <c r="M106" s="241"/>
      <c r="N106" s="242"/>
      <c r="O106" s="242"/>
      <c r="P106" s="242"/>
      <c r="Q106" s="242"/>
      <c r="R106" s="242"/>
      <c r="S106" s="242"/>
      <c r="T106" s="243"/>
      <c r="U106" s="13"/>
      <c r="V106" s="13"/>
      <c r="W106" s="13"/>
      <c r="X106" s="13"/>
      <c r="Y106" s="13"/>
      <c r="Z106" s="13"/>
      <c r="AA106" s="13"/>
      <c r="AB106" s="13"/>
      <c r="AC106" s="13"/>
      <c r="AD106" s="13"/>
      <c r="AE106" s="13"/>
      <c r="AT106" s="244" t="s">
        <v>225</v>
      </c>
      <c r="AU106" s="244" t="s">
        <v>85</v>
      </c>
      <c r="AV106" s="13" t="s">
        <v>83</v>
      </c>
      <c r="AW106" s="13" t="s">
        <v>38</v>
      </c>
      <c r="AX106" s="13" t="s">
        <v>76</v>
      </c>
      <c r="AY106" s="244" t="s">
        <v>214</v>
      </c>
    </row>
    <row r="107" s="13" customFormat="1">
      <c r="A107" s="13"/>
      <c r="B107" s="234"/>
      <c r="C107" s="235"/>
      <c r="D107" s="236" t="s">
        <v>225</v>
      </c>
      <c r="E107" s="237" t="s">
        <v>32</v>
      </c>
      <c r="F107" s="238" t="s">
        <v>5292</v>
      </c>
      <c r="G107" s="235"/>
      <c r="H107" s="237" t="s">
        <v>32</v>
      </c>
      <c r="I107" s="239"/>
      <c r="J107" s="235"/>
      <c r="K107" s="235"/>
      <c r="L107" s="240"/>
      <c r="M107" s="241"/>
      <c r="N107" s="242"/>
      <c r="O107" s="242"/>
      <c r="P107" s="242"/>
      <c r="Q107" s="242"/>
      <c r="R107" s="242"/>
      <c r="S107" s="242"/>
      <c r="T107" s="243"/>
      <c r="U107" s="13"/>
      <c r="V107" s="13"/>
      <c r="W107" s="13"/>
      <c r="X107" s="13"/>
      <c r="Y107" s="13"/>
      <c r="Z107" s="13"/>
      <c r="AA107" s="13"/>
      <c r="AB107" s="13"/>
      <c r="AC107" s="13"/>
      <c r="AD107" s="13"/>
      <c r="AE107" s="13"/>
      <c r="AT107" s="244" t="s">
        <v>225</v>
      </c>
      <c r="AU107" s="244" t="s">
        <v>85</v>
      </c>
      <c r="AV107" s="13" t="s">
        <v>83</v>
      </c>
      <c r="AW107" s="13" t="s">
        <v>38</v>
      </c>
      <c r="AX107" s="13" t="s">
        <v>76</v>
      </c>
      <c r="AY107" s="244" t="s">
        <v>214</v>
      </c>
    </row>
    <row r="108" s="13" customFormat="1">
      <c r="A108" s="13"/>
      <c r="B108" s="234"/>
      <c r="C108" s="235"/>
      <c r="D108" s="236" t="s">
        <v>225</v>
      </c>
      <c r="E108" s="237" t="s">
        <v>32</v>
      </c>
      <c r="F108" s="238" t="s">
        <v>5293</v>
      </c>
      <c r="G108" s="235"/>
      <c r="H108" s="237" t="s">
        <v>32</v>
      </c>
      <c r="I108" s="239"/>
      <c r="J108" s="235"/>
      <c r="K108" s="235"/>
      <c r="L108" s="240"/>
      <c r="M108" s="241"/>
      <c r="N108" s="242"/>
      <c r="O108" s="242"/>
      <c r="P108" s="242"/>
      <c r="Q108" s="242"/>
      <c r="R108" s="242"/>
      <c r="S108" s="242"/>
      <c r="T108" s="243"/>
      <c r="U108" s="13"/>
      <c r="V108" s="13"/>
      <c r="W108" s="13"/>
      <c r="X108" s="13"/>
      <c r="Y108" s="13"/>
      <c r="Z108" s="13"/>
      <c r="AA108" s="13"/>
      <c r="AB108" s="13"/>
      <c r="AC108" s="13"/>
      <c r="AD108" s="13"/>
      <c r="AE108" s="13"/>
      <c r="AT108" s="244" t="s">
        <v>225</v>
      </c>
      <c r="AU108" s="244" t="s">
        <v>85</v>
      </c>
      <c r="AV108" s="13" t="s">
        <v>83</v>
      </c>
      <c r="AW108" s="13" t="s">
        <v>38</v>
      </c>
      <c r="AX108" s="13" t="s">
        <v>76</v>
      </c>
      <c r="AY108" s="244" t="s">
        <v>214</v>
      </c>
    </row>
    <row r="109" s="13" customFormat="1">
      <c r="A109" s="13"/>
      <c r="B109" s="234"/>
      <c r="C109" s="235"/>
      <c r="D109" s="236" t="s">
        <v>225</v>
      </c>
      <c r="E109" s="237" t="s">
        <v>32</v>
      </c>
      <c r="F109" s="238" t="s">
        <v>5294</v>
      </c>
      <c r="G109" s="235"/>
      <c r="H109" s="237" t="s">
        <v>32</v>
      </c>
      <c r="I109" s="239"/>
      <c r="J109" s="235"/>
      <c r="K109" s="235"/>
      <c r="L109" s="240"/>
      <c r="M109" s="241"/>
      <c r="N109" s="242"/>
      <c r="O109" s="242"/>
      <c r="P109" s="242"/>
      <c r="Q109" s="242"/>
      <c r="R109" s="242"/>
      <c r="S109" s="242"/>
      <c r="T109" s="243"/>
      <c r="U109" s="13"/>
      <c r="V109" s="13"/>
      <c r="W109" s="13"/>
      <c r="X109" s="13"/>
      <c r="Y109" s="13"/>
      <c r="Z109" s="13"/>
      <c r="AA109" s="13"/>
      <c r="AB109" s="13"/>
      <c r="AC109" s="13"/>
      <c r="AD109" s="13"/>
      <c r="AE109" s="13"/>
      <c r="AT109" s="244" t="s">
        <v>225</v>
      </c>
      <c r="AU109" s="244" t="s">
        <v>85</v>
      </c>
      <c r="AV109" s="13" t="s">
        <v>83</v>
      </c>
      <c r="AW109" s="13" t="s">
        <v>38</v>
      </c>
      <c r="AX109" s="13" t="s">
        <v>76</v>
      </c>
      <c r="AY109" s="244" t="s">
        <v>214</v>
      </c>
    </row>
    <row r="110" s="13" customFormat="1">
      <c r="A110" s="13"/>
      <c r="B110" s="234"/>
      <c r="C110" s="235"/>
      <c r="D110" s="236" t="s">
        <v>225</v>
      </c>
      <c r="E110" s="237" t="s">
        <v>32</v>
      </c>
      <c r="F110" s="238" t="s">
        <v>5295</v>
      </c>
      <c r="G110" s="235"/>
      <c r="H110" s="237" t="s">
        <v>32</v>
      </c>
      <c r="I110" s="239"/>
      <c r="J110" s="235"/>
      <c r="K110" s="235"/>
      <c r="L110" s="240"/>
      <c r="M110" s="241"/>
      <c r="N110" s="242"/>
      <c r="O110" s="242"/>
      <c r="P110" s="242"/>
      <c r="Q110" s="242"/>
      <c r="R110" s="242"/>
      <c r="S110" s="242"/>
      <c r="T110" s="243"/>
      <c r="U110" s="13"/>
      <c r="V110" s="13"/>
      <c r="W110" s="13"/>
      <c r="X110" s="13"/>
      <c r="Y110" s="13"/>
      <c r="Z110" s="13"/>
      <c r="AA110" s="13"/>
      <c r="AB110" s="13"/>
      <c r="AC110" s="13"/>
      <c r="AD110" s="13"/>
      <c r="AE110" s="13"/>
      <c r="AT110" s="244" t="s">
        <v>225</v>
      </c>
      <c r="AU110" s="244" t="s">
        <v>85</v>
      </c>
      <c r="AV110" s="13" t="s">
        <v>83</v>
      </c>
      <c r="AW110" s="13" t="s">
        <v>38</v>
      </c>
      <c r="AX110" s="13" t="s">
        <v>76</v>
      </c>
      <c r="AY110" s="244" t="s">
        <v>214</v>
      </c>
    </row>
    <row r="111" s="13" customFormat="1">
      <c r="A111" s="13"/>
      <c r="B111" s="234"/>
      <c r="C111" s="235"/>
      <c r="D111" s="236" t="s">
        <v>225</v>
      </c>
      <c r="E111" s="237" t="s">
        <v>32</v>
      </c>
      <c r="F111" s="238" t="s">
        <v>5296</v>
      </c>
      <c r="G111" s="235"/>
      <c r="H111" s="237" t="s">
        <v>32</v>
      </c>
      <c r="I111" s="239"/>
      <c r="J111" s="235"/>
      <c r="K111" s="235"/>
      <c r="L111" s="240"/>
      <c r="M111" s="241"/>
      <c r="N111" s="242"/>
      <c r="O111" s="242"/>
      <c r="P111" s="242"/>
      <c r="Q111" s="242"/>
      <c r="R111" s="242"/>
      <c r="S111" s="242"/>
      <c r="T111" s="243"/>
      <c r="U111" s="13"/>
      <c r="V111" s="13"/>
      <c r="W111" s="13"/>
      <c r="X111" s="13"/>
      <c r="Y111" s="13"/>
      <c r="Z111" s="13"/>
      <c r="AA111" s="13"/>
      <c r="AB111" s="13"/>
      <c r="AC111" s="13"/>
      <c r="AD111" s="13"/>
      <c r="AE111" s="13"/>
      <c r="AT111" s="244" t="s">
        <v>225</v>
      </c>
      <c r="AU111" s="244" t="s">
        <v>85</v>
      </c>
      <c r="AV111" s="13" t="s">
        <v>83</v>
      </c>
      <c r="AW111" s="13" t="s">
        <v>38</v>
      </c>
      <c r="AX111" s="13" t="s">
        <v>76</v>
      </c>
      <c r="AY111" s="244" t="s">
        <v>214</v>
      </c>
    </row>
    <row r="112" s="13" customFormat="1">
      <c r="A112" s="13"/>
      <c r="B112" s="234"/>
      <c r="C112" s="235"/>
      <c r="D112" s="236" t="s">
        <v>225</v>
      </c>
      <c r="E112" s="237" t="s">
        <v>32</v>
      </c>
      <c r="F112" s="238" t="s">
        <v>5297</v>
      </c>
      <c r="G112" s="235"/>
      <c r="H112" s="237" t="s">
        <v>32</v>
      </c>
      <c r="I112" s="239"/>
      <c r="J112" s="235"/>
      <c r="K112" s="235"/>
      <c r="L112" s="240"/>
      <c r="M112" s="241"/>
      <c r="N112" s="242"/>
      <c r="O112" s="242"/>
      <c r="P112" s="242"/>
      <c r="Q112" s="242"/>
      <c r="R112" s="242"/>
      <c r="S112" s="242"/>
      <c r="T112" s="243"/>
      <c r="U112" s="13"/>
      <c r="V112" s="13"/>
      <c r="W112" s="13"/>
      <c r="X112" s="13"/>
      <c r="Y112" s="13"/>
      <c r="Z112" s="13"/>
      <c r="AA112" s="13"/>
      <c r="AB112" s="13"/>
      <c r="AC112" s="13"/>
      <c r="AD112" s="13"/>
      <c r="AE112" s="13"/>
      <c r="AT112" s="244" t="s">
        <v>225</v>
      </c>
      <c r="AU112" s="244" t="s">
        <v>85</v>
      </c>
      <c r="AV112" s="13" t="s">
        <v>83</v>
      </c>
      <c r="AW112" s="13" t="s">
        <v>38</v>
      </c>
      <c r="AX112" s="13" t="s">
        <v>76</v>
      </c>
      <c r="AY112" s="244" t="s">
        <v>214</v>
      </c>
    </row>
    <row r="113" s="13" customFormat="1">
      <c r="A113" s="13"/>
      <c r="B113" s="234"/>
      <c r="C113" s="235"/>
      <c r="D113" s="236" t="s">
        <v>225</v>
      </c>
      <c r="E113" s="237" t="s">
        <v>32</v>
      </c>
      <c r="F113" s="238" t="s">
        <v>5298</v>
      </c>
      <c r="G113" s="235"/>
      <c r="H113" s="237" t="s">
        <v>32</v>
      </c>
      <c r="I113" s="239"/>
      <c r="J113" s="235"/>
      <c r="K113" s="235"/>
      <c r="L113" s="240"/>
      <c r="M113" s="241"/>
      <c r="N113" s="242"/>
      <c r="O113" s="242"/>
      <c r="P113" s="242"/>
      <c r="Q113" s="242"/>
      <c r="R113" s="242"/>
      <c r="S113" s="242"/>
      <c r="T113" s="243"/>
      <c r="U113" s="13"/>
      <c r="V113" s="13"/>
      <c r="W113" s="13"/>
      <c r="X113" s="13"/>
      <c r="Y113" s="13"/>
      <c r="Z113" s="13"/>
      <c r="AA113" s="13"/>
      <c r="AB113" s="13"/>
      <c r="AC113" s="13"/>
      <c r="AD113" s="13"/>
      <c r="AE113" s="13"/>
      <c r="AT113" s="244" t="s">
        <v>225</v>
      </c>
      <c r="AU113" s="244" t="s">
        <v>85</v>
      </c>
      <c r="AV113" s="13" t="s">
        <v>83</v>
      </c>
      <c r="AW113" s="13" t="s">
        <v>38</v>
      </c>
      <c r="AX113" s="13" t="s">
        <v>76</v>
      </c>
      <c r="AY113" s="244" t="s">
        <v>214</v>
      </c>
    </row>
    <row r="114" s="13" customFormat="1">
      <c r="A114" s="13"/>
      <c r="B114" s="234"/>
      <c r="C114" s="235"/>
      <c r="D114" s="236" t="s">
        <v>225</v>
      </c>
      <c r="E114" s="237" t="s">
        <v>32</v>
      </c>
      <c r="F114" s="238" t="s">
        <v>5299</v>
      </c>
      <c r="G114" s="235"/>
      <c r="H114" s="237" t="s">
        <v>32</v>
      </c>
      <c r="I114" s="239"/>
      <c r="J114" s="235"/>
      <c r="K114" s="235"/>
      <c r="L114" s="240"/>
      <c r="M114" s="241"/>
      <c r="N114" s="242"/>
      <c r="O114" s="242"/>
      <c r="P114" s="242"/>
      <c r="Q114" s="242"/>
      <c r="R114" s="242"/>
      <c r="S114" s="242"/>
      <c r="T114" s="243"/>
      <c r="U114" s="13"/>
      <c r="V114" s="13"/>
      <c r="W114" s="13"/>
      <c r="X114" s="13"/>
      <c r="Y114" s="13"/>
      <c r="Z114" s="13"/>
      <c r="AA114" s="13"/>
      <c r="AB114" s="13"/>
      <c r="AC114" s="13"/>
      <c r="AD114" s="13"/>
      <c r="AE114" s="13"/>
      <c r="AT114" s="244" t="s">
        <v>225</v>
      </c>
      <c r="AU114" s="244" t="s">
        <v>85</v>
      </c>
      <c r="AV114" s="13" t="s">
        <v>83</v>
      </c>
      <c r="AW114" s="13" t="s">
        <v>38</v>
      </c>
      <c r="AX114" s="13" t="s">
        <v>76</v>
      </c>
      <c r="AY114" s="244" t="s">
        <v>214</v>
      </c>
    </row>
    <row r="115" s="13" customFormat="1">
      <c r="A115" s="13"/>
      <c r="B115" s="234"/>
      <c r="C115" s="235"/>
      <c r="D115" s="236" t="s">
        <v>225</v>
      </c>
      <c r="E115" s="237" t="s">
        <v>32</v>
      </c>
      <c r="F115" s="238" t="s">
        <v>5298</v>
      </c>
      <c r="G115" s="235"/>
      <c r="H115" s="237" t="s">
        <v>32</v>
      </c>
      <c r="I115" s="239"/>
      <c r="J115" s="235"/>
      <c r="K115" s="235"/>
      <c r="L115" s="240"/>
      <c r="M115" s="241"/>
      <c r="N115" s="242"/>
      <c r="O115" s="242"/>
      <c r="P115" s="242"/>
      <c r="Q115" s="242"/>
      <c r="R115" s="242"/>
      <c r="S115" s="242"/>
      <c r="T115" s="243"/>
      <c r="U115" s="13"/>
      <c r="V115" s="13"/>
      <c r="W115" s="13"/>
      <c r="X115" s="13"/>
      <c r="Y115" s="13"/>
      <c r="Z115" s="13"/>
      <c r="AA115" s="13"/>
      <c r="AB115" s="13"/>
      <c r="AC115" s="13"/>
      <c r="AD115" s="13"/>
      <c r="AE115" s="13"/>
      <c r="AT115" s="244" t="s">
        <v>225</v>
      </c>
      <c r="AU115" s="244" t="s">
        <v>85</v>
      </c>
      <c r="AV115" s="13" t="s">
        <v>83</v>
      </c>
      <c r="AW115" s="13" t="s">
        <v>38</v>
      </c>
      <c r="AX115" s="13" t="s">
        <v>76</v>
      </c>
      <c r="AY115" s="244" t="s">
        <v>214</v>
      </c>
    </row>
    <row r="116" s="13" customFormat="1">
      <c r="A116" s="13"/>
      <c r="B116" s="234"/>
      <c r="C116" s="235"/>
      <c r="D116" s="236" t="s">
        <v>225</v>
      </c>
      <c r="E116" s="237" t="s">
        <v>32</v>
      </c>
      <c r="F116" s="238" t="s">
        <v>5300</v>
      </c>
      <c r="G116" s="235"/>
      <c r="H116" s="237" t="s">
        <v>32</v>
      </c>
      <c r="I116" s="239"/>
      <c r="J116" s="235"/>
      <c r="K116" s="235"/>
      <c r="L116" s="240"/>
      <c r="M116" s="241"/>
      <c r="N116" s="242"/>
      <c r="O116" s="242"/>
      <c r="P116" s="242"/>
      <c r="Q116" s="242"/>
      <c r="R116" s="242"/>
      <c r="S116" s="242"/>
      <c r="T116" s="243"/>
      <c r="U116" s="13"/>
      <c r="V116" s="13"/>
      <c r="W116" s="13"/>
      <c r="X116" s="13"/>
      <c r="Y116" s="13"/>
      <c r="Z116" s="13"/>
      <c r="AA116" s="13"/>
      <c r="AB116" s="13"/>
      <c r="AC116" s="13"/>
      <c r="AD116" s="13"/>
      <c r="AE116" s="13"/>
      <c r="AT116" s="244" t="s">
        <v>225</v>
      </c>
      <c r="AU116" s="244" t="s">
        <v>85</v>
      </c>
      <c r="AV116" s="13" t="s">
        <v>83</v>
      </c>
      <c r="AW116" s="13" t="s">
        <v>38</v>
      </c>
      <c r="AX116" s="13" t="s">
        <v>76</v>
      </c>
      <c r="AY116" s="244" t="s">
        <v>214</v>
      </c>
    </row>
    <row r="117" s="13" customFormat="1">
      <c r="A117" s="13"/>
      <c r="B117" s="234"/>
      <c r="C117" s="235"/>
      <c r="D117" s="236" t="s">
        <v>225</v>
      </c>
      <c r="E117" s="237" t="s">
        <v>32</v>
      </c>
      <c r="F117" s="238" t="s">
        <v>5301</v>
      </c>
      <c r="G117" s="235"/>
      <c r="H117" s="237" t="s">
        <v>32</v>
      </c>
      <c r="I117" s="239"/>
      <c r="J117" s="235"/>
      <c r="K117" s="235"/>
      <c r="L117" s="240"/>
      <c r="M117" s="241"/>
      <c r="N117" s="242"/>
      <c r="O117" s="242"/>
      <c r="P117" s="242"/>
      <c r="Q117" s="242"/>
      <c r="R117" s="242"/>
      <c r="S117" s="242"/>
      <c r="T117" s="243"/>
      <c r="U117" s="13"/>
      <c r="V117" s="13"/>
      <c r="W117" s="13"/>
      <c r="X117" s="13"/>
      <c r="Y117" s="13"/>
      <c r="Z117" s="13"/>
      <c r="AA117" s="13"/>
      <c r="AB117" s="13"/>
      <c r="AC117" s="13"/>
      <c r="AD117" s="13"/>
      <c r="AE117" s="13"/>
      <c r="AT117" s="244" t="s">
        <v>225</v>
      </c>
      <c r="AU117" s="244" t="s">
        <v>85</v>
      </c>
      <c r="AV117" s="13" t="s">
        <v>83</v>
      </c>
      <c r="AW117" s="13" t="s">
        <v>38</v>
      </c>
      <c r="AX117" s="13" t="s">
        <v>76</v>
      </c>
      <c r="AY117" s="244" t="s">
        <v>214</v>
      </c>
    </row>
    <row r="118" s="13" customFormat="1">
      <c r="A118" s="13"/>
      <c r="B118" s="234"/>
      <c r="C118" s="235"/>
      <c r="D118" s="236" t="s">
        <v>225</v>
      </c>
      <c r="E118" s="237" t="s">
        <v>32</v>
      </c>
      <c r="F118" s="238" t="s">
        <v>5302</v>
      </c>
      <c r="G118" s="235"/>
      <c r="H118" s="237" t="s">
        <v>32</v>
      </c>
      <c r="I118" s="239"/>
      <c r="J118" s="235"/>
      <c r="K118" s="235"/>
      <c r="L118" s="240"/>
      <c r="M118" s="241"/>
      <c r="N118" s="242"/>
      <c r="O118" s="242"/>
      <c r="P118" s="242"/>
      <c r="Q118" s="242"/>
      <c r="R118" s="242"/>
      <c r="S118" s="242"/>
      <c r="T118" s="243"/>
      <c r="U118" s="13"/>
      <c r="V118" s="13"/>
      <c r="W118" s="13"/>
      <c r="X118" s="13"/>
      <c r="Y118" s="13"/>
      <c r="Z118" s="13"/>
      <c r="AA118" s="13"/>
      <c r="AB118" s="13"/>
      <c r="AC118" s="13"/>
      <c r="AD118" s="13"/>
      <c r="AE118" s="13"/>
      <c r="AT118" s="244" t="s">
        <v>225</v>
      </c>
      <c r="AU118" s="244" t="s">
        <v>85</v>
      </c>
      <c r="AV118" s="13" t="s">
        <v>83</v>
      </c>
      <c r="AW118" s="13" t="s">
        <v>38</v>
      </c>
      <c r="AX118" s="13" t="s">
        <v>76</v>
      </c>
      <c r="AY118" s="244" t="s">
        <v>214</v>
      </c>
    </row>
    <row r="119" s="13" customFormat="1">
      <c r="A119" s="13"/>
      <c r="B119" s="234"/>
      <c r="C119" s="235"/>
      <c r="D119" s="236" t="s">
        <v>225</v>
      </c>
      <c r="E119" s="237" t="s">
        <v>32</v>
      </c>
      <c r="F119" s="238" t="s">
        <v>5303</v>
      </c>
      <c r="G119" s="235"/>
      <c r="H119" s="237" t="s">
        <v>32</v>
      </c>
      <c r="I119" s="239"/>
      <c r="J119" s="235"/>
      <c r="K119" s="235"/>
      <c r="L119" s="240"/>
      <c r="M119" s="241"/>
      <c r="N119" s="242"/>
      <c r="O119" s="242"/>
      <c r="P119" s="242"/>
      <c r="Q119" s="242"/>
      <c r="R119" s="242"/>
      <c r="S119" s="242"/>
      <c r="T119" s="243"/>
      <c r="U119" s="13"/>
      <c r="V119" s="13"/>
      <c r="W119" s="13"/>
      <c r="X119" s="13"/>
      <c r="Y119" s="13"/>
      <c r="Z119" s="13"/>
      <c r="AA119" s="13"/>
      <c r="AB119" s="13"/>
      <c r="AC119" s="13"/>
      <c r="AD119" s="13"/>
      <c r="AE119" s="13"/>
      <c r="AT119" s="244" t="s">
        <v>225</v>
      </c>
      <c r="AU119" s="244" t="s">
        <v>85</v>
      </c>
      <c r="AV119" s="13" t="s">
        <v>83</v>
      </c>
      <c r="AW119" s="13" t="s">
        <v>38</v>
      </c>
      <c r="AX119" s="13" t="s">
        <v>76</v>
      </c>
      <c r="AY119" s="244" t="s">
        <v>214</v>
      </c>
    </row>
    <row r="120" s="13" customFormat="1">
      <c r="A120" s="13"/>
      <c r="B120" s="234"/>
      <c r="C120" s="235"/>
      <c r="D120" s="236" t="s">
        <v>225</v>
      </c>
      <c r="E120" s="237" t="s">
        <v>32</v>
      </c>
      <c r="F120" s="238" t="s">
        <v>5304</v>
      </c>
      <c r="G120" s="235"/>
      <c r="H120" s="237" t="s">
        <v>32</v>
      </c>
      <c r="I120" s="239"/>
      <c r="J120" s="235"/>
      <c r="K120" s="235"/>
      <c r="L120" s="240"/>
      <c r="M120" s="241"/>
      <c r="N120" s="242"/>
      <c r="O120" s="242"/>
      <c r="P120" s="242"/>
      <c r="Q120" s="242"/>
      <c r="R120" s="242"/>
      <c r="S120" s="242"/>
      <c r="T120" s="243"/>
      <c r="U120" s="13"/>
      <c r="V120" s="13"/>
      <c r="W120" s="13"/>
      <c r="X120" s="13"/>
      <c r="Y120" s="13"/>
      <c r="Z120" s="13"/>
      <c r="AA120" s="13"/>
      <c r="AB120" s="13"/>
      <c r="AC120" s="13"/>
      <c r="AD120" s="13"/>
      <c r="AE120" s="13"/>
      <c r="AT120" s="244" t="s">
        <v>225</v>
      </c>
      <c r="AU120" s="244" t="s">
        <v>85</v>
      </c>
      <c r="AV120" s="13" t="s">
        <v>83</v>
      </c>
      <c r="AW120" s="13" t="s">
        <v>38</v>
      </c>
      <c r="AX120" s="13" t="s">
        <v>76</v>
      </c>
      <c r="AY120" s="244" t="s">
        <v>214</v>
      </c>
    </row>
    <row r="121" s="13" customFormat="1">
      <c r="A121" s="13"/>
      <c r="B121" s="234"/>
      <c r="C121" s="235"/>
      <c r="D121" s="236" t="s">
        <v>225</v>
      </c>
      <c r="E121" s="237" t="s">
        <v>32</v>
      </c>
      <c r="F121" s="238" t="s">
        <v>5305</v>
      </c>
      <c r="G121" s="235"/>
      <c r="H121" s="237" t="s">
        <v>32</v>
      </c>
      <c r="I121" s="239"/>
      <c r="J121" s="235"/>
      <c r="K121" s="235"/>
      <c r="L121" s="240"/>
      <c r="M121" s="241"/>
      <c r="N121" s="242"/>
      <c r="O121" s="242"/>
      <c r="P121" s="242"/>
      <c r="Q121" s="242"/>
      <c r="R121" s="242"/>
      <c r="S121" s="242"/>
      <c r="T121" s="243"/>
      <c r="U121" s="13"/>
      <c r="V121" s="13"/>
      <c r="W121" s="13"/>
      <c r="X121" s="13"/>
      <c r="Y121" s="13"/>
      <c r="Z121" s="13"/>
      <c r="AA121" s="13"/>
      <c r="AB121" s="13"/>
      <c r="AC121" s="13"/>
      <c r="AD121" s="13"/>
      <c r="AE121" s="13"/>
      <c r="AT121" s="244" t="s">
        <v>225</v>
      </c>
      <c r="AU121" s="244" t="s">
        <v>85</v>
      </c>
      <c r="AV121" s="13" t="s">
        <v>83</v>
      </c>
      <c r="AW121" s="13" t="s">
        <v>38</v>
      </c>
      <c r="AX121" s="13" t="s">
        <v>76</v>
      </c>
      <c r="AY121" s="244" t="s">
        <v>214</v>
      </c>
    </row>
    <row r="122" s="14" customFormat="1">
      <c r="A122" s="14"/>
      <c r="B122" s="245"/>
      <c r="C122" s="246"/>
      <c r="D122" s="236" t="s">
        <v>225</v>
      </c>
      <c r="E122" s="247" t="s">
        <v>32</v>
      </c>
      <c r="F122" s="248" t="s">
        <v>5306</v>
      </c>
      <c r="G122" s="246"/>
      <c r="H122" s="249">
        <v>33</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6" customFormat="1">
      <c r="A123" s="16"/>
      <c r="B123" s="278"/>
      <c r="C123" s="279"/>
      <c r="D123" s="236" t="s">
        <v>225</v>
      </c>
      <c r="E123" s="280" t="s">
        <v>32</v>
      </c>
      <c r="F123" s="281" t="s">
        <v>753</v>
      </c>
      <c r="G123" s="279"/>
      <c r="H123" s="282">
        <v>33</v>
      </c>
      <c r="I123" s="283"/>
      <c r="J123" s="279"/>
      <c r="K123" s="279"/>
      <c r="L123" s="284"/>
      <c r="M123" s="285"/>
      <c r="N123" s="286"/>
      <c r="O123" s="286"/>
      <c r="P123" s="286"/>
      <c r="Q123" s="286"/>
      <c r="R123" s="286"/>
      <c r="S123" s="286"/>
      <c r="T123" s="287"/>
      <c r="U123" s="16"/>
      <c r="V123" s="16"/>
      <c r="W123" s="16"/>
      <c r="X123" s="16"/>
      <c r="Y123" s="16"/>
      <c r="Z123" s="16"/>
      <c r="AA123" s="16"/>
      <c r="AB123" s="16"/>
      <c r="AC123" s="16"/>
      <c r="AD123" s="16"/>
      <c r="AE123" s="16"/>
      <c r="AT123" s="288" t="s">
        <v>225</v>
      </c>
      <c r="AU123" s="288" t="s">
        <v>85</v>
      </c>
      <c r="AV123" s="16" t="s">
        <v>234</v>
      </c>
      <c r="AW123" s="16" t="s">
        <v>38</v>
      </c>
      <c r="AX123" s="16" t="s">
        <v>76</v>
      </c>
      <c r="AY123" s="288" t="s">
        <v>214</v>
      </c>
    </row>
    <row r="124" s="15" customFormat="1">
      <c r="A124" s="15"/>
      <c r="B124" s="256"/>
      <c r="C124" s="257"/>
      <c r="D124" s="236" t="s">
        <v>225</v>
      </c>
      <c r="E124" s="258" t="s">
        <v>32</v>
      </c>
      <c r="F124" s="259" t="s">
        <v>256</v>
      </c>
      <c r="G124" s="257"/>
      <c r="H124" s="260">
        <v>33</v>
      </c>
      <c r="I124" s="261"/>
      <c r="J124" s="257"/>
      <c r="K124" s="257"/>
      <c r="L124" s="262"/>
      <c r="M124" s="263"/>
      <c r="N124" s="264"/>
      <c r="O124" s="264"/>
      <c r="P124" s="264"/>
      <c r="Q124" s="264"/>
      <c r="R124" s="264"/>
      <c r="S124" s="264"/>
      <c r="T124" s="265"/>
      <c r="U124" s="15"/>
      <c r="V124" s="15"/>
      <c r="W124" s="15"/>
      <c r="X124" s="15"/>
      <c r="Y124" s="15"/>
      <c r="Z124" s="15"/>
      <c r="AA124" s="15"/>
      <c r="AB124" s="15"/>
      <c r="AC124" s="15"/>
      <c r="AD124" s="15"/>
      <c r="AE124" s="15"/>
      <c r="AT124" s="266" t="s">
        <v>225</v>
      </c>
      <c r="AU124" s="266" t="s">
        <v>85</v>
      </c>
      <c r="AV124" s="15" t="s">
        <v>215</v>
      </c>
      <c r="AW124" s="15" t="s">
        <v>38</v>
      </c>
      <c r="AX124" s="15" t="s">
        <v>83</v>
      </c>
      <c r="AY124" s="266" t="s">
        <v>214</v>
      </c>
    </row>
    <row r="125" s="2" customFormat="1" ht="33" customHeight="1">
      <c r="A125" s="42"/>
      <c r="B125" s="43"/>
      <c r="C125" s="216" t="s">
        <v>85</v>
      </c>
      <c r="D125" s="216" t="s">
        <v>217</v>
      </c>
      <c r="E125" s="217" t="s">
        <v>5307</v>
      </c>
      <c r="F125" s="218" t="s">
        <v>5308</v>
      </c>
      <c r="G125" s="219" t="s">
        <v>230</v>
      </c>
      <c r="H125" s="220">
        <v>252.5</v>
      </c>
      <c r="I125" s="221"/>
      <c r="J125" s="222">
        <f>ROUND(I125*H125,2)</f>
        <v>0</v>
      </c>
      <c r="K125" s="218" t="s">
        <v>32</v>
      </c>
      <c r="L125" s="48"/>
      <c r="M125" s="223" t="s">
        <v>32</v>
      </c>
      <c r="N125" s="224" t="s">
        <v>47</v>
      </c>
      <c r="O125" s="88"/>
      <c r="P125" s="225">
        <f>O125*H125</f>
        <v>0</v>
      </c>
      <c r="Q125" s="225">
        <v>0.00696</v>
      </c>
      <c r="R125" s="225">
        <f>Q125*H125</f>
        <v>1.7574000000000001</v>
      </c>
      <c r="S125" s="225">
        <v>0</v>
      </c>
      <c r="T125" s="226">
        <f>S125*H125</f>
        <v>0</v>
      </c>
      <c r="U125" s="42"/>
      <c r="V125" s="42"/>
      <c r="W125" s="42"/>
      <c r="X125" s="42"/>
      <c r="Y125" s="42"/>
      <c r="Z125" s="42"/>
      <c r="AA125" s="42"/>
      <c r="AB125" s="42"/>
      <c r="AC125" s="42"/>
      <c r="AD125" s="42"/>
      <c r="AE125" s="42"/>
      <c r="AR125" s="227" t="s">
        <v>215</v>
      </c>
      <c r="AT125" s="227" t="s">
        <v>217</v>
      </c>
      <c r="AU125" s="227" t="s">
        <v>85</v>
      </c>
      <c r="AY125" s="20" t="s">
        <v>214</v>
      </c>
      <c r="BE125" s="228">
        <f>IF(N125="základní",J125,0)</f>
        <v>0</v>
      </c>
      <c r="BF125" s="228">
        <f>IF(N125="snížená",J125,0)</f>
        <v>0</v>
      </c>
      <c r="BG125" s="228">
        <f>IF(N125="zákl. přenesená",J125,0)</f>
        <v>0</v>
      </c>
      <c r="BH125" s="228">
        <f>IF(N125="sníž. přenesená",J125,0)</f>
        <v>0</v>
      </c>
      <c r="BI125" s="228">
        <f>IF(N125="nulová",J125,0)</f>
        <v>0</v>
      </c>
      <c r="BJ125" s="20" t="s">
        <v>83</v>
      </c>
      <c r="BK125" s="228">
        <f>ROUND(I125*H125,2)</f>
        <v>0</v>
      </c>
      <c r="BL125" s="20" t="s">
        <v>215</v>
      </c>
      <c r="BM125" s="227" t="s">
        <v>5309</v>
      </c>
    </row>
    <row r="126" s="2" customFormat="1">
      <c r="A126" s="42"/>
      <c r="B126" s="43"/>
      <c r="C126" s="44"/>
      <c r="D126" s="236" t="s">
        <v>283</v>
      </c>
      <c r="E126" s="44"/>
      <c r="F126" s="267" t="s">
        <v>5310</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283</v>
      </c>
      <c r="AU126" s="20" t="s">
        <v>85</v>
      </c>
    </row>
    <row r="127" s="13" customFormat="1">
      <c r="A127" s="13"/>
      <c r="B127" s="234"/>
      <c r="C127" s="235"/>
      <c r="D127" s="236" t="s">
        <v>225</v>
      </c>
      <c r="E127" s="237" t="s">
        <v>32</v>
      </c>
      <c r="F127" s="238" t="s">
        <v>5311</v>
      </c>
      <c r="G127" s="235"/>
      <c r="H127" s="237" t="s">
        <v>32</v>
      </c>
      <c r="I127" s="239"/>
      <c r="J127" s="235"/>
      <c r="K127" s="235"/>
      <c r="L127" s="240"/>
      <c r="M127" s="241"/>
      <c r="N127" s="242"/>
      <c r="O127" s="242"/>
      <c r="P127" s="242"/>
      <c r="Q127" s="242"/>
      <c r="R127" s="242"/>
      <c r="S127" s="242"/>
      <c r="T127" s="243"/>
      <c r="U127" s="13"/>
      <c r="V127" s="13"/>
      <c r="W127" s="13"/>
      <c r="X127" s="13"/>
      <c r="Y127" s="13"/>
      <c r="Z127" s="13"/>
      <c r="AA127" s="13"/>
      <c r="AB127" s="13"/>
      <c r="AC127" s="13"/>
      <c r="AD127" s="13"/>
      <c r="AE127" s="13"/>
      <c r="AT127" s="244" t="s">
        <v>225</v>
      </c>
      <c r="AU127" s="244" t="s">
        <v>85</v>
      </c>
      <c r="AV127" s="13" t="s">
        <v>83</v>
      </c>
      <c r="AW127" s="13" t="s">
        <v>38</v>
      </c>
      <c r="AX127" s="13" t="s">
        <v>76</v>
      </c>
      <c r="AY127" s="244" t="s">
        <v>214</v>
      </c>
    </row>
    <row r="128" s="13" customFormat="1">
      <c r="A128" s="13"/>
      <c r="B128" s="234"/>
      <c r="C128" s="235"/>
      <c r="D128" s="236" t="s">
        <v>225</v>
      </c>
      <c r="E128" s="237" t="s">
        <v>32</v>
      </c>
      <c r="F128" s="238" t="s">
        <v>5312</v>
      </c>
      <c r="G128" s="235"/>
      <c r="H128" s="237" t="s">
        <v>32</v>
      </c>
      <c r="I128" s="239"/>
      <c r="J128" s="235"/>
      <c r="K128" s="235"/>
      <c r="L128" s="240"/>
      <c r="M128" s="241"/>
      <c r="N128" s="242"/>
      <c r="O128" s="242"/>
      <c r="P128" s="242"/>
      <c r="Q128" s="242"/>
      <c r="R128" s="242"/>
      <c r="S128" s="242"/>
      <c r="T128" s="243"/>
      <c r="U128" s="13"/>
      <c r="V128" s="13"/>
      <c r="W128" s="13"/>
      <c r="X128" s="13"/>
      <c r="Y128" s="13"/>
      <c r="Z128" s="13"/>
      <c r="AA128" s="13"/>
      <c r="AB128" s="13"/>
      <c r="AC128" s="13"/>
      <c r="AD128" s="13"/>
      <c r="AE128" s="13"/>
      <c r="AT128" s="244" t="s">
        <v>225</v>
      </c>
      <c r="AU128" s="244" t="s">
        <v>85</v>
      </c>
      <c r="AV128" s="13" t="s">
        <v>83</v>
      </c>
      <c r="AW128" s="13" t="s">
        <v>38</v>
      </c>
      <c r="AX128" s="13" t="s">
        <v>76</v>
      </c>
      <c r="AY128" s="244" t="s">
        <v>214</v>
      </c>
    </row>
    <row r="129" s="13" customFormat="1">
      <c r="A129" s="13"/>
      <c r="B129" s="234"/>
      <c r="C129" s="235"/>
      <c r="D129" s="236" t="s">
        <v>225</v>
      </c>
      <c r="E129" s="237" t="s">
        <v>32</v>
      </c>
      <c r="F129" s="238" t="s">
        <v>5313</v>
      </c>
      <c r="G129" s="235"/>
      <c r="H129" s="237" t="s">
        <v>32</v>
      </c>
      <c r="I129" s="239"/>
      <c r="J129" s="235"/>
      <c r="K129" s="235"/>
      <c r="L129" s="240"/>
      <c r="M129" s="241"/>
      <c r="N129" s="242"/>
      <c r="O129" s="242"/>
      <c r="P129" s="242"/>
      <c r="Q129" s="242"/>
      <c r="R129" s="242"/>
      <c r="S129" s="242"/>
      <c r="T129" s="243"/>
      <c r="U129" s="13"/>
      <c r="V129" s="13"/>
      <c r="W129" s="13"/>
      <c r="X129" s="13"/>
      <c r="Y129" s="13"/>
      <c r="Z129" s="13"/>
      <c r="AA129" s="13"/>
      <c r="AB129" s="13"/>
      <c r="AC129" s="13"/>
      <c r="AD129" s="13"/>
      <c r="AE129" s="13"/>
      <c r="AT129" s="244" t="s">
        <v>225</v>
      </c>
      <c r="AU129" s="244" t="s">
        <v>85</v>
      </c>
      <c r="AV129" s="13" t="s">
        <v>83</v>
      </c>
      <c r="AW129" s="13" t="s">
        <v>38</v>
      </c>
      <c r="AX129" s="13" t="s">
        <v>76</v>
      </c>
      <c r="AY129" s="244" t="s">
        <v>214</v>
      </c>
    </row>
    <row r="130" s="13" customFormat="1">
      <c r="A130" s="13"/>
      <c r="B130" s="234"/>
      <c r="C130" s="235"/>
      <c r="D130" s="236" t="s">
        <v>225</v>
      </c>
      <c r="E130" s="237" t="s">
        <v>32</v>
      </c>
      <c r="F130" s="238" t="s">
        <v>5314</v>
      </c>
      <c r="G130" s="235"/>
      <c r="H130" s="237" t="s">
        <v>32</v>
      </c>
      <c r="I130" s="239"/>
      <c r="J130" s="235"/>
      <c r="K130" s="235"/>
      <c r="L130" s="240"/>
      <c r="M130" s="241"/>
      <c r="N130" s="242"/>
      <c r="O130" s="242"/>
      <c r="P130" s="242"/>
      <c r="Q130" s="242"/>
      <c r="R130" s="242"/>
      <c r="S130" s="242"/>
      <c r="T130" s="243"/>
      <c r="U130" s="13"/>
      <c r="V130" s="13"/>
      <c r="W130" s="13"/>
      <c r="X130" s="13"/>
      <c r="Y130" s="13"/>
      <c r="Z130" s="13"/>
      <c r="AA130" s="13"/>
      <c r="AB130" s="13"/>
      <c r="AC130" s="13"/>
      <c r="AD130" s="13"/>
      <c r="AE130" s="13"/>
      <c r="AT130" s="244" t="s">
        <v>225</v>
      </c>
      <c r="AU130" s="244" t="s">
        <v>85</v>
      </c>
      <c r="AV130" s="13" t="s">
        <v>83</v>
      </c>
      <c r="AW130" s="13" t="s">
        <v>38</v>
      </c>
      <c r="AX130" s="13" t="s">
        <v>76</v>
      </c>
      <c r="AY130" s="244" t="s">
        <v>214</v>
      </c>
    </row>
    <row r="131" s="13" customFormat="1">
      <c r="A131" s="13"/>
      <c r="B131" s="234"/>
      <c r="C131" s="235"/>
      <c r="D131" s="236" t="s">
        <v>225</v>
      </c>
      <c r="E131" s="237" t="s">
        <v>32</v>
      </c>
      <c r="F131" s="238" t="s">
        <v>5315</v>
      </c>
      <c r="G131" s="235"/>
      <c r="H131" s="237" t="s">
        <v>32</v>
      </c>
      <c r="I131" s="239"/>
      <c r="J131" s="235"/>
      <c r="K131" s="235"/>
      <c r="L131" s="240"/>
      <c r="M131" s="241"/>
      <c r="N131" s="242"/>
      <c r="O131" s="242"/>
      <c r="P131" s="242"/>
      <c r="Q131" s="242"/>
      <c r="R131" s="242"/>
      <c r="S131" s="242"/>
      <c r="T131" s="243"/>
      <c r="U131" s="13"/>
      <c r="V131" s="13"/>
      <c r="W131" s="13"/>
      <c r="X131" s="13"/>
      <c r="Y131" s="13"/>
      <c r="Z131" s="13"/>
      <c r="AA131" s="13"/>
      <c r="AB131" s="13"/>
      <c r="AC131" s="13"/>
      <c r="AD131" s="13"/>
      <c r="AE131" s="13"/>
      <c r="AT131" s="244" t="s">
        <v>225</v>
      </c>
      <c r="AU131" s="244" t="s">
        <v>85</v>
      </c>
      <c r="AV131" s="13" t="s">
        <v>83</v>
      </c>
      <c r="AW131" s="13" t="s">
        <v>38</v>
      </c>
      <c r="AX131" s="13" t="s">
        <v>76</v>
      </c>
      <c r="AY131" s="244" t="s">
        <v>214</v>
      </c>
    </row>
    <row r="132" s="13" customFormat="1">
      <c r="A132" s="13"/>
      <c r="B132" s="234"/>
      <c r="C132" s="235"/>
      <c r="D132" s="236" t="s">
        <v>225</v>
      </c>
      <c r="E132" s="237" t="s">
        <v>32</v>
      </c>
      <c r="F132" s="238" t="s">
        <v>5316</v>
      </c>
      <c r="G132" s="235"/>
      <c r="H132" s="237" t="s">
        <v>32</v>
      </c>
      <c r="I132" s="239"/>
      <c r="J132" s="235"/>
      <c r="K132" s="235"/>
      <c r="L132" s="240"/>
      <c r="M132" s="241"/>
      <c r="N132" s="242"/>
      <c r="O132" s="242"/>
      <c r="P132" s="242"/>
      <c r="Q132" s="242"/>
      <c r="R132" s="242"/>
      <c r="S132" s="242"/>
      <c r="T132" s="243"/>
      <c r="U132" s="13"/>
      <c r="V132" s="13"/>
      <c r="W132" s="13"/>
      <c r="X132" s="13"/>
      <c r="Y132" s="13"/>
      <c r="Z132" s="13"/>
      <c r="AA132" s="13"/>
      <c r="AB132" s="13"/>
      <c r="AC132" s="13"/>
      <c r="AD132" s="13"/>
      <c r="AE132" s="13"/>
      <c r="AT132" s="244" t="s">
        <v>225</v>
      </c>
      <c r="AU132" s="244" t="s">
        <v>85</v>
      </c>
      <c r="AV132" s="13" t="s">
        <v>83</v>
      </c>
      <c r="AW132" s="13" t="s">
        <v>38</v>
      </c>
      <c r="AX132" s="13" t="s">
        <v>76</v>
      </c>
      <c r="AY132" s="244" t="s">
        <v>214</v>
      </c>
    </row>
    <row r="133" s="13" customFormat="1">
      <c r="A133" s="13"/>
      <c r="B133" s="234"/>
      <c r="C133" s="235"/>
      <c r="D133" s="236" t="s">
        <v>225</v>
      </c>
      <c r="E133" s="237" t="s">
        <v>32</v>
      </c>
      <c r="F133" s="238" t="s">
        <v>5317</v>
      </c>
      <c r="G133" s="235"/>
      <c r="H133" s="237" t="s">
        <v>32</v>
      </c>
      <c r="I133" s="239"/>
      <c r="J133" s="235"/>
      <c r="K133" s="235"/>
      <c r="L133" s="240"/>
      <c r="M133" s="241"/>
      <c r="N133" s="242"/>
      <c r="O133" s="242"/>
      <c r="P133" s="242"/>
      <c r="Q133" s="242"/>
      <c r="R133" s="242"/>
      <c r="S133" s="242"/>
      <c r="T133" s="243"/>
      <c r="U133" s="13"/>
      <c r="V133" s="13"/>
      <c r="W133" s="13"/>
      <c r="X133" s="13"/>
      <c r="Y133" s="13"/>
      <c r="Z133" s="13"/>
      <c r="AA133" s="13"/>
      <c r="AB133" s="13"/>
      <c r="AC133" s="13"/>
      <c r="AD133" s="13"/>
      <c r="AE133" s="13"/>
      <c r="AT133" s="244" t="s">
        <v>225</v>
      </c>
      <c r="AU133" s="244" t="s">
        <v>85</v>
      </c>
      <c r="AV133" s="13" t="s">
        <v>83</v>
      </c>
      <c r="AW133" s="13" t="s">
        <v>38</v>
      </c>
      <c r="AX133" s="13" t="s">
        <v>76</v>
      </c>
      <c r="AY133" s="244" t="s">
        <v>214</v>
      </c>
    </row>
    <row r="134" s="13" customFormat="1">
      <c r="A134" s="13"/>
      <c r="B134" s="234"/>
      <c r="C134" s="235"/>
      <c r="D134" s="236" t="s">
        <v>225</v>
      </c>
      <c r="E134" s="237" t="s">
        <v>32</v>
      </c>
      <c r="F134" s="238" t="s">
        <v>5318</v>
      </c>
      <c r="G134" s="235"/>
      <c r="H134" s="237" t="s">
        <v>32</v>
      </c>
      <c r="I134" s="239"/>
      <c r="J134" s="235"/>
      <c r="K134" s="235"/>
      <c r="L134" s="240"/>
      <c r="M134" s="241"/>
      <c r="N134" s="242"/>
      <c r="O134" s="242"/>
      <c r="P134" s="242"/>
      <c r="Q134" s="242"/>
      <c r="R134" s="242"/>
      <c r="S134" s="242"/>
      <c r="T134" s="243"/>
      <c r="U134" s="13"/>
      <c r="V134" s="13"/>
      <c r="W134" s="13"/>
      <c r="X134" s="13"/>
      <c r="Y134" s="13"/>
      <c r="Z134" s="13"/>
      <c r="AA134" s="13"/>
      <c r="AB134" s="13"/>
      <c r="AC134" s="13"/>
      <c r="AD134" s="13"/>
      <c r="AE134" s="13"/>
      <c r="AT134" s="244" t="s">
        <v>225</v>
      </c>
      <c r="AU134" s="244" t="s">
        <v>85</v>
      </c>
      <c r="AV134" s="13" t="s">
        <v>83</v>
      </c>
      <c r="AW134" s="13" t="s">
        <v>38</v>
      </c>
      <c r="AX134" s="13" t="s">
        <v>76</v>
      </c>
      <c r="AY134" s="244" t="s">
        <v>214</v>
      </c>
    </row>
    <row r="135" s="13" customFormat="1">
      <c r="A135" s="13"/>
      <c r="B135" s="234"/>
      <c r="C135" s="235"/>
      <c r="D135" s="236" t="s">
        <v>225</v>
      </c>
      <c r="E135" s="237" t="s">
        <v>32</v>
      </c>
      <c r="F135" s="238" t="s">
        <v>5319</v>
      </c>
      <c r="G135" s="235"/>
      <c r="H135" s="237" t="s">
        <v>32</v>
      </c>
      <c r="I135" s="239"/>
      <c r="J135" s="235"/>
      <c r="K135" s="235"/>
      <c r="L135" s="240"/>
      <c r="M135" s="241"/>
      <c r="N135" s="242"/>
      <c r="O135" s="242"/>
      <c r="P135" s="242"/>
      <c r="Q135" s="242"/>
      <c r="R135" s="242"/>
      <c r="S135" s="242"/>
      <c r="T135" s="243"/>
      <c r="U135" s="13"/>
      <c r="V135" s="13"/>
      <c r="W135" s="13"/>
      <c r="X135" s="13"/>
      <c r="Y135" s="13"/>
      <c r="Z135" s="13"/>
      <c r="AA135" s="13"/>
      <c r="AB135" s="13"/>
      <c r="AC135" s="13"/>
      <c r="AD135" s="13"/>
      <c r="AE135" s="13"/>
      <c r="AT135" s="244" t="s">
        <v>225</v>
      </c>
      <c r="AU135" s="244" t="s">
        <v>85</v>
      </c>
      <c r="AV135" s="13" t="s">
        <v>83</v>
      </c>
      <c r="AW135" s="13" t="s">
        <v>38</v>
      </c>
      <c r="AX135" s="13" t="s">
        <v>76</v>
      </c>
      <c r="AY135" s="244" t="s">
        <v>214</v>
      </c>
    </row>
    <row r="136" s="13" customFormat="1">
      <c r="A136" s="13"/>
      <c r="B136" s="234"/>
      <c r="C136" s="235"/>
      <c r="D136" s="236" t="s">
        <v>225</v>
      </c>
      <c r="E136" s="237" t="s">
        <v>32</v>
      </c>
      <c r="F136" s="238" t="s">
        <v>5320</v>
      </c>
      <c r="G136" s="235"/>
      <c r="H136" s="237" t="s">
        <v>32</v>
      </c>
      <c r="I136" s="239"/>
      <c r="J136" s="235"/>
      <c r="K136" s="235"/>
      <c r="L136" s="240"/>
      <c r="M136" s="241"/>
      <c r="N136" s="242"/>
      <c r="O136" s="242"/>
      <c r="P136" s="242"/>
      <c r="Q136" s="242"/>
      <c r="R136" s="242"/>
      <c r="S136" s="242"/>
      <c r="T136" s="243"/>
      <c r="U136" s="13"/>
      <c r="V136" s="13"/>
      <c r="W136" s="13"/>
      <c r="X136" s="13"/>
      <c r="Y136" s="13"/>
      <c r="Z136" s="13"/>
      <c r="AA136" s="13"/>
      <c r="AB136" s="13"/>
      <c r="AC136" s="13"/>
      <c r="AD136" s="13"/>
      <c r="AE136" s="13"/>
      <c r="AT136" s="244" t="s">
        <v>225</v>
      </c>
      <c r="AU136" s="244" t="s">
        <v>85</v>
      </c>
      <c r="AV136" s="13" t="s">
        <v>83</v>
      </c>
      <c r="AW136" s="13" t="s">
        <v>38</v>
      </c>
      <c r="AX136" s="13" t="s">
        <v>76</v>
      </c>
      <c r="AY136" s="244" t="s">
        <v>214</v>
      </c>
    </row>
    <row r="137" s="13" customFormat="1">
      <c r="A137" s="13"/>
      <c r="B137" s="234"/>
      <c r="C137" s="235"/>
      <c r="D137" s="236" t="s">
        <v>225</v>
      </c>
      <c r="E137" s="237" t="s">
        <v>32</v>
      </c>
      <c r="F137" s="238" t="s">
        <v>5321</v>
      </c>
      <c r="G137" s="235"/>
      <c r="H137" s="237" t="s">
        <v>32</v>
      </c>
      <c r="I137" s="239"/>
      <c r="J137" s="235"/>
      <c r="K137" s="235"/>
      <c r="L137" s="240"/>
      <c r="M137" s="241"/>
      <c r="N137" s="242"/>
      <c r="O137" s="242"/>
      <c r="P137" s="242"/>
      <c r="Q137" s="242"/>
      <c r="R137" s="242"/>
      <c r="S137" s="242"/>
      <c r="T137" s="243"/>
      <c r="U137" s="13"/>
      <c r="V137" s="13"/>
      <c r="W137" s="13"/>
      <c r="X137" s="13"/>
      <c r="Y137" s="13"/>
      <c r="Z137" s="13"/>
      <c r="AA137" s="13"/>
      <c r="AB137" s="13"/>
      <c r="AC137" s="13"/>
      <c r="AD137" s="13"/>
      <c r="AE137" s="13"/>
      <c r="AT137" s="244" t="s">
        <v>225</v>
      </c>
      <c r="AU137" s="244" t="s">
        <v>85</v>
      </c>
      <c r="AV137" s="13" t="s">
        <v>83</v>
      </c>
      <c r="AW137" s="13" t="s">
        <v>38</v>
      </c>
      <c r="AX137" s="13" t="s">
        <v>76</v>
      </c>
      <c r="AY137" s="244" t="s">
        <v>214</v>
      </c>
    </row>
    <row r="138" s="13" customFormat="1">
      <c r="A138" s="13"/>
      <c r="B138" s="234"/>
      <c r="C138" s="235"/>
      <c r="D138" s="236" t="s">
        <v>225</v>
      </c>
      <c r="E138" s="237" t="s">
        <v>32</v>
      </c>
      <c r="F138" s="238" t="s">
        <v>5322</v>
      </c>
      <c r="G138" s="235"/>
      <c r="H138" s="237" t="s">
        <v>32</v>
      </c>
      <c r="I138" s="239"/>
      <c r="J138" s="235"/>
      <c r="K138" s="235"/>
      <c r="L138" s="240"/>
      <c r="M138" s="241"/>
      <c r="N138" s="242"/>
      <c r="O138" s="242"/>
      <c r="P138" s="242"/>
      <c r="Q138" s="242"/>
      <c r="R138" s="242"/>
      <c r="S138" s="242"/>
      <c r="T138" s="243"/>
      <c r="U138" s="13"/>
      <c r="V138" s="13"/>
      <c r="W138" s="13"/>
      <c r="X138" s="13"/>
      <c r="Y138" s="13"/>
      <c r="Z138" s="13"/>
      <c r="AA138" s="13"/>
      <c r="AB138" s="13"/>
      <c r="AC138" s="13"/>
      <c r="AD138" s="13"/>
      <c r="AE138" s="13"/>
      <c r="AT138" s="244" t="s">
        <v>225</v>
      </c>
      <c r="AU138" s="244" t="s">
        <v>85</v>
      </c>
      <c r="AV138" s="13" t="s">
        <v>83</v>
      </c>
      <c r="AW138" s="13" t="s">
        <v>38</v>
      </c>
      <c r="AX138" s="13" t="s">
        <v>76</v>
      </c>
      <c r="AY138" s="244" t="s">
        <v>214</v>
      </c>
    </row>
    <row r="139" s="13" customFormat="1">
      <c r="A139" s="13"/>
      <c r="B139" s="234"/>
      <c r="C139" s="235"/>
      <c r="D139" s="236" t="s">
        <v>225</v>
      </c>
      <c r="E139" s="237" t="s">
        <v>32</v>
      </c>
      <c r="F139" s="238" t="s">
        <v>5323</v>
      </c>
      <c r="G139" s="235"/>
      <c r="H139" s="237" t="s">
        <v>32</v>
      </c>
      <c r="I139" s="239"/>
      <c r="J139" s="235"/>
      <c r="K139" s="235"/>
      <c r="L139" s="240"/>
      <c r="M139" s="241"/>
      <c r="N139" s="242"/>
      <c r="O139" s="242"/>
      <c r="P139" s="242"/>
      <c r="Q139" s="242"/>
      <c r="R139" s="242"/>
      <c r="S139" s="242"/>
      <c r="T139" s="243"/>
      <c r="U139" s="13"/>
      <c r="V139" s="13"/>
      <c r="W139" s="13"/>
      <c r="X139" s="13"/>
      <c r="Y139" s="13"/>
      <c r="Z139" s="13"/>
      <c r="AA139" s="13"/>
      <c r="AB139" s="13"/>
      <c r="AC139" s="13"/>
      <c r="AD139" s="13"/>
      <c r="AE139" s="13"/>
      <c r="AT139" s="244" t="s">
        <v>225</v>
      </c>
      <c r="AU139" s="244" t="s">
        <v>85</v>
      </c>
      <c r="AV139" s="13" t="s">
        <v>83</v>
      </c>
      <c r="AW139" s="13" t="s">
        <v>38</v>
      </c>
      <c r="AX139" s="13" t="s">
        <v>76</v>
      </c>
      <c r="AY139" s="244" t="s">
        <v>214</v>
      </c>
    </row>
    <row r="140" s="13" customFormat="1">
      <c r="A140" s="13"/>
      <c r="B140" s="234"/>
      <c r="C140" s="235"/>
      <c r="D140" s="236" t="s">
        <v>225</v>
      </c>
      <c r="E140" s="237" t="s">
        <v>32</v>
      </c>
      <c r="F140" s="238" t="s">
        <v>5324</v>
      </c>
      <c r="G140" s="235"/>
      <c r="H140" s="237" t="s">
        <v>32</v>
      </c>
      <c r="I140" s="239"/>
      <c r="J140" s="235"/>
      <c r="K140" s="235"/>
      <c r="L140" s="240"/>
      <c r="M140" s="241"/>
      <c r="N140" s="242"/>
      <c r="O140" s="242"/>
      <c r="P140" s="242"/>
      <c r="Q140" s="242"/>
      <c r="R140" s="242"/>
      <c r="S140" s="242"/>
      <c r="T140" s="243"/>
      <c r="U140" s="13"/>
      <c r="V140" s="13"/>
      <c r="W140" s="13"/>
      <c r="X140" s="13"/>
      <c r="Y140" s="13"/>
      <c r="Z140" s="13"/>
      <c r="AA140" s="13"/>
      <c r="AB140" s="13"/>
      <c r="AC140" s="13"/>
      <c r="AD140" s="13"/>
      <c r="AE140" s="13"/>
      <c r="AT140" s="244" t="s">
        <v>225</v>
      </c>
      <c r="AU140" s="244" t="s">
        <v>85</v>
      </c>
      <c r="AV140" s="13" t="s">
        <v>83</v>
      </c>
      <c r="AW140" s="13" t="s">
        <v>38</v>
      </c>
      <c r="AX140" s="13" t="s">
        <v>76</v>
      </c>
      <c r="AY140" s="244" t="s">
        <v>214</v>
      </c>
    </row>
    <row r="141" s="13" customFormat="1">
      <c r="A141" s="13"/>
      <c r="B141" s="234"/>
      <c r="C141" s="235"/>
      <c r="D141" s="236" t="s">
        <v>225</v>
      </c>
      <c r="E141" s="237" t="s">
        <v>32</v>
      </c>
      <c r="F141" s="238" t="s">
        <v>5325</v>
      </c>
      <c r="G141" s="235"/>
      <c r="H141" s="237" t="s">
        <v>32</v>
      </c>
      <c r="I141" s="239"/>
      <c r="J141" s="235"/>
      <c r="K141" s="235"/>
      <c r="L141" s="240"/>
      <c r="M141" s="241"/>
      <c r="N141" s="242"/>
      <c r="O141" s="242"/>
      <c r="P141" s="242"/>
      <c r="Q141" s="242"/>
      <c r="R141" s="242"/>
      <c r="S141" s="242"/>
      <c r="T141" s="243"/>
      <c r="U141" s="13"/>
      <c r="V141" s="13"/>
      <c r="W141" s="13"/>
      <c r="X141" s="13"/>
      <c r="Y141" s="13"/>
      <c r="Z141" s="13"/>
      <c r="AA141" s="13"/>
      <c r="AB141" s="13"/>
      <c r="AC141" s="13"/>
      <c r="AD141" s="13"/>
      <c r="AE141" s="13"/>
      <c r="AT141" s="244" t="s">
        <v>225</v>
      </c>
      <c r="AU141" s="244" t="s">
        <v>85</v>
      </c>
      <c r="AV141" s="13" t="s">
        <v>83</v>
      </c>
      <c r="AW141" s="13" t="s">
        <v>38</v>
      </c>
      <c r="AX141" s="13" t="s">
        <v>76</v>
      </c>
      <c r="AY141" s="244" t="s">
        <v>214</v>
      </c>
    </row>
    <row r="142" s="13" customFormat="1">
      <c r="A142" s="13"/>
      <c r="B142" s="234"/>
      <c r="C142" s="235"/>
      <c r="D142" s="236" t="s">
        <v>225</v>
      </c>
      <c r="E142" s="237" t="s">
        <v>32</v>
      </c>
      <c r="F142" s="238" t="s">
        <v>5326</v>
      </c>
      <c r="G142" s="235"/>
      <c r="H142" s="237" t="s">
        <v>32</v>
      </c>
      <c r="I142" s="239"/>
      <c r="J142" s="235"/>
      <c r="K142" s="235"/>
      <c r="L142" s="240"/>
      <c r="M142" s="241"/>
      <c r="N142" s="242"/>
      <c r="O142" s="242"/>
      <c r="P142" s="242"/>
      <c r="Q142" s="242"/>
      <c r="R142" s="242"/>
      <c r="S142" s="242"/>
      <c r="T142" s="243"/>
      <c r="U142" s="13"/>
      <c r="V142" s="13"/>
      <c r="W142" s="13"/>
      <c r="X142" s="13"/>
      <c r="Y142" s="13"/>
      <c r="Z142" s="13"/>
      <c r="AA142" s="13"/>
      <c r="AB142" s="13"/>
      <c r="AC142" s="13"/>
      <c r="AD142" s="13"/>
      <c r="AE142" s="13"/>
      <c r="AT142" s="244" t="s">
        <v>225</v>
      </c>
      <c r="AU142" s="244" t="s">
        <v>85</v>
      </c>
      <c r="AV142" s="13" t="s">
        <v>83</v>
      </c>
      <c r="AW142" s="13" t="s">
        <v>38</v>
      </c>
      <c r="AX142" s="13" t="s">
        <v>76</v>
      </c>
      <c r="AY142" s="244" t="s">
        <v>214</v>
      </c>
    </row>
    <row r="143" s="13" customFormat="1">
      <c r="A143" s="13"/>
      <c r="B143" s="234"/>
      <c r="C143" s="235"/>
      <c r="D143" s="236" t="s">
        <v>225</v>
      </c>
      <c r="E143" s="237" t="s">
        <v>32</v>
      </c>
      <c r="F143" s="238" t="s">
        <v>5327</v>
      </c>
      <c r="G143" s="235"/>
      <c r="H143" s="237" t="s">
        <v>32</v>
      </c>
      <c r="I143" s="239"/>
      <c r="J143" s="235"/>
      <c r="K143" s="235"/>
      <c r="L143" s="240"/>
      <c r="M143" s="241"/>
      <c r="N143" s="242"/>
      <c r="O143" s="242"/>
      <c r="P143" s="242"/>
      <c r="Q143" s="242"/>
      <c r="R143" s="242"/>
      <c r="S143" s="242"/>
      <c r="T143" s="243"/>
      <c r="U143" s="13"/>
      <c r="V143" s="13"/>
      <c r="W143" s="13"/>
      <c r="X143" s="13"/>
      <c r="Y143" s="13"/>
      <c r="Z143" s="13"/>
      <c r="AA143" s="13"/>
      <c r="AB143" s="13"/>
      <c r="AC143" s="13"/>
      <c r="AD143" s="13"/>
      <c r="AE143" s="13"/>
      <c r="AT143" s="244" t="s">
        <v>225</v>
      </c>
      <c r="AU143" s="244" t="s">
        <v>85</v>
      </c>
      <c r="AV143" s="13" t="s">
        <v>83</v>
      </c>
      <c r="AW143" s="13" t="s">
        <v>38</v>
      </c>
      <c r="AX143" s="13" t="s">
        <v>76</v>
      </c>
      <c r="AY143" s="244" t="s">
        <v>214</v>
      </c>
    </row>
    <row r="144" s="13" customFormat="1">
      <c r="A144" s="13"/>
      <c r="B144" s="234"/>
      <c r="C144" s="235"/>
      <c r="D144" s="236" t="s">
        <v>225</v>
      </c>
      <c r="E144" s="237" t="s">
        <v>32</v>
      </c>
      <c r="F144" s="238" t="s">
        <v>5328</v>
      </c>
      <c r="G144" s="235"/>
      <c r="H144" s="237" t="s">
        <v>32</v>
      </c>
      <c r="I144" s="239"/>
      <c r="J144" s="235"/>
      <c r="K144" s="235"/>
      <c r="L144" s="240"/>
      <c r="M144" s="241"/>
      <c r="N144" s="242"/>
      <c r="O144" s="242"/>
      <c r="P144" s="242"/>
      <c r="Q144" s="242"/>
      <c r="R144" s="242"/>
      <c r="S144" s="242"/>
      <c r="T144" s="243"/>
      <c r="U144" s="13"/>
      <c r="V144" s="13"/>
      <c r="W144" s="13"/>
      <c r="X144" s="13"/>
      <c r="Y144" s="13"/>
      <c r="Z144" s="13"/>
      <c r="AA144" s="13"/>
      <c r="AB144" s="13"/>
      <c r="AC144" s="13"/>
      <c r="AD144" s="13"/>
      <c r="AE144" s="13"/>
      <c r="AT144" s="244" t="s">
        <v>225</v>
      </c>
      <c r="AU144" s="244" t="s">
        <v>85</v>
      </c>
      <c r="AV144" s="13" t="s">
        <v>83</v>
      </c>
      <c r="AW144" s="13" t="s">
        <v>38</v>
      </c>
      <c r="AX144" s="13" t="s">
        <v>76</v>
      </c>
      <c r="AY144" s="244" t="s">
        <v>214</v>
      </c>
    </row>
    <row r="145" s="13" customFormat="1">
      <c r="A145" s="13"/>
      <c r="B145" s="234"/>
      <c r="C145" s="235"/>
      <c r="D145" s="236" t="s">
        <v>225</v>
      </c>
      <c r="E145" s="237" t="s">
        <v>32</v>
      </c>
      <c r="F145" s="238" t="s">
        <v>5329</v>
      </c>
      <c r="G145" s="235"/>
      <c r="H145" s="237" t="s">
        <v>32</v>
      </c>
      <c r="I145" s="239"/>
      <c r="J145" s="235"/>
      <c r="K145" s="235"/>
      <c r="L145" s="240"/>
      <c r="M145" s="241"/>
      <c r="N145" s="242"/>
      <c r="O145" s="242"/>
      <c r="P145" s="242"/>
      <c r="Q145" s="242"/>
      <c r="R145" s="242"/>
      <c r="S145" s="242"/>
      <c r="T145" s="243"/>
      <c r="U145" s="13"/>
      <c r="V145" s="13"/>
      <c r="W145" s="13"/>
      <c r="X145" s="13"/>
      <c r="Y145" s="13"/>
      <c r="Z145" s="13"/>
      <c r="AA145" s="13"/>
      <c r="AB145" s="13"/>
      <c r="AC145" s="13"/>
      <c r="AD145" s="13"/>
      <c r="AE145" s="13"/>
      <c r="AT145" s="244" t="s">
        <v>225</v>
      </c>
      <c r="AU145" s="244" t="s">
        <v>85</v>
      </c>
      <c r="AV145" s="13" t="s">
        <v>83</v>
      </c>
      <c r="AW145" s="13" t="s">
        <v>38</v>
      </c>
      <c r="AX145" s="13" t="s">
        <v>76</v>
      </c>
      <c r="AY145" s="244" t="s">
        <v>214</v>
      </c>
    </row>
    <row r="146" s="13" customFormat="1">
      <c r="A146" s="13"/>
      <c r="B146" s="234"/>
      <c r="C146" s="235"/>
      <c r="D146" s="236" t="s">
        <v>225</v>
      </c>
      <c r="E146" s="237" t="s">
        <v>32</v>
      </c>
      <c r="F146" s="238" t="s">
        <v>5330</v>
      </c>
      <c r="G146" s="235"/>
      <c r="H146" s="237" t="s">
        <v>32</v>
      </c>
      <c r="I146" s="239"/>
      <c r="J146" s="235"/>
      <c r="K146" s="235"/>
      <c r="L146" s="240"/>
      <c r="M146" s="241"/>
      <c r="N146" s="242"/>
      <c r="O146" s="242"/>
      <c r="P146" s="242"/>
      <c r="Q146" s="242"/>
      <c r="R146" s="242"/>
      <c r="S146" s="242"/>
      <c r="T146" s="243"/>
      <c r="U146" s="13"/>
      <c r="V146" s="13"/>
      <c r="W146" s="13"/>
      <c r="X146" s="13"/>
      <c r="Y146" s="13"/>
      <c r="Z146" s="13"/>
      <c r="AA146" s="13"/>
      <c r="AB146" s="13"/>
      <c r="AC146" s="13"/>
      <c r="AD146" s="13"/>
      <c r="AE146" s="13"/>
      <c r="AT146" s="244" t="s">
        <v>225</v>
      </c>
      <c r="AU146" s="244" t="s">
        <v>85</v>
      </c>
      <c r="AV146" s="13" t="s">
        <v>83</v>
      </c>
      <c r="AW146" s="13" t="s">
        <v>38</v>
      </c>
      <c r="AX146" s="13" t="s">
        <v>76</v>
      </c>
      <c r="AY146" s="244" t="s">
        <v>214</v>
      </c>
    </row>
    <row r="147" s="13" customFormat="1">
      <c r="A147" s="13"/>
      <c r="B147" s="234"/>
      <c r="C147" s="235"/>
      <c r="D147" s="236" t="s">
        <v>225</v>
      </c>
      <c r="E147" s="237" t="s">
        <v>32</v>
      </c>
      <c r="F147" s="238" t="s">
        <v>5331</v>
      </c>
      <c r="G147" s="235"/>
      <c r="H147" s="237" t="s">
        <v>32</v>
      </c>
      <c r="I147" s="239"/>
      <c r="J147" s="235"/>
      <c r="K147" s="235"/>
      <c r="L147" s="240"/>
      <c r="M147" s="241"/>
      <c r="N147" s="242"/>
      <c r="O147" s="242"/>
      <c r="P147" s="242"/>
      <c r="Q147" s="242"/>
      <c r="R147" s="242"/>
      <c r="S147" s="242"/>
      <c r="T147" s="243"/>
      <c r="U147" s="13"/>
      <c r="V147" s="13"/>
      <c r="W147" s="13"/>
      <c r="X147" s="13"/>
      <c r="Y147" s="13"/>
      <c r="Z147" s="13"/>
      <c r="AA147" s="13"/>
      <c r="AB147" s="13"/>
      <c r="AC147" s="13"/>
      <c r="AD147" s="13"/>
      <c r="AE147" s="13"/>
      <c r="AT147" s="244" t="s">
        <v>225</v>
      </c>
      <c r="AU147" s="244" t="s">
        <v>85</v>
      </c>
      <c r="AV147" s="13" t="s">
        <v>83</v>
      </c>
      <c r="AW147" s="13" t="s">
        <v>38</v>
      </c>
      <c r="AX147" s="13" t="s">
        <v>76</v>
      </c>
      <c r="AY147" s="244" t="s">
        <v>214</v>
      </c>
    </row>
    <row r="148" s="13" customFormat="1">
      <c r="A148" s="13"/>
      <c r="B148" s="234"/>
      <c r="C148" s="235"/>
      <c r="D148" s="236" t="s">
        <v>225</v>
      </c>
      <c r="E148" s="237" t="s">
        <v>32</v>
      </c>
      <c r="F148" s="238" t="s">
        <v>5332</v>
      </c>
      <c r="G148" s="235"/>
      <c r="H148" s="237" t="s">
        <v>32</v>
      </c>
      <c r="I148" s="239"/>
      <c r="J148" s="235"/>
      <c r="K148" s="235"/>
      <c r="L148" s="240"/>
      <c r="M148" s="241"/>
      <c r="N148" s="242"/>
      <c r="O148" s="242"/>
      <c r="P148" s="242"/>
      <c r="Q148" s="242"/>
      <c r="R148" s="242"/>
      <c r="S148" s="242"/>
      <c r="T148" s="243"/>
      <c r="U148" s="13"/>
      <c r="V148" s="13"/>
      <c r="W148" s="13"/>
      <c r="X148" s="13"/>
      <c r="Y148" s="13"/>
      <c r="Z148" s="13"/>
      <c r="AA148" s="13"/>
      <c r="AB148" s="13"/>
      <c r="AC148" s="13"/>
      <c r="AD148" s="13"/>
      <c r="AE148" s="13"/>
      <c r="AT148" s="244" t="s">
        <v>225</v>
      </c>
      <c r="AU148" s="244" t="s">
        <v>85</v>
      </c>
      <c r="AV148" s="13" t="s">
        <v>83</v>
      </c>
      <c r="AW148" s="13" t="s">
        <v>38</v>
      </c>
      <c r="AX148" s="13" t="s">
        <v>76</v>
      </c>
      <c r="AY148" s="244" t="s">
        <v>214</v>
      </c>
    </row>
    <row r="149" s="13" customFormat="1">
      <c r="A149" s="13"/>
      <c r="B149" s="234"/>
      <c r="C149" s="235"/>
      <c r="D149" s="236" t="s">
        <v>225</v>
      </c>
      <c r="E149" s="237" t="s">
        <v>32</v>
      </c>
      <c r="F149" s="238" t="s">
        <v>5333</v>
      </c>
      <c r="G149" s="235"/>
      <c r="H149" s="237" t="s">
        <v>32</v>
      </c>
      <c r="I149" s="239"/>
      <c r="J149" s="235"/>
      <c r="K149" s="235"/>
      <c r="L149" s="240"/>
      <c r="M149" s="241"/>
      <c r="N149" s="242"/>
      <c r="O149" s="242"/>
      <c r="P149" s="242"/>
      <c r="Q149" s="242"/>
      <c r="R149" s="242"/>
      <c r="S149" s="242"/>
      <c r="T149" s="243"/>
      <c r="U149" s="13"/>
      <c r="V149" s="13"/>
      <c r="W149" s="13"/>
      <c r="X149" s="13"/>
      <c r="Y149" s="13"/>
      <c r="Z149" s="13"/>
      <c r="AA149" s="13"/>
      <c r="AB149" s="13"/>
      <c r="AC149" s="13"/>
      <c r="AD149" s="13"/>
      <c r="AE149" s="13"/>
      <c r="AT149" s="244" t="s">
        <v>225</v>
      </c>
      <c r="AU149" s="244" t="s">
        <v>85</v>
      </c>
      <c r="AV149" s="13" t="s">
        <v>83</v>
      </c>
      <c r="AW149" s="13" t="s">
        <v>38</v>
      </c>
      <c r="AX149" s="13" t="s">
        <v>76</v>
      </c>
      <c r="AY149" s="244" t="s">
        <v>214</v>
      </c>
    </row>
    <row r="150" s="13" customFormat="1">
      <c r="A150" s="13"/>
      <c r="B150" s="234"/>
      <c r="C150" s="235"/>
      <c r="D150" s="236" t="s">
        <v>225</v>
      </c>
      <c r="E150" s="237" t="s">
        <v>32</v>
      </c>
      <c r="F150" s="238" t="s">
        <v>5334</v>
      </c>
      <c r="G150" s="235"/>
      <c r="H150" s="237" t="s">
        <v>32</v>
      </c>
      <c r="I150" s="239"/>
      <c r="J150" s="235"/>
      <c r="K150" s="235"/>
      <c r="L150" s="240"/>
      <c r="M150" s="241"/>
      <c r="N150" s="242"/>
      <c r="O150" s="242"/>
      <c r="P150" s="242"/>
      <c r="Q150" s="242"/>
      <c r="R150" s="242"/>
      <c r="S150" s="242"/>
      <c r="T150" s="243"/>
      <c r="U150" s="13"/>
      <c r="V150" s="13"/>
      <c r="W150" s="13"/>
      <c r="X150" s="13"/>
      <c r="Y150" s="13"/>
      <c r="Z150" s="13"/>
      <c r="AA150" s="13"/>
      <c r="AB150" s="13"/>
      <c r="AC150" s="13"/>
      <c r="AD150" s="13"/>
      <c r="AE150" s="13"/>
      <c r="AT150" s="244" t="s">
        <v>225</v>
      </c>
      <c r="AU150" s="244" t="s">
        <v>85</v>
      </c>
      <c r="AV150" s="13" t="s">
        <v>83</v>
      </c>
      <c r="AW150" s="13" t="s">
        <v>38</v>
      </c>
      <c r="AX150" s="13" t="s">
        <v>76</v>
      </c>
      <c r="AY150" s="244" t="s">
        <v>214</v>
      </c>
    </row>
    <row r="151" s="13" customFormat="1">
      <c r="A151" s="13"/>
      <c r="B151" s="234"/>
      <c r="C151" s="235"/>
      <c r="D151" s="236" t="s">
        <v>225</v>
      </c>
      <c r="E151" s="237" t="s">
        <v>32</v>
      </c>
      <c r="F151" s="238" t="s">
        <v>5335</v>
      </c>
      <c r="G151" s="235"/>
      <c r="H151" s="237" t="s">
        <v>32</v>
      </c>
      <c r="I151" s="239"/>
      <c r="J151" s="235"/>
      <c r="K151" s="235"/>
      <c r="L151" s="240"/>
      <c r="M151" s="241"/>
      <c r="N151" s="242"/>
      <c r="O151" s="242"/>
      <c r="P151" s="242"/>
      <c r="Q151" s="242"/>
      <c r="R151" s="242"/>
      <c r="S151" s="242"/>
      <c r="T151" s="243"/>
      <c r="U151" s="13"/>
      <c r="V151" s="13"/>
      <c r="W151" s="13"/>
      <c r="X151" s="13"/>
      <c r="Y151" s="13"/>
      <c r="Z151" s="13"/>
      <c r="AA151" s="13"/>
      <c r="AB151" s="13"/>
      <c r="AC151" s="13"/>
      <c r="AD151" s="13"/>
      <c r="AE151" s="13"/>
      <c r="AT151" s="244" t="s">
        <v>225</v>
      </c>
      <c r="AU151" s="244" t="s">
        <v>85</v>
      </c>
      <c r="AV151" s="13" t="s">
        <v>83</v>
      </c>
      <c r="AW151" s="13" t="s">
        <v>38</v>
      </c>
      <c r="AX151" s="13" t="s">
        <v>76</v>
      </c>
      <c r="AY151" s="244" t="s">
        <v>214</v>
      </c>
    </row>
    <row r="152" s="13" customFormat="1">
      <c r="A152" s="13"/>
      <c r="B152" s="234"/>
      <c r="C152" s="235"/>
      <c r="D152" s="236" t="s">
        <v>225</v>
      </c>
      <c r="E152" s="237" t="s">
        <v>32</v>
      </c>
      <c r="F152" s="238" t="s">
        <v>5336</v>
      </c>
      <c r="G152" s="235"/>
      <c r="H152" s="237" t="s">
        <v>32</v>
      </c>
      <c r="I152" s="239"/>
      <c r="J152" s="235"/>
      <c r="K152" s="235"/>
      <c r="L152" s="240"/>
      <c r="M152" s="241"/>
      <c r="N152" s="242"/>
      <c r="O152" s="242"/>
      <c r="P152" s="242"/>
      <c r="Q152" s="242"/>
      <c r="R152" s="242"/>
      <c r="S152" s="242"/>
      <c r="T152" s="243"/>
      <c r="U152" s="13"/>
      <c r="V152" s="13"/>
      <c r="W152" s="13"/>
      <c r="X152" s="13"/>
      <c r="Y152" s="13"/>
      <c r="Z152" s="13"/>
      <c r="AA152" s="13"/>
      <c r="AB152" s="13"/>
      <c r="AC152" s="13"/>
      <c r="AD152" s="13"/>
      <c r="AE152" s="13"/>
      <c r="AT152" s="244" t="s">
        <v>225</v>
      </c>
      <c r="AU152" s="244" t="s">
        <v>85</v>
      </c>
      <c r="AV152" s="13" t="s">
        <v>83</v>
      </c>
      <c r="AW152" s="13" t="s">
        <v>38</v>
      </c>
      <c r="AX152" s="13" t="s">
        <v>76</v>
      </c>
      <c r="AY152" s="244" t="s">
        <v>214</v>
      </c>
    </row>
    <row r="153" s="13" customFormat="1">
      <c r="A153" s="13"/>
      <c r="B153" s="234"/>
      <c r="C153" s="235"/>
      <c r="D153" s="236" t="s">
        <v>225</v>
      </c>
      <c r="E153" s="237" t="s">
        <v>32</v>
      </c>
      <c r="F153" s="238" t="s">
        <v>5337</v>
      </c>
      <c r="G153" s="235"/>
      <c r="H153" s="237" t="s">
        <v>32</v>
      </c>
      <c r="I153" s="239"/>
      <c r="J153" s="235"/>
      <c r="K153" s="235"/>
      <c r="L153" s="240"/>
      <c r="M153" s="241"/>
      <c r="N153" s="242"/>
      <c r="O153" s="242"/>
      <c r="P153" s="242"/>
      <c r="Q153" s="242"/>
      <c r="R153" s="242"/>
      <c r="S153" s="242"/>
      <c r="T153" s="243"/>
      <c r="U153" s="13"/>
      <c r="V153" s="13"/>
      <c r="W153" s="13"/>
      <c r="X153" s="13"/>
      <c r="Y153" s="13"/>
      <c r="Z153" s="13"/>
      <c r="AA153" s="13"/>
      <c r="AB153" s="13"/>
      <c r="AC153" s="13"/>
      <c r="AD153" s="13"/>
      <c r="AE153" s="13"/>
      <c r="AT153" s="244" t="s">
        <v>225</v>
      </c>
      <c r="AU153" s="244" t="s">
        <v>85</v>
      </c>
      <c r="AV153" s="13" t="s">
        <v>83</v>
      </c>
      <c r="AW153" s="13" t="s">
        <v>38</v>
      </c>
      <c r="AX153" s="13" t="s">
        <v>76</v>
      </c>
      <c r="AY153" s="244" t="s">
        <v>214</v>
      </c>
    </row>
    <row r="154" s="13" customFormat="1">
      <c r="A154" s="13"/>
      <c r="B154" s="234"/>
      <c r="C154" s="235"/>
      <c r="D154" s="236" t="s">
        <v>225</v>
      </c>
      <c r="E154" s="237" t="s">
        <v>32</v>
      </c>
      <c r="F154" s="238" t="s">
        <v>5338</v>
      </c>
      <c r="G154" s="235"/>
      <c r="H154" s="237" t="s">
        <v>32</v>
      </c>
      <c r="I154" s="239"/>
      <c r="J154" s="235"/>
      <c r="K154" s="235"/>
      <c r="L154" s="240"/>
      <c r="M154" s="241"/>
      <c r="N154" s="242"/>
      <c r="O154" s="242"/>
      <c r="P154" s="242"/>
      <c r="Q154" s="242"/>
      <c r="R154" s="242"/>
      <c r="S154" s="242"/>
      <c r="T154" s="243"/>
      <c r="U154" s="13"/>
      <c r="V154" s="13"/>
      <c r="W154" s="13"/>
      <c r="X154" s="13"/>
      <c r="Y154" s="13"/>
      <c r="Z154" s="13"/>
      <c r="AA154" s="13"/>
      <c r="AB154" s="13"/>
      <c r="AC154" s="13"/>
      <c r="AD154" s="13"/>
      <c r="AE154" s="13"/>
      <c r="AT154" s="244" t="s">
        <v>225</v>
      </c>
      <c r="AU154" s="244" t="s">
        <v>85</v>
      </c>
      <c r="AV154" s="13" t="s">
        <v>83</v>
      </c>
      <c r="AW154" s="13" t="s">
        <v>38</v>
      </c>
      <c r="AX154" s="13" t="s">
        <v>76</v>
      </c>
      <c r="AY154" s="244" t="s">
        <v>214</v>
      </c>
    </row>
    <row r="155" s="14" customFormat="1">
      <c r="A155" s="14"/>
      <c r="B155" s="245"/>
      <c r="C155" s="246"/>
      <c r="D155" s="236" t="s">
        <v>225</v>
      </c>
      <c r="E155" s="247" t="s">
        <v>32</v>
      </c>
      <c r="F155" s="248" t="s">
        <v>5339</v>
      </c>
      <c r="G155" s="246"/>
      <c r="H155" s="249">
        <v>252.5</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225</v>
      </c>
      <c r="AU155" s="255" t="s">
        <v>85</v>
      </c>
      <c r="AV155" s="14" t="s">
        <v>85</v>
      </c>
      <c r="AW155" s="14" t="s">
        <v>38</v>
      </c>
      <c r="AX155" s="14" t="s">
        <v>76</v>
      </c>
      <c r="AY155" s="255" t="s">
        <v>214</v>
      </c>
    </row>
    <row r="156" s="15" customFormat="1">
      <c r="A156" s="15"/>
      <c r="B156" s="256"/>
      <c r="C156" s="257"/>
      <c r="D156" s="236" t="s">
        <v>225</v>
      </c>
      <c r="E156" s="258" t="s">
        <v>32</v>
      </c>
      <c r="F156" s="259" t="s">
        <v>256</v>
      </c>
      <c r="G156" s="257"/>
      <c r="H156" s="260">
        <v>252.5</v>
      </c>
      <c r="I156" s="261"/>
      <c r="J156" s="257"/>
      <c r="K156" s="257"/>
      <c r="L156" s="262"/>
      <c r="M156" s="263"/>
      <c r="N156" s="264"/>
      <c r="O156" s="264"/>
      <c r="P156" s="264"/>
      <c r="Q156" s="264"/>
      <c r="R156" s="264"/>
      <c r="S156" s="264"/>
      <c r="T156" s="265"/>
      <c r="U156" s="15"/>
      <c r="V156" s="15"/>
      <c r="W156" s="15"/>
      <c r="X156" s="15"/>
      <c r="Y156" s="15"/>
      <c r="Z156" s="15"/>
      <c r="AA156" s="15"/>
      <c r="AB156" s="15"/>
      <c r="AC156" s="15"/>
      <c r="AD156" s="15"/>
      <c r="AE156" s="15"/>
      <c r="AT156" s="266" t="s">
        <v>225</v>
      </c>
      <c r="AU156" s="266" t="s">
        <v>85</v>
      </c>
      <c r="AV156" s="15" t="s">
        <v>215</v>
      </c>
      <c r="AW156" s="15" t="s">
        <v>38</v>
      </c>
      <c r="AX156" s="15" t="s">
        <v>83</v>
      </c>
      <c r="AY156" s="266" t="s">
        <v>214</v>
      </c>
    </row>
    <row r="157" s="2" customFormat="1" ht="37.8" customHeight="1">
      <c r="A157" s="42"/>
      <c r="B157" s="43"/>
      <c r="C157" s="216" t="s">
        <v>234</v>
      </c>
      <c r="D157" s="216" t="s">
        <v>217</v>
      </c>
      <c r="E157" s="217" t="s">
        <v>5340</v>
      </c>
      <c r="F157" s="218" t="s">
        <v>5341</v>
      </c>
      <c r="G157" s="219" t="s">
        <v>230</v>
      </c>
      <c r="H157" s="220">
        <v>68.5</v>
      </c>
      <c r="I157" s="221"/>
      <c r="J157" s="222">
        <f>ROUND(I157*H157,2)</f>
        <v>0</v>
      </c>
      <c r="K157" s="218" t="s">
        <v>32</v>
      </c>
      <c r="L157" s="48"/>
      <c r="M157" s="223" t="s">
        <v>32</v>
      </c>
      <c r="N157" s="224" t="s">
        <v>47</v>
      </c>
      <c r="O157" s="88"/>
      <c r="P157" s="225">
        <f>O157*H157</f>
        <v>0</v>
      </c>
      <c r="Q157" s="225">
        <v>0.014069999999999999</v>
      </c>
      <c r="R157" s="225">
        <f>Q157*H157</f>
        <v>0.96379499999999996</v>
      </c>
      <c r="S157" s="225">
        <v>0</v>
      </c>
      <c r="T157" s="226">
        <f>S157*H157</f>
        <v>0</v>
      </c>
      <c r="U157" s="42"/>
      <c r="V157" s="42"/>
      <c r="W157" s="42"/>
      <c r="X157" s="42"/>
      <c r="Y157" s="42"/>
      <c r="Z157" s="42"/>
      <c r="AA157" s="42"/>
      <c r="AB157" s="42"/>
      <c r="AC157" s="42"/>
      <c r="AD157" s="42"/>
      <c r="AE157" s="42"/>
      <c r="AR157" s="227" t="s">
        <v>215</v>
      </c>
      <c r="AT157" s="227" t="s">
        <v>217</v>
      </c>
      <c r="AU157" s="227" t="s">
        <v>85</v>
      </c>
      <c r="AY157" s="20" t="s">
        <v>214</v>
      </c>
      <c r="BE157" s="228">
        <f>IF(N157="základní",J157,0)</f>
        <v>0</v>
      </c>
      <c r="BF157" s="228">
        <f>IF(N157="snížená",J157,0)</f>
        <v>0</v>
      </c>
      <c r="BG157" s="228">
        <f>IF(N157="zákl. přenesená",J157,0)</f>
        <v>0</v>
      </c>
      <c r="BH157" s="228">
        <f>IF(N157="sníž. přenesená",J157,0)</f>
        <v>0</v>
      </c>
      <c r="BI157" s="228">
        <f>IF(N157="nulová",J157,0)</f>
        <v>0</v>
      </c>
      <c r="BJ157" s="20" t="s">
        <v>83</v>
      </c>
      <c r="BK157" s="228">
        <f>ROUND(I157*H157,2)</f>
        <v>0</v>
      </c>
      <c r="BL157" s="20" t="s">
        <v>215</v>
      </c>
      <c r="BM157" s="227" t="s">
        <v>5342</v>
      </c>
    </row>
    <row r="158" s="2" customFormat="1">
      <c r="A158" s="42"/>
      <c r="B158" s="43"/>
      <c r="C158" s="44"/>
      <c r="D158" s="236" t="s">
        <v>283</v>
      </c>
      <c r="E158" s="44"/>
      <c r="F158" s="267" t="s">
        <v>5310</v>
      </c>
      <c r="G158" s="44"/>
      <c r="H158" s="44"/>
      <c r="I158" s="231"/>
      <c r="J158" s="44"/>
      <c r="K158" s="44"/>
      <c r="L158" s="48"/>
      <c r="M158" s="232"/>
      <c r="N158" s="233"/>
      <c r="O158" s="88"/>
      <c r="P158" s="88"/>
      <c r="Q158" s="88"/>
      <c r="R158" s="88"/>
      <c r="S158" s="88"/>
      <c r="T158" s="89"/>
      <c r="U158" s="42"/>
      <c r="V158" s="42"/>
      <c r="W158" s="42"/>
      <c r="X158" s="42"/>
      <c r="Y158" s="42"/>
      <c r="Z158" s="42"/>
      <c r="AA158" s="42"/>
      <c r="AB158" s="42"/>
      <c r="AC158" s="42"/>
      <c r="AD158" s="42"/>
      <c r="AE158" s="42"/>
      <c r="AT158" s="20" t="s">
        <v>283</v>
      </c>
      <c r="AU158" s="20" t="s">
        <v>85</v>
      </c>
    </row>
    <row r="159" s="13" customFormat="1">
      <c r="A159" s="13"/>
      <c r="B159" s="234"/>
      <c r="C159" s="235"/>
      <c r="D159" s="236" t="s">
        <v>225</v>
      </c>
      <c r="E159" s="237" t="s">
        <v>32</v>
      </c>
      <c r="F159" s="238" t="s">
        <v>5311</v>
      </c>
      <c r="G159" s="235"/>
      <c r="H159" s="237" t="s">
        <v>32</v>
      </c>
      <c r="I159" s="239"/>
      <c r="J159" s="235"/>
      <c r="K159" s="235"/>
      <c r="L159" s="240"/>
      <c r="M159" s="241"/>
      <c r="N159" s="242"/>
      <c r="O159" s="242"/>
      <c r="P159" s="242"/>
      <c r="Q159" s="242"/>
      <c r="R159" s="242"/>
      <c r="S159" s="242"/>
      <c r="T159" s="243"/>
      <c r="U159" s="13"/>
      <c r="V159" s="13"/>
      <c r="W159" s="13"/>
      <c r="X159" s="13"/>
      <c r="Y159" s="13"/>
      <c r="Z159" s="13"/>
      <c r="AA159" s="13"/>
      <c r="AB159" s="13"/>
      <c r="AC159" s="13"/>
      <c r="AD159" s="13"/>
      <c r="AE159" s="13"/>
      <c r="AT159" s="244" t="s">
        <v>225</v>
      </c>
      <c r="AU159" s="244" t="s">
        <v>85</v>
      </c>
      <c r="AV159" s="13" t="s">
        <v>83</v>
      </c>
      <c r="AW159" s="13" t="s">
        <v>38</v>
      </c>
      <c r="AX159" s="13" t="s">
        <v>76</v>
      </c>
      <c r="AY159" s="244" t="s">
        <v>214</v>
      </c>
    </row>
    <row r="160" s="13" customFormat="1">
      <c r="A160" s="13"/>
      <c r="B160" s="234"/>
      <c r="C160" s="235"/>
      <c r="D160" s="236" t="s">
        <v>225</v>
      </c>
      <c r="E160" s="237" t="s">
        <v>32</v>
      </c>
      <c r="F160" s="238" t="s">
        <v>5312</v>
      </c>
      <c r="G160" s="235"/>
      <c r="H160" s="237" t="s">
        <v>32</v>
      </c>
      <c r="I160" s="239"/>
      <c r="J160" s="235"/>
      <c r="K160" s="235"/>
      <c r="L160" s="240"/>
      <c r="M160" s="241"/>
      <c r="N160" s="242"/>
      <c r="O160" s="242"/>
      <c r="P160" s="242"/>
      <c r="Q160" s="242"/>
      <c r="R160" s="242"/>
      <c r="S160" s="242"/>
      <c r="T160" s="243"/>
      <c r="U160" s="13"/>
      <c r="V160" s="13"/>
      <c r="W160" s="13"/>
      <c r="X160" s="13"/>
      <c r="Y160" s="13"/>
      <c r="Z160" s="13"/>
      <c r="AA160" s="13"/>
      <c r="AB160" s="13"/>
      <c r="AC160" s="13"/>
      <c r="AD160" s="13"/>
      <c r="AE160" s="13"/>
      <c r="AT160" s="244" t="s">
        <v>225</v>
      </c>
      <c r="AU160" s="244" t="s">
        <v>85</v>
      </c>
      <c r="AV160" s="13" t="s">
        <v>83</v>
      </c>
      <c r="AW160" s="13" t="s">
        <v>38</v>
      </c>
      <c r="AX160" s="13" t="s">
        <v>76</v>
      </c>
      <c r="AY160" s="244" t="s">
        <v>214</v>
      </c>
    </row>
    <row r="161" s="13" customFormat="1">
      <c r="A161" s="13"/>
      <c r="B161" s="234"/>
      <c r="C161" s="235"/>
      <c r="D161" s="236" t="s">
        <v>225</v>
      </c>
      <c r="E161" s="237" t="s">
        <v>32</v>
      </c>
      <c r="F161" s="238" t="s">
        <v>5313</v>
      </c>
      <c r="G161" s="235"/>
      <c r="H161" s="237" t="s">
        <v>32</v>
      </c>
      <c r="I161" s="239"/>
      <c r="J161" s="235"/>
      <c r="K161" s="235"/>
      <c r="L161" s="240"/>
      <c r="M161" s="241"/>
      <c r="N161" s="242"/>
      <c r="O161" s="242"/>
      <c r="P161" s="242"/>
      <c r="Q161" s="242"/>
      <c r="R161" s="242"/>
      <c r="S161" s="242"/>
      <c r="T161" s="243"/>
      <c r="U161" s="13"/>
      <c r="V161" s="13"/>
      <c r="W161" s="13"/>
      <c r="X161" s="13"/>
      <c r="Y161" s="13"/>
      <c r="Z161" s="13"/>
      <c r="AA161" s="13"/>
      <c r="AB161" s="13"/>
      <c r="AC161" s="13"/>
      <c r="AD161" s="13"/>
      <c r="AE161" s="13"/>
      <c r="AT161" s="244" t="s">
        <v>225</v>
      </c>
      <c r="AU161" s="244" t="s">
        <v>85</v>
      </c>
      <c r="AV161" s="13" t="s">
        <v>83</v>
      </c>
      <c r="AW161" s="13" t="s">
        <v>38</v>
      </c>
      <c r="AX161" s="13" t="s">
        <v>76</v>
      </c>
      <c r="AY161" s="244" t="s">
        <v>214</v>
      </c>
    </row>
    <row r="162" s="13" customFormat="1">
      <c r="A162" s="13"/>
      <c r="B162" s="234"/>
      <c r="C162" s="235"/>
      <c r="D162" s="236" t="s">
        <v>225</v>
      </c>
      <c r="E162" s="237" t="s">
        <v>32</v>
      </c>
      <c r="F162" s="238" t="s">
        <v>5314</v>
      </c>
      <c r="G162" s="235"/>
      <c r="H162" s="237" t="s">
        <v>32</v>
      </c>
      <c r="I162" s="239"/>
      <c r="J162" s="235"/>
      <c r="K162" s="235"/>
      <c r="L162" s="240"/>
      <c r="M162" s="241"/>
      <c r="N162" s="242"/>
      <c r="O162" s="242"/>
      <c r="P162" s="242"/>
      <c r="Q162" s="242"/>
      <c r="R162" s="242"/>
      <c r="S162" s="242"/>
      <c r="T162" s="243"/>
      <c r="U162" s="13"/>
      <c r="V162" s="13"/>
      <c r="W162" s="13"/>
      <c r="X162" s="13"/>
      <c r="Y162" s="13"/>
      <c r="Z162" s="13"/>
      <c r="AA162" s="13"/>
      <c r="AB162" s="13"/>
      <c r="AC162" s="13"/>
      <c r="AD162" s="13"/>
      <c r="AE162" s="13"/>
      <c r="AT162" s="244" t="s">
        <v>225</v>
      </c>
      <c r="AU162" s="244" t="s">
        <v>85</v>
      </c>
      <c r="AV162" s="13" t="s">
        <v>83</v>
      </c>
      <c r="AW162" s="13" t="s">
        <v>38</v>
      </c>
      <c r="AX162" s="13" t="s">
        <v>76</v>
      </c>
      <c r="AY162" s="244" t="s">
        <v>214</v>
      </c>
    </row>
    <row r="163" s="13" customFormat="1">
      <c r="A163" s="13"/>
      <c r="B163" s="234"/>
      <c r="C163" s="235"/>
      <c r="D163" s="236" t="s">
        <v>225</v>
      </c>
      <c r="E163" s="237" t="s">
        <v>32</v>
      </c>
      <c r="F163" s="238" t="s">
        <v>5315</v>
      </c>
      <c r="G163" s="235"/>
      <c r="H163" s="237" t="s">
        <v>32</v>
      </c>
      <c r="I163" s="239"/>
      <c r="J163" s="235"/>
      <c r="K163" s="235"/>
      <c r="L163" s="240"/>
      <c r="M163" s="241"/>
      <c r="N163" s="242"/>
      <c r="O163" s="242"/>
      <c r="P163" s="242"/>
      <c r="Q163" s="242"/>
      <c r="R163" s="242"/>
      <c r="S163" s="242"/>
      <c r="T163" s="243"/>
      <c r="U163" s="13"/>
      <c r="V163" s="13"/>
      <c r="W163" s="13"/>
      <c r="X163" s="13"/>
      <c r="Y163" s="13"/>
      <c r="Z163" s="13"/>
      <c r="AA163" s="13"/>
      <c r="AB163" s="13"/>
      <c r="AC163" s="13"/>
      <c r="AD163" s="13"/>
      <c r="AE163" s="13"/>
      <c r="AT163" s="244" t="s">
        <v>225</v>
      </c>
      <c r="AU163" s="244" t="s">
        <v>85</v>
      </c>
      <c r="AV163" s="13" t="s">
        <v>83</v>
      </c>
      <c r="AW163" s="13" t="s">
        <v>38</v>
      </c>
      <c r="AX163" s="13" t="s">
        <v>76</v>
      </c>
      <c r="AY163" s="244" t="s">
        <v>214</v>
      </c>
    </row>
    <row r="164" s="13" customFormat="1">
      <c r="A164" s="13"/>
      <c r="B164" s="234"/>
      <c r="C164" s="235"/>
      <c r="D164" s="236" t="s">
        <v>225</v>
      </c>
      <c r="E164" s="237" t="s">
        <v>32</v>
      </c>
      <c r="F164" s="238" t="s">
        <v>5316</v>
      </c>
      <c r="G164" s="235"/>
      <c r="H164" s="237" t="s">
        <v>32</v>
      </c>
      <c r="I164" s="239"/>
      <c r="J164" s="235"/>
      <c r="K164" s="235"/>
      <c r="L164" s="240"/>
      <c r="M164" s="241"/>
      <c r="N164" s="242"/>
      <c r="O164" s="242"/>
      <c r="P164" s="242"/>
      <c r="Q164" s="242"/>
      <c r="R164" s="242"/>
      <c r="S164" s="242"/>
      <c r="T164" s="243"/>
      <c r="U164" s="13"/>
      <c r="V164" s="13"/>
      <c r="W164" s="13"/>
      <c r="X164" s="13"/>
      <c r="Y164" s="13"/>
      <c r="Z164" s="13"/>
      <c r="AA164" s="13"/>
      <c r="AB164" s="13"/>
      <c r="AC164" s="13"/>
      <c r="AD164" s="13"/>
      <c r="AE164" s="13"/>
      <c r="AT164" s="244" t="s">
        <v>225</v>
      </c>
      <c r="AU164" s="244" t="s">
        <v>85</v>
      </c>
      <c r="AV164" s="13" t="s">
        <v>83</v>
      </c>
      <c r="AW164" s="13" t="s">
        <v>38</v>
      </c>
      <c r="AX164" s="13" t="s">
        <v>76</v>
      </c>
      <c r="AY164" s="244" t="s">
        <v>214</v>
      </c>
    </row>
    <row r="165" s="13" customFormat="1">
      <c r="A165" s="13"/>
      <c r="B165" s="234"/>
      <c r="C165" s="235"/>
      <c r="D165" s="236" t="s">
        <v>225</v>
      </c>
      <c r="E165" s="237" t="s">
        <v>32</v>
      </c>
      <c r="F165" s="238" t="s">
        <v>5317</v>
      </c>
      <c r="G165" s="235"/>
      <c r="H165" s="237" t="s">
        <v>32</v>
      </c>
      <c r="I165" s="239"/>
      <c r="J165" s="235"/>
      <c r="K165" s="235"/>
      <c r="L165" s="240"/>
      <c r="M165" s="241"/>
      <c r="N165" s="242"/>
      <c r="O165" s="242"/>
      <c r="P165" s="242"/>
      <c r="Q165" s="242"/>
      <c r="R165" s="242"/>
      <c r="S165" s="242"/>
      <c r="T165" s="243"/>
      <c r="U165" s="13"/>
      <c r="V165" s="13"/>
      <c r="W165" s="13"/>
      <c r="X165" s="13"/>
      <c r="Y165" s="13"/>
      <c r="Z165" s="13"/>
      <c r="AA165" s="13"/>
      <c r="AB165" s="13"/>
      <c r="AC165" s="13"/>
      <c r="AD165" s="13"/>
      <c r="AE165" s="13"/>
      <c r="AT165" s="244" t="s">
        <v>225</v>
      </c>
      <c r="AU165" s="244" t="s">
        <v>85</v>
      </c>
      <c r="AV165" s="13" t="s">
        <v>83</v>
      </c>
      <c r="AW165" s="13" t="s">
        <v>38</v>
      </c>
      <c r="AX165" s="13" t="s">
        <v>76</v>
      </c>
      <c r="AY165" s="244" t="s">
        <v>214</v>
      </c>
    </row>
    <row r="166" s="13" customFormat="1">
      <c r="A166" s="13"/>
      <c r="B166" s="234"/>
      <c r="C166" s="235"/>
      <c r="D166" s="236" t="s">
        <v>225</v>
      </c>
      <c r="E166" s="237" t="s">
        <v>32</v>
      </c>
      <c r="F166" s="238" t="s">
        <v>5318</v>
      </c>
      <c r="G166" s="235"/>
      <c r="H166" s="237" t="s">
        <v>32</v>
      </c>
      <c r="I166" s="239"/>
      <c r="J166" s="235"/>
      <c r="K166" s="235"/>
      <c r="L166" s="240"/>
      <c r="M166" s="241"/>
      <c r="N166" s="242"/>
      <c r="O166" s="242"/>
      <c r="P166" s="242"/>
      <c r="Q166" s="242"/>
      <c r="R166" s="242"/>
      <c r="S166" s="242"/>
      <c r="T166" s="243"/>
      <c r="U166" s="13"/>
      <c r="V166" s="13"/>
      <c r="W166" s="13"/>
      <c r="X166" s="13"/>
      <c r="Y166" s="13"/>
      <c r="Z166" s="13"/>
      <c r="AA166" s="13"/>
      <c r="AB166" s="13"/>
      <c r="AC166" s="13"/>
      <c r="AD166" s="13"/>
      <c r="AE166" s="13"/>
      <c r="AT166" s="244" t="s">
        <v>225</v>
      </c>
      <c r="AU166" s="244" t="s">
        <v>85</v>
      </c>
      <c r="AV166" s="13" t="s">
        <v>83</v>
      </c>
      <c r="AW166" s="13" t="s">
        <v>38</v>
      </c>
      <c r="AX166" s="13" t="s">
        <v>76</v>
      </c>
      <c r="AY166" s="244" t="s">
        <v>214</v>
      </c>
    </row>
    <row r="167" s="13" customFormat="1">
      <c r="A167" s="13"/>
      <c r="B167" s="234"/>
      <c r="C167" s="235"/>
      <c r="D167" s="236" t="s">
        <v>225</v>
      </c>
      <c r="E167" s="237" t="s">
        <v>32</v>
      </c>
      <c r="F167" s="238" t="s">
        <v>5319</v>
      </c>
      <c r="G167" s="235"/>
      <c r="H167" s="237" t="s">
        <v>32</v>
      </c>
      <c r="I167" s="239"/>
      <c r="J167" s="235"/>
      <c r="K167" s="235"/>
      <c r="L167" s="240"/>
      <c r="M167" s="241"/>
      <c r="N167" s="242"/>
      <c r="O167" s="242"/>
      <c r="P167" s="242"/>
      <c r="Q167" s="242"/>
      <c r="R167" s="242"/>
      <c r="S167" s="242"/>
      <c r="T167" s="243"/>
      <c r="U167" s="13"/>
      <c r="V167" s="13"/>
      <c r="W167" s="13"/>
      <c r="X167" s="13"/>
      <c r="Y167" s="13"/>
      <c r="Z167" s="13"/>
      <c r="AA167" s="13"/>
      <c r="AB167" s="13"/>
      <c r="AC167" s="13"/>
      <c r="AD167" s="13"/>
      <c r="AE167" s="13"/>
      <c r="AT167" s="244" t="s">
        <v>225</v>
      </c>
      <c r="AU167" s="244" t="s">
        <v>85</v>
      </c>
      <c r="AV167" s="13" t="s">
        <v>83</v>
      </c>
      <c r="AW167" s="13" t="s">
        <v>38</v>
      </c>
      <c r="AX167" s="13" t="s">
        <v>76</v>
      </c>
      <c r="AY167" s="244" t="s">
        <v>214</v>
      </c>
    </row>
    <row r="168" s="13" customFormat="1">
      <c r="A168" s="13"/>
      <c r="B168" s="234"/>
      <c r="C168" s="235"/>
      <c r="D168" s="236" t="s">
        <v>225</v>
      </c>
      <c r="E168" s="237" t="s">
        <v>32</v>
      </c>
      <c r="F168" s="238" t="s">
        <v>5320</v>
      </c>
      <c r="G168" s="235"/>
      <c r="H168" s="237" t="s">
        <v>32</v>
      </c>
      <c r="I168" s="239"/>
      <c r="J168" s="235"/>
      <c r="K168" s="235"/>
      <c r="L168" s="240"/>
      <c r="M168" s="241"/>
      <c r="N168" s="242"/>
      <c r="O168" s="242"/>
      <c r="P168" s="242"/>
      <c r="Q168" s="242"/>
      <c r="R168" s="242"/>
      <c r="S168" s="242"/>
      <c r="T168" s="243"/>
      <c r="U168" s="13"/>
      <c r="V168" s="13"/>
      <c r="W168" s="13"/>
      <c r="X168" s="13"/>
      <c r="Y168" s="13"/>
      <c r="Z168" s="13"/>
      <c r="AA168" s="13"/>
      <c r="AB168" s="13"/>
      <c r="AC168" s="13"/>
      <c r="AD168" s="13"/>
      <c r="AE168" s="13"/>
      <c r="AT168" s="244" t="s">
        <v>225</v>
      </c>
      <c r="AU168" s="244" t="s">
        <v>85</v>
      </c>
      <c r="AV168" s="13" t="s">
        <v>83</v>
      </c>
      <c r="AW168" s="13" t="s">
        <v>38</v>
      </c>
      <c r="AX168" s="13" t="s">
        <v>76</v>
      </c>
      <c r="AY168" s="244" t="s">
        <v>214</v>
      </c>
    </row>
    <row r="169" s="13" customFormat="1">
      <c r="A169" s="13"/>
      <c r="B169" s="234"/>
      <c r="C169" s="235"/>
      <c r="D169" s="236" t="s">
        <v>225</v>
      </c>
      <c r="E169" s="237" t="s">
        <v>32</v>
      </c>
      <c r="F169" s="238" t="s">
        <v>5321</v>
      </c>
      <c r="G169" s="235"/>
      <c r="H169" s="237" t="s">
        <v>32</v>
      </c>
      <c r="I169" s="239"/>
      <c r="J169" s="235"/>
      <c r="K169" s="235"/>
      <c r="L169" s="240"/>
      <c r="M169" s="241"/>
      <c r="N169" s="242"/>
      <c r="O169" s="242"/>
      <c r="P169" s="242"/>
      <c r="Q169" s="242"/>
      <c r="R169" s="242"/>
      <c r="S169" s="242"/>
      <c r="T169" s="243"/>
      <c r="U169" s="13"/>
      <c r="V169" s="13"/>
      <c r="W169" s="13"/>
      <c r="X169" s="13"/>
      <c r="Y169" s="13"/>
      <c r="Z169" s="13"/>
      <c r="AA169" s="13"/>
      <c r="AB169" s="13"/>
      <c r="AC169" s="13"/>
      <c r="AD169" s="13"/>
      <c r="AE169" s="13"/>
      <c r="AT169" s="244" t="s">
        <v>225</v>
      </c>
      <c r="AU169" s="244" t="s">
        <v>85</v>
      </c>
      <c r="AV169" s="13" t="s">
        <v>83</v>
      </c>
      <c r="AW169" s="13" t="s">
        <v>38</v>
      </c>
      <c r="AX169" s="13" t="s">
        <v>76</v>
      </c>
      <c r="AY169" s="244" t="s">
        <v>214</v>
      </c>
    </row>
    <row r="170" s="13" customFormat="1">
      <c r="A170" s="13"/>
      <c r="B170" s="234"/>
      <c r="C170" s="235"/>
      <c r="D170" s="236" t="s">
        <v>225</v>
      </c>
      <c r="E170" s="237" t="s">
        <v>32</v>
      </c>
      <c r="F170" s="238" t="s">
        <v>5322</v>
      </c>
      <c r="G170" s="235"/>
      <c r="H170" s="237" t="s">
        <v>32</v>
      </c>
      <c r="I170" s="239"/>
      <c r="J170" s="235"/>
      <c r="K170" s="235"/>
      <c r="L170" s="240"/>
      <c r="M170" s="241"/>
      <c r="N170" s="242"/>
      <c r="O170" s="242"/>
      <c r="P170" s="242"/>
      <c r="Q170" s="242"/>
      <c r="R170" s="242"/>
      <c r="S170" s="242"/>
      <c r="T170" s="243"/>
      <c r="U170" s="13"/>
      <c r="V170" s="13"/>
      <c r="W170" s="13"/>
      <c r="X170" s="13"/>
      <c r="Y170" s="13"/>
      <c r="Z170" s="13"/>
      <c r="AA170" s="13"/>
      <c r="AB170" s="13"/>
      <c r="AC170" s="13"/>
      <c r="AD170" s="13"/>
      <c r="AE170" s="13"/>
      <c r="AT170" s="244" t="s">
        <v>225</v>
      </c>
      <c r="AU170" s="244" t="s">
        <v>85</v>
      </c>
      <c r="AV170" s="13" t="s">
        <v>83</v>
      </c>
      <c r="AW170" s="13" t="s">
        <v>38</v>
      </c>
      <c r="AX170" s="13" t="s">
        <v>76</v>
      </c>
      <c r="AY170" s="244" t="s">
        <v>214</v>
      </c>
    </row>
    <row r="171" s="13" customFormat="1">
      <c r="A171" s="13"/>
      <c r="B171" s="234"/>
      <c r="C171" s="235"/>
      <c r="D171" s="236" t="s">
        <v>225</v>
      </c>
      <c r="E171" s="237" t="s">
        <v>32</v>
      </c>
      <c r="F171" s="238" t="s">
        <v>5323</v>
      </c>
      <c r="G171" s="235"/>
      <c r="H171" s="237" t="s">
        <v>32</v>
      </c>
      <c r="I171" s="239"/>
      <c r="J171" s="235"/>
      <c r="K171" s="235"/>
      <c r="L171" s="240"/>
      <c r="M171" s="241"/>
      <c r="N171" s="242"/>
      <c r="O171" s="242"/>
      <c r="P171" s="242"/>
      <c r="Q171" s="242"/>
      <c r="R171" s="242"/>
      <c r="S171" s="242"/>
      <c r="T171" s="243"/>
      <c r="U171" s="13"/>
      <c r="V171" s="13"/>
      <c r="W171" s="13"/>
      <c r="X171" s="13"/>
      <c r="Y171" s="13"/>
      <c r="Z171" s="13"/>
      <c r="AA171" s="13"/>
      <c r="AB171" s="13"/>
      <c r="AC171" s="13"/>
      <c r="AD171" s="13"/>
      <c r="AE171" s="13"/>
      <c r="AT171" s="244" t="s">
        <v>225</v>
      </c>
      <c r="AU171" s="244" t="s">
        <v>85</v>
      </c>
      <c r="AV171" s="13" t="s">
        <v>83</v>
      </c>
      <c r="AW171" s="13" t="s">
        <v>38</v>
      </c>
      <c r="AX171" s="13" t="s">
        <v>76</v>
      </c>
      <c r="AY171" s="244" t="s">
        <v>214</v>
      </c>
    </row>
    <row r="172" s="13" customFormat="1">
      <c r="A172" s="13"/>
      <c r="B172" s="234"/>
      <c r="C172" s="235"/>
      <c r="D172" s="236" t="s">
        <v>225</v>
      </c>
      <c r="E172" s="237" t="s">
        <v>32</v>
      </c>
      <c r="F172" s="238" t="s">
        <v>5324</v>
      </c>
      <c r="G172" s="235"/>
      <c r="H172" s="237" t="s">
        <v>32</v>
      </c>
      <c r="I172" s="239"/>
      <c r="J172" s="235"/>
      <c r="K172" s="235"/>
      <c r="L172" s="240"/>
      <c r="M172" s="241"/>
      <c r="N172" s="242"/>
      <c r="O172" s="242"/>
      <c r="P172" s="242"/>
      <c r="Q172" s="242"/>
      <c r="R172" s="242"/>
      <c r="S172" s="242"/>
      <c r="T172" s="243"/>
      <c r="U172" s="13"/>
      <c r="V172" s="13"/>
      <c r="W172" s="13"/>
      <c r="X172" s="13"/>
      <c r="Y172" s="13"/>
      <c r="Z172" s="13"/>
      <c r="AA172" s="13"/>
      <c r="AB172" s="13"/>
      <c r="AC172" s="13"/>
      <c r="AD172" s="13"/>
      <c r="AE172" s="13"/>
      <c r="AT172" s="244" t="s">
        <v>225</v>
      </c>
      <c r="AU172" s="244" t="s">
        <v>85</v>
      </c>
      <c r="AV172" s="13" t="s">
        <v>83</v>
      </c>
      <c r="AW172" s="13" t="s">
        <v>38</v>
      </c>
      <c r="AX172" s="13" t="s">
        <v>76</v>
      </c>
      <c r="AY172" s="244" t="s">
        <v>214</v>
      </c>
    </row>
    <row r="173" s="13" customFormat="1">
      <c r="A173" s="13"/>
      <c r="B173" s="234"/>
      <c r="C173" s="235"/>
      <c r="D173" s="236" t="s">
        <v>225</v>
      </c>
      <c r="E173" s="237" t="s">
        <v>32</v>
      </c>
      <c r="F173" s="238" t="s">
        <v>5325</v>
      </c>
      <c r="G173" s="235"/>
      <c r="H173" s="237" t="s">
        <v>32</v>
      </c>
      <c r="I173" s="239"/>
      <c r="J173" s="235"/>
      <c r="K173" s="235"/>
      <c r="L173" s="240"/>
      <c r="M173" s="241"/>
      <c r="N173" s="242"/>
      <c r="O173" s="242"/>
      <c r="P173" s="242"/>
      <c r="Q173" s="242"/>
      <c r="R173" s="242"/>
      <c r="S173" s="242"/>
      <c r="T173" s="243"/>
      <c r="U173" s="13"/>
      <c r="V173" s="13"/>
      <c r="W173" s="13"/>
      <c r="X173" s="13"/>
      <c r="Y173" s="13"/>
      <c r="Z173" s="13"/>
      <c r="AA173" s="13"/>
      <c r="AB173" s="13"/>
      <c r="AC173" s="13"/>
      <c r="AD173" s="13"/>
      <c r="AE173" s="13"/>
      <c r="AT173" s="244" t="s">
        <v>225</v>
      </c>
      <c r="AU173" s="244" t="s">
        <v>85</v>
      </c>
      <c r="AV173" s="13" t="s">
        <v>83</v>
      </c>
      <c r="AW173" s="13" t="s">
        <v>38</v>
      </c>
      <c r="AX173" s="13" t="s">
        <v>76</v>
      </c>
      <c r="AY173" s="244" t="s">
        <v>214</v>
      </c>
    </row>
    <row r="174" s="13" customFormat="1">
      <c r="A174" s="13"/>
      <c r="B174" s="234"/>
      <c r="C174" s="235"/>
      <c r="D174" s="236" t="s">
        <v>225</v>
      </c>
      <c r="E174" s="237" t="s">
        <v>32</v>
      </c>
      <c r="F174" s="238" t="s">
        <v>5326</v>
      </c>
      <c r="G174" s="235"/>
      <c r="H174" s="237" t="s">
        <v>32</v>
      </c>
      <c r="I174" s="239"/>
      <c r="J174" s="235"/>
      <c r="K174" s="235"/>
      <c r="L174" s="240"/>
      <c r="M174" s="241"/>
      <c r="N174" s="242"/>
      <c r="O174" s="242"/>
      <c r="P174" s="242"/>
      <c r="Q174" s="242"/>
      <c r="R174" s="242"/>
      <c r="S174" s="242"/>
      <c r="T174" s="243"/>
      <c r="U174" s="13"/>
      <c r="V174" s="13"/>
      <c r="W174" s="13"/>
      <c r="X174" s="13"/>
      <c r="Y174" s="13"/>
      <c r="Z174" s="13"/>
      <c r="AA174" s="13"/>
      <c r="AB174" s="13"/>
      <c r="AC174" s="13"/>
      <c r="AD174" s="13"/>
      <c r="AE174" s="13"/>
      <c r="AT174" s="244" t="s">
        <v>225</v>
      </c>
      <c r="AU174" s="244" t="s">
        <v>85</v>
      </c>
      <c r="AV174" s="13" t="s">
        <v>83</v>
      </c>
      <c r="AW174" s="13" t="s">
        <v>38</v>
      </c>
      <c r="AX174" s="13" t="s">
        <v>76</v>
      </c>
      <c r="AY174" s="244" t="s">
        <v>214</v>
      </c>
    </row>
    <row r="175" s="13" customFormat="1">
      <c r="A175" s="13"/>
      <c r="B175" s="234"/>
      <c r="C175" s="235"/>
      <c r="D175" s="236" t="s">
        <v>225</v>
      </c>
      <c r="E175" s="237" t="s">
        <v>32</v>
      </c>
      <c r="F175" s="238" t="s">
        <v>5327</v>
      </c>
      <c r="G175" s="235"/>
      <c r="H175" s="237" t="s">
        <v>32</v>
      </c>
      <c r="I175" s="239"/>
      <c r="J175" s="235"/>
      <c r="K175" s="235"/>
      <c r="L175" s="240"/>
      <c r="M175" s="241"/>
      <c r="N175" s="242"/>
      <c r="O175" s="242"/>
      <c r="P175" s="242"/>
      <c r="Q175" s="242"/>
      <c r="R175" s="242"/>
      <c r="S175" s="242"/>
      <c r="T175" s="243"/>
      <c r="U175" s="13"/>
      <c r="V175" s="13"/>
      <c r="W175" s="13"/>
      <c r="X175" s="13"/>
      <c r="Y175" s="13"/>
      <c r="Z175" s="13"/>
      <c r="AA175" s="13"/>
      <c r="AB175" s="13"/>
      <c r="AC175" s="13"/>
      <c r="AD175" s="13"/>
      <c r="AE175" s="13"/>
      <c r="AT175" s="244" t="s">
        <v>225</v>
      </c>
      <c r="AU175" s="244" t="s">
        <v>85</v>
      </c>
      <c r="AV175" s="13" t="s">
        <v>83</v>
      </c>
      <c r="AW175" s="13" t="s">
        <v>38</v>
      </c>
      <c r="AX175" s="13" t="s">
        <v>76</v>
      </c>
      <c r="AY175" s="244" t="s">
        <v>214</v>
      </c>
    </row>
    <row r="176" s="13" customFormat="1">
      <c r="A176" s="13"/>
      <c r="B176" s="234"/>
      <c r="C176" s="235"/>
      <c r="D176" s="236" t="s">
        <v>225</v>
      </c>
      <c r="E176" s="237" t="s">
        <v>32</v>
      </c>
      <c r="F176" s="238" t="s">
        <v>5328</v>
      </c>
      <c r="G176" s="235"/>
      <c r="H176" s="237" t="s">
        <v>32</v>
      </c>
      <c r="I176" s="239"/>
      <c r="J176" s="235"/>
      <c r="K176" s="235"/>
      <c r="L176" s="240"/>
      <c r="M176" s="241"/>
      <c r="N176" s="242"/>
      <c r="O176" s="242"/>
      <c r="P176" s="242"/>
      <c r="Q176" s="242"/>
      <c r="R176" s="242"/>
      <c r="S176" s="242"/>
      <c r="T176" s="243"/>
      <c r="U176" s="13"/>
      <c r="V176" s="13"/>
      <c r="W176" s="13"/>
      <c r="X176" s="13"/>
      <c r="Y176" s="13"/>
      <c r="Z176" s="13"/>
      <c r="AA176" s="13"/>
      <c r="AB176" s="13"/>
      <c r="AC176" s="13"/>
      <c r="AD176" s="13"/>
      <c r="AE176" s="13"/>
      <c r="AT176" s="244" t="s">
        <v>225</v>
      </c>
      <c r="AU176" s="244" t="s">
        <v>85</v>
      </c>
      <c r="AV176" s="13" t="s">
        <v>83</v>
      </c>
      <c r="AW176" s="13" t="s">
        <v>38</v>
      </c>
      <c r="AX176" s="13" t="s">
        <v>76</v>
      </c>
      <c r="AY176" s="244" t="s">
        <v>214</v>
      </c>
    </row>
    <row r="177" s="13" customFormat="1">
      <c r="A177" s="13"/>
      <c r="B177" s="234"/>
      <c r="C177" s="235"/>
      <c r="D177" s="236" t="s">
        <v>225</v>
      </c>
      <c r="E177" s="237" t="s">
        <v>32</v>
      </c>
      <c r="F177" s="238" t="s">
        <v>5329</v>
      </c>
      <c r="G177" s="235"/>
      <c r="H177" s="237" t="s">
        <v>32</v>
      </c>
      <c r="I177" s="239"/>
      <c r="J177" s="235"/>
      <c r="K177" s="235"/>
      <c r="L177" s="240"/>
      <c r="M177" s="241"/>
      <c r="N177" s="242"/>
      <c r="O177" s="242"/>
      <c r="P177" s="242"/>
      <c r="Q177" s="242"/>
      <c r="R177" s="242"/>
      <c r="S177" s="242"/>
      <c r="T177" s="243"/>
      <c r="U177" s="13"/>
      <c r="V177" s="13"/>
      <c r="W177" s="13"/>
      <c r="X177" s="13"/>
      <c r="Y177" s="13"/>
      <c r="Z177" s="13"/>
      <c r="AA177" s="13"/>
      <c r="AB177" s="13"/>
      <c r="AC177" s="13"/>
      <c r="AD177" s="13"/>
      <c r="AE177" s="13"/>
      <c r="AT177" s="244" t="s">
        <v>225</v>
      </c>
      <c r="AU177" s="244" t="s">
        <v>85</v>
      </c>
      <c r="AV177" s="13" t="s">
        <v>83</v>
      </c>
      <c r="AW177" s="13" t="s">
        <v>38</v>
      </c>
      <c r="AX177" s="13" t="s">
        <v>76</v>
      </c>
      <c r="AY177" s="244" t="s">
        <v>214</v>
      </c>
    </row>
    <row r="178" s="13" customFormat="1">
      <c r="A178" s="13"/>
      <c r="B178" s="234"/>
      <c r="C178" s="235"/>
      <c r="D178" s="236" t="s">
        <v>225</v>
      </c>
      <c r="E178" s="237" t="s">
        <v>32</v>
      </c>
      <c r="F178" s="238" t="s">
        <v>5330</v>
      </c>
      <c r="G178" s="235"/>
      <c r="H178" s="237" t="s">
        <v>32</v>
      </c>
      <c r="I178" s="239"/>
      <c r="J178" s="235"/>
      <c r="K178" s="235"/>
      <c r="L178" s="240"/>
      <c r="M178" s="241"/>
      <c r="N178" s="242"/>
      <c r="O178" s="242"/>
      <c r="P178" s="242"/>
      <c r="Q178" s="242"/>
      <c r="R178" s="242"/>
      <c r="S178" s="242"/>
      <c r="T178" s="243"/>
      <c r="U178" s="13"/>
      <c r="V178" s="13"/>
      <c r="W178" s="13"/>
      <c r="X178" s="13"/>
      <c r="Y178" s="13"/>
      <c r="Z178" s="13"/>
      <c r="AA178" s="13"/>
      <c r="AB178" s="13"/>
      <c r="AC178" s="13"/>
      <c r="AD178" s="13"/>
      <c r="AE178" s="13"/>
      <c r="AT178" s="244" t="s">
        <v>225</v>
      </c>
      <c r="AU178" s="244" t="s">
        <v>85</v>
      </c>
      <c r="AV178" s="13" t="s">
        <v>83</v>
      </c>
      <c r="AW178" s="13" t="s">
        <v>38</v>
      </c>
      <c r="AX178" s="13" t="s">
        <v>76</v>
      </c>
      <c r="AY178" s="244" t="s">
        <v>214</v>
      </c>
    </row>
    <row r="179" s="13" customFormat="1">
      <c r="A179" s="13"/>
      <c r="B179" s="234"/>
      <c r="C179" s="235"/>
      <c r="D179" s="236" t="s">
        <v>225</v>
      </c>
      <c r="E179" s="237" t="s">
        <v>32</v>
      </c>
      <c r="F179" s="238" t="s">
        <v>5331</v>
      </c>
      <c r="G179" s="235"/>
      <c r="H179" s="237" t="s">
        <v>32</v>
      </c>
      <c r="I179" s="239"/>
      <c r="J179" s="235"/>
      <c r="K179" s="235"/>
      <c r="L179" s="240"/>
      <c r="M179" s="241"/>
      <c r="N179" s="242"/>
      <c r="O179" s="242"/>
      <c r="P179" s="242"/>
      <c r="Q179" s="242"/>
      <c r="R179" s="242"/>
      <c r="S179" s="242"/>
      <c r="T179" s="243"/>
      <c r="U179" s="13"/>
      <c r="V179" s="13"/>
      <c r="W179" s="13"/>
      <c r="X179" s="13"/>
      <c r="Y179" s="13"/>
      <c r="Z179" s="13"/>
      <c r="AA179" s="13"/>
      <c r="AB179" s="13"/>
      <c r="AC179" s="13"/>
      <c r="AD179" s="13"/>
      <c r="AE179" s="13"/>
      <c r="AT179" s="244" t="s">
        <v>225</v>
      </c>
      <c r="AU179" s="244" t="s">
        <v>85</v>
      </c>
      <c r="AV179" s="13" t="s">
        <v>83</v>
      </c>
      <c r="AW179" s="13" t="s">
        <v>38</v>
      </c>
      <c r="AX179" s="13" t="s">
        <v>76</v>
      </c>
      <c r="AY179" s="244" t="s">
        <v>214</v>
      </c>
    </row>
    <row r="180" s="13" customFormat="1">
      <c r="A180" s="13"/>
      <c r="B180" s="234"/>
      <c r="C180" s="235"/>
      <c r="D180" s="236" t="s">
        <v>225</v>
      </c>
      <c r="E180" s="237" t="s">
        <v>32</v>
      </c>
      <c r="F180" s="238" t="s">
        <v>5332</v>
      </c>
      <c r="G180" s="235"/>
      <c r="H180" s="237" t="s">
        <v>32</v>
      </c>
      <c r="I180" s="239"/>
      <c r="J180" s="235"/>
      <c r="K180" s="235"/>
      <c r="L180" s="240"/>
      <c r="M180" s="241"/>
      <c r="N180" s="242"/>
      <c r="O180" s="242"/>
      <c r="P180" s="242"/>
      <c r="Q180" s="242"/>
      <c r="R180" s="242"/>
      <c r="S180" s="242"/>
      <c r="T180" s="243"/>
      <c r="U180" s="13"/>
      <c r="V180" s="13"/>
      <c r="W180" s="13"/>
      <c r="X180" s="13"/>
      <c r="Y180" s="13"/>
      <c r="Z180" s="13"/>
      <c r="AA180" s="13"/>
      <c r="AB180" s="13"/>
      <c r="AC180" s="13"/>
      <c r="AD180" s="13"/>
      <c r="AE180" s="13"/>
      <c r="AT180" s="244" t="s">
        <v>225</v>
      </c>
      <c r="AU180" s="244" t="s">
        <v>85</v>
      </c>
      <c r="AV180" s="13" t="s">
        <v>83</v>
      </c>
      <c r="AW180" s="13" t="s">
        <v>38</v>
      </c>
      <c r="AX180" s="13" t="s">
        <v>76</v>
      </c>
      <c r="AY180" s="244" t="s">
        <v>214</v>
      </c>
    </row>
    <row r="181" s="13" customFormat="1">
      <c r="A181" s="13"/>
      <c r="B181" s="234"/>
      <c r="C181" s="235"/>
      <c r="D181" s="236" t="s">
        <v>225</v>
      </c>
      <c r="E181" s="237" t="s">
        <v>32</v>
      </c>
      <c r="F181" s="238" t="s">
        <v>5333</v>
      </c>
      <c r="G181" s="235"/>
      <c r="H181" s="237" t="s">
        <v>32</v>
      </c>
      <c r="I181" s="239"/>
      <c r="J181" s="235"/>
      <c r="K181" s="235"/>
      <c r="L181" s="240"/>
      <c r="M181" s="241"/>
      <c r="N181" s="242"/>
      <c r="O181" s="242"/>
      <c r="P181" s="242"/>
      <c r="Q181" s="242"/>
      <c r="R181" s="242"/>
      <c r="S181" s="242"/>
      <c r="T181" s="243"/>
      <c r="U181" s="13"/>
      <c r="V181" s="13"/>
      <c r="W181" s="13"/>
      <c r="X181" s="13"/>
      <c r="Y181" s="13"/>
      <c r="Z181" s="13"/>
      <c r="AA181" s="13"/>
      <c r="AB181" s="13"/>
      <c r="AC181" s="13"/>
      <c r="AD181" s="13"/>
      <c r="AE181" s="13"/>
      <c r="AT181" s="244" t="s">
        <v>225</v>
      </c>
      <c r="AU181" s="244" t="s">
        <v>85</v>
      </c>
      <c r="AV181" s="13" t="s">
        <v>83</v>
      </c>
      <c r="AW181" s="13" t="s">
        <v>38</v>
      </c>
      <c r="AX181" s="13" t="s">
        <v>76</v>
      </c>
      <c r="AY181" s="244" t="s">
        <v>214</v>
      </c>
    </row>
    <row r="182" s="13" customFormat="1">
      <c r="A182" s="13"/>
      <c r="B182" s="234"/>
      <c r="C182" s="235"/>
      <c r="D182" s="236" t="s">
        <v>225</v>
      </c>
      <c r="E182" s="237" t="s">
        <v>32</v>
      </c>
      <c r="F182" s="238" t="s">
        <v>5334</v>
      </c>
      <c r="G182" s="235"/>
      <c r="H182" s="237" t="s">
        <v>32</v>
      </c>
      <c r="I182" s="239"/>
      <c r="J182" s="235"/>
      <c r="K182" s="235"/>
      <c r="L182" s="240"/>
      <c r="M182" s="241"/>
      <c r="N182" s="242"/>
      <c r="O182" s="242"/>
      <c r="P182" s="242"/>
      <c r="Q182" s="242"/>
      <c r="R182" s="242"/>
      <c r="S182" s="242"/>
      <c r="T182" s="243"/>
      <c r="U182" s="13"/>
      <c r="V182" s="13"/>
      <c r="W182" s="13"/>
      <c r="X182" s="13"/>
      <c r="Y182" s="13"/>
      <c r="Z182" s="13"/>
      <c r="AA182" s="13"/>
      <c r="AB182" s="13"/>
      <c r="AC182" s="13"/>
      <c r="AD182" s="13"/>
      <c r="AE182" s="13"/>
      <c r="AT182" s="244" t="s">
        <v>225</v>
      </c>
      <c r="AU182" s="244" t="s">
        <v>85</v>
      </c>
      <c r="AV182" s="13" t="s">
        <v>83</v>
      </c>
      <c r="AW182" s="13" t="s">
        <v>38</v>
      </c>
      <c r="AX182" s="13" t="s">
        <v>76</v>
      </c>
      <c r="AY182" s="244" t="s">
        <v>214</v>
      </c>
    </row>
    <row r="183" s="13" customFormat="1">
      <c r="A183" s="13"/>
      <c r="B183" s="234"/>
      <c r="C183" s="235"/>
      <c r="D183" s="236" t="s">
        <v>225</v>
      </c>
      <c r="E183" s="237" t="s">
        <v>32</v>
      </c>
      <c r="F183" s="238" t="s">
        <v>5335</v>
      </c>
      <c r="G183" s="235"/>
      <c r="H183" s="237" t="s">
        <v>32</v>
      </c>
      <c r="I183" s="239"/>
      <c r="J183" s="235"/>
      <c r="K183" s="235"/>
      <c r="L183" s="240"/>
      <c r="M183" s="241"/>
      <c r="N183" s="242"/>
      <c r="O183" s="242"/>
      <c r="P183" s="242"/>
      <c r="Q183" s="242"/>
      <c r="R183" s="242"/>
      <c r="S183" s="242"/>
      <c r="T183" s="243"/>
      <c r="U183" s="13"/>
      <c r="V183" s="13"/>
      <c r="W183" s="13"/>
      <c r="X183" s="13"/>
      <c r="Y183" s="13"/>
      <c r="Z183" s="13"/>
      <c r="AA183" s="13"/>
      <c r="AB183" s="13"/>
      <c r="AC183" s="13"/>
      <c r="AD183" s="13"/>
      <c r="AE183" s="13"/>
      <c r="AT183" s="244" t="s">
        <v>225</v>
      </c>
      <c r="AU183" s="244" t="s">
        <v>85</v>
      </c>
      <c r="AV183" s="13" t="s">
        <v>83</v>
      </c>
      <c r="AW183" s="13" t="s">
        <v>38</v>
      </c>
      <c r="AX183" s="13" t="s">
        <v>76</v>
      </c>
      <c r="AY183" s="244" t="s">
        <v>214</v>
      </c>
    </row>
    <row r="184" s="13" customFormat="1">
      <c r="A184" s="13"/>
      <c r="B184" s="234"/>
      <c r="C184" s="235"/>
      <c r="D184" s="236" t="s">
        <v>225</v>
      </c>
      <c r="E184" s="237" t="s">
        <v>32</v>
      </c>
      <c r="F184" s="238" t="s">
        <v>5336</v>
      </c>
      <c r="G184" s="235"/>
      <c r="H184" s="237" t="s">
        <v>32</v>
      </c>
      <c r="I184" s="239"/>
      <c r="J184" s="235"/>
      <c r="K184" s="235"/>
      <c r="L184" s="240"/>
      <c r="M184" s="241"/>
      <c r="N184" s="242"/>
      <c r="O184" s="242"/>
      <c r="P184" s="242"/>
      <c r="Q184" s="242"/>
      <c r="R184" s="242"/>
      <c r="S184" s="242"/>
      <c r="T184" s="243"/>
      <c r="U184" s="13"/>
      <c r="V184" s="13"/>
      <c r="W184" s="13"/>
      <c r="X184" s="13"/>
      <c r="Y184" s="13"/>
      <c r="Z184" s="13"/>
      <c r="AA184" s="13"/>
      <c r="AB184" s="13"/>
      <c r="AC184" s="13"/>
      <c r="AD184" s="13"/>
      <c r="AE184" s="13"/>
      <c r="AT184" s="244" t="s">
        <v>225</v>
      </c>
      <c r="AU184" s="244" t="s">
        <v>85</v>
      </c>
      <c r="AV184" s="13" t="s">
        <v>83</v>
      </c>
      <c r="AW184" s="13" t="s">
        <v>38</v>
      </c>
      <c r="AX184" s="13" t="s">
        <v>76</v>
      </c>
      <c r="AY184" s="244" t="s">
        <v>214</v>
      </c>
    </row>
    <row r="185" s="13" customFormat="1">
      <c r="A185" s="13"/>
      <c r="B185" s="234"/>
      <c r="C185" s="235"/>
      <c r="D185" s="236" t="s">
        <v>225</v>
      </c>
      <c r="E185" s="237" t="s">
        <v>32</v>
      </c>
      <c r="F185" s="238" t="s">
        <v>5337</v>
      </c>
      <c r="G185" s="235"/>
      <c r="H185" s="237" t="s">
        <v>32</v>
      </c>
      <c r="I185" s="239"/>
      <c r="J185" s="235"/>
      <c r="K185" s="235"/>
      <c r="L185" s="240"/>
      <c r="M185" s="241"/>
      <c r="N185" s="242"/>
      <c r="O185" s="242"/>
      <c r="P185" s="242"/>
      <c r="Q185" s="242"/>
      <c r="R185" s="242"/>
      <c r="S185" s="242"/>
      <c r="T185" s="243"/>
      <c r="U185" s="13"/>
      <c r="V185" s="13"/>
      <c r="W185" s="13"/>
      <c r="X185" s="13"/>
      <c r="Y185" s="13"/>
      <c r="Z185" s="13"/>
      <c r="AA185" s="13"/>
      <c r="AB185" s="13"/>
      <c r="AC185" s="13"/>
      <c r="AD185" s="13"/>
      <c r="AE185" s="13"/>
      <c r="AT185" s="244" t="s">
        <v>225</v>
      </c>
      <c r="AU185" s="244" t="s">
        <v>85</v>
      </c>
      <c r="AV185" s="13" t="s">
        <v>83</v>
      </c>
      <c r="AW185" s="13" t="s">
        <v>38</v>
      </c>
      <c r="AX185" s="13" t="s">
        <v>76</v>
      </c>
      <c r="AY185" s="244" t="s">
        <v>214</v>
      </c>
    </row>
    <row r="186" s="13" customFormat="1">
      <c r="A186" s="13"/>
      <c r="B186" s="234"/>
      <c r="C186" s="235"/>
      <c r="D186" s="236" t="s">
        <v>225</v>
      </c>
      <c r="E186" s="237" t="s">
        <v>32</v>
      </c>
      <c r="F186" s="238" t="s">
        <v>5343</v>
      </c>
      <c r="G186" s="235"/>
      <c r="H186" s="237" t="s">
        <v>32</v>
      </c>
      <c r="I186" s="239"/>
      <c r="J186" s="235"/>
      <c r="K186" s="235"/>
      <c r="L186" s="240"/>
      <c r="M186" s="241"/>
      <c r="N186" s="242"/>
      <c r="O186" s="242"/>
      <c r="P186" s="242"/>
      <c r="Q186" s="242"/>
      <c r="R186" s="242"/>
      <c r="S186" s="242"/>
      <c r="T186" s="243"/>
      <c r="U186" s="13"/>
      <c r="V186" s="13"/>
      <c r="W186" s="13"/>
      <c r="X186" s="13"/>
      <c r="Y186" s="13"/>
      <c r="Z186" s="13"/>
      <c r="AA186" s="13"/>
      <c r="AB186" s="13"/>
      <c r="AC186" s="13"/>
      <c r="AD186" s="13"/>
      <c r="AE186" s="13"/>
      <c r="AT186" s="244" t="s">
        <v>225</v>
      </c>
      <c r="AU186" s="244" t="s">
        <v>85</v>
      </c>
      <c r="AV186" s="13" t="s">
        <v>83</v>
      </c>
      <c r="AW186" s="13" t="s">
        <v>38</v>
      </c>
      <c r="AX186" s="13" t="s">
        <v>76</v>
      </c>
      <c r="AY186" s="244" t="s">
        <v>214</v>
      </c>
    </row>
    <row r="187" s="14" customFormat="1">
      <c r="A187" s="14"/>
      <c r="B187" s="245"/>
      <c r="C187" s="246"/>
      <c r="D187" s="236" t="s">
        <v>225</v>
      </c>
      <c r="E187" s="247" t="s">
        <v>32</v>
      </c>
      <c r="F187" s="248" t="s">
        <v>5344</v>
      </c>
      <c r="G187" s="246"/>
      <c r="H187" s="249">
        <v>68.5</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225</v>
      </c>
      <c r="AU187" s="255" t="s">
        <v>85</v>
      </c>
      <c r="AV187" s="14" t="s">
        <v>85</v>
      </c>
      <c r="AW187" s="14" t="s">
        <v>38</v>
      </c>
      <c r="AX187" s="14" t="s">
        <v>76</v>
      </c>
      <c r="AY187" s="255" t="s">
        <v>214</v>
      </c>
    </row>
    <row r="188" s="15" customFormat="1">
      <c r="A188" s="15"/>
      <c r="B188" s="256"/>
      <c r="C188" s="257"/>
      <c r="D188" s="236" t="s">
        <v>225</v>
      </c>
      <c r="E188" s="258" t="s">
        <v>32</v>
      </c>
      <c r="F188" s="259" t="s">
        <v>256</v>
      </c>
      <c r="G188" s="257"/>
      <c r="H188" s="260">
        <v>68.5</v>
      </c>
      <c r="I188" s="261"/>
      <c r="J188" s="257"/>
      <c r="K188" s="257"/>
      <c r="L188" s="262"/>
      <c r="M188" s="263"/>
      <c r="N188" s="264"/>
      <c r="O188" s="264"/>
      <c r="P188" s="264"/>
      <c r="Q188" s="264"/>
      <c r="R188" s="264"/>
      <c r="S188" s="264"/>
      <c r="T188" s="265"/>
      <c r="U188" s="15"/>
      <c r="V188" s="15"/>
      <c r="W188" s="15"/>
      <c r="X188" s="15"/>
      <c r="Y188" s="15"/>
      <c r="Z188" s="15"/>
      <c r="AA188" s="15"/>
      <c r="AB188" s="15"/>
      <c r="AC188" s="15"/>
      <c r="AD188" s="15"/>
      <c r="AE188" s="15"/>
      <c r="AT188" s="266" t="s">
        <v>225</v>
      </c>
      <c r="AU188" s="266" t="s">
        <v>85</v>
      </c>
      <c r="AV188" s="15" t="s">
        <v>215</v>
      </c>
      <c r="AW188" s="15" t="s">
        <v>38</v>
      </c>
      <c r="AX188" s="15" t="s">
        <v>83</v>
      </c>
      <c r="AY188" s="266" t="s">
        <v>214</v>
      </c>
    </row>
    <row r="189" s="2" customFormat="1" ht="37.8" customHeight="1">
      <c r="A189" s="42"/>
      <c r="B189" s="43"/>
      <c r="C189" s="216" t="s">
        <v>215</v>
      </c>
      <c r="D189" s="216" t="s">
        <v>217</v>
      </c>
      <c r="E189" s="217" t="s">
        <v>5345</v>
      </c>
      <c r="F189" s="218" t="s">
        <v>5346</v>
      </c>
      <c r="G189" s="219" t="s">
        <v>230</v>
      </c>
      <c r="H189" s="220">
        <v>252.5</v>
      </c>
      <c r="I189" s="221"/>
      <c r="J189" s="222">
        <f>ROUND(I189*H189,2)</f>
        <v>0</v>
      </c>
      <c r="K189" s="218" t="s">
        <v>221</v>
      </c>
      <c r="L189" s="48"/>
      <c r="M189" s="223" t="s">
        <v>32</v>
      </c>
      <c r="N189" s="224" t="s">
        <v>47</v>
      </c>
      <c r="O189" s="88"/>
      <c r="P189" s="225">
        <f>O189*H189</f>
        <v>0</v>
      </c>
      <c r="Q189" s="225">
        <v>0.012070000000000001</v>
      </c>
      <c r="R189" s="225">
        <f>Q189*H189</f>
        <v>3.0476750000000004</v>
      </c>
      <c r="S189" s="225">
        <v>0</v>
      </c>
      <c r="T189" s="226">
        <f>S189*H189</f>
        <v>0</v>
      </c>
      <c r="U189" s="42"/>
      <c r="V189" s="42"/>
      <c r="W189" s="42"/>
      <c r="X189" s="42"/>
      <c r="Y189" s="42"/>
      <c r="Z189" s="42"/>
      <c r="AA189" s="42"/>
      <c r="AB189" s="42"/>
      <c r="AC189" s="42"/>
      <c r="AD189" s="42"/>
      <c r="AE189" s="42"/>
      <c r="AR189" s="227" t="s">
        <v>215</v>
      </c>
      <c r="AT189" s="227" t="s">
        <v>217</v>
      </c>
      <c r="AU189" s="227" t="s">
        <v>85</v>
      </c>
      <c r="AY189" s="20" t="s">
        <v>214</v>
      </c>
      <c r="BE189" s="228">
        <f>IF(N189="základní",J189,0)</f>
        <v>0</v>
      </c>
      <c r="BF189" s="228">
        <f>IF(N189="snížená",J189,0)</f>
        <v>0</v>
      </c>
      <c r="BG189" s="228">
        <f>IF(N189="zákl. přenesená",J189,0)</f>
        <v>0</v>
      </c>
      <c r="BH189" s="228">
        <f>IF(N189="sníž. přenesená",J189,0)</f>
        <v>0</v>
      </c>
      <c r="BI189" s="228">
        <f>IF(N189="nulová",J189,0)</f>
        <v>0</v>
      </c>
      <c r="BJ189" s="20" t="s">
        <v>83</v>
      </c>
      <c r="BK189" s="228">
        <f>ROUND(I189*H189,2)</f>
        <v>0</v>
      </c>
      <c r="BL189" s="20" t="s">
        <v>215</v>
      </c>
      <c r="BM189" s="227" t="s">
        <v>5347</v>
      </c>
    </row>
    <row r="190" s="2" customFormat="1">
      <c r="A190" s="42"/>
      <c r="B190" s="43"/>
      <c r="C190" s="44"/>
      <c r="D190" s="229" t="s">
        <v>223</v>
      </c>
      <c r="E190" s="44"/>
      <c r="F190" s="230" t="s">
        <v>5348</v>
      </c>
      <c r="G190" s="44"/>
      <c r="H190" s="44"/>
      <c r="I190" s="231"/>
      <c r="J190" s="44"/>
      <c r="K190" s="44"/>
      <c r="L190" s="48"/>
      <c r="M190" s="232"/>
      <c r="N190" s="233"/>
      <c r="O190" s="88"/>
      <c r="P190" s="88"/>
      <c r="Q190" s="88"/>
      <c r="R190" s="88"/>
      <c r="S190" s="88"/>
      <c r="T190" s="89"/>
      <c r="U190" s="42"/>
      <c r="V190" s="42"/>
      <c r="W190" s="42"/>
      <c r="X190" s="42"/>
      <c r="Y190" s="42"/>
      <c r="Z190" s="42"/>
      <c r="AA190" s="42"/>
      <c r="AB190" s="42"/>
      <c r="AC190" s="42"/>
      <c r="AD190" s="42"/>
      <c r="AE190" s="42"/>
      <c r="AT190" s="20" t="s">
        <v>223</v>
      </c>
      <c r="AU190" s="20" t="s">
        <v>85</v>
      </c>
    </row>
    <row r="191" s="2" customFormat="1">
      <c r="A191" s="42"/>
      <c r="B191" s="43"/>
      <c r="C191" s="44"/>
      <c r="D191" s="236" t="s">
        <v>283</v>
      </c>
      <c r="E191" s="44"/>
      <c r="F191" s="267" t="s">
        <v>5349</v>
      </c>
      <c r="G191" s="44"/>
      <c r="H191" s="44"/>
      <c r="I191" s="231"/>
      <c r="J191" s="44"/>
      <c r="K191" s="44"/>
      <c r="L191" s="48"/>
      <c r="M191" s="232"/>
      <c r="N191" s="233"/>
      <c r="O191" s="88"/>
      <c r="P191" s="88"/>
      <c r="Q191" s="88"/>
      <c r="R191" s="88"/>
      <c r="S191" s="88"/>
      <c r="T191" s="89"/>
      <c r="U191" s="42"/>
      <c r="V191" s="42"/>
      <c r="W191" s="42"/>
      <c r="X191" s="42"/>
      <c r="Y191" s="42"/>
      <c r="Z191" s="42"/>
      <c r="AA191" s="42"/>
      <c r="AB191" s="42"/>
      <c r="AC191" s="42"/>
      <c r="AD191" s="42"/>
      <c r="AE191" s="42"/>
      <c r="AT191" s="20" t="s">
        <v>283</v>
      </c>
      <c r="AU191" s="20" t="s">
        <v>85</v>
      </c>
    </row>
    <row r="192" s="13" customFormat="1">
      <c r="A192" s="13"/>
      <c r="B192" s="234"/>
      <c r="C192" s="235"/>
      <c r="D192" s="236" t="s">
        <v>225</v>
      </c>
      <c r="E192" s="237" t="s">
        <v>32</v>
      </c>
      <c r="F192" s="238" t="s">
        <v>5311</v>
      </c>
      <c r="G192" s="235"/>
      <c r="H192" s="237" t="s">
        <v>32</v>
      </c>
      <c r="I192" s="239"/>
      <c r="J192" s="235"/>
      <c r="K192" s="235"/>
      <c r="L192" s="240"/>
      <c r="M192" s="241"/>
      <c r="N192" s="242"/>
      <c r="O192" s="242"/>
      <c r="P192" s="242"/>
      <c r="Q192" s="242"/>
      <c r="R192" s="242"/>
      <c r="S192" s="242"/>
      <c r="T192" s="243"/>
      <c r="U192" s="13"/>
      <c r="V192" s="13"/>
      <c r="W192" s="13"/>
      <c r="X192" s="13"/>
      <c r="Y192" s="13"/>
      <c r="Z192" s="13"/>
      <c r="AA192" s="13"/>
      <c r="AB192" s="13"/>
      <c r="AC192" s="13"/>
      <c r="AD192" s="13"/>
      <c r="AE192" s="13"/>
      <c r="AT192" s="244" t="s">
        <v>225</v>
      </c>
      <c r="AU192" s="244" t="s">
        <v>85</v>
      </c>
      <c r="AV192" s="13" t="s">
        <v>83</v>
      </c>
      <c r="AW192" s="13" t="s">
        <v>38</v>
      </c>
      <c r="AX192" s="13" t="s">
        <v>76</v>
      </c>
      <c r="AY192" s="244" t="s">
        <v>214</v>
      </c>
    </row>
    <row r="193" s="13" customFormat="1">
      <c r="A193" s="13"/>
      <c r="B193" s="234"/>
      <c r="C193" s="235"/>
      <c r="D193" s="236" t="s">
        <v>225</v>
      </c>
      <c r="E193" s="237" t="s">
        <v>32</v>
      </c>
      <c r="F193" s="238" t="s">
        <v>5312</v>
      </c>
      <c r="G193" s="235"/>
      <c r="H193" s="237" t="s">
        <v>32</v>
      </c>
      <c r="I193" s="239"/>
      <c r="J193" s="235"/>
      <c r="K193" s="235"/>
      <c r="L193" s="240"/>
      <c r="M193" s="241"/>
      <c r="N193" s="242"/>
      <c r="O193" s="242"/>
      <c r="P193" s="242"/>
      <c r="Q193" s="242"/>
      <c r="R193" s="242"/>
      <c r="S193" s="242"/>
      <c r="T193" s="243"/>
      <c r="U193" s="13"/>
      <c r="V193" s="13"/>
      <c r="W193" s="13"/>
      <c r="X193" s="13"/>
      <c r="Y193" s="13"/>
      <c r="Z193" s="13"/>
      <c r="AA193" s="13"/>
      <c r="AB193" s="13"/>
      <c r="AC193" s="13"/>
      <c r="AD193" s="13"/>
      <c r="AE193" s="13"/>
      <c r="AT193" s="244" t="s">
        <v>225</v>
      </c>
      <c r="AU193" s="244" t="s">
        <v>85</v>
      </c>
      <c r="AV193" s="13" t="s">
        <v>83</v>
      </c>
      <c r="AW193" s="13" t="s">
        <v>38</v>
      </c>
      <c r="AX193" s="13" t="s">
        <v>76</v>
      </c>
      <c r="AY193" s="244" t="s">
        <v>214</v>
      </c>
    </row>
    <row r="194" s="13" customFormat="1">
      <c r="A194" s="13"/>
      <c r="B194" s="234"/>
      <c r="C194" s="235"/>
      <c r="D194" s="236" t="s">
        <v>225</v>
      </c>
      <c r="E194" s="237" t="s">
        <v>32</v>
      </c>
      <c r="F194" s="238" t="s">
        <v>5313</v>
      </c>
      <c r="G194" s="235"/>
      <c r="H194" s="237" t="s">
        <v>32</v>
      </c>
      <c r="I194" s="239"/>
      <c r="J194" s="235"/>
      <c r="K194" s="235"/>
      <c r="L194" s="240"/>
      <c r="M194" s="241"/>
      <c r="N194" s="242"/>
      <c r="O194" s="242"/>
      <c r="P194" s="242"/>
      <c r="Q194" s="242"/>
      <c r="R194" s="242"/>
      <c r="S194" s="242"/>
      <c r="T194" s="243"/>
      <c r="U194" s="13"/>
      <c r="V194" s="13"/>
      <c r="W194" s="13"/>
      <c r="X194" s="13"/>
      <c r="Y194" s="13"/>
      <c r="Z194" s="13"/>
      <c r="AA194" s="13"/>
      <c r="AB194" s="13"/>
      <c r="AC194" s="13"/>
      <c r="AD194" s="13"/>
      <c r="AE194" s="13"/>
      <c r="AT194" s="244" t="s">
        <v>225</v>
      </c>
      <c r="AU194" s="244" t="s">
        <v>85</v>
      </c>
      <c r="AV194" s="13" t="s">
        <v>83</v>
      </c>
      <c r="AW194" s="13" t="s">
        <v>38</v>
      </c>
      <c r="AX194" s="13" t="s">
        <v>76</v>
      </c>
      <c r="AY194" s="244" t="s">
        <v>214</v>
      </c>
    </row>
    <row r="195" s="13" customFormat="1">
      <c r="A195" s="13"/>
      <c r="B195" s="234"/>
      <c r="C195" s="235"/>
      <c r="D195" s="236" t="s">
        <v>225</v>
      </c>
      <c r="E195" s="237" t="s">
        <v>32</v>
      </c>
      <c r="F195" s="238" t="s">
        <v>5314</v>
      </c>
      <c r="G195" s="235"/>
      <c r="H195" s="237" t="s">
        <v>32</v>
      </c>
      <c r="I195" s="239"/>
      <c r="J195" s="235"/>
      <c r="K195" s="235"/>
      <c r="L195" s="240"/>
      <c r="M195" s="241"/>
      <c r="N195" s="242"/>
      <c r="O195" s="242"/>
      <c r="P195" s="242"/>
      <c r="Q195" s="242"/>
      <c r="R195" s="242"/>
      <c r="S195" s="242"/>
      <c r="T195" s="243"/>
      <c r="U195" s="13"/>
      <c r="V195" s="13"/>
      <c r="W195" s="13"/>
      <c r="X195" s="13"/>
      <c r="Y195" s="13"/>
      <c r="Z195" s="13"/>
      <c r="AA195" s="13"/>
      <c r="AB195" s="13"/>
      <c r="AC195" s="13"/>
      <c r="AD195" s="13"/>
      <c r="AE195" s="13"/>
      <c r="AT195" s="244" t="s">
        <v>225</v>
      </c>
      <c r="AU195" s="244" t="s">
        <v>85</v>
      </c>
      <c r="AV195" s="13" t="s">
        <v>83</v>
      </c>
      <c r="AW195" s="13" t="s">
        <v>38</v>
      </c>
      <c r="AX195" s="13" t="s">
        <v>76</v>
      </c>
      <c r="AY195" s="244" t="s">
        <v>214</v>
      </c>
    </row>
    <row r="196" s="13" customFormat="1">
      <c r="A196" s="13"/>
      <c r="B196" s="234"/>
      <c r="C196" s="235"/>
      <c r="D196" s="236" t="s">
        <v>225</v>
      </c>
      <c r="E196" s="237" t="s">
        <v>32</v>
      </c>
      <c r="F196" s="238" t="s">
        <v>5315</v>
      </c>
      <c r="G196" s="235"/>
      <c r="H196" s="237" t="s">
        <v>32</v>
      </c>
      <c r="I196" s="239"/>
      <c r="J196" s="235"/>
      <c r="K196" s="235"/>
      <c r="L196" s="240"/>
      <c r="M196" s="241"/>
      <c r="N196" s="242"/>
      <c r="O196" s="242"/>
      <c r="P196" s="242"/>
      <c r="Q196" s="242"/>
      <c r="R196" s="242"/>
      <c r="S196" s="242"/>
      <c r="T196" s="243"/>
      <c r="U196" s="13"/>
      <c r="V196" s="13"/>
      <c r="W196" s="13"/>
      <c r="X196" s="13"/>
      <c r="Y196" s="13"/>
      <c r="Z196" s="13"/>
      <c r="AA196" s="13"/>
      <c r="AB196" s="13"/>
      <c r="AC196" s="13"/>
      <c r="AD196" s="13"/>
      <c r="AE196" s="13"/>
      <c r="AT196" s="244" t="s">
        <v>225</v>
      </c>
      <c r="AU196" s="244" t="s">
        <v>85</v>
      </c>
      <c r="AV196" s="13" t="s">
        <v>83</v>
      </c>
      <c r="AW196" s="13" t="s">
        <v>38</v>
      </c>
      <c r="AX196" s="13" t="s">
        <v>76</v>
      </c>
      <c r="AY196" s="244" t="s">
        <v>214</v>
      </c>
    </row>
    <row r="197" s="13" customFormat="1">
      <c r="A197" s="13"/>
      <c r="B197" s="234"/>
      <c r="C197" s="235"/>
      <c r="D197" s="236" t="s">
        <v>225</v>
      </c>
      <c r="E197" s="237" t="s">
        <v>32</v>
      </c>
      <c r="F197" s="238" t="s">
        <v>5316</v>
      </c>
      <c r="G197" s="235"/>
      <c r="H197" s="237" t="s">
        <v>32</v>
      </c>
      <c r="I197" s="239"/>
      <c r="J197" s="235"/>
      <c r="K197" s="235"/>
      <c r="L197" s="240"/>
      <c r="M197" s="241"/>
      <c r="N197" s="242"/>
      <c r="O197" s="242"/>
      <c r="P197" s="242"/>
      <c r="Q197" s="242"/>
      <c r="R197" s="242"/>
      <c r="S197" s="242"/>
      <c r="T197" s="243"/>
      <c r="U197" s="13"/>
      <c r="V197" s="13"/>
      <c r="W197" s="13"/>
      <c r="X197" s="13"/>
      <c r="Y197" s="13"/>
      <c r="Z197" s="13"/>
      <c r="AA197" s="13"/>
      <c r="AB197" s="13"/>
      <c r="AC197" s="13"/>
      <c r="AD197" s="13"/>
      <c r="AE197" s="13"/>
      <c r="AT197" s="244" t="s">
        <v>225</v>
      </c>
      <c r="AU197" s="244" t="s">
        <v>85</v>
      </c>
      <c r="AV197" s="13" t="s">
        <v>83</v>
      </c>
      <c r="AW197" s="13" t="s">
        <v>38</v>
      </c>
      <c r="AX197" s="13" t="s">
        <v>76</v>
      </c>
      <c r="AY197" s="244" t="s">
        <v>214</v>
      </c>
    </row>
    <row r="198" s="13" customFormat="1">
      <c r="A198" s="13"/>
      <c r="B198" s="234"/>
      <c r="C198" s="235"/>
      <c r="D198" s="236" t="s">
        <v>225</v>
      </c>
      <c r="E198" s="237" t="s">
        <v>32</v>
      </c>
      <c r="F198" s="238" t="s">
        <v>5317</v>
      </c>
      <c r="G198" s="235"/>
      <c r="H198" s="237" t="s">
        <v>32</v>
      </c>
      <c r="I198" s="239"/>
      <c r="J198" s="235"/>
      <c r="K198" s="235"/>
      <c r="L198" s="240"/>
      <c r="M198" s="241"/>
      <c r="N198" s="242"/>
      <c r="O198" s="242"/>
      <c r="P198" s="242"/>
      <c r="Q198" s="242"/>
      <c r="R198" s="242"/>
      <c r="S198" s="242"/>
      <c r="T198" s="243"/>
      <c r="U198" s="13"/>
      <c r="V198" s="13"/>
      <c r="W198" s="13"/>
      <c r="X198" s="13"/>
      <c r="Y198" s="13"/>
      <c r="Z198" s="13"/>
      <c r="AA198" s="13"/>
      <c r="AB198" s="13"/>
      <c r="AC198" s="13"/>
      <c r="AD198" s="13"/>
      <c r="AE198" s="13"/>
      <c r="AT198" s="244" t="s">
        <v>225</v>
      </c>
      <c r="AU198" s="244" t="s">
        <v>85</v>
      </c>
      <c r="AV198" s="13" t="s">
        <v>83</v>
      </c>
      <c r="AW198" s="13" t="s">
        <v>38</v>
      </c>
      <c r="AX198" s="13" t="s">
        <v>76</v>
      </c>
      <c r="AY198" s="244" t="s">
        <v>214</v>
      </c>
    </row>
    <row r="199" s="13" customFormat="1">
      <c r="A199" s="13"/>
      <c r="B199" s="234"/>
      <c r="C199" s="235"/>
      <c r="D199" s="236" t="s">
        <v>225</v>
      </c>
      <c r="E199" s="237" t="s">
        <v>32</v>
      </c>
      <c r="F199" s="238" t="s">
        <v>5318</v>
      </c>
      <c r="G199" s="235"/>
      <c r="H199" s="237" t="s">
        <v>32</v>
      </c>
      <c r="I199" s="239"/>
      <c r="J199" s="235"/>
      <c r="K199" s="235"/>
      <c r="L199" s="240"/>
      <c r="M199" s="241"/>
      <c r="N199" s="242"/>
      <c r="O199" s="242"/>
      <c r="P199" s="242"/>
      <c r="Q199" s="242"/>
      <c r="R199" s="242"/>
      <c r="S199" s="242"/>
      <c r="T199" s="243"/>
      <c r="U199" s="13"/>
      <c r="V199" s="13"/>
      <c r="W199" s="13"/>
      <c r="X199" s="13"/>
      <c r="Y199" s="13"/>
      <c r="Z199" s="13"/>
      <c r="AA199" s="13"/>
      <c r="AB199" s="13"/>
      <c r="AC199" s="13"/>
      <c r="AD199" s="13"/>
      <c r="AE199" s="13"/>
      <c r="AT199" s="244" t="s">
        <v>225</v>
      </c>
      <c r="AU199" s="244" t="s">
        <v>85</v>
      </c>
      <c r="AV199" s="13" t="s">
        <v>83</v>
      </c>
      <c r="AW199" s="13" t="s">
        <v>38</v>
      </c>
      <c r="AX199" s="13" t="s">
        <v>76</v>
      </c>
      <c r="AY199" s="244" t="s">
        <v>214</v>
      </c>
    </row>
    <row r="200" s="13" customFormat="1">
      <c r="A200" s="13"/>
      <c r="B200" s="234"/>
      <c r="C200" s="235"/>
      <c r="D200" s="236" t="s">
        <v>225</v>
      </c>
      <c r="E200" s="237" t="s">
        <v>32</v>
      </c>
      <c r="F200" s="238" t="s">
        <v>5319</v>
      </c>
      <c r="G200" s="235"/>
      <c r="H200" s="237" t="s">
        <v>32</v>
      </c>
      <c r="I200" s="239"/>
      <c r="J200" s="235"/>
      <c r="K200" s="235"/>
      <c r="L200" s="240"/>
      <c r="M200" s="241"/>
      <c r="N200" s="242"/>
      <c r="O200" s="242"/>
      <c r="P200" s="242"/>
      <c r="Q200" s="242"/>
      <c r="R200" s="242"/>
      <c r="S200" s="242"/>
      <c r="T200" s="243"/>
      <c r="U200" s="13"/>
      <c r="V200" s="13"/>
      <c r="W200" s="13"/>
      <c r="X200" s="13"/>
      <c r="Y200" s="13"/>
      <c r="Z200" s="13"/>
      <c r="AA200" s="13"/>
      <c r="AB200" s="13"/>
      <c r="AC200" s="13"/>
      <c r="AD200" s="13"/>
      <c r="AE200" s="13"/>
      <c r="AT200" s="244" t="s">
        <v>225</v>
      </c>
      <c r="AU200" s="244" t="s">
        <v>85</v>
      </c>
      <c r="AV200" s="13" t="s">
        <v>83</v>
      </c>
      <c r="AW200" s="13" t="s">
        <v>38</v>
      </c>
      <c r="AX200" s="13" t="s">
        <v>76</v>
      </c>
      <c r="AY200" s="244" t="s">
        <v>214</v>
      </c>
    </row>
    <row r="201" s="13" customFormat="1">
      <c r="A201" s="13"/>
      <c r="B201" s="234"/>
      <c r="C201" s="235"/>
      <c r="D201" s="236" t="s">
        <v>225</v>
      </c>
      <c r="E201" s="237" t="s">
        <v>32</v>
      </c>
      <c r="F201" s="238" t="s">
        <v>5320</v>
      </c>
      <c r="G201" s="235"/>
      <c r="H201" s="237" t="s">
        <v>32</v>
      </c>
      <c r="I201" s="239"/>
      <c r="J201" s="235"/>
      <c r="K201" s="235"/>
      <c r="L201" s="240"/>
      <c r="M201" s="241"/>
      <c r="N201" s="242"/>
      <c r="O201" s="242"/>
      <c r="P201" s="242"/>
      <c r="Q201" s="242"/>
      <c r="R201" s="242"/>
      <c r="S201" s="242"/>
      <c r="T201" s="243"/>
      <c r="U201" s="13"/>
      <c r="V201" s="13"/>
      <c r="W201" s="13"/>
      <c r="X201" s="13"/>
      <c r="Y201" s="13"/>
      <c r="Z201" s="13"/>
      <c r="AA201" s="13"/>
      <c r="AB201" s="13"/>
      <c r="AC201" s="13"/>
      <c r="AD201" s="13"/>
      <c r="AE201" s="13"/>
      <c r="AT201" s="244" t="s">
        <v>225</v>
      </c>
      <c r="AU201" s="244" t="s">
        <v>85</v>
      </c>
      <c r="AV201" s="13" t="s">
        <v>83</v>
      </c>
      <c r="AW201" s="13" t="s">
        <v>38</v>
      </c>
      <c r="AX201" s="13" t="s">
        <v>76</v>
      </c>
      <c r="AY201" s="244" t="s">
        <v>214</v>
      </c>
    </row>
    <row r="202" s="13" customFormat="1">
      <c r="A202" s="13"/>
      <c r="B202" s="234"/>
      <c r="C202" s="235"/>
      <c r="D202" s="236" t="s">
        <v>225</v>
      </c>
      <c r="E202" s="237" t="s">
        <v>32</v>
      </c>
      <c r="F202" s="238" t="s">
        <v>5321</v>
      </c>
      <c r="G202" s="235"/>
      <c r="H202" s="237" t="s">
        <v>32</v>
      </c>
      <c r="I202" s="239"/>
      <c r="J202" s="235"/>
      <c r="K202" s="235"/>
      <c r="L202" s="240"/>
      <c r="M202" s="241"/>
      <c r="N202" s="242"/>
      <c r="O202" s="242"/>
      <c r="P202" s="242"/>
      <c r="Q202" s="242"/>
      <c r="R202" s="242"/>
      <c r="S202" s="242"/>
      <c r="T202" s="243"/>
      <c r="U202" s="13"/>
      <c r="V202" s="13"/>
      <c r="W202" s="13"/>
      <c r="X202" s="13"/>
      <c r="Y202" s="13"/>
      <c r="Z202" s="13"/>
      <c r="AA202" s="13"/>
      <c r="AB202" s="13"/>
      <c r="AC202" s="13"/>
      <c r="AD202" s="13"/>
      <c r="AE202" s="13"/>
      <c r="AT202" s="244" t="s">
        <v>225</v>
      </c>
      <c r="AU202" s="244" t="s">
        <v>85</v>
      </c>
      <c r="AV202" s="13" t="s">
        <v>83</v>
      </c>
      <c r="AW202" s="13" t="s">
        <v>38</v>
      </c>
      <c r="AX202" s="13" t="s">
        <v>76</v>
      </c>
      <c r="AY202" s="244" t="s">
        <v>214</v>
      </c>
    </row>
    <row r="203" s="13" customFormat="1">
      <c r="A203" s="13"/>
      <c r="B203" s="234"/>
      <c r="C203" s="235"/>
      <c r="D203" s="236" t="s">
        <v>225</v>
      </c>
      <c r="E203" s="237" t="s">
        <v>32</v>
      </c>
      <c r="F203" s="238" t="s">
        <v>5322</v>
      </c>
      <c r="G203" s="235"/>
      <c r="H203" s="237" t="s">
        <v>32</v>
      </c>
      <c r="I203" s="239"/>
      <c r="J203" s="235"/>
      <c r="K203" s="235"/>
      <c r="L203" s="240"/>
      <c r="M203" s="241"/>
      <c r="N203" s="242"/>
      <c r="O203" s="242"/>
      <c r="P203" s="242"/>
      <c r="Q203" s="242"/>
      <c r="R203" s="242"/>
      <c r="S203" s="242"/>
      <c r="T203" s="243"/>
      <c r="U203" s="13"/>
      <c r="V203" s="13"/>
      <c r="W203" s="13"/>
      <c r="X203" s="13"/>
      <c r="Y203" s="13"/>
      <c r="Z203" s="13"/>
      <c r="AA203" s="13"/>
      <c r="AB203" s="13"/>
      <c r="AC203" s="13"/>
      <c r="AD203" s="13"/>
      <c r="AE203" s="13"/>
      <c r="AT203" s="244" t="s">
        <v>225</v>
      </c>
      <c r="AU203" s="244" t="s">
        <v>85</v>
      </c>
      <c r="AV203" s="13" t="s">
        <v>83</v>
      </c>
      <c r="AW203" s="13" t="s">
        <v>38</v>
      </c>
      <c r="AX203" s="13" t="s">
        <v>76</v>
      </c>
      <c r="AY203" s="244" t="s">
        <v>214</v>
      </c>
    </row>
    <row r="204" s="13" customFormat="1">
      <c r="A204" s="13"/>
      <c r="B204" s="234"/>
      <c r="C204" s="235"/>
      <c r="D204" s="236" t="s">
        <v>225</v>
      </c>
      <c r="E204" s="237" t="s">
        <v>32</v>
      </c>
      <c r="F204" s="238" t="s">
        <v>5323</v>
      </c>
      <c r="G204" s="235"/>
      <c r="H204" s="237" t="s">
        <v>32</v>
      </c>
      <c r="I204" s="239"/>
      <c r="J204" s="235"/>
      <c r="K204" s="235"/>
      <c r="L204" s="240"/>
      <c r="M204" s="241"/>
      <c r="N204" s="242"/>
      <c r="O204" s="242"/>
      <c r="P204" s="242"/>
      <c r="Q204" s="242"/>
      <c r="R204" s="242"/>
      <c r="S204" s="242"/>
      <c r="T204" s="243"/>
      <c r="U204" s="13"/>
      <c r="V204" s="13"/>
      <c r="W204" s="13"/>
      <c r="X204" s="13"/>
      <c r="Y204" s="13"/>
      <c r="Z204" s="13"/>
      <c r="AA204" s="13"/>
      <c r="AB204" s="13"/>
      <c r="AC204" s="13"/>
      <c r="AD204" s="13"/>
      <c r="AE204" s="13"/>
      <c r="AT204" s="244" t="s">
        <v>225</v>
      </c>
      <c r="AU204" s="244" t="s">
        <v>85</v>
      </c>
      <c r="AV204" s="13" t="s">
        <v>83</v>
      </c>
      <c r="AW204" s="13" t="s">
        <v>38</v>
      </c>
      <c r="AX204" s="13" t="s">
        <v>76</v>
      </c>
      <c r="AY204" s="244" t="s">
        <v>214</v>
      </c>
    </row>
    <row r="205" s="13" customFormat="1">
      <c r="A205" s="13"/>
      <c r="B205" s="234"/>
      <c r="C205" s="235"/>
      <c r="D205" s="236" t="s">
        <v>225</v>
      </c>
      <c r="E205" s="237" t="s">
        <v>32</v>
      </c>
      <c r="F205" s="238" t="s">
        <v>5324</v>
      </c>
      <c r="G205" s="235"/>
      <c r="H205" s="237" t="s">
        <v>32</v>
      </c>
      <c r="I205" s="239"/>
      <c r="J205" s="235"/>
      <c r="K205" s="235"/>
      <c r="L205" s="240"/>
      <c r="M205" s="241"/>
      <c r="N205" s="242"/>
      <c r="O205" s="242"/>
      <c r="P205" s="242"/>
      <c r="Q205" s="242"/>
      <c r="R205" s="242"/>
      <c r="S205" s="242"/>
      <c r="T205" s="243"/>
      <c r="U205" s="13"/>
      <c r="V205" s="13"/>
      <c r="W205" s="13"/>
      <c r="X205" s="13"/>
      <c r="Y205" s="13"/>
      <c r="Z205" s="13"/>
      <c r="AA205" s="13"/>
      <c r="AB205" s="13"/>
      <c r="AC205" s="13"/>
      <c r="AD205" s="13"/>
      <c r="AE205" s="13"/>
      <c r="AT205" s="244" t="s">
        <v>225</v>
      </c>
      <c r="AU205" s="244" t="s">
        <v>85</v>
      </c>
      <c r="AV205" s="13" t="s">
        <v>83</v>
      </c>
      <c r="AW205" s="13" t="s">
        <v>38</v>
      </c>
      <c r="AX205" s="13" t="s">
        <v>76</v>
      </c>
      <c r="AY205" s="244" t="s">
        <v>214</v>
      </c>
    </row>
    <row r="206" s="13" customFormat="1">
      <c r="A206" s="13"/>
      <c r="B206" s="234"/>
      <c r="C206" s="235"/>
      <c r="D206" s="236" t="s">
        <v>225</v>
      </c>
      <c r="E206" s="237" t="s">
        <v>32</v>
      </c>
      <c r="F206" s="238" t="s">
        <v>5325</v>
      </c>
      <c r="G206" s="235"/>
      <c r="H206" s="237" t="s">
        <v>32</v>
      </c>
      <c r="I206" s="239"/>
      <c r="J206" s="235"/>
      <c r="K206" s="235"/>
      <c r="L206" s="240"/>
      <c r="M206" s="241"/>
      <c r="N206" s="242"/>
      <c r="O206" s="242"/>
      <c r="P206" s="242"/>
      <c r="Q206" s="242"/>
      <c r="R206" s="242"/>
      <c r="S206" s="242"/>
      <c r="T206" s="243"/>
      <c r="U206" s="13"/>
      <c r="V206" s="13"/>
      <c r="W206" s="13"/>
      <c r="X206" s="13"/>
      <c r="Y206" s="13"/>
      <c r="Z206" s="13"/>
      <c r="AA206" s="13"/>
      <c r="AB206" s="13"/>
      <c r="AC206" s="13"/>
      <c r="AD206" s="13"/>
      <c r="AE206" s="13"/>
      <c r="AT206" s="244" t="s">
        <v>225</v>
      </c>
      <c r="AU206" s="244" t="s">
        <v>85</v>
      </c>
      <c r="AV206" s="13" t="s">
        <v>83</v>
      </c>
      <c r="AW206" s="13" t="s">
        <v>38</v>
      </c>
      <c r="AX206" s="13" t="s">
        <v>76</v>
      </c>
      <c r="AY206" s="244" t="s">
        <v>214</v>
      </c>
    </row>
    <row r="207" s="13" customFormat="1">
      <c r="A207" s="13"/>
      <c r="B207" s="234"/>
      <c r="C207" s="235"/>
      <c r="D207" s="236" t="s">
        <v>225</v>
      </c>
      <c r="E207" s="237" t="s">
        <v>32</v>
      </c>
      <c r="F207" s="238" t="s">
        <v>5326</v>
      </c>
      <c r="G207" s="235"/>
      <c r="H207" s="237" t="s">
        <v>32</v>
      </c>
      <c r="I207" s="239"/>
      <c r="J207" s="235"/>
      <c r="K207" s="235"/>
      <c r="L207" s="240"/>
      <c r="M207" s="241"/>
      <c r="N207" s="242"/>
      <c r="O207" s="242"/>
      <c r="P207" s="242"/>
      <c r="Q207" s="242"/>
      <c r="R207" s="242"/>
      <c r="S207" s="242"/>
      <c r="T207" s="243"/>
      <c r="U207" s="13"/>
      <c r="V207" s="13"/>
      <c r="W207" s="13"/>
      <c r="X207" s="13"/>
      <c r="Y207" s="13"/>
      <c r="Z207" s="13"/>
      <c r="AA207" s="13"/>
      <c r="AB207" s="13"/>
      <c r="AC207" s="13"/>
      <c r="AD207" s="13"/>
      <c r="AE207" s="13"/>
      <c r="AT207" s="244" t="s">
        <v>225</v>
      </c>
      <c r="AU207" s="244" t="s">
        <v>85</v>
      </c>
      <c r="AV207" s="13" t="s">
        <v>83</v>
      </c>
      <c r="AW207" s="13" t="s">
        <v>38</v>
      </c>
      <c r="AX207" s="13" t="s">
        <v>76</v>
      </c>
      <c r="AY207" s="244" t="s">
        <v>214</v>
      </c>
    </row>
    <row r="208" s="13" customFormat="1">
      <c r="A208" s="13"/>
      <c r="B208" s="234"/>
      <c r="C208" s="235"/>
      <c r="D208" s="236" t="s">
        <v>225</v>
      </c>
      <c r="E208" s="237" t="s">
        <v>32</v>
      </c>
      <c r="F208" s="238" t="s">
        <v>5327</v>
      </c>
      <c r="G208" s="235"/>
      <c r="H208" s="237" t="s">
        <v>32</v>
      </c>
      <c r="I208" s="239"/>
      <c r="J208" s="235"/>
      <c r="K208" s="235"/>
      <c r="L208" s="240"/>
      <c r="M208" s="241"/>
      <c r="N208" s="242"/>
      <c r="O208" s="242"/>
      <c r="P208" s="242"/>
      <c r="Q208" s="242"/>
      <c r="R208" s="242"/>
      <c r="S208" s="242"/>
      <c r="T208" s="243"/>
      <c r="U208" s="13"/>
      <c r="V208" s="13"/>
      <c r="W208" s="13"/>
      <c r="X208" s="13"/>
      <c r="Y208" s="13"/>
      <c r="Z208" s="13"/>
      <c r="AA208" s="13"/>
      <c r="AB208" s="13"/>
      <c r="AC208" s="13"/>
      <c r="AD208" s="13"/>
      <c r="AE208" s="13"/>
      <c r="AT208" s="244" t="s">
        <v>225</v>
      </c>
      <c r="AU208" s="244" t="s">
        <v>85</v>
      </c>
      <c r="AV208" s="13" t="s">
        <v>83</v>
      </c>
      <c r="AW208" s="13" t="s">
        <v>38</v>
      </c>
      <c r="AX208" s="13" t="s">
        <v>76</v>
      </c>
      <c r="AY208" s="244" t="s">
        <v>214</v>
      </c>
    </row>
    <row r="209" s="13" customFormat="1">
      <c r="A209" s="13"/>
      <c r="B209" s="234"/>
      <c r="C209" s="235"/>
      <c r="D209" s="236" t="s">
        <v>225</v>
      </c>
      <c r="E209" s="237" t="s">
        <v>32</v>
      </c>
      <c r="F209" s="238" t="s">
        <v>5328</v>
      </c>
      <c r="G209" s="235"/>
      <c r="H209" s="237" t="s">
        <v>32</v>
      </c>
      <c r="I209" s="239"/>
      <c r="J209" s="235"/>
      <c r="K209" s="235"/>
      <c r="L209" s="240"/>
      <c r="M209" s="241"/>
      <c r="N209" s="242"/>
      <c r="O209" s="242"/>
      <c r="P209" s="242"/>
      <c r="Q209" s="242"/>
      <c r="R209" s="242"/>
      <c r="S209" s="242"/>
      <c r="T209" s="243"/>
      <c r="U209" s="13"/>
      <c r="V209" s="13"/>
      <c r="W209" s="13"/>
      <c r="X209" s="13"/>
      <c r="Y209" s="13"/>
      <c r="Z209" s="13"/>
      <c r="AA209" s="13"/>
      <c r="AB209" s="13"/>
      <c r="AC209" s="13"/>
      <c r="AD209" s="13"/>
      <c r="AE209" s="13"/>
      <c r="AT209" s="244" t="s">
        <v>225</v>
      </c>
      <c r="AU209" s="244" t="s">
        <v>85</v>
      </c>
      <c r="AV209" s="13" t="s">
        <v>83</v>
      </c>
      <c r="AW209" s="13" t="s">
        <v>38</v>
      </c>
      <c r="AX209" s="13" t="s">
        <v>76</v>
      </c>
      <c r="AY209" s="244" t="s">
        <v>214</v>
      </c>
    </row>
    <row r="210" s="13" customFormat="1">
      <c r="A210" s="13"/>
      <c r="B210" s="234"/>
      <c r="C210" s="235"/>
      <c r="D210" s="236" t="s">
        <v>225</v>
      </c>
      <c r="E210" s="237" t="s">
        <v>32</v>
      </c>
      <c r="F210" s="238" t="s">
        <v>5329</v>
      </c>
      <c r="G210" s="235"/>
      <c r="H210" s="237" t="s">
        <v>32</v>
      </c>
      <c r="I210" s="239"/>
      <c r="J210" s="235"/>
      <c r="K210" s="235"/>
      <c r="L210" s="240"/>
      <c r="M210" s="241"/>
      <c r="N210" s="242"/>
      <c r="O210" s="242"/>
      <c r="P210" s="242"/>
      <c r="Q210" s="242"/>
      <c r="R210" s="242"/>
      <c r="S210" s="242"/>
      <c r="T210" s="243"/>
      <c r="U210" s="13"/>
      <c r="V210" s="13"/>
      <c r="W210" s="13"/>
      <c r="X210" s="13"/>
      <c r="Y210" s="13"/>
      <c r="Z210" s="13"/>
      <c r="AA210" s="13"/>
      <c r="AB210" s="13"/>
      <c r="AC210" s="13"/>
      <c r="AD210" s="13"/>
      <c r="AE210" s="13"/>
      <c r="AT210" s="244" t="s">
        <v>225</v>
      </c>
      <c r="AU210" s="244" t="s">
        <v>85</v>
      </c>
      <c r="AV210" s="13" t="s">
        <v>83</v>
      </c>
      <c r="AW210" s="13" t="s">
        <v>38</v>
      </c>
      <c r="AX210" s="13" t="s">
        <v>76</v>
      </c>
      <c r="AY210" s="244" t="s">
        <v>214</v>
      </c>
    </row>
    <row r="211" s="13" customFormat="1">
      <c r="A211" s="13"/>
      <c r="B211" s="234"/>
      <c r="C211" s="235"/>
      <c r="D211" s="236" t="s">
        <v>225</v>
      </c>
      <c r="E211" s="237" t="s">
        <v>32</v>
      </c>
      <c r="F211" s="238" t="s">
        <v>5330</v>
      </c>
      <c r="G211" s="235"/>
      <c r="H211" s="237" t="s">
        <v>32</v>
      </c>
      <c r="I211" s="239"/>
      <c r="J211" s="235"/>
      <c r="K211" s="235"/>
      <c r="L211" s="240"/>
      <c r="M211" s="241"/>
      <c r="N211" s="242"/>
      <c r="O211" s="242"/>
      <c r="P211" s="242"/>
      <c r="Q211" s="242"/>
      <c r="R211" s="242"/>
      <c r="S211" s="242"/>
      <c r="T211" s="243"/>
      <c r="U211" s="13"/>
      <c r="V211" s="13"/>
      <c r="W211" s="13"/>
      <c r="X211" s="13"/>
      <c r="Y211" s="13"/>
      <c r="Z211" s="13"/>
      <c r="AA211" s="13"/>
      <c r="AB211" s="13"/>
      <c r="AC211" s="13"/>
      <c r="AD211" s="13"/>
      <c r="AE211" s="13"/>
      <c r="AT211" s="244" t="s">
        <v>225</v>
      </c>
      <c r="AU211" s="244" t="s">
        <v>85</v>
      </c>
      <c r="AV211" s="13" t="s">
        <v>83</v>
      </c>
      <c r="AW211" s="13" t="s">
        <v>38</v>
      </c>
      <c r="AX211" s="13" t="s">
        <v>76</v>
      </c>
      <c r="AY211" s="244" t="s">
        <v>214</v>
      </c>
    </row>
    <row r="212" s="13" customFormat="1">
      <c r="A212" s="13"/>
      <c r="B212" s="234"/>
      <c r="C212" s="235"/>
      <c r="D212" s="236" t="s">
        <v>225</v>
      </c>
      <c r="E212" s="237" t="s">
        <v>32</v>
      </c>
      <c r="F212" s="238" t="s">
        <v>5331</v>
      </c>
      <c r="G212" s="235"/>
      <c r="H212" s="237" t="s">
        <v>32</v>
      </c>
      <c r="I212" s="239"/>
      <c r="J212" s="235"/>
      <c r="K212" s="235"/>
      <c r="L212" s="240"/>
      <c r="M212" s="241"/>
      <c r="N212" s="242"/>
      <c r="O212" s="242"/>
      <c r="P212" s="242"/>
      <c r="Q212" s="242"/>
      <c r="R212" s="242"/>
      <c r="S212" s="242"/>
      <c r="T212" s="243"/>
      <c r="U212" s="13"/>
      <c r="V212" s="13"/>
      <c r="W212" s="13"/>
      <c r="X212" s="13"/>
      <c r="Y212" s="13"/>
      <c r="Z212" s="13"/>
      <c r="AA212" s="13"/>
      <c r="AB212" s="13"/>
      <c r="AC212" s="13"/>
      <c r="AD212" s="13"/>
      <c r="AE212" s="13"/>
      <c r="AT212" s="244" t="s">
        <v>225</v>
      </c>
      <c r="AU212" s="244" t="s">
        <v>85</v>
      </c>
      <c r="AV212" s="13" t="s">
        <v>83</v>
      </c>
      <c r="AW212" s="13" t="s">
        <v>38</v>
      </c>
      <c r="AX212" s="13" t="s">
        <v>76</v>
      </c>
      <c r="AY212" s="244" t="s">
        <v>214</v>
      </c>
    </row>
    <row r="213" s="13" customFormat="1">
      <c r="A213" s="13"/>
      <c r="B213" s="234"/>
      <c r="C213" s="235"/>
      <c r="D213" s="236" t="s">
        <v>225</v>
      </c>
      <c r="E213" s="237" t="s">
        <v>32</v>
      </c>
      <c r="F213" s="238" t="s">
        <v>5332</v>
      </c>
      <c r="G213" s="235"/>
      <c r="H213" s="237" t="s">
        <v>32</v>
      </c>
      <c r="I213" s="239"/>
      <c r="J213" s="235"/>
      <c r="K213" s="235"/>
      <c r="L213" s="240"/>
      <c r="M213" s="241"/>
      <c r="N213" s="242"/>
      <c r="O213" s="242"/>
      <c r="P213" s="242"/>
      <c r="Q213" s="242"/>
      <c r="R213" s="242"/>
      <c r="S213" s="242"/>
      <c r="T213" s="243"/>
      <c r="U213" s="13"/>
      <c r="V213" s="13"/>
      <c r="W213" s="13"/>
      <c r="X213" s="13"/>
      <c r="Y213" s="13"/>
      <c r="Z213" s="13"/>
      <c r="AA213" s="13"/>
      <c r="AB213" s="13"/>
      <c r="AC213" s="13"/>
      <c r="AD213" s="13"/>
      <c r="AE213" s="13"/>
      <c r="AT213" s="244" t="s">
        <v>225</v>
      </c>
      <c r="AU213" s="244" t="s">
        <v>85</v>
      </c>
      <c r="AV213" s="13" t="s">
        <v>83</v>
      </c>
      <c r="AW213" s="13" t="s">
        <v>38</v>
      </c>
      <c r="AX213" s="13" t="s">
        <v>76</v>
      </c>
      <c r="AY213" s="244" t="s">
        <v>214</v>
      </c>
    </row>
    <row r="214" s="13" customFormat="1">
      <c r="A214" s="13"/>
      <c r="B214" s="234"/>
      <c r="C214" s="235"/>
      <c r="D214" s="236" t="s">
        <v>225</v>
      </c>
      <c r="E214" s="237" t="s">
        <v>32</v>
      </c>
      <c r="F214" s="238" t="s">
        <v>5333</v>
      </c>
      <c r="G214" s="235"/>
      <c r="H214" s="237" t="s">
        <v>32</v>
      </c>
      <c r="I214" s="239"/>
      <c r="J214" s="235"/>
      <c r="K214" s="235"/>
      <c r="L214" s="240"/>
      <c r="M214" s="241"/>
      <c r="N214" s="242"/>
      <c r="O214" s="242"/>
      <c r="P214" s="242"/>
      <c r="Q214" s="242"/>
      <c r="R214" s="242"/>
      <c r="S214" s="242"/>
      <c r="T214" s="243"/>
      <c r="U214" s="13"/>
      <c r="V214" s="13"/>
      <c r="W214" s="13"/>
      <c r="X214" s="13"/>
      <c r="Y214" s="13"/>
      <c r="Z214" s="13"/>
      <c r="AA214" s="13"/>
      <c r="AB214" s="13"/>
      <c r="AC214" s="13"/>
      <c r="AD214" s="13"/>
      <c r="AE214" s="13"/>
      <c r="AT214" s="244" t="s">
        <v>225</v>
      </c>
      <c r="AU214" s="244" t="s">
        <v>85</v>
      </c>
      <c r="AV214" s="13" t="s">
        <v>83</v>
      </c>
      <c r="AW214" s="13" t="s">
        <v>38</v>
      </c>
      <c r="AX214" s="13" t="s">
        <v>76</v>
      </c>
      <c r="AY214" s="244" t="s">
        <v>214</v>
      </c>
    </row>
    <row r="215" s="13" customFormat="1">
      <c r="A215" s="13"/>
      <c r="B215" s="234"/>
      <c r="C215" s="235"/>
      <c r="D215" s="236" t="s">
        <v>225</v>
      </c>
      <c r="E215" s="237" t="s">
        <v>32</v>
      </c>
      <c r="F215" s="238" t="s">
        <v>5334</v>
      </c>
      <c r="G215" s="235"/>
      <c r="H215" s="237" t="s">
        <v>32</v>
      </c>
      <c r="I215" s="239"/>
      <c r="J215" s="235"/>
      <c r="K215" s="235"/>
      <c r="L215" s="240"/>
      <c r="M215" s="241"/>
      <c r="N215" s="242"/>
      <c r="O215" s="242"/>
      <c r="P215" s="242"/>
      <c r="Q215" s="242"/>
      <c r="R215" s="242"/>
      <c r="S215" s="242"/>
      <c r="T215" s="243"/>
      <c r="U215" s="13"/>
      <c r="V215" s="13"/>
      <c r="W215" s="13"/>
      <c r="X215" s="13"/>
      <c r="Y215" s="13"/>
      <c r="Z215" s="13"/>
      <c r="AA215" s="13"/>
      <c r="AB215" s="13"/>
      <c r="AC215" s="13"/>
      <c r="AD215" s="13"/>
      <c r="AE215" s="13"/>
      <c r="AT215" s="244" t="s">
        <v>225</v>
      </c>
      <c r="AU215" s="244" t="s">
        <v>85</v>
      </c>
      <c r="AV215" s="13" t="s">
        <v>83</v>
      </c>
      <c r="AW215" s="13" t="s">
        <v>38</v>
      </c>
      <c r="AX215" s="13" t="s">
        <v>76</v>
      </c>
      <c r="AY215" s="244" t="s">
        <v>214</v>
      </c>
    </row>
    <row r="216" s="13" customFormat="1">
      <c r="A216" s="13"/>
      <c r="B216" s="234"/>
      <c r="C216" s="235"/>
      <c r="D216" s="236" t="s">
        <v>225</v>
      </c>
      <c r="E216" s="237" t="s">
        <v>32</v>
      </c>
      <c r="F216" s="238" t="s">
        <v>5335</v>
      </c>
      <c r="G216" s="235"/>
      <c r="H216" s="237" t="s">
        <v>32</v>
      </c>
      <c r="I216" s="239"/>
      <c r="J216" s="235"/>
      <c r="K216" s="235"/>
      <c r="L216" s="240"/>
      <c r="M216" s="241"/>
      <c r="N216" s="242"/>
      <c r="O216" s="242"/>
      <c r="P216" s="242"/>
      <c r="Q216" s="242"/>
      <c r="R216" s="242"/>
      <c r="S216" s="242"/>
      <c r="T216" s="243"/>
      <c r="U216" s="13"/>
      <c r="V216" s="13"/>
      <c r="W216" s="13"/>
      <c r="X216" s="13"/>
      <c r="Y216" s="13"/>
      <c r="Z216" s="13"/>
      <c r="AA216" s="13"/>
      <c r="AB216" s="13"/>
      <c r="AC216" s="13"/>
      <c r="AD216" s="13"/>
      <c r="AE216" s="13"/>
      <c r="AT216" s="244" t="s">
        <v>225</v>
      </c>
      <c r="AU216" s="244" t="s">
        <v>85</v>
      </c>
      <c r="AV216" s="13" t="s">
        <v>83</v>
      </c>
      <c r="AW216" s="13" t="s">
        <v>38</v>
      </c>
      <c r="AX216" s="13" t="s">
        <v>76</v>
      </c>
      <c r="AY216" s="244" t="s">
        <v>214</v>
      </c>
    </row>
    <row r="217" s="13" customFormat="1">
      <c r="A217" s="13"/>
      <c r="B217" s="234"/>
      <c r="C217" s="235"/>
      <c r="D217" s="236" t="s">
        <v>225</v>
      </c>
      <c r="E217" s="237" t="s">
        <v>32</v>
      </c>
      <c r="F217" s="238" t="s">
        <v>5336</v>
      </c>
      <c r="G217" s="235"/>
      <c r="H217" s="237" t="s">
        <v>32</v>
      </c>
      <c r="I217" s="239"/>
      <c r="J217" s="235"/>
      <c r="K217" s="235"/>
      <c r="L217" s="240"/>
      <c r="M217" s="241"/>
      <c r="N217" s="242"/>
      <c r="O217" s="242"/>
      <c r="P217" s="242"/>
      <c r="Q217" s="242"/>
      <c r="R217" s="242"/>
      <c r="S217" s="242"/>
      <c r="T217" s="243"/>
      <c r="U217" s="13"/>
      <c r="V217" s="13"/>
      <c r="W217" s="13"/>
      <c r="X217" s="13"/>
      <c r="Y217" s="13"/>
      <c r="Z217" s="13"/>
      <c r="AA217" s="13"/>
      <c r="AB217" s="13"/>
      <c r="AC217" s="13"/>
      <c r="AD217" s="13"/>
      <c r="AE217" s="13"/>
      <c r="AT217" s="244" t="s">
        <v>225</v>
      </c>
      <c r="AU217" s="244" t="s">
        <v>85</v>
      </c>
      <c r="AV217" s="13" t="s">
        <v>83</v>
      </c>
      <c r="AW217" s="13" t="s">
        <v>38</v>
      </c>
      <c r="AX217" s="13" t="s">
        <v>76</v>
      </c>
      <c r="AY217" s="244" t="s">
        <v>214</v>
      </c>
    </row>
    <row r="218" s="13" customFormat="1">
      <c r="A218" s="13"/>
      <c r="B218" s="234"/>
      <c r="C218" s="235"/>
      <c r="D218" s="236" t="s">
        <v>225</v>
      </c>
      <c r="E218" s="237" t="s">
        <v>32</v>
      </c>
      <c r="F218" s="238" t="s">
        <v>5337</v>
      </c>
      <c r="G218" s="235"/>
      <c r="H218" s="237" t="s">
        <v>32</v>
      </c>
      <c r="I218" s="239"/>
      <c r="J218" s="235"/>
      <c r="K218" s="235"/>
      <c r="L218" s="240"/>
      <c r="M218" s="241"/>
      <c r="N218" s="242"/>
      <c r="O218" s="242"/>
      <c r="P218" s="242"/>
      <c r="Q218" s="242"/>
      <c r="R218" s="242"/>
      <c r="S218" s="242"/>
      <c r="T218" s="243"/>
      <c r="U218" s="13"/>
      <c r="V218" s="13"/>
      <c r="W218" s="13"/>
      <c r="X218" s="13"/>
      <c r="Y218" s="13"/>
      <c r="Z218" s="13"/>
      <c r="AA218" s="13"/>
      <c r="AB218" s="13"/>
      <c r="AC218" s="13"/>
      <c r="AD218" s="13"/>
      <c r="AE218" s="13"/>
      <c r="AT218" s="244" t="s">
        <v>225</v>
      </c>
      <c r="AU218" s="244" t="s">
        <v>85</v>
      </c>
      <c r="AV218" s="13" t="s">
        <v>83</v>
      </c>
      <c r="AW218" s="13" t="s">
        <v>38</v>
      </c>
      <c r="AX218" s="13" t="s">
        <v>76</v>
      </c>
      <c r="AY218" s="244" t="s">
        <v>214</v>
      </c>
    </row>
    <row r="219" s="13" customFormat="1">
      <c r="A219" s="13"/>
      <c r="B219" s="234"/>
      <c r="C219" s="235"/>
      <c r="D219" s="236" t="s">
        <v>225</v>
      </c>
      <c r="E219" s="237" t="s">
        <v>32</v>
      </c>
      <c r="F219" s="238" t="s">
        <v>5338</v>
      </c>
      <c r="G219" s="235"/>
      <c r="H219" s="237" t="s">
        <v>32</v>
      </c>
      <c r="I219" s="239"/>
      <c r="J219" s="235"/>
      <c r="K219" s="235"/>
      <c r="L219" s="240"/>
      <c r="M219" s="241"/>
      <c r="N219" s="242"/>
      <c r="O219" s="242"/>
      <c r="P219" s="242"/>
      <c r="Q219" s="242"/>
      <c r="R219" s="242"/>
      <c r="S219" s="242"/>
      <c r="T219" s="243"/>
      <c r="U219" s="13"/>
      <c r="V219" s="13"/>
      <c r="W219" s="13"/>
      <c r="X219" s="13"/>
      <c r="Y219" s="13"/>
      <c r="Z219" s="13"/>
      <c r="AA219" s="13"/>
      <c r="AB219" s="13"/>
      <c r="AC219" s="13"/>
      <c r="AD219" s="13"/>
      <c r="AE219" s="13"/>
      <c r="AT219" s="244" t="s">
        <v>225</v>
      </c>
      <c r="AU219" s="244" t="s">
        <v>85</v>
      </c>
      <c r="AV219" s="13" t="s">
        <v>83</v>
      </c>
      <c r="AW219" s="13" t="s">
        <v>38</v>
      </c>
      <c r="AX219" s="13" t="s">
        <v>76</v>
      </c>
      <c r="AY219" s="244" t="s">
        <v>214</v>
      </c>
    </row>
    <row r="220" s="14" customFormat="1">
      <c r="A220" s="14"/>
      <c r="B220" s="245"/>
      <c r="C220" s="246"/>
      <c r="D220" s="236" t="s">
        <v>225</v>
      </c>
      <c r="E220" s="247" t="s">
        <v>32</v>
      </c>
      <c r="F220" s="248" t="s">
        <v>5339</v>
      </c>
      <c r="G220" s="246"/>
      <c r="H220" s="249">
        <v>252.5</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225</v>
      </c>
      <c r="AU220" s="255" t="s">
        <v>85</v>
      </c>
      <c r="AV220" s="14" t="s">
        <v>85</v>
      </c>
      <c r="AW220" s="14" t="s">
        <v>38</v>
      </c>
      <c r="AX220" s="14" t="s">
        <v>76</v>
      </c>
      <c r="AY220" s="255" t="s">
        <v>214</v>
      </c>
    </row>
    <row r="221" s="15" customFormat="1">
      <c r="A221" s="15"/>
      <c r="B221" s="256"/>
      <c r="C221" s="257"/>
      <c r="D221" s="236" t="s">
        <v>225</v>
      </c>
      <c r="E221" s="258" t="s">
        <v>32</v>
      </c>
      <c r="F221" s="259" t="s">
        <v>256</v>
      </c>
      <c r="G221" s="257"/>
      <c r="H221" s="260">
        <v>252.5</v>
      </c>
      <c r="I221" s="261"/>
      <c r="J221" s="257"/>
      <c r="K221" s="257"/>
      <c r="L221" s="262"/>
      <c r="M221" s="263"/>
      <c r="N221" s="264"/>
      <c r="O221" s="264"/>
      <c r="P221" s="264"/>
      <c r="Q221" s="264"/>
      <c r="R221" s="264"/>
      <c r="S221" s="264"/>
      <c r="T221" s="265"/>
      <c r="U221" s="15"/>
      <c r="V221" s="15"/>
      <c r="W221" s="15"/>
      <c r="X221" s="15"/>
      <c r="Y221" s="15"/>
      <c r="Z221" s="15"/>
      <c r="AA221" s="15"/>
      <c r="AB221" s="15"/>
      <c r="AC221" s="15"/>
      <c r="AD221" s="15"/>
      <c r="AE221" s="15"/>
      <c r="AT221" s="266" t="s">
        <v>225</v>
      </c>
      <c r="AU221" s="266" t="s">
        <v>85</v>
      </c>
      <c r="AV221" s="15" t="s">
        <v>215</v>
      </c>
      <c r="AW221" s="15" t="s">
        <v>38</v>
      </c>
      <c r="AX221" s="15" t="s">
        <v>83</v>
      </c>
      <c r="AY221" s="266" t="s">
        <v>214</v>
      </c>
    </row>
    <row r="222" s="2" customFormat="1" ht="37.8" customHeight="1">
      <c r="A222" s="42"/>
      <c r="B222" s="43"/>
      <c r="C222" s="216" t="s">
        <v>246</v>
      </c>
      <c r="D222" s="216" t="s">
        <v>217</v>
      </c>
      <c r="E222" s="217" t="s">
        <v>5350</v>
      </c>
      <c r="F222" s="218" t="s">
        <v>5351</v>
      </c>
      <c r="G222" s="219" t="s">
        <v>230</v>
      </c>
      <c r="H222" s="220">
        <v>68.5</v>
      </c>
      <c r="I222" s="221"/>
      <c r="J222" s="222">
        <f>ROUND(I222*H222,2)</f>
        <v>0</v>
      </c>
      <c r="K222" s="218" t="s">
        <v>221</v>
      </c>
      <c r="L222" s="48"/>
      <c r="M222" s="223" t="s">
        <v>32</v>
      </c>
      <c r="N222" s="224" t="s">
        <v>47</v>
      </c>
      <c r="O222" s="88"/>
      <c r="P222" s="225">
        <f>O222*H222</f>
        <v>0</v>
      </c>
      <c r="Q222" s="225">
        <v>0.01864</v>
      </c>
      <c r="R222" s="225">
        <f>Q222*H222</f>
        <v>1.27684</v>
      </c>
      <c r="S222" s="225">
        <v>0</v>
      </c>
      <c r="T222" s="226">
        <f>S222*H222</f>
        <v>0</v>
      </c>
      <c r="U222" s="42"/>
      <c r="V222" s="42"/>
      <c r="W222" s="42"/>
      <c r="X222" s="42"/>
      <c r="Y222" s="42"/>
      <c r="Z222" s="42"/>
      <c r="AA222" s="42"/>
      <c r="AB222" s="42"/>
      <c r="AC222" s="42"/>
      <c r="AD222" s="42"/>
      <c r="AE222" s="42"/>
      <c r="AR222" s="227" t="s">
        <v>215</v>
      </c>
      <c r="AT222" s="227" t="s">
        <v>217</v>
      </c>
      <c r="AU222" s="227" t="s">
        <v>85</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215</v>
      </c>
      <c r="BM222" s="227" t="s">
        <v>5352</v>
      </c>
    </row>
    <row r="223" s="2" customFormat="1">
      <c r="A223" s="42"/>
      <c r="B223" s="43"/>
      <c r="C223" s="44"/>
      <c r="D223" s="229" t="s">
        <v>223</v>
      </c>
      <c r="E223" s="44"/>
      <c r="F223" s="230" t="s">
        <v>5353</v>
      </c>
      <c r="G223" s="44"/>
      <c r="H223" s="44"/>
      <c r="I223" s="231"/>
      <c r="J223" s="44"/>
      <c r="K223" s="44"/>
      <c r="L223" s="48"/>
      <c r="M223" s="232"/>
      <c r="N223" s="233"/>
      <c r="O223" s="88"/>
      <c r="P223" s="88"/>
      <c r="Q223" s="88"/>
      <c r="R223" s="88"/>
      <c r="S223" s="88"/>
      <c r="T223" s="89"/>
      <c r="U223" s="42"/>
      <c r="V223" s="42"/>
      <c r="W223" s="42"/>
      <c r="X223" s="42"/>
      <c r="Y223" s="42"/>
      <c r="Z223" s="42"/>
      <c r="AA223" s="42"/>
      <c r="AB223" s="42"/>
      <c r="AC223" s="42"/>
      <c r="AD223" s="42"/>
      <c r="AE223" s="42"/>
      <c r="AT223" s="20" t="s">
        <v>223</v>
      </c>
      <c r="AU223" s="20" t="s">
        <v>85</v>
      </c>
    </row>
    <row r="224" s="2" customFormat="1">
      <c r="A224" s="42"/>
      <c r="B224" s="43"/>
      <c r="C224" s="44"/>
      <c r="D224" s="236" t="s">
        <v>283</v>
      </c>
      <c r="E224" s="44"/>
      <c r="F224" s="267" t="s">
        <v>5349</v>
      </c>
      <c r="G224" s="44"/>
      <c r="H224" s="44"/>
      <c r="I224" s="231"/>
      <c r="J224" s="44"/>
      <c r="K224" s="44"/>
      <c r="L224" s="48"/>
      <c r="M224" s="232"/>
      <c r="N224" s="233"/>
      <c r="O224" s="88"/>
      <c r="P224" s="88"/>
      <c r="Q224" s="88"/>
      <c r="R224" s="88"/>
      <c r="S224" s="88"/>
      <c r="T224" s="89"/>
      <c r="U224" s="42"/>
      <c r="V224" s="42"/>
      <c r="W224" s="42"/>
      <c r="X224" s="42"/>
      <c r="Y224" s="42"/>
      <c r="Z224" s="42"/>
      <c r="AA224" s="42"/>
      <c r="AB224" s="42"/>
      <c r="AC224" s="42"/>
      <c r="AD224" s="42"/>
      <c r="AE224" s="42"/>
      <c r="AT224" s="20" t="s">
        <v>283</v>
      </c>
      <c r="AU224" s="20" t="s">
        <v>85</v>
      </c>
    </row>
    <row r="225" s="13" customFormat="1">
      <c r="A225" s="13"/>
      <c r="B225" s="234"/>
      <c r="C225" s="235"/>
      <c r="D225" s="236" t="s">
        <v>225</v>
      </c>
      <c r="E225" s="237" t="s">
        <v>32</v>
      </c>
      <c r="F225" s="238" t="s">
        <v>5311</v>
      </c>
      <c r="G225" s="235"/>
      <c r="H225" s="237" t="s">
        <v>32</v>
      </c>
      <c r="I225" s="239"/>
      <c r="J225" s="235"/>
      <c r="K225" s="235"/>
      <c r="L225" s="240"/>
      <c r="M225" s="241"/>
      <c r="N225" s="242"/>
      <c r="O225" s="242"/>
      <c r="P225" s="242"/>
      <c r="Q225" s="242"/>
      <c r="R225" s="242"/>
      <c r="S225" s="242"/>
      <c r="T225" s="243"/>
      <c r="U225" s="13"/>
      <c r="V225" s="13"/>
      <c r="W225" s="13"/>
      <c r="X225" s="13"/>
      <c r="Y225" s="13"/>
      <c r="Z225" s="13"/>
      <c r="AA225" s="13"/>
      <c r="AB225" s="13"/>
      <c r="AC225" s="13"/>
      <c r="AD225" s="13"/>
      <c r="AE225" s="13"/>
      <c r="AT225" s="244" t="s">
        <v>225</v>
      </c>
      <c r="AU225" s="244" t="s">
        <v>85</v>
      </c>
      <c r="AV225" s="13" t="s">
        <v>83</v>
      </c>
      <c r="AW225" s="13" t="s">
        <v>38</v>
      </c>
      <c r="AX225" s="13" t="s">
        <v>76</v>
      </c>
      <c r="AY225" s="244" t="s">
        <v>214</v>
      </c>
    </row>
    <row r="226" s="13" customFormat="1">
      <c r="A226" s="13"/>
      <c r="B226" s="234"/>
      <c r="C226" s="235"/>
      <c r="D226" s="236" t="s">
        <v>225</v>
      </c>
      <c r="E226" s="237" t="s">
        <v>32</v>
      </c>
      <c r="F226" s="238" t="s">
        <v>5312</v>
      </c>
      <c r="G226" s="235"/>
      <c r="H226" s="237" t="s">
        <v>32</v>
      </c>
      <c r="I226" s="239"/>
      <c r="J226" s="235"/>
      <c r="K226" s="235"/>
      <c r="L226" s="240"/>
      <c r="M226" s="241"/>
      <c r="N226" s="242"/>
      <c r="O226" s="242"/>
      <c r="P226" s="242"/>
      <c r="Q226" s="242"/>
      <c r="R226" s="242"/>
      <c r="S226" s="242"/>
      <c r="T226" s="243"/>
      <c r="U226" s="13"/>
      <c r="V226" s="13"/>
      <c r="W226" s="13"/>
      <c r="X226" s="13"/>
      <c r="Y226" s="13"/>
      <c r="Z226" s="13"/>
      <c r="AA226" s="13"/>
      <c r="AB226" s="13"/>
      <c r="AC226" s="13"/>
      <c r="AD226" s="13"/>
      <c r="AE226" s="13"/>
      <c r="AT226" s="244" t="s">
        <v>225</v>
      </c>
      <c r="AU226" s="244" t="s">
        <v>85</v>
      </c>
      <c r="AV226" s="13" t="s">
        <v>83</v>
      </c>
      <c r="AW226" s="13" t="s">
        <v>38</v>
      </c>
      <c r="AX226" s="13" t="s">
        <v>76</v>
      </c>
      <c r="AY226" s="244" t="s">
        <v>214</v>
      </c>
    </row>
    <row r="227" s="13" customFormat="1">
      <c r="A227" s="13"/>
      <c r="B227" s="234"/>
      <c r="C227" s="235"/>
      <c r="D227" s="236" t="s">
        <v>225</v>
      </c>
      <c r="E227" s="237" t="s">
        <v>32</v>
      </c>
      <c r="F227" s="238" t="s">
        <v>5313</v>
      </c>
      <c r="G227" s="235"/>
      <c r="H227" s="237" t="s">
        <v>32</v>
      </c>
      <c r="I227" s="239"/>
      <c r="J227" s="235"/>
      <c r="K227" s="235"/>
      <c r="L227" s="240"/>
      <c r="M227" s="241"/>
      <c r="N227" s="242"/>
      <c r="O227" s="242"/>
      <c r="P227" s="242"/>
      <c r="Q227" s="242"/>
      <c r="R227" s="242"/>
      <c r="S227" s="242"/>
      <c r="T227" s="243"/>
      <c r="U227" s="13"/>
      <c r="V227" s="13"/>
      <c r="W227" s="13"/>
      <c r="X227" s="13"/>
      <c r="Y227" s="13"/>
      <c r="Z227" s="13"/>
      <c r="AA227" s="13"/>
      <c r="AB227" s="13"/>
      <c r="AC227" s="13"/>
      <c r="AD227" s="13"/>
      <c r="AE227" s="13"/>
      <c r="AT227" s="244" t="s">
        <v>225</v>
      </c>
      <c r="AU227" s="244" t="s">
        <v>85</v>
      </c>
      <c r="AV227" s="13" t="s">
        <v>83</v>
      </c>
      <c r="AW227" s="13" t="s">
        <v>38</v>
      </c>
      <c r="AX227" s="13" t="s">
        <v>76</v>
      </c>
      <c r="AY227" s="244" t="s">
        <v>214</v>
      </c>
    </row>
    <row r="228" s="13" customFormat="1">
      <c r="A228" s="13"/>
      <c r="B228" s="234"/>
      <c r="C228" s="235"/>
      <c r="D228" s="236" t="s">
        <v>225</v>
      </c>
      <c r="E228" s="237" t="s">
        <v>32</v>
      </c>
      <c r="F228" s="238" t="s">
        <v>5314</v>
      </c>
      <c r="G228" s="235"/>
      <c r="H228" s="237" t="s">
        <v>32</v>
      </c>
      <c r="I228" s="239"/>
      <c r="J228" s="235"/>
      <c r="K228" s="235"/>
      <c r="L228" s="240"/>
      <c r="M228" s="241"/>
      <c r="N228" s="242"/>
      <c r="O228" s="242"/>
      <c r="P228" s="242"/>
      <c r="Q228" s="242"/>
      <c r="R228" s="242"/>
      <c r="S228" s="242"/>
      <c r="T228" s="243"/>
      <c r="U228" s="13"/>
      <c r="V228" s="13"/>
      <c r="W228" s="13"/>
      <c r="X228" s="13"/>
      <c r="Y228" s="13"/>
      <c r="Z228" s="13"/>
      <c r="AA228" s="13"/>
      <c r="AB228" s="13"/>
      <c r="AC228" s="13"/>
      <c r="AD228" s="13"/>
      <c r="AE228" s="13"/>
      <c r="AT228" s="244" t="s">
        <v>225</v>
      </c>
      <c r="AU228" s="244" t="s">
        <v>85</v>
      </c>
      <c r="AV228" s="13" t="s">
        <v>83</v>
      </c>
      <c r="AW228" s="13" t="s">
        <v>38</v>
      </c>
      <c r="AX228" s="13" t="s">
        <v>76</v>
      </c>
      <c r="AY228" s="244" t="s">
        <v>214</v>
      </c>
    </row>
    <row r="229" s="13" customFormat="1">
      <c r="A229" s="13"/>
      <c r="B229" s="234"/>
      <c r="C229" s="235"/>
      <c r="D229" s="236" t="s">
        <v>225</v>
      </c>
      <c r="E229" s="237" t="s">
        <v>32</v>
      </c>
      <c r="F229" s="238" t="s">
        <v>5315</v>
      </c>
      <c r="G229" s="235"/>
      <c r="H229" s="237" t="s">
        <v>32</v>
      </c>
      <c r="I229" s="239"/>
      <c r="J229" s="235"/>
      <c r="K229" s="235"/>
      <c r="L229" s="240"/>
      <c r="M229" s="241"/>
      <c r="N229" s="242"/>
      <c r="O229" s="242"/>
      <c r="P229" s="242"/>
      <c r="Q229" s="242"/>
      <c r="R229" s="242"/>
      <c r="S229" s="242"/>
      <c r="T229" s="243"/>
      <c r="U229" s="13"/>
      <c r="V229" s="13"/>
      <c r="W229" s="13"/>
      <c r="X229" s="13"/>
      <c r="Y229" s="13"/>
      <c r="Z229" s="13"/>
      <c r="AA229" s="13"/>
      <c r="AB229" s="13"/>
      <c r="AC229" s="13"/>
      <c r="AD229" s="13"/>
      <c r="AE229" s="13"/>
      <c r="AT229" s="244" t="s">
        <v>225</v>
      </c>
      <c r="AU229" s="244" t="s">
        <v>85</v>
      </c>
      <c r="AV229" s="13" t="s">
        <v>83</v>
      </c>
      <c r="AW229" s="13" t="s">
        <v>38</v>
      </c>
      <c r="AX229" s="13" t="s">
        <v>76</v>
      </c>
      <c r="AY229" s="244" t="s">
        <v>214</v>
      </c>
    </row>
    <row r="230" s="13" customFormat="1">
      <c r="A230" s="13"/>
      <c r="B230" s="234"/>
      <c r="C230" s="235"/>
      <c r="D230" s="236" t="s">
        <v>225</v>
      </c>
      <c r="E230" s="237" t="s">
        <v>32</v>
      </c>
      <c r="F230" s="238" t="s">
        <v>5316</v>
      </c>
      <c r="G230" s="235"/>
      <c r="H230" s="237" t="s">
        <v>32</v>
      </c>
      <c r="I230" s="239"/>
      <c r="J230" s="235"/>
      <c r="K230" s="235"/>
      <c r="L230" s="240"/>
      <c r="M230" s="241"/>
      <c r="N230" s="242"/>
      <c r="O230" s="242"/>
      <c r="P230" s="242"/>
      <c r="Q230" s="242"/>
      <c r="R230" s="242"/>
      <c r="S230" s="242"/>
      <c r="T230" s="243"/>
      <c r="U230" s="13"/>
      <c r="V230" s="13"/>
      <c r="W230" s="13"/>
      <c r="X230" s="13"/>
      <c r="Y230" s="13"/>
      <c r="Z230" s="13"/>
      <c r="AA230" s="13"/>
      <c r="AB230" s="13"/>
      <c r="AC230" s="13"/>
      <c r="AD230" s="13"/>
      <c r="AE230" s="13"/>
      <c r="AT230" s="244" t="s">
        <v>225</v>
      </c>
      <c r="AU230" s="244" t="s">
        <v>85</v>
      </c>
      <c r="AV230" s="13" t="s">
        <v>83</v>
      </c>
      <c r="AW230" s="13" t="s">
        <v>38</v>
      </c>
      <c r="AX230" s="13" t="s">
        <v>76</v>
      </c>
      <c r="AY230" s="244" t="s">
        <v>214</v>
      </c>
    </row>
    <row r="231" s="13" customFormat="1">
      <c r="A231" s="13"/>
      <c r="B231" s="234"/>
      <c r="C231" s="235"/>
      <c r="D231" s="236" t="s">
        <v>225</v>
      </c>
      <c r="E231" s="237" t="s">
        <v>32</v>
      </c>
      <c r="F231" s="238" t="s">
        <v>5317</v>
      </c>
      <c r="G231" s="235"/>
      <c r="H231" s="237" t="s">
        <v>32</v>
      </c>
      <c r="I231" s="239"/>
      <c r="J231" s="235"/>
      <c r="K231" s="235"/>
      <c r="L231" s="240"/>
      <c r="M231" s="241"/>
      <c r="N231" s="242"/>
      <c r="O231" s="242"/>
      <c r="P231" s="242"/>
      <c r="Q231" s="242"/>
      <c r="R231" s="242"/>
      <c r="S231" s="242"/>
      <c r="T231" s="243"/>
      <c r="U231" s="13"/>
      <c r="V231" s="13"/>
      <c r="W231" s="13"/>
      <c r="X231" s="13"/>
      <c r="Y231" s="13"/>
      <c r="Z231" s="13"/>
      <c r="AA231" s="13"/>
      <c r="AB231" s="13"/>
      <c r="AC231" s="13"/>
      <c r="AD231" s="13"/>
      <c r="AE231" s="13"/>
      <c r="AT231" s="244" t="s">
        <v>225</v>
      </c>
      <c r="AU231" s="244" t="s">
        <v>85</v>
      </c>
      <c r="AV231" s="13" t="s">
        <v>83</v>
      </c>
      <c r="AW231" s="13" t="s">
        <v>38</v>
      </c>
      <c r="AX231" s="13" t="s">
        <v>76</v>
      </c>
      <c r="AY231" s="244" t="s">
        <v>214</v>
      </c>
    </row>
    <row r="232" s="13" customFormat="1">
      <c r="A232" s="13"/>
      <c r="B232" s="234"/>
      <c r="C232" s="235"/>
      <c r="D232" s="236" t="s">
        <v>225</v>
      </c>
      <c r="E232" s="237" t="s">
        <v>32</v>
      </c>
      <c r="F232" s="238" t="s">
        <v>5318</v>
      </c>
      <c r="G232" s="235"/>
      <c r="H232" s="237" t="s">
        <v>32</v>
      </c>
      <c r="I232" s="239"/>
      <c r="J232" s="235"/>
      <c r="K232" s="235"/>
      <c r="L232" s="240"/>
      <c r="M232" s="241"/>
      <c r="N232" s="242"/>
      <c r="O232" s="242"/>
      <c r="P232" s="242"/>
      <c r="Q232" s="242"/>
      <c r="R232" s="242"/>
      <c r="S232" s="242"/>
      <c r="T232" s="243"/>
      <c r="U232" s="13"/>
      <c r="V232" s="13"/>
      <c r="W232" s="13"/>
      <c r="X232" s="13"/>
      <c r="Y232" s="13"/>
      <c r="Z232" s="13"/>
      <c r="AA232" s="13"/>
      <c r="AB232" s="13"/>
      <c r="AC232" s="13"/>
      <c r="AD232" s="13"/>
      <c r="AE232" s="13"/>
      <c r="AT232" s="244" t="s">
        <v>225</v>
      </c>
      <c r="AU232" s="244" t="s">
        <v>85</v>
      </c>
      <c r="AV232" s="13" t="s">
        <v>83</v>
      </c>
      <c r="AW232" s="13" t="s">
        <v>38</v>
      </c>
      <c r="AX232" s="13" t="s">
        <v>76</v>
      </c>
      <c r="AY232" s="244" t="s">
        <v>214</v>
      </c>
    </row>
    <row r="233" s="13" customFormat="1">
      <c r="A233" s="13"/>
      <c r="B233" s="234"/>
      <c r="C233" s="235"/>
      <c r="D233" s="236" t="s">
        <v>225</v>
      </c>
      <c r="E233" s="237" t="s">
        <v>32</v>
      </c>
      <c r="F233" s="238" t="s">
        <v>5319</v>
      </c>
      <c r="G233" s="235"/>
      <c r="H233" s="237" t="s">
        <v>32</v>
      </c>
      <c r="I233" s="239"/>
      <c r="J233" s="235"/>
      <c r="K233" s="235"/>
      <c r="L233" s="240"/>
      <c r="M233" s="241"/>
      <c r="N233" s="242"/>
      <c r="O233" s="242"/>
      <c r="P233" s="242"/>
      <c r="Q233" s="242"/>
      <c r="R233" s="242"/>
      <c r="S233" s="242"/>
      <c r="T233" s="243"/>
      <c r="U233" s="13"/>
      <c r="V233" s="13"/>
      <c r="W233" s="13"/>
      <c r="X233" s="13"/>
      <c r="Y233" s="13"/>
      <c r="Z233" s="13"/>
      <c r="AA233" s="13"/>
      <c r="AB233" s="13"/>
      <c r="AC233" s="13"/>
      <c r="AD233" s="13"/>
      <c r="AE233" s="13"/>
      <c r="AT233" s="244" t="s">
        <v>225</v>
      </c>
      <c r="AU233" s="244" t="s">
        <v>85</v>
      </c>
      <c r="AV233" s="13" t="s">
        <v>83</v>
      </c>
      <c r="AW233" s="13" t="s">
        <v>38</v>
      </c>
      <c r="AX233" s="13" t="s">
        <v>76</v>
      </c>
      <c r="AY233" s="244" t="s">
        <v>214</v>
      </c>
    </row>
    <row r="234" s="13" customFormat="1">
      <c r="A234" s="13"/>
      <c r="B234" s="234"/>
      <c r="C234" s="235"/>
      <c r="D234" s="236" t="s">
        <v>225</v>
      </c>
      <c r="E234" s="237" t="s">
        <v>32</v>
      </c>
      <c r="F234" s="238" t="s">
        <v>5320</v>
      </c>
      <c r="G234" s="235"/>
      <c r="H234" s="237" t="s">
        <v>32</v>
      </c>
      <c r="I234" s="239"/>
      <c r="J234" s="235"/>
      <c r="K234" s="235"/>
      <c r="L234" s="240"/>
      <c r="M234" s="241"/>
      <c r="N234" s="242"/>
      <c r="O234" s="242"/>
      <c r="P234" s="242"/>
      <c r="Q234" s="242"/>
      <c r="R234" s="242"/>
      <c r="S234" s="242"/>
      <c r="T234" s="243"/>
      <c r="U234" s="13"/>
      <c r="V234" s="13"/>
      <c r="W234" s="13"/>
      <c r="X234" s="13"/>
      <c r="Y234" s="13"/>
      <c r="Z234" s="13"/>
      <c r="AA234" s="13"/>
      <c r="AB234" s="13"/>
      <c r="AC234" s="13"/>
      <c r="AD234" s="13"/>
      <c r="AE234" s="13"/>
      <c r="AT234" s="244" t="s">
        <v>225</v>
      </c>
      <c r="AU234" s="244" t="s">
        <v>85</v>
      </c>
      <c r="AV234" s="13" t="s">
        <v>83</v>
      </c>
      <c r="AW234" s="13" t="s">
        <v>38</v>
      </c>
      <c r="AX234" s="13" t="s">
        <v>76</v>
      </c>
      <c r="AY234" s="244" t="s">
        <v>214</v>
      </c>
    </row>
    <row r="235" s="13" customFormat="1">
      <c r="A235" s="13"/>
      <c r="B235" s="234"/>
      <c r="C235" s="235"/>
      <c r="D235" s="236" t="s">
        <v>225</v>
      </c>
      <c r="E235" s="237" t="s">
        <v>32</v>
      </c>
      <c r="F235" s="238" t="s">
        <v>5321</v>
      </c>
      <c r="G235" s="235"/>
      <c r="H235" s="237" t="s">
        <v>32</v>
      </c>
      <c r="I235" s="239"/>
      <c r="J235" s="235"/>
      <c r="K235" s="235"/>
      <c r="L235" s="240"/>
      <c r="M235" s="241"/>
      <c r="N235" s="242"/>
      <c r="O235" s="242"/>
      <c r="P235" s="242"/>
      <c r="Q235" s="242"/>
      <c r="R235" s="242"/>
      <c r="S235" s="242"/>
      <c r="T235" s="243"/>
      <c r="U235" s="13"/>
      <c r="V235" s="13"/>
      <c r="W235" s="13"/>
      <c r="X235" s="13"/>
      <c r="Y235" s="13"/>
      <c r="Z235" s="13"/>
      <c r="AA235" s="13"/>
      <c r="AB235" s="13"/>
      <c r="AC235" s="13"/>
      <c r="AD235" s="13"/>
      <c r="AE235" s="13"/>
      <c r="AT235" s="244" t="s">
        <v>225</v>
      </c>
      <c r="AU235" s="244" t="s">
        <v>85</v>
      </c>
      <c r="AV235" s="13" t="s">
        <v>83</v>
      </c>
      <c r="AW235" s="13" t="s">
        <v>38</v>
      </c>
      <c r="AX235" s="13" t="s">
        <v>76</v>
      </c>
      <c r="AY235" s="244" t="s">
        <v>214</v>
      </c>
    </row>
    <row r="236" s="13" customFormat="1">
      <c r="A236" s="13"/>
      <c r="B236" s="234"/>
      <c r="C236" s="235"/>
      <c r="D236" s="236" t="s">
        <v>225</v>
      </c>
      <c r="E236" s="237" t="s">
        <v>32</v>
      </c>
      <c r="F236" s="238" t="s">
        <v>5322</v>
      </c>
      <c r="G236" s="235"/>
      <c r="H236" s="237" t="s">
        <v>32</v>
      </c>
      <c r="I236" s="239"/>
      <c r="J236" s="235"/>
      <c r="K236" s="235"/>
      <c r="L236" s="240"/>
      <c r="M236" s="241"/>
      <c r="N236" s="242"/>
      <c r="O236" s="242"/>
      <c r="P236" s="242"/>
      <c r="Q236" s="242"/>
      <c r="R236" s="242"/>
      <c r="S236" s="242"/>
      <c r="T236" s="243"/>
      <c r="U236" s="13"/>
      <c r="V236" s="13"/>
      <c r="W236" s="13"/>
      <c r="X236" s="13"/>
      <c r="Y236" s="13"/>
      <c r="Z236" s="13"/>
      <c r="AA236" s="13"/>
      <c r="AB236" s="13"/>
      <c r="AC236" s="13"/>
      <c r="AD236" s="13"/>
      <c r="AE236" s="13"/>
      <c r="AT236" s="244" t="s">
        <v>225</v>
      </c>
      <c r="AU236" s="244" t="s">
        <v>85</v>
      </c>
      <c r="AV236" s="13" t="s">
        <v>83</v>
      </c>
      <c r="AW236" s="13" t="s">
        <v>38</v>
      </c>
      <c r="AX236" s="13" t="s">
        <v>76</v>
      </c>
      <c r="AY236" s="244" t="s">
        <v>214</v>
      </c>
    </row>
    <row r="237" s="13" customFormat="1">
      <c r="A237" s="13"/>
      <c r="B237" s="234"/>
      <c r="C237" s="235"/>
      <c r="D237" s="236" t="s">
        <v>225</v>
      </c>
      <c r="E237" s="237" t="s">
        <v>32</v>
      </c>
      <c r="F237" s="238" t="s">
        <v>5323</v>
      </c>
      <c r="G237" s="235"/>
      <c r="H237" s="237" t="s">
        <v>32</v>
      </c>
      <c r="I237" s="239"/>
      <c r="J237" s="235"/>
      <c r="K237" s="235"/>
      <c r="L237" s="240"/>
      <c r="M237" s="241"/>
      <c r="N237" s="242"/>
      <c r="O237" s="242"/>
      <c r="P237" s="242"/>
      <c r="Q237" s="242"/>
      <c r="R237" s="242"/>
      <c r="S237" s="242"/>
      <c r="T237" s="243"/>
      <c r="U237" s="13"/>
      <c r="V237" s="13"/>
      <c r="W237" s="13"/>
      <c r="X237" s="13"/>
      <c r="Y237" s="13"/>
      <c r="Z237" s="13"/>
      <c r="AA237" s="13"/>
      <c r="AB237" s="13"/>
      <c r="AC237" s="13"/>
      <c r="AD237" s="13"/>
      <c r="AE237" s="13"/>
      <c r="AT237" s="244" t="s">
        <v>225</v>
      </c>
      <c r="AU237" s="244" t="s">
        <v>85</v>
      </c>
      <c r="AV237" s="13" t="s">
        <v>83</v>
      </c>
      <c r="AW237" s="13" t="s">
        <v>38</v>
      </c>
      <c r="AX237" s="13" t="s">
        <v>76</v>
      </c>
      <c r="AY237" s="244" t="s">
        <v>214</v>
      </c>
    </row>
    <row r="238" s="13" customFormat="1">
      <c r="A238" s="13"/>
      <c r="B238" s="234"/>
      <c r="C238" s="235"/>
      <c r="D238" s="236" t="s">
        <v>225</v>
      </c>
      <c r="E238" s="237" t="s">
        <v>32</v>
      </c>
      <c r="F238" s="238" t="s">
        <v>5324</v>
      </c>
      <c r="G238" s="235"/>
      <c r="H238" s="237" t="s">
        <v>32</v>
      </c>
      <c r="I238" s="239"/>
      <c r="J238" s="235"/>
      <c r="K238" s="235"/>
      <c r="L238" s="240"/>
      <c r="M238" s="241"/>
      <c r="N238" s="242"/>
      <c r="O238" s="242"/>
      <c r="P238" s="242"/>
      <c r="Q238" s="242"/>
      <c r="R238" s="242"/>
      <c r="S238" s="242"/>
      <c r="T238" s="243"/>
      <c r="U238" s="13"/>
      <c r="V238" s="13"/>
      <c r="W238" s="13"/>
      <c r="X238" s="13"/>
      <c r="Y238" s="13"/>
      <c r="Z238" s="13"/>
      <c r="AA238" s="13"/>
      <c r="AB238" s="13"/>
      <c r="AC238" s="13"/>
      <c r="AD238" s="13"/>
      <c r="AE238" s="13"/>
      <c r="AT238" s="244" t="s">
        <v>225</v>
      </c>
      <c r="AU238" s="244" t="s">
        <v>85</v>
      </c>
      <c r="AV238" s="13" t="s">
        <v>83</v>
      </c>
      <c r="AW238" s="13" t="s">
        <v>38</v>
      </c>
      <c r="AX238" s="13" t="s">
        <v>76</v>
      </c>
      <c r="AY238" s="244" t="s">
        <v>214</v>
      </c>
    </row>
    <row r="239" s="13" customFormat="1">
      <c r="A239" s="13"/>
      <c r="B239" s="234"/>
      <c r="C239" s="235"/>
      <c r="D239" s="236" t="s">
        <v>225</v>
      </c>
      <c r="E239" s="237" t="s">
        <v>32</v>
      </c>
      <c r="F239" s="238" t="s">
        <v>5325</v>
      </c>
      <c r="G239" s="235"/>
      <c r="H239" s="237" t="s">
        <v>32</v>
      </c>
      <c r="I239" s="239"/>
      <c r="J239" s="235"/>
      <c r="K239" s="235"/>
      <c r="L239" s="240"/>
      <c r="M239" s="241"/>
      <c r="N239" s="242"/>
      <c r="O239" s="242"/>
      <c r="P239" s="242"/>
      <c r="Q239" s="242"/>
      <c r="R239" s="242"/>
      <c r="S239" s="242"/>
      <c r="T239" s="243"/>
      <c r="U239" s="13"/>
      <c r="V239" s="13"/>
      <c r="W239" s="13"/>
      <c r="X239" s="13"/>
      <c r="Y239" s="13"/>
      <c r="Z239" s="13"/>
      <c r="AA239" s="13"/>
      <c r="AB239" s="13"/>
      <c r="AC239" s="13"/>
      <c r="AD239" s="13"/>
      <c r="AE239" s="13"/>
      <c r="AT239" s="244" t="s">
        <v>225</v>
      </c>
      <c r="AU239" s="244" t="s">
        <v>85</v>
      </c>
      <c r="AV239" s="13" t="s">
        <v>83</v>
      </c>
      <c r="AW239" s="13" t="s">
        <v>38</v>
      </c>
      <c r="AX239" s="13" t="s">
        <v>76</v>
      </c>
      <c r="AY239" s="244" t="s">
        <v>214</v>
      </c>
    </row>
    <row r="240" s="13" customFormat="1">
      <c r="A240" s="13"/>
      <c r="B240" s="234"/>
      <c r="C240" s="235"/>
      <c r="D240" s="236" t="s">
        <v>225</v>
      </c>
      <c r="E240" s="237" t="s">
        <v>32</v>
      </c>
      <c r="F240" s="238" t="s">
        <v>5326</v>
      </c>
      <c r="G240" s="235"/>
      <c r="H240" s="237" t="s">
        <v>32</v>
      </c>
      <c r="I240" s="239"/>
      <c r="J240" s="235"/>
      <c r="K240" s="235"/>
      <c r="L240" s="240"/>
      <c r="M240" s="241"/>
      <c r="N240" s="242"/>
      <c r="O240" s="242"/>
      <c r="P240" s="242"/>
      <c r="Q240" s="242"/>
      <c r="R240" s="242"/>
      <c r="S240" s="242"/>
      <c r="T240" s="243"/>
      <c r="U240" s="13"/>
      <c r="V240" s="13"/>
      <c r="W240" s="13"/>
      <c r="X240" s="13"/>
      <c r="Y240" s="13"/>
      <c r="Z240" s="13"/>
      <c r="AA240" s="13"/>
      <c r="AB240" s="13"/>
      <c r="AC240" s="13"/>
      <c r="AD240" s="13"/>
      <c r="AE240" s="13"/>
      <c r="AT240" s="244" t="s">
        <v>225</v>
      </c>
      <c r="AU240" s="244" t="s">
        <v>85</v>
      </c>
      <c r="AV240" s="13" t="s">
        <v>83</v>
      </c>
      <c r="AW240" s="13" t="s">
        <v>38</v>
      </c>
      <c r="AX240" s="13" t="s">
        <v>76</v>
      </c>
      <c r="AY240" s="244" t="s">
        <v>214</v>
      </c>
    </row>
    <row r="241" s="13" customFormat="1">
      <c r="A241" s="13"/>
      <c r="B241" s="234"/>
      <c r="C241" s="235"/>
      <c r="D241" s="236" t="s">
        <v>225</v>
      </c>
      <c r="E241" s="237" t="s">
        <v>32</v>
      </c>
      <c r="F241" s="238" t="s">
        <v>5327</v>
      </c>
      <c r="G241" s="235"/>
      <c r="H241" s="237" t="s">
        <v>32</v>
      </c>
      <c r="I241" s="239"/>
      <c r="J241" s="235"/>
      <c r="K241" s="235"/>
      <c r="L241" s="240"/>
      <c r="M241" s="241"/>
      <c r="N241" s="242"/>
      <c r="O241" s="242"/>
      <c r="P241" s="242"/>
      <c r="Q241" s="242"/>
      <c r="R241" s="242"/>
      <c r="S241" s="242"/>
      <c r="T241" s="243"/>
      <c r="U241" s="13"/>
      <c r="V241" s="13"/>
      <c r="W241" s="13"/>
      <c r="X241" s="13"/>
      <c r="Y241" s="13"/>
      <c r="Z241" s="13"/>
      <c r="AA241" s="13"/>
      <c r="AB241" s="13"/>
      <c r="AC241" s="13"/>
      <c r="AD241" s="13"/>
      <c r="AE241" s="13"/>
      <c r="AT241" s="244" t="s">
        <v>225</v>
      </c>
      <c r="AU241" s="244" t="s">
        <v>85</v>
      </c>
      <c r="AV241" s="13" t="s">
        <v>83</v>
      </c>
      <c r="AW241" s="13" t="s">
        <v>38</v>
      </c>
      <c r="AX241" s="13" t="s">
        <v>76</v>
      </c>
      <c r="AY241" s="244" t="s">
        <v>214</v>
      </c>
    </row>
    <row r="242" s="13" customFormat="1">
      <c r="A242" s="13"/>
      <c r="B242" s="234"/>
      <c r="C242" s="235"/>
      <c r="D242" s="236" t="s">
        <v>225</v>
      </c>
      <c r="E242" s="237" t="s">
        <v>32</v>
      </c>
      <c r="F242" s="238" t="s">
        <v>5328</v>
      </c>
      <c r="G242" s="235"/>
      <c r="H242" s="237" t="s">
        <v>32</v>
      </c>
      <c r="I242" s="239"/>
      <c r="J242" s="235"/>
      <c r="K242" s="235"/>
      <c r="L242" s="240"/>
      <c r="M242" s="241"/>
      <c r="N242" s="242"/>
      <c r="O242" s="242"/>
      <c r="P242" s="242"/>
      <c r="Q242" s="242"/>
      <c r="R242" s="242"/>
      <c r="S242" s="242"/>
      <c r="T242" s="243"/>
      <c r="U242" s="13"/>
      <c r="V242" s="13"/>
      <c r="W242" s="13"/>
      <c r="X242" s="13"/>
      <c r="Y242" s="13"/>
      <c r="Z242" s="13"/>
      <c r="AA242" s="13"/>
      <c r="AB242" s="13"/>
      <c r="AC242" s="13"/>
      <c r="AD242" s="13"/>
      <c r="AE242" s="13"/>
      <c r="AT242" s="244" t="s">
        <v>225</v>
      </c>
      <c r="AU242" s="244" t="s">
        <v>85</v>
      </c>
      <c r="AV242" s="13" t="s">
        <v>83</v>
      </c>
      <c r="AW242" s="13" t="s">
        <v>38</v>
      </c>
      <c r="AX242" s="13" t="s">
        <v>76</v>
      </c>
      <c r="AY242" s="244" t="s">
        <v>214</v>
      </c>
    </row>
    <row r="243" s="13" customFormat="1">
      <c r="A243" s="13"/>
      <c r="B243" s="234"/>
      <c r="C243" s="235"/>
      <c r="D243" s="236" t="s">
        <v>225</v>
      </c>
      <c r="E243" s="237" t="s">
        <v>32</v>
      </c>
      <c r="F243" s="238" t="s">
        <v>5329</v>
      </c>
      <c r="G243" s="235"/>
      <c r="H243" s="237" t="s">
        <v>32</v>
      </c>
      <c r="I243" s="239"/>
      <c r="J243" s="235"/>
      <c r="K243" s="235"/>
      <c r="L243" s="240"/>
      <c r="M243" s="241"/>
      <c r="N243" s="242"/>
      <c r="O243" s="242"/>
      <c r="P243" s="242"/>
      <c r="Q243" s="242"/>
      <c r="R243" s="242"/>
      <c r="S243" s="242"/>
      <c r="T243" s="243"/>
      <c r="U243" s="13"/>
      <c r="V243" s="13"/>
      <c r="W243" s="13"/>
      <c r="X243" s="13"/>
      <c r="Y243" s="13"/>
      <c r="Z243" s="13"/>
      <c r="AA243" s="13"/>
      <c r="AB243" s="13"/>
      <c r="AC243" s="13"/>
      <c r="AD243" s="13"/>
      <c r="AE243" s="13"/>
      <c r="AT243" s="244" t="s">
        <v>225</v>
      </c>
      <c r="AU243" s="244" t="s">
        <v>85</v>
      </c>
      <c r="AV243" s="13" t="s">
        <v>83</v>
      </c>
      <c r="AW243" s="13" t="s">
        <v>38</v>
      </c>
      <c r="AX243" s="13" t="s">
        <v>76</v>
      </c>
      <c r="AY243" s="244" t="s">
        <v>214</v>
      </c>
    </row>
    <row r="244" s="13" customFormat="1">
      <c r="A244" s="13"/>
      <c r="B244" s="234"/>
      <c r="C244" s="235"/>
      <c r="D244" s="236" t="s">
        <v>225</v>
      </c>
      <c r="E244" s="237" t="s">
        <v>32</v>
      </c>
      <c r="F244" s="238" t="s">
        <v>5330</v>
      </c>
      <c r="G244" s="235"/>
      <c r="H244" s="237" t="s">
        <v>32</v>
      </c>
      <c r="I244" s="239"/>
      <c r="J244" s="235"/>
      <c r="K244" s="235"/>
      <c r="L244" s="240"/>
      <c r="M244" s="241"/>
      <c r="N244" s="242"/>
      <c r="O244" s="242"/>
      <c r="P244" s="242"/>
      <c r="Q244" s="242"/>
      <c r="R244" s="242"/>
      <c r="S244" s="242"/>
      <c r="T244" s="243"/>
      <c r="U244" s="13"/>
      <c r="V244" s="13"/>
      <c r="W244" s="13"/>
      <c r="X244" s="13"/>
      <c r="Y244" s="13"/>
      <c r="Z244" s="13"/>
      <c r="AA244" s="13"/>
      <c r="AB244" s="13"/>
      <c r="AC244" s="13"/>
      <c r="AD244" s="13"/>
      <c r="AE244" s="13"/>
      <c r="AT244" s="244" t="s">
        <v>225</v>
      </c>
      <c r="AU244" s="244" t="s">
        <v>85</v>
      </c>
      <c r="AV244" s="13" t="s">
        <v>83</v>
      </c>
      <c r="AW244" s="13" t="s">
        <v>38</v>
      </c>
      <c r="AX244" s="13" t="s">
        <v>76</v>
      </c>
      <c r="AY244" s="244" t="s">
        <v>214</v>
      </c>
    </row>
    <row r="245" s="13" customFormat="1">
      <c r="A245" s="13"/>
      <c r="B245" s="234"/>
      <c r="C245" s="235"/>
      <c r="D245" s="236" t="s">
        <v>225</v>
      </c>
      <c r="E245" s="237" t="s">
        <v>32</v>
      </c>
      <c r="F245" s="238" t="s">
        <v>5331</v>
      </c>
      <c r="G245" s="235"/>
      <c r="H245" s="237" t="s">
        <v>32</v>
      </c>
      <c r="I245" s="239"/>
      <c r="J245" s="235"/>
      <c r="K245" s="235"/>
      <c r="L245" s="240"/>
      <c r="M245" s="241"/>
      <c r="N245" s="242"/>
      <c r="O245" s="242"/>
      <c r="P245" s="242"/>
      <c r="Q245" s="242"/>
      <c r="R245" s="242"/>
      <c r="S245" s="242"/>
      <c r="T245" s="243"/>
      <c r="U245" s="13"/>
      <c r="V245" s="13"/>
      <c r="W245" s="13"/>
      <c r="X245" s="13"/>
      <c r="Y245" s="13"/>
      <c r="Z245" s="13"/>
      <c r="AA245" s="13"/>
      <c r="AB245" s="13"/>
      <c r="AC245" s="13"/>
      <c r="AD245" s="13"/>
      <c r="AE245" s="13"/>
      <c r="AT245" s="244" t="s">
        <v>225</v>
      </c>
      <c r="AU245" s="244" t="s">
        <v>85</v>
      </c>
      <c r="AV245" s="13" t="s">
        <v>83</v>
      </c>
      <c r="AW245" s="13" t="s">
        <v>38</v>
      </c>
      <c r="AX245" s="13" t="s">
        <v>76</v>
      </c>
      <c r="AY245" s="244" t="s">
        <v>214</v>
      </c>
    </row>
    <row r="246" s="13" customFormat="1">
      <c r="A246" s="13"/>
      <c r="B246" s="234"/>
      <c r="C246" s="235"/>
      <c r="D246" s="236" t="s">
        <v>225</v>
      </c>
      <c r="E246" s="237" t="s">
        <v>32</v>
      </c>
      <c r="F246" s="238" t="s">
        <v>5332</v>
      </c>
      <c r="G246" s="235"/>
      <c r="H246" s="237" t="s">
        <v>32</v>
      </c>
      <c r="I246" s="239"/>
      <c r="J246" s="235"/>
      <c r="K246" s="235"/>
      <c r="L246" s="240"/>
      <c r="M246" s="241"/>
      <c r="N246" s="242"/>
      <c r="O246" s="242"/>
      <c r="P246" s="242"/>
      <c r="Q246" s="242"/>
      <c r="R246" s="242"/>
      <c r="S246" s="242"/>
      <c r="T246" s="243"/>
      <c r="U246" s="13"/>
      <c r="V246" s="13"/>
      <c r="W246" s="13"/>
      <c r="X246" s="13"/>
      <c r="Y246" s="13"/>
      <c r="Z246" s="13"/>
      <c r="AA246" s="13"/>
      <c r="AB246" s="13"/>
      <c r="AC246" s="13"/>
      <c r="AD246" s="13"/>
      <c r="AE246" s="13"/>
      <c r="AT246" s="244" t="s">
        <v>225</v>
      </c>
      <c r="AU246" s="244" t="s">
        <v>85</v>
      </c>
      <c r="AV246" s="13" t="s">
        <v>83</v>
      </c>
      <c r="AW246" s="13" t="s">
        <v>38</v>
      </c>
      <c r="AX246" s="13" t="s">
        <v>76</v>
      </c>
      <c r="AY246" s="244" t="s">
        <v>214</v>
      </c>
    </row>
    <row r="247" s="13" customFormat="1">
      <c r="A247" s="13"/>
      <c r="B247" s="234"/>
      <c r="C247" s="235"/>
      <c r="D247" s="236" t="s">
        <v>225</v>
      </c>
      <c r="E247" s="237" t="s">
        <v>32</v>
      </c>
      <c r="F247" s="238" t="s">
        <v>5333</v>
      </c>
      <c r="G247" s="235"/>
      <c r="H247" s="237" t="s">
        <v>32</v>
      </c>
      <c r="I247" s="239"/>
      <c r="J247" s="235"/>
      <c r="K247" s="235"/>
      <c r="L247" s="240"/>
      <c r="M247" s="241"/>
      <c r="N247" s="242"/>
      <c r="O247" s="242"/>
      <c r="P247" s="242"/>
      <c r="Q247" s="242"/>
      <c r="R247" s="242"/>
      <c r="S247" s="242"/>
      <c r="T247" s="243"/>
      <c r="U247" s="13"/>
      <c r="V247" s="13"/>
      <c r="W247" s="13"/>
      <c r="X247" s="13"/>
      <c r="Y247" s="13"/>
      <c r="Z247" s="13"/>
      <c r="AA247" s="13"/>
      <c r="AB247" s="13"/>
      <c r="AC247" s="13"/>
      <c r="AD247" s="13"/>
      <c r="AE247" s="13"/>
      <c r="AT247" s="244" t="s">
        <v>225</v>
      </c>
      <c r="AU247" s="244" t="s">
        <v>85</v>
      </c>
      <c r="AV247" s="13" t="s">
        <v>83</v>
      </c>
      <c r="AW247" s="13" t="s">
        <v>38</v>
      </c>
      <c r="AX247" s="13" t="s">
        <v>76</v>
      </c>
      <c r="AY247" s="244" t="s">
        <v>214</v>
      </c>
    </row>
    <row r="248" s="13" customFormat="1">
      <c r="A248" s="13"/>
      <c r="B248" s="234"/>
      <c r="C248" s="235"/>
      <c r="D248" s="236" t="s">
        <v>225</v>
      </c>
      <c r="E248" s="237" t="s">
        <v>32</v>
      </c>
      <c r="F248" s="238" t="s">
        <v>5334</v>
      </c>
      <c r="G248" s="235"/>
      <c r="H248" s="237" t="s">
        <v>32</v>
      </c>
      <c r="I248" s="239"/>
      <c r="J248" s="235"/>
      <c r="K248" s="235"/>
      <c r="L248" s="240"/>
      <c r="M248" s="241"/>
      <c r="N248" s="242"/>
      <c r="O248" s="242"/>
      <c r="P248" s="242"/>
      <c r="Q248" s="242"/>
      <c r="R248" s="242"/>
      <c r="S248" s="242"/>
      <c r="T248" s="243"/>
      <c r="U248" s="13"/>
      <c r="V248" s="13"/>
      <c r="W248" s="13"/>
      <c r="X248" s="13"/>
      <c r="Y248" s="13"/>
      <c r="Z248" s="13"/>
      <c r="AA248" s="13"/>
      <c r="AB248" s="13"/>
      <c r="AC248" s="13"/>
      <c r="AD248" s="13"/>
      <c r="AE248" s="13"/>
      <c r="AT248" s="244" t="s">
        <v>225</v>
      </c>
      <c r="AU248" s="244" t="s">
        <v>85</v>
      </c>
      <c r="AV248" s="13" t="s">
        <v>83</v>
      </c>
      <c r="AW248" s="13" t="s">
        <v>38</v>
      </c>
      <c r="AX248" s="13" t="s">
        <v>76</v>
      </c>
      <c r="AY248" s="244" t="s">
        <v>214</v>
      </c>
    </row>
    <row r="249" s="13" customFormat="1">
      <c r="A249" s="13"/>
      <c r="B249" s="234"/>
      <c r="C249" s="235"/>
      <c r="D249" s="236" t="s">
        <v>225</v>
      </c>
      <c r="E249" s="237" t="s">
        <v>32</v>
      </c>
      <c r="F249" s="238" t="s">
        <v>5335</v>
      </c>
      <c r="G249" s="235"/>
      <c r="H249" s="237" t="s">
        <v>32</v>
      </c>
      <c r="I249" s="239"/>
      <c r="J249" s="235"/>
      <c r="K249" s="235"/>
      <c r="L249" s="240"/>
      <c r="M249" s="241"/>
      <c r="N249" s="242"/>
      <c r="O249" s="242"/>
      <c r="P249" s="242"/>
      <c r="Q249" s="242"/>
      <c r="R249" s="242"/>
      <c r="S249" s="242"/>
      <c r="T249" s="243"/>
      <c r="U249" s="13"/>
      <c r="V249" s="13"/>
      <c r="W249" s="13"/>
      <c r="X249" s="13"/>
      <c r="Y249" s="13"/>
      <c r="Z249" s="13"/>
      <c r="AA249" s="13"/>
      <c r="AB249" s="13"/>
      <c r="AC249" s="13"/>
      <c r="AD249" s="13"/>
      <c r="AE249" s="13"/>
      <c r="AT249" s="244" t="s">
        <v>225</v>
      </c>
      <c r="AU249" s="244" t="s">
        <v>85</v>
      </c>
      <c r="AV249" s="13" t="s">
        <v>83</v>
      </c>
      <c r="AW249" s="13" t="s">
        <v>38</v>
      </c>
      <c r="AX249" s="13" t="s">
        <v>76</v>
      </c>
      <c r="AY249" s="244" t="s">
        <v>214</v>
      </c>
    </row>
    <row r="250" s="13" customFormat="1">
      <c r="A250" s="13"/>
      <c r="B250" s="234"/>
      <c r="C250" s="235"/>
      <c r="D250" s="236" t="s">
        <v>225</v>
      </c>
      <c r="E250" s="237" t="s">
        <v>32</v>
      </c>
      <c r="F250" s="238" t="s">
        <v>5336</v>
      </c>
      <c r="G250" s="235"/>
      <c r="H250" s="237" t="s">
        <v>32</v>
      </c>
      <c r="I250" s="239"/>
      <c r="J250" s="235"/>
      <c r="K250" s="235"/>
      <c r="L250" s="240"/>
      <c r="M250" s="241"/>
      <c r="N250" s="242"/>
      <c r="O250" s="242"/>
      <c r="P250" s="242"/>
      <c r="Q250" s="242"/>
      <c r="R250" s="242"/>
      <c r="S250" s="242"/>
      <c r="T250" s="243"/>
      <c r="U250" s="13"/>
      <c r="V250" s="13"/>
      <c r="W250" s="13"/>
      <c r="X250" s="13"/>
      <c r="Y250" s="13"/>
      <c r="Z250" s="13"/>
      <c r="AA250" s="13"/>
      <c r="AB250" s="13"/>
      <c r="AC250" s="13"/>
      <c r="AD250" s="13"/>
      <c r="AE250" s="13"/>
      <c r="AT250" s="244" t="s">
        <v>225</v>
      </c>
      <c r="AU250" s="244" t="s">
        <v>85</v>
      </c>
      <c r="AV250" s="13" t="s">
        <v>83</v>
      </c>
      <c r="AW250" s="13" t="s">
        <v>38</v>
      </c>
      <c r="AX250" s="13" t="s">
        <v>76</v>
      </c>
      <c r="AY250" s="244" t="s">
        <v>214</v>
      </c>
    </row>
    <row r="251" s="13" customFormat="1">
      <c r="A251" s="13"/>
      <c r="B251" s="234"/>
      <c r="C251" s="235"/>
      <c r="D251" s="236" t="s">
        <v>225</v>
      </c>
      <c r="E251" s="237" t="s">
        <v>32</v>
      </c>
      <c r="F251" s="238" t="s">
        <v>5337</v>
      </c>
      <c r="G251" s="235"/>
      <c r="H251" s="237" t="s">
        <v>32</v>
      </c>
      <c r="I251" s="239"/>
      <c r="J251" s="235"/>
      <c r="K251" s="235"/>
      <c r="L251" s="240"/>
      <c r="M251" s="241"/>
      <c r="N251" s="242"/>
      <c r="O251" s="242"/>
      <c r="P251" s="242"/>
      <c r="Q251" s="242"/>
      <c r="R251" s="242"/>
      <c r="S251" s="242"/>
      <c r="T251" s="243"/>
      <c r="U251" s="13"/>
      <c r="V251" s="13"/>
      <c r="W251" s="13"/>
      <c r="X251" s="13"/>
      <c r="Y251" s="13"/>
      <c r="Z251" s="13"/>
      <c r="AA251" s="13"/>
      <c r="AB251" s="13"/>
      <c r="AC251" s="13"/>
      <c r="AD251" s="13"/>
      <c r="AE251" s="13"/>
      <c r="AT251" s="244" t="s">
        <v>225</v>
      </c>
      <c r="AU251" s="244" t="s">
        <v>85</v>
      </c>
      <c r="AV251" s="13" t="s">
        <v>83</v>
      </c>
      <c r="AW251" s="13" t="s">
        <v>38</v>
      </c>
      <c r="AX251" s="13" t="s">
        <v>76</v>
      </c>
      <c r="AY251" s="244" t="s">
        <v>214</v>
      </c>
    </row>
    <row r="252" s="13" customFormat="1">
      <c r="A252" s="13"/>
      <c r="B252" s="234"/>
      <c r="C252" s="235"/>
      <c r="D252" s="236" t="s">
        <v>225</v>
      </c>
      <c r="E252" s="237" t="s">
        <v>32</v>
      </c>
      <c r="F252" s="238" t="s">
        <v>5343</v>
      </c>
      <c r="G252" s="235"/>
      <c r="H252" s="237" t="s">
        <v>32</v>
      </c>
      <c r="I252" s="239"/>
      <c r="J252" s="235"/>
      <c r="K252" s="235"/>
      <c r="L252" s="240"/>
      <c r="M252" s="241"/>
      <c r="N252" s="242"/>
      <c r="O252" s="242"/>
      <c r="P252" s="242"/>
      <c r="Q252" s="242"/>
      <c r="R252" s="242"/>
      <c r="S252" s="242"/>
      <c r="T252" s="243"/>
      <c r="U252" s="13"/>
      <c r="V252" s="13"/>
      <c r="W252" s="13"/>
      <c r="X252" s="13"/>
      <c r="Y252" s="13"/>
      <c r="Z252" s="13"/>
      <c r="AA252" s="13"/>
      <c r="AB252" s="13"/>
      <c r="AC252" s="13"/>
      <c r="AD252" s="13"/>
      <c r="AE252" s="13"/>
      <c r="AT252" s="244" t="s">
        <v>225</v>
      </c>
      <c r="AU252" s="244" t="s">
        <v>85</v>
      </c>
      <c r="AV252" s="13" t="s">
        <v>83</v>
      </c>
      <c r="AW252" s="13" t="s">
        <v>38</v>
      </c>
      <c r="AX252" s="13" t="s">
        <v>76</v>
      </c>
      <c r="AY252" s="244" t="s">
        <v>214</v>
      </c>
    </row>
    <row r="253" s="14" customFormat="1">
      <c r="A253" s="14"/>
      <c r="B253" s="245"/>
      <c r="C253" s="246"/>
      <c r="D253" s="236" t="s">
        <v>225</v>
      </c>
      <c r="E253" s="247" t="s">
        <v>32</v>
      </c>
      <c r="F253" s="248" t="s">
        <v>5344</v>
      </c>
      <c r="G253" s="246"/>
      <c r="H253" s="249">
        <v>68.5</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225</v>
      </c>
      <c r="AU253" s="255" t="s">
        <v>85</v>
      </c>
      <c r="AV253" s="14" t="s">
        <v>85</v>
      </c>
      <c r="AW253" s="14" t="s">
        <v>38</v>
      </c>
      <c r="AX253" s="14" t="s">
        <v>76</v>
      </c>
      <c r="AY253" s="255" t="s">
        <v>214</v>
      </c>
    </row>
    <row r="254" s="15" customFormat="1">
      <c r="A254" s="15"/>
      <c r="B254" s="256"/>
      <c r="C254" s="257"/>
      <c r="D254" s="236" t="s">
        <v>225</v>
      </c>
      <c r="E254" s="258" t="s">
        <v>32</v>
      </c>
      <c r="F254" s="259" t="s">
        <v>256</v>
      </c>
      <c r="G254" s="257"/>
      <c r="H254" s="260">
        <v>68.5</v>
      </c>
      <c r="I254" s="261"/>
      <c r="J254" s="257"/>
      <c r="K254" s="257"/>
      <c r="L254" s="262"/>
      <c r="M254" s="263"/>
      <c r="N254" s="264"/>
      <c r="O254" s="264"/>
      <c r="P254" s="264"/>
      <c r="Q254" s="264"/>
      <c r="R254" s="264"/>
      <c r="S254" s="264"/>
      <c r="T254" s="265"/>
      <c r="U254" s="15"/>
      <c r="V254" s="15"/>
      <c r="W254" s="15"/>
      <c r="X254" s="15"/>
      <c r="Y254" s="15"/>
      <c r="Z254" s="15"/>
      <c r="AA254" s="15"/>
      <c r="AB254" s="15"/>
      <c r="AC254" s="15"/>
      <c r="AD254" s="15"/>
      <c r="AE254" s="15"/>
      <c r="AT254" s="266" t="s">
        <v>225</v>
      </c>
      <c r="AU254" s="266" t="s">
        <v>85</v>
      </c>
      <c r="AV254" s="15" t="s">
        <v>215</v>
      </c>
      <c r="AW254" s="15" t="s">
        <v>38</v>
      </c>
      <c r="AX254" s="15" t="s">
        <v>83</v>
      </c>
      <c r="AY254" s="266" t="s">
        <v>214</v>
      </c>
    </row>
    <row r="255" s="2" customFormat="1" ht="37.8" customHeight="1">
      <c r="A255" s="42"/>
      <c r="B255" s="43"/>
      <c r="C255" s="216" t="s">
        <v>244</v>
      </c>
      <c r="D255" s="216" t="s">
        <v>217</v>
      </c>
      <c r="E255" s="217" t="s">
        <v>5354</v>
      </c>
      <c r="F255" s="218" t="s">
        <v>5355</v>
      </c>
      <c r="G255" s="219" t="s">
        <v>230</v>
      </c>
      <c r="H255" s="220">
        <v>969.5</v>
      </c>
      <c r="I255" s="221"/>
      <c r="J255" s="222">
        <f>ROUND(I255*H255,2)</f>
        <v>0</v>
      </c>
      <c r="K255" s="218" t="s">
        <v>32</v>
      </c>
      <c r="L255" s="48"/>
      <c r="M255" s="223" t="s">
        <v>32</v>
      </c>
      <c r="N255" s="224" t="s">
        <v>47</v>
      </c>
      <c r="O255" s="88"/>
      <c r="P255" s="225">
        <f>O255*H255</f>
        <v>0</v>
      </c>
      <c r="Q255" s="225">
        <v>0.015049999999999999</v>
      </c>
      <c r="R255" s="225">
        <f>Q255*H255</f>
        <v>14.590974999999999</v>
      </c>
      <c r="S255" s="225">
        <v>0</v>
      </c>
      <c r="T255" s="226">
        <f>S255*H255</f>
        <v>0</v>
      </c>
      <c r="U255" s="42"/>
      <c r="V255" s="42"/>
      <c r="W255" s="42"/>
      <c r="X255" s="42"/>
      <c r="Y255" s="42"/>
      <c r="Z255" s="42"/>
      <c r="AA255" s="42"/>
      <c r="AB255" s="42"/>
      <c r="AC255" s="42"/>
      <c r="AD255" s="42"/>
      <c r="AE255" s="42"/>
      <c r="AR255" s="227" t="s">
        <v>215</v>
      </c>
      <c r="AT255" s="227" t="s">
        <v>217</v>
      </c>
      <c r="AU255" s="227" t="s">
        <v>85</v>
      </c>
      <c r="AY255" s="20" t="s">
        <v>214</v>
      </c>
      <c r="BE255" s="228">
        <f>IF(N255="základní",J255,0)</f>
        <v>0</v>
      </c>
      <c r="BF255" s="228">
        <f>IF(N255="snížená",J255,0)</f>
        <v>0</v>
      </c>
      <c r="BG255" s="228">
        <f>IF(N255="zákl. přenesená",J255,0)</f>
        <v>0</v>
      </c>
      <c r="BH255" s="228">
        <f>IF(N255="sníž. přenesená",J255,0)</f>
        <v>0</v>
      </c>
      <c r="BI255" s="228">
        <f>IF(N255="nulová",J255,0)</f>
        <v>0</v>
      </c>
      <c r="BJ255" s="20" t="s">
        <v>83</v>
      </c>
      <c r="BK255" s="228">
        <f>ROUND(I255*H255,2)</f>
        <v>0</v>
      </c>
      <c r="BL255" s="20" t="s">
        <v>215</v>
      </c>
      <c r="BM255" s="227" t="s">
        <v>5356</v>
      </c>
    </row>
    <row r="256" s="2" customFormat="1">
      <c r="A256" s="42"/>
      <c r="B256" s="43"/>
      <c r="C256" s="44"/>
      <c r="D256" s="236" t="s">
        <v>283</v>
      </c>
      <c r="E256" s="44"/>
      <c r="F256" s="267" t="s">
        <v>5357</v>
      </c>
      <c r="G256" s="44"/>
      <c r="H256" s="44"/>
      <c r="I256" s="231"/>
      <c r="J256" s="44"/>
      <c r="K256" s="44"/>
      <c r="L256" s="48"/>
      <c r="M256" s="232"/>
      <c r="N256" s="233"/>
      <c r="O256" s="88"/>
      <c r="P256" s="88"/>
      <c r="Q256" s="88"/>
      <c r="R256" s="88"/>
      <c r="S256" s="88"/>
      <c r="T256" s="89"/>
      <c r="U256" s="42"/>
      <c r="V256" s="42"/>
      <c r="W256" s="42"/>
      <c r="X256" s="42"/>
      <c r="Y256" s="42"/>
      <c r="Z256" s="42"/>
      <c r="AA256" s="42"/>
      <c r="AB256" s="42"/>
      <c r="AC256" s="42"/>
      <c r="AD256" s="42"/>
      <c r="AE256" s="42"/>
      <c r="AT256" s="20" t="s">
        <v>283</v>
      </c>
      <c r="AU256" s="20" t="s">
        <v>85</v>
      </c>
    </row>
    <row r="257" s="13" customFormat="1">
      <c r="A257" s="13"/>
      <c r="B257" s="234"/>
      <c r="C257" s="235"/>
      <c r="D257" s="236" t="s">
        <v>225</v>
      </c>
      <c r="E257" s="237" t="s">
        <v>32</v>
      </c>
      <c r="F257" s="238" t="s">
        <v>5291</v>
      </c>
      <c r="G257" s="235"/>
      <c r="H257" s="237" t="s">
        <v>32</v>
      </c>
      <c r="I257" s="239"/>
      <c r="J257" s="235"/>
      <c r="K257" s="235"/>
      <c r="L257" s="240"/>
      <c r="M257" s="241"/>
      <c r="N257" s="242"/>
      <c r="O257" s="242"/>
      <c r="P257" s="242"/>
      <c r="Q257" s="242"/>
      <c r="R257" s="242"/>
      <c r="S257" s="242"/>
      <c r="T257" s="243"/>
      <c r="U257" s="13"/>
      <c r="V257" s="13"/>
      <c r="W257" s="13"/>
      <c r="X257" s="13"/>
      <c r="Y257" s="13"/>
      <c r="Z257" s="13"/>
      <c r="AA257" s="13"/>
      <c r="AB257" s="13"/>
      <c r="AC257" s="13"/>
      <c r="AD257" s="13"/>
      <c r="AE257" s="13"/>
      <c r="AT257" s="244" t="s">
        <v>225</v>
      </c>
      <c r="AU257" s="244" t="s">
        <v>85</v>
      </c>
      <c r="AV257" s="13" t="s">
        <v>83</v>
      </c>
      <c r="AW257" s="13" t="s">
        <v>38</v>
      </c>
      <c r="AX257" s="13" t="s">
        <v>76</v>
      </c>
      <c r="AY257" s="244" t="s">
        <v>214</v>
      </c>
    </row>
    <row r="258" s="13" customFormat="1">
      <c r="A258" s="13"/>
      <c r="B258" s="234"/>
      <c r="C258" s="235"/>
      <c r="D258" s="236" t="s">
        <v>225</v>
      </c>
      <c r="E258" s="237" t="s">
        <v>32</v>
      </c>
      <c r="F258" s="238" t="s">
        <v>5292</v>
      </c>
      <c r="G258" s="235"/>
      <c r="H258" s="237" t="s">
        <v>32</v>
      </c>
      <c r="I258" s="239"/>
      <c r="J258" s="235"/>
      <c r="K258" s="235"/>
      <c r="L258" s="240"/>
      <c r="M258" s="241"/>
      <c r="N258" s="242"/>
      <c r="O258" s="242"/>
      <c r="P258" s="242"/>
      <c r="Q258" s="242"/>
      <c r="R258" s="242"/>
      <c r="S258" s="242"/>
      <c r="T258" s="243"/>
      <c r="U258" s="13"/>
      <c r="V258" s="13"/>
      <c r="W258" s="13"/>
      <c r="X258" s="13"/>
      <c r="Y258" s="13"/>
      <c r="Z258" s="13"/>
      <c r="AA258" s="13"/>
      <c r="AB258" s="13"/>
      <c r="AC258" s="13"/>
      <c r="AD258" s="13"/>
      <c r="AE258" s="13"/>
      <c r="AT258" s="244" t="s">
        <v>225</v>
      </c>
      <c r="AU258" s="244" t="s">
        <v>85</v>
      </c>
      <c r="AV258" s="13" t="s">
        <v>83</v>
      </c>
      <c r="AW258" s="13" t="s">
        <v>38</v>
      </c>
      <c r="AX258" s="13" t="s">
        <v>76</v>
      </c>
      <c r="AY258" s="244" t="s">
        <v>214</v>
      </c>
    </row>
    <row r="259" s="13" customFormat="1">
      <c r="A259" s="13"/>
      <c r="B259" s="234"/>
      <c r="C259" s="235"/>
      <c r="D259" s="236" t="s">
        <v>225</v>
      </c>
      <c r="E259" s="237" t="s">
        <v>32</v>
      </c>
      <c r="F259" s="238" t="s">
        <v>5293</v>
      </c>
      <c r="G259" s="235"/>
      <c r="H259" s="237" t="s">
        <v>32</v>
      </c>
      <c r="I259" s="239"/>
      <c r="J259" s="235"/>
      <c r="K259" s="235"/>
      <c r="L259" s="240"/>
      <c r="M259" s="241"/>
      <c r="N259" s="242"/>
      <c r="O259" s="242"/>
      <c r="P259" s="242"/>
      <c r="Q259" s="242"/>
      <c r="R259" s="242"/>
      <c r="S259" s="242"/>
      <c r="T259" s="243"/>
      <c r="U259" s="13"/>
      <c r="V259" s="13"/>
      <c r="W259" s="13"/>
      <c r="X259" s="13"/>
      <c r="Y259" s="13"/>
      <c r="Z259" s="13"/>
      <c r="AA259" s="13"/>
      <c r="AB259" s="13"/>
      <c r="AC259" s="13"/>
      <c r="AD259" s="13"/>
      <c r="AE259" s="13"/>
      <c r="AT259" s="244" t="s">
        <v>225</v>
      </c>
      <c r="AU259" s="244" t="s">
        <v>85</v>
      </c>
      <c r="AV259" s="13" t="s">
        <v>83</v>
      </c>
      <c r="AW259" s="13" t="s">
        <v>38</v>
      </c>
      <c r="AX259" s="13" t="s">
        <v>76</v>
      </c>
      <c r="AY259" s="244" t="s">
        <v>214</v>
      </c>
    </row>
    <row r="260" s="13" customFormat="1">
      <c r="A260" s="13"/>
      <c r="B260" s="234"/>
      <c r="C260" s="235"/>
      <c r="D260" s="236" t="s">
        <v>225</v>
      </c>
      <c r="E260" s="237" t="s">
        <v>32</v>
      </c>
      <c r="F260" s="238" t="s">
        <v>5294</v>
      </c>
      <c r="G260" s="235"/>
      <c r="H260" s="237" t="s">
        <v>32</v>
      </c>
      <c r="I260" s="239"/>
      <c r="J260" s="235"/>
      <c r="K260" s="235"/>
      <c r="L260" s="240"/>
      <c r="M260" s="241"/>
      <c r="N260" s="242"/>
      <c r="O260" s="242"/>
      <c r="P260" s="242"/>
      <c r="Q260" s="242"/>
      <c r="R260" s="242"/>
      <c r="S260" s="242"/>
      <c r="T260" s="243"/>
      <c r="U260" s="13"/>
      <c r="V260" s="13"/>
      <c r="W260" s="13"/>
      <c r="X260" s="13"/>
      <c r="Y260" s="13"/>
      <c r="Z260" s="13"/>
      <c r="AA260" s="13"/>
      <c r="AB260" s="13"/>
      <c r="AC260" s="13"/>
      <c r="AD260" s="13"/>
      <c r="AE260" s="13"/>
      <c r="AT260" s="244" t="s">
        <v>225</v>
      </c>
      <c r="AU260" s="244" t="s">
        <v>85</v>
      </c>
      <c r="AV260" s="13" t="s">
        <v>83</v>
      </c>
      <c r="AW260" s="13" t="s">
        <v>38</v>
      </c>
      <c r="AX260" s="13" t="s">
        <v>76</v>
      </c>
      <c r="AY260" s="244" t="s">
        <v>214</v>
      </c>
    </row>
    <row r="261" s="13" customFormat="1">
      <c r="A261" s="13"/>
      <c r="B261" s="234"/>
      <c r="C261" s="235"/>
      <c r="D261" s="236" t="s">
        <v>225</v>
      </c>
      <c r="E261" s="237" t="s">
        <v>32</v>
      </c>
      <c r="F261" s="238" t="s">
        <v>5295</v>
      </c>
      <c r="G261" s="235"/>
      <c r="H261" s="237" t="s">
        <v>32</v>
      </c>
      <c r="I261" s="239"/>
      <c r="J261" s="235"/>
      <c r="K261" s="235"/>
      <c r="L261" s="240"/>
      <c r="M261" s="241"/>
      <c r="N261" s="242"/>
      <c r="O261" s="242"/>
      <c r="P261" s="242"/>
      <c r="Q261" s="242"/>
      <c r="R261" s="242"/>
      <c r="S261" s="242"/>
      <c r="T261" s="243"/>
      <c r="U261" s="13"/>
      <c r="V261" s="13"/>
      <c r="W261" s="13"/>
      <c r="X261" s="13"/>
      <c r="Y261" s="13"/>
      <c r="Z261" s="13"/>
      <c r="AA261" s="13"/>
      <c r="AB261" s="13"/>
      <c r="AC261" s="13"/>
      <c r="AD261" s="13"/>
      <c r="AE261" s="13"/>
      <c r="AT261" s="244" t="s">
        <v>225</v>
      </c>
      <c r="AU261" s="244" t="s">
        <v>85</v>
      </c>
      <c r="AV261" s="13" t="s">
        <v>83</v>
      </c>
      <c r="AW261" s="13" t="s">
        <v>38</v>
      </c>
      <c r="AX261" s="13" t="s">
        <v>76</v>
      </c>
      <c r="AY261" s="244" t="s">
        <v>214</v>
      </c>
    </row>
    <row r="262" s="13" customFormat="1">
      <c r="A262" s="13"/>
      <c r="B262" s="234"/>
      <c r="C262" s="235"/>
      <c r="D262" s="236" t="s">
        <v>225</v>
      </c>
      <c r="E262" s="237" t="s">
        <v>32</v>
      </c>
      <c r="F262" s="238" t="s">
        <v>5358</v>
      </c>
      <c r="G262" s="235"/>
      <c r="H262" s="237" t="s">
        <v>32</v>
      </c>
      <c r="I262" s="239"/>
      <c r="J262" s="235"/>
      <c r="K262" s="235"/>
      <c r="L262" s="240"/>
      <c r="M262" s="241"/>
      <c r="N262" s="242"/>
      <c r="O262" s="242"/>
      <c r="P262" s="242"/>
      <c r="Q262" s="242"/>
      <c r="R262" s="242"/>
      <c r="S262" s="242"/>
      <c r="T262" s="243"/>
      <c r="U262" s="13"/>
      <c r="V262" s="13"/>
      <c r="W262" s="13"/>
      <c r="X262" s="13"/>
      <c r="Y262" s="13"/>
      <c r="Z262" s="13"/>
      <c r="AA262" s="13"/>
      <c r="AB262" s="13"/>
      <c r="AC262" s="13"/>
      <c r="AD262" s="13"/>
      <c r="AE262" s="13"/>
      <c r="AT262" s="244" t="s">
        <v>225</v>
      </c>
      <c r="AU262" s="244" t="s">
        <v>85</v>
      </c>
      <c r="AV262" s="13" t="s">
        <v>83</v>
      </c>
      <c r="AW262" s="13" t="s">
        <v>38</v>
      </c>
      <c r="AX262" s="13" t="s">
        <v>76</v>
      </c>
      <c r="AY262" s="244" t="s">
        <v>214</v>
      </c>
    </row>
    <row r="263" s="13" customFormat="1">
      <c r="A263" s="13"/>
      <c r="B263" s="234"/>
      <c r="C263" s="235"/>
      <c r="D263" s="236" t="s">
        <v>225</v>
      </c>
      <c r="E263" s="237" t="s">
        <v>32</v>
      </c>
      <c r="F263" s="238" t="s">
        <v>5359</v>
      </c>
      <c r="G263" s="235"/>
      <c r="H263" s="237" t="s">
        <v>32</v>
      </c>
      <c r="I263" s="239"/>
      <c r="J263" s="235"/>
      <c r="K263" s="235"/>
      <c r="L263" s="240"/>
      <c r="M263" s="241"/>
      <c r="N263" s="242"/>
      <c r="O263" s="242"/>
      <c r="P263" s="242"/>
      <c r="Q263" s="242"/>
      <c r="R263" s="242"/>
      <c r="S263" s="242"/>
      <c r="T263" s="243"/>
      <c r="U263" s="13"/>
      <c r="V263" s="13"/>
      <c r="W263" s="13"/>
      <c r="X263" s="13"/>
      <c r="Y263" s="13"/>
      <c r="Z263" s="13"/>
      <c r="AA263" s="13"/>
      <c r="AB263" s="13"/>
      <c r="AC263" s="13"/>
      <c r="AD263" s="13"/>
      <c r="AE263" s="13"/>
      <c r="AT263" s="244" t="s">
        <v>225</v>
      </c>
      <c r="AU263" s="244" t="s">
        <v>85</v>
      </c>
      <c r="AV263" s="13" t="s">
        <v>83</v>
      </c>
      <c r="AW263" s="13" t="s">
        <v>38</v>
      </c>
      <c r="AX263" s="13" t="s">
        <v>76</v>
      </c>
      <c r="AY263" s="244" t="s">
        <v>214</v>
      </c>
    </row>
    <row r="264" s="13" customFormat="1">
      <c r="A264" s="13"/>
      <c r="B264" s="234"/>
      <c r="C264" s="235"/>
      <c r="D264" s="236" t="s">
        <v>225</v>
      </c>
      <c r="E264" s="237" t="s">
        <v>32</v>
      </c>
      <c r="F264" s="238" t="s">
        <v>5360</v>
      </c>
      <c r="G264" s="235"/>
      <c r="H264" s="237" t="s">
        <v>32</v>
      </c>
      <c r="I264" s="239"/>
      <c r="J264" s="235"/>
      <c r="K264" s="235"/>
      <c r="L264" s="240"/>
      <c r="M264" s="241"/>
      <c r="N264" s="242"/>
      <c r="O264" s="242"/>
      <c r="P264" s="242"/>
      <c r="Q264" s="242"/>
      <c r="R264" s="242"/>
      <c r="S264" s="242"/>
      <c r="T264" s="243"/>
      <c r="U264" s="13"/>
      <c r="V264" s="13"/>
      <c r="W264" s="13"/>
      <c r="X264" s="13"/>
      <c r="Y264" s="13"/>
      <c r="Z264" s="13"/>
      <c r="AA264" s="13"/>
      <c r="AB264" s="13"/>
      <c r="AC264" s="13"/>
      <c r="AD264" s="13"/>
      <c r="AE264" s="13"/>
      <c r="AT264" s="244" t="s">
        <v>225</v>
      </c>
      <c r="AU264" s="244" t="s">
        <v>85</v>
      </c>
      <c r="AV264" s="13" t="s">
        <v>83</v>
      </c>
      <c r="AW264" s="13" t="s">
        <v>38</v>
      </c>
      <c r="AX264" s="13" t="s">
        <v>76</v>
      </c>
      <c r="AY264" s="244" t="s">
        <v>214</v>
      </c>
    </row>
    <row r="265" s="13" customFormat="1">
      <c r="A265" s="13"/>
      <c r="B265" s="234"/>
      <c r="C265" s="235"/>
      <c r="D265" s="236" t="s">
        <v>225</v>
      </c>
      <c r="E265" s="237" t="s">
        <v>32</v>
      </c>
      <c r="F265" s="238" t="s">
        <v>5361</v>
      </c>
      <c r="G265" s="235"/>
      <c r="H265" s="237" t="s">
        <v>32</v>
      </c>
      <c r="I265" s="239"/>
      <c r="J265" s="235"/>
      <c r="K265" s="235"/>
      <c r="L265" s="240"/>
      <c r="M265" s="241"/>
      <c r="N265" s="242"/>
      <c r="O265" s="242"/>
      <c r="P265" s="242"/>
      <c r="Q265" s="242"/>
      <c r="R265" s="242"/>
      <c r="S265" s="242"/>
      <c r="T265" s="243"/>
      <c r="U265" s="13"/>
      <c r="V265" s="13"/>
      <c r="W265" s="13"/>
      <c r="X265" s="13"/>
      <c r="Y265" s="13"/>
      <c r="Z265" s="13"/>
      <c r="AA265" s="13"/>
      <c r="AB265" s="13"/>
      <c r="AC265" s="13"/>
      <c r="AD265" s="13"/>
      <c r="AE265" s="13"/>
      <c r="AT265" s="244" t="s">
        <v>225</v>
      </c>
      <c r="AU265" s="244" t="s">
        <v>85</v>
      </c>
      <c r="AV265" s="13" t="s">
        <v>83</v>
      </c>
      <c r="AW265" s="13" t="s">
        <v>38</v>
      </c>
      <c r="AX265" s="13" t="s">
        <v>76</v>
      </c>
      <c r="AY265" s="244" t="s">
        <v>214</v>
      </c>
    </row>
    <row r="266" s="13" customFormat="1">
      <c r="A266" s="13"/>
      <c r="B266" s="234"/>
      <c r="C266" s="235"/>
      <c r="D266" s="236" t="s">
        <v>225</v>
      </c>
      <c r="E266" s="237" t="s">
        <v>32</v>
      </c>
      <c r="F266" s="238" t="s">
        <v>5362</v>
      </c>
      <c r="G266" s="235"/>
      <c r="H266" s="237" t="s">
        <v>32</v>
      </c>
      <c r="I266" s="239"/>
      <c r="J266" s="235"/>
      <c r="K266" s="235"/>
      <c r="L266" s="240"/>
      <c r="M266" s="241"/>
      <c r="N266" s="242"/>
      <c r="O266" s="242"/>
      <c r="P266" s="242"/>
      <c r="Q266" s="242"/>
      <c r="R266" s="242"/>
      <c r="S266" s="242"/>
      <c r="T266" s="243"/>
      <c r="U266" s="13"/>
      <c r="V266" s="13"/>
      <c r="W266" s="13"/>
      <c r="X266" s="13"/>
      <c r="Y266" s="13"/>
      <c r="Z266" s="13"/>
      <c r="AA266" s="13"/>
      <c r="AB266" s="13"/>
      <c r="AC266" s="13"/>
      <c r="AD266" s="13"/>
      <c r="AE266" s="13"/>
      <c r="AT266" s="244" t="s">
        <v>225</v>
      </c>
      <c r="AU266" s="244" t="s">
        <v>85</v>
      </c>
      <c r="AV266" s="13" t="s">
        <v>83</v>
      </c>
      <c r="AW266" s="13" t="s">
        <v>38</v>
      </c>
      <c r="AX266" s="13" t="s">
        <v>76</v>
      </c>
      <c r="AY266" s="244" t="s">
        <v>214</v>
      </c>
    </row>
    <row r="267" s="13" customFormat="1">
      <c r="A267" s="13"/>
      <c r="B267" s="234"/>
      <c r="C267" s="235"/>
      <c r="D267" s="236" t="s">
        <v>225</v>
      </c>
      <c r="E267" s="237" t="s">
        <v>32</v>
      </c>
      <c r="F267" s="238" t="s">
        <v>5297</v>
      </c>
      <c r="G267" s="235"/>
      <c r="H267" s="237" t="s">
        <v>32</v>
      </c>
      <c r="I267" s="239"/>
      <c r="J267" s="235"/>
      <c r="K267" s="235"/>
      <c r="L267" s="240"/>
      <c r="M267" s="241"/>
      <c r="N267" s="242"/>
      <c r="O267" s="242"/>
      <c r="P267" s="242"/>
      <c r="Q267" s="242"/>
      <c r="R267" s="242"/>
      <c r="S267" s="242"/>
      <c r="T267" s="243"/>
      <c r="U267" s="13"/>
      <c r="V267" s="13"/>
      <c r="W267" s="13"/>
      <c r="X267" s="13"/>
      <c r="Y267" s="13"/>
      <c r="Z267" s="13"/>
      <c r="AA267" s="13"/>
      <c r="AB267" s="13"/>
      <c r="AC267" s="13"/>
      <c r="AD267" s="13"/>
      <c r="AE267" s="13"/>
      <c r="AT267" s="244" t="s">
        <v>225</v>
      </c>
      <c r="AU267" s="244" t="s">
        <v>85</v>
      </c>
      <c r="AV267" s="13" t="s">
        <v>83</v>
      </c>
      <c r="AW267" s="13" t="s">
        <v>38</v>
      </c>
      <c r="AX267" s="13" t="s">
        <v>76</v>
      </c>
      <c r="AY267" s="244" t="s">
        <v>214</v>
      </c>
    </row>
    <row r="268" s="13" customFormat="1">
      <c r="A268" s="13"/>
      <c r="B268" s="234"/>
      <c r="C268" s="235"/>
      <c r="D268" s="236" t="s">
        <v>225</v>
      </c>
      <c r="E268" s="237" t="s">
        <v>32</v>
      </c>
      <c r="F268" s="238" t="s">
        <v>5363</v>
      </c>
      <c r="G268" s="235"/>
      <c r="H268" s="237" t="s">
        <v>32</v>
      </c>
      <c r="I268" s="239"/>
      <c r="J268" s="235"/>
      <c r="K268" s="235"/>
      <c r="L268" s="240"/>
      <c r="M268" s="241"/>
      <c r="N268" s="242"/>
      <c r="O268" s="242"/>
      <c r="P268" s="242"/>
      <c r="Q268" s="242"/>
      <c r="R268" s="242"/>
      <c r="S268" s="242"/>
      <c r="T268" s="243"/>
      <c r="U268" s="13"/>
      <c r="V268" s="13"/>
      <c r="W268" s="13"/>
      <c r="X268" s="13"/>
      <c r="Y268" s="13"/>
      <c r="Z268" s="13"/>
      <c r="AA268" s="13"/>
      <c r="AB268" s="13"/>
      <c r="AC268" s="13"/>
      <c r="AD268" s="13"/>
      <c r="AE268" s="13"/>
      <c r="AT268" s="244" t="s">
        <v>225</v>
      </c>
      <c r="AU268" s="244" t="s">
        <v>85</v>
      </c>
      <c r="AV268" s="13" t="s">
        <v>83</v>
      </c>
      <c r="AW268" s="13" t="s">
        <v>38</v>
      </c>
      <c r="AX268" s="13" t="s">
        <v>76</v>
      </c>
      <c r="AY268" s="244" t="s">
        <v>214</v>
      </c>
    </row>
    <row r="269" s="13" customFormat="1">
      <c r="A269" s="13"/>
      <c r="B269" s="234"/>
      <c r="C269" s="235"/>
      <c r="D269" s="236" t="s">
        <v>225</v>
      </c>
      <c r="E269" s="237" t="s">
        <v>32</v>
      </c>
      <c r="F269" s="238" t="s">
        <v>5364</v>
      </c>
      <c r="G269" s="235"/>
      <c r="H269" s="237" t="s">
        <v>32</v>
      </c>
      <c r="I269" s="239"/>
      <c r="J269" s="235"/>
      <c r="K269" s="235"/>
      <c r="L269" s="240"/>
      <c r="M269" s="241"/>
      <c r="N269" s="242"/>
      <c r="O269" s="242"/>
      <c r="P269" s="242"/>
      <c r="Q269" s="242"/>
      <c r="R269" s="242"/>
      <c r="S269" s="242"/>
      <c r="T269" s="243"/>
      <c r="U269" s="13"/>
      <c r="V269" s="13"/>
      <c r="W269" s="13"/>
      <c r="X269" s="13"/>
      <c r="Y269" s="13"/>
      <c r="Z269" s="13"/>
      <c r="AA269" s="13"/>
      <c r="AB269" s="13"/>
      <c r="AC269" s="13"/>
      <c r="AD269" s="13"/>
      <c r="AE269" s="13"/>
      <c r="AT269" s="244" t="s">
        <v>225</v>
      </c>
      <c r="AU269" s="244" t="s">
        <v>85</v>
      </c>
      <c r="AV269" s="13" t="s">
        <v>83</v>
      </c>
      <c r="AW269" s="13" t="s">
        <v>38</v>
      </c>
      <c r="AX269" s="13" t="s">
        <v>76</v>
      </c>
      <c r="AY269" s="244" t="s">
        <v>214</v>
      </c>
    </row>
    <row r="270" s="13" customFormat="1">
      <c r="A270" s="13"/>
      <c r="B270" s="234"/>
      <c r="C270" s="235"/>
      <c r="D270" s="236" t="s">
        <v>225</v>
      </c>
      <c r="E270" s="237" t="s">
        <v>32</v>
      </c>
      <c r="F270" s="238" t="s">
        <v>5365</v>
      </c>
      <c r="G270" s="235"/>
      <c r="H270" s="237" t="s">
        <v>32</v>
      </c>
      <c r="I270" s="239"/>
      <c r="J270" s="235"/>
      <c r="K270" s="235"/>
      <c r="L270" s="240"/>
      <c r="M270" s="241"/>
      <c r="N270" s="242"/>
      <c r="O270" s="242"/>
      <c r="P270" s="242"/>
      <c r="Q270" s="242"/>
      <c r="R270" s="242"/>
      <c r="S270" s="242"/>
      <c r="T270" s="243"/>
      <c r="U270" s="13"/>
      <c r="V270" s="13"/>
      <c r="W270" s="13"/>
      <c r="X270" s="13"/>
      <c r="Y270" s="13"/>
      <c r="Z270" s="13"/>
      <c r="AA270" s="13"/>
      <c r="AB270" s="13"/>
      <c r="AC270" s="13"/>
      <c r="AD270" s="13"/>
      <c r="AE270" s="13"/>
      <c r="AT270" s="244" t="s">
        <v>225</v>
      </c>
      <c r="AU270" s="244" t="s">
        <v>85</v>
      </c>
      <c r="AV270" s="13" t="s">
        <v>83</v>
      </c>
      <c r="AW270" s="13" t="s">
        <v>38</v>
      </c>
      <c r="AX270" s="13" t="s">
        <v>76</v>
      </c>
      <c r="AY270" s="244" t="s">
        <v>214</v>
      </c>
    </row>
    <row r="271" s="13" customFormat="1">
      <c r="A271" s="13"/>
      <c r="B271" s="234"/>
      <c r="C271" s="235"/>
      <c r="D271" s="236" t="s">
        <v>225</v>
      </c>
      <c r="E271" s="237" t="s">
        <v>32</v>
      </c>
      <c r="F271" s="238" t="s">
        <v>5336</v>
      </c>
      <c r="G271" s="235"/>
      <c r="H271" s="237" t="s">
        <v>32</v>
      </c>
      <c r="I271" s="239"/>
      <c r="J271" s="235"/>
      <c r="K271" s="235"/>
      <c r="L271" s="240"/>
      <c r="M271" s="241"/>
      <c r="N271" s="242"/>
      <c r="O271" s="242"/>
      <c r="P271" s="242"/>
      <c r="Q271" s="242"/>
      <c r="R271" s="242"/>
      <c r="S271" s="242"/>
      <c r="T271" s="243"/>
      <c r="U271" s="13"/>
      <c r="V271" s="13"/>
      <c r="W271" s="13"/>
      <c r="X271" s="13"/>
      <c r="Y271" s="13"/>
      <c r="Z271" s="13"/>
      <c r="AA271" s="13"/>
      <c r="AB271" s="13"/>
      <c r="AC271" s="13"/>
      <c r="AD271" s="13"/>
      <c r="AE271" s="13"/>
      <c r="AT271" s="244" t="s">
        <v>225</v>
      </c>
      <c r="AU271" s="244" t="s">
        <v>85</v>
      </c>
      <c r="AV271" s="13" t="s">
        <v>83</v>
      </c>
      <c r="AW271" s="13" t="s">
        <v>38</v>
      </c>
      <c r="AX271" s="13" t="s">
        <v>76</v>
      </c>
      <c r="AY271" s="244" t="s">
        <v>214</v>
      </c>
    </row>
    <row r="272" s="13" customFormat="1">
      <c r="A272" s="13"/>
      <c r="B272" s="234"/>
      <c r="C272" s="235"/>
      <c r="D272" s="236" t="s">
        <v>225</v>
      </c>
      <c r="E272" s="237" t="s">
        <v>32</v>
      </c>
      <c r="F272" s="238" t="s">
        <v>5337</v>
      </c>
      <c r="G272" s="235"/>
      <c r="H272" s="237" t="s">
        <v>32</v>
      </c>
      <c r="I272" s="239"/>
      <c r="J272" s="235"/>
      <c r="K272" s="235"/>
      <c r="L272" s="240"/>
      <c r="M272" s="241"/>
      <c r="N272" s="242"/>
      <c r="O272" s="242"/>
      <c r="P272" s="242"/>
      <c r="Q272" s="242"/>
      <c r="R272" s="242"/>
      <c r="S272" s="242"/>
      <c r="T272" s="243"/>
      <c r="U272" s="13"/>
      <c r="V272" s="13"/>
      <c r="W272" s="13"/>
      <c r="X272" s="13"/>
      <c r="Y272" s="13"/>
      <c r="Z272" s="13"/>
      <c r="AA272" s="13"/>
      <c r="AB272" s="13"/>
      <c r="AC272" s="13"/>
      <c r="AD272" s="13"/>
      <c r="AE272" s="13"/>
      <c r="AT272" s="244" t="s">
        <v>225</v>
      </c>
      <c r="AU272" s="244" t="s">
        <v>85</v>
      </c>
      <c r="AV272" s="13" t="s">
        <v>83</v>
      </c>
      <c r="AW272" s="13" t="s">
        <v>38</v>
      </c>
      <c r="AX272" s="13" t="s">
        <v>76</v>
      </c>
      <c r="AY272" s="244" t="s">
        <v>214</v>
      </c>
    </row>
    <row r="273" s="14" customFormat="1">
      <c r="A273" s="14"/>
      <c r="B273" s="245"/>
      <c r="C273" s="246"/>
      <c r="D273" s="236" t="s">
        <v>225</v>
      </c>
      <c r="E273" s="247" t="s">
        <v>32</v>
      </c>
      <c r="F273" s="248" t="s">
        <v>5366</v>
      </c>
      <c r="G273" s="246"/>
      <c r="H273" s="249">
        <v>676.5</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225</v>
      </c>
      <c r="AU273" s="255" t="s">
        <v>85</v>
      </c>
      <c r="AV273" s="14" t="s">
        <v>85</v>
      </c>
      <c r="AW273" s="14" t="s">
        <v>38</v>
      </c>
      <c r="AX273" s="14" t="s">
        <v>76</v>
      </c>
      <c r="AY273" s="255" t="s">
        <v>214</v>
      </c>
    </row>
    <row r="274" s="13" customFormat="1">
      <c r="A274" s="13"/>
      <c r="B274" s="234"/>
      <c r="C274" s="235"/>
      <c r="D274" s="236" t="s">
        <v>225</v>
      </c>
      <c r="E274" s="237" t="s">
        <v>32</v>
      </c>
      <c r="F274" s="238" t="s">
        <v>5367</v>
      </c>
      <c r="G274" s="235"/>
      <c r="H274" s="237" t="s">
        <v>32</v>
      </c>
      <c r="I274" s="239"/>
      <c r="J274" s="235"/>
      <c r="K274" s="235"/>
      <c r="L274" s="240"/>
      <c r="M274" s="241"/>
      <c r="N274" s="242"/>
      <c r="O274" s="242"/>
      <c r="P274" s="242"/>
      <c r="Q274" s="242"/>
      <c r="R274" s="242"/>
      <c r="S274" s="242"/>
      <c r="T274" s="243"/>
      <c r="U274" s="13"/>
      <c r="V274" s="13"/>
      <c r="W274" s="13"/>
      <c r="X274" s="13"/>
      <c r="Y274" s="13"/>
      <c r="Z274" s="13"/>
      <c r="AA274" s="13"/>
      <c r="AB274" s="13"/>
      <c r="AC274" s="13"/>
      <c r="AD274" s="13"/>
      <c r="AE274" s="13"/>
      <c r="AT274" s="244" t="s">
        <v>225</v>
      </c>
      <c r="AU274" s="244" t="s">
        <v>85</v>
      </c>
      <c r="AV274" s="13" t="s">
        <v>83</v>
      </c>
      <c r="AW274" s="13" t="s">
        <v>38</v>
      </c>
      <c r="AX274" s="13" t="s">
        <v>76</v>
      </c>
      <c r="AY274" s="244" t="s">
        <v>214</v>
      </c>
    </row>
    <row r="275" s="13" customFormat="1">
      <c r="A275" s="13"/>
      <c r="B275" s="234"/>
      <c r="C275" s="235"/>
      <c r="D275" s="236" t="s">
        <v>225</v>
      </c>
      <c r="E275" s="237" t="s">
        <v>32</v>
      </c>
      <c r="F275" s="238" t="s">
        <v>5297</v>
      </c>
      <c r="G275" s="235"/>
      <c r="H275" s="237" t="s">
        <v>32</v>
      </c>
      <c r="I275" s="239"/>
      <c r="J275" s="235"/>
      <c r="K275" s="235"/>
      <c r="L275" s="240"/>
      <c r="M275" s="241"/>
      <c r="N275" s="242"/>
      <c r="O275" s="242"/>
      <c r="P275" s="242"/>
      <c r="Q275" s="242"/>
      <c r="R275" s="242"/>
      <c r="S275" s="242"/>
      <c r="T275" s="243"/>
      <c r="U275" s="13"/>
      <c r="V275" s="13"/>
      <c r="W275" s="13"/>
      <c r="X275" s="13"/>
      <c r="Y275" s="13"/>
      <c r="Z275" s="13"/>
      <c r="AA275" s="13"/>
      <c r="AB275" s="13"/>
      <c r="AC275" s="13"/>
      <c r="AD275" s="13"/>
      <c r="AE275" s="13"/>
      <c r="AT275" s="244" t="s">
        <v>225</v>
      </c>
      <c r="AU275" s="244" t="s">
        <v>85</v>
      </c>
      <c r="AV275" s="13" t="s">
        <v>83</v>
      </c>
      <c r="AW275" s="13" t="s">
        <v>38</v>
      </c>
      <c r="AX275" s="13" t="s">
        <v>76</v>
      </c>
      <c r="AY275" s="244" t="s">
        <v>214</v>
      </c>
    </row>
    <row r="276" s="13" customFormat="1">
      <c r="A276" s="13"/>
      <c r="B276" s="234"/>
      <c r="C276" s="235"/>
      <c r="D276" s="236" t="s">
        <v>225</v>
      </c>
      <c r="E276" s="237" t="s">
        <v>32</v>
      </c>
      <c r="F276" s="238" t="s">
        <v>5298</v>
      </c>
      <c r="G276" s="235"/>
      <c r="H276" s="237" t="s">
        <v>32</v>
      </c>
      <c r="I276" s="239"/>
      <c r="J276" s="235"/>
      <c r="K276" s="235"/>
      <c r="L276" s="240"/>
      <c r="M276" s="241"/>
      <c r="N276" s="242"/>
      <c r="O276" s="242"/>
      <c r="P276" s="242"/>
      <c r="Q276" s="242"/>
      <c r="R276" s="242"/>
      <c r="S276" s="242"/>
      <c r="T276" s="243"/>
      <c r="U276" s="13"/>
      <c r="V276" s="13"/>
      <c r="W276" s="13"/>
      <c r="X276" s="13"/>
      <c r="Y276" s="13"/>
      <c r="Z276" s="13"/>
      <c r="AA276" s="13"/>
      <c r="AB276" s="13"/>
      <c r="AC276" s="13"/>
      <c r="AD276" s="13"/>
      <c r="AE276" s="13"/>
      <c r="AT276" s="244" t="s">
        <v>225</v>
      </c>
      <c r="AU276" s="244" t="s">
        <v>85</v>
      </c>
      <c r="AV276" s="13" t="s">
        <v>83</v>
      </c>
      <c r="AW276" s="13" t="s">
        <v>38</v>
      </c>
      <c r="AX276" s="13" t="s">
        <v>76</v>
      </c>
      <c r="AY276" s="244" t="s">
        <v>214</v>
      </c>
    </row>
    <row r="277" s="13" customFormat="1">
      <c r="A277" s="13"/>
      <c r="B277" s="234"/>
      <c r="C277" s="235"/>
      <c r="D277" s="236" t="s">
        <v>225</v>
      </c>
      <c r="E277" s="237" t="s">
        <v>32</v>
      </c>
      <c r="F277" s="238" t="s">
        <v>5299</v>
      </c>
      <c r="G277" s="235"/>
      <c r="H277" s="237" t="s">
        <v>32</v>
      </c>
      <c r="I277" s="239"/>
      <c r="J277" s="235"/>
      <c r="K277" s="235"/>
      <c r="L277" s="240"/>
      <c r="M277" s="241"/>
      <c r="N277" s="242"/>
      <c r="O277" s="242"/>
      <c r="P277" s="242"/>
      <c r="Q277" s="242"/>
      <c r="R277" s="242"/>
      <c r="S277" s="242"/>
      <c r="T277" s="243"/>
      <c r="U277" s="13"/>
      <c r="V277" s="13"/>
      <c r="W277" s="13"/>
      <c r="X277" s="13"/>
      <c r="Y277" s="13"/>
      <c r="Z277" s="13"/>
      <c r="AA277" s="13"/>
      <c r="AB277" s="13"/>
      <c r="AC277" s="13"/>
      <c r="AD277" s="13"/>
      <c r="AE277" s="13"/>
      <c r="AT277" s="244" t="s">
        <v>225</v>
      </c>
      <c r="AU277" s="244" t="s">
        <v>85</v>
      </c>
      <c r="AV277" s="13" t="s">
        <v>83</v>
      </c>
      <c r="AW277" s="13" t="s">
        <v>38</v>
      </c>
      <c r="AX277" s="13" t="s">
        <v>76</v>
      </c>
      <c r="AY277" s="244" t="s">
        <v>214</v>
      </c>
    </row>
    <row r="278" s="13" customFormat="1">
      <c r="A278" s="13"/>
      <c r="B278" s="234"/>
      <c r="C278" s="235"/>
      <c r="D278" s="236" t="s">
        <v>225</v>
      </c>
      <c r="E278" s="237" t="s">
        <v>32</v>
      </c>
      <c r="F278" s="238" t="s">
        <v>5298</v>
      </c>
      <c r="G278" s="235"/>
      <c r="H278" s="237" t="s">
        <v>32</v>
      </c>
      <c r="I278" s="239"/>
      <c r="J278" s="235"/>
      <c r="K278" s="235"/>
      <c r="L278" s="240"/>
      <c r="M278" s="241"/>
      <c r="N278" s="242"/>
      <c r="O278" s="242"/>
      <c r="P278" s="242"/>
      <c r="Q278" s="242"/>
      <c r="R278" s="242"/>
      <c r="S278" s="242"/>
      <c r="T278" s="243"/>
      <c r="U278" s="13"/>
      <c r="V278" s="13"/>
      <c r="W278" s="13"/>
      <c r="X278" s="13"/>
      <c r="Y278" s="13"/>
      <c r="Z278" s="13"/>
      <c r="AA278" s="13"/>
      <c r="AB278" s="13"/>
      <c r="AC278" s="13"/>
      <c r="AD278" s="13"/>
      <c r="AE278" s="13"/>
      <c r="AT278" s="244" t="s">
        <v>225</v>
      </c>
      <c r="AU278" s="244" t="s">
        <v>85</v>
      </c>
      <c r="AV278" s="13" t="s">
        <v>83</v>
      </c>
      <c r="AW278" s="13" t="s">
        <v>38</v>
      </c>
      <c r="AX278" s="13" t="s">
        <v>76</v>
      </c>
      <c r="AY278" s="244" t="s">
        <v>214</v>
      </c>
    </row>
    <row r="279" s="13" customFormat="1">
      <c r="A279" s="13"/>
      <c r="B279" s="234"/>
      <c r="C279" s="235"/>
      <c r="D279" s="236" t="s">
        <v>225</v>
      </c>
      <c r="E279" s="237" t="s">
        <v>32</v>
      </c>
      <c r="F279" s="238" t="s">
        <v>5300</v>
      </c>
      <c r="G279" s="235"/>
      <c r="H279" s="237" t="s">
        <v>32</v>
      </c>
      <c r="I279" s="239"/>
      <c r="J279" s="235"/>
      <c r="K279" s="235"/>
      <c r="L279" s="240"/>
      <c r="M279" s="241"/>
      <c r="N279" s="242"/>
      <c r="O279" s="242"/>
      <c r="P279" s="242"/>
      <c r="Q279" s="242"/>
      <c r="R279" s="242"/>
      <c r="S279" s="242"/>
      <c r="T279" s="243"/>
      <c r="U279" s="13"/>
      <c r="V279" s="13"/>
      <c r="W279" s="13"/>
      <c r="X279" s="13"/>
      <c r="Y279" s="13"/>
      <c r="Z279" s="13"/>
      <c r="AA279" s="13"/>
      <c r="AB279" s="13"/>
      <c r="AC279" s="13"/>
      <c r="AD279" s="13"/>
      <c r="AE279" s="13"/>
      <c r="AT279" s="244" t="s">
        <v>225</v>
      </c>
      <c r="AU279" s="244" t="s">
        <v>85</v>
      </c>
      <c r="AV279" s="13" t="s">
        <v>83</v>
      </c>
      <c r="AW279" s="13" t="s">
        <v>38</v>
      </c>
      <c r="AX279" s="13" t="s">
        <v>76</v>
      </c>
      <c r="AY279" s="244" t="s">
        <v>214</v>
      </c>
    </row>
    <row r="280" s="13" customFormat="1">
      <c r="A280" s="13"/>
      <c r="B280" s="234"/>
      <c r="C280" s="235"/>
      <c r="D280" s="236" t="s">
        <v>225</v>
      </c>
      <c r="E280" s="237" t="s">
        <v>32</v>
      </c>
      <c r="F280" s="238" t="s">
        <v>5301</v>
      </c>
      <c r="G280" s="235"/>
      <c r="H280" s="237" t="s">
        <v>32</v>
      </c>
      <c r="I280" s="239"/>
      <c r="J280" s="235"/>
      <c r="K280" s="235"/>
      <c r="L280" s="240"/>
      <c r="M280" s="241"/>
      <c r="N280" s="242"/>
      <c r="O280" s="242"/>
      <c r="P280" s="242"/>
      <c r="Q280" s="242"/>
      <c r="R280" s="242"/>
      <c r="S280" s="242"/>
      <c r="T280" s="243"/>
      <c r="U280" s="13"/>
      <c r="V280" s="13"/>
      <c r="W280" s="13"/>
      <c r="X280" s="13"/>
      <c r="Y280" s="13"/>
      <c r="Z280" s="13"/>
      <c r="AA280" s="13"/>
      <c r="AB280" s="13"/>
      <c r="AC280" s="13"/>
      <c r="AD280" s="13"/>
      <c r="AE280" s="13"/>
      <c r="AT280" s="244" t="s">
        <v>225</v>
      </c>
      <c r="AU280" s="244" t="s">
        <v>85</v>
      </c>
      <c r="AV280" s="13" t="s">
        <v>83</v>
      </c>
      <c r="AW280" s="13" t="s">
        <v>38</v>
      </c>
      <c r="AX280" s="13" t="s">
        <v>76</v>
      </c>
      <c r="AY280" s="244" t="s">
        <v>214</v>
      </c>
    </row>
    <row r="281" s="13" customFormat="1">
      <c r="A281" s="13"/>
      <c r="B281" s="234"/>
      <c r="C281" s="235"/>
      <c r="D281" s="236" t="s">
        <v>225</v>
      </c>
      <c r="E281" s="237" t="s">
        <v>32</v>
      </c>
      <c r="F281" s="238" t="s">
        <v>5302</v>
      </c>
      <c r="G281" s="235"/>
      <c r="H281" s="237" t="s">
        <v>32</v>
      </c>
      <c r="I281" s="239"/>
      <c r="J281" s="235"/>
      <c r="K281" s="235"/>
      <c r="L281" s="240"/>
      <c r="M281" s="241"/>
      <c r="N281" s="242"/>
      <c r="O281" s="242"/>
      <c r="P281" s="242"/>
      <c r="Q281" s="242"/>
      <c r="R281" s="242"/>
      <c r="S281" s="242"/>
      <c r="T281" s="243"/>
      <c r="U281" s="13"/>
      <c r="V281" s="13"/>
      <c r="W281" s="13"/>
      <c r="X281" s="13"/>
      <c r="Y281" s="13"/>
      <c r="Z281" s="13"/>
      <c r="AA281" s="13"/>
      <c r="AB281" s="13"/>
      <c r="AC281" s="13"/>
      <c r="AD281" s="13"/>
      <c r="AE281" s="13"/>
      <c r="AT281" s="244" t="s">
        <v>225</v>
      </c>
      <c r="AU281" s="244" t="s">
        <v>85</v>
      </c>
      <c r="AV281" s="13" t="s">
        <v>83</v>
      </c>
      <c r="AW281" s="13" t="s">
        <v>38</v>
      </c>
      <c r="AX281" s="13" t="s">
        <v>76</v>
      </c>
      <c r="AY281" s="244" t="s">
        <v>214</v>
      </c>
    </row>
    <row r="282" s="13" customFormat="1">
      <c r="A282" s="13"/>
      <c r="B282" s="234"/>
      <c r="C282" s="235"/>
      <c r="D282" s="236" t="s">
        <v>225</v>
      </c>
      <c r="E282" s="237" t="s">
        <v>32</v>
      </c>
      <c r="F282" s="238" t="s">
        <v>5303</v>
      </c>
      <c r="G282" s="235"/>
      <c r="H282" s="237" t="s">
        <v>32</v>
      </c>
      <c r="I282" s="239"/>
      <c r="J282" s="235"/>
      <c r="K282" s="235"/>
      <c r="L282" s="240"/>
      <c r="M282" s="241"/>
      <c r="N282" s="242"/>
      <c r="O282" s="242"/>
      <c r="P282" s="242"/>
      <c r="Q282" s="242"/>
      <c r="R282" s="242"/>
      <c r="S282" s="242"/>
      <c r="T282" s="243"/>
      <c r="U282" s="13"/>
      <c r="V282" s="13"/>
      <c r="W282" s="13"/>
      <c r="X282" s="13"/>
      <c r="Y282" s="13"/>
      <c r="Z282" s="13"/>
      <c r="AA282" s="13"/>
      <c r="AB282" s="13"/>
      <c r="AC282" s="13"/>
      <c r="AD282" s="13"/>
      <c r="AE282" s="13"/>
      <c r="AT282" s="244" t="s">
        <v>225</v>
      </c>
      <c r="AU282" s="244" t="s">
        <v>85</v>
      </c>
      <c r="AV282" s="13" t="s">
        <v>83</v>
      </c>
      <c r="AW282" s="13" t="s">
        <v>38</v>
      </c>
      <c r="AX282" s="13" t="s">
        <v>76</v>
      </c>
      <c r="AY282" s="244" t="s">
        <v>214</v>
      </c>
    </row>
    <row r="283" s="13" customFormat="1">
      <c r="A283" s="13"/>
      <c r="B283" s="234"/>
      <c r="C283" s="235"/>
      <c r="D283" s="236" t="s">
        <v>225</v>
      </c>
      <c r="E283" s="237" t="s">
        <v>32</v>
      </c>
      <c r="F283" s="238" t="s">
        <v>5304</v>
      </c>
      <c r="G283" s="235"/>
      <c r="H283" s="237" t="s">
        <v>32</v>
      </c>
      <c r="I283" s="239"/>
      <c r="J283" s="235"/>
      <c r="K283" s="235"/>
      <c r="L283" s="240"/>
      <c r="M283" s="241"/>
      <c r="N283" s="242"/>
      <c r="O283" s="242"/>
      <c r="P283" s="242"/>
      <c r="Q283" s="242"/>
      <c r="R283" s="242"/>
      <c r="S283" s="242"/>
      <c r="T283" s="243"/>
      <c r="U283" s="13"/>
      <c r="V283" s="13"/>
      <c r="W283" s="13"/>
      <c r="X283" s="13"/>
      <c r="Y283" s="13"/>
      <c r="Z283" s="13"/>
      <c r="AA283" s="13"/>
      <c r="AB283" s="13"/>
      <c r="AC283" s="13"/>
      <c r="AD283" s="13"/>
      <c r="AE283" s="13"/>
      <c r="AT283" s="244" t="s">
        <v>225</v>
      </c>
      <c r="AU283" s="244" t="s">
        <v>85</v>
      </c>
      <c r="AV283" s="13" t="s">
        <v>83</v>
      </c>
      <c r="AW283" s="13" t="s">
        <v>38</v>
      </c>
      <c r="AX283" s="13" t="s">
        <v>76</v>
      </c>
      <c r="AY283" s="244" t="s">
        <v>214</v>
      </c>
    </row>
    <row r="284" s="14" customFormat="1">
      <c r="A284" s="14"/>
      <c r="B284" s="245"/>
      <c r="C284" s="246"/>
      <c r="D284" s="236" t="s">
        <v>225</v>
      </c>
      <c r="E284" s="247" t="s">
        <v>32</v>
      </c>
      <c r="F284" s="248" t="s">
        <v>5368</v>
      </c>
      <c r="G284" s="246"/>
      <c r="H284" s="249">
        <v>165</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225</v>
      </c>
      <c r="AU284" s="255" t="s">
        <v>85</v>
      </c>
      <c r="AV284" s="14" t="s">
        <v>85</v>
      </c>
      <c r="AW284" s="14" t="s">
        <v>38</v>
      </c>
      <c r="AX284" s="14" t="s">
        <v>76</v>
      </c>
      <c r="AY284" s="255" t="s">
        <v>214</v>
      </c>
    </row>
    <row r="285" s="16" customFormat="1">
      <c r="A285" s="16"/>
      <c r="B285" s="278"/>
      <c r="C285" s="279"/>
      <c r="D285" s="236" t="s">
        <v>225</v>
      </c>
      <c r="E285" s="280" t="s">
        <v>32</v>
      </c>
      <c r="F285" s="281" t="s">
        <v>753</v>
      </c>
      <c r="G285" s="279"/>
      <c r="H285" s="282">
        <v>841.5</v>
      </c>
      <c r="I285" s="283"/>
      <c r="J285" s="279"/>
      <c r="K285" s="279"/>
      <c r="L285" s="284"/>
      <c r="M285" s="285"/>
      <c r="N285" s="286"/>
      <c r="O285" s="286"/>
      <c r="P285" s="286"/>
      <c r="Q285" s="286"/>
      <c r="R285" s="286"/>
      <c r="S285" s="286"/>
      <c r="T285" s="287"/>
      <c r="U285" s="16"/>
      <c r="V285" s="16"/>
      <c r="W285" s="16"/>
      <c r="X285" s="16"/>
      <c r="Y285" s="16"/>
      <c r="Z285" s="16"/>
      <c r="AA285" s="16"/>
      <c r="AB285" s="16"/>
      <c r="AC285" s="16"/>
      <c r="AD285" s="16"/>
      <c r="AE285" s="16"/>
      <c r="AT285" s="288" t="s">
        <v>225</v>
      </c>
      <c r="AU285" s="288" t="s">
        <v>85</v>
      </c>
      <c r="AV285" s="16" t="s">
        <v>234</v>
      </c>
      <c r="AW285" s="16" t="s">
        <v>38</v>
      </c>
      <c r="AX285" s="16" t="s">
        <v>76</v>
      </c>
      <c r="AY285" s="288" t="s">
        <v>214</v>
      </c>
    </row>
    <row r="286" s="13" customFormat="1">
      <c r="A286" s="13"/>
      <c r="B286" s="234"/>
      <c r="C286" s="235"/>
      <c r="D286" s="236" t="s">
        <v>225</v>
      </c>
      <c r="E286" s="237" t="s">
        <v>32</v>
      </c>
      <c r="F286" s="238" t="s">
        <v>5369</v>
      </c>
      <c r="G286" s="235"/>
      <c r="H286" s="237" t="s">
        <v>32</v>
      </c>
      <c r="I286" s="239"/>
      <c r="J286" s="235"/>
      <c r="K286" s="235"/>
      <c r="L286" s="240"/>
      <c r="M286" s="241"/>
      <c r="N286" s="242"/>
      <c r="O286" s="242"/>
      <c r="P286" s="242"/>
      <c r="Q286" s="242"/>
      <c r="R286" s="242"/>
      <c r="S286" s="242"/>
      <c r="T286" s="243"/>
      <c r="U286" s="13"/>
      <c r="V286" s="13"/>
      <c r="W286" s="13"/>
      <c r="X286" s="13"/>
      <c r="Y286" s="13"/>
      <c r="Z286" s="13"/>
      <c r="AA286" s="13"/>
      <c r="AB286" s="13"/>
      <c r="AC286" s="13"/>
      <c r="AD286" s="13"/>
      <c r="AE286" s="13"/>
      <c r="AT286" s="244" t="s">
        <v>225</v>
      </c>
      <c r="AU286" s="244" t="s">
        <v>85</v>
      </c>
      <c r="AV286" s="13" t="s">
        <v>83</v>
      </c>
      <c r="AW286" s="13" t="s">
        <v>38</v>
      </c>
      <c r="AX286" s="13" t="s">
        <v>76</v>
      </c>
      <c r="AY286" s="244" t="s">
        <v>214</v>
      </c>
    </row>
    <row r="287" s="13" customFormat="1">
      <c r="A287" s="13"/>
      <c r="B287" s="234"/>
      <c r="C287" s="235"/>
      <c r="D287" s="236" t="s">
        <v>225</v>
      </c>
      <c r="E287" s="237" t="s">
        <v>32</v>
      </c>
      <c r="F287" s="238" t="s">
        <v>5370</v>
      </c>
      <c r="G287" s="235"/>
      <c r="H287" s="237" t="s">
        <v>32</v>
      </c>
      <c r="I287" s="239"/>
      <c r="J287" s="235"/>
      <c r="K287" s="235"/>
      <c r="L287" s="240"/>
      <c r="M287" s="241"/>
      <c r="N287" s="242"/>
      <c r="O287" s="242"/>
      <c r="P287" s="242"/>
      <c r="Q287" s="242"/>
      <c r="R287" s="242"/>
      <c r="S287" s="242"/>
      <c r="T287" s="243"/>
      <c r="U287" s="13"/>
      <c r="V287" s="13"/>
      <c r="W287" s="13"/>
      <c r="X287" s="13"/>
      <c r="Y287" s="13"/>
      <c r="Z287" s="13"/>
      <c r="AA287" s="13"/>
      <c r="AB287" s="13"/>
      <c r="AC287" s="13"/>
      <c r="AD287" s="13"/>
      <c r="AE287" s="13"/>
      <c r="AT287" s="244" t="s">
        <v>225</v>
      </c>
      <c r="AU287" s="244" t="s">
        <v>85</v>
      </c>
      <c r="AV287" s="13" t="s">
        <v>83</v>
      </c>
      <c r="AW287" s="13" t="s">
        <v>38</v>
      </c>
      <c r="AX287" s="13" t="s">
        <v>76</v>
      </c>
      <c r="AY287" s="244" t="s">
        <v>214</v>
      </c>
    </row>
    <row r="288" s="13" customFormat="1">
      <c r="A288" s="13"/>
      <c r="B288" s="234"/>
      <c r="C288" s="235"/>
      <c r="D288" s="236" t="s">
        <v>225</v>
      </c>
      <c r="E288" s="237" t="s">
        <v>32</v>
      </c>
      <c r="F288" s="238" t="s">
        <v>5371</v>
      </c>
      <c r="G288" s="235"/>
      <c r="H288" s="237" t="s">
        <v>32</v>
      </c>
      <c r="I288" s="239"/>
      <c r="J288" s="235"/>
      <c r="K288" s="235"/>
      <c r="L288" s="240"/>
      <c r="M288" s="241"/>
      <c r="N288" s="242"/>
      <c r="O288" s="242"/>
      <c r="P288" s="242"/>
      <c r="Q288" s="242"/>
      <c r="R288" s="242"/>
      <c r="S288" s="242"/>
      <c r="T288" s="243"/>
      <c r="U288" s="13"/>
      <c r="V288" s="13"/>
      <c r="W288" s="13"/>
      <c r="X288" s="13"/>
      <c r="Y288" s="13"/>
      <c r="Z288" s="13"/>
      <c r="AA288" s="13"/>
      <c r="AB288" s="13"/>
      <c r="AC288" s="13"/>
      <c r="AD288" s="13"/>
      <c r="AE288" s="13"/>
      <c r="AT288" s="244" t="s">
        <v>225</v>
      </c>
      <c r="AU288" s="244" t="s">
        <v>85</v>
      </c>
      <c r="AV288" s="13" t="s">
        <v>83</v>
      </c>
      <c r="AW288" s="13" t="s">
        <v>38</v>
      </c>
      <c r="AX288" s="13" t="s">
        <v>76</v>
      </c>
      <c r="AY288" s="244" t="s">
        <v>214</v>
      </c>
    </row>
    <row r="289" s="13" customFormat="1">
      <c r="A289" s="13"/>
      <c r="B289" s="234"/>
      <c r="C289" s="235"/>
      <c r="D289" s="236" t="s">
        <v>225</v>
      </c>
      <c r="E289" s="237" t="s">
        <v>32</v>
      </c>
      <c r="F289" s="238" t="s">
        <v>5358</v>
      </c>
      <c r="G289" s="235"/>
      <c r="H289" s="237" t="s">
        <v>32</v>
      </c>
      <c r="I289" s="239"/>
      <c r="J289" s="235"/>
      <c r="K289" s="235"/>
      <c r="L289" s="240"/>
      <c r="M289" s="241"/>
      <c r="N289" s="242"/>
      <c r="O289" s="242"/>
      <c r="P289" s="242"/>
      <c r="Q289" s="242"/>
      <c r="R289" s="242"/>
      <c r="S289" s="242"/>
      <c r="T289" s="243"/>
      <c r="U289" s="13"/>
      <c r="V289" s="13"/>
      <c r="W289" s="13"/>
      <c r="X289" s="13"/>
      <c r="Y289" s="13"/>
      <c r="Z289" s="13"/>
      <c r="AA289" s="13"/>
      <c r="AB289" s="13"/>
      <c r="AC289" s="13"/>
      <c r="AD289" s="13"/>
      <c r="AE289" s="13"/>
      <c r="AT289" s="244" t="s">
        <v>225</v>
      </c>
      <c r="AU289" s="244" t="s">
        <v>85</v>
      </c>
      <c r="AV289" s="13" t="s">
        <v>83</v>
      </c>
      <c r="AW289" s="13" t="s">
        <v>38</v>
      </c>
      <c r="AX289" s="13" t="s">
        <v>76</v>
      </c>
      <c r="AY289" s="244" t="s">
        <v>214</v>
      </c>
    </row>
    <row r="290" s="13" customFormat="1">
      <c r="A290" s="13"/>
      <c r="B290" s="234"/>
      <c r="C290" s="235"/>
      <c r="D290" s="236" t="s">
        <v>225</v>
      </c>
      <c r="E290" s="237" t="s">
        <v>32</v>
      </c>
      <c r="F290" s="238" t="s">
        <v>5359</v>
      </c>
      <c r="G290" s="235"/>
      <c r="H290" s="237" t="s">
        <v>32</v>
      </c>
      <c r="I290" s="239"/>
      <c r="J290" s="235"/>
      <c r="K290" s="235"/>
      <c r="L290" s="240"/>
      <c r="M290" s="241"/>
      <c r="N290" s="242"/>
      <c r="O290" s="242"/>
      <c r="P290" s="242"/>
      <c r="Q290" s="242"/>
      <c r="R290" s="242"/>
      <c r="S290" s="242"/>
      <c r="T290" s="243"/>
      <c r="U290" s="13"/>
      <c r="V290" s="13"/>
      <c r="W290" s="13"/>
      <c r="X290" s="13"/>
      <c r="Y290" s="13"/>
      <c r="Z290" s="13"/>
      <c r="AA290" s="13"/>
      <c r="AB290" s="13"/>
      <c r="AC290" s="13"/>
      <c r="AD290" s="13"/>
      <c r="AE290" s="13"/>
      <c r="AT290" s="244" t="s">
        <v>225</v>
      </c>
      <c r="AU290" s="244" t="s">
        <v>85</v>
      </c>
      <c r="AV290" s="13" t="s">
        <v>83</v>
      </c>
      <c r="AW290" s="13" t="s">
        <v>38</v>
      </c>
      <c r="AX290" s="13" t="s">
        <v>76</v>
      </c>
      <c r="AY290" s="244" t="s">
        <v>214</v>
      </c>
    </row>
    <row r="291" s="13" customFormat="1">
      <c r="A291" s="13"/>
      <c r="B291" s="234"/>
      <c r="C291" s="235"/>
      <c r="D291" s="236" t="s">
        <v>225</v>
      </c>
      <c r="E291" s="237" t="s">
        <v>32</v>
      </c>
      <c r="F291" s="238" t="s">
        <v>5360</v>
      </c>
      <c r="G291" s="235"/>
      <c r="H291" s="237" t="s">
        <v>32</v>
      </c>
      <c r="I291" s="239"/>
      <c r="J291" s="235"/>
      <c r="K291" s="235"/>
      <c r="L291" s="240"/>
      <c r="M291" s="241"/>
      <c r="N291" s="242"/>
      <c r="O291" s="242"/>
      <c r="P291" s="242"/>
      <c r="Q291" s="242"/>
      <c r="R291" s="242"/>
      <c r="S291" s="242"/>
      <c r="T291" s="243"/>
      <c r="U291" s="13"/>
      <c r="V291" s="13"/>
      <c r="W291" s="13"/>
      <c r="X291" s="13"/>
      <c r="Y291" s="13"/>
      <c r="Z291" s="13"/>
      <c r="AA291" s="13"/>
      <c r="AB291" s="13"/>
      <c r="AC291" s="13"/>
      <c r="AD291" s="13"/>
      <c r="AE291" s="13"/>
      <c r="AT291" s="244" t="s">
        <v>225</v>
      </c>
      <c r="AU291" s="244" t="s">
        <v>85</v>
      </c>
      <c r="AV291" s="13" t="s">
        <v>83</v>
      </c>
      <c r="AW291" s="13" t="s">
        <v>38</v>
      </c>
      <c r="AX291" s="13" t="s">
        <v>76</v>
      </c>
      <c r="AY291" s="244" t="s">
        <v>214</v>
      </c>
    </row>
    <row r="292" s="13" customFormat="1">
      <c r="A292" s="13"/>
      <c r="B292" s="234"/>
      <c r="C292" s="235"/>
      <c r="D292" s="236" t="s">
        <v>225</v>
      </c>
      <c r="E292" s="237" t="s">
        <v>32</v>
      </c>
      <c r="F292" s="238" t="s">
        <v>5361</v>
      </c>
      <c r="G292" s="235"/>
      <c r="H292" s="237" t="s">
        <v>32</v>
      </c>
      <c r="I292" s="239"/>
      <c r="J292" s="235"/>
      <c r="K292" s="235"/>
      <c r="L292" s="240"/>
      <c r="M292" s="241"/>
      <c r="N292" s="242"/>
      <c r="O292" s="242"/>
      <c r="P292" s="242"/>
      <c r="Q292" s="242"/>
      <c r="R292" s="242"/>
      <c r="S292" s="242"/>
      <c r="T292" s="243"/>
      <c r="U292" s="13"/>
      <c r="V292" s="13"/>
      <c r="W292" s="13"/>
      <c r="X292" s="13"/>
      <c r="Y292" s="13"/>
      <c r="Z292" s="13"/>
      <c r="AA292" s="13"/>
      <c r="AB292" s="13"/>
      <c r="AC292" s="13"/>
      <c r="AD292" s="13"/>
      <c r="AE292" s="13"/>
      <c r="AT292" s="244" t="s">
        <v>225</v>
      </c>
      <c r="AU292" s="244" t="s">
        <v>85</v>
      </c>
      <c r="AV292" s="13" t="s">
        <v>83</v>
      </c>
      <c r="AW292" s="13" t="s">
        <v>38</v>
      </c>
      <c r="AX292" s="13" t="s">
        <v>76</v>
      </c>
      <c r="AY292" s="244" t="s">
        <v>214</v>
      </c>
    </row>
    <row r="293" s="13" customFormat="1">
      <c r="A293" s="13"/>
      <c r="B293" s="234"/>
      <c r="C293" s="235"/>
      <c r="D293" s="236" t="s">
        <v>225</v>
      </c>
      <c r="E293" s="237" t="s">
        <v>32</v>
      </c>
      <c r="F293" s="238" t="s">
        <v>5372</v>
      </c>
      <c r="G293" s="235"/>
      <c r="H293" s="237" t="s">
        <v>32</v>
      </c>
      <c r="I293" s="239"/>
      <c r="J293" s="235"/>
      <c r="K293" s="235"/>
      <c r="L293" s="240"/>
      <c r="M293" s="241"/>
      <c r="N293" s="242"/>
      <c r="O293" s="242"/>
      <c r="P293" s="242"/>
      <c r="Q293" s="242"/>
      <c r="R293" s="242"/>
      <c r="S293" s="242"/>
      <c r="T293" s="243"/>
      <c r="U293" s="13"/>
      <c r="V293" s="13"/>
      <c r="W293" s="13"/>
      <c r="X293" s="13"/>
      <c r="Y293" s="13"/>
      <c r="Z293" s="13"/>
      <c r="AA293" s="13"/>
      <c r="AB293" s="13"/>
      <c r="AC293" s="13"/>
      <c r="AD293" s="13"/>
      <c r="AE293" s="13"/>
      <c r="AT293" s="244" t="s">
        <v>225</v>
      </c>
      <c r="AU293" s="244" t="s">
        <v>85</v>
      </c>
      <c r="AV293" s="13" t="s">
        <v>83</v>
      </c>
      <c r="AW293" s="13" t="s">
        <v>38</v>
      </c>
      <c r="AX293" s="13" t="s">
        <v>76</v>
      </c>
      <c r="AY293" s="244" t="s">
        <v>214</v>
      </c>
    </row>
    <row r="294" s="13" customFormat="1">
      <c r="A294" s="13"/>
      <c r="B294" s="234"/>
      <c r="C294" s="235"/>
      <c r="D294" s="236" t="s">
        <v>225</v>
      </c>
      <c r="E294" s="237" t="s">
        <v>32</v>
      </c>
      <c r="F294" s="238" t="s">
        <v>5297</v>
      </c>
      <c r="G294" s="235"/>
      <c r="H294" s="237" t="s">
        <v>32</v>
      </c>
      <c r="I294" s="239"/>
      <c r="J294" s="235"/>
      <c r="K294" s="235"/>
      <c r="L294" s="240"/>
      <c r="M294" s="241"/>
      <c r="N294" s="242"/>
      <c r="O294" s="242"/>
      <c r="P294" s="242"/>
      <c r="Q294" s="242"/>
      <c r="R294" s="242"/>
      <c r="S294" s="242"/>
      <c r="T294" s="243"/>
      <c r="U294" s="13"/>
      <c r="V294" s="13"/>
      <c r="W294" s="13"/>
      <c r="X294" s="13"/>
      <c r="Y294" s="13"/>
      <c r="Z294" s="13"/>
      <c r="AA294" s="13"/>
      <c r="AB294" s="13"/>
      <c r="AC294" s="13"/>
      <c r="AD294" s="13"/>
      <c r="AE294" s="13"/>
      <c r="AT294" s="244" t="s">
        <v>225</v>
      </c>
      <c r="AU294" s="244" t="s">
        <v>85</v>
      </c>
      <c r="AV294" s="13" t="s">
        <v>83</v>
      </c>
      <c r="AW294" s="13" t="s">
        <v>38</v>
      </c>
      <c r="AX294" s="13" t="s">
        <v>76</v>
      </c>
      <c r="AY294" s="244" t="s">
        <v>214</v>
      </c>
    </row>
    <row r="295" s="13" customFormat="1">
      <c r="A295" s="13"/>
      <c r="B295" s="234"/>
      <c r="C295" s="235"/>
      <c r="D295" s="236" t="s">
        <v>225</v>
      </c>
      <c r="E295" s="237" t="s">
        <v>32</v>
      </c>
      <c r="F295" s="238" t="s">
        <v>5363</v>
      </c>
      <c r="G295" s="235"/>
      <c r="H295" s="237" t="s">
        <v>32</v>
      </c>
      <c r="I295" s="239"/>
      <c r="J295" s="235"/>
      <c r="K295" s="235"/>
      <c r="L295" s="240"/>
      <c r="M295" s="241"/>
      <c r="N295" s="242"/>
      <c r="O295" s="242"/>
      <c r="P295" s="242"/>
      <c r="Q295" s="242"/>
      <c r="R295" s="242"/>
      <c r="S295" s="242"/>
      <c r="T295" s="243"/>
      <c r="U295" s="13"/>
      <c r="V295" s="13"/>
      <c r="W295" s="13"/>
      <c r="X295" s="13"/>
      <c r="Y295" s="13"/>
      <c r="Z295" s="13"/>
      <c r="AA295" s="13"/>
      <c r="AB295" s="13"/>
      <c r="AC295" s="13"/>
      <c r="AD295" s="13"/>
      <c r="AE295" s="13"/>
      <c r="AT295" s="244" t="s">
        <v>225</v>
      </c>
      <c r="AU295" s="244" t="s">
        <v>85</v>
      </c>
      <c r="AV295" s="13" t="s">
        <v>83</v>
      </c>
      <c r="AW295" s="13" t="s">
        <v>38</v>
      </c>
      <c r="AX295" s="13" t="s">
        <v>76</v>
      </c>
      <c r="AY295" s="244" t="s">
        <v>214</v>
      </c>
    </row>
    <row r="296" s="13" customFormat="1">
      <c r="A296" s="13"/>
      <c r="B296" s="234"/>
      <c r="C296" s="235"/>
      <c r="D296" s="236" t="s">
        <v>225</v>
      </c>
      <c r="E296" s="237" t="s">
        <v>32</v>
      </c>
      <c r="F296" s="238" t="s">
        <v>5373</v>
      </c>
      <c r="G296" s="235"/>
      <c r="H296" s="237" t="s">
        <v>32</v>
      </c>
      <c r="I296" s="239"/>
      <c r="J296" s="235"/>
      <c r="K296" s="235"/>
      <c r="L296" s="240"/>
      <c r="M296" s="241"/>
      <c r="N296" s="242"/>
      <c r="O296" s="242"/>
      <c r="P296" s="242"/>
      <c r="Q296" s="242"/>
      <c r="R296" s="242"/>
      <c r="S296" s="242"/>
      <c r="T296" s="243"/>
      <c r="U296" s="13"/>
      <c r="V296" s="13"/>
      <c r="W296" s="13"/>
      <c r="X296" s="13"/>
      <c r="Y296" s="13"/>
      <c r="Z296" s="13"/>
      <c r="AA296" s="13"/>
      <c r="AB296" s="13"/>
      <c r="AC296" s="13"/>
      <c r="AD296" s="13"/>
      <c r="AE296" s="13"/>
      <c r="AT296" s="244" t="s">
        <v>225</v>
      </c>
      <c r="AU296" s="244" t="s">
        <v>85</v>
      </c>
      <c r="AV296" s="13" t="s">
        <v>83</v>
      </c>
      <c r="AW296" s="13" t="s">
        <v>38</v>
      </c>
      <c r="AX296" s="13" t="s">
        <v>76</v>
      </c>
      <c r="AY296" s="244" t="s">
        <v>214</v>
      </c>
    </row>
    <row r="297" s="13" customFormat="1">
      <c r="A297" s="13"/>
      <c r="B297" s="234"/>
      <c r="C297" s="235"/>
      <c r="D297" s="236" t="s">
        <v>225</v>
      </c>
      <c r="E297" s="237" t="s">
        <v>32</v>
      </c>
      <c r="F297" s="238" t="s">
        <v>5374</v>
      </c>
      <c r="G297" s="235"/>
      <c r="H297" s="237" t="s">
        <v>32</v>
      </c>
      <c r="I297" s="239"/>
      <c r="J297" s="235"/>
      <c r="K297" s="235"/>
      <c r="L297" s="240"/>
      <c r="M297" s="241"/>
      <c r="N297" s="242"/>
      <c r="O297" s="242"/>
      <c r="P297" s="242"/>
      <c r="Q297" s="242"/>
      <c r="R297" s="242"/>
      <c r="S297" s="242"/>
      <c r="T297" s="243"/>
      <c r="U297" s="13"/>
      <c r="V297" s="13"/>
      <c r="W297" s="13"/>
      <c r="X297" s="13"/>
      <c r="Y297" s="13"/>
      <c r="Z297" s="13"/>
      <c r="AA297" s="13"/>
      <c r="AB297" s="13"/>
      <c r="AC297" s="13"/>
      <c r="AD297" s="13"/>
      <c r="AE297" s="13"/>
      <c r="AT297" s="244" t="s">
        <v>225</v>
      </c>
      <c r="AU297" s="244" t="s">
        <v>85</v>
      </c>
      <c r="AV297" s="13" t="s">
        <v>83</v>
      </c>
      <c r="AW297" s="13" t="s">
        <v>38</v>
      </c>
      <c r="AX297" s="13" t="s">
        <v>76</v>
      </c>
      <c r="AY297" s="244" t="s">
        <v>214</v>
      </c>
    </row>
    <row r="298" s="14" customFormat="1">
      <c r="A298" s="14"/>
      <c r="B298" s="245"/>
      <c r="C298" s="246"/>
      <c r="D298" s="236" t="s">
        <v>225</v>
      </c>
      <c r="E298" s="247" t="s">
        <v>32</v>
      </c>
      <c r="F298" s="248" t="s">
        <v>5375</v>
      </c>
      <c r="G298" s="246"/>
      <c r="H298" s="249">
        <v>128</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225</v>
      </c>
      <c r="AU298" s="255" t="s">
        <v>85</v>
      </c>
      <c r="AV298" s="14" t="s">
        <v>85</v>
      </c>
      <c r="AW298" s="14" t="s">
        <v>38</v>
      </c>
      <c r="AX298" s="14" t="s">
        <v>76</v>
      </c>
      <c r="AY298" s="255" t="s">
        <v>214</v>
      </c>
    </row>
    <row r="299" s="16" customFormat="1">
      <c r="A299" s="16"/>
      <c r="B299" s="278"/>
      <c r="C299" s="279"/>
      <c r="D299" s="236" t="s">
        <v>225</v>
      </c>
      <c r="E299" s="280" t="s">
        <v>32</v>
      </c>
      <c r="F299" s="281" t="s">
        <v>753</v>
      </c>
      <c r="G299" s="279"/>
      <c r="H299" s="282">
        <v>128</v>
      </c>
      <c r="I299" s="283"/>
      <c r="J299" s="279"/>
      <c r="K299" s="279"/>
      <c r="L299" s="284"/>
      <c r="M299" s="285"/>
      <c r="N299" s="286"/>
      <c r="O299" s="286"/>
      <c r="P299" s="286"/>
      <c r="Q299" s="286"/>
      <c r="R299" s="286"/>
      <c r="S299" s="286"/>
      <c r="T299" s="287"/>
      <c r="U299" s="16"/>
      <c r="V299" s="16"/>
      <c r="W299" s="16"/>
      <c r="X299" s="16"/>
      <c r="Y299" s="16"/>
      <c r="Z299" s="16"/>
      <c r="AA299" s="16"/>
      <c r="AB299" s="16"/>
      <c r="AC299" s="16"/>
      <c r="AD299" s="16"/>
      <c r="AE299" s="16"/>
      <c r="AT299" s="288" t="s">
        <v>225</v>
      </c>
      <c r="AU299" s="288" t="s">
        <v>85</v>
      </c>
      <c r="AV299" s="16" t="s">
        <v>234</v>
      </c>
      <c r="AW299" s="16" t="s">
        <v>38</v>
      </c>
      <c r="AX299" s="16" t="s">
        <v>76</v>
      </c>
      <c r="AY299" s="288" t="s">
        <v>214</v>
      </c>
    </row>
    <row r="300" s="15" customFormat="1">
      <c r="A300" s="15"/>
      <c r="B300" s="256"/>
      <c r="C300" s="257"/>
      <c r="D300" s="236" t="s">
        <v>225</v>
      </c>
      <c r="E300" s="258" t="s">
        <v>32</v>
      </c>
      <c r="F300" s="259" t="s">
        <v>256</v>
      </c>
      <c r="G300" s="257"/>
      <c r="H300" s="260">
        <v>969.5</v>
      </c>
      <c r="I300" s="261"/>
      <c r="J300" s="257"/>
      <c r="K300" s="257"/>
      <c r="L300" s="262"/>
      <c r="M300" s="263"/>
      <c r="N300" s="264"/>
      <c r="O300" s="264"/>
      <c r="P300" s="264"/>
      <c r="Q300" s="264"/>
      <c r="R300" s="264"/>
      <c r="S300" s="264"/>
      <c r="T300" s="265"/>
      <c r="U300" s="15"/>
      <c r="V300" s="15"/>
      <c r="W300" s="15"/>
      <c r="X300" s="15"/>
      <c r="Y300" s="15"/>
      <c r="Z300" s="15"/>
      <c r="AA300" s="15"/>
      <c r="AB300" s="15"/>
      <c r="AC300" s="15"/>
      <c r="AD300" s="15"/>
      <c r="AE300" s="15"/>
      <c r="AT300" s="266" t="s">
        <v>225</v>
      </c>
      <c r="AU300" s="266" t="s">
        <v>85</v>
      </c>
      <c r="AV300" s="15" t="s">
        <v>215</v>
      </c>
      <c r="AW300" s="15" t="s">
        <v>38</v>
      </c>
      <c r="AX300" s="15" t="s">
        <v>83</v>
      </c>
      <c r="AY300" s="266" t="s">
        <v>214</v>
      </c>
    </row>
    <row r="301" s="2" customFormat="1" ht="37.8" customHeight="1">
      <c r="A301" s="42"/>
      <c r="B301" s="43"/>
      <c r="C301" s="216" t="s">
        <v>261</v>
      </c>
      <c r="D301" s="216" t="s">
        <v>217</v>
      </c>
      <c r="E301" s="217" t="s">
        <v>5376</v>
      </c>
      <c r="F301" s="218" t="s">
        <v>5377</v>
      </c>
      <c r="G301" s="219" t="s">
        <v>230</v>
      </c>
      <c r="H301" s="220">
        <v>969.5</v>
      </c>
      <c r="I301" s="221"/>
      <c r="J301" s="222">
        <f>ROUND(I301*H301,2)</f>
        <v>0</v>
      </c>
      <c r="K301" s="218" t="s">
        <v>221</v>
      </c>
      <c r="L301" s="48"/>
      <c r="M301" s="223" t="s">
        <v>32</v>
      </c>
      <c r="N301" s="224" t="s">
        <v>47</v>
      </c>
      <c r="O301" s="88"/>
      <c r="P301" s="225">
        <f>O301*H301</f>
        <v>0</v>
      </c>
      <c r="Q301" s="225">
        <v>0.019970000000000002</v>
      </c>
      <c r="R301" s="225">
        <f>Q301*H301</f>
        <v>19.360915000000002</v>
      </c>
      <c r="S301" s="225">
        <v>0</v>
      </c>
      <c r="T301" s="226">
        <f>S301*H301</f>
        <v>0</v>
      </c>
      <c r="U301" s="42"/>
      <c r="V301" s="42"/>
      <c r="W301" s="42"/>
      <c r="X301" s="42"/>
      <c r="Y301" s="42"/>
      <c r="Z301" s="42"/>
      <c r="AA301" s="42"/>
      <c r="AB301" s="42"/>
      <c r="AC301" s="42"/>
      <c r="AD301" s="42"/>
      <c r="AE301" s="42"/>
      <c r="AR301" s="227" t="s">
        <v>215</v>
      </c>
      <c r="AT301" s="227" t="s">
        <v>217</v>
      </c>
      <c r="AU301" s="227" t="s">
        <v>85</v>
      </c>
      <c r="AY301" s="20" t="s">
        <v>214</v>
      </c>
      <c r="BE301" s="228">
        <f>IF(N301="základní",J301,0)</f>
        <v>0</v>
      </c>
      <c r="BF301" s="228">
        <f>IF(N301="snížená",J301,0)</f>
        <v>0</v>
      </c>
      <c r="BG301" s="228">
        <f>IF(N301="zákl. přenesená",J301,0)</f>
        <v>0</v>
      </c>
      <c r="BH301" s="228">
        <f>IF(N301="sníž. přenesená",J301,0)</f>
        <v>0</v>
      </c>
      <c r="BI301" s="228">
        <f>IF(N301="nulová",J301,0)</f>
        <v>0</v>
      </c>
      <c r="BJ301" s="20" t="s">
        <v>83</v>
      </c>
      <c r="BK301" s="228">
        <f>ROUND(I301*H301,2)</f>
        <v>0</v>
      </c>
      <c r="BL301" s="20" t="s">
        <v>215</v>
      </c>
      <c r="BM301" s="227" t="s">
        <v>5378</v>
      </c>
    </row>
    <row r="302" s="2" customFormat="1">
      <c r="A302" s="42"/>
      <c r="B302" s="43"/>
      <c r="C302" s="44"/>
      <c r="D302" s="229" t="s">
        <v>223</v>
      </c>
      <c r="E302" s="44"/>
      <c r="F302" s="230" t="s">
        <v>5379</v>
      </c>
      <c r="G302" s="44"/>
      <c r="H302" s="44"/>
      <c r="I302" s="231"/>
      <c r="J302" s="44"/>
      <c r="K302" s="44"/>
      <c r="L302" s="48"/>
      <c r="M302" s="232"/>
      <c r="N302" s="233"/>
      <c r="O302" s="88"/>
      <c r="P302" s="88"/>
      <c r="Q302" s="88"/>
      <c r="R302" s="88"/>
      <c r="S302" s="88"/>
      <c r="T302" s="89"/>
      <c r="U302" s="42"/>
      <c r="V302" s="42"/>
      <c r="W302" s="42"/>
      <c r="X302" s="42"/>
      <c r="Y302" s="42"/>
      <c r="Z302" s="42"/>
      <c r="AA302" s="42"/>
      <c r="AB302" s="42"/>
      <c r="AC302" s="42"/>
      <c r="AD302" s="42"/>
      <c r="AE302" s="42"/>
      <c r="AT302" s="20" t="s">
        <v>223</v>
      </c>
      <c r="AU302" s="20" t="s">
        <v>85</v>
      </c>
    </row>
    <row r="303" s="13" customFormat="1">
      <c r="A303" s="13"/>
      <c r="B303" s="234"/>
      <c r="C303" s="235"/>
      <c r="D303" s="236" t="s">
        <v>225</v>
      </c>
      <c r="E303" s="237" t="s">
        <v>32</v>
      </c>
      <c r="F303" s="238" t="s">
        <v>5291</v>
      </c>
      <c r="G303" s="235"/>
      <c r="H303" s="237" t="s">
        <v>32</v>
      </c>
      <c r="I303" s="239"/>
      <c r="J303" s="235"/>
      <c r="K303" s="235"/>
      <c r="L303" s="240"/>
      <c r="M303" s="241"/>
      <c r="N303" s="242"/>
      <c r="O303" s="242"/>
      <c r="P303" s="242"/>
      <c r="Q303" s="242"/>
      <c r="R303" s="242"/>
      <c r="S303" s="242"/>
      <c r="T303" s="243"/>
      <c r="U303" s="13"/>
      <c r="V303" s="13"/>
      <c r="W303" s="13"/>
      <c r="X303" s="13"/>
      <c r="Y303" s="13"/>
      <c r="Z303" s="13"/>
      <c r="AA303" s="13"/>
      <c r="AB303" s="13"/>
      <c r="AC303" s="13"/>
      <c r="AD303" s="13"/>
      <c r="AE303" s="13"/>
      <c r="AT303" s="244" t="s">
        <v>225</v>
      </c>
      <c r="AU303" s="244" t="s">
        <v>85</v>
      </c>
      <c r="AV303" s="13" t="s">
        <v>83</v>
      </c>
      <c r="AW303" s="13" t="s">
        <v>38</v>
      </c>
      <c r="AX303" s="13" t="s">
        <v>76</v>
      </c>
      <c r="AY303" s="244" t="s">
        <v>214</v>
      </c>
    </row>
    <row r="304" s="13" customFormat="1">
      <c r="A304" s="13"/>
      <c r="B304" s="234"/>
      <c r="C304" s="235"/>
      <c r="D304" s="236" t="s">
        <v>225</v>
      </c>
      <c r="E304" s="237" t="s">
        <v>32</v>
      </c>
      <c r="F304" s="238" t="s">
        <v>5292</v>
      </c>
      <c r="G304" s="235"/>
      <c r="H304" s="237" t="s">
        <v>32</v>
      </c>
      <c r="I304" s="239"/>
      <c r="J304" s="235"/>
      <c r="K304" s="235"/>
      <c r="L304" s="240"/>
      <c r="M304" s="241"/>
      <c r="N304" s="242"/>
      <c r="O304" s="242"/>
      <c r="P304" s="242"/>
      <c r="Q304" s="242"/>
      <c r="R304" s="242"/>
      <c r="S304" s="242"/>
      <c r="T304" s="243"/>
      <c r="U304" s="13"/>
      <c r="V304" s="13"/>
      <c r="W304" s="13"/>
      <c r="X304" s="13"/>
      <c r="Y304" s="13"/>
      <c r="Z304" s="13"/>
      <c r="AA304" s="13"/>
      <c r="AB304" s="13"/>
      <c r="AC304" s="13"/>
      <c r="AD304" s="13"/>
      <c r="AE304" s="13"/>
      <c r="AT304" s="244" t="s">
        <v>225</v>
      </c>
      <c r="AU304" s="244" t="s">
        <v>85</v>
      </c>
      <c r="AV304" s="13" t="s">
        <v>83</v>
      </c>
      <c r="AW304" s="13" t="s">
        <v>38</v>
      </c>
      <c r="AX304" s="13" t="s">
        <v>76</v>
      </c>
      <c r="AY304" s="244" t="s">
        <v>214</v>
      </c>
    </row>
    <row r="305" s="13" customFormat="1">
      <c r="A305" s="13"/>
      <c r="B305" s="234"/>
      <c r="C305" s="235"/>
      <c r="D305" s="236" t="s">
        <v>225</v>
      </c>
      <c r="E305" s="237" t="s">
        <v>32</v>
      </c>
      <c r="F305" s="238" t="s">
        <v>5293</v>
      </c>
      <c r="G305" s="235"/>
      <c r="H305" s="237" t="s">
        <v>32</v>
      </c>
      <c r="I305" s="239"/>
      <c r="J305" s="235"/>
      <c r="K305" s="235"/>
      <c r="L305" s="240"/>
      <c r="M305" s="241"/>
      <c r="N305" s="242"/>
      <c r="O305" s="242"/>
      <c r="P305" s="242"/>
      <c r="Q305" s="242"/>
      <c r="R305" s="242"/>
      <c r="S305" s="242"/>
      <c r="T305" s="243"/>
      <c r="U305" s="13"/>
      <c r="V305" s="13"/>
      <c r="W305" s="13"/>
      <c r="X305" s="13"/>
      <c r="Y305" s="13"/>
      <c r="Z305" s="13"/>
      <c r="AA305" s="13"/>
      <c r="AB305" s="13"/>
      <c r="AC305" s="13"/>
      <c r="AD305" s="13"/>
      <c r="AE305" s="13"/>
      <c r="AT305" s="244" t="s">
        <v>225</v>
      </c>
      <c r="AU305" s="244" t="s">
        <v>85</v>
      </c>
      <c r="AV305" s="13" t="s">
        <v>83</v>
      </c>
      <c r="AW305" s="13" t="s">
        <v>38</v>
      </c>
      <c r="AX305" s="13" t="s">
        <v>76</v>
      </c>
      <c r="AY305" s="244" t="s">
        <v>214</v>
      </c>
    </row>
    <row r="306" s="13" customFormat="1">
      <c r="A306" s="13"/>
      <c r="B306" s="234"/>
      <c r="C306" s="235"/>
      <c r="D306" s="236" t="s">
        <v>225</v>
      </c>
      <c r="E306" s="237" t="s">
        <v>32</v>
      </c>
      <c r="F306" s="238" t="s">
        <v>5294</v>
      </c>
      <c r="G306" s="235"/>
      <c r="H306" s="237" t="s">
        <v>32</v>
      </c>
      <c r="I306" s="239"/>
      <c r="J306" s="235"/>
      <c r="K306" s="235"/>
      <c r="L306" s="240"/>
      <c r="M306" s="241"/>
      <c r="N306" s="242"/>
      <c r="O306" s="242"/>
      <c r="P306" s="242"/>
      <c r="Q306" s="242"/>
      <c r="R306" s="242"/>
      <c r="S306" s="242"/>
      <c r="T306" s="243"/>
      <c r="U306" s="13"/>
      <c r="V306" s="13"/>
      <c r="W306" s="13"/>
      <c r="X306" s="13"/>
      <c r="Y306" s="13"/>
      <c r="Z306" s="13"/>
      <c r="AA306" s="13"/>
      <c r="AB306" s="13"/>
      <c r="AC306" s="13"/>
      <c r="AD306" s="13"/>
      <c r="AE306" s="13"/>
      <c r="AT306" s="244" t="s">
        <v>225</v>
      </c>
      <c r="AU306" s="244" t="s">
        <v>85</v>
      </c>
      <c r="AV306" s="13" t="s">
        <v>83</v>
      </c>
      <c r="AW306" s="13" t="s">
        <v>38</v>
      </c>
      <c r="AX306" s="13" t="s">
        <v>76</v>
      </c>
      <c r="AY306" s="244" t="s">
        <v>214</v>
      </c>
    </row>
    <row r="307" s="13" customFormat="1">
      <c r="A307" s="13"/>
      <c r="B307" s="234"/>
      <c r="C307" s="235"/>
      <c r="D307" s="236" t="s">
        <v>225</v>
      </c>
      <c r="E307" s="237" t="s">
        <v>32</v>
      </c>
      <c r="F307" s="238" t="s">
        <v>5295</v>
      </c>
      <c r="G307" s="235"/>
      <c r="H307" s="237" t="s">
        <v>32</v>
      </c>
      <c r="I307" s="239"/>
      <c r="J307" s="235"/>
      <c r="K307" s="235"/>
      <c r="L307" s="240"/>
      <c r="M307" s="241"/>
      <c r="N307" s="242"/>
      <c r="O307" s="242"/>
      <c r="P307" s="242"/>
      <c r="Q307" s="242"/>
      <c r="R307" s="242"/>
      <c r="S307" s="242"/>
      <c r="T307" s="243"/>
      <c r="U307" s="13"/>
      <c r="V307" s="13"/>
      <c r="W307" s="13"/>
      <c r="X307" s="13"/>
      <c r="Y307" s="13"/>
      <c r="Z307" s="13"/>
      <c r="AA307" s="13"/>
      <c r="AB307" s="13"/>
      <c r="AC307" s="13"/>
      <c r="AD307" s="13"/>
      <c r="AE307" s="13"/>
      <c r="AT307" s="244" t="s">
        <v>225</v>
      </c>
      <c r="AU307" s="244" t="s">
        <v>85</v>
      </c>
      <c r="AV307" s="13" t="s">
        <v>83</v>
      </c>
      <c r="AW307" s="13" t="s">
        <v>38</v>
      </c>
      <c r="AX307" s="13" t="s">
        <v>76</v>
      </c>
      <c r="AY307" s="244" t="s">
        <v>214</v>
      </c>
    </row>
    <row r="308" s="13" customFormat="1">
      <c r="A308" s="13"/>
      <c r="B308" s="234"/>
      <c r="C308" s="235"/>
      <c r="D308" s="236" t="s">
        <v>225</v>
      </c>
      <c r="E308" s="237" t="s">
        <v>32</v>
      </c>
      <c r="F308" s="238" t="s">
        <v>5358</v>
      </c>
      <c r="G308" s="235"/>
      <c r="H308" s="237" t="s">
        <v>32</v>
      </c>
      <c r="I308" s="239"/>
      <c r="J308" s="235"/>
      <c r="K308" s="235"/>
      <c r="L308" s="240"/>
      <c r="M308" s="241"/>
      <c r="N308" s="242"/>
      <c r="O308" s="242"/>
      <c r="P308" s="242"/>
      <c r="Q308" s="242"/>
      <c r="R308" s="242"/>
      <c r="S308" s="242"/>
      <c r="T308" s="243"/>
      <c r="U308" s="13"/>
      <c r="V308" s="13"/>
      <c r="W308" s="13"/>
      <c r="X308" s="13"/>
      <c r="Y308" s="13"/>
      <c r="Z308" s="13"/>
      <c r="AA308" s="13"/>
      <c r="AB308" s="13"/>
      <c r="AC308" s="13"/>
      <c r="AD308" s="13"/>
      <c r="AE308" s="13"/>
      <c r="AT308" s="244" t="s">
        <v>225</v>
      </c>
      <c r="AU308" s="244" t="s">
        <v>85</v>
      </c>
      <c r="AV308" s="13" t="s">
        <v>83</v>
      </c>
      <c r="AW308" s="13" t="s">
        <v>38</v>
      </c>
      <c r="AX308" s="13" t="s">
        <v>76</v>
      </c>
      <c r="AY308" s="244" t="s">
        <v>214</v>
      </c>
    </row>
    <row r="309" s="13" customFormat="1">
      <c r="A309" s="13"/>
      <c r="B309" s="234"/>
      <c r="C309" s="235"/>
      <c r="D309" s="236" t="s">
        <v>225</v>
      </c>
      <c r="E309" s="237" t="s">
        <v>32</v>
      </c>
      <c r="F309" s="238" t="s">
        <v>5359</v>
      </c>
      <c r="G309" s="235"/>
      <c r="H309" s="237" t="s">
        <v>32</v>
      </c>
      <c r="I309" s="239"/>
      <c r="J309" s="235"/>
      <c r="K309" s="235"/>
      <c r="L309" s="240"/>
      <c r="M309" s="241"/>
      <c r="N309" s="242"/>
      <c r="O309" s="242"/>
      <c r="P309" s="242"/>
      <c r="Q309" s="242"/>
      <c r="R309" s="242"/>
      <c r="S309" s="242"/>
      <c r="T309" s="243"/>
      <c r="U309" s="13"/>
      <c r="V309" s="13"/>
      <c r="W309" s="13"/>
      <c r="X309" s="13"/>
      <c r="Y309" s="13"/>
      <c r="Z309" s="13"/>
      <c r="AA309" s="13"/>
      <c r="AB309" s="13"/>
      <c r="AC309" s="13"/>
      <c r="AD309" s="13"/>
      <c r="AE309" s="13"/>
      <c r="AT309" s="244" t="s">
        <v>225</v>
      </c>
      <c r="AU309" s="244" t="s">
        <v>85</v>
      </c>
      <c r="AV309" s="13" t="s">
        <v>83</v>
      </c>
      <c r="AW309" s="13" t="s">
        <v>38</v>
      </c>
      <c r="AX309" s="13" t="s">
        <v>76</v>
      </c>
      <c r="AY309" s="244" t="s">
        <v>214</v>
      </c>
    </row>
    <row r="310" s="13" customFormat="1">
      <c r="A310" s="13"/>
      <c r="B310" s="234"/>
      <c r="C310" s="235"/>
      <c r="D310" s="236" t="s">
        <v>225</v>
      </c>
      <c r="E310" s="237" t="s">
        <v>32</v>
      </c>
      <c r="F310" s="238" t="s">
        <v>5360</v>
      </c>
      <c r="G310" s="235"/>
      <c r="H310" s="237" t="s">
        <v>32</v>
      </c>
      <c r="I310" s="239"/>
      <c r="J310" s="235"/>
      <c r="K310" s="235"/>
      <c r="L310" s="240"/>
      <c r="M310" s="241"/>
      <c r="N310" s="242"/>
      <c r="O310" s="242"/>
      <c r="P310" s="242"/>
      <c r="Q310" s="242"/>
      <c r="R310" s="242"/>
      <c r="S310" s="242"/>
      <c r="T310" s="243"/>
      <c r="U310" s="13"/>
      <c r="V310" s="13"/>
      <c r="W310" s="13"/>
      <c r="X310" s="13"/>
      <c r="Y310" s="13"/>
      <c r="Z310" s="13"/>
      <c r="AA310" s="13"/>
      <c r="AB310" s="13"/>
      <c r="AC310" s="13"/>
      <c r="AD310" s="13"/>
      <c r="AE310" s="13"/>
      <c r="AT310" s="244" t="s">
        <v>225</v>
      </c>
      <c r="AU310" s="244" t="s">
        <v>85</v>
      </c>
      <c r="AV310" s="13" t="s">
        <v>83</v>
      </c>
      <c r="AW310" s="13" t="s">
        <v>38</v>
      </c>
      <c r="AX310" s="13" t="s">
        <v>76</v>
      </c>
      <c r="AY310" s="244" t="s">
        <v>214</v>
      </c>
    </row>
    <row r="311" s="13" customFormat="1">
      <c r="A311" s="13"/>
      <c r="B311" s="234"/>
      <c r="C311" s="235"/>
      <c r="D311" s="236" t="s">
        <v>225</v>
      </c>
      <c r="E311" s="237" t="s">
        <v>32</v>
      </c>
      <c r="F311" s="238" t="s">
        <v>5361</v>
      </c>
      <c r="G311" s="235"/>
      <c r="H311" s="237" t="s">
        <v>32</v>
      </c>
      <c r="I311" s="239"/>
      <c r="J311" s="235"/>
      <c r="K311" s="235"/>
      <c r="L311" s="240"/>
      <c r="M311" s="241"/>
      <c r="N311" s="242"/>
      <c r="O311" s="242"/>
      <c r="P311" s="242"/>
      <c r="Q311" s="242"/>
      <c r="R311" s="242"/>
      <c r="S311" s="242"/>
      <c r="T311" s="243"/>
      <c r="U311" s="13"/>
      <c r="V311" s="13"/>
      <c r="W311" s="13"/>
      <c r="X311" s="13"/>
      <c r="Y311" s="13"/>
      <c r="Z311" s="13"/>
      <c r="AA311" s="13"/>
      <c r="AB311" s="13"/>
      <c r="AC311" s="13"/>
      <c r="AD311" s="13"/>
      <c r="AE311" s="13"/>
      <c r="AT311" s="244" t="s">
        <v>225</v>
      </c>
      <c r="AU311" s="244" t="s">
        <v>85</v>
      </c>
      <c r="AV311" s="13" t="s">
        <v>83</v>
      </c>
      <c r="AW311" s="13" t="s">
        <v>38</v>
      </c>
      <c r="AX311" s="13" t="s">
        <v>76</v>
      </c>
      <c r="AY311" s="244" t="s">
        <v>214</v>
      </c>
    </row>
    <row r="312" s="13" customFormat="1">
      <c r="A312" s="13"/>
      <c r="B312" s="234"/>
      <c r="C312" s="235"/>
      <c r="D312" s="236" t="s">
        <v>225</v>
      </c>
      <c r="E312" s="237" t="s">
        <v>32</v>
      </c>
      <c r="F312" s="238" t="s">
        <v>5362</v>
      </c>
      <c r="G312" s="235"/>
      <c r="H312" s="237" t="s">
        <v>32</v>
      </c>
      <c r="I312" s="239"/>
      <c r="J312" s="235"/>
      <c r="K312" s="235"/>
      <c r="L312" s="240"/>
      <c r="M312" s="241"/>
      <c r="N312" s="242"/>
      <c r="O312" s="242"/>
      <c r="P312" s="242"/>
      <c r="Q312" s="242"/>
      <c r="R312" s="242"/>
      <c r="S312" s="242"/>
      <c r="T312" s="243"/>
      <c r="U312" s="13"/>
      <c r="V312" s="13"/>
      <c r="W312" s="13"/>
      <c r="X312" s="13"/>
      <c r="Y312" s="13"/>
      <c r="Z312" s="13"/>
      <c r="AA312" s="13"/>
      <c r="AB312" s="13"/>
      <c r="AC312" s="13"/>
      <c r="AD312" s="13"/>
      <c r="AE312" s="13"/>
      <c r="AT312" s="244" t="s">
        <v>225</v>
      </c>
      <c r="AU312" s="244" t="s">
        <v>85</v>
      </c>
      <c r="AV312" s="13" t="s">
        <v>83</v>
      </c>
      <c r="AW312" s="13" t="s">
        <v>38</v>
      </c>
      <c r="AX312" s="13" t="s">
        <v>76</v>
      </c>
      <c r="AY312" s="244" t="s">
        <v>214</v>
      </c>
    </row>
    <row r="313" s="13" customFormat="1">
      <c r="A313" s="13"/>
      <c r="B313" s="234"/>
      <c r="C313" s="235"/>
      <c r="D313" s="236" t="s">
        <v>225</v>
      </c>
      <c r="E313" s="237" t="s">
        <v>32</v>
      </c>
      <c r="F313" s="238" t="s">
        <v>5297</v>
      </c>
      <c r="G313" s="235"/>
      <c r="H313" s="237" t="s">
        <v>32</v>
      </c>
      <c r="I313" s="239"/>
      <c r="J313" s="235"/>
      <c r="K313" s="235"/>
      <c r="L313" s="240"/>
      <c r="M313" s="241"/>
      <c r="N313" s="242"/>
      <c r="O313" s="242"/>
      <c r="P313" s="242"/>
      <c r="Q313" s="242"/>
      <c r="R313" s="242"/>
      <c r="S313" s="242"/>
      <c r="T313" s="243"/>
      <c r="U313" s="13"/>
      <c r="V313" s="13"/>
      <c r="W313" s="13"/>
      <c r="X313" s="13"/>
      <c r="Y313" s="13"/>
      <c r="Z313" s="13"/>
      <c r="AA313" s="13"/>
      <c r="AB313" s="13"/>
      <c r="AC313" s="13"/>
      <c r="AD313" s="13"/>
      <c r="AE313" s="13"/>
      <c r="AT313" s="244" t="s">
        <v>225</v>
      </c>
      <c r="AU313" s="244" t="s">
        <v>85</v>
      </c>
      <c r="AV313" s="13" t="s">
        <v>83</v>
      </c>
      <c r="AW313" s="13" t="s">
        <v>38</v>
      </c>
      <c r="AX313" s="13" t="s">
        <v>76</v>
      </c>
      <c r="AY313" s="244" t="s">
        <v>214</v>
      </c>
    </row>
    <row r="314" s="13" customFormat="1">
      <c r="A314" s="13"/>
      <c r="B314" s="234"/>
      <c r="C314" s="235"/>
      <c r="D314" s="236" t="s">
        <v>225</v>
      </c>
      <c r="E314" s="237" t="s">
        <v>32</v>
      </c>
      <c r="F314" s="238" t="s">
        <v>5363</v>
      </c>
      <c r="G314" s="235"/>
      <c r="H314" s="237" t="s">
        <v>32</v>
      </c>
      <c r="I314" s="239"/>
      <c r="J314" s="235"/>
      <c r="K314" s="235"/>
      <c r="L314" s="240"/>
      <c r="M314" s="241"/>
      <c r="N314" s="242"/>
      <c r="O314" s="242"/>
      <c r="P314" s="242"/>
      <c r="Q314" s="242"/>
      <c r="R314" s="242"/>
      <c r="S314" s="242"/>
      <c r="T314" s="243"/>
      <c r="U314" s="13"/>
      <c r="V314" s="13"/>
      <c r="W314" s="13"/>
      <c r="X314" s="13"/>
      <c r="Y314" s="13"/>
      <c r="Z314" s="13"/>
      <c r="AA314" s="13"/>
      <c r="AB314" s="13"/>
      <c r="AC314" s="13"/>
      <c r="AD314" s="13"/>
      <c r="AE314" s="13"/>
      <c r="AT314" s="244" t="s">
        <v>225</v>
      </c>
      <c r="AU314" s="244" t="s">
        <v>85</v>
      </c>
      <c r="AV314" s="13" t="s">
        <v>83</v>
      </c>
      <c r="AW314" s="13" t="s">
        <v>38</v>
      </c>
      <c r="AX314" s="13" t="s">
        <v>76</v>
      </c>
      <c r="AY314" s="244" t="s">
        <v>214</v>
      </c>
    </row>
    <row r="315" s="13" customFormat="1">
      <c r="A315" s="13"/>
      <c r="B315" s="234"/>
      <c r="C315" s="235"/>
      <c r="D315" s="236" t="s">
        <v>225</v>
      </c>
      <c r="E315" s="237" t="s">
        <v>32</v>
      </c>
      <c r="F315" s="238" t="s">
        <v>5364</v>
      </c>
      <c r="G315" s="235"/>
      <c r="H315" s="237" t="s">
        <v>32</v>
      </c>
      <c r="I315" s="239"/>
      <c r="J315" s="235"/>
      <c r="K315" s="235"/>
      <c r="L315" s="240"/>
      <c r="M315" s="241"/>
      <c r="N315" s="242"/>
      <c r="O315" s="242"/>
      <c r="P315" s="242"/>
      <c r="Q315" s="242"/>
      <c r="R315" s="242"/>
      <c r="S315" s="242"/>
      <c r="T315" s="243"/>
      <c r="U315" s="13"/>
      <c r="V315" s="13"/>
      <c r="W315" s="13"/>
      <c r="X315" s="13"/>
      <c r="Y315" s="13"/>
      <c r="Z315" s="13"/>
      <c r="AA315" s="13"/>
      <c r="AB315" s="13"/>
      <c r="AC315" s="13"/>
      <c r="AD315" s="13"/>
      <c r="AE315" s="13"/>
      <c r="AT315" s="244" t="s">
        <v>225</v>
      </c>
      <c r="AU315" s="244" t="s">
        <v>85</v>
      </c>
      <c r="AV315" s="13" t="s">
        <v>83</v>
      </c>
      <c r="AW315" s="13" t="s">
        <v>38</v>
      </c>
      <c r="AX315" s="13" t="s">
        <v>76</v>
      </c>
      <c r="AY315" s="244" t="s">
        <v>214</v>
      </c>
    </row>
    <row r="316" s="13" customFormat="1">
      <c r="A316" s="13"/>
      <c r="B316" s="234"/>
      <c r="C316" s="235"/>
      <c r="D316" s="236" t="s">
        <v>225</v>
      </c>
      <c r="E316" s="237" t="s">
        <v>32</v>
      </c>
      <c r="F316" s="238" t="s">
        <v>5365</v>
      </c>
      <c r="G316" s="235"/>
      <c r="H316" s="237" t="s">
        <v>32</v>
      </c>
      <c r="I316" s="239"/>
      <c r="J316" s="235"/>
      <c r="K316" s="235"/>
      <c r="L316" s="240"/>
      <c r="M316" s="241"/>
      <c r="N316" s="242"/>
      <c r="O316" s="242"/>
      <c r="P316" s="242"/>
      <c r="Q316" s="242"/>
      <c r="R316" s="242"/>
      <c r="S316" s="242"/>
      <c r="T316" s="243"/>
      <c r="U316" s="13"/>
      <c r="V316" s="13"/>
      <c r="W316" s="13"/>
      <c r="X316" s="13"/>
      <c r="Y316" s="13"/>
      <c r="Z316" s="13"/>
      <c r="AA316" s="13"/>
      <c r="AB316" s="13"/>
      <c r="AC316" s="13"/>
      <c r="AD316" s="13"/>
      <c r="AE316" s="13"/>
      <c r="AT316" s="244" t="s">
        <v>225</v>
      </c>
      <c r="AU316" s="244" t="s">
        <v>85</v>
      </c>
      <c r="AV316" s="13" t="s">
        <v>83</v>
      </c>
      <c r="AW316" s="13" t="s">
        <v>38</v>
      </c>
      <c r="AX316" s="13" t="s">
        <v>76</v>
      </c>
      <c r="AY316" s="244" t="s">
        <v>214</v>
      </c>
    </row>
    <row r="317" s="13" customFormat="1">
      <c r="A317" s="13"/>
      <c r="B317" s="234"/>
      <c r="C317" s="235"/>
      <c r="D317" s="236" t="s">
        <v>225</v>
      </c>
      <c r="E317" s="237" t="s">
        <v>32</v>
      </c>
      <c r="F317" s="238" t="s">
        <v>5336</v>
      </c>
      <c r="G317" s="235"/>
      <c r="H317" s="237" t="s">
        <v>32</v>
      </c>
      <c r="I317" s="239"/>
      <c r="J317" s="235"/>
      <c r="K317" s="235"/>
      <c r="L317" s="240"/>
      <c r="M317" s="241"/>
      <c r="N317" s="242"/>
      <c r="O317" s="242"/>
      <c r="P317" s="242"/>
      <c r="Q317" s="242"/>
      <c r="R317" s="242"/>
      <c r="S317" s="242"/>
      <c r="T317" s="243"/>
      <c r="U317" s="13"/>
      <c r="V317" s="13"/>
      <c r="W317" s="13"/>
      <c r="X317" s="13"/>
      <c r="Y317" s="13"/>
      <c r="Z317" s="13"/>
      <c r="AA317" s="13"/>
      <c r="AB317" s="13"/>
      <c r="AC317" s="13"/>
      <c r="AD317" s="13"/>
      <c r="AE317" s="13"/>
      <c r="AT317" s="244" t="s">
        <v>225</v>
      </c>
      <c r="AU317" s="244" t="s">
        <v>85</v>
      </c>
      <c r="AV317" s="13" t="s">
        <v>83</v>
      </c>
      <c r="AW317" s="13" t="s">
        <v>38</v>
      </c>
      <c r="AX317" s="13" t="s">
        <v>76</v>
      </c>
      <c r="AY317" s="244" t="s">
        <v>214</v>
      </c>
    </row>
    <row r="318" s="13" customFormat="1">
      <c r="A318" s="13"/>
      <c r="B318" s="234"/>
      <c r="C318" s="235"/>
      <c r="D318" s="236" t="s">
        <v>225</v>
      </c>
      <c r="E318" s="237" t="s">
        <v>32</v>
      </c>
      <c r="F318" s="238" t="s">
        <v>5337</v>
      </c>
      <c r="G318" s="235"/>
      <c r="H318" s="237" t="s">
        <v>32</v>
      </c>
      <c r="I318" s="239"/>
      <c r="J318" s="235"/>
      <c r="K318" s="235"/>
      <c r="L318" s="240"/>
      <c r="M318" s="241"/>
      <c r="N318" s="242"/>
      <c r="O318" s="242"/>
      <c r="P318" s="242"/>
      <c r="Q318" s="242"/>
      <c r="R318" s="242"/>
      <c r="S318" s="242"/>
      <c r="T318" s="243"/>
      <c r="U318" s="13"/>
      <c r="V318" s="13"/>
      <c r="W318" s="13"/>
      <c r="X318" s="13"/>
      <c r="Y318" s="13"/>
      <c r="Z318" s="13"/>
      <c r="AA318" s="13"/>
      <c r="AB318" s="13"/>
      <c r="AC318" s="13"/>
      <c r="AD318" s="13"/>
      <c r="AE318" s="13"/>
      <c r="AT318" s="244" t="s">
        <v>225</v>
      </c>
      <c r="AU318" s="244" t="s">
        <v>85</v>
      </c>
      <c r="AV318" s="13" t="s">
        <v>83</v>
      </c>
      <c r="AW318" s="13" t="s">
        <v>38</v>
      </c>
      <c r="AX318" s="13" t="s">
        <v>76</v>
      </c>
      <c r="AY318" s="244" t="s">
        <v>214</v>
      </c>
    </row>
    <row r="319" s="14" customFormat="1">
      <c r="A319" s="14"/>
      <c r="B319" s="245"/>
      <c r="C319" s="246"/>
      <c r="D319" s="236" t="s">
        <v>225</v>
      </c>
      <c r="E319" s="247" t="s">
        <v>32</v>
      </c>
      <c r="F319" s="248" t="s">
        <v>5366</v>
      </c>
      <c r="G319" s="246"/>
      <c r="H319" s="249">
        <v>676.5</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225</v>
      </c>
      <c r="AU319" s="255" t="s">
        <v>85</v>
      </c>
      <c r="AV319" s="14" t="s">
        <v>85</v>
      </c>
      <c r="AW319" s="14" t="s">
        <v>38</v>
      </c>
      <c r="AX319" s="14" t="s">
        <v>76</v>
      </c>
      <c r="AY319" s="255" t="s">
        <v>214</v>
      </c>
    </row>
    <row r="320" s="13" customFormat="1">
      <c r="A320" s="13"/>
      <c r="B320" s="234"/>
      <c r="C320" s="235"/>
      <c r="D320" s="236" t="s">
        <v>225</v>
      </c>
      <c r="E320" s="237" t="s">
        <v>32</v>
      </c>
      <c r="F320" s="238" t="s">
        <v>5367</v>
      </c>
      <c r="G320" s="235"/>
      <c r="H320" s="237" t="s">
        <v>32</v>
      </c>
      <c r="I320" s="239"/>
      <c r="J320" s="235"/>
      <c r="K320" s="235"/>
      <c r="L320" s="240"/>
      <c r="M320" s="241"/>
      <c r="N320" s="242"/>
      <c r="O320" s="242"/>
      <c r="P320" s="242"/>
      <c r="Q320" s="242"/>
      <c r="R320" s="242"/>
      <c r="S320" s="242"/>
      <c r="T320" s="243"/>
      <c r="U320" s="13"/>
      <c r="V320" s="13"/>
      <c r="W320" s="13"/>
      <c r="X320" s="13"/>
      <c r="Y320" s="13"/>
      <c r="Z320" s="13"/>
      <c r="AA320" s="13"/>
      <c r="AB320" s="13"/>
      <c r="AC320" s="13"/>
      <c r="AD320" s="13"/>
      <c r="AE320" s="13"/>
      <c r="AT320" s="244" t="s">
        <v>225</v>
      </c>
      <c r="AU320" s="244" t="s">
        <v>85</v>
      </c>
      <c r="AV320" s="13" t="s">
        <v>83</v>
      </c>
      <c r="AW320" s="13" t="s">
        <v>38</v>
      </c>
      <c r="AX320" s="13" t="s">
        <v>76</v>
      </c>
      <c r="AY320" s="244" t="s">
        <v>214</v>
      </c>
    </row>
    <row r="321" s="13" customFormat="1">
      <c r="A321" s="13"/>
      <c r="B321" s="234"/>
      <c r="C321" s="235"/>
      <c r="D321" s="236" t="s">
        <v>225</v>
      </c>
      <c r="E321" s="237" t="s">
        <v>32</v>
      </c>
      <c r="F321" s="238" t="s">
        <v>5297</v>
      </c>
      <c r="G321" s="235"/>
      <c r="H321" s="237" t="s">
        <v>32</v>
      </c>
      <c r="I321" s="239"/>
      <c r="J321" s="235"/>
      <c r="K321" s="235"/>
      <c r="L321" s="240"/>
      <c r="M321" s="241"/>
      <c r="N321" s="242"/>
      <c r="O321" s="242"/>
      <c r="P321" s="242"/>
      <c r="Q321" s="242"/>
      <c r="R321" s="242"/>
      <c r="S321" s="242"/>
      <c r="T321" s="243"/>
      <c r="U321" s="13"/>
      <c r="V321" s="13"/>
      <c r="W321" s="13"/>
      <c r="X321" s="13"/>
      <c r="Y321" s="13"/>
      <c r="Z321" s="13"/>
      <c r="AA321" s="13"/>
      <c r="AB321" s="13"/>
      <c r="AC321" s="13"/>
      <c r="AD321" s="13"/>
      <c r="AE321" s="13"/>
      <c r="AT321" s="244" t="s">
        <v>225</v>
      </c>
      <c r="AU321" s="244" t="s">
        <v>85</v>
      </c>
      <c r="AV321" s="13" t="s">
        <v>83</v>
      </c>
      <c r="AW321" s="13" t="s">
        <v>38</v>
      </c>
      <c r="AX321" s="13" t="s">
        <v>76</v>
      </c>
      <c r="AY321" s="244" t="s">
        <v>214</v>
      </c>
    </row>
    <row r="322" s="13" customFormat="1">
      <c r="A322" s="13"/>
      <c r="B322" s="234"/>
      <c r="C322" s="235"/>
      <c r="D322" s="236" t="s">
        <v>225</v>
      </c>
      <c r="E322" s="237" t="s">
        <v>32</v>
      </c>
      <c r="F322" s="238" t="s">
        <v>5298</v>
      </c>
      <c r="G322" s="235"/>
      <c r="H322" s="237" t="s">
        <v>32</v>
      </c>
      <c r="I322" s="239"/>
      <c r="J322" s="235"/>
      <c r="K322" s="235"/>
      <c r="L322" s="240"/>
      <c r="M322" s="241"/>
      <c r="N322" s="242"/>
      <c r="O322" s="242"/>
      <c r="P322" s="242"/>
      <c r="Q322" s="242"/>
      <c r="R322" s="242"/>
      <c r="S322" s="242"/>
      <c r="T322" s="243"/>
      <c r="U322" s="13"/>
      <c r="V322" s="13"/>
      <c r="W322" s="13"/>
      <c r="X322" s="13"/>
      <c r="Y322" s="13"/>
      <c r="Z322" s="13"/>
      <c r="AA322" s="13"/>
      <c r="AB322" s="13"/>
      <c r="AC322" s="13"/>
      <c r="AD322" s="13"/>
      <c r="AE322" s="13"/>
      <c r="AT322" s="244" t="s">
        <v>225</v>
      </c>
      <c r="AU322" s="244" t="s">
        <v>85</v>
      </c>
      <c r="AV322" s="13" t="s">
        <v>83</v>
      </c>
      <c r="AW322" s="13" t="s">
        <v>38</v>
      </c>
      <c r="AX322" s="13" t="s">
        <v>76</v>
      </c>
      <c r="AY322" s="244" t="s">
        <v>214</v>
      </c>
    </row>
    <row r="323" s="13" customFormat="1">
      <c r="A323" s="13"/>
      <c r="B323" s="234"/>
      <c r="C323" s="235"/>
      <c r="D323" s="236" t="s">
        <v>225</v>
      </c>
      <c r="E323" s="237" t="s">
        <v>32</v>
      </c>
      <c r="F323" s="238" t="s">
        <v>5299</v>
      </c>
      <c r="G323" s="235"/>
      <c r="H323" s="237" t="s">
        <v>32</v>
      </c>
      <c r="I323" s="239"/>
      <c r="J323" s="235"/>
      <c r="K323" s="235"/>
      <c r="L323" s="240"/>
      <c r="M323" s="241"/>
      <c r="N323" s="242"/>
      <c r="O323" s="242"/>
      <c r="P323" s="242"/>
      <c r="Q323" s="242"/>
      <c r="R323" s="242"/>
      <c r="S323" s="242"/>
      <c r="T323" s="243"/>
      <c r="U323" s="13"/>
      <c r="V323" s="13"/>
      <c r="W323" s="13"/>
      <c r="X323" s="13"/>
      <c r="Y323" s="13"/>
      <c r="Z323" s="13"/>
      <c r="AA323" s="13"/>
      <c r="AB323" s="13"/>
      <c r="AC323" s="13"/>
      <c r="AD323" s="13"/>
      <c r="AE323" s="13"/>
      <c r="AT323" s="244" t="s">
        <v>225</v>
      </c>
      <c r="AU323" s="244" t="s">
        <v>85</v>
      </c>
      <c r="AV323" s="13" t="s">
        <v>83</v>
      </c>
      <c r="AW323" s="13" t="s">
        <v>38</v>
      </c>
      <c r="AX323" s="13" t="s">
        <v>76</v>
      </c>
      <c r="AY323" s="244" t="s">
        <v>214</v>
      </c>
    </row>
    <row r="324" s="13" customFormat="1">
      <c r="A324" s="13"/>
      <c r="B324" s="234"/>
      <c r="C324" s="235"/>
      <c r="D324" s="236" t="s">
        <v>225</v>
      </c>
      <c r="E324" s="237" t="s">
        <v>32</v>
      </c>
      <c r="F324" s="238" t="s">
        <v>5298</v>
      </c>
      <c r="G324" s="235"/>
      <c r="H324" s="237" t="s">
        <v>32</v>
      </c>
      <c r="I324" s="239"/>
      <c r="J324" s="235"/>
      <c r="K324" s="235"/>
      <c r="L324" s="240"/>
      <c r="M324" s="241"/>
      <c r="N324" s="242"/>
      <c r="O324" s="242"/>
      <c r="P324" s="242"/>
      <c r="Q324" s="242"/>
      <c r="R324" s="242"/>
      <c r="S324" s="242"/>
      <c r="T324" s="243"/>
      <c r="U324" s="13"/>
      <c r="V324" s="13"/>
      <c r="W324" s="13"/>
      <c r="X324" s="13"/>
      <c r="Y324" s="13"/>
      <c r="Z324" s="13"/>
      <c r="AA324" s="13"/>
      <c r="AB324" s="13"/>
      <c r="AC324" s="13"/>
      <c r="AD324" s="13"/>
      <c r="AE324" s="13"/>
      <c r="AT324" s="244" t="s">
        <v>225</v>
      </c>
      <c r="AU324" s="244" t="s">
        <v>85</v>
      </c>
      <c r="AV324" s="13" t="s">
        <v>83</v>
      </c>
      <c r="AW324" s="13" t="s">
        <v>38</v>
      </c>
      <c r="AX324" s="13" t="s">
        <v>76</v>
      </c>
      <c r="AY324" s="244" t="s">
        <v>214</v>
      </c>
    </row>
    <row r="325" s="13" customFormat="1">
      <c r="A325" s="13"/>
      <c r="B325" s="234"/>
      <c r="C325" s="235"/>
      <c r="D325" s="236" t="s">
        <v>225</v>
      </c>
      <c r="E325" s="237" t="s">
        <v>32</v>
      </c>
      <c r="F325" s="238" t="s">
        <v>5300</v>
      </c>
      <c r="G325" s="235"/>
      <c r="H325" s="237" t="s">
        <v>32</v>
      </c>
      <c r="I325" s="239"/>
      <c r="J325" s="235"/>
      <c r="K325" s="235"/>
      <c r="L325" s="240"/>
      <c r="M325" s="241"/>
      <c r="N325" s="242"/>
      <c r="O325" s="242"/>
      <c r="P325" s="242"/>
      <c r="Q325" s="242"/>
      <c r="R325" s="242"/>
      <c r="S325" s="242"/>
      <c r="T325" s="243"/>
      <c r="U325" s="13"/>
      <c r="V325" s="13"/>
      <c r="W325" s="13"/>
      <c r="X325" s="13"/>
      <c r="Y325" s="13"/>
      <c r="Z325" s="13"/>
      <c r="AA325" s="13"/>
      <c r="AB325" s="13"/>
      <c r="AC325" s="13"/>
      <c r="AD325" s="13"/>
      <c r="AE325" s="13"/>
      <c r="AT325" s="244" t="s">
        <v>225</v>
      </c>
      <c r="AU325" s="244" t="s">
        <v>85</v>
      </c>
      <c r="AV325" s="13" t="s">
        <v>83</v>
      </c>
      <c r="AW325" s="13" t="s">
        <v>38</v>
      </c>
      <c r="AX325" s="13" t="s">
        <v>76</v>
      </c>
      <c r="AY325" s="244" t="s">
        <v>214</v>
      </c>
    </row>
    <row r="326" s="13" customFormat="1">
      <c r="A326" s="13"/>
      <c r="B326" s="234"/>
      <c r="C326" s="235"/>
      <c r="D326" s="236" t="s">
        <v>225</v>
      </c>
      <c r="E326" s="237" t="s">
        <v>32</v>
      </c>
      <c r="F326" s="238" t="s">
        <v>5301</v>
      </c>
      <c r="G326" s="235"/>
      <c r="H326" s="237" t="s">
        <v>32</v>
      </c>
      <c r="I326" s="239"/>
      <c r="J326" s="235"/>
      <c r="K326" s="235"/>
      <c r="L326" s="240"/>
      <c r="M326" s="241"/>
      <c r="N326" s="242"/>
      <c r="O326" s="242"/>
      <c r="P326" s="242"/>
      <c r="Q326" s="242"/>
      <c r="R326" s="242"/>
      <c r="S326" s="242"/>
      <c r="T326" s="243"/>
      <c r="U326" s="13"/>
      <c r="V326" s="13"/>
      <c r="W326" s="13"/>
      <c r="X326" s="13"/>
      <c r="Y326" s="13"/>
      <c r="Z326" s="13"/>
      <c r="AA326" s="13"/>
      <c r="AB326" s="13"/>
      <c r="AC326" s="13"/>
      <c r="AD326" s="13"/>
      <c r="AE326" s="13"/>
      <c r="AT326" s="244" t="s">
        <v>225</v>
      </c>
      <c r="AU326" s="244" t="s">
        <v>85</v>
      </c>
      <c r="AV326" s="13" t="s">
        <v>83</v>
      </c>
      <c r="AW326" s="13" t="s">
        <v>38</v>
      </c>
      <c r="AX326" s="13" t="s">
        <v>76</v>
      </c>
      <c r="AY326" s="244" t="s">
        <v>214</v>
      </c>
    </row>
    <row r="327" s="13" customFormat="1">
      <c r="A327" s="13"/>
      <c r="B327" s="234"/>
      <c r="C327" s="235"/>
      <c r="D327" s="236" t="s">
        <v>225</v>
      </c>
      <c r="E327" s="237" t="s">
        <v>32</v>
      </c>
      <c r="F327" s="238" t="s">
        <v>5302</v>
      </c>
      <c r="G327" s="235"/>
      <c r="H327" s="237" t="s">
        <v>32</v>
      </c>
      <c r="I327" s="239"/>
      <c r="J327" s="235"/>
      <c r="K327" s="235"/>
      <c r="L327" s="240"/>
      <c r="M327" s="241"/>
      <c r="N327" s="242"/>
      <c r="O327" s="242"/>
      <c r="P327" s="242"/>
      <c r="Q327" s="242"/>
      <c r="R327" s="242"/>
      <c r="S327" s="242"/>
      <c r="T327" s="243"/>
      <c r="U327" s="13"/>
      <c r="V327" s="13"/>
      <c r="W327" s="13"/>
      <c r="X327" s="13"/>
      <c r="Y327" s="13"/>
      <c r="Z327" s="13"/>
      <c r="AA327" s="13"/>
      <c r="AB327" s="13"/>
      <c r="AC327" s="13"/>
      <c r="AD327" s="13"/>
      <c r="AE327" s="13"/>
      <c r="AT327" s="244" t="s">
        <v>225</v>
      </c>
      <c r="AU327" s="244" t="s">
        <v>85</v>
      </c>
      <c r="AV327" s="13" t="s">
        <v>83</v>
      </c>
      <c r="AW327" s="13" t="s">
        <v>38</v>
      </c>
      <c r="AX327" s="13" t="s">
        <v>76</v>
      </c>
      <c r="AY327" s="244" t="s">
        <v>214</v>
      </c>
    </row>
    <row r="328" s="13" customFormat="1">
      <c r="A328" s="13"/>
      <c r="B328" s="234"/>
      <c r="C328" s="235"/>
      <c r="D328" s="236" t="s">
        <v>225</v>
      </c>
      <c r="E328" s="237" t="s">
        <v>32</v>
      </c>
      <c r="F328" s="238" t="s">
        <v>5303</v>
      </c>
      <c r="G328" s="235"/>
      <c r="H328" s="237" t="s">
        <v>32</v>
      </c>
      <c r="I328" s="239"/>
      <c r="J328" s="235"/>
      <c r="K328" s="235"/>
      <c r="L328" s="240"/>
      <c r="M328" s="241"/>
      <c r="N328" s="242"/>
      <c r="O328" s="242"/>
      <c r="P328" s="242"/>
      <c r="Q328" s="242"/>
      <c r="R328" s="242"/>
      <c r="S328" s="242"/>
      <c r="T328" s="243"/>
      <c r="U328" s="13"/>
      <c r="V328" s="13"/>
      <c r="W328" s="13"/>
      <c r="X328" s="13"/>
      <c r="Y328" s="13"/>
      <c r="Z328" s="13"/>
      <c r="AA328" s="13"/>
      <c r="AB328" s="13"/>
      <c r="AC328" s="13"/>
      <c r="AD328" s="13"/>
      <c r="AE328" s="13"/>
      <c r="AT328" s="244" t="s">
        <v>225</v>
      </c>
      <c r="AU328" s="244" t="s">
        <v>85</v>
      </c>
      <c r="AV328" s="13" t="s">
        <v>83</v>
      </c>
      <c r="AW328" s="13" t="s">
        <v>38</v>
      </c>
      <c r="AX328" s="13" t="s">
        <v>76</v>
      </c>
      <c r="AY328" s="244" t="s">
        <v>214</v>
      </c>
    </row>
    <row r="329" s="13" customFormat="1">
      <c r="A329" s="13"/>
      <c r="B329" s="234"/>
      <c r="C329" s="235"/>
      <c r="D329" s="236" t="s">
        <v>225</v>
      </c>
      <c r="E329" s="237" t="s">
        <v>32</v>
      </c>
      <c r="F329" s="238" t="s">
        <v>5304</v>
      </c>
      <c r="G329" s="235"/>
      <c r="H329" s="237" t="s">
        <v>32</v>
      </c>
      <c r="I329" s="239"/>
      <c r="J329" s="235"/>
      <c r="K329" s="235"/>
      <c r="L329" s="240"/>
      <c r="M329" s="241"/>
      <c r="N329" s="242"/>
      <c r="O329" s="242"/>
      <c r="P329" s="242"/>
      <c r="Q329" s="242"/>
      <c r="R329" s="242"/>
      <c r="S329" s="242"/>
      <c r="T329" s="243"/>
      <c r="U329" s="13"/>
      <c r="V329" s="13"/>
      <c r="W329" s="13"/>
      <c r="X329" s="13"/>
      <c r="Y329" s="13"/>
      <c r="Z329" s="13"/>
      <c r="AA329" s="13"/>
      <c r="AB329" s="13"/>
      <c r="AC329" s="13"/>
      <c r="AD329" s="13"/>
      <c r="AE329" s="13"/>
      <c r="AT329" s="244" t="s">
        <v>225</v>
      </c>
      <c r="AU329" s="244" t="s">
        <v>85</v>
      </c>
      <c r="AV329" s="13" t="s">
        <v>83</v>
      </c>
      <c r="AW329" s="13" t="s">
        <v>38</v>
      </c>
      <c r="AX329" s="13" t="s">
        <v>76</v>
      </c>
      <c r="AY329" s="244" t="s">
        <v>214</v>
      </c>
    </row>
    <row r="330" s="14" customFormat="1">
      <c r="A330" s="14"/>
      <c r="B330" s="245"/>
      <c r="C330" s="246"/>
      <c r="D330" s="236" t="s">
        <v>225</v>
      </c>
      <c r="E330" s="247" t="s">
        <v>32</v>
      </c>
      <c r="F330" s="248" t="s">
        <v>5368</v>
      </c>
      <c r="G330" s="246"/>
      <c r="H330" s="249">
        <v>165</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225</v>
      </c>
      <c r="AU330" s="255" t="s">
        <v>85</v>
      </c>
      <c r="AV330" s="14" t="s">
        <v>85</v>
      </c>
      <c r="AW330" s="14" t="s">
        <v>38</v>
      </c>
      <c r="AX330" s="14" t="s">
        <v>76</v>
      </c>
      <c r="AY330" s="255" t="s">
        <v>214</v>
      </c>
    </row>
    <row r="331" s="16" customFormat="1">
      <c r="A331" s="16"/>
      <c r="B331" s="278"/>
      <c r="C331" s="279"/>
      <c r="D331" s="236" t="s">
        <v>225</v>
      </c>
      <c r="E331" s="280" t="s">
        <v>32</v>
      </c>
      <c r="F331" s="281" t="s">
        <v>753</v>
      </c>
      <c r="G331" s="279"/>
      <c r="H331" s="282">
        <v>841.5</v>
      </c>
      <c r="I331" s="283"/>
      <c r="J331" s="279"/>
      <c r="K331" s="279"/>
      <c r="L331" s="284"/>
      <c r="M331" s="285"/>
      <c r="N331" s="286"/>
      <c r="O331" s="286"/>
      <c r="P331" s="286"/>
      <c r="Q331" s="286"/>
      <c r="R331" s="286"/>
      <c r="S331" s="286"/>
      <c r="T331" s="287"/>
      <c r="U331" s="16"/>
      <c r="V331" s="16"/>
      <c r="W331" s="16"/>
      <c r="X331" s="16"/>
      <c r="Y331" s="16"/>
      <c r="Z331" s="16"/>
      <c r="AA331" s="16"/>
      <c r="AB331" s="16"/>
      <c r="AC331" s="16"/>
      <c r="AD331" s="16"/>
      <c r="AE331" s="16"/>
      <c r="AT331" s="288" t="s">
        <v>225</v>
      </c>
      <c r="AU331" s="288" t="s">
        <v>85</v>
      </c>
      <c r="AV331" s="16" t="s">
        <v>234</v>
      </c>
      <c r="AW331" s="16" t="s">
        <v>38</v>
      </c>
      <c r="AX331" s="16" t="s">
        <v>76</v>
      </c>
      <c r="AY331" s="288" t="s">
        <v>214</v>
      </c>
    </row>
    <row r="332" s="13" customFormat="1">
      <c r="A332" s="13"/>
      <c r="B332" s="234"/>
      <c r="C332" s="235"/>
      <c r="D332" s="236" t="s">
        <v>225</v>
      </c>
      <c r="E332" s="237" t="s">
        <v>32</v>
      </c>
      <c r="F332" s="238" t="s">
        <v>5369</v>
      </c>
      <c r="G332" s="235"/>
      <c r="H332" s="237" t="s">
        <v>32</v>
      </c>
      <c r="I332" s="239"/>
      <c r="J332" s="235"/>
      <c r="K332" s="235"/>
      <c r="L332" s="240"/>
      <c r="M332" s="241"/>
      <c r="N332" s="242"/>
      <c r="O332" s="242"/>
      <c r="P332" s="242"/>
      <c r="Q332" s="242"/>
      <c r="R332" s="242"/>
      <c r="S332" s="242"/>
      <c r="T332" s="243"/>
      <c r="U332" s="13"/>
      <c r="V332" s="13"/>
      <c r="W332" s="13"/>
      <c r="X332" s="13"/>
      <c r="Y332" s="13"/>
      <c r="Z332" s="13"/>
      <c r="AA332" s="13"/>
      <c r="AB332" s="13"/>
      <c r="AC332" s="13"/>
      <c r="AD332" s="13"/>
      <c r="AE332" s="13"/>
      <c r="AT332" s="244" t="s">
        <v>225</v>
      </c>
      <c r="AU332" s="244" t="s">
        <v>85</v>
      </c>
      <c r="AV332" s="13" t="s">
        <v>83</v>
      </c>
      <c r="AW332" s="13" t="s">
        <v>38</v>
      </c>
      <c r="AX332" s="13" t="s">
        <v>76</v>
      </c>
      <c r="AY332" s="244" t="s">
        <v>214</v>
      </c>
    </row>
    <row r="333" s="13" customFormat="1">
      <c r="A333" s="13"/>
      <c r="B333" s="234"/>
      <c r="C333" s="235"/>
      <c r="D333" s="236" t="s">
        <v>225</v>
      </c>
      <c r="E333" s="237" t="s">
        <v>32</v>
      </c>
      <c r="F333" s="238" t="s">
        <v>5370</v>
      </c>
      <c r="G333" s="235"/>
      <c r="H333" s="237" t="s">
        <v>32</v>
      </c>
      <c r="I333" s="239"/>
      <c r="J333" s="235"/>
      <c r="K333" s="235"/>
      <c r="L333" s="240"/>
      <c r="M333" s="241"/>
      <c r="N333" s="242"/>
      <c r="O333" s="242"/>
      <c r="P333" s="242"/>
      <c r="Q333" s="242"/>
      <c r="R333" s="242"/>
      <c r="S333" s="242"/>
      <c r="T333" s="243"/>
      <c r="U333" s="13"/>
      <c r="V333" s="13"/>
      <c r="W333" s="13"/>
      <c r="X333" s="13"/>
      <c r="Y333" s="13"/>
      <c r="Z333" s="13"/>
      <c r="AA333" s="13"/>
      <c r="AB333" s="13"/>
      <c r="AC333" s="13"/>
      <c r="AD333" s="13"/>
      <c r="AE333" s="13"/>
      <c r="AT333" s="244" t="s">
        <v>225</v>
      </c>
      <c r="AU333" s="244" t="s">
        <v>85</v>
      </c>
      <c r="AV333" s="13" t="s">
        <v>83</v>
      </c>
      <c r="AW333" s="13" t="s">
        <v>38</v>
      </c>
      <c r="AX333" s="13" t="s">
        <v>76</v>
      </c>
      <c r="AY333" s="244" t="s">
        <v>214</v>
      </c>
    </row>
    <row r="334" s="13" customFormat="1">
      <c r="A334" s="13"/>
      <c r="B334" s="234"/>
      <c r="C334" s="235"/>
      <c r="D334" s="236" t="s">
        <v>225</v>
      </c>
      <c r="E334" s="237" t="s">
        <v>32</v>
      </c>
      <c r="F334" s="238" t="s">
        <v>5371</v>
      </c>
      <c r="G334" s="235"/>
      <c r="H334" s="237" t="s">
        <v>32</v>
      </c>
      <c r="I334" s="239"/>
      <c r="J334" s="235"/>
      <c r="K334" s="235"/>
      <c r="L334" s="240"/>
      <c r="M334" s="241"/>
      <c r="N334" s="242"/>
      <c r="O334" s="242"/>
      <c r="P334" s="242"/>
      <c r="Q334" s="242"/>
      <c r="R334" s="242"/>
      <c r="S334" s="242"/>
      <c r="T334" s="243"/>
      <c r="U334" s="13"/>
      <c r="V334" s="13"/>
      <c r="W334" s="13"/>
      <c r="X334" s="13"/>
      <c r="Y334" s="13"/>
      <c r="Z334" s="13"/>
      <c r="AA334" s="13"/>
      <c r="AB334" s="13"/>
      <c r="AC334" s="13"/>
      <c r="AD334" s="13"/>
      <c r="AE334" s="13"/>
      <c r="AT334" s="244" t="s">
        <v>225</v>
      </c>
      <c r="AU334" s="244" t="s">
        <v>85</v>
      </c>
      <c r="AV334" s="13" t="s">
        <v>83</v>
      </c>
      <c r="AW334" s="13" t="s">
        <v>38</v>
      </c>
      <c r="AX334" s="13" t="s">
        <v>76</v>
      </c>
      <c r="AY334" s="244" t="s">
        <v>214</v>
      </c>
    </row>
    <row r="335" s="13" customFormat="1">
      <c r="A335" s="13"/>
      <c r="B335" s="234"/>
      <c r="C335" s="235"/>
      <c r="D335" s="236" t="s">
        <v>225</v>
      </c>
      <c r="E335" s="237" t="s">
        <v>32</v>
      </c>
      <c r="F335" s="238" t="s">
        <v>5358</v>
      </c>
      <c r="G335" s="235"/>
      <c r="H335" s="237" t="s">
        <v>32</v>
      </c>
      <c r="I335" s="239"/>
      <c r="J335" s="235"/>
      <c r="K335" s="235"/>
      <c r="L335" s="240"/>
      <c r="M335" s="241"/>
      <c r="N335" s="242"/>
      <c r="O335" s="242"/>
      <c r="P335" s="242"/>
      <c r="Q335" s="242"/>
      <c r="R335" s="242"/>
      <c r="S335" s="242"/>
      <c r="T335" s="243"/>
      <c r="U335" s="13"/>
      <c r="V335" s="13"/>
      <c r="W335" s="13"/>
      <c r="X335" s="13"/>
      <c r="Y335" s="13"/>
      <c r="Z335" s="13"/>
      <c r="AA335" s="13"/>
      <c r="AB335" s="13"/>
      <c r="AC335" s="13"/>
      <c r="AD335" s="13"/>
      <c r="AE335" s="13"/>
      <c r="AT335" s="244" t="s">
        <v>225</v>
      </c>
      <c r="AU335" s="244" t="s">
        <v>85</v>
      </c>
      <c r="AV335" s="13" t="s">
        <v>83</v>
      </c>
      <c r="AW335" s="13" t="s">
        <v>38</v>
      </c>
      <c r="AX335" s="13" t="s">
        <v>76</v>
      </c>
      <c r="AY335" s="244" t="s">
        <v>214</v>
      </c>
    </row>
    <row r="336" s="13" customFormat="1">
      <c r="A336" s="13"/>
      <c r="B336" s="234"/>
      <c r="C336" s="235"/>
      <c r="D336" s="236" t="s">
        <v>225</v>
      </c>
      <c r="E336" s="237" t="s">
        <v>32</v>
      </c>
      <c r="F336" s="238" t="s">
        <v>5359</v>
      </c>
      <c r="G336" s="235"/>
      <c r="H336" s="237" t="s">
        <v>32</v>
      </c>
      <c r="I336" s="239"/>
      <c r="J336" s="235"/>
      <c r="K336" s="235"/>
      <c r="L336" s="240"/>
      <c r="M336" s="241"/>
      <c r="N336" s="242"/>
      <c r="O336" s="242"/>
      <c r="P336" s="242"/>
      <c r="Q336" s="242"/>
      <c r="R336" s="242"/>
      <c r="S336" s="242"/>
      <c r="T336" s="243"/>
      <c r="U336" s="13"/>
      <c r="V336" s="13"/>
      <c r="W336" s="13"/>
      <c r="X336" s="13"/>
      <c r="Y336" s="13"/>
      <c r="Z336" s="13"/>
      <c r="AA336" s="13"/>
      <c r="AB336" s="13"/>
      <c r="AC336" s="13"/>
      <c r="AD336" s="13"/>
      <c r="AE336" s="13"/>
      <c r="AT336" s="244" t="s">
        <v>225</v>
      </c>
      <c r="AU336" s="244" t="s">
        <v>85</v>
      </c>
      <c r="AV336" s="13" t="s">
        <v>83</v>
      </c>
      <c r="AW336" s="13" t="s">
        <v>38</v>
      </c>
      <c r="AX336" s="13" t="s">
        <v>76</v>
      </c>
      <c r="AY336" s="244" t="s">
        <v>214</v>
      </c>
    </row>
    <row r="337" s="13" customFormat="1">
      <c r="A337" s="13"/>
      <c r="B337" s="234"/>
      <c r="C337" s="235"/>
      <c r="D337" s="236" t="s">
        <v>225</v>
      </c>
      <c r="E337" s="237" t="s">
        <v>32</v>
      </c>
      <c r="F337" s="238" t="s">
        <v>5360</v>
      </c>
      <c r="G337" s="235"/>
      <c r="H337" s="237" t="s">
        <v>32</v>
      </c>
      <c r="I337" s="239"/>
      <c r="J337" s="235"/>
      <c r="K337" s="235"/>
      <c r="L337" s="240"/>
      <c r="M337" s="241"/>
      <c r="N337" s="242"/>
      <c r="O337" s="242"/>
      <c r="P337" s="242"/>
      <c r="Q337" s="242"/>
      <c r="R337" s="242"/>
      <c r="S337" s="242"/>
      <c r="T337" s="243"/>
      <c r="U337" s="13"/>
      <c r="V337" s="13"/>
      <c r="W337" s="13"/>
      <c r="X337" s="13"/>
      <c r="Y337" s="13"/>
      <c r="Z337" s="13"/>
      <c r="AA337" s="13"/>
      <c r="AB337" s="13"/>
      <c r="AC337" s="13"/>
      <c r="AD337" s="13"/>
      <c r="AE337" s="13"/>
      <c r="AT337" s="244" t="s">
        <v>225</v>
      </c>
      <c r="AU337" s="244" t="s">
        <v>85</v>
      </c>
      <c r="AV337" s="13" t="s">
        <v>83</v>
      </c>
      <c r="AW337" s="13" t="s">
        <v>38</v>
      </c>
      <c r="AX337" s="13" t="s">
        <v>76</v>
      </c>
      <c r="AY337" s="244" t="s">
        <v>214</v>
      </c>
    </row>
    <row r="338" s="13" customFormat="1">
      <c r="A338" s="13"/>
      <c r="B338" s="234"/>
      <c r="C338" s="235"/>
      <c r="D338" s="236" t="s">
        <v>225</v>
      </c>
      <c r="E338" s="237" t="s">
        <v>32</v>
      </c>
      <c r="F338" s="238" t="s">
        <v>5361</v>
      </c>
      <c r="G338" s="235"/>
      <c r="H338" s="237" t="s">
        <v>32</v>
      </c>
      <c r="I338" s="239"/>
      <c r="J338" s="235"/>
      <c r="K338" s="235"/>
      <c r="L338" s="240"/>
      <c r="M338" s="241"/>
      <c r="N338" s="242"/>
      <c r="O338" s="242"/>
      <c r="P338" s="242"/>
      <c r="Q338" s="242"/>
      <c r="R338" s="242"/>
      <c r="S338" s="242"/>
      <c r="T338" s="243"/>
      <c r="U338" s="13"/>
      <c r="V338" s="13"/>
      <c r="W338" s="13"/>
      <c r="X338" s="13"/>
      <c r="Y338" s="13"/>
      <c r="Z338" s="13"/>
      <c r="AA338" s="13"/>
      <c r="AB338" s="13"/>
      <c r="AC338" s="13"/>
      <c r="AD338" s="13"/>
      <c r="AE338" s="13"/>
      <c r="AT338" s="244" t="s">
        <v>225</v>
      </c>
      <c r="AU338" s="244" t="s">
        <v>85</v>
      </c>
      <c r="AV338" s="13" t="s">
        <v>83</v>
      </c>
      <c r="AW338" s="13" t="s">
        <v>38</v>
      </c>
      <c r="AX338" s="13" t="s">
        <v>76</v>
      </c>
      <c r="AY338" s="244" t="s">
        <v>214</v>
      </c>
    </row>
    <row r="339" s="13" customFormat="1">
      <c r="A339" s="13"/>
      <c r="B339" s="234"/>
      <c r="C339" s="235"/>
      <c r="D339" s="236" t="s">
        <v>225</v>
      </c>
      <c r="E339" s="237" t="s">
        <v>32</v>
      </c>
      <c r="F339" s="238" t="s">
        <v>5372</v>
      </c>
      <c r="G339" s="235"/>
      <c r="H339" s="237" t="s">
        <v>32</v>
      </c>
      <c r="I339" s="239"/>
      <c r="J339" s="235"/>
      <c r="K339" s="235"/>
      <c r="L339" s="240"/>
      <c r="M339" s="241"/>
      <c r="N339" s="242"/>
      <c r="O339" s="242"/>
      <c r="P339" s="242"/>
      <c r="Q339" s="242"/>
      <c r="R339" s="242"/>
      <c r="S339" s="242"/>
      <c r="T339" s="243"/>
      <c r="U339" s="13"/>
      <c r="V339" s="13"/>
      <c r="W339" s="13"/>
      <c r="X339" s="13"/>
      <c r="Y339" s="13"/>
      <c r="Z339" s="13"/>
      <c r="AA339" s="13"/>
      <c r="AB339" s="13"/>
      <c r="AC339" s="13"/>
      <c r="AD339" s="13"/>
      <c r="AE339" s="13"/>
      <c r="AT339" s="244" t="s">
        <v>225</v>
      </c>
      <c r="AU339" s="244" t="s">
        <v>85</v>
      </c>
      <c r="AV339" s="13" t="s">
        <v>83</v>
      </c>
      <c r="AW339" s="13" t="s">
        <v>38</v>
      </c>
      <c r="AX339" s="13" t="s">
        <v>76</v>
      </c>
      <c r="AY339" s="244" t="s">
        <v>214</v>
      </c>
    </row>
    <row r="340" s="13" customFormat="1">
      <c r="A340" s="13"/>
      <c r="B340" s="234"/>
      <c r="C340" s="235"/>
      <c r="D340" s="236" t="s">
        <v>225</v>
      </c>
      <c r="E340" s="237" t="s">
        <v>32</v>
      </c>
      <c r="F340" s="238" t="s">
        <v>5297</v>
      </c>
      <c r="G340" s="235"/>
      <c r="H340" s="237" t="s">
        <v>32</v>
      </c>
      <c r="I340" s="239"/>
      <c r="J340" s="235"/>
      <c r="K340" s="235"/>
      <c r="L340" s="240"/>
      <c r="M340" s="241"/>
      <c r="N340" s="242"/>
      <c r="O340" s="242"/>
      <c r="P340" s="242"/>
      <c r="Q340" s="242"/>
      <c r="R340" s="242"/>
      <c r="S340" s="242"/>
      <c r="T340" s="243"/>
      <c r="U340" s="13"/>
      <c r="V340" s="13"/>
      <c r="W340" s="13"/>
      <c r="X340" s="13"/>
      <c r="Y340" s="13"/>
      <c r="Z340" s="13"/>
      <c r="AA340" s="13"/>
      <c r="AB340" s="13"/>
      <c r="AC340" s="13"/>
      <c r="AD340" s="13"/>
      <c r="AE340" s="13"/>
      <c r="AT340" s="244" t="s">
        <v>225</v>
      </c>
      <c r="AU340" s="244" t="s">
        <v>85</v>
      </c>
      <c r="AV340" s="13" t="s">
        <v>83</v>
      </c>
      <c r="AW340" s="13" t="s">
        <v>38</v>
      </c>
      <c r="AX340" s="13" t="s">
        <v>76</v>
      </c>
      <c r="AY340" s="244" t="s">
        <v>214</v>
      </c>
    </row>
    <row r="341" s="13" customFormat="1">
      <c r="A341" s="13"/>
      <c r="B341" s="234"/>
      <c r="C341" s="235"/>
      <c r="D341" s="236" t="s">
        <v>225</v>
      </c>
      <c r="E341" s="237" t="s">
        <v>32</v>
      </c>
      <c r="F341" s="238" t="s">
        <v>5363</v>
      </c>
      <c r="G341" s="235"/>
      <c r="H341" s="237" t="s">
        <v>32</v>
      </c>
      <c r="I341" s="239"/>
      <c r="J341" s="235"/>
      <c r="K341" s="235"/>
      <c r="L341" s="240"/>
      <c r="M341" s="241"/>
      <c r="N341" s="242"/>
      <c r="O341" s="242"/>
      <c r="P341" s="242"/>
      <c r="Q341" s="242"/>
      <c r="R341" s="242"/>
      <c r="S341" s="242"/>
      <c r="T341" s="243"/>
      <c r="U341" s="13"/>
      <c r="V341" s="13"/>
      <c r="W341" s="13"/>
      <c r="X341" s="13"/>
      <c r="Y341" s="13"/>
      <c r="Z341" s="13"/>
      <c r="AA341" s="13"/>
      <c r="AB341" s="13"/>
      <c r="AC341" s="13"/>
      <c r="AD341" s="13"/>
      <c r="AE341" s="13"/>
      <c r="AT341" s="244" t="s">
        <v>225</v>
      </c>
      <c r="AU341" s="244" t="s">
        <v>85</v>
      </c>
      <c r="AV341" s="13" t="s">
        <v>83</v>
      </c>
      <c r="AW341" s="13" t="s">
        <v>38</v>
      </c>
      <c r="AX341" s="13" t="s">
        <v>76</v>
      </c>
      <c r="AY341" s="244" t="s">
        <v>214</v>
      </c>
    </row>
    <row r="342" s="13" customFormat="1">
      <c r="A342" s="13"/>
      <c r="B342" s="234"/>
      <c r="C342" s="235"/>
      <c r="D342" s="236" t="s">
        <v>225</v>
      </c>
      <c r="E342" s="237" t="s">
        <v>32</v>
      </c>
      <c r="F342" s="238" t="s">
        <v>5373</v>
      </c>
      <c r="G342" s="235"/>
      <c r="H342" s="237" t="s">
        <v>32</v>
      </c>
      <c r="I342" s="239"/>
      <c r="J342" s="235"/>
      <c r="K342" s="235"/>
      <c r="L342" s="240"/>
      <c r="M342" s="241"/>
      <c r="N342" s="242"/>
      <c r="O342" s="242"/>
      <c r="P342" s="242"/>
      <c r="Q342" s="242"/>
      <c r="R342" s="242"/>
      <c r="S342" s="242"/>
      <c r="T342" s="243"/>
      <c r="U342" s="13"/>
      <c r="V342" s="13"/>
      <c r="W342" s="13"/>
      <c r="X342" s="13"/>
      <c r="Y342" s="13"/>
      <c r="Z342" s="13"/>
      <c r="AA342" s="13"/>
      <c r="AB342" s="13"/>
      <c r="AC342" s="13"/>
      <c r="AD342" s="13"/>
      <c r="AE342" s="13"/>
      <c r="AT342" s="244" t="s">
        <v>225</v>
      </c>
      <c r="AU342" s="244" t="s">
        <v>85</v>
      </c>
      <c r="AV342" s="13" t="s">
        <v>83</v>
      </c>
      <c r="AW342" s="13" t="s">
        <v>38</v>
      </c>
      <c r="AX342" s="13" t="s">
        <v>76</v>
      </c>
      <c r="AY342" s="244" t="s">
        <v>214</v>
      </c>
    </row>
    <row r="343" s="13" customFormat="1">
      <c r="A343" s="13"/>
      <c r="B343" s="234"/>
      <c r="C343" s="235"/>
      <c r="D343" s="236" t="s">
        <v>225</v>
      </c>
      <c r="E343" s="237" t="s">
        <v>32</v>
      </c>
      <c r="F343" s="238" t="s">
        <v>5374</v>
      </c>
      <c r="G343" s="235"/>
      <c r="H343" s="237" t="s">
        <v>32</v>
      </c>
      <c r="I343" s="239"/>
      <c r="J343" s="235"/>
      <c r="K343" s="235"/>
      <c r="L343" s="240"/>
      <c r="M343" s="241"/>
      <c r="N343" s="242"/>
      <c r="O343" s="242"/>
      <c r="P343" s="242"/>
      <c r="Q343" s="242"/>
      <c r="R343" s="242"/>
      <c r="S343" s="242"/>
      <c r="T343" s="243"/>
      <c r="U343" s="13"/>
      <c r="V343" s="13"/>
      <c r="W343" s="13"/>
      <c r="X343" s="13"/>
      <c r="Y343" s="13"/>
      <c r="Z343" s="13"/>
      <c r="AA343" s="13"/>
      <c r="AB343" s="13"/>
      <c r="AC343" s="13"/>
      <c r="AD343" s="13"/>
      <c r="AE343" s="13"/>
      <c r="AT343" s="244" t="s">
        <v>225</v>
      </c>
      <c r="AU343" s="244" t="s">
        <v>85</v>
      </c>
      <c r="AV343" s="13" t="s">
        <v>83</v>
      </c>
      <c r="AW343" s="13" t="s">
        <v>38</v>
      </c>
      <c r="AX343" s="13" t="s">
        <v>76</v>
      </c>
      <c r="AY343" s="244" t="s">
        <v>214</v>
      </c>
    </row>
    <row r="344" s="14" customFormat="1">
      <c r="A344" s="14"/>
      <c r="B344" s="245"/>
      <c r="C344" s="246"/>
      <c r="D344" s="236" t="s">
        <v>225</v>
      </c>
      <c r="E344" s="247" t="s">
        <v>32</v>
      </c>
      <c r="F344" s="248" t="s">
        <v>5375</v>
      </c>
      <c r="G344" s="246"/>
      <c r="H344" s="249">
        <v>128</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225</v>
      </c>
      <c r="AU344" s="255" t="s">
        <v>85</v>
      </c>
      <c r="AV344" s="14" t="s">
        <v>85</v>
      </c>
      <c r="AW344" s="14" t="s">
        <v>38</v>
      </c>
      <c r="AX344" s="14" t="s">
        <v>76</v>
      </c>
      <c r="AY344" s="255" t="s">
        <v>214</v>
      </c>
    </row>
    <row r="345" s="16" customFormat="1">
      <c r="A345" s="16"/>
      <c r="B345" s="278"/>
      <c r="C345" s="279"/>
      <c r="D345" s="236" t="s">
        <v>225</v>
      </c>
      <c r="E345" s="280" t="s">
        <v>32</v>
      </c>
      <c r="F345" s="281" t="s">
        <v>753</v>
      </c>
      <c r="G345" s="279"/>
      <c r="H345" s="282">
        <v>128</v>
      </c>
      <c r="I345" s="283"/>
      <c r="J345" s="279"/>
      <c r="K345" s="279"/>
      <c r="L345" s="284"/>
      <c r="M345" s="285"/>
      <c r="N345" s="286"/>
      <c r="O345" s="286"/>
      <c r="P345" s="286"/>
      <c r="Q345" s="286"/>
      <c r="R345" s="286"/>
      <c r="S345" s="286"/>
      <c r="T345" s="287"/>
      <c r="U345" s="16"/>
      <c r="V345" s="16"/>
      <c r="W345" s="16"/>
      <c r="X345" s="16"/>
      <c r="Y345" s="16"/>
      <c r="Z345" s="16"/>
      <c r="AA345" s="16"/>
      <c r="AB345" s="16"/>
      <c r="AC345" s="16"/>
      <c r="AD345" s="16"/>
      <c r="AE345" s="16"/>
      <c r="AT345" s="288" t="s">
        <v>225</v>
      </c>
      <c r="AU345" s="288" t="s">
        <v>85</v>
      </c>
      <c r="AV345" s="16" t="s">
        <v>234</v>
      </c>
      <c r="AW345" s="16" t="s">
        <v>38</v>
      </c>
      <c r="AX345" s="16" t="s">
        <v>76</v>
      </c>
      <c r="AY345" s="288" t="s">
        <v>214</v>
      </c>
    </row>
    <row r="346" s="15" customFormat="1">
      <c r="A346" s="15"/>
      <c r="B346" s="256"/>
      <c r="C346" s="257"/>
      <c r="D346" s="236" t="s">
        <v>225</v>
      </c>
      <c r="E346" s="258" t="s">
        <v>32</v>
      </c>
      <c r="F346" s="259" t="s">
        <v>256</v>
      </c>
      <c r="G346" s="257"/>
      <c r="H346" s="260">
        <v>969.5</v>
      </c>
      <c r="I346" s="261"/>
      <c r="J346" s="257"/>
      <c r="K346" s="257"/>
      <c r="L346" s="262"/>
      <c r="M346" s="263"/>
      <c r="N346" s="264"/>
      <c r="O346" s="264"/>
      <c r="P346" s="264"/>
      <c r="Q346" s="264"/>
      <c r="R346" s="264"/>
      <c r="S346" s="264"/>
      <c r="T346" s="265"/>
      <c r="U346" s="15"/>
      <c r="V346" s="15"/>
      <c r="W346" s="15"/>
      <c r="X346" s="15"/>
      <c r="Y346" s="15"/>
      <c r="Z346" s="15"/>
      <c r="AA346" s="15"/>
      <c r="AB346" s="15"/>
      <c r="AC346" s="15"/>
      <c r="AD346" s="15"/>
      <c r="AE346" s="15"/>
      <c r="AT346" s="266" t="s">
        <v>225</v>
      </c>
      <c r="AU346" s="266" t="s">
        <v>85</v>
      </c>
      <c r="AV346" s="15" t="s">
        <v>215</v>
      </c>
      <c r="AW346" s="15" t="s">
        <v>38</v>
      </c>
      <c r="AX346" s="15" t="s">
        <v>83</v>
      </c>
      <c r="AY346" s="266" t="s">
        <v>214</v>
      </c>
    </row>
    <row r="347" s="2" customFormat="1" ht="24.15" customHeight="1">
      <c r="A347" s="42"/>
      <c r="B347" s="43"/>
      <c r="C347" s="216" t="s">
        <v>269</v>
      </c>
      <c r="D347" s="216" t="s">
        <v>217</v>
      </c>
      <c r="E347" s="217" t="s">
        <v>5380</v>
      </c>
      <c r="F347" s="218" t="s">
        <v>5381</v>
      </c>
      <c r="G347" s="219" t="s">
        <v>280</v>
      </c>
      <c r="H347" s="220">
        <v>232</v>
      </c>
      <c r="I347" s="221"/>
      <c r="J347" s="222">
        <f>ROUND(I347*H347,2)</f>
        <v>0</v>
      </c>
      <c r="K347" s="218" t="s">
        <v>221</v>
      </c>
      <c r="L347" s="48"/>
      <c r="M347" s="223" t="s">
        <v>32</v>
      </c>
      <c r="N347" s="224" t="s">
        <v>47</v>
      </c>
      <c r="O347" s="88"/>
      <c r="P347" s="225">
        <f>O347*H347</f>
        <v>0</v>
      </c>
      <c r="Q347" s="225">
        <v>0.0012099999999999999</v>
      </c>
      <c r="R347" s="225">
        <f>Q347*H347</f>
        <v>0.28071999999999997</v>
      </c>
      <c r="S347" s="225">
        <v>0</v>
      </c>
      <c r="T347" s="226">
        <f>S347*H347</f>
        <v>0</v>
      </c>
      <c r="U347" s="42"/>
      <c r="V347" s="42"/>
      <c r="W347" s="42"/>
      <c r="X347" s="42"/>
      <c r="Y347" s="42"/>
      <c r="Z347" s="42"/>
      <c r="AA347" s="42"/>
      <c r="AB347" s="42"/>
      <c r="AC347" s="42"/>
      <c r="AD347" s="42"/>
      <c r="AE347" s="42"/>
      <c r="AR347" s="227" t="s">
        <v>215</v>
      </c>
      <c r="AT347" s="227" t="s">
        <v>217</v>
      </c>
      <c r="AU347" s="227" t="s">
        <v>85</v>
      </c>
      <c r="AY347" s="20" t="s">
        <v>214</v>
      </c>
      <c r="BE347" s="228">
        <f>IF(N347="základní",J347,0)</f>
        <v>0</v>
      </c>
      <c r="BF347" s="228">
        <f>IF(N347="snížená",J347,0)</f>
        <v>0</v>
      </c>
      <c r="BG347" s="228">
        <f>IF(N347="zákl. přenesená",J347,0)</f>
        <v>0</v>
      </c>
      <c r="BH347" s="228">
        <f>IF(N347="sníž. přenesená",J347,0)</f>
        <v>0</v>
      </c>
      <c r="BI347" s="228">
        <f>IF(N347="nulová",J347,0)</f>
        <v>0</v>
      </c>
      <c r="BJ347" s="20" t="s">
        <v>83</v>
      </c>
      <c r="BK347" s="228">
        <f>ROUND(I347*H347,2)</f>
        <v>0</v>
      </c>
      <c r="BL347" s="20" t="s">
        <v>215</v>
      </c>
      <c r="BM347" s="227" t="s">
        <v>5382</v>
      </c>
    </row>
    <row r="348" s="2" customFormat="1">
      <c r="A348" s="42"/>
      <c r="B348" s="43"/>
      <c r="C348" s="44"/>
      <c r="D348" s="229" t="s">
        <v>223</v>
      </c>
      <c r="E348" s="44"/>
      <c r="F348" s="230" t="s">
        <v>5383</v>
      </c>
      <c r="G348" s="44"/>
      <c r="H348" s="44"/>
      <c r="I348" s="231"/>
      <c r="J348" s="44"/>
      <c r="K348" s="44"/>
      <c r="L348" s="48"/>
      <c r="M348" s="232"/>
      <c r="N348" s="233"/>
      <c r="O348" s="88"/>
      <c r="P348" s="88"/>
      <c r="Q348" s="88"/>
      <c r="R348" s="88"/>
      <c r="S348" s="88"/>
      <c r="T348" s="89"/>
      <c r="U348" s="42"/>
      <c r="V348" s="42"/>
      <c r="W348" s="42"/>
      <c r="X348" s="42"/>
      <c r="Y348" s="42"/>
      <c r="Z348" s="42"/>
      <c r="AA348" s="42"/>
      <c r="AB348" s="42"/>
      <c r="AC348" s="42"/>
      <c r="AD348" s="42"/>
      <c r="AE348" s="42"/>
      <c r="AT348" s="20" t="s">
        <v>223</v>
      </c>
      <c r="AU348" s="20" t="s">
        <v>85</v>
      </c>
    </row>
    <row r="349" s="2" customFormat="1">
      <c r="A349" s="42"/>
      <c r="B349" s="43"/>
      <c r="C349" s="44"/>
      <c r="D349" s="236" t="s">
        <v>283</v>
      </c>
      <c r="E349" s="44"/>
      <c r="F349" s="267" t="s">
        <v>5384</v>
      </c>
      <c r="G349" s="44"/>
      <c r="H349" s="44"/>
      <c r="I349" s="231"/>
      <c r="J349" s="44"/>
      <c r="K349" s="44"/>
      <c r="L349" s="48"/>
      <c r="M349" s="232"/>
      <c r="N349" s="233"/>
      <c r="O349" s="88"/>
      <c r="P349" s="88"/>
      <c r="Q349" s="88"/>
      <c r="R349" s="88"/>
      <c r="S349" s="88"/>
      <c r="T349" s="89"/>
      <c r="U349" s="42"/>
      <c r="V349" s="42"/>
      <c r="W349" s="42"/>
      <c r="X349" s="42"/>
      <c r="Y349" s="42"/>
      <c r="Z349" s="42"/>
      <c r="AA349" s="42"/>
      <c r="AB349" s="42"/>
      <c r="AC349" s="42"/>
      <c r="AD349" s="42"/>
      <c r="AE349" s="42"/>
      <c r="AT349" s="20" t="s">
        <v>283</v>
      </c>
      <c r="AU349" s="20" t="s">
        <v>85</v>
      </c>
    </row>
    <row r="350" s="13" customFormat="1">
      <c r="A350" s="13"/>
      <c r="B350" s="234"/>
      <c r="C350" s="235"/>
      <c r="D350" s="236" t="s">
        <v>225</v>
      </c>
      <c r="E350" s="237" t="s">
        <v>32</v>
      </c>
      <c r="F350" s="238" t="s">
        <v>5385</v>
      </c>
      <c r="G350" s="235"/>
      <c r="H350" s="237" t="s">
        <v>32</v>
      </c>
      <c r="I350" s="239"/>
      <c r="J350" s="235"/>
      <c r="K350" s="235"/>
      <c r="L350" s="240"/>
      <c r="M350" s="241"/>
      <c r="N350" s="242"/>
      <c r="O350" s="242"/>
      <c r="P350" s="242"/>
      <c r="Q350" s="242"/>
      <c r="R350" s="242"/>
      <c r="S350" s="242"/>
      <c r="T350" s="243"/>
      <c r="U350" s="13"/>
      <c r="V350" s="13"/>
      <c r="W350" s="13"/>
      <c r="X350" s="13"/>
      <c r="Y350" s="13"/>
      <c r="Z350" s="13"/>
      <c r="AA350" s="13"/>
      <c r="AB350" s="13"/>
      <c r="AC350" s="13"/>
      <c r="AD350" s="13"/>
      <c r="AE350" s="13"/>
      <c r="AT350" s="244" t="s">
        <v>225</v>
      </c>
      <c r="AU350" s="244" t="s">
        <v>85</v>
      </c>
      <c r="AV350" s="13" t="s">
        <v>83</v>
      </c>
      <c r="AW350" s="13" t="s">
        <v>38</v>
      </c>
      <c r="AX350" s="13" t="s">
        <v>76</v>
      </c>
      <c r="AY350" s="244" t="s">
        <v>214</v>
      </c>
    </row>
    <row r="351" s="13" customFormat="1">
      <c r="A351" s="13"/>
      <c r="B351" s="234"/>
      <c r="C351" s="235"/>
      <c r="D351" s="236" t="s">
        <v>225</v>
      </c>
      <c r="E351" s="237" t="s">
        <v>32</v>
      </c>
      <c r="F351" s="238" t="s">
        <v>5386</v>
      </c>
      <c r="G351" s="235"/>
      <c r="H351" s="237" t="s">
        <v>32</v>
      </c>
      <c r="I351" s="239"/>
      <c r="J351" s="235"/>
      <c r="K351" s="235"/>
      <c r="L351" s="240"/>
      <c r="M351" s="241"/>
      <c r="N351" s="242"/>
      <c r="O351" s="242"/>
      <c r="P351" s="242"/>
      <c r="Q351" s="242"/>
      <c r="R351" s="242"/>
      <c r="S351" s="242"/>
      <c r="T351" s="243"/>
      <c r="U351" s="13"/>
      <c r="V351" s="13"/>
      <c r="W351" s="13"/>
      <c r="X351" s="13"/>
      <c r="Y351" s="13"/>
      <c r="Z351" s="13"/>
      <c r="AA351" s="13"/>
      <c r="AB351" s="13"/>
      <c r="AC351" s="13"/>
      <c r="AD351" s="13"/>
      <c r="AE351" s="13"/>
      <c r="AT351" s="244" t="s">
        <v>225</v>
      </c>
      <c r="AU351" s="244" t="s">
        <v>85</v>
      </c>
      <c r="AV351" s="13" t="s">
        <v>83</v>
      </c>
      <c r="AW351" s="13" t="s">
        <v>38</v>
      </c>
      <c r="AX351" s="13" t="s">
        <v>76</v>
      </c>
      <c r="AY351" s="244" t="s">
        <v>214</v>
      </c>
    </row>
    <row r="352" s="13" customFormat="1">
      <c r="A352" s="13"/>
      <c r="B352" s="234"/>
      <c r="C352" s="235"/>
      <c r="D352" s="236" t="s">
        <v>225</v>
      </c>
      <c r="E352" s="237" t="s">
        <v>32</v>
      </c>
      <c r="F352" s="238" t="s">
        <v>5387</v>
      </c>
      <c r="G352" s="235"/>
      <c r="H352" s="237" t="s">
        <v>32</v>
      </c>
      <c r="I352" s="239"/>
      <c r="J352" s="235"/>
      <c r="K352" s="235"/>
      <c r="L352" s="240"/>
      <c r="M352" s="241"/>
      <c r="N352" s="242"/>
      <c r="O352" s="242"/>
      <c r="P352" s="242"/>
      <c r="Q352" s="242"/>
      <c r="R352" s="242"/>
      <c r="S352" s="242"/>
      <c r="T352" s="243"/>
      <c r="U352" s="13"/>
      <c r="V352" s="13"/>
      <c r="W352" s="13"/>
      <c r="X352" s="13"/>
      <c r="Y352" s="13"/>
      <c r="Z352" s="13"/>
      <c r="AA352" s="13"/>
      <c r="AB352" s="13"/>
      <c r="AC352" s="13"/>
      <c r="AD352" s="13"/>
      <c r="AE352" s="13"/>
      <c r="AT352" s="244" t="s">
        <v>225</v>
      </c>
      <c r="AU352" s="244" t="s">
        <v>85</v>
      </c>
      <c r="AV352" s="13" t="s">
        <v>83</v>
      </c>
      <c r="AW352" s="13" t="s">
        <v>38</v>
      </c>
      <c r="AX352" s="13" t="s">
        <v>76</v>
      </c>
      <c r="AY352" s="244" t="s">
        <v>214</v>
      </c>
    </row>
    <row r="353" s="13" customFormat="1">
      <c r="A353" s="13"/>
      <c r="B353" s="234"/>
      <c r="C353" s="235"/>
      <c r="D353" s="236" t="s">
        <v>225</v>
      </c>
      <c r="E353" s="237" t="s">
        <v>32</v>
      </c>
      <c r="F353" s="238" t="s">
        <v>5388</v>
      </c>
      <c r="G353" s="235"/>
      <c r="H353" s="237" t="s">
        <v>32</v>
      </c>
      <c r="I353" s="239"/>
      <c r="J353" s="235"/>
      <c r="K353" s="235"/>
      <c r="L353" s="240"/>
      <c r="M353" s="241"/>
      <c r="N353" s="242"/>
      <c r="O353" s="242"/>
      <c r="P353" s="242"/>
      <c r="Q353" s="242"/>
      <c r="R353" s="242"/>
      <c r="S353" s="242"/>
      <c r="T353" s="243"/>
      <c r="U353" s="13"/>
      <c r="V353" s="13"/>
      <c r="W353" s="13"/>
      <c r="X353" s="13"/>
      <c r="Y353" s="13"/>
      <c r="Z353" s="13"/>
      <c r="AA353" s="13"/>
      <c r="AB353" s="13"/>
      <c r="AC353" s="13"/>
      <c r="AD353" s="13"/>
      <c r="AE353" s="13"/>
      <c r="AT353" s="244" t="s">
        <v>225</v>
      </c>
      <c r="AU353" s="244" t="s">
        <v>85</v>
      </c>
      <c r="AV353" s="13" t="s">
        <v>83</v>
      </c>
      <c r="AW353" s="13" t="s">
        <v>38</v>
      </c>
      <c r="AX353" s="13" t="s">
        <v>76</v>
      </c>
      <c r="AY353" s="244" t="s">
        <v>214</v>
      </c>
    </row>
    <row r="354" s="13" customFormat="1">
      <c r="A354" s="13"/>
      <c r="B354" s="234"/>
      <c r="C354" s="235"/>
      <c r="D354" s="236" t="s">
        <v>225</v>
      </c>
      <c r="E354" s="237" t="s">
        <v>32</v>
      </c>
      <c r="F354" s="238" t="s">
        <v>5389</v>
      </c>
      <c r="G354" s="235"/>
      <c r="H354" s="237" t="s">
        <v>32</v>
      </c>
      <c r="I354" s="239"/>
      <c r="J354" s="235"/>
      <c r="K354" s="235"/>
      <c r="L354" s="240"/>
      <c r="M354" s="241"/>
      <c r="N354" s="242"/>
      <c r="O354" s="242"/>
      <c r="P354" s="242"/>
      <c r="Q354" s="242"/>
      <c r="R354" s="242"/>
      <c r="S354" s="242"/>
      <c r="T354" s="243"/>
      <c r="U354" s="13"/>
      <c r="V354" s="13"/>
      <c r="W354" s="13"/>
      <c r="X354" s="13"/>
      <c r="Y354" s="13"/>
      <c r="Z354" s="13"/>
      <c r="AA354" s="13"/>
      <c r="AB354" s="13"/>
      <c r="AC354" s="13"/>
      <c r="AD354" s="13"/>
      <c r="AE354" s="13"/>
      <c r="AT354" s="244" t="s">
        <v>225</v>
      </c>
      <c r="AU354" s="244" t="s">
        <v>85</v>
      </c>
      <c r="AV354" s="13" t="s">
        <v>83</v>
      </c>
      <c r="AW354" s="13" t="s">
        <v>38</v>
      </c>
      <c r="AX354" s="13" t="s">
        <v>76</v>
      </c>
      <c r="AY354" s="244" t="s">
        <v>214</v>
      </c>
    </row>
    <row r="355" s="13" customFormat="1">
      <c r="A355" s="13"/>
      <c r="B355" s="234"/>
      <c r="C355" s="235"/>
      <c r="D355" s="236" t="s">
        <v>225</v>
      </c>
      <c r="E355" s="237" t="s">
        <v>32</v>
      </c>
      <c r="F355" s="238" t="s">
        <v>5390</v>
      </c>
      <c r="G355" s="235"/>
      <c r="H355" s="237" t="s">
        <v>32</v>
      </c>
      <c r="I355" s="239"/>
      <c r="J355" s="235"/>
      <c r="K355" s="235"/>
      <c r="L355" s="240"/>
      <c r="M355" s="241"/>
      <c r="N355" s="242"/>
      <c r="O355" s="242"/>
      <c r="P355" s="242"/>
      <c r="Q355" s="242"/>
      <c r="R355" s="242"/>
      <c r="S355" s="242"/>
      <c r="T355" s="243"/>
      <c r="U355" s="13"/>
      <c r="V355" s="13"/>
      <c r="W355" s="13"/>
      <c r="X355" s="13"/>
      <c r="Y355" s="13"/>
      <c r="Z355" s="13"/>
      <c r="AA355" s="13"/>
      <c r="AB355" s="13"/>
      <c r="AC355" s="13"/>
      <c r="AD355" s="13"/>
      <c r="AE355" s="13"/>
      <c r="AT355" s="244" t="s">
        <v>225</v>
      </c>
      <c r="AU355" s="244" t="s">
        <v>85</v>
      </c>
      <c r="AV355" s="13" t="s">
        <v>83</v>
      </c>
      <c r="AW355" s="13" t="s">
        <v>38</v>
      </c>
      <c r="AX355" s="13" t="s">
        <v>76</v>
      </c>
      <c r="AY355" s="244" t="s">
        <v>214</v>
      </c>
    </row>
    <row r="356" s="13" customFormat="1">
      <c r="A356" s="13"/>
      <c r="B356" s="234"/>
      <c r="C356" s="235"/>
      <c r="D356" s="236" t="s">
        <v>225</v>
      </c>
      <c r="E356" s="237" t="s">
        <v>32</v>
      </c>
      <c r="F356" s="238" t="s">
        <v>5391</v>
      </c>
      <c r="G356" s="235"/>
      <c r="H356" s="237" t="s">
        <v>32</v>
      </c>
      <c r="I356" s="239"/>
      <c r="J356" s="235"/>
      <c r="K356" s="235"/>
      <c r="L356" s="240"/>
      <c r="M356" s="241"/>
      <c r="N356" s="242"/>
      <c r="O356" s="242"/>
      <c r="P356" s="242"/>
      <c r="Q356" s="242"/>
      <c r="R356" s="242"/>
      <c r="S356" s="242"/>
      <c r="T356" s="243"/>
      <c r="U356" s="13"/>
      <c r="V356" s="13"/>
      <c r="W356" s="13"/>
      <c r="X356" s="13"/>
      <c r="Y356" s="13"/>
      <c r="Z356" s="13"/>
      <c r="AA356" s="13"/>
      <c r="AB356" s="13"/>
      <c r="AC356" s="13"/>
      <c r="AD356" s="13"/>
      <c r="AE356" s="13"/>
      <c r="AT356" s="244" t="s">
        <v>225</v>
      </c>
      <c r="AU356" s="244" t="s">
        <v>85</v>
      </c>
      <c r="AV356" s="13" t="s">
        <v>83</v>
      </c>
      <c r="AW356" s="13" t="s">
        <v>38</v>
      </c>
      <c r="AX356" s="13" t="s">
        <v>76</v>
      </c>
      <c r="AY356" s="244" t="s">
        <v>214</v>
      </c>
    </row>
    <row r="357" s="13" customFormat="1">
      <c r="A357" s="13"/>
      <c r="B357" s="234"/>
      <c r="C357" s="235"/>
      <c r="D357" s="236" t="s">
        <v>225</v>
      </c>
      <c r="E357" s="237" t="s">
        <v>32</v>
      </c>
      <c r="F357" s="238" t="s">
        <v>5392</v>
      </c>
      <c r="G357" s="235"/>
      <c r="H357" s="237" t="s">
        <v>32</v>
      </c>
      <c r="I357" s="239"/>
      <c r="J357" s="235"/>
      <c r="K357" s="235"/>
      <c r="L357" s="240"/>
      <c r="M357" s="241"/>
      <c r="N357" s="242"/>
      <c r="O357" s="242"/>
      <c r="P357" s="242"/>
      <c r="Q357" s="242"/>
      <c r="R357" s="242"/>
      <c r="S357" s="242"/>
      <c r="T357" s="243"/>
      <c r="U357" s="13"/>
      <c r="V357" s="13"/>
      <c r="W357" s="13"/>
      <c r="X357" s="13"/>
      <c r="Y357" s="13"/>
      <c r="Z357" s="13"/>
      <c r="AA357" s="13"/>
      <c r="AB357" s="13"/>
      <c r="AC357" s="13"/>
      <c r="AD357" s="13"/>
      <c r="AE357" s="13"/>
      <c r="AT357" s="244" t="s">
        <v>225</v>
      </c>
      <c r="AU357" s="244" t="s">
        <v>85</v>
      </c>
      <c r="AV357" s="13" t="s">
        <v>83</v>
      </c>
      <c r="AW357" s="13" t="s">
        <v>38</v>
      </c>
      <c r="AX357" s="13" t="s">
        <v>76</v>
      </c>
      <c r="AY357" s="244" t="s">
        <v>214</v>
      </c>
    </row>
    <row r="358" s="14" customFormat="1">
      <c r="A358" s="14"/>
      <c r="B358" s="245"/>
      <c r="C358" s="246"/>
      <c r="D358" s="236" t="s">
        <v>225</v>
      </c>
      <c r="E358" s="247" t="s">
        <v>32</v>
      </c>
      <c r="F358" s="248" t="s">
        <v>3266</v>
      </c>
      <c r="G358" s="246"/>
      <c r="H358" s="249">
        <v>232</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225</v>
      </c>
      <c r="AU358" s="255" t="s">
        <v>85</v>
      </c>
      <c r="AV358" s="14" t="s">
        <v>85</v>
      </c>
      <c r="AW358" s="14" t="s">
        <v>38</v>
      </c>
      <c r="AX358" s="14" t="s">
        <v>83</v>
      </c>
      <c r="AY358" s="255" t="s">
        <v>214</v>
      </c>
    </row>
    <row r="359" s="2" customFormat="1" ht="24.15" customHeight="1">
      <c r="A359" s="42"/>
      <c r="B359" s="43"/>
      <c r="C359" s="216" t="s">
        <v>273</v>
      </c>
      <c r="D359" s="216" t="s">
        <v>217</v>
      </c>
      <c r="E359" s="217" t="s">
        <v>5393</v>
      </c>
      <c r="F359" s="218" t="s">
        <v>5394</v>
      </c>
      <c r="G359" s="219" t="s">
        <v>280</v>
      </c>
      <c r="H359" s="220">
        <v>111.5</v>
      </c>
      <c r="I359" s="221"/>
      <c r="J359" s="222">
        <f>ROUND(I359*H359,2)</f>
        <v>0</v>
      </c>
      <c r="K359" s="218" t="s">
        <v>221</v>
      </c>
      <c r="L359" s="48"/>
      <c r="M359" s="223" t="s">
        <v>32</v>
      </c>
      <c r="N359" s="224" t="s">
        <v>47</v>
      </c>
      <c r="O359" s="88"/>
      <c r="P359" s="225">
        <f>O359*H359</f>
        <v>0</v>
      </c>
      <c r="Q359" s="225">
        <v>0.00167</v>
      </c>
      <c r="R359" s="225">
        <f>Q359*H359</f>
        <v>0.18620500000000001</v>
      </c>
      <c r="S359" s="225">
        <v>0</v>
      </c>
      <c r="T359" s="226">
        <f>S359*H359</f>
        <v>0</v>
      </c>
      <c r="U359" s="42"/>
      <c r="V359" s="42"/>
      <c r="W359" s="42"/>
      <c r="X359" s="42"/>
      <c r="Y359" s="42"/>
      <c r="Z359" s="42"/>
      <c r="AA359" s="42"/>
      <c r="AB359" s="42"/>
      <c r="AC359" s="42"/>
      <c r="AD359" s="42"/>
      <c r="AE359" s="42"/>
      <c r="AR359" s="227" t="s">
        <v>215</v>
      </c>
      <c r="AT359" s="227" t="s">
        <v>217</v>
      </c>
      <c r="AU359" s="227" t="s">
        <v>85</v>
      </c>
      <c r="AY359" s="20" t="s">
        <v>214</v>
      </c>
      <c r="BE359" s="228">
        <f>IF(N359="základní",J359,0)</f>
        <v>0</v>
      </c>
      <c r="BF359" s="228">
        <f>IF(N359="snížená",J359,0)</f>
        <v>0</v>
      </c>
      <c r="BG359" s="228">
        <f>IF(N359="zákl. přenesená",J359,0)</f>
        <v>0</v>
      </c>
      <c r="BH359" s="228">
        <f>IF(N359="sníž. přenesená",J359,0)</f>
        <v>0</v>
      </c>
      <c r="BI359" s="228">
        <f>IF(N359="nulová",J359,0)</f>
        <v>0</v>
      </c>
      <c r="BJ359" s="20" t="s">
        <v>83</v>
      </c>
      <c r="BK359" s="228">
        <f>ROUND(I359*H359,2)</f>
        <v>0</v>
      </c>
      <c r="BL359" s="20" t="s">
        <v>215</v>
      </c>
      <c r="BM359" s="227" t="s">
        <v>5395</v>
      </c>
    </row>
    <row r="360" s="2" customFormat="1">
      <c r="A360" s="42"/>
      <c r="B360" s="43"/>
      <c r="C360" s="44"/>
      <c r="D360" s="229" t="s">
        <v>223</v>
      </c>
      <c r="E360" s="44"/>
      <c r="F360" s="230" t="s">
        <v>5396</v>
      </c>
      <c r="G360" s="44"/>
      <c r="H360" s="44"/>
      <c r="I360" s="231"/>
      <c r="J360" s="44"/>
      <c r="K360" s="44"/>
      <c r="L360" s="48"/>
      <c r="M360" s="232"/>
      <c r="N360" s="233"/>
      <c r="O360" s="88"/>
      <c r="P360" s="88"/>
      <c r="Q360" s="88"/>
      <c r="R360" s="88"/>
      <c r="S360" s="88"/>
      <c r="T360" s="89"/>
      <c r="U360" s="42"/>
      <c r="V360" s="42"/>
      <c r="W360" s="42"/>
      <c r="X360" s="42"/>
      <c r="Y360" s="42"/>
      <c r="Z360" s="42"/>
      <c r="AA360" s="42"/>
      <c r="AB360" s="42"/>
      <c r="AC360" s="42"/>
      <c r="AD360" s="42"/>
      <c r="AE360" s="42"/>
      <c r="AT360" s="20" t="s">
        <v>223</v>
      </c>
      <c r="AU360" s="20" t="s">
        <v>85</v>
      </c>
    </row>
    <row r="361" s="2" customFormat="1">
      <c r="A361" s="42"/>
      <c r="B361" s="43"/>
      <c r="C361" s="44"/>
      <c r="D361" s="236" t="s">
        <v>283</v>
      </c>
      <c r="E361" s="44"/>
      <c r="F361" s="267" t="s">
        <v>5397</v>
      </c>
      <c r="G361" s="44"/>
      <c r="H361" s="44"/>
      <c r="I361" s="231"/>
      <c r="J361" s="44"/>
      <c r="K361" s="44"/>
      <c r="L361" s="48"/>
      <c r="M361" s="232"/>
      <c r="N361" s="233"/>
      <c r="O361" s="88"/>
      <c r="P361" s="88"/>
      <c r="Q361" s="88"/>
      <c r="R361" s="88"/>
      <c r="S361" s="88"/>
      <c r="T361" s="89"/>
      <c r="U361" s="42"/>
      <c r="V361" s="42"/>
      <c r="W361" s="42"/>
      <c r="X361" s="42"/>
      <c r="Y361" s="42"/>
      <c r="Z361" s="42"/>
      <c r="AA361" s="42"/>
      <c r="AB361" s="42"/>
      <c r="AC361" s="42"/>
      <c r="AD361" s="42"/>
      <c r="AE361" s="42"/>
      <c r="AT361" s="20" t="s">
        <v>283</v>
      </c>
      <c r="AU361" s="20" t="s">
        <v>85</v>
      </c>
    </row>
    <row r="362" s="13" customFormat="1">
      <c r="A362" s="13"/>
      <c r="B362" s="234"/>
      <c r="C362" s="235"/>
      <c r="D362" s="236" t="s">
        <v>225</v>
      </c>
      <c r="E362" s="237" t="s">
        <v>32</v>
      </c>
      <c r="F362" s="238" t="s">
        <v>5398</v>
      </c>
      <c r="G362" s="235"/>
      <c r="H362" s="237" t="s">
        <v>32</v>
      </c>
      <c r="I362" s="239"/>
      <c r="J362" s="235"/>
      <c r="K362" s="235"/>
      <c r="L362" s="240"/>
      <c r="M362" s="241"/>
      <c r="N362" s="242"/>
      <c r="O362" s="242"/>
      <c r="P362" s="242"/>
      <c r="Q362" s="242"/>
      <c r="R362" s="242"/>
      <c r="S362" s="242"/>
      <c r="T362" s="243"/>
      <c r="U362" s="13"/>
      <c r="V362" s="13"/>
      <c r="W362" s="13"/>
      <c r="X362" s="13"/>
      <c r="Y362" s="13"/>
      <c r="Z362" s="13"/>
      <c r="AA362" s="13"/>
      <c r="AB362" s="13"/>
      <c r="AC362" s="13"/>
      <c r="AD362" s="13"/>
      <c r="AE362" s="13"/>
      <c r="AT362" s="244" t="s">
        <v>225</v>
      </c>
      <c r="AU362" s="244" t="s">
        <v>85</v>
      </c>
      <c r="AV362" s="13" t="s">
        <v>83</v>
      </c>
      <c r="AW362" s="13" t="s">
        <v>38</v>
      </c>
      <c r="AX362" s="13" t="s">
        <v>76</v>
      </c>
      <c r="AY362" s="244" t="s">
        <v>214</v>
      </c>
    </row>
    <row r="363" s="14" customFormat="1">
      <c r="A363" s="14"/>
      <c r="B363" s="245"/>
      <c r="C363" s="246"/>
      <c r="D363" s="236" t="s">
        <v>225</v>
      </c>
      <c r="E363" s="247" t="s">
        <v>32</v>
      </c>
      <c r="F363" s="248" t="s">
        <v>5399</v>
      </c>
      <c r="G363" s="246"/>
      <c r="H363" s="249">
        <v>72.5</v>
      </c>
      <c r="I363" s="250"/>
      <c r="J363" s="246"/>
      <c r="K363" s="246"/>
      <c r="L363" s="251"/>
      <c r="M363" s="252"/>
      <c r="N363" s="253"/>
      <c r="O363" s="253"/>
      <c r="P363" s="253"/>
      <c r="Q363" s="253"/>
      <c r="R363" s="253"/>
      <c r="S363" s="253"/>
      <c r="T363" s="254"/>
      <c r="U363" s="14"/>
      <c r="V363" s="14"/>
      <c r="W363" s="14"/>
      <c r="X363" s="14"/>
      <c r="Y363" s="14"/>
      <c r="Z363" s="14"/>
      <c r="AA363" s="14"/>
      <c r="AB363" s="14"/>
      <c r="AC363" s="14"/>
      <c r="AD363" s="14"/>
      <c r="AE363" s="14"/>
      <c r="AT363" s="255" t="s">
        <v>225</v>
      </c>
      <c r="AU363" s="255" t="s">
        <v>85</v>
      </c>
      <c r="AV363" s="14" t="s">
        <v>85</v>
      </c>
      <c r="AW363" s="14" t="s">
        <v>38</v>
      </c>
      <c r="AX363" s="14" t="s">
        <v>76</v>
      </c>
      <c r="AY363" s="255" t="s">
        <v>214</v>
      </c>
    </row>
    <row r="364" s="13" customFormat="1">
      <c r="A364" s="13"/>
      <c r="B364" s="234"/>
      <c r="C364" s="235"/>
      <c r="D364" s="236" t="s">
        <v>225</v>
      </c>
      <c r="E364" s="237" t="s">
        <v>32</v>
      </c>
      <c r="F364" s="238" t="s">
        <v>5400</v>
      </c>
      <c r="G364" s="235"/>
      <c r="H364" s="237" t="s">
        <v>32</v>
      </c>
      <c r="I364" s="239"/>
      <c r="J364" s="235"/>
      <c r="K364" s="235"/>
      <c r="L364" s="240"/>
      <c r="M364" s="241"/>
      <c r="N364" s="242"/>
      <c r="O364" s="242"/>
      <c r="P364" s="242"/>
      <c r="Q364" s="242"/>
      <c r="R364" s="242"/>
      <c r="S364" s="242"/>
      <c r="T364" s="243"/>
      <c r="U364" s="13"/>
      <c r="V364" s="13"/>
      <c r="W364" s="13"/>
      <c r="X364" s="13"/>
      <c r="Y364" s="13"/>
      <c r="Z364" s="13"/>
      <c r="AA364" s="13"/>
      <c r="AB364" s="13"/>
      <c r="AC364" s="13"/>
      <c r="AD364" s="13"/>
      <c r="AE364" s="13"/>
      <c r="AT364" s="244" t="s">
        <v>225</v>
      </c>
      <c r="AU364" s="244" t="s">
        <v>85</v>
      </c>
      <c r="AV364" s="13" t="s">
        <v>83</v>
      </c>
      <c r="AW364" s="13" t="s">
        <v>38</v>
      </c>
      <c r="AX364" s="13" t="s">
        <v>76</v>
      </c>
      <c r="AY364" s="244" t="s">
        <v>214</v>
      </c>
    </row>
    <row r="365" s="13" customFormat="1">
      <c r="A365" s="13"/>
      <c r="B365" s="234"/>
      <c r="C365" s="235"/>
      <c r="D365" s="236" t="s">
        <v>225</v>
      </c>
      <c r="E365" s="237" t="s">
        <v>32</v>
      </c>
      <c r="F365" s="238" t="s">
        <v>5386</v>
      </c>
      <c r="G365" s="235"/>
      <c r="H365" s="237" t="s">
        <v>32</v>
      </c>
      <c r="I365" s="239"/>
      <c r="J365" s="235"/>
      <c r="K365" s="235"/>
      <c r="L365" s="240"/>
      <c r="M365" s="241"/>
      <c r="N365" s="242"/>
      <c r="O365" s="242"/>
      <c r="P365" s="242"/>
      <c r="Q365" s="242"/>
      <c r="R365" s="242"/>
      <c r="S365" s="242"/>
      <c r="T365" s="243"/>
      <c r="U365" s="13"/>
      <c r="V365" s="13"/>
      <c r="W365" s="13"/>
      <c r="X365" s="13"/>
      <c r="Y365" s="13"/>
      <c r="Z365" s="13"/>
      <c r="AA365" s="13"/>
      <c r="AB365" s="13"/>
      <c r="AC365" s="13"/>
      <c r="AD365" s="13"/>
      <c r="AE365" s="13"/>
      <c r="AT365" s="244" t="s">
        <v>225</v>
      </c>
      <c r="AU365" s="244" t="s">
        <v>85</v>
      </c>
      <c r="AV365" s="13" t="s">
        <v>83</v>
      </c>
      <c r="AW365" s="13" t="s">
        <v>38</v>
      </c>
      <c r="AX365" s="13" t="s">
        <v>76</v>
      </c>
      <c r="AY365" s="244" t="s">
        <v>214</v>
      </c>
    </row>
    <row r="366" s="13" customFormat="1">
      <c r="A366" s="13"/>
      <c r="B366" s="234"/>
      <c r="C366" s="235"/>
      <c r="D366" s="236" t="s">
        <v>225</v>
      </c>
      <c r="E366" s="237" t="s">
        <v>32</v>
      </c>
      <c r="F366" s="238" t="s">
        <v>5401</v>
      </c>
      <c r="G366" s="235"/>
      <c r="H366" s="237" t="s">
        <v>32</v>
      </c>
      <c r="I366" s="239"/>
      <c r="J366" s="235"/>
      <c r="K366" s="235"/>
      <c r="L366" s="240"/>
      <c r="M366" s="241"/>
      <c r="N366" s="242"/>
      <c r="O366" s="242"/>
      <c r="P366" s="242"/>
      <c r="Q366" s="242"/>
      <c r="R366" s="242"/>
      <c r="S366" s="242"/>
      <c r="T366" s="243"/>
      <c r="U366" s="13"/>
      <c r="V366" s="13"/>
      <c r="W366" s="13"/>
      <c r="X366" s="13"/>
      <c r="Y366" s="13"/>
      <c r="Z366" s="13"/>
      <c r="AA366" s="13"/>
      <c r="AB366" s="13"/>
      <c r="AC366" s="13"/>
      <c r="AD366" s="13"/>
      <c r="AE366" s="13"/>
      <c r="AT366" s="244" t="s">
        <v>225</v>
      </c>
      <c r="AU366" s="244" t="s">
        <v>85</v>
      </c>
      <c r="AV366" s="13" t="s">
        <v>83</v>
      </c>
      <c r="AW366" s="13" t="s">
        <v>38</v>
      </c>
      <c r="AX366" s="13" t="s">
        <v>76</v>
      </c>
      <c r="AY366" s="244" t="s">
        <v>214</v>
      </c>
    </row>
    <row r="367" s="13" customFormat="1">
      <c r="A367" s="13"/>
      <c r="B367" s="234"/>
      <c r="C367" s="235"/>
      <c r="D367" s="236" t="s">
        <v>225</v>
      </c>
      <c r="E367" s="237" t="s">
        <v>32</v>
      </c>
      <c r="F367" s="238" t="s">
        <v>5402</v>
      </c>
      <c r="G367" s="235"/>
      <c r="H367" s="237" t="s">
        <v>32</v>
      </c>
      <c r="I367" s="239"/>
      <c r="J367" s="235"/>
      <c r="K367" s="235"/>
      <c r="L367" s="240"/>
      <c r="M367" s="241"/>
      <c r="N367" s="242"/>
      <c r="O367" s="242"/>
      <c r="P367" s="242"/>
      <c r="Q367" s="242"/>
      <c r="R367" s="242"/>
      <c r="S367" s="242"/>
      <c r="T367" s="243"/>
      <c r="U367" s="13"/>
      <c r="V367" s="13"/>
      <c r="W367" s="13"/>
      <c r="X367" s="13"/>
      <c r="Y367" s="13"/>
      <c r="Z367" s="13"/>
      <c r="AA367" s="13"/>
      <c r="AB367" s="13"/>
      <c r="AC367" s="13"/>
      <c r="AD367" s="13"/>
      <c r="AE367" s="13"/>
      <c r="AT367" s="244" t="s">
        <v>225</v>
      </c>
      <c r="AU367" s="244" t="s">
        <v>85</v>
      </c>
      <c r="AV367" s="13" t="s">
        <v>83</v>
      </c>
      <c r="AW367" s="13" t="s">
        <v>38</v>
      </c>
      <c r="AX367" s="13" t="s">
        <v>76</v>
      </c>
      <c r="AY367" s="244" t="s">
        <v>214</v>
      </c>
    </row>
    <row r="368" s="13" customFormat="1">
      <c r="A368" s="13"/>
      <c r="B368" s="234"/>
      <c r="C368" s="235"/>
      <c r="D368" s="236" t="s">
        <v>225</v>
      </c>
      <c r="E368" s="237" t="s">
        <v>32</v>
      </c>
      <c r="F368" s="238" t="s">
        <v>5403</v>
      </c>
      <c r="G368" s="235"/>
      <c r="H368" s="237" t="s">
        <v>32</v>
      </c>
      <c r="I368" s="239"/>
      <c r="J368" s="235"/>
      <c r="K368" s="235"/>
      <c r="L368" s="240"/>
      <c r="M368" s="241"/>
      <c r="N368" s="242"/>
      <c r="O368" s="242"/>
      <c r="P368" s="242"/>
      <c r="Q368" s="242"/>
      <c r="R368" s="242"/>
      <c r="S368" s="242"/>
      <c r="T368" s="243"/>
      <c r="U368" s="13"/>
      <c r="V368" s="13"/>
      <c r="W368" s="13"/>
      <c r="X368" s="13"/>
      <c r="Y368" s="13"/>
      <c r="Z368" s="13"/>
      <c r="AA368" s="13"/>
      <c r="AB368" s="13"/>
      <c r="AC368" s="13"/>
      <c r="AD368" s="13"/>
      <c r="AE368" s="13"/>
      <c r="AT368" s="244" t="s">
        <v>225</v>
      </c>
      <c r="AU368" s="244" t="s">
        <v>85</v>
      </c>
      <c r="AV368" s="13" t="s">
        <v>83</v>
      </c>
      <c r="AW368" s="13" t="s">
        <v>38</v>
      </c>
      <c r="AX368" s="13" t="s">
        <v>76</v>
      </c>
      <c r="AY368" s="244" t="s">
        <v>214</v>
      </c>
    </row>
    <row r="369" s="13" customFormat="1">
      <c r="A369" s="13"/>
      <c r="B369" s="234"/>
      <c r="C369" s="235"/>
      <c r="D369" s="236" t="s">
        <v>225</v>
      </c>
      <c r="E369" s="237" t="s">
        <v>32</v>
      </c>
      <c r="F369" s="238" t="s">
        <v>5390</v>
      </c>
      <c r="G369" s="235"/>
      <c r="H369" s="237" t="s">
        <v>32</v>
      </c>
      <c r="I369" s="239"/>
      <c r="J369" s="235"/>
      <c r="K369" s="235"/>
      <c r="L369" s="240"/>
      <c r="M369" s="241"/>
      <c r="N369" s="242"/>
      <c r="O369" s="242"/>
      <c r="P369" s="242"/>
      <c r="Q369" s="242"/>
      <c r="R369" s="242"/>
      <c r="S369" s="242"/>
      <c r="T369" s="243"/>
      <c r="U369" s="13"/>
      <c r="V369" s="13"/>
      <c r="W369" s="13"/>
      <c r="X369" s="13"/>
      <c r="Y369" s="13"/>
      <c r="Z369" s="13"/>
      <c r="AA369" s="13"/>
      <c r="AB369" s="13"/>
      <c r="AC369" s="13"/>
      <c r="AD369" s="13"/>
      <c r="AE369" s="13"/>
      <c r="AT369" s="244" t="s">
        <v>225</v>
      </c>
      <c r="AU369" s="244" t="s">
        <v>85</v>
      </c>
      <c r="AV369" s="13" t="s">
        <v>83</v>
      </c>
      <c r="AW369" s="13" t="s">
        <v>38</v>
      </c>
      <c r="AX369" s="13" t="s">
        <v>76</v>
      </c>
      <c r="AY369" s="244" t="s">
        <v>214</v>
      </c>
    </row>
    <row r="370" s="13" customFormat="1">
      <c r="A370" s="13"/>
      <c r="B370" s="234"/>
      <c r="C370" s="235"/>
      <c r="D370" s="236" t="s">
        <v>225</v>
      </c>
      <c r="E370" s="237" t="s">
        <v>32</v>
      </c>
      <c r="F370" s="238" t="s">
        <v>5404</v>
      </c>
      <c r="G370" s="235"/>
      <c r="H370" s="237" t="s">
        <v>32</v>
      </c>
      <c r="I370" s="239"/>
      <c r="J370" s="235"/>
      <c r="K370" s="235"/>
      <c r="L370" s="240"/>
      <c r="M370" s="241"/>
      <c r="N370" s="242"/>
      <c r="O370" s="242"/>
      <c r="P370" s="242"/>
      <c r="Q370" s="242"/>
      <c r="R370" s="242"/>
      <c r="S370" s="242"/>
      <c r="T370" s="243"/>
      <c r="U370" s="13"/>
      <c r="V370" s="13"/>
      <c r="W370" s="13"/>
      <c r="X370" s="13"/>
      <c r="Y370" s="13"/>
      <c r="Z370" s="13"/>
      <c r="AA370" s="13"/>
      <c r="AB370" s="13"/>
      <c r="AC370" s="13"/>
      <c r="AD370" s="13"/>
      <c r="AE370" s="13"/>
      <c r="AT370" s="244" t="s">
        <v>225</v>
      </c>
      <c r="AU370" s="244" t="s">
        <v>85</v>
      </c>
      <c r="AV370" s="13" t="s">
        <v>83</v>
      </c>
      <c r="AW370" s="13" t="s">
        <v>38</v>
      </c>
      <c r="AX370" s="13" t="s">
        <v>76</v>
      </c>
      <c r="AY370" s="244" t="s">
        <v>214</v>
      </c>
    </row>
    <row r="371" s="14" customFormat="1">
      <c r="A371" s="14"/>
      <c r="B371" s="245"/>
      <c r="C371" s="246"/>
      <c r="D371" s="236" t="s">
        <v>225</v>
      </c>
      <c r="E371" s="247" t="s">
        <v>32</v>
      </c>
      <c r="F371" s="248" t="s">
        <v>470</v>
      </c>
      <c r="G371" s="246"/>
      <c r="H371" s="249">
        <v>39</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225</v>
      </c>
      <c r="AU371" s="255" t="s">
        <v>85</v>
      </c>
      <c r="AV371" s="14" t="s">
        <v>85</v>
      </c>
      <c r="AW371" s="14" t="s">
        <v>38</v>
      </c>
      <c r="AX371" s="14" t="s">
        <v>76</v>
      </c>
      <c r="AY371" s="255" t="s">
        <v>214</v>
      </c>
    </row>
    <row r="372" s="15" customFormat="1">
      <c r="A372" s="15"/>
      <c r="B372" s="256"/>
      <c r="C372" s="257"/>
      <c r="D372" s="236" t="s">
        <v>225</v>
      </c>
      <c r="E372" s="258" t="s">
        <v>32</v>
      </c>
      <c r="F372" s="259" t="s">
        <v>256</v>
      </c>
      <c r="G372" s="257"/>
      <c r="H372" s="260">
        <v>111.5</v>
      </c>
      <c r="I372" s="261"/>
      <c r="J372" s="257"/>
      <c r="K372" s="257"/>
      <c r="L372" s="262"/>
      <c r="M372" s="263"/>
      <c r="N372" s="264"/>
      <c r="O372" s="264"/>
      <c r="P372" s="264"/>
      <c r="Q372" s="264"/>
      <c r="R372" s="264"/>
      <c r="S372" s="264"/>
      <c r="T372" s="265"/>
      <c r="U372" s="15"/>
      <c r="V372" s="15"/>
      <c r="W372" s="15"/>
      <c r="X372" s="15"/>
      <c r="Y372" s="15"/>
      <c r="Z372" s="15"/>
      <c r="AA372" s="15"/>
      <c r="AB372" s="15"/>
      <c r="AC372" s="15"/>
      <c r="AD372" s="15"/>
      <c r="AE372" s="15"/>
      <c r="AT372" s="266" t="s">
        <v>225</v>
      </c>
      <c r="AU372" s="266" t="s">
        <v>85</v>
      </c>
      <c r="AV372" s="15" t="s">
        <v>215</v>
      </c>
      <c r="AW372" s="15" t="s">
        <v>38</v>
      </c>
      <c r="AX372" s="15" t="s">
        <v>83</v>
      </c>
      <c r="AY372" s="266" t="s">
        <v>214</v>
      </c>
    </row>
    <row r="373" s="2" customFormat="1" ht="37.8" customHeight="1">
      <c r="A373" s="42"/>
      <c r="B373" s="43"/>
      <c r="C373" s="216" t="s">
        <v>277</v>
      </c>
      <c r="D373" s="216" t="s">
        <v>217</v>
      </c>
      <c r="E373" s="217" t="s">
        <v>5405</v>
      </c>
      <c r="F373" s="218" t="s">
        <v>5406</v>
      </c>
      <c r="G373" s="219" t="s">
        <v>230</v>
      </c>
      <c r="H373" s="220">
        <v>159.40000000000001</v>
      </c>
      <c r="I373" s="221"/>
      <c r="J373" s="222">
        <f>ROUND(I373*H373,2)</f>
        <v>0</v>
      </c>
      <c r="K373" s="218" t="s">
        <v>221</v>
      </c>
      <c r="L373" s="48"/>
      <c r="M373" s="223" t="s">
        <v>32</v>
      </c>
      <c r="N373" s="224" t="s">
        <v>47</v>
      </c>
      <c r="O373" s="88"/>
      <c r="P373" s="225">
        <f>O373*H373</f>
        <v>0</v>
      </c>
      <c r="Q373" s="225">
        <v>0.00038999999999999999</v>
      </c>
      <c r="R373" s="225">
        <f>Q373*H373</f>
        <v>0.062165999999999999</v>
      </c>
      <c r="S373" s="225">
        <v>6.0000000000000002E-05</v>
      </c>
      <c r="T373" s="226">
        <f>S373*H373</f>
        <v>0.0095640000000000013</v>
      </c>
      <c r="U373" s="42"/>
      <c r="V373" s="42"/>
      <c r="W373" s="42"/>
      <c r="X373" s="42"/>
      <c r="Y373" s="42"/>
      <c r="Z373" s="42"/>
      <c r="AA373" s="42"/>
      <c r="AB373" s="42"/>
      <c r="AC373" s="42"/>
      <c r="AD373" s="42"/>
      <c r="AE373" s="42"/>
      <c r="AR373" s="227" t="s">
        <v>215</v>
      </c>
      <c r="AT373" s="227" t="s">
        <v>217</v>
      </c>
      <c r="AU373" s="227" t="s">
        <v>85</v>
      </c>
      <c r="AY373" s="20" t="s">
        <v>214</v>
      </c>
      <c r="BE373" s="228">
        <f>IF(N373="základní",J373,0)</f>
        <v>0</v>
      </c>
      <c r="BF373" s="228">
        <f>IF(N373="snížená",J373,0)</f>
        <v>0</v>
      </c>
      <c r="BG373" s="228">
        <f>IF(N373="zákl. přenesená",J373,0)</f>
        <v>0</v>
      </c>
      <c r="BH373" s="228">
        <f>IF(N373="sníž. přenesená",J373,0)</f>
        <v>0</v>
      </c>
      <c r="BI373" s="228">
        <f>IF(N373="nulová",J373,0)</f>
        <v>0</v>
      </c>
      <c r="BJ373" s="20" t="s">
        <v>83</v>
      </c>
      <c r="BK373" s="228">
        <f>ROUND(I373*H373,2)</f>
        <v>0</v>
      </c>
      <c r="BL373" s="20" t="s">
        <v>215</v>
      </c>
      <c r="BM373" s="227" t="s">
        <v>5407</v>
      </c>
    </row>
    <row r="374" s="2" customFormat="1">
      <c r="A374" s="42"/>
      <c r="B374" s="43"/>
      <c r="C374" s="44"/>
      <c r="D374" s="229" t="s">
        <v>223</v>
      </c>
      <c r="E374" s="44"/>
      <c r="F374" s="230" t="s">
        <v>5408</v>
      </c>
      <c r="G374" s="44"/>
      <c r="H374" s="44"/>
      <c r="I374" s="231"/>
      <c r="J374" s="44"/>
      <c r="K374" s="44"/>
      <c r="L374" s="48"/>
      <c r="M374" s="232"/>
      <c r="N374" s="233"/>
      <c r="O374" s="88"/>
      <c r="P374" s="88"/>
      <c r="Q374" s="88"/>
      <c r="R374" s="88"/>
      <c r="S374" s="88"/>
      <c r="T374" s="89"/>
      <c r="U374" s="42"/>
      <c r="V374" s="42"/>
      <c r="W374" s="42"/>
      <c r="X374" s="42"/>
      <c r="Y374" s="42"/>
      <c r="Z374" s="42"/>
      <c r="AA374" s="42"/>
      <c r="AB374" s="42"/>
      <c r="AC374" s="42"/>
      <c r="AD374" s="42"/>
      <c r="AE374" s="42"/>
      <c r="AT374" s="20" t="s">
        <v>223</v>
      </c>
      <c r="AU374" s="20" t="s">
        <v>85</v>
      </c>
    </row>
    <row r="375" s="13" customFormat="1">
      <c r="A375" s="13"/>
      <c r="B375" s="234"/>
      <c r="C375" s="235"/>
      <c r="D375" s="236" t="s">
        <v>225</v>
      </c>
      <c r="E375" s="237" t="s">
        <v>32</v>
      </c>
      <c r="F375" s="238" t="s">
        <v>5409</v>
      </c>
      <c r="G375" s="235"/>
      <c r="H375" s="237" t="s">
        <v>32</v>
      </c>
      <c r="I375" s="239"/>
      <c r="J375" s="235"/>
      <c r="K375" s="235"/>
      <c r="L375" s="240"/>
      <c r="M375" s="241"/>
      <c r="N375" s="242"/>
      <c r="O375" s="242"/>
      <c r="P375" s="242"/>
      <c r="Q375" s="242"/>
      <c r="R375" s="242"/>
      <c r="S375" s="242"/>
      <c r="T375" s="243"/>
      <c r="U375" s="13"/>
      <c r="V375" s="13"/>
      <c r="W375" s="13"/>
      <c r="X375" s="13"/>
      <c r="Y375" s="13"/>
      <c r="Z375" s="13"/>
      <c r="AA375" s="13"/>
      <c r="AB375" s="13"/>
      <c r="AC375" s="13"/>
      <c r="AD375" s="13"/>
      <c r="AE375" s="13"/>
      <c r="AT375" s="244" t="s">
        <v>225</v>
      </c>
      <c r="AU375" s="244" t="s">
        <v>85</v>
      </c>
      <c r="AV375" s="13" t="s">
        <v>83</v>
      </c>
      <c r="AW375" s="13" t="s">
        <v>38</v>
      </c>
      <c r="AX375" s="13" t="s">
        <v>76</v>
      </c>
      <c r="AY375" s="244" t="s">
        <v>214</v>
      </c>
    </row>
    <row r="376" s="14" customFormat="1">
      <c r="A376" s="14"/>
      <c r="B376" s="245"/>
      <c r="C376" s="246"/>
      <c r="D376" s="236" t="s">
        <v>225</v>
      </c>
      <c r="E376" s="247" t="s">
        <v>32</v>
      </c>
      <c r="F376" s="248" t="s">
        <v>5410</v>
      </c>
      <c r="G376" s="246"/>
      <c r="H376" s="249">
        <v>159.40000000000001</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225</v>
      </c>
      <c r="AU376" s="255" t="s">
        <v>85</v>
      </c>
      <c r="AV376" s="14" t="s">
        <v>85</v>
      </c>
      <c r="AW376" s="14" t="s">
        <v>38</v>
      </c>
      <c r="AX376" s="14" t="s">
        <v>83</v>
      </c>
      <c r="AY376" s="255" t="s">
        <v>214</v>
      </c>
    </row>
    <row r="377" s="2" customFormat="1" ht="33" customHeight="1">
      <c r="A377" s="42"/>
      <c r="B377" s="43"/>
      <c r="C377" s="216" t="s">
        <v>301</v>
      </c>
      <c r="D377" s="216" t="s">
        <v>217</v>
      </c>
      <c r="E377" s="217" t="s">
        <v>5411</v>
      </c>
      <c r="F377" s="218" t="s">
        <v>5412</v>
      </c>
      <c r="G377" s="219" t="s">
        <v>230</v>
      </c>
      <c r="H377" s="220">
        <v>87</v>
      </c>
      <c r="I377" s="221"/>
      <c r="J377" s="222">
        <f>ROUND(I377*H377,2)</f>
        <v>0</v>
      </c>
      <c r="K377" s="218" t="s">
        <v>32</v>
      </c>
      <c r="L377" s="48"/>
      <c r="M377" s="223" t="s">
        <v>32</v>
      </c>
      <c r="N377" s="224" t="s">
        <v>47</v>
      </c>
      <c r="O377" s="88"/>
      <c r="P377" s="225">
        <f>O377*H377</f>
        <v>0</v>
      </c>
      <c r="Q377" s="225">
        <v>0.029999999999999999</v>
      </c>
      <c r="R377" s="225">
        <f>Q377*H377</f>
        <v>2.6099999999999999</v>
      </c>
      <c r="S377" s="225">
        <v>0.0050000000000000001</v>
      </c>
      <c r="T377" s="226">
        <f>S377*H377</f>
        <v>0.435</v>
      </c>
      <c r="U377" s="42"/>
      <c r="V377" s="42"/>
      <c r="W377" s="42"/>
      <c r="X377" s="42"/>
      <c r="Y377" s="42"/>
      <c r="Z377" s="42"/>
      <c r="AA377" s="42"/>
      <c r="AB377" s="42"/>
      <c r="AC377" s="42"/>
      <c r="AD377" s="42"/>
      <c r="AE377" s="42"/>
      <c r="AR377" s="227" t="s">
        <v>215</v>
      </c>
      <c r="AT377" s="227" t="s">
        <v>217</v>
      </c>
      <c r="AU377" s="227" t="s">
        <v>85</v>
      </c>
      <c r="AY377" s="20" t="s">
        <v>214</v>
      </c>
      <c r="BE377" s="228">
        <f>IF(N377="základní",J377,0)</f>
        <v>0</v>
      </c>
      <c r="BF377" s="228">
        <f>IF(N377="snížená",J377,0)</f>
        <v>0</v>
      </c>
      <c r="BG377" s="228">
        <f>IF(N377="zákl. přenesená",J377,0)</f>
        <v>0</v>
      </c>
      <c r="BH377" s="228">
        <f>IF(N377="sníž. přenesená",J377,0)</f>
        <v>0</v>
      </c>
      <c r="BI377" s="228">
        <f>IF(N377="nulová",J377,0)</f>
        <v>0</v>
      </c>
      <c r="BJ377" s="20" t="s">
        <v>83</v>
      </c>
      <c r="BK377" s="228">
        <f>ROUND(I377*H377,2)</f>
        <v>0</v>
      </c>
      <c r="BL377" s="20" t="s">
        <v>215</v>
      </c>
      <c r="BM377" s="227" t="s">
        <v>5413</v>
      </c>
    </row>
    <row r="378" s="2" customFormat="1">
      <c r="A378" s="42"/>
      <c r="B378" s="43"/>
      <c r="C378" s="44"/>
      <c r="D378" s="236" t="s">
        <v>283</v>
      </c>
      <c r="E378" s="44"/>
      <c r="F378" s="267" t="s">
        <v>5414</v>
      </c>
      <c r="G378" s="44"/>
      <c r="H378" s="44"/>
      <c r="I378" s="231"/>
      <c r="J378" s="44"/>
      <c r="K378" s="44"/>
      <c r="L378" s="48"/>
      <c r="M378" s="232"/>
      <c r="N378" s="233"/>
      <c r="O378" s="88"/>
      <c r="P378" s="88"/>
      <c r="Q378" s="88"/>
      <c r="R378" s="88"/>
      <c r="S378" s="88"/>
      <c r="T378" s="89"/>
      <c r="U378" s="42"/>
      <c r="V378" s="42"/>
      <c r="W378" s="42"/>
      <c r="X378" s="42"/>
      <c r="Y378" s="42"/>
      <c r="Z378" s="42"/>
      <c r="AA378" s="42"/>
      <c r="AB378" s="42"/>
      <c r="AC378" s="42"/>
      <c r="AD378" s="42"/>
      <c r="AE378" s="42"/>
      <c r="AT378" s="20" t="s">
        <v>283</v>
      </c>
      <c r="AU378" s="20" t="s">
        <v>85</v>
      </c>
    </row>
    <row r="379" s="2" customFormat="1" ht="33" customHeight="1">
      <c r="A379" s="42"/>
      <c r="B379" s="43"/>
      <c r="C379" s="216" t="s">
        <v>8</v>
      </c>
      <c r="D379" s="216" t="s">
        <v>217</v>
      </c>
      <c r="E379" s="217" t="s">
        <v>5415</v>
      </c>
      <c r="F379" s="218" t="s">
        <v>5416</v>
      </c>
      <c r="G379" s="219" t="s">
        <v>230</v>
      </c>
      <c r="H379" s="220">
        <v>93</v>
      </c>
      <c r="I379" s="221"/>
      <c r="J379" s="222">
        <f>ROUND(I379*H379,2)</f>
        <v>0</v>
      </c>
      <c r="K379" s="218" t="s">
        <v>32</v>
      </c>
      <c r="L379" s="48"/>
      <c r="M379" s="223" t="s">
        <v>32</v>
      </c>
      <c r="N379" s="224" t="s">
        <v>47</v>
      </c>
      <c r="O379" s="88"/>
      <c r="P379" s="225">
        <f>O379*H379</f>
        <v>0</v>
      </c>
      <c r="Q379" s="225">
        <v>0.029999999999999999</v>
      </c>
      <c r="R379" s="225">
        <f>Q379*H379</f>
        <v>2.79</v>
      </c>
      <c r="S379" s="225">
        <v>0.0050000000000000001</v>
      </c>
      <c r="T379" s="226">
        <f>S379*H379</f>
        <v>0.46500000000000002</v>
      </c>
      <c r="U379" s="42"/>
      <c r="V379" s="42"/>
      <c r="W379" s="42"/>
      <c r="X379" s="42"/>
      <c r="Y379" s="42"/>
      <c r="Z379" s="42"/>
      <c r="AA379" s="42"/>
      <c r="AB379" s="42"/>
      <c r="AC379" s="42"/>
      <c r="AD379" s="42"/>
      <c r="AE379" s="42"/>
      <c r="AR379" s="227" t="s">
        <v>215</v>
      </c>
      <c r="AT379" s="227" t="s">
        <v>217</v>
      </c>
      <c r="AU379" s="227" t="s">
        <v>85</v>
      </c>
      <c r="AY379" s="20" t="s">
        <v>214</v>
      </c>
      <c r="BE379" s="228">
        <f>IF(N379="základní",J379,0)</f>
        <v>0</v>
      </c>
      <c r="BF379" s="228">
        <f>IF(N379="snížená",J379,0)</f>
        <v>0</v>
      </c>
      <c r="BG379" s="228">
        <f>IF(N379="zákl. přenesená",J379,0)</f>
        <v>0</v>
      </c>
      <c r="BH379" s="228">
        <f>IF(N379="sníž. přenesená",J379,0)</f>
        <v>0</v>
      </c>
      <c r="BI379" s="228">
        <f>IF(N379="nulová",J379,0)</f>
        <v>0</v>
      </c>
      <c r="BJ379" s="20" t="s">
        <v>83</v>
      </c>
      <c r="BK379" s="228">
        <f>ROUND(I379*H379,2)</f>
        <v>0</v>
      </c>
      <c r="BL379" s="20" t="s">
        <v>215</v>
      </c>
      <c r="BM379" s="227" t="s">
        <v>5417</v>
      </c>
    </row>
    <row r="380" s="2" customFormat="1">
      <c r="A380" s="42"/>
      <c r="B380" s="43"/>
      <c r="C380" s="44"/>
      <c r="D380" s="236" t="s">
        <v>283</v>
      </c>
      <c r="E380" s="44"/>
      <c r="F380" s="267" t="s">
        <v>5418</v>
      </c>
      <c r="G380" s="44"/>
      <c r="H380" s="44"/>
      <c r="I380" s="231"/>
      <c r="J380" s="44"/>
      <c r="K380" s="44"/>
      <c r="L380" s="48"/>
      <c r="M380" s="232"/>
      <c r="N380" s="233"/>
      <c r="O380" s="88"/>
      <c r="P380" s="88"/>
      <c r="Q380" s="88"/>
      <c r="R380" s="88"/>
      <c r="S380" s="88"/>
      <c r="T380" s="89"/>
      <c r="U380" s="42"/>
      <c r="V380" s="42"/>
      <c r="W380" s="42"/>
      <c r="X380" s="42"/>
      <c r="Y380" s="42"/>
      <c r="Z380" s="42"/>
      <c r="AA380" s="42"/>
      <c r="AB380" s="42"/>
      <c r="AC380" s="42"/>
      <c r="AD380" s="42"/>
      <c r="AE380" s="42"/>
      <c r="AT380" s="20" t="s">
        <v>283</v>
      </c>
      <c r="AU380" s="20" t="s">
        <v>85</v>
      </c>
    </row>
    <row r="381" s="2" customFormat="1" ht="33" customHeight="1">
      <c r="A381" s="42"/>
      <c r="B381" s="43"/>
      <c r="C381" s="216" t="s">
        <v>312</v>
      </c>
      <c r="D381" s="216" t="s">
        <v>217</v>
      </c>
      <c r="E381" s="217" t="s">
        <v>5419</v>
      </c>
      <c r="F381" s="218" t="s">
        <v>5420</v>
      </c>
      <c r="G381" s="219" t="s">
        <v>230</v>
      </c>
      <c r="H381" s="220">
        <v>27</v>
      </c>
      <c r="I381" s="221"/>
      <c r="J381" s="222">
        <f>ROUND(I381*H381,2)</f>
        <v>0</v>
      </c>
      <c r="K381" s="218" t="s">
        <v>32</v>
      </c>
      <c r="L381" s="48"/>
      <c r="M381" s="223" t="s">
        <v>32</v>
      </c>
      <c r="N381" s="224" t="s">
        <v>47</v>
      </c>
      <c r="O381" s="88"/>
      <c r="P381" s="225">
        <f>O381*H381</f>
        <v>0</v>
      </c>
      <c r="Q381" s="225">
        <v>0.029999999999999999</v>
      </c>
      <c r="R381" s="225">
        <f>Q381*H381</f>
        <v>0.80999999999999994</v>
      </c>
      <c r="S381" s="225">
        <v>0.0050000000000000001</v>
      </c>
      <c r="T381" s="226">
        <f>S381*H381</f>
        <v>0.13500000000000001</v>
      </c>
      <c r="U381" s="42"/>
      <c r="V381" s="42"/>
      <c r="W381" s="42"/>
      <c r="X381" s="42"/>
      <c r="Y381" s="42"/>
      <c r="Z381" s="42"/>
      <c r="AA381" s="42"/>
      <c r="AB381" s="42"/>
      <c r="AC381" s="42"/>
      <c r="AD381" s="42"/>
      <c r="AE381" s="42"/>
      <c r="AR381" s="227" t="s">
        <v>215</v>
      </c>
      <c r="AT381" s="227" t="s">
        <v>217</v>
      </c>
      <c r="AU381" s="227" t="s">
        <v>85</v>
      </c>
      <c r="AY381" s="20" t="s">
        <v>214</v>
      </c>
      <c r="BE381" s="228">
        <f>IF(N381="základní",J381,0)</f>
        <v>0</v>
      </c>
      <c r="BF381" s="228">
        <f>IF(N381="snížená",J381,0)</f>
        <v>0</v>
      </c>
      <c r="BG381" s="228">
        <f>IF(N381="zákl. přenesená",J381,0)</f>
        <v>0</v>
      </c>
      <c r="BH381" s="228">
        <f>IF(N381="sníž. přenesená",J381,0)</f>
        <v>0</v>
      </c>
      <c r="BI381" s="228">
        <f>IF(N381="nulová",J381,0)</f>
        <v>0</v>
      </c>
      <c r="BJ381" s="20" t="s">
        <v>83</v>
      </c>
      <c r="BK381" s="228">
        <f>ROUND(I381*H381,2)</f>
        <v>0</v>
      </c>
      <c r="BL381" s="20" t="s">
        <v>215</v>
      </c>
      <c r="BM381" s="227" t="s">
        <v>5421</v>
      </c>
    </row>
    <row r="382" s="2" customFormat="1">
      <c r="A382" s="42"/>
      <c r="B382" s="43"/>
      <c r="C382" s="44"/>
      <c r="D382" s="236" t="s">
        <v>283</v>
      </c>
      <c r="E382" s="44"/>
      <c r="F382" s="267" t="s">
        <v>5422</v>
      </c>
      <c r="G382" s="44"/>
      <c r="H382" s="44"/>
      <c r="I382" s="231"/>
      <c r="J382" s="44"/>
      <c r="K382" s="44"/>
      <c r="L382" s="48"/>
      <c r="M382" s="232"/>
      <c r="N382" s="233"/>
      <c r="O382" s="88"/>
      <c r="P382" s="88"/>
      <c r="Q382" s="88"/>
      <c r="R382" s="88"/>
      <c r="S382" s="88"/>
      <c r="T382" s="89"/>
      <c r="U382" s="42"/>
      <c r="V382" s="42"/>
      <c r="W382" s="42"/>
      <c r="X382" s="42"/>
      <c r="Y382" s="42"/>
      <c r="Z382" s="42"/>
      <c r="AA382" s="42"/>
      <c r="AB382" s="42"/>
      <c r="AC382" s="42"/>
      <c r="AD382" s="42"/>
      <c r="AE382" s="42"/>
      <c r="AT382" s="20" t="s">
        <v>283</v>
      </c>
      <c r="AU382" s="20" t="s">
        <v>85</v>
      </c>
    </row>
    <row r="383" s="2" customFormat="1" ht="33" customHeight="1">
      <c r="A383" s="42"/>
      <c r="B383" s="43"/>
      <c r="C383" s="216" t="s">
        <v>317</v>
      </c>
      <c r="D383" s="216" t="s">
        <v>217</v>
      </c>
      <c r="E383" s="217" t="s">
        <v>5423</v>
      </c>
      <c r="F383" s="218" t="s">
        <v>5424</v>
      </c>
      <c r="G383" s="219" t="s">
        <v>230</v>
      </c>
      <c r="H383" s="220">
        <v>3.5</v>
      </c>
      <c r="I383" s="221"/>
      <c r="J383" s="222">
        <f>ROUND(I383*H383,2)</f>
        <v>0</v>
      </c>
      <c r="K383" s="218" t="s">
        <v>32</v>
      </c>
      <c r="L383" s="48"/>
      <c r="M383" s="223" t="s">
        <v>32</v>
      </c>
      <c r="N383" s="224" t="s">
        <v>47</v>
      </c>
      <c r="O383" s="88"/>
      <c r="P383" s="225">
        <f>O383*H383</f>
        <v>0</v>
      </c>
      <c r="Q383" s="225">
        <v>0.029999999999999999</v>
      </c>
      <c r="R383" s="225">
        <f>Q383*H383</f>
        <v>0.105</v>
      </c>
      <c r="S383" s="225">
        <v>0.0050000000000000001</v>
      </c>
      <c r="T383" s="226">
        <f>S383*H383</f>
        <v>0.017500000000000002</v>
      </c>
      <c r="U383" s="42"/>
      <c r="V383" s="42"/>
      <c r="W383" s="42"/>
      <c r="X383" s="42"/>
      <c r="Y383" s="42"/>
      <c r="Z383" s="42"/>
      <c r="AA383" s="42"/>
      <c r="AB383" s="42"/>
      <c r="AC383" s="42"/>
      <c r="AD383" s="42"/>
      <c r="AE383" s="42"/>
      <c r="AR383" s="227" t="s">
        <v>215</v>
      </c>
      <c r="AT383" s="227" t="s">
        <v>217</v>
      </c>
      <c r="AU383" s="227" t="s">
        <v>85</v>
      </c>
      <c r="AY383" s="20" t="s">
        <v>214</v>
      </c>
      <c r="BE383" s="228">
        <f>IF(N383="základní",J383,0)</f>
        <v>0</v>
      </c>
      <c r="BF383" s="228">
        <f>IF(N383="snížená",J383,0)</f>
        <v>0</v>
      </c>
      <c r="BG383" s="228">
        <f>IF(N383="zákl. přenesená",J383,0)</f>
        <v>0</v>
      </c>
      <c r="BH383" s="228">
        <f>IF(N383="sníž. přenesená",J383,0)</f>
        <v>0</v>
      </c>
      <c r="BI383" s="228">
        <f>IF(N383="nulová",J383,0)</f>
        <v>0</v>
      </c>
      <c r="BJ383" s="20" t="s">
        <v>83</v>
      </c>
      <c r="BK383" s="228">
        <f>ROUND(I383*H383,2)</f>
        <v>0</v>
      </c>
      <c r="BL383" s="20" t="s">
        <v>215</v>
      </c>
      <c r="BM383" s="227" t="s">
        <v>5425</v>
      </c>
    </row>
    <row r="384" s="2" customFormat="1">
      <c r="A384" s="42"/>
      <c r="B384" s="43"/>
      <c r="C384" s="44"/>
      <c r="D384" s="236" t="s">
        <v>283</v>
      </c>
      <c r="E384" s="44"/>
      <c r="F384" s="267" t="s">
        <v>5426</v>
      </c>
      <c r="G384" s="44"/>
      <c r="H384" s="44"/>
      <c r="I384" s="231"/>
      <c r="J384" s="44"/>
      <c r="K384" s="44"/>
      <c r="L384" s="48"/>
      <c r="M384" s="232"/>
      <c r="N384" s="233"/>
      <c r="O384" s="88"/>
      <c r="P384" s="88"/>
      <c r="Q384" s="88"/>
      <c r="R384" s="88"/>
      <c r="S384" s="88"/>
      <c r="T384" s="89"/>
      <c r="U384" s="42"/>
      <c r="V384" s="42"/>
      <c r="W384" s="42"/>
      <c r="X384" s="42"/>
      <c r="Y384" s="42"/>
      <c r="Z384" s="42"/>
      <c r="AA384" s="42"/>
      <c r="AB384" s="42"/>
      <c r="AC384" s="42"/>
      <c r="AD384" s="42"/>
      <c r="AE384" s="42"/>
      <c r="AT384" s="20" t="s">
        <v>283</v>
      </c>
      <c r="AU384" s="20" t="s">
        <v>85</v>
      </c>
    </row>
    <row r="385" s="2" customFormat="1" ht="37.8" customHeight="1">
      <c r="A385" s="42"/>
      <c r="B385" s="43"/>
      <c r="C385" s="216" t="s">
        <v>324</v>
      </c>
      <c r="D385" s="216" t="s">
        <v>217</v>
      </c>
      <c r="E385" s="217" t="s">
        <v>5427</v>
      </c>
      <c r="F385" s="218" t="s">
        <v>5428</v>
      </c>
      <c r="G385" s="219" t="s">
        <v>230</v>
      </c>
      <c r="H385" s="220">
        <v>30</v>
      </c>
      <c r="I385" s="221"/>
      <c r="J385" s="222">
        <f>ROUND(I385*H385,2)</f>
        <v>0</v>
      </c>
      <c r="K385" s="218" t="s">
        <v>32</v>
      </c>
      <c r="L385" s="48"/>
      <c r="M385" s="223" t="s">
        <v>32</v>
      </c>
      <c r="N385" s="224" t="s">
        <v>47</v>
      </c>
      <c r="O385" s="88"/>
      <c r="P385" s="225">
        <f>O385*H385</f>
        <v>0</v>
      </c>
      <c r="Q385" s="225">
        <v>0.029999999999999999</v>
      </c>
      <c r="R385" s="225">
        <f>Q385*H385</f>
        <v>0.89999999999999991</v>
      </c>
      <c r="S385" s="225">
        <v>0.0050000000000000001</v>
      </c>
      <c r="T385" s="226">
        <f>S385*H385</f>
        <v>0.14999999999999999</v>
      </c>
      <c r="U385" s="42"/>
      <c r="V385" s="42"/>
      <c r="W385" s="42"/>
      <c r="X385" s="42"/>
      <c r="Y385" s="42"/>
      <c r="Z385" s="42"/>
      <c r="AA385" s="42"/>
      <c r="AB385" s="42"/>
      <c r="AC385" s="42"/>
      <c r="AD385" s="42"/>
      <c r="AE385" s="42"/>
      <c r="AR385" s="227" t="s">
        <v>215</v>
      </c>
      <c r="AT385" s="227" t="s">
        <v>217</v>
      </c>
      <c r="AU385" s="227" t="s">
        <v>85</v>
      </c>
      <c r="AY385" s="20" t="s">
        <v>214</v>
      </c>
      <c r="BE385" s="228">
        <f>IF(N385="základní",J385,0)</f>
        <v>0</v>
      </c>
      <c r="BF385" s="228">
        <f>IF(N385="snížená",J385,0)</f>
        <v>0</v>
      </c>
      <c r="BG385" s="228">
        <f>IF(N385="zákl. přenesená",J385,0)</f>
        <v>0</v>
      </c>
      <c r="BH385" s="228">
        <f>IF(N385="sníž. přenesená",J385,0)</f>
        <v>0</v>
      </c>
      <c r="BI385" s="228">
        <f>IF(N385="nulová",J385,0)</f>
        <v>0</v>
      </c>
      <c r="BJ385" s="20" t="s">
        <v>83</v>
      </c>
      <c r="BK385" s="228">
        <f>ROUND(I385*H385,2)</f>
        <v>0</v>
      </c>
      <c r="BL385" s="20" t="s">
        <v>215</v>
      </c>
      <c r="BM385" s="227" t="s">
        <v>5429</v>
      </c>
    </row>
    <row r="386" s="2" customFormat="1">
      <c r="A386" s="42"/>
      <c r="B386" s="43"/>
      <c r="C386" s="44"/>
      <c r="D386" s="236" t="s">
        <v>283</v>
      </c>
      <c r="E386" s="44"/>
      <c r="F386" s="267" t="s">
        <v>5430</v>
      </c>
      <c r="G386" s="44"/>
      <c r="H386" s="44"/>
      <c r="I386" s="231"/>
      <c r="J386" s="44"/>
      <c r="K386" s="44"/>
      <c r="L386" s="48"/>
      <c r="M386" s="232"/>
      <c r="N386" s="233"/>
      <c r="O386" s="88"/>
      <c r="P386" s="88"/>
      <c r="Q386" s="88"/>
      <c r="R386" s="88"/>
      <c r="S386" s="88"/>
      <c r="T386" s="89"/>
      <c r="U386" s="42"/>
      <c r="V386" s="42"/>
      <c r="W386" s="42"/>
      <c r="X386" s="42"/>
      <c r="Y386" s="42"/>
      <c r="Z386" s="42"/>
      <c r="AA386" s="42"/>
      <c r="AB386" s="42"/>
      <c r="AC386" s="42"/>
      <c r="AD386" s="42"/>
      <c r="AE386" s="42"/>
      <c r="AT386" s="20" t="s">
        <v>283</v>
      </c>
      <c r="AU386" s="20" t="s">
        <v>85</v>
      </c>
    </row>
    <row r="387" s="2" customFormat="1" ht="37.8" customHeight="1">
      <c r="A387" s="42"/>
      <c r="B387" s="43"/>
      <c r="C387" s="216" t="s">
        <v>334</v>
      </c>
      <c r="D387" s="216" t="s">
        <v>217</v>
      </c>
      <c r="E387" s="217" t="s">
        <v>5431</v>
      </c>
      <c r="F387" s="218" t="s">
        <v>5432</v>
      </c>
      <c r="G387" s="219" t="s">
        <v>230</v>
      </c>
      <c r="H387" s="220">
        <v>15.5</v>
      </c>
      <c r="I387" s="221"/>
      <c r="J387" s="222">
        <f>ROUND(I387*H387,2)</f>
        <v>0</v>
      </c>
      <c r="K387" s="218" t="s">
        <v>32</v>
      </c>
      <c r="L387" s="48"/>
      <c r="M387" s="223" t="s">
        <v>32</v>
      </c>
      <c r="N387" s="224" t="s">
        <v>47</v>
      </c>
      <c r="O387" s="88"/>
      <c r="P387" s="225">
        <f>O387*H387</f>
        <v>0</v>
      </c>
      <c r="Q387" s="225">
        <v>0.029999999999999999</v>
      </c>
      <c r="R387" s="225">
        <f>Q387*H387</f>
        <v>0.46499999999999997</v>
      </c>
      <c r="S387" s="225">
        <v>0.0050000000000000001</v>
      </c>
      <c r="T387" s="226">
        <f>S387*H387</f>
        <v>0.077499999999999999</v>
      </c>
      <c r="U387" s="42"/>
      <c r="V387" s="42"/>
      <c r="W387" s="42"/>
      <c r="X387" s="42"/>
      <c r="Y387" s="42"/>
      <c r="Z387" s="42"/>
      <c r="AA387" s="42"/>
      <c r="AB387" s="42"/>
      <c r="AC387" s="42"/>
      <c r="AD387" s="42"/>
      <c r="AE387" s="42"/>
      <c r="AR387" s="227" t="s">
        <v>215</v>
      </c>
      <c r="AT387" s="227" t="s">
        <v>217</v>
      </c>
      <c r="AU387" s="227" t="s">
        <v>85</v>
      </c>
      <c r="AY387" s="20" t="s">
        <v>214</v>
      </c>
      <c r="BE387" s="228">
        <f>IF(N387="základní",J387,0)</f>
        <v>0</v>
      </c>
      <c r="BF387" s="228">
        <f>IF(N387="snížená",J387,0)</f>
        <v>0</v>
      </c>
      <c r="BG387" s="228">
        <f>IF(N387="zákl. přenesená",J387,0)</f>
        <v>0</v>
      </c>
      <c r="BH387" s="228">
        <f>IF(N387="sníž. přenesená",J387,0)</f>
        <v>0</v>
      </c>
      <c r="BI387" s="228">
        <f>IF(N387="nulová",J387,0)</f>
        <v>0</v>
      </c>
      <c r="BJ387" s="20" t="s">
        <v>83</v>
      </c>
      <c r="BK387" s="228">
        <f>ROUND(I387*H387,2)</f>
        <v>0</v>
      </c>
      <c r="BL387" s="20" t="s">
        <v>215</v>
      </c>
      <c r="BM387" s="227" t="s">
        <v>5433</v>
      </c>
    </row>
    <row r="388" s="2" customFormat="1">
      <c r="A388" s="42"/>
      <c r="B388" s="43"/>
      <c r="C388" s="44"/>
      <c r="D388" s="236" t="s">
        <v>283</v>
      </c>
      <c r="E388" s="44"/>
      <c r="F388" s="267" t="s">
        <v>5434</v>
      </c>
      <c r="G388" s="44"/>
      <c r="H388" s="44"/>
      <c r="I388" s="231"/>
      <c r="J388" s="44"/>
      <c r="K388" s="44"/>
      <c r="L388" s="48"/>
      <c r="M388" s="232"/>
      <c r="N388" s="233"/>
      <c r="O388" s="88"/>
      <c r="P388" s="88"/>
      <c r="Q388" s="88"/>
      <c r="R388" s="88"/>
      <c r="S388" s="88"/>
      <c r="T388" s="89"/>
      <c r="U388" s="42"/>
      <c r="V388" s="42"/>
      <c r="W388" s="42"/>
      <c r="X388" s="42"/>
      <c r="Y388" s="42"/>
      <c r="Z388" s="42"/>
      <c r="AA388" s="42"/>
      <c r="AB388" s="42"/>
      <c r="AC388" s="42"/>
      <c r="AD388" s="42"/>
      <c r="AE388" s="42"/>
      <c r="AT388" s="20" t="s">
        <v>283</v>
      </c>
      <c r="AU388" s="20" t="s">
        <v>85</v>
      </c>
    </row>
    <row r="389" s="2" customFormat="1" ht="37.8" customHeight="1">
      <c r="A389" s="42"/>
      <c r="B389" s="43"/>
      <c r="C389" s="216" t="s">
        <v>338</v>
      </c>
      <c r="D389" s="216" t="s">
        <v>217</v>
      </c>
      <c r="E389" s="217" t="s">
        <v>5435</v>
      </c>
      <c r="F389" s="218" t="s">
        <v>5436</v>
      </c>
      <c r="G389" s="219" t="s">
        <v>230</v>
      </c>
      <c r="H389" s="220">
        <v>1.5</v>
      </c>
      <c r="I389" s="221"/>
      <c r="J389" s="222">
        <f>ROUND(I389*H389,2)</f>
        <v>0</v>
      </c>
      <c r="K389" s="218" t="s">
        <v>32</v>
      </c>
      <c r="L389" s="48"/>
      <c r="M389" s="223" t="s">
        <v>32</v>
      </c>
      <c r="N389" s="224" t="s">
        <v>47</v>
      </c>
      <c r="O389" s="88"/>
      <c r="P389" s="225">
        <f>O389*H389</f>
        <v>0</v>
      </c>
      <c r="Q389" s="225">
        <v>0.029999999999999999</v>
      </c>
      <c r="R389" s="225">
        <f>Q389*H389</f>
        <v>0.044999999999999998</v>
      </c>
      <c r="S389" s="225">
        <v>0.0050000000000000001</v>
      </c>
      <c r="T389" s="226">
        <f>S389*H389</f>
        <v>0.0074999999999999997</v>
      </c>
      <c r="U389" s="42"/>
      <c r="V389" s="42"/>
      <c r="W389" s="42"/>
      <c r="X389" s="42"/>
      <c r="Y389" s="42"/>
      <c r="Z389" s="42"/>
      <c r="AA389" s="42"/>
      <c r="AB389" s="42"/>
      <c r="AC389" s="42"/>
      <c r="AD389" s="42"/>
      <c r="AE389" s="42"/>
      <c r="AR389" s="227" t="s">
        <v>215</v>
      </c>
      <c r="AT389" s="227" t="s">
        <v>217</v>
      </c>
      <c r="AU389" s="227" t="s">
        <v>85</v>
      </c>
      <c r="AY389" s="20" t="s">
        <v>214</v>
      </c>
      <c r="BE389" s="228">
        <f>IF(N389="základní",J389,0)</f>
        <v>0</v>
      </c>
      <c r="BF389" s="228">
        <f>IF(N389="snížená",J389,0)</f>
        <v>0</v>
      </c>
      <c r="BG389" s="228">
        <f>IF(N389="zákl. přenesená",J389,0)</f>
        <v>0</v>
      </c>
      <c r="BH389" s="228">
        <f>IF(N389="sníž. přenesená",J389,0)</f>
        <v>0</v>
      </c>
      <c r="BI389" s="228">
        <f>IF(N389="nulová",J389,0)</f>
        <v>0</v>
      </c>
      <c r="BJ389" s="20" t="s">
        <v>83</v>
      </c>
      <c r="BK389" s="228">
        <f>ROUND(I389*H389,2)</f>
        <v>0</v>
      </c>
      <c r="BL389" s="20" t="s">
        <v>215</v>
      </c>
      <c r="BM389" s="227" t="s">
        <v>5437</v>
      </c>
    </row>
    <row r="390" s="2" customFormat="1">
      <c r="A390" s="42"/>
      <c r="B390" s="43"/>
      <c r="C390" s="44"/>
      <c r="D390" s="236" t="s">
        <v>283</v>
      </c>
      <c r="E390" s="44"/>
      <c r="F390" s="267" t="s">
        <v>5438</v>
      </c>
      <c r="G390" s="44"/>
      <c r="H390" s="44"/>
      <c r="I390" s="231"/>
      <c r="J390" s="44"/>
      <c r="K390" s="44"/>
      <c r="L390" s="48"/>
      <c r="M390" s="232"/>
      <c r="N390" s="233"/>
      <c r="O390" s="88"/>
      <c r="P390" s="88"/>
      <c r="Q390" s="88"/>
      <c r="R390" s="88"/>
      <c r="S390" s="88"/>
      <c r="T390" s="89"/>
      <c r="U390" s="42"/>
      <c r="V390" s="42"/>
      <c r="W390" s="42"/>
      <c r="X390" s="42"/>
      <c r="Y390" s="42"/>
      <c r="Z390" s="42"/>
      <c r="AA390" s="42"/>
      <c r="AB390" s="42"/>
      <c r="AC390" s="42"/>
      <c r="AD390" s="42"/>
      <c r="AE390" s="42"/>
      <c r="AT390" s="20" t="s">
        <v>283</v>
      </c>
      <c r="AU390" s="20" t="s">
        <v>85</v>
      </c>
    </row>
    <row r="391" s="2" customFormat="1" ht="37.8" customHeight="1">
      <c r="A391" s="42"/>
      <c r="B391" s="43"/>
      <c r="C391" s="216" t="s">
        <v>344</v>
      </c>
      <c r="D391" s="216" t="s">
        <v>217</v>
      </c>
      <c r="E391" s="217" t="s">
        <v>5439</v>
      </c>
      <c r="F391" s="218" t="s">
        <v>5440</v>
      </c>
      <c r="G391" s="219" t="s">
        <v>230</v>
      </c>
      <c r="H391" s="220">
        <v>1.5</v>
      </c>
      <c r="I391" s="221"/>
      <c r="J391" s="222">
        <f>ROUND(I391*H391,2)</f>
        <v>0</v>
      </c>
      <c r="K391" s="218" t="s">
        <v>32</v>
      </c>
      <c r="L391" s="48"/>
      <c r="M391" s="223" t="s">
        <v>32</v>
      </c>
      <c r="N391" s="224" t="s">
        <v>47</v>
      </c>
      <c r="O391" s="88"/>
      <c r="P391" s="225">
        <f>O391*H391</f>
        <v>0</v>
      </c>
      <c r="Q391" s="225">
        <v>0.029999999999999999</v>
      </c>
      <c r="R391" s="225">
        <f>Q391*H391</f>
        <v>0.044999999999999998</v>
      </c>
      <c r="S391" s="225">
        <v>0.0050000000000000001</v>
      </c>
      <c r="T391" s="226">
        <f>S391*H391</f>
        <v>0.0074999999999999997</v>
      </c>
      <c r="U391" s="42"/>
      <c r="V391" s="42"/>
      <c r="W391" s="42"/>
      <c r="X391" s="42"/>
      <c r="Y391" s="42"/>
      <c r="Z391" s="42"/>
      <c r="AA391" s="42"/>
      <c r="AB391" s="42"/>
      <c r="AC391" s="42"/>
      <c r="AD391" s="42"/>
      <c r="AE391" s="42"/>
      <c r="AR391" s="227" t="s">
        <v>215</v>
      </c>
      <c r="AT391" s="227" t="s">
        <v>217</v>
      </c>
      <c r="AU391" s="227" t="s">
        <v>85</v>
      </c>
      <c r="AY391" s="20" t="s">
        <v>214</v>
      </c>
      <c r="BE391" s="228">
        <f>IF(N391="základní",J391,0)</f>
        <v>0</v>
      </c>
      <c r="BF391" s="228">
        <f>IF(N391="snížená",J391,0)</f>
        <v>0</v>
      </c>
      <c r="BG391" s="228">
        <f>IF(N391="zákl. přenesená",J391,0)</f>
        <v>0</v>
      </c>
      <c r="BH391" s="228">
        <f>IF(N391="sníž. přenesená",J391,0)</f>
        <v>0</v>
      </c>
      <c r="BI391" s="228">
        <f>IF(N391="nulová",J391,0)</f>
        <v>0</v>
      </c>
      <c r="BJ391" s="20" t="s">
        <v>83</v>
      </c>
      <c r="BK391" s="228">
        <f>ROUND(I391*H391,2)</f>
        <v>0</v>
      </c>
      <c r="BL391" s="20" t="s">
        <v>215</v>
      </c>
      <c r="BM391" s="227" t="s">
        <v>5441</v>
      </c>
    </row>
    <row r="392" s="2" customFormat="1">
      <c r="A392" s="42"/>
      <c r="B392" s="43"/>
      <c r="C392" s="44"/>
      <c r="D392" s="236" t="s">
        <v>283</v>
      </c>
      <c r="E392" s="44"/>
      <c r="F392" s="267" t="s">
        <v>5442</v>
      </c>
      <c r="G392" s="44"/>
      <c r="H392" s="44"/>
      <c r="I392" s="231"/>
      <c r="J392" s="44"/>
      <c r="K392" s="44"/>
      <c r="L392" s="48"/>
      <c r="M392" s="232"/>
      <c r="N392" s="233"/>
      <c r="O392" s="88"/>
      <c r="P392" s="88"/>
      <c r="Q392" s="88"/>
      <c r="R392" s="88"/>
      <c r="S392" s="88"/>
      <c r="T392" s="89"/>
      <c r="U392" s="42"/>
      <c r="V392" s="42"/>
      <c r="W392" s="42"/>
      <c r="X392" s="42"/>
      <c r="Y392" s="42"/>
      <c r="Z392" s="42"/>
      <c r="AA392" s="42"/>
      <c r="AB392" s="42"/>
      <c r="AC392" s="42"/>
      <c r="AD392" s="42"/>
      <c r="AE392" s="42"/>
      <c r="AT392" s="20" t="s">
        <v>283</v>
      </c>
      <c r="AU392" s="20" t="s">
        <v>85</v>
      </c>
    </row>
    <row r="393" s="2" customFormat="1" ht="37.8" customHeight="1">
      <c r="A393" s="42"/>
      <c r="B393" s="43"/>
      <c r="C393" s="216" t="s">
        <v>349</v>
      </c>
      <c r="D393" s="216" t="s">
        <v>217</v>
      </c>
      <c r="E393" s="217" t="s">
        <v>5443</v>
      </c>
      <c r="F393" s="218" t="s">
        <v>5444</v>
      </c>
      <c r="G393" s="219" t="s">
        <v>230</v>
      </c>
      <c r="H393" s="220">
        <v>4</v>
      </c>
      <c r="I393" s="221"/>
      <c r="J393" s="222">
        <f>ROUND(I393*H393,2)</f>
        <v>0</v>
      </c>
      <c r="K393" s="218" t="s">
        <v>32</v>
      </c>
      <c r="L393" s="48"/>
      <c r="M393" s="223" t="s">
        <v>32</v>
      </c>
      <c r="N393" s="224" t="s">
        <v>47</v>
      </c>
      <c r="O393" s="88"/>
      <c r="P393" s="225">
        <f>O393*H393</f>
        <v>0</v>
      </c>
      <c r="Q393" s="225">
        <v>0.029999999999999999</v>
      </c>
      <c r="R393" s="225">
        <f>Q393*H393</f>
        <v>0.12</v>
      </c>
      <c r="S393" s="225">
        <v>0.0050000000000000001</v>
      </c>
      <c r="T393" s="226">
        <f>S393*H393</f>
        <v>0.02</v>
      </c>
      <c r="U393" s="42"/>
      <c r="V393" s="42"/>
      <c r="W393" s="42"/>
      <c r="X393" s="42"/>
      <c r="Y393" s="42"/>
      <c r="Z393" s="42"/>
      <c r="AA393" s="42"/>
      <c r="AB393" s="42"/>
      <c r="AC393" s="42"/>
      <c r="AD393" s="42"/>
      <c r="AE393" s="42"/>
      <c r="AR393" s="227" t="s">
        <v>215</v>
      </c>
      <c r="AT393" s="227" t="s">
        <v>217</v>
      </c>
      <c r="AU393" s="227" t="s">
        <v>85</v>
      </c>
      <c r="AY393" s="20" t="s">
        <v>214</v>
      </c>
      <c r="BE393" s="228">
        <f>IF(N393="základní",J393,0)</f>
        <v>0</v>
      </c>
      <c r="BF393" s="228">
        <f>IF(N393="snížená",J393,0)</f>
        <v>0</v>
      </c>
      <c r="BG393" s="228">
        <f>IF(N393="zákl. přenesená",J393,0)</f>
        <v>0</v>
      </c>
      <c r="BH393" s="228">
        <f>IF(N393="sníž. přenesená",J393,0)</f>
        <v>0</v>
      </c>
      <c r="BI393" s="228">
        <f>IF(N393="nulová",J393,0)</f>
        <v>0</v>
      </c>
      <c r="BJ393" s="20" t="s">
        <v>83</v>
      </c>
      <c r="BK393" s="228">
        <f>ROUND(I393*H393,2)</f>
        <v>0</v>
      </c>
      <c r="BL393" s="20" t="s">
        <v>215</v>
      </c>
      <c r="BM393" s="227" t="s">
        <v>5445</v>
      </c>
    </row>
    <row r="394" s="2" customFormat="1">
      <c r="A394" s="42"/>
      <c r="B394" s="43"/>
      <c r="C394" s="44"/>
      <c r="D394" s="236" t="s">
        <v>283</v>
      </c>
      <c r="E394" s="44"/>
      <c r="F394" s="267" t="s">
        <v>5446</v>
      </c>
      <c r="G394" s="44"/>
      <c r="H394" s="44"/>
      <c r="I394" s="231"/>
      <c r="J394" s="44"/>
      <c r="K394" s="44"/>
      <c r="L394" s="48"/>
      <c r="M394" s="232"/>
      <c r="N394" s="233"/>
      <c r="O394" s="88"/>
      <c r="P394" s="88"/>
      <c r="Q394" s="88"/>
      <c r="R394" s="88"/>
      <c r="S394" s="88"/>
      <c r="T394" s="89"/>
      <c r="U394" s="42"/>
      <c r="V394" s="42"/>
      <c r="W394" s="42"/>
      <c r="X394" s="42"/>
      <c r="Y394" s="42"/>
      <c r="Z394" s="42"/>
      <c r="AA394" s="42"/>
      <c r="AB394" s="42"/>
      <c r="AC394" s="42"/>
      <c r="AD394" s="42"/>
      <c r="AE394" s="42"/>
      <c r="AT394" s="20" t="s">
        <v>283</v>
      </c>
      <c r="AU394" s="20" t="s">
        <v>85</v>
      </c>
    </row>
    <row r="395" s="2" customFormat="1" ht="37.8" customHeight="1">
      <c r="A395" s="42"/>
      <c r="B395" s="43"/>
      <c r="C395" s="216" t="s">
        <v>356</v>
      </c>
      <c r="D395" s="216" t="s">
        <v>217</v>
      </c>
      <c r="E395" s="217" t="s">
        <v>5447</v>
      </c>
      <c r="F395" s="218" t="s">
        <v>5448</v>
      </c>
      <c r="G395" s="219" t="s">
        <v>230</v>
      </c>
      <c r="H395" s="220">
        <v>6</v>
      </c>
      <c r="I395" s="221"/>
      <c r="J395" s="222">
        <f>ROUND(I395*H395,2)</f>
        <v>0</v>
      </c>
      <c r="K395" s="218" t="s">
        <v>32</v>
      </c>
      <c r="L395" s="48"/>
      <c r="M395" s="223" t="s">
        <v>32</v>
      </c>
      <c r="N395" s="224" t="s">
        <v>47</v>
      </c>
      <c r="O395" s="88"/>
      <c r="P395" s="225">
        <f>O395*H395</f>
        <v>0</v>
      </c>
      <c r="Q395" s="225">
        <v>0.029999999999999999</v>
      </c>
      <c r="R395" s="225">
        <f>Q395*H395</f>
        <v>0.17999999999999999</v>
      </c>
      <c r="S395" s="225">
        <v>0.0050000000000000001</v>
      </c>
      <c r="T395" s="226">
        <f>S395*H395</f>
        <v>0.029999999999999999</v>
      </c>
      <c r="U395" s="42"/>
      <c r="V395" s="42"/>
      <c r="W395" s="42"/>
      <c r="X395" s="42"/>
      <c r="Y395" s="42"/>
      <c r="Z395" s="42"/>
      <c r="AA395" s="42"/>
      <c r="AB395" s="42"/>
      <c r="AC395" s="42"/>
      <c r="AD395" s="42"/>
      <c r="AE395" s="42"/>
      <c r="AR395" s="227" t="s">
        <v>215</v>
      </c>
      <c r="AT395" s="227" t="s">
        <v>217</v>
      </c>
      <c r="AU395" s="227" t="s">
        <v>85</v>
      </c>
      <c r="AY395" s="20" t="s">
        <v>214</v>
      </c>
      <c r="BE395" s="228">
        <f>IF(N395="základní",J395,0)</f>
        <v>0</v>
      </c>
      <c r="BF395" s="228">
        <f>IF(N395="snížená",J395,0)</f>
        <v>0</v>
      </c>
      <c r="BG395" s="228">
        <f>IF(N395="zákl. přenesená",J395,0)</f>
        <v>0</v>
      </c>
      <c r="BH395" s="228">
        <f>IF(N395="sníž. přenesená",J395,0)</f>
        <v>0</v>
      </c>
      <c r="BI395" s="228">
        <f>IF(N395="nulová",J395,0)</f>
        <v>0</v>
      </c>
      <c r="BJ395" s="20" t="s">
        <v>83</v>
      </c>
      <c r="BK395" s="228">
        <f>ROUND(I395*H395,2)</f>
        <v>0</v>
      </c>
      <c r="BL395" s="20" t="s">
        <v>215</v>
      </c>
      <c r="BM395" s="227" t="s">
        <v>5449</v>
      </c>
    </row>
    <row r="396" s="2" customFormat="1">
      <c r="A396" s="42"/>
      <c r="B396" s="43"/>
      <c r="C396" s="44"/>
      <c r="D396" s="236" t="s">
        <v>283</v>
      </c>
      <c r="E396" s="44"/>
      <c r="F396" s="267" t="s">
        <v>5450</v>
      </c>
      <c r="G396" s="44"/>
      <c r="H396" s="44"/>
      <c r="I396" s="231"/>
      <c r="J396" s="44"/>
      <c r="K396" s="44"/>
      <c r="L396" s="48"/>
      <c r="M396" s="232"/>
      <c r="N396" s="233"/>
      <c r="O396" s="88"/>
      <c r="P396" s="88"/>
      <c r="Q396" s="88"/>
      <c r="R396" s="88"/>
      <c r="S396" s="88"/>
      <c r="T396" s="89"/>
      <c r="U396" s="42"/>
      <c r="V396" s="42"/>
      <c r="W396" s="42"/>
      <c r="X396" s="42"/>
      <c r="Y396" s="42"/>
      <c r="Z396" s="42"/>
      <c r="AA396" s="42"/>
      <c r="AB396" s="42"/>
      <c r="AC396" s="42"/>
      <c r="AD396" s="42"/>
      <c r="AE396" s="42"/>
      <c r="AT396" s="20" t="s">
        <v>283</v>
      </c>
      <c r="AU396" s="20" t="s">
        <v>85</v>
      </c>
    </row>
    <row r="397" s="2" customFormat="1" ht="37.8" customHeight="1">
      <c r="A397" s="42"/>
      <c r="B397" s="43"/>
      <c r="C397" s="216" t="s">
        <v>7</v>
      </c>
      <c r="D397" s="216" t="s">
        <v>217</v>
      </c>
      <c r="E397" s="217" t="s">
        <v>5451</v>
      </c>
      <c r="F397" s="218" t="s">
        <v>5452</v>
      </c>
      <c r="G397" s="219" t="s">
        <v>230</v>
      </c>
      <c r="H397" s="220">
        <v>8</v>
      </c>
      <c r="I397" s="221"/>
      <c r="J397" s="222">
        <f>ROUND(I397*H397,2)</f>
        <v>0</v>
      </c>
      <c r="K397" s="218" t="s">
        <v>32</v>
      </c>
      <c r="L397" s="48"/>
      <c r="M397" s="223" t="s">
        <v>32</v>
      </c>
      <c r="N397" s="224" t="s">
        <v>47</v>
      </c>
      <c r="O397" s="88"/>
      <c r="P397" s="225">
        <f>O397*H397</f>
        <v>0</v>
      </c>
      <c r="Q397" s="225">
        <v>0.029999999999999999</v>
      </c>
      <c r="R397" s="225">
        <f>Q397*H397</f>
        <v>0.23999999999999999</v>
      </c>
      <c r="S397" s="225">
        <v>0.0050000000000000001</v>
      </c>
      <c r="T397" s="226">
        <f>S397*H397</f>
        <v>0.040000000000000001</v>
      </c>
      <c r="U397" s="42"/>
      <c r="V397" s="42"/>
      <c r="W397" s="42"/>
      <c r="X397" s="42"/>
      <c r="Y397" s="42"/>
      <c r="Z397" s="42"/>
      <c r="AA397" s="42"/>
      <c r="AB397" s="42"/>
      <c r="AC397" s="42"/>
      <c r="AD397" s="42"/>
      <c r="AE397" s="42"/>
      <c r="AR397" s="227" t="s">
        <v>215</v>
      </c>
      <c r="AT397" s="227" t="s">
        <v>217</v>
      </c>
      <c r="AU397" s="227" t="s">
        <v>85</v>
      </c>
      <c r="AY397" s="20" t="s">
        <v>214</v>
      </c>
      <c r="BE397" s="228">
        <f>IF(N397="základní",J397,0)</f>
        <v>0</v>
      </c>
      <c r="BF397" s="228">
        <f>IF(N397="snížená",J397,0)</f>
        <v>0</v>
      </c>
      <c r="BG397" s="228">
        <f>IF(N397="zákl. přenesená",J397,0)</f>
        <v>0</v>
      </c>
      <c r="BH397" s="228">
        <f>IF(N397="sníž. přenesená",J397,0)</f>
        <v>0</v>
      </c>
      <c r="BI397" s="228">
        <f>IF(N397="nulová",J397,0)</f>
        <v>0</v>
      </c>
      <c r="BJ397" s="20" t="s">
        <v>83</v>
      </c>
      <c r="BK397" s="228">
        <f>ROUND(I397*H397,2)</f>
        <v>0</v>
      </c>
      <c r="BL397" s="20" t="s">
        <v>215</v>
      </c>
      <c r="BM397" s="227" t="s">
        <v>5453</v>
      </c>
    </row>
    <row r="398" s="2" customFormat="1">
      <c r="A398" s="42"/>
      <c r="B398" s="43"/>
      <c r="C398" s="44"/>
      <c r="D398" s="236" t="s">
        <v>283</v>
      </c>
      <c r="E398" s="44"/>
      <c r="F398" s="267" t="s">
        <v>5454</v>
      </c>
      <c r="G398" s="44"/>
      <c r="H398" s="44"/>
      <c r="I398" s="231"/>
      <c r="J398" s="44"/>
      <c r="K398" s="44"/>
      <c r="L398" s="48"/>
      <c r="M398" s="232"/>
      <c r="N398" s="233"/>
      <c r="O398" s="88"/>
      <c r="P398" s="88"/>
      <c r="Q398" s="88"/>
      <c r="R398" s="88"/>
      <c r="S398" s="88"/>
      <c r="T398" s="89"/>
      <c r="U398" s="42"/>
      <c r="V398" s="42"/>
      <c r="W398" s="42"/>
      <c r="X398" s="42"/>
      <c r="Y398" s="42"/>
      <c r="Z398" s="42"/>
      <c r="AA398" s="42"/>
      <c r="AB398" s="42"/>
      <c r="AC398" s="42"/>
      <c r="AD398" s="42"/>
      <c r="AE398" s="42"/>
      <c r="AT398" s="20" t="s">
        <v>283</v>
      </c>
      <c r="AU398" s="20" t="s">
        <v>85</v>
      </c>
    </row>
    <row r="399" s="2" customFormat="1" ht="37.8" customHeight="1">
      <c r="A399" s="42"/>
      <c r="B399" s="43"/>
      <c r="C399" s="216" t="s">
        <v>365</v>
      </c>
      <c r="D399" s="216" t="s">
        <v>217</v>
      </c>
      <c r="E399" s="217" t="s">
        <v>5455</v>
      </c>
      <c r="F399" s="218" t="s">
        <v>5456</v>
      </c>
      <c r="G399" s="219" t="s">
        <v>230</v>
      </c>
      <c r="H399" s="220">
        <v>6</v>
      </c>
      <c r="I399" s="221"/>
      <c r="J399" s="222">
        <f>ROUND(I399*H399,2)</f>
        <v>0</v>
      </c>
      <c r="K399" s="218" t="s">
        <v>32</v>
      </c>
      <c r="L399" s="48"/>
      <c r="M399" s="223" t="s">
        <v>32</v>
      </c>
      <c r="N399" s="224" t="s">
        <v>47</v>
      </c>
      <c r="O399" s="88"/>
      <c r="P399" s="225">
        <f>O399*H399</f>
        <v>0</v>
      </c>
      <c r="Q399" s="225">
        <v>0.029999999999999999</v>
      </c>
      <c r="R399" s="225">
        <f>Q399*H399</f>
        <v>0.17999999999999999</v>
      </c>
      <c r="S399" s="225">
        <v>0.0050000000000000001</v>
      </c>
      <c r="T399" s="226">
        <f>S399*H399</f>
        <v>0.029999999999999999</v>
      </c>
      <c r="U399" s="42"/>
      <c r="V399" s="42"/>
      <c r="W399" s="42"/>
      <c r="X399" s="42"/>
      <c r="Y399" s="42"/>
      <c r="Z399" s="42"/>
      <c r="AA399" s="42"/>
      <c r="AB399" s="42"/>
      <c r="AC399" s="42"/>
      <c r="AD399" s="42"/>
      <c r="AE399" s="42"/>
      <c r="AR399" s="227" t="s">
        <v>215</v>
      </c>
      <c r="AT399" s="227" t="s">
        <v>217</v>
      </c>
      <c r="AU399" s="227" t="s">
        <v>85</v>
      </c>
      <c r="AY399" s="20" t="s">
        <v>214</v>
      </c>
      <c r="BE399" s="228">
        <f>IF(N399="základní",J399,0)</f>
        <v>0</v>
      </c>
      <c r="BF399" s="228">
        <f>IF(N399="snížená",J399,0)</f>
        <v>0</v>
      </c>
      <c r="BG399" s="228">
        <f>IF(N399="zákl. přenesená",J399,0)</f>
        <v>0</v>
      </c>
      <c r="BH399" s="228">
        <f>IF(N399="sníž. přenesená",J399,0)</f>
        <v>0</v>
      </c>
      <c r="BI399" s="228">
        <f>IF(N399="nulová",J399,0)</f>
        <v>0</v>
      </c>
      <c r="BJ399" s="20" t="s">
        <v>83</v>
      </c>
      <c r="BK399" s="228">
        <f>ROUND(I399*H399,2)</f>
        <v>0</v>
      </c>
      <c r="BL399" s="20" t="s">
        <v>215</v>
      </c>
      <c r="BM399" s="227" t="s">
        <v>5457</v>
      </c>
    </row>
    <row r="400" s="2" customFormat="1">
      <c r="A400" s="42"/>
      <c r="B400" s="43"/>
      <c r="C400" s="44"/>
      <c r="D400" s="236" t="s">
        <v>283</v>
      </c>
      <c r="E400" s="44"/>
      <c r="F400" s="267" t="s">
        <v>5458</v>
      </c>
      <c r="G400" s="44"/>
      <c r="H400" s="44"/>
      <c r="I400" s="231"/>
      <c r="J400" s="44"/>
      <c r="K400" s="44"/>
      <c r="L400" s="48"/>
      <c r="M400" s="232"/>
      <c r="N400" s="233"/>
      <c r="O400" s="88"/>
      <c r="P400" s="88"/>
      <c r="Q400" s="88"/>
      <c r="R400" s="88"/>
      <c r="S400" s="88"/>
      <c r="T400" s="89"/>
      <c r="U400" s="42"/>
      <c r="V400" s="42"/>
      <c r="W400" s="42"/>
      <c r="X400" s="42"/>
      <c r="Y400" s="42"/>
      <c r="Z400" s="42"/>
      <c r="AA400" s="42"/>
      <c r="AB400" s="42"/>
      <c r="AC400" s="42"/>
      <c r="AD400" s="42"/>
      <c r="AE400" s="42"/>
      <c r="AT400" s="20" t="s">
        <v>283</v>
      </c>
      <c r="AU400" s="20" t="s">
        <v>85</v>
      </c>
    </row>
    <row r="401" s="2" customFormat="1" ht="55.5" customHeight="1">
      <c r="A401" s="42"/>
      <c r="B401" s="43"/>
      <c r="C401" s="216" t="s">
        <v>370</v>
      </c>
      <c r="D401" s="216" t="s">
        <v>217</v>
      </c>
      <c r="E401" s="217" t="s">
        <v>5459</v>
      </c>
      <c r="F401" s="218" t="s">
        <v>5460</v>
      </c>
      <c r="G401" s="219" t="s">
        <v>230</v>
      </c>
      <c r="H401" s="220">
        <v>2</v>
      </c>
      <c r="I401" s="221"/>
      <c r="J401" s="222">
        <f>ROUND(I401*H401,2)</f>
        <v>0</v>
      </c>
      <c r="K401" s="218" t="s">
        <v>32</v>
      </c>
      <c r="L401" s="48"/>
      <c r="M401" s="223" t="s">
        <v>32</v>
      </c>
      <c r="N401" s="224" t="s">
        <v>47</v>
      </c>
      <c r="O401" s="88"/>
      <c r="P401" s="225">
        <f>O401*H401</f>
        <v>0</v>
      </c>
      <c r="Q401" s="225">
        <v>0.029999999999999999</v>
      </c>
      <c r="R401" s="225">
        <f>Q401*H401</f>
        <v>0.059999999999999998</v>
      </c>
      <c r="S401" s="225">
        <v>0.0050000000000000001</v>
      </c>
      <c r="T401" s="226">
        <f>S401*H401</f>
        <v>0.01</v>
      </c>
      <c r="U401" s="42"/>
      <c r="V401" s="42"/>
      <c r="W401" s="42"/>
      <c r="X401" s="42"/>
      <c r="Y401" s="42"/>
      <c r="Z401" s="42"/>
      <c r="AA401" s="42"/>
      <c r="AB401" s="42"/>
      <c r="AC401" s="42"/>
      <c r="AD401" s="42"/>
      <c r="AE401" s="42"/>
      <c r="AR401" s="227" t="s">
        <v>215</v>
      </c>
      <c r="AT401" s="227" t="s">
        <v>217</v>
      </c>
      <c r="AU401" s="227" t="s">
        <v>85</v>
      </c>
      <c r="AY401" s="20" t="s">
        <v>214</v>
      </c>
      <c r="BE401" s="228">
        <f>IF(N401="základní",J401,0)</f>
        <v>0</v>
      </c>
      <c r="BF401" s="228">
        <f>IF(N401="snížená",J401,0)</f>
        <v>0</v>
      </c>
      <c r="BG401" s="228">
        <f>IF(N401="zákl. přenesená",J401,0)</f>
        <v>0</v>
      </c>
      <c r="BH401" s="228">
        <f>IF(N401="sníž. přenesená",J401,0)</f>
        <v>0</v>
      </c>
      <c r="BI401" s="228">
        <f>IF(N401="nulová",J401,0)</f>
        <v>0</v>
      </c>
      <c r="BJ401" s="20" t="s">
        <v>83</v>
      </c>
      <c r="BK401" s="228">
        <f>ROUND(I401*H401,2)</f>
        <v>0</v>
      </c>
      <c r="BL401" s="20" t="s">
        <v>215</v>
      </c>
      <c r="BM401" s="227" t="s">
        <v>5461</v>
      </c>
    </row>
    <row r="402" s="2" customFormat="1">
      <c r="A402" s="42"/>
      <c r="B402" s="43"/>
      <c r="C402" s="44"/>
      <c r="D402" s="236" t="s">
        <v>283</v>
      </c>
      <c r="E402" s="44"/>
      <c r="F402" s="267" t="s">
        <v>5462</v>
      </c>
      <c r="G402" s="44"/>
      <c r="H402" s="44"/>
      <c r="I402" s="231"/>
      <c r="J402" s="44"/>
      <c r="K402" s="44"/>
      <c r="L402" s="48"/>
      <c r="M402" s="232"/>
      <c r="N402" s="233"/>
      <c r="O402" s="88"/>
      <c r="P402" s="88"/>
      <c r="Q402" s="88"/>
      <c r="R402" s="88"/>
      <c r="S402" s="88"/>
      <c r="T402" s="89"/>
      <c r="U402" s="42"/>
      <c r="V402" s="42"/>
      <c r="W402" s="42"/>
      <c r="X402" s="42"/>
      <c r="Y402" s="42"/>
      <c r="Z402" s="42"/>
      <c r="AA402" s="42"/>
      <c r="AB402" s="42"/>
      <c r="AC402" s="42"/>
      <c r="AD402" s="42"/>
      <c r="AE402" s="42"/>
      <c r="AT402" s="20" t="s">
        <v>283</v>
      </c>
      <c r="AU402" s="20" t="s">
        <v>85</v>
      </c>
    </row>
    <row r="403" s="2" customFormat="1" ht="55.5" customHeight="1">
      <c r="A403" s="42"/>
      <c r="B403" s="43"/>
      <c r="C403" s="216" t="s">
        <v>377</v>
      </c>
      <c r="D403" s="216" t="s">
        <v>217</v>
      </c>
      <c r="E403" s="217" t="s">
        <v>5463</v>
      </c>
      <c r="F403" s="218" t="s">
        <v>5464</v>
      </c>
      <c r="G403" s="219" t="s">
        <v>230</v>
      </c>
      <c r="H403" s="220">
        <v>2</v>
      </c>
      <c r="I403" s="221"/>
      <c r="J403" s="222">
        <f>ROUND(I403*H403,2)</f>
        <v>0</v>
      </c>
      <c r="K403" s="218" t="s">
        <v>32</v>
      </c>
      <c r="L403" s="48"/>
      <c r="M403" s="223" t="s">
        <v>32</v>
      </c>
      <c r="N403" s="224" t="s">
        <v>47</v>
      </c>
      <c r="O403" s="88"/>
      <c r="P403" s="225">
        <f>O403*H403</f>
        <v>0</v>
      </c>
      <c r="Q403" s="225">
        <v>0.029999999999999999</v>
      </c>
      <c r="R403" s="225">
        <f>Q403*H403</f>
        <v>0.059999999999999998</v>
      </c>
      <c r="S403" s="225">
        <v>0.0050000000000000001</v>
      </c>
      <c r="T403" s="226">
        <f>S403*H403</f>
        <v>0.01</v>
      </c>
      <c r="U403" s="42"/>
      <c r="V403" s="42"/>
      <c r="W403" s="42"/>
      <c r="X403" s="42"/>
      <c r="Y403" s="42"/>
      <c r="Z403" s="42"/>
      <c r="AA403" s="42"/>
      <c r="AB403" s="42"/>
      <c r="AC403" s="42"/>
      <c r="AD403" s="42"/>
      <c r="AE403" s="42"/>
      <c r="AR403" s="227" t="s">
        <v>215</v>
      </c>
      <c r="AT403" s="227" t="s">
        <v>217</v>
      </c>
      <c r="AU403" s="227" t="s">
        <v>85</v>
      </c>
      <c r="AY403" s="20" t="s">
        <v>214</v>
      </c>
      <c r="BE403" s="228">
        <f>IF(N403="základní",J403,0)</f>
        <v>0</v>
      </c>
      <c r="BF403" s="228">
        <f>IF(N403="snížená",J403,0)</f>
        <v>0</v>
      </c>
      <c r="BG403" s="228">
        <f>IF(N403="zákl. přenesená",J403,0)</f>
        <v>0</v>
      </c>
      <c r="BH403" s="228">
        <f>IF(N403="sníž. přenesená",J403,0)</f>
        <v>0</v>
      </c>
      <c r="BI403" s="228">
        <f>IF(N403="nulová",J403,0)</f>
        <v>0</v>
      </c>
      <c r="BJ403" s="20" t="s">
        <v>83</v>
      </c>
      <c r="BK403" s="228">
        <f>ROUND(I403*H403,2)</f>
        <v>0</v>
      </c>
      <c r="BL403" s="20" t="s">
        <v>215</v>
      </c>
      <c r="BM403" s="227" t="s">
        <v>5465</v>
      </c>
    </row>
    <row r="404" s="2" customFormat="1">
      <c r="A404" s="42"/>
      <c r="B404" s="43"/>
      <c r="C404" s="44"/>
      <c r="D404" s="236" t="s">
        <v>283</v>
      </c>
      <c r="E404" s="44"/>
      <c r="F404" s="267" t="s">
        <v>5466</v>
      </c>
      <c r="G404" s="44"/>
      <c r="H404" s="44"/>
      <c r="I404" s="231"/>
      <c r="J404" s="44"/>
      <c r="K404" s="44"/>
      <c r="L404" s="48"/>
      <c r="M404" s="232"/>
      <c r="N404" s="233"/>
      <c r="O404" s="88"/>
      <c r="P404" s="88"/>
      <c r="Q404" s="88"/>
      <c r="R404" s="88"/>
      <c r="S404" s="88"/>
      <c r="T404" s="89"/>
      <c r="U404" s="42"/>
      <c r="V404" s="42"/>
      <c r="W404" s="42"/>
      <c r="X404" s="42"/>
      <c r="Y404" s="42"/>
      <c r="Z404" s="42"/>
      <c r="AA404" s="42"/>
      <c r="AB404" s="42"/>
      <c r="AC404" s="42"/>
      <c r="AD404" s="42"/>
      <c r="AE404" s="42"/>
      <c r="AT404" s="20" t="s">
        <v>283</v>
      </c>
      <c r="AU404" s="20" t="s">
        <v>85</v>
      </c>
    </row>
    <row r="405" s="2" customFormat="1" ht="37.8" customHeight="1">
      <c r="A405" s="42"/>
      <c r="B405" s="43"/>
      <c r="C405" s="216" t="s">
        <v>383</v>
      </c>
      <c r="D405" s="216" t="s">
        <v>217</v>
      </c>
      <c r="E405" s="217" t="s">
        <v>5467</v>
      </c>
      <c r="F405" s="218" t="s">
        <v>5468</v>
      </c>
      <c r="G405" s="219" t="s">
        <v>327</v>
      </c>
      <c r="H405" s="220">
        <v>1</v>
      </c>
      <c r="I405" s="221"/>
      <c r="J405" s="222">
        <f>ROUND(I405*H405,2)</f>
        <v>0</v>
      </c>
      <c r="K405" s="218" t="s">
        <v>32</v>
      </c>
      <c r="L405" s="48"/>
      <c r="M405" s="223" t="s">
        <v>32</v>
      </c>
      <c r="N405" s="224" t="s">
        <v>47</v>
      </c>
      <c r="O405" s="88"/>
      <c r="P405" s="225">
        <f>O405*H405</f>
        <v>0</v>
      </c>
      <c r="Q405" s="225">
        <v>0.029999999999999999</v>
      </c>
      <c r="R405" s="225">
        <f>Q405*H405</f>
        <v>0.029999999999999999</v>
      </c>
      <c r="S405" s="225">
        <v>0.0050000000000000001</v>
      </c>
      <c r="T405" s="226">
        <f>S405*H405</f>
        <v>0.0050000000000000001</v>
      </c>
      <c r="U405" s="42"/>
      <c r="V405" s="42"/>
      <c r="W405" s="42"/>
      <c r="X405" s="42"/>
      <c r="Y405" s="42"/>
      <c r="Z405" s="42"/>
      <c r="AA405" s="42"/>
      <c r="AB405" s="42"/>
      <c r="AC405" s="42"/>
      <c r="AD405" s="42"/>
      <c r="AE405" s="42"/>
      <c r="AR405" s="227" t="s">
        <v>215</v>
      </c>
      <c r="AT405" s="227" t="s">
        <v>217</v>
      </c>
      <c r="AU405" s="227" t="s">
        <v>85</v>
      </c>
      <c r="AY405" s="20" t="s">
        <v>214</v>
      </c>
      <c r="BE405" s="228">
        <f>IF(N405="základní",J405,0)</f>
        <v>0</v>
      </c>
      <c r="BF405" s="228">
        <f>IF(N405="snížená",J405,0)</f>
        <v>0</v>
      </c>
      <c r="BG405" s="228">
        <f>IF(N405="zákl. přenesená",J405,0)</f>
        <v>0</v>
      </c>
      <c r="BH405" s="228">
        <f>IF(N405="sníž. přenesená",J405,0)</f>
        <v>0</v>
      </c>
      <c r="BI405" s="228">
        <f>IF(N405="nulová",J405,0)</f>
        <v>0</v>
      </c>
      <c r="BJ405" s="20" t="s">
        <v>83</v>
      </c>
      <c r="BK405" s="228">
        <f>ROUND(I405*H405,2)</f>
        <v>0</v>
      </c>
      <c r="BL405" s="20" t="s">
        <v>215</v>
      </c>
      <c r="BM405" s="227" t="s">
        <v>5469</v>
      </c>
    </row>
    <row r="406" s="2" customFormat="1">
      <c r="A406" s="42"/>
      <c r="B406" s="43"/>
      <c r="C406" s="44"/>
      <c r="D406" s="236" t="s">
        <v>283</v>
      </c>
      <c r="E406" s="44"/>
      <c r="F406" s="267" t="s">
        <v>5470</v>
      </c>
      <c r="G406" s="44"/>
      <c r="H406" s="44"/>
      <c r="I406" s="231"/>
      <c r="J406" s="44"/>
      <c r="K406" s="44"/>
      <c r="L406" s="48"/>
      <c r="M406" s="232"/>
      <c r="N406" s="233"/>
      <c r="O406" s="88"/>
      <c r="P406" s="88"/>
      <c r="Q406" s="88"/>
      <c r="R406" s="88"/>
      <c r="S406" s="88"/>
      <c r="T406" s="89"/>
      <c r="U406" s="42"/>
      <c r="V406" s="42"/>
      <c r="W406" s="42"/>
      <c r="X406" s="42"/>
      <c r="Y406" s="42"/>
      <c r="Z406" s="42"/>
      <c r="AA406" s="42"/>
      <c r="AB406" s="42"/>
      <c r="AC406" s="42"/>
      <c r="AD406" s="42"/>
      <c r="AE406" s="42"/>
      <c r="AT406" s="20" t="s">
        <v>283</v>
      </c>
      <c r="AU406" s="20" t="s">
        <v>85</v>
      </c>
    </row>
    <row r="407" s="12" customFormat="1" ht="22.8" customHeight="1">
      <c r="A407" s="12"/>
      <c r="B407" s="200"/>
      <c r="C407" s="201"/>
      <c r="D407" s="202" t="s">
        <v>75</v>
      </c>
      <c r="E407" s="214" t="s">
        <v>273</v>
      </c>
      <c r="F407" s="214" t="s">
        <v>382</v>
      </c>
      <c r="G407" s="201"/>
      <c r="H407" s="201"/>
      <c r="I407" s="204"/>
      <c r="J407" s="215">
        <f>BK407</f>
        <v>0</v>
      </c>
      <c r="K407" s="201"/>
      <c r="L407" s="206"/>
      <c r="M407" s="207"/>
      <c r="N407" s="208"/>
      <c r="O407" s="208"/>
      <c r="P407" s="209">
        <f>SUM(P408:P636)</f>
        <v>0</v>
      </c>
      <c r="Q407" s="208"/>
      <c r="R407" s="209">
        <f>SUM(R408:R636)</f>
        <v>5.7148529000000003</v>
      </c>
      <c r="S407" s="208"/>
      <c r="T407" s="210">
        <f>SUM(T408:T636)</f>
        <v>17.681045000000001</v>
      </c>
      <c r="U407" s="12"/>
      <c r="V407" s="12"/>
      <c r="W407" s="12"/>
      <c r="X407" s="12"/>
      <c r="Y407" s="12"/>
      <c r="Z407" s="12"/>
      <c r="AA407" s="12"/>
      <c r="AB407" s="12"/>
      <c r="AC407" s="12"/>
      <c r="AD407" s="12"/>
      <c r="AE407" s="12"/>
      <c r="AR407" s="211" t="s">
        <v>83</v>
      </c>
      <c r="AT407" s="212" t="s">
        <v>75</v>
      </c>
      <c r="AU407" s="212" t="s">
        <v>83</v>
      </c>
      <c r="AY407" s="211" t="s">
        <v>214</v>
      </c>
      <c r="BK407" s="213">
        <f>SUM(BK408:BK636)</f>
        <v>0</v>
      </c>
    </row>
    <row r="408" s="2" customFormat="1" ht="55.5" customHeight="1">
      <c r="A408" s="42"/>
      <c r="B408" s="43"/>
      <c r="C408" s="216" t="s">
        <v>389</v>
      </c>
      <c r="D408" s="216" t="s">
        <v>217</v>
      </c>
      <c r="E408" s="217" t="s">
        <v>5471</v>
      </c>
      <c r="F408" s="218" t="s">
        <v>5472</v>
      </c>
      <c r="G408" s="219" t="s">
        <v>230</v>
      </c>
      <c r="H408" s="220">
        <v>1752</v>
      </c>
      <c r="I408" s="221"/>
      <c r="J408" s="222">
        <f>ROUND(I408*H408,2)</f>
        <v>0</v>
      </c>
      <c r="K408" s="218" t="s">
        <v>221</v>
      </c>
      <c r="L408" s="48"/>
      <c r="M408" s="223" t="s">
        <v>32</v>
      </c>
      <c r="N408" s="224" t="s">
        <v>47</v>
      </c>
      <c r="O408" s="88"/>
      <c r="P408" s="225">
        <f>O408*H408</f>
        <v>0</v>
      </c>
      <c r="Q408" s="225">
        <v>0</v>
      </c>
      <c r="R408" s="225">
        <f>Q408*H408</f>
        <v>0</v>
      </c>
      <c r="S408" s="225">
        <v>0</v>
      </c>
      <c r="T408" s="226">
        <f>S408*H408</f>
        <v>0</v>
      </c>
      <c r="U408" s="42"/>
      <c r="V408" s="42"/>
      <c r="W408" s="42"/>
      <c r="X408" s="42"/>
      <c r="Y408" s="42"/>
      <c r="Z408" s="42"/>
      <c r="AA408" s="42"/>
      <c r="AB408" s="42"/>
      <c r="AC408" s="42"/>
      <c r="AD408" s="42"/>
      <c r="AE408" s="42"/>
      <c r="AR408" s="227" t="s">
        <v>215</v>
      </c>
      <c r="AT408" s="227" t="s">
        <v>217</v>
      </c>
      <c r="AU408" s="227" t="s">
        <v>85</v>
      </c>
      <c r="AY408" s="20" t="s">
        <v>214</v>
      </c>
      <c r="BE408" s="228">
        <f>IF(N408="základní",J408,0)</f>
        <v>0</v>
      </c>
      <c r="BF408" s="228">
        <f>IF(N408="snížená",J408,0)</f>
        <v>0</v>
      </c>
      <c r="BG408" s="228">
        <f>IF(N408="zákl. přenesená",J408,0)</f>
        <v>0</v>
      </c>
      <c r="BH408" s="228">
        <f>IF(N408="sníž. přenesená",J408,0)</f>
        <v>0</v>
      </c>
      <c r="BI408" s="228">
        <f>IF(N408="nulová",J408,0)</f>
        <v>0</v>
      </c>
      <c r="BJ408" s="20" t="s">
        <v>83</v>
      </c>
      <c r="BK408" s="228">
        <f>ROUND(I408*H408,2)</f>
        <v>0</v>
      </c>
      <c r="BL408" s="20" t="s">
        <v>215</v>
      </c>
      <c r="BM408" s="227" t="s">
        <v>5473</v>
      </c>
    </row>
    <row r="409" s="2" customFormat="1">
      <c r="A409" s="42"/>
      <c r="B409" s="43"/>
      <c r="C409" s="44"/>
      <c r="D409" s="229" t="s">
        <v>223</v>
      </c>
      <c r="E409" s="44"/>
      <c r="F409" s="230" t="s">
        <v>5474</v>
      </c>
      <c r="G409" s="44"/>
      <c r="H409" s="44"/>
      <c r="I409" s="231"/>
      <c r="J409" s="44"/>
      <c r="K409" s="44"/>
      <c r="L409" s="48"/>
      <c r="M409" s="232"/>
      <c r="N409" s="233"/>
      <c r="O409" s="88"/>
      <c r="P409" s="88"/>
      <c r="Q409" s="88"/>
      <c r="R409" s="88"/>
      <c r="S409" s="88"/>
      <c r="T409" s="89"/>
      <c r="U409" s="42"/>
      <c r="V409" s="42"/>
      <c r="W409" s="42"/>
      <c r="X409" s="42"/>
      <c r="Y409" s="42"/>
      <c r="Z409" s="42"/>
      <c r="AA409" s="42"/>
      <c r="AB409" s="42"/>
      <c r="AC409" s="42"/>
      <c r="AD409" s="42"/>
      <c r="AE409" s="42"/>
      <c r="AT409" s="20" t="s">
        <v>223</v>
      </c>
      <c r="AU409" s="20" t="s">
        <v>85</v>
      </c>
    </row>
    <row r="410" s="13" customFormat="1">
      <c r="A410" s="13"/>
      <c r="B410" s="234"/>
      <c r="C410" s="235"/>
      <c r="D410" s="236" t="s">
        <v>225</v>
      </c>
      <c r="E410" s="237" t="s">
        <v>32</v>
      </c>
      <c r="F410" s="238" t="s">
        <v>5475</v>
      </c>
      <c r="G410" s="235"/>
      <c r="H410" s="237" t="s">
        <v>32</v>
      </c>
      <c r="I410" s="239"/>
      <c r="J410" s="235"/>
      <c r="K410" s="235"/>
      <c r="L410" s="240"/>
      <c r="M410" s="241"/>
      <c r="N410" s="242"/>
      <c r="O410" s="242"/>
      <c r="P410" s="242"/>
      <c r="Q410" s="242"/>
      <c r="R410" s="242"/>
      <c r="S410" s="242"/>
      <c r="T410" s="243"/>
      <c r="U410" s="13"/>
      <c r="V410" s="13"/>
      <c r="W410" s="13"/>
      <c r="X410" s="13"/>
      <c r="Y410" s="13"/>
      <c r="Z410" s="13"/>
      <c r="AA410" s="13"/>
      <c r="AB410" s="13"/>
      <c r="AC410" s="13"/>
      <c r="AD410" s="13"/>
      <c r="AE410" s="13"/>
      <c r="AT410" s="244" t="s">
        <v>225</v>
      </c>
      <c r="AU410" s="244" t="s">
        <v>85</v>
      </c>
      <c r="AV410" s="13" t="s">
        <v>83</v>
      </c>
      <c r="AW410" s="13" t="s">
        <v>38</v>
      </c>
      <c r="AX410" s="13" t="s">
        <v>76</v>
      </c>
      <c r="AY410" s="244" t="s">
        <v>214</v>
      </c>
    </row>
    <row r="411" s="13" customFormat="1">
      <c r="A411" s="13"/>
      <c r="B411" s="234"/>
      <c r="C411" s="235"/>
      <c r="D411" s="236" t="s">
        <v>225</v>
      </c>
      <c r="E411" s="237" t="s">
        <v>32</v>
      </c>
      <c r="F411" s="238" t="s">
        <v>5476</v>
      </c>
      <c r="G411" s="235"/>
      <c r="H411" s="237" t="s">
        <v>32</v>
      </c>
      <c r="I411" s="239"/>
      <c r="J411" s="235"/>
      <c r="K411" s="235"/>
      <c r="L411" s="240"/>
      <c r="M411" s="241"/>
      <c r="N411" s="242"/>
      <c r="O411" s="242"/>
      <c r="P411" s="242"/>
      <c r="Q411" s="242"/>
      <c r="R411" s="242"/>
      <c r="S411" s="242"/>
      <c r="T411" s="243"/>
      <c r="U411" s="13"/>
      <c r="V411" s="13"/>
      <c r="W411" s="13"/>
      <c r="X411" s="13"/>
      <c r="Y411" s="13"/>
      <c r="Z411" s="13"/>
      <c r="AA411" s="13"/>
      <c r="AB411" s="13"/>
      <c r="AC411" s="13"/>
      <c r="AD411" s="13"/>
      <c r="AE411" s="13"/>
      <c r="AT411" s="244" t="s">
        <v>225</v>
      </c>
      <c r="AU411" s="244" t="s">
        <v>85</v>
      </c>
      <c r="AV411" s="13" t="s">
        <v>83</v>
      </c>
      <c r="AW411" s="13" t="s">
        <v>38</v>
      </c>
      <c r="AX411" s="13" t="s">
        <v>76</v>
      </c>
      <c r="AY411" s="244" t="s">
        <v>214</v>
      </c>
    </row>
    <row r="412" s="14" customFormat="1">
      <c r="A412" s="14"/>
      <c r="B412" s="245"/>
      <c r="C412" s="246"/>
      <c r="D412" s="236" t="s">
        <v>225</v>
      </c>
      <c r="E412" s="247" t="s">
        <v>32</v>
      </c>
      <c r="F412" s="248" t="s">
        <v>5477</v>
      </c>
      <c r="G412" s="246"/>
      <c r="H412" s="249">
        <v>1150</v>
      </c>
      <c r="I412" s="250"/>
      <c r="J412" s="246"/>
      <c r="K412" s="246"/>
      <c r="L412" s="251"/>
      <c r="M412" s="252"/>
      <c r="N412" s="253"/>
      <c r="O412" s="253"/>
      <c r="P412" s="253"/>
      <c r="Q412" s="253"/>
      <c r="R412" s="253"/>
      <c r="S412" s="253"/>
      <c r="T412" s="254"/>
      <c r="U412" s="14"/>
      <c r="V412" s="14"/>
      <c r="W412" s="14"/>
      <c r="X412" s="14"/>
      <c r="Y412" s="14"/>
      <c r="Z412" s="14"/>
      <c r="AA412" s="14"/>
      <c r="AB412" s="14"/>
      <c r="AC412" s="14"/>
      <c r="AD412" s="14"/>
      <c r="AE412" s="14"/>
      <c r="AT412" s="255" t="s">
        <v>225</v>
      </c>
      <c r="AU412" s="255" t="s">
        <v>85</v>
      </c>
      <c r="AV412" s="14" t="s">
        <v>85</v>
      </c>
      <c r="AW412" s="14" t="s">
        <v>38</v>
      </c>
      <c r="AX412" s="14" t="s">
        <v>76</v>
      </c>
      <c r="AY412" s="255" t="s">
        <v>214</v>
      </c>
    </row>
    <row r="413" s="13" customFormat="1">
      <c r="A413" s="13"/>
      <c r="B413" s="234"/>
      <c r="C413" s="235"/>
      <c r="D413" s="236" t="s">
        <v>225</v>
      </c>
      <c r="E413" s="237" t="s">
        <v>32</v>
      </c>
      <c r="F413" s="238" t="s">
        <v>5478</v>
      </c>
      <c r="G413" s="235"/>
      <c r="H413" s="237" t="s">
        <v>32</v>
      </c>
      <c r="I413" s="239"/>
      <c r="J413" s="235"/>
      <c r="K413" s="235"/>
      <c r="L413" s="240"/>
      <c r="M413" s="241"/>
      <c r="N413" s="242"/>
      <c r="O413" s="242"/>
      <c r="P413" s="242"/>
      <c r="Q413" s="242"/>
      <c r="R413" s="242"/>
      <c r="S413" s="242"/>
      <c r="T413" s="243"/>
      <c r="U413" s="13"/>
      <c r="V413" s="13"/>
      <c r="W413" s="13"/>
      <c r="X413" s="13"/>
      <c r="Y413" s="13"/>
      <c r="Z413" s="13"/>
      <c r="AA413" s="13"/>
      <c r="AB413" s="13"/>
      <c r="AC413" s="13"/>
      <c r="AD413" s="13"/>
      <c r="AE413" s="13"/>
      <c r="AT413" s="244" t="s">
        <v>225</v>
      </c>
      <c r="AU413" s="244" t="s">
        <v>85</v>
      </c>
      <c r="AV413" s="13" t="s">
        <v>83</v>
      </c>
      <c r="AW413" s="13" t="s">
        <v>38</v>
      </c>
      <c r="AX413" s="13" t="s">
        <v>76</v>
      </c>
      <c r="AY413" s="244" t="s">
        <v>214</v>
      </c>
    </row>
    <row r="414" s="14" customFormat="1">
      <c r="A414" s="14"/>
      <c r="B414" s="245"/>
      <c r="C414" s="246"/>
      <c r="D414" s="236" t="s">
        <v>225</v>
      </c>
      <c r="E414" s="247" t="s">
        <v>32</v>
      </c>
      <c r="F414" s="248" t="s">
        <v>5479</v>
      </c>
      <c r="G414" s="246"/>
      <c r="H414" s="249">
        <v>602</v>
      </c>
      <c r="I414" s="250"/>
      <c r="J414" s="246"/>
      <c r="K414" s="246"/>
      <c r="L414" s="251"/>
      <c r="M414" s="252"/>
      <c r="N414" s="253"/>
      <c r="O414" s="253"/>
      <c r="P414" s="253"/>
      <c r="Q414" s="253"/>
      <c r="R414" s="253"/>
      <c r="S414" s="253"/>
      <c r="T414" s="254"/>
      <c r="U414" s="14"/>
      <c r="V414" s="14"/>
      <c r="W414" s="14"/>
      <c r="X414" s="14"/>
      <c r="Y414" s="14"/>
      <c r="Z414" s="14"/>
      <c r="AA414" s="14"/>
      <c r="AB414" s="14"/>
      <c r="AC414" s="14"/>
      <c r="AD414" s="14"/>
      <c r="AE414" s="14"/>
      <c r="AT414" s="255" t="s">
        <v>225</v>
      </c>
      <c r="AU414" s="255" t="s">
        <v>85</v>
      </c>
      <c r="AV414" s="14" t="s">
        <v>85</v>
      </c>
      <c r="AW414" s="14" t="s">
        <v>38</v>
      </c>
      <c r="AX414" s="14" t="s">
        <v>76</v>
      </c>
      <c r="AY414" s="255" t="s">
        <v>214</v>
      </c>
    </row>
    <row r="415" s="15" customFormat="1">
      <c r="A415" s="15"/>
      <c r="B415" s="256"/>
      <c r="C415" s="257"/>
      <c r="D415" s="236" t="s">
        <v>225</v>
      </c>
      <c r="E415" s="258" t="s">
        <v>32</v>
      </c>
      <c r="F415" s="259" t="s">
        <v>256</v>
      </c>
      <c r="G415" s="257"/>
      <c r="H415" s="260">
        <v>1752</v>
      </c>
      <c r="I415" s="261"/>
      <c r="J415" s="257"/>
      <c r="K415" s="257"/>
      <c r="L415" s="262"/>
      <c r="M415" s="263"/>
      <c r="N415" s="264"/>
      <c r="O415" s="264"/>
      <c r="P415" s="264"/>
      <c r="Q415" s="264"/>
      <c r="R415" s="264"/>
      <c r="S415" s="264"/>
      <c r="T415" s="265"/>
      <c r="U415" s="15"/>
      <c r="V415" s="15"/>
      <c r="W415" s="15"/>
      <c r="X415" s="15"/>
      <c r="Y415" s="15"/>
      <c r="Z415" s="15"/>
      <c r="AA415" s="15"/>
      <c r="AB415" s="15"/>
      <c r="AC415" s="15"/>
      <c r="AD415" s="15"/>
      <c r="AE415" s="15"/>
      <c r="AT415" s="266" t="s">
        <v>225</v>
      </c>
      <c r="AU415" s="266" t="s">
        <v>85</v>
      </c>
      <c r="AV415" s="15" t="s">
        <v>215</v>
      </c>
      <c r="AW415" s="15" t="s">
        <v>38</v>
      </c>
      <c r="AX415" s="15" t="s">
        <v>83</v>
      </c>
      <c r="AY415" s="266" t="s">
        <v>214</v>
      </c>
    </row>
    <row r="416" s="2" customFormat="1" ht="55.5" customHeight="1">
      <c r="A416" s="42"/>
      <c r="B416" s="43"/>
      <c r="C416" s="216" t="s">
        <v>398</v>
      </c>
      <c r="D416" s="216" t="s">
        <v>217</v>
      </c>
      <c r="E416" s="217" t="s">
        <v>5480</v>
      </c>
      <c r="F416" s="218" t="s">
        <v>5481</v>
      </c>
      <c r="G416" s="219" t="s">
        <v>230</v>
      </c>
      <c r="H416" s="220">
        <v>279240</v>
      </c>
      <c r="I416" s="221"/>
      <c r="J416" s="222">
        <f>ROUND(I416*H416,2)</f>
        <v>0</v>
      </c>
      <c r="K416" s="218" t="s">
        <v>221</v>
      </c>
      <c r="L416" s="48"/>
      <c r="M416" s="223" t="s">
        <v>32</v>
      </c>
      <c r="N416" s="224" t="s">
        <v>47</v>
      </c>
      <c r="O416" s="88"/>
      <c r="P416" s="225">
        <f>O416*H416</f>
        <v>0</v>
      </c>
      <c r="Q416" s="225">
        <v>0</v>
      </c>
      <c r="R416" s="225">
        <f>Q416*H416</f>
        <v>0</v>
      </c>
      <c r="S416" s="225">
        <v>0</v>
      </c>
      <c r="T416" s="226">
        <f>S416*H416</f>
        <v>0</v>
      </c>
      <c r="U416" s="42"/>
      <c r="V416" s="42"/>
      <c r="W416" s="42"/>
      <c r="X416" s="42"/>
      <c r="Y416" s="42"/>
      <c r="Z416" s="42"/>
      <c r="AA416" s="42"/>
      <c r="AB416" s="42"/>
      <c r="AC416" s="42"/>
      <c r="AD416" s="42"/>
      <c r="AE416" s="42"/>
      <c r="AR416" s="227" t="s">
        <v>215</v>
      </c>
      <c r="AT416" s="227" t="s">
        <v>217</v>
      </c>
      <c r="AU416" s="227" t="s">
        <v>85</v>
      </c>
      <c r="AY416" s="20" t="s">
        <v>214</v>
      </c>
      <c r="BE416" s="228">
        <f>IF(N416="základní",J416,0)</f>
        <v>0</v>
      </c>
      <c r="BF416" s="228">
        <f>IF(N416="snížená",J416,0)</f>
        <v>0</v>
      </c>
      <c r="BG416" s="228">
        <f>IF(N416="zákl. přenesená",J416,0)</f>
        <v>0</v>
      </c>
      <c r="BH416" s="228">
        <f>IF(N416="sníž. přenesená",J416,0)</f>
        <v>0</v>
      </c>
      <c r="BI416" s="228">
        <f>IF(N416="nulová",J416,0)</f>
        <v>0</v>
      </c>
      <c r="BJ416" s="20" t="s">
        <v>83</v>
      </c>
      <c r="BK416" s="228">
        <f>ROUND(I416*H416,2)</f>
        <v>0</v>
      </c>
      <c r="BL416" s="20" t="s">
        <v>215</v>
      </c>
      <c r="BM416" s="227" t="s">
        <v>5482</v>
      </c>
    </row>
    <row r="417" s="2" customFormat="1">
      <c r="A417" s="42"/>
      <c r="B417" s="43"/>
      <c r="C417" s="44"/>
      <c r="D417" s="229" t="s">
        <v>223</v>
      </c>
      <c r="E417" s="44"/>
      <c r="F417" s="230" t="s">
        <v>5483</v>
      </c>
      <c r="G417" s="44"/>
      <c r="H417" s="44"/>
      <c r="I417" s="231"/>
      <c r="J417" s="44"/>
      <c r="K417" s="44"/>
      <c r="L417" s="48"/>
      <c r="M417" s="232"/>
      <c r="N417" s="233"/>
      <c r="O417" s="88"/>
      <c r="P417" s="88"/>
      <c r="Q417" s="88"/>
      <c r="R417" s="88"/>
      <c r="S417" s="88"/>
      <c r="T417" s="89"/>
      <c r="U417" s="42"/>
      <c r="V417" s="42"/>
      <c r="W417" s="42"/>
      <c r="X417" s="42"/>
      <c r="Y417" s="42"/>
      <c r="Z417" s="42"/>
      <c r="AA417" s="42"/>
      <c r="AB417" s="42"/>
      <c r="AC417" s="42"/>
      <c r="AD417" s="42"/>
      <c r="AE417" s="42"/>
      <c r="AT417" s="20" t="s">
        <v>223</v>
      </c>
      <c r="AU417" s="20" t="s">
        <v>85</v>
      </c>
    </row>
    <row r="418" s="13" customFormat="1">
      <c r="A418" s="13"/>
      <c r="B418" s="234"/>
      <c r="C418" s="235"/>
      <c r="D418" s="236" t="s">
        <v>225</v>
      </c>
      <c r="E418" s="237" t="s">
        <v>32</v>
      </c>
      <c r="F418" s="238" t="s">
        <v>5475</v>
      </c>
      <c r="G418" s="235"/>
      <c r="H418" s="237" t="s">
        <v>32</v>
      </c>
      <c r="I418" s="239"/>
      <c r="J418" s="235"/>
      <c r="K418" s="235"/>
      <c r="L418" s="240"/>
      <c r="M418" s="241"/>
      <c r="N418" s="242"/>
      <c r="O418" s="242"/>
      <c r="P418" s="242"/>
      <c r="Q418" s="242"/>
      <c r="R418" s="242"/>
      <c r="S418" s="242"/>
      <c r="T418" s="243"/>
      <c r="U418" s="13"/>
      <c r="V418" s="13"/>
      <c r="W418" s="13"/>
      <c r="X418" s="13"/>
      <c r="Y418" s="13"/>
      <c r="Z418" s="13"/>
      <c r="AA418" s="13"/>
      <c r="AB418" s="13"/>
      <c r="AC418" s="13"/>
      <c r="AD418" s="13"/>
      <c r="AE418" s="13"/>
      <c r="AT418" s="244" t="s">
        <v>225</v>
      </c>
      <c r="AU418" s="244" t="s">
        <v>85</v>
      </c>
      <c r="AV418" s="13" t="s">
        <v>83</v>
      </c>
      <c r="AW418" s="13" t="s">
        <v>38</v>
      </c>
      <c r="AX418" s="13" t="s">
        <v>76</v>
      </c>
      <c r="AY418" s="244" t="s">
        <v>214</v>
      </c>
    </row>
    <row r="419" s="13" customFormat="1">
      <c r="A419" s="13"/>
      <c r="B419" s="234"/>
      <c r="C419" s="235"/>
      <c r="D419" s="236" t="s">
        <v>225</v>
      </c>
      <c r="E419" s="237" t="s">
        <v>32</v>
      </c>
      <c r="F419" s="238" t="s">
        <v>5476</v>
      </c>
      <c r="G419" s="235"/>
      <c r="H419" s="237" t="s">
        <v>32</v>
      </c>
      <c r="I419" s="239"/>
      <c r="J419" s="235"/>
      <c r="K419" s="235"/>
      <c r="L419" s="240"/>
      <c r="M419" s="241"/>
      <c r="N419" s="242"/>
      <c r="O419" s="242"/>
      <c r="P419" s="242"/>
      <c r="Q419" s="242"/>
      <c r="R419" s="242"/>
      <c r="S419" s="242"/>
      <c r="T419" s="243"/>
      <c r="U419" s="13"/>
      <c r="V419" s="13"/>
      <c r="W419" s="13"/>
      <c r="X419" s="13"/>
      <c r="Y419" s="13"/>
      <c r="Z419" s="13"/>
      <c r="AA419" s="13"/>
      <c r="AB419" s="13"/>
      <c r="AC419" s="13"/>
      <c r="AD419" s="13"/>
      <c r="AE419" s="13"/>
      <c r="AT419" s="244" t="s">
        <v>225</v>
      </c>
      <c r="AU419" s="244" t="s">
        <v>85</v>
      </c>
      <c r="AV419" s="13" t="s">
        <v>83</v>
      </c>
      <c r="AW419" s="13" t="s">
        <v>38</v>
      </c>
      <c r="AX419" s="13" t="s">
        <v>76</v>
      </c>
      <c r="AY419" s="244" t="s">
        <v>214</v>
      </c>
    </row>
    <row r="420" s="14" customFormat="1">
      <c r="A420" s="14"/>
      <c r="B420" s="245"/>
      <c r="C420" s="246"/>
      <c r="D420" s="236" t="s">
        <v>225</v>
      </c>
      <c r="E420" s="247" t="s">
        <v>32</v>
      </c>
      <c r="F420" s="248" t="s">
        <v>5484</v>
      </c>
      <c r="G420" s="246"/>
      <c r="H420" s="249">
        <v>207000</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225</v>
      </c>
      <c r="AU420" s="255" t="s">
        <v>85</v>
      </c>
      <c r="AV420" s="14" t="s">
        <v>85</v>
      </c>
      <c r="AW420" s="14" t="s">
        <v>38</v>
      </c>
      <c r="AX420" s="14" t="s">
        <v>76</v>
      </c>
      <c r="AY420" s="255" t="s">
        <v>214</v>
      </c>
    </row>
    <row r="421" s="13" customFormat="1">
      <c r="A421" s="13"/>
      <c r="B421" s="234"/>
      <c r="C421" s="235"/>
      <c r="D421" s="236" t="s">
        <v>225</v>
      </c>
      <c r="E421" s="237" t="s">
        <v>32</v>
      </c>
      <c r="F421" s="238" t="s">
        <v>5478</v>
      </c>
      <c r="G421" s="235"/>
      <c r="H421" s="237" t="s">
        <v>32</v>
      </c>
      <c r="I421" s="239"/>
      <c r="J421" s="235"/>
      <c r="K421" s="235"/>
      <c r="L421" s="240"/>
      <c r="M421" s="241"/>
      <c r="N421" s="242"/>
      <c r="O421" s="242"/>
      <c r="P421" s="242"/>
      <c r="Q421" s="242"/>
      <c r="R421" s="242"/>
      <c r="S421" s="242"/>
      <c r="T421" s="243"/>
      <c r="U421" s="13"/>
      <c r="V421" s="13"/>
      <c r="W421" s="13"/>
      <c r="X421" s="13"/>
      <c r="Y421" s="13"/>
      <c r="Z421" s="13"/>
      <c r="AA421" s="13"/>
      <c r="AB421" s="13"/>
      <c r="AC421" s="13"/>
      <c r="AD421" s="13"/>
      <c r="AE421" s="13"/>
      <c r="AT421" s="244" t="s">
        <v>225</v>
      </c>
      <c r="AU421" s="244" t="s">
        <v>85</v>
      </c>
      <c r="AV421" s="13" t="s">
        <v>83</v>
      </c>
      <c r="AW421" s="13" t="s">
        <v>38</v>
      </c>
      <c r="AX421" s="13" t="s">
        <v>76</v>
      </c>
      <c r="AY421" s="244" t="s">
        <v>214</v>
      </c>
    </row>
    <row r="422" s="14" customFormat="1">
      <c r="A422" s="14"/>
      <c r="B422" s="245"/>
      <c r="C422" s="246"/>
      <c r="D422" s="236" t="s">
        <v>225</v>
      </c>
      <c r="E422" s="247" t="s">
        <v>32</v>
      </c>
      <c r="F422" s="248" t="s">
        <v>5485</v>
      </c>
      <c r="G422" s="246"/>
      <c r="H422" s="249">
        <v>72240</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225</v>
      </c>
      <c r="AU422" s="255" t="s">
        <v>85</v>
      </c>
      <c r="AV422" s="14" t="s">
        <v>85</v>
      </c>
      <c r="AW422" s="14" t="s">
        <v>38</v>
      </c>
      <c r="AX422" s="14" t="s">
        <v>76</v>
      </c>
      <c r="AY422" s="255" t="s">
        <v>214</v>
      </c>
    </row>
    <row r="423" s="15" customFormat="1">
      <c r="A423" s="15"/>
      <c r="B423" s="256"/>
      <c r="C423" s="257"/>
      <c r="D423" s="236" t="s">
        <v>225</v>
      </c>
      <c r="E423" s="258" t="s">
        <v>32</v>
      </c>
      <c r="F423" s="259" t="s">
        <v>256</v>
      </c>
      <c r="G423" s="257"/>
      <c r="H423" s="260">
        <v>279240</v>
      </c>
      <c r="I423" s="261"/>
      <c r="J423" s="257"/>
      <c r="K423" s="257"/>
      <c r="L423" s="262"/>
      <c r="M423" s="263"/>
      <c r="N423" s="264"/>
      <c r="O423" s="264"/>
      <c r="P423" s="264"/>
      <c r="Q423" s="264"/>
      <c r="R423" s="264"/>
      <c r="S423" s="264"/>
      <c r="T423" s="265"/>
      <c r="U423" s="15"/>
      <c r="V423" s="15"/>
      <c r="W423" s="15"/>
      <c r="X423" s="15"/>
      <c r="Y423" s="15"/>
      <c r="Z423" s="15"/>
      <c r="AA423" s="15"/>
      <c r="AB423" s="15"/>
      <c r="AC423" s="15"/>
      <c r="AD423" s="15"/>
      <c r="AE423" s="15"/>
      <c r="AT423" s="266" t="s">
        <v>225</v>
      </c>
      <c r="AU423" s="266" t="s">
        <v>85</v>
      </c>
      <c r="AV423" s="15" t="s">
        <v>215</v>
      </c>
      <c r="AW423" s="15" t="s">
        <v>38</v>
      </c>
      <c r="AX423" s="15" t="s">
        <v>83</v>
      </c>
      <c r="AY423" s="266" t="s">
        <v>214</v>
      </c>
    </row>
    <row r="424" s="2" customFormat="1" ht="62.7" customHeight="1">
      <c r="A424" s="42"/>
      <c r="B424" s="43"/>
      <c r="C424" s="216" t="s">
        <v>406</v>
      </c>
      <c r="D424" s="216" t="s">
        <v>217</v>
      </c>
      <c r="E424" s="217" t="s">
        <v>5486</v>
      </c>
      <c r="F424" s="218" t="s">
        <v>5487</v>
      </c>
      <c r="G424" s="219" t="s">
        <v>327</v>
      </c>
      <c r="H424" s="220">
        <v>2</v>
      </c>
      <c r="I424" s="221"/>
      <c r="J424" s="222">
        <f>ROUND(I424*H424,2)</f>
        <v>0</v>
      </c>
      <c r="K424" s="218" t="s">
        <v>221</v>
      </c>
      <c r="L424" s="48"/>
      <c r="M424" s="223" t="s">
        <v>32</v>
      </c>
      <c r="N424" s="224" t="s">
        <v>47</v>
      </c>
      <c r="O424" s="88"/>
      <c r="P424" s="225">
        <f>O424*H424</f>
        <v>0</v>
      </c>
      <c r="Q424" s="225">
        <v>0</v>
      </c>
      <c r="R424" s="225">
        <f>Q424*H424</f>
        <v>0</v>
      </c>
      <c r="S424" s="225">
        <v>0</v>
      </c>
      <c r="T424" s="226">
        <f>S424*H424</f>
        <v>0</v>
      </c>
      <c r="U424" s="42"/>
      <c r="V424" s="42"/>
      <c r="W424" s="42"/>
      <c r="X424" s="42"/>
      <c r="Y424" s="42"/>
      <c r="Z424" s="42"/>
      <c r="AA424" s="42"/>
      <c r="AB424" s="42"/>
      <c r="AC424" s="42"/>
      <c r="AD424" s="42"/>
      <c r="AE424" s="42"/>
      <c r="AR424" s="227" t="s">
        <v>215</v>
      </c>
      <c r="AT424" s="227" t="s">
        <v>217</v>
      </c>
      <c r="AU424" s="227" t="s">
        <v>85</v>
      </c>
      <c r="AY424" s="20" t="s">
        <v>214</v>
      </c>
      <c r="BE424" s="228">
        <f>IF(N424="základní",J424,0)</f>
        <v>0</v>
      </c>
      <c r="BF424" s="228">
        <f>IF(N424="snížená",J424,0)</f>
        <v>0</v>
      </c>
      <c r="BG424" s="228">
        <f>IF(N424="zákl. přenesená",J424,0)</f>
        <v>0</v>
      </c>
      <c r="BH424" s="228">
        <f>IF(N424="sníž. přenesená",J424,0)</f>
        <v>0</v>
      </c>
      <c r="BI424" s="228">
        <f>IF(N424="nulová",J424,0)</f>
        <v>0</v>
      </c>
      <c r="BJ424" s="20" t="s">
        <v>83</v>
      </c>
      <c r="BK424" s="228">
        <f>ROUND(I424*H424,2)</f>
        <v>0</v>
      </c>
      <c r="BL424" s="20" t="s">
        <v>215</v>
      </c>
      <c r="BM424" s="227" t="s">
        <v>5488</v>
      </c>
    </row>
    <row r="425" s="2" customFormat="1">
      <c r="A425" s="42"/>
      <c r="B425" s="43"/>
      <c r="C425" s="44"/>
      <c r="D425" s="229" t="s">
        <v>223</v>
      </c>
      <c r="E425" s="44"/>
      <c r="F425" s="230" t="s">
        <v>5489</v>
      </c>
      <c r="G425" s="44"/>
      <c r="H425" s="44"/>
      <c r="I425" s="231"/>
      <c r="J425" s="44"/>
      <c r="K425" s="44"/>
      <c r="L425" s="48"/>
      <c r="M425" s="232"/>
      <c r="N425" s="233"/>
      <c r="O425" s="88"/>
      <c r="P425" s="88"/>
      <c r="Q425" s="88"/>
      <c r="R425" s="88"/>
      <c r="S425" s="88"/>
      <c r="T425" s="89"/>
      <c r="U425" s="42"/>
      <c r="V425" s="42"/>
      <c r="W425" s="42"/>
      <c r="X425" s="42"/>
      <c r="Y425" s="42"/>
      <c r="Z425" s="42"/>
      <c r="AA425" s="42"/>
      <c r="AB425" s="42"/>
      <c r="AC425" s="42"/>
      <c r="AD425" s="42"/>
      <c r="AE425" s="42"/>
      <c r="AT425" s="20" t="s">
        <v>223</v>
      </c>
      <c r="AU425" s="20" t="s">
        <v>85</v>
      </c>
    </row>
    <row r="426" s="2" customFormat="1" ht="55.5" customHeight="1">
      <c r="A426" s="42"/>
      <c r="B426" s="43"/>
      <c r="C426" s="216" t="s">
        <v>410</v>
      </c>
      <c r="D426" s="216" t="s">
        <v>217</v>
      </c>
      <c r="E426" s="217" t="s">
        <v>5490</v>
      </c>
      <c r="F426" s="218" t="s">
        <v>5491</v>
      </c>
      <c r="G426" s="219" t="s">
        <v>230</v>
      </c>
      <c r="H426" s="220">
        <v>1752</v>
      </c>
      <c r="I426" s="221"/>
      <c r="J426" s="222">
        <f>ROUND(I426*H426,2)</f>
        <v>0</v>
      </c>
      <c r="K426" s="218" t="s">
        <v>221</v>
      </c>
      <c r="L426" s="48"/>
      <c r="M426" s="223" t="s">
        <v>32</v>
      </c>
      <c r="N426" s="224" t="s">
        <v>47</v>
      </c>
      <c r="O426" s="88"/>
      <c r="P426" s="225">
        <f>O426*H426</f>
        <v>0</v>
      </c>
      <c r="Q426" s="225">
        <v>0</v>
      </c>
      <c r="R426" s="225">
        <f>Q426*H426</f>
        <v>0</v>
      </c>
      <c r="S426" s="225">
        <v>0</v>
      </c>
      <c r="T426" s="226">
        <f>S426*H426</f>
        <v>0</v>
      </c>
      <c r="U426" s="42"/>
      <c r="V426" s="42"/>
      <c r="W426" s="42"/>
      <c r="X426" s="42"/>
      <c r="Y426" s="42"/>
      <c r="Z426" s="42"/>
      <c r="AA426" s="42"/>
      <c r="AB426" s="42"/>
      <c r="AC426" s="42"/>
      <c r="AD426" s="42"/>
      <c r="AE426" s="42"/>
      <c r="AR426" s="227" t="s">
        <v>215</v>
      </c>
      <c r="AT426" s="227" t="s">
        <v>217</v>
      </c>
      <c r="AU426" s="227" t="s">
        <v>85</v>
      </c>
      <c r="AY426" s="20" t="s">
        <v>214</v>
      </c>
      <c r="BE426" s="228">
        <f>IF(N426="základní",J426,0)</f>
        <v>0</v>
      </c>
      <c r="BF426" s="228">
        <f>IF(N426="snížená",J426,0)</f>
        <v>0</v>
      </c>
      <c r="BG426" s="228">
        <f>IF(N426="zákl. přenesená",J426,0)</f>
        <v>0</v>
      </c>
      <c r="BH426" s="228">
        <f>IF(N426="sníž. přenesená",J426,0)</f>
        <v>0</v>
      </c>
      <c r="BI426" s="228">
        <f>IF(N426="nulová",J426,0)</f>
        <v>0</v>
      </c>
      <c r="BJ426" s="20" t="s">
        <v>83</v>
      </c>
      <c r="BK426" s="228">
        <f>ROUND(I426*H426,2)</f>
        <v>0</v>
      </c>
      <c r="BL426" s="20" t="s">
        <v>215</v>
      </c>
      <c r="BM426" s="227" t="s">
        <v>5492</v>
      </c>
    </row>
    <row r="427" s="2" customFormat="1">
      <c r="A427" s="42"/>
      <c r="B427" s="43"/>
      <c r="C427" s="44"/>
      <c r="D427" s="229" t="s">
        <v>223</v>
      </c>
      <c r="E427" s="44"/>
      <c r="F427" s="230" t="s">
        <v>5493</v>
      </c>
      <c r="G427" s="44"/>
      <c r="H427" s="44"/>
      <c r="I427" s="231"/>
      <c r="J427" s="44"/>
      <c r="K427" s="44"/>
      <c r="L427" s="48"/>
      <c r="M427" s="232"/>
      <c r="N427" s="233"/>
      <c r="O427" s="88"/>
      <c r="P427" s="88"/>
      <c r="Q427" s="88"/>
      <c r="R427" s="88"/>
      <c r="S427" s="88"/>
      <c r="T427" s="89"/>
      <c r="U427" s="42"/>
      <c r="V427" s="42"/>
      <c r="W427" s="42"/>
      <c r="X427" s="42"/>
      <c r="Y427" s="42"/>
      <c r="Z427" s="42"/>
      <c r="AA427" s="42"/>
      <c r="AB427" s="42"/>
      <c r="AC427" s="42"/>
      <c r="AD427" s="42"/>
      <c r="AE427" s="42"/>
      <c r="AT427" s="20" t="s">
        <v>223</v>
      </c>
      <c r="AU427" s="20" t="s">
        <v>85</v>
      </c>
    </row>
    <row r="428" s="2" customFormat="1" ht="24.15" customHeight="1">
      <c r="A428" s="42"/>
      <c r="B428" s="43"/>
      <c r="C428" s="216" t="s">
        <v>417</v>
      </c>
      <c r="D428" s="216" t="s">
        <v>217</v>
      </c>
      <c r="E428" s="217" t="s">
        <v>1130</v>
      </c>
      <c r="F428" s="218" t="s">
        <v>1131</v>
      </c>
      <c r="G428" s="219" t="s">
        <v>230</v>
      </c>
      <c r="H428" s="220">
        <v>1752</v>
      </c>
      <c r="I428" s="221"/>
      <c r="J428" s="222">
        <f>ROUND(I428*H428,2)</f>
        <v>0</v>
      </c>
      <c r="K428" s="218" t="s">
        <v>221</v>
      </c>
      <c r="L428" s="48"/>
      <c r="M428" s="223" t="s">
        <v>32</v>
      </c>
      <c r="N428" s="224" t="s">
        <v>47</v>
      </c>
      <c r="O428" s="88"/>
      <c r="P428" s="225">
        <f>O428*H428</f>
        <v>0</v>
      </c>
      <c r="Q428" s="225">
        <v>0</v>
      </c>
      <c r="R428" s="225">
        <f>Q428*H428</f>
        <v>0</v>
      </c>
      <c r="S428" s="225">
        <v>0</v>
      </c>
      <c r="T428" s="226">
        <f>S428*H428</f>
        <v>0</v>
      </c>
      <c r="U428" s="42"/>
      <c r="V428" s="42"/>
      <c r="W428" s="42"/>
      <c r="X428" s="42"/>
      <c r="Y428" s="42"/>
      <c r="Z428" s="42"/>
      <c r="AA428" s="42"/>
      <c r="AB428" s="42"/>
      <c r="AC428" s="42"/>
      <c r="AD428" s="42"/>
      <c r="AE428" s="42"/>
      <c r="AR428" s="227" t="s">
        <v>215</v>
      </c>
      <c r="AT428" s="227" t="s">
        <v>217</v>
      </c>
      <c r="AU428" s="227" t="s">
        <v>85</v>
      </c>
      <c r="AY428" s="20" t="s">
        <v>214</v>
      </c>
      <c r="BE428" s="228">
        <f>IF(N428="základní",J428,0)</f>
        <v>0</v>
      </c>
      <c r="BF428" s="228">
        <f>IF(N428="snížená",J428,0)</f>
        <v>0</v>
      </c>
      <c r="BG428" s="228">
        <f>IF(N428="zákl. přenesená",J428,0)</f>
        <v>0</v>
      </c>
      <c r="BH428" s="228">
        <f>IF(N428="sníž. přenesená",J428,0)</f>
        <v>0</v>
      </c>
      <c r="BI428" s="228">
        <f>IF(N428="nulová",J428,0)</f>
        <v>0</v>
      </c>
      <c r="BJ428" s="20" t="s">
        <v>83</v>
      </c>
      <c r="BK428" s="228">
        <f>ROUND(I428*H428,2)</f>
        <v>0</v>
      </c>
      <c r="BL428" s="20" t="s">
        <v>215</v>
      </c>
      <c r="BM428" s="227" t="s">
        <v>5494</v>
      </c>
    </row>
    <row r="429" s="2" customFormat="1">
      <c r="A429" s="42"/>
      <c r="B429" s="43"/>
      <c r="C429" s="44"/>
      <c r="D429" s="229" t="s">
        <v>223</v>
      </c>
      <c r="E429" s="44"/>
      <c r="F429" s="230" t="s">
        <v>1133</v>
      </c>
      <c r="G429" s="44"/>
      <c r="H429" s="44"/>
      <c r="I429" s="231"/>
      <c r="J429" s="44"/>
      <c r="K429" s="44"/>
      <c r="L429" s="48"/>
      <c r="M429" s="232"/>
      <c r="N429" s="233"/>
      <c r="O429" s="88"/>
      <c r="P429" s="88"/>
      <c r="Q429" s="88"/>
      <c r="R429" s="88"/>
      <c r="S429" s="88"/>
      <c r="T429" s="89"/>
      <c r="U429" s="42"/>
      <c r="V429" s="42"/>
      <c r="W429" s="42"/>
      <c r="X429" s="42"/>
      <c r="Y429" s="42"/>
      <c r="Z429" s="42"/>
      <c r="AA429" s="42"/>
      <c r="AB429" s="42"/>
      <c r="AC429" s="42"/>
      <c r="AD429" s="42"/>
      <c r="AE429" s="42"/>
      <c r="AT429" s="20" t="s">
        <v>223</v>
      </c>
      <c r="AU429" s="20" t="s">
        <v>85</v>
      </c>
    </row>
    <row r="430" s="2" customFormat="1" ht="33" customHeight="1">
      <c r="A430" s="42"/>
      <c r="B430" s="43"/>
      <c r="C430" s="216" t="s">
        <v>421</v>
      </c>
      <c r="D430" s="216" t="s">
        <v>217</v>
      </c>
      <c r="E430" s="217" t="s">
        <v>1134</v>
      </c>
      <c r="F430" s="218" t="s">
        <v>1135</v>
      </c>
      <c r="G430" s="219" t="s">
        <v>230</v>
      </c>
      <c r="H430" s="220">
        <v>279240</v>
      </c>
      <c r="I430" s="221"/>
      <c r="J430" s="222">
        <f>ROUND(I430*H430,2)</f>
        <v>0</v>
      </c>
      <c r="K430" s="218" t="s">
        <v>221</v>
      </c>
      <c r="L430" s="48"/>
      <c r="M430" s="223" t="s">
        <v>32</v>
      </c>
      <c r="N430" s="224" t="s">
        <v>47</v>
      </c>
      <c r="O430" s="88"/>
      <c r="P430" s="225">
        <f>O430*H430</f>
        <v>0</v>
      </c>
      <c r="Q430" s="225">
        <v>0</v>
      </c>
      <c r="R430" s="225">
        <f>Q430*H430</f>
        <v>0</v>
      </c>
      <c r="S430" s="225">
        <v>0</v>
      </c>
      <c r="T430" s="226">
        <f>S430*H430</f>
        <v>0</v>
      </c>
      <c r="U430" s="42"/>
      <c r="V430" s="42"/>
      <c r="W430" s="42"/>
      <c r="X430" s="42"/>
      <c r="Y430" s="42"/>
      <c r="Z430" s="42"/>
      <c r="AA430" s="42"/>
      <c r="AB430" s="42"/>
      <c r="AC430" s="42"/>
      <c r="AD430" s="42"/>
      <c r="AE430" s="42"/>
      <c r="AR430" s="227" t="s">
        <v>215</v>
      </c>
      <c r="AT430" s="227" t="s">
        <v>217</v>
      </c>
      <c r="AU430" s="227" t="s">
        <v>85</v>
      </c>
      <c r="AY430" s="20" t="s">
        <v>214</v>
      </c>
      <c r="BE430" s="228">
        <f>IF(N430="základní",J430,0)</f>
        <v>0</v>
      </c>
      <c r="BF430" s="228">
        <f>IF(N430="snížená",J430,0)</f>
        <v>0</v>
      </c>
      <c r="BG430" s="228">
        <f>IF(N430="zákl. přenesená",J430,0)</f>
        <v>0</v>
      </c>
      <c r="BH430" s="228">
        <f>IF(N430="sníž. přenesená",J430,0)</f>
        <v>0</v>
      </c>
      <c r="BI430" s="228">
        <f>IF(N430="nulová",J430,0)</f>
        <v>0</v>
      </c>
      <c r="BJ430" s="20" t="s">
        <v>83</v>
      </c>
      <c r="BK430" s="228">
        <f>ROUND(I430*H430,2)</f>
        <v>0</v>
      </c>
      <c r="BL430" s="20" t="s">
        <v>215</v>
      </c>
      <c r="BM430" s="227" t="s">
        <v>5495</v>
      </c>
    </row>
    <row r="431" s="2" customFormat="1">
      <c r="A431" s="42"/>
      <c r="B431" s="43"/>
      <c r="C431" s="44"/>
      <c r="D431" s="229" t="s">
        <v>223</v>
      </c>
      <c r="E431" s="44"/>
      <c r="F431" s="230" t="s">
        <v>1137</v>
      </c>
      <c r="G431" s="44"/>
      <c r="H431" s="44"/>
      <c r="I431" s="231"/>
      <c r="J431" s="44"/>
      <c r="K431" s="44"/>
      <c r="L431" s="48"/>
      <c r="M431" s="232"/>
      <c r="N431" s="233"/>
      <c r="O431" s="88"/>
      <c r="P431" s="88"/>
      <c r="Q431" s="88"/>
      <c r="R431" s="88"/>
      <c r="S431" s="88"/>
      <c r="T431" s="89"/>
      <c r="U431" s="42"/>
      <c r="V431" s="42"/>
      <c r="W431" s="42"/>
      <c r="X431" s="42"/>
      <c r="Y431" s="42"/>
      <c r="Z431" s="42"/>
      <c r="AA431" s="42"/>
      <c r="AB431" s="42"/>
      <c r="AC431" s="42"/>
      <c r="AD431" s="42"/>
      <c r="AE431" s="42"/>
      <c r="AT431" s="20" t="s">
        <v>223</v>
      </c>
      <c r="AU431" s="20" t="s">
        <v>85</v>
      </c>
    </row>
    <row r="432" s="13" customFormat="1">
      <c r="A432" s="13"/>
      <c r="B432" s="234"/>
      <c r="C432" s="235"/>
      <c r="D432" s="236" t="s">
        <v>225</v>
      </c>
      <c r="E432" s="237" t="s">
        <v>32</v>
      </c>
      <c r="F432" s="238" t="s">
        <v>5475</v>
      </c>
      <c r="G432" s="235"/>
      <c r="H432" s="237" t="s">
        <v>32</v>
      </c>
      <c r="I432" s="239"/>
      <c r="J432" s="235"/>
      <c r="K432" s="235"/>
      <c r="L432" s="240"/>
      <c r="M432" s="241"/>
      <c r="N432" s="242"/>
      <c r="O432" s="242"/>
      <c r="P432" s="242"/>
      <c r="Q432" s="242"/>
      <c r="R432" s="242"/>
      <c r="S432" s="242"/>
      <c r="T432" s="243"/>
      <c r="U432" s="13"/>
      <c r="V432" s="13"/>
      <c r="W432" s="13"/>
      <c r="X432" s="13"/>
      <c r="Y432" s="13"/>
      <c r="Z432" s="13"/>
      <c r="AA432" s="13"/>
      <c r="AB432" s="13"/>
      <c r="AC432" s="13"/>
      <c r="AD432" s="13"/>
      <c r="AE432" s="13"/>
      <c r="AT432" s="244" t="s">
        <v>225</v>
      </c>
      <c r="AU432" s="244" t="s">
        <v>85</v>
      </c>
      <c r="AV432" s="13" t="s">
        <v>83</v>
      </c>
      <c r="AW432" s="13" t="s">
        <v>38</v>
      </c>
      <c r="AX432" s="13" t="s">
        <v>76</v>
      </c>
      <c r="AY432" s="244" t="s">
        <v>214</v>
      </c>
    </row>
    <row r="433" s="13" customFormat="1">
      <c r="A433" s="13"/>
      <c r="B433" s="234"/>
      <c r="C433" s="235"/>
      <c r="D433" s="236" t="s">
        <v>225</v>
      </c>
      <c r="E433" s="237" t="s">
        <v>32</v>
      </c>
      <c r="F433" s="238" t="s">
        <v>5476</v>
      </c>
      <c r="G433" s="235"/>
      <c r="H433" s="237" t="s">
        <v>32</v>
      </c>
      <c r="I433" s="239"/>
      <c r="J433" s="235"/>
      <c r="K433" s="235"/>
      <c r="L433" s="240"/>
      <c r="M433" s="241"/>
      <c r="N433" s="242"/>
      <c r="O433" s="242"/>
      <c r="P433" s="242"/>
      <c r="Q433" s="242"/>
      <c r="R433" s="242"/>
      <c r="S433" s="242"/>
      <c r="T433" s="243"/>
      <c r="U433" s="13"/>
      <c r="V433" s="13"/>
      <c r="W433" s="13"/>
      <c r="X433" s="13"/>
      <c r="Y433" s="13"/>
      <c r="Z433" s="13"/>
      <c r="AA433" s="13"/>
      <c r="AB433" s="13"/>
      <c r="AC433" s="13"/>
      <c r="AD433" s="13"/>
      <c r="AE433" s="13"/>
      <c r="AT433" s="244" t="s">
        <v>225</v>
      </c>
      <c r="AU433" s="244" t="s">
        <v>85</v>
      </c>
      <c r="AV433" s="13" t="s">
        <v>83</v>
      </c>
      <c r="AW433" s="13" t="s">
        <v>38</v>
      </c>
      <c r="AX433" s="13" t="s">
        <v>76</v>
      </c>
      <c r="AY433" s="244" t="s">
        <v>214</v>
      </c>
    </row>
    <row r="434" s="14" customFormat="1">
      <c r="A434" s="14"/>
      <c r="B434" s="245"/>
      <c r="C434" s="246"/>
      <c r="D434" s="236" t="s">
        <v>225</v>
      </c>
      <c r="E434" s="247" t="s">
        <v>32</v>
      </c>
      <c r="F434" s="248" t="s">
        <v>5484</v>
      </c>
      <c r="G434" s="246"/>
      <c r="H434" s="249">
        <v>207000</v>
      </c>
      <c r="I434" s="250"/>
      <c r="J434" s="246"/>
      <c r="K434" s="246"/>
      <c r="L434" s="251"/>
      <c r="M434" s="252"/>
      <c r="N434" s="253"/>
      <c r="O434" s="253"/>
      <c r="P434" s="253"/>
      <c r="Q434" s="253"/>
      <c r="R434" s="253"/>
      <c r="S434" s="253"/>
      <c r="T434" s="254"/>
      <c r="U434" s="14"/>
      <c r="V434" s="14"/>
      <c r="W434" s="14"/>
      <c r="X434" s="14"/>
      <c r="Y434" s="14"/>
      <c r="Z434" s="14"/>
      <c r="AA434" s="14"/>
      <c r="AB434" s="14"/>
      <c r="AC434" s="14"/>
      <c r="AD434" s="14"/>
      <c r="AE434" s="14"/>
      <c r="AT434" s="255" t="s">
        <v>225</v>
      </c>
      <c r="AU434" s="255" t="s">
        <v>85</v>
      </c>
      <c r="AV434" s="14" t="s">
        <v>85</v>
      </c>
      <c r="AW434" s="14" t="s">
        <v>38</v>
      </c>
      <c r="AX434" s="14" t="s">
        <v>76</v>
      </c>
      <c r="AY434" s="255" t="s">
        <v>214</v>
      </c>
    </row>
    <row r="435" s="13" customFormat="1">
      <c r="A435" s="13"/>
      <c r="B435" s="234"/>
      <c r="C435" s="235"/>
      <c r="D435" s="236" t="s">
        <v>225</v>
      </c>
      <c r="E435" s="237" t="s">
        <v>32</v>
      </c>
      <c r="F435" s="238" t="s">
        <v>5478</v>
      </c>
      <c r="G435" s="235"/>
      <c r="H435" s="237" t="s">
        <v>32</v>
      </c>
      <c r="I435" s="239"/>
      <c r="J435" s="235"/>
      <c r="K435" s="235"/>
      <c r="L435" s="240"/>
      <c r="M435" s="241"/>
      <c r="N435" s="242"/>
      <c r="O435" s="242"/>
      <c r="P435" s="242"/>
      <c r="Q435" s="242"/>
      <c r="R435" s="242"/>
      <c r="S435" s="242"/>
      <c r="T435" s="243"/>
      <c r="U435" s="13"/>
      <c r="V435" s="13"/>
      <c r="W435" s="13"/>
      <c r="X435" s="13"/>
      <c r="Y435" s="13"/>
      <c r="Z435" s="13"/>
      <c r="AA435" s="13"/>
      <c r="AB435" s="13"/>
      <c r="AC435" s="13"/>
      <c r="AD435" s="13"/>
      <c r="AE435" s="13"/>
      <c r="AT435" s="244" t="s">
        <v>225</v>
      </c>
      <c r="AU435" s="244" t="s">
        <v>85</v>
      </c>
      <c r="AV435" s="13" t="s">
        <v>83</v>
      </c>
      <c r="AW435" s="13" t="s">
        <v>38</v>
      </c>
      <c r="AX435" s="13" t="s">
        <v>76</v>
      </c>
      <c r="AY435" s="244" t="s">
        <v>214</v>
      </c>
    </row>
    <row r="436" s="14" customFormat="1">
      <c r="A436" s="14"/>
      <c r="B436" s="245"/>
      <c r="C436" s="246"/>
      <c r="D436" s="236" t="s">
        <v>225</v>
      </c>
      <c r="E436" s="247" t="s">
        <v>32</v>
      </c>
      <c r="F436" s="248" t="s">
        <v>5485</v>
      </c>
      <c r="G436" s="246"/>
      <c r="H436" s="249">
        <v>72240</v>
      </c>
      <c r="I436" s="250"/>
      <c r="J436" s="246"/>
      <c r="K436" s="246"/>
      <c r="L436" s="251"/>
      <c r="M436" s="252"/>
      <c r="N436" s="253"/>
      <c r="O436" s="253"/>
      <c r="P436" s="253"/>
      <c r="Q436" s="253"/>
      <c r="R436" s="253"/>
      <c r="S436" s="253"/>
      <c r="T436" s="254"/>
      <c r="U436" s="14"/>
      <c r="V436" s="14"/>
      <c r="W436" s="14"/>
      <c r="X436" s="14"/>
      <c r="Y436" s="14"/>
      <c r="Z436" s="14"/>
      <c r="AA436" s="14"/>
      <c r="AB436" s="14"/>
      <c r="AC436" s="14"/>
      <c r="AD436" s="14"/>
      <c r="AE436" s="14"/>
      <c r="AT436" s="255" t="s">
        <v>225</v>
      </c>
      <c r="AU436" s="255" t="s">
        <v>85</v>
      </c>
      <c r="AV436" s="14" t="s">
        <v>85</v>
      </c>
      <c r="AW436" s="14" t="s">
        <v>38</v>
      </c>
      <c r="AX436" s="14" t="s">
        <v>76</v>
      </c>
      <c r="AY436" s="255" t="s">
        <v>214</v>
      </c>
    </row>
    <row r="437" s="15" customFormat="1">
      <c r="A437" s="15"/>
      <c r="B437" s="256"/>
      <c r="C437" s="257"/>
      <c r="D437" s="236" t="s">
        <v>225</v>
      </c>
      <c r="E437" s="258" t="s">
        <v>32</v>
      </c>
      <c r="F437" s="259" t="s">
        <v>256</v>
      </c>
      <c r="G437" s="257"/>
      <c r="H437" s="260">
        <v>279240</v>
      </c>
      <c r="I437" s="261"/>
      <c r="J437" s="257"/>
      <c r="K437" s="257"/>
      <c r="L437" s="262"/>
      <c r="M437" s="263"/>
      <c r="N437" s="264"/>
      <c r="O437" s="264"/>
      <c r="P437" s="264"/>
      <c r="Q437" s="264"/>
      <c r="R437" s="264"/>
      <c r="S437" s="264"/>
      <c r="T437" s="265"/>
      <c r="U437" s="15"/>
      <c r="V437" s="15"/>
      <c r="W437" s="15"/>
      <c r="X437" s="15"/>
      <c r="Y437" s="15"/>
      <c r="Z437" s="15"/>
      <c r="AA437" s="15"/>
      <c r="AB437" s="15"/>
      <c r="AC437" s="15"/>
      <c r="AD437" s="15"/>
      <c r="AE437" s="15"/>
      <c r="AT437" s="266" t="s">
        <v>225</v>
      </c>
      <c r="AU437" s="266" t="s">
        <v>85</v>
      </c>
      <c r="AV437" s="15" t="s">
        <v>215</v>
      </c>
      <c r="AW437" s="15" t="s">
        <v>38</v>
      </c>
      <c r="AX437" s="15" t="s">
        <v>83</v>
      </c>
      <c r="AY437" s="266" t="s">
        <v>214</v>
      </c>
    </row>
    <row r="438" s="2" customFormat="1" ht="24.15" customHeight="1">
      <c r="A438" s="42"/>
      <c r="B438" s="43"/>
      <c r="C438" s="216" t="s">
        <v>426</v>
      </c>
      <c r="D438" s="216" t="s">
        <v>217</v>
      </c>
      <c r="E438" s="217" t="s">
        <v>1138</v>
      </c>
      <c r="F438" s="218" t="s">
        <v>1139</v>
      </c>
      <c r="G438" s="219" t="s">
        <v>230</v>
      </c>
      <c r="H438" s="220">
        <v>1752</v>
      </c>
      <c r="I438" s="221"/>
      <c r="J438" s="222">
        <f>ROUND(I438*H438,2)</f>
        <v>0</v>
      </c>
      <c r="K438" s="218" t="s">
        <v>221</v>
      </c>
      <c r="L438" s="48"/>
      <c r="M438" s="223" t="s">
        <v>32</v>
      </c>
      <c r="N438" s="224" t="s">
        <v>47</v>
      </c>
      <c r="O438" s="88"/>
      <c r="P438" s="225">
        <f>O438*H438</f>
        <v>0</v>
      </c>
      <c r="Q438" s="225">
        <v>0</v>
      </c>
      <c r="R438" s="225">
        <f>Q438*H438</f>
        <v>0</v>
      </c>
      <c r="S438" s="225">
        <v>0</v>
      </c>
      <c r="T438" s="226">
        <f>S438*H438</f>
        <v>0</v>
      </c>
      <c r="U438" s="42"/>
      <c r="V438" s="42"/>
      <c r="W438" s="42"/>
      <c r="X438" s="42"/>
      <c r="Y438" s="42"/>
      <c r="Z438" s="42"/>
      <c r="AA438" s="42"/>
      <c r="AB438" s="42"/>
      <c r="AC438" s="42"/>
      <c r="AD438" s="42"/>
      <c r="AE438" s="42"/>
      <c r="AR438" s="227" t="s">
        <v>215</v>
      </c>
      <c r="AT438" s="227" t="s">
        <v>217</v>
      </c>
      <c r="AU438" s="227" t="s">
        <v>85</v>
      </c>
      <c r="AY438" s="20" t="s">
        <v>214</v>
      </c>
      <c r="BE438" s="228">
        <f>IF(N438="základní",J438,0)</f>
        <v>0</v>
      </c>
      <c r="BF438" s="228">
        <f>IF(N438="snížená",J438,0)</f>
        <v>0</v>
      </c>
      <c r="BG438" s="228">
        <f>IF(N438="zákl. přenesená",J438,0)</f>
        <v>0</v>
      </c>
      <c r="BH438" s="228">
        <f>IF(N438="sníž. přenesená",J438,0)</f>
        <v>0</v>
      </c>
      <c r="BI438" s="228">
        <f>IF(N438="nulová",J438,0)</f>
        <v>0</v>
      </c>
      <c r="BJ438" s="20" t="s">
        <v>83</v>
      </c>
      <c r="BK438" s="228">
        <f>ROUND(I438*H438,2)</f>
        <v>0</v>
      </c>
      <c r="BL438" s="20" t="s">
        <v>215</v>
      </c>
      <c r="BM438" s="227" t="s">
        <v>5496</v>
      </c>
    </row>
    <row r="439" s="2" customFormat="1">
      <c r="A439" s="42"/>
      <c r="B439" s="43"/>
      <c r="C439" s="44"/>
      <c r="D439" s="229" t="s">
        <v>223</v>
      </c>
      <c r="E439" s="44"/>
      <c r="F439" s="230" t="s">
        <v>1141</v>
      </c>
      <c r="G439" s="44"/>
      <c r="H439" s="44"/>
      <c r="I439" s="231"/>
      <c r="J439" s="44"/>
      <c r="K439" s="44"/>
      <c r="L439" s="48"/>
      <c r="M439" s="232"/>
      <c r="N439" s="233"/>
      <c r="O439" s="88"/>
      <c r="P439" s="88"/>
      <c r="Q439" s="88"/>
      <c r="R439" s="88"/>
      <c r="S439" s="88"/>
      <c r="T439" s="89"/>
      <c r="U439" s="42"/>
      <c r="V439" s="42"/>
      <c r="W439" s="42"/>
      <c r="X439" s="42"/>
      <c r="Y439" s="42"/>
      <c r="Z439" s="42"/>
      <c r="AA439" s="42"/>
      <c r="AB439" s="42"/>
      <c r="AC439" s="42"/>
      <c r="AD439" s="42"/>
      <c r="AE439" s="42"/>
      <c r="AT439" s="20" t="s">
        <v>223</v>
      </c>
      <c r="AU439" s="20" t="s">
        <v>85</v>
      </c>
    </row>
    <row r="440" s="2" customFormat="1" ht="37.8" customHeight="1">
      <c r="A440" s="42"/>
      <c r="B440" s="43"/>
      <c r="C440" s="216" t="s">
        <v>436</v>
      </c>
      <c r="D440" s="216" t="s">
        <v>217</v>
      </c>
      <c r="E440" s="217" t="s">
        <v>5497</v>
      </c>
      <c r="F440" s="218" t="s">
        <v>5498</v>
      </c>
      <c r="G440" s="219" t="s">
        <v>280</v>
      </c>
      <c r="H440" s="220">
        <v>74.599999999999994</v>
      </c>
      <c r="I440" s="221"/>
      <c r="J440" s="222">
        <f>ROUND(I440*H440,2)</f>
        <v>0</v>
      </c>
      <c r="K440" s="218" t="s">
        <v>221</v>
      </c>
      <c r="L440" s="48"/>
      <c r="M440" s="223" t="s">
        <v>32</v>
      </c>
      <c r="N440" s="224" t="s">
        <v>47</v>
      </c>
      <c r="O440" s="88"/>
      <c r="P440" s="225">
        <f>O440*H440</f>
        <v>0</v>
      </c>
      <c r="Q440" s="225">
        <v>0</v>
      </c>
      <c r="R440" s="225">
        <f>Q440*H440</f>
        <v>0</v>
      </c>
      <c r="S440" s="225">
        <v>0</v>
      </c>
      <c r="T440" s="226">
        <f>S440*H440</f>
        <v>0</v>
      </c>
      <c r="U440" s="42"/>
      <c r="V440" s="42"/>
      <c r="W440" s="42"/>
      <c r="X440" s="42"/>
      <c r="Y440" s="42"/>
      <c r="Z440" s="42"/>
      <c r="AA440" s="42"/>
      <c r="AB440" s="42"/>
      <c r="AC440" s="42"/>
      <c r="AD440" s="42"/>
      <c r="AE440" s="42"/>
      <c r="AR440" s="227" t="s">
        <v>215</v>
      </c>
      <c r="AT440" s="227" t="s">
        <v>217</v>
      </c>
      <c r="AU440" s="227" t="s">
        <v>85</v>
      </c>
      <c r="AY440" s="20" t="s">
        <v>214</v>
      </c>
      <c r="BE440" s="228">
        <f>IF(N440="základní",J440,0)</f>
        <v>0</v>
      </c>
      <c r="BF440" s="228">
        <f>IF(N440="snížená",J440,0)</f>
        <v>0</v>
      </c>
      <c r="BG440" s="228">
        <f>IF(N440="zákl. přenesená",J440,0)</f>
        <v>0</v>
      </c>
      <c r="BH440" s="228">
        <f>IF(N440="sníž. přenesená",J440,0)</f>
        <v>0</v>
      </c>
      <c r="BI440" s="228">
        <f>IF(N440="nulová",J440,0)</f>
        <v>0</v>
      </c>
      <c r="BJ440" s="20" t="s">
        <v>83</v>
      </c>
      <c r="BK440" s="228">
        <f>ROUND(I440*H440,2)</f>
        <v>0</v>
      </c>
      <c r="BL440" s="20" t="s">
        <v>215</v>
      </c>
      <c r="BM440" s="227" t="s">
        <v>5499</v>
      </c>
    </row>
    <row r="441" s="2" customFormat="1">
      <c r="A441" s="42"/>
      <c r="B441" s="43"/>
      <c r="C441" s="44"/>
      <c r="D441" s="229" t="s">
        <v>223</v>
      </c>
      <c r="E441" s="44"/>
      <c r="F441" s="230" t="s">
        <v>5500</v>
      </c>
      <c r="G441" s="44"/>
      <c r="H441" s="44"/>
      <c r="I441" s="231"/>
      <c r="J441" s="44"/>
      <c r="K441" s="44"/>
      <c r="L441" s="48"/>
      <c r="M441" s="232"/>
      <c r="N441" s="233"/>
      <c r="O441" s="88"/>
      <c r="P441" s="88"/>
      <c r="Q441" s="88"/>
      <c r="R441" s="88"/>
      <c r="S441" s="88"/>
      <c r="T441" s="89"/>
      <c r="U441" s="42"/>
      <c r="V441" s="42"/>
      <c r="W441" s="42"/>
      <c r="X441" s="42"/>
      <c r="Y441" s="42"/>
      <c r="Z441" s="42"/>
      <c r="AA441" s="42"/>
      <c r="AB441" s="42"/>
      <c r="AC441" s="42"/>
      <c r="AD441" s="42"/>
      <c r="AE441" s="42"/>
      <c r="AT441" s="20" t="s">
        <v>223</v>
      </c>
      <c r="AU441" s="20" t="s">
        <v>85</v>
      </c>
    </row>
    <row r="442" s="13" customFormat="1">
      <c r="A442" s="13"/>
      <c r="B442" s="234"/>
      <c r="C442" s="235"/>
      <c r="D442" s="236" t="s">
        <v>225</v>
      </c>
      <c r="E442" s="237" t="s">
        <v>32</v>
      </c>
      <c r="F442" s="238" t="s">
        <v>5501</v>
      </c>
      <c r="G442" s="235"/>
      <c r="H442" s="237" t="s">
        <v>32</v>
      </c>
      <c r="I442" s="239"/>
      <c r="J442" s="235"/>
      <c r="K442" s="235"/>
      <c r="L442" s="240"/>
      <c r="M442" s="241"/>
      <c r="N442" s="242"/>
      <c r="O442" s="242"/>
      <c r="P442" s="242"/>
      <c r="Q442" s="242"/>
      <c r="R442" s="242"/>
      <c r="S442" s="242"/>
      <c r="T442" s="243"/>
      <c r="U442" s="13"/>
      <c r="V442" s="13"/>
      <c r="W442" s="13"/>
      <c r="X442" s="13"/>
      <c r="Y442" s="13"/>
      <c r="Z442" s="13"/>
      <c r="AA442" s="13"/>
      <c r="AB442" s="13"/>
      <c r="AC442" s="13"/>
      <c r="AD442" s="13"/>
      <c r="AE442" s="13"/>
      <c r="AT442" s="244" t="s">
        <v>225</v>
      </c>
      <c r="AU442" s="244" t="s">
        <v>85</v>
      </c>
      <c r="AV442" s="13" t="s">
        <v>83</v>
      </c>
      <c r="AW442" s="13" t="s">
        <v>38</v>
      </c>
      <c r="AX442" s="13" t="s">
        <v>76</v>
      </c>
      <c r="AY442" s="244" t="s">
        <v>214</v>
      </c>
    </row>
    <row r="443" s="13" customFormat="1">
      <c r="A443" s="13"/>
      <c r="B443" s="234"/>
      <c r="C443" s="235"/>
      <c r="D443" s="236" t="s">
        <v>225</v>
      </c>
      <c r="E443" s="237" t="s">
        <v>32</v>
      </c>
      <c r="F443" s="238" t="s">
        <v>5476</v>
      </c>
      <c r="G443" s="235"/>
      <c r="H443" s="237" t="s">
        <v>32</v>
      </c>
      <c r="I443" s="239"/>
      <c r="J443" s="235"/>
      <c r="K443" s="235"/>
      <c r="L443" s="240"/>
      <c r="M443" s="241"/>
      <c r="N443" s="242"/>
      <c r="O443" s="242"/>
      <c r="P443" s="242"/>
      <c r="Q443" s="242"/>
      <c r="R443" s="242"/>
      <c r="S443" s="242"/>
      <c r="T443" s="243"/>
      <c r="U443" s="13"/>
      <c r="V443" s="13"/>
      <c r="W443" s="13"/>
      <c r="X443" s="13"/>
      <c r="Y443" s="13"/>
      <c r="Z443" s="13"/>
      <c r="AA443" s="13"/>
      <c r="AB443" s="13"/>
      <c r="AC443" s="13"/>
      <c r="AD443" s="13"/>
      <c r="AE443" s="13"/>
      <c r="AT443" s="244" t="s">
        <v>225</v>
      </c>
      <c r="AU443" s="244" t="s">
        <v>85</v>
      </c>
      <c r="AV443" s="13" t="s">
        <v>83</v>
      </c>
      <c r="AW443" s="13" t="s">
        <v>38</v>
      </c>
      <c r="AX443" s="13" t="s">
        <v>76</v>
      </c>
      <c r="AY443" s="244" t="s">
        <v>214</v>
      </c>
    </row>
    <row r="444" s="14" customFormat="1">
      <c r="A444" s="14"/>
      <c r="B444" s="245"/>
      <c r="C444" s="246"/>
      <c r="D444" s="236" t="s">
        <v>225</v>
      </c>
      <c r="E444" s="247" t="s">
        <v>32</v>
      </c>
      <c r="F444" s="248" t="s">
        <v>5502</v>
      </c>
      <c r="G444" s="246"/>
      <c r="H444" s="249">
        <v>48.100000000000001</v>
      </c>
      <c r="I444" s="250"/>
      <c r="J444" s="246"/>
      <c r="K444" s="246"/>
      <c r="L444" s="251"/>
      <c r="M444" s="252"/>
      <c r="N444" s="253"/>
      <c r="O444" s="253"/>
      <c r="P444" s="253"/>
      <c r="Q444" s="253"/>
      <c r="R444" s="253"/>
      <c r="S444" s="253"/>
      <c r="T444" s="254"/>
      <c r="U444" s="14"/>
      <c r="V444" s="14"/>
      <c r="W444" s="14"/>
      <c r="X444" s="14"/>
      <c r="Y444" s="14"/>
      <c r="Z444" s="14"/>
      <c r="AA444" s="14"/>
      <c r="AB444" s="14"/>
      <c r="AC444" s="14"/>
      <c r="AD444" s="14"/>
      <c r="AE444" s="14"/>
      <c r="AT444" s="255" t="s">
        <v>225</v>
      </c>
      <c r="AU444" s="255" t="s">
        <v>85</v>
      </c>
      <c r="AV444" s="14" t="s">
        <v>85</v>
      </c>
      <c r="AW444" s="14" t="s">
        <v>38</v>
      </c>
      <c r="AX444" s="14" t="s">
        <v>76</v>
      </c>
      <c r="AY444" s="255" t="s">
        <v>214</v>
      </c>
    </row>
    <row r="445" s="13" customFormat="1">
      <c r="A445" s="13"/>
      <c r="B445" s="234"/>
      <c r="C445" s="235"/>
      <c r="D445" s="236" t="s">
        <v>225</v>
      </c>
      <c r="E445" s="237" t="s">
        <v>32</v>
      </c>
      <c r="F445" s="238" t="s">
        <v>5478</v>
      </c>
      <c r="G445" s="235"/>
      <c r="H445" s="237" t="s">
        <v>32</v>
      </c>
      <c r="I445" s="239"/>
      <c r="J445" s="235"/>
      <c r="K445" s="235"/>
      <c r="L445" s="240"/>
      <c r="M445" s="241"/>
      <c r="N445" s="242"/>
      <c r="O445" s="242"/>
      <c r="P445" s="242"/>
      <c r="Q445" s="242"/>
      <c r="R445" s="242"/>
      <c r="S445" s="242"/>
      <c r="T445" s="243"/>
      <c r="U445" s="13"/>
      <c r="V445" s="13"/>
      <c r="W445" s="13"/>
      <c r="X445" s="13"/>
      <c r="Y445" s="13"/>
      <c r="Z445" s="13"/>
      <c r="AA445" s="13"/>
      <c r="AB445" s="13"/>
      <c r="AC445" s="13"/>
      <c r="AD445" s="13"/>
      <c r="AE445" s="13"/>
      <c r="AT445" s="244" t="s">
        <v>225</v>
      </c>
      <c r="AU445" s="244" t="s">
        <v>85</v>
      </c>
      <c r="AV445" s="13" t="s">
        <v>83</v>
      </c>
      <c r="AW445" s="13" t="s">
        <v>38</v>
      </c>
      <c r="AX445" s="13" t="s">
        <v>76</v>
      </c>
      <c r="AY445" s="244" t="s">
        <v>214</v>
      </c>
    </row>
    <row r="446" s="14" customFormat="1">
      <c r="A446" s="14"/>
      <c r="B446" s="245"/>
      <c r="C446" s="246"/>
      <c r="D446" s="236" t="s">
        <v>225</v>
      </c>
      <c r="E446" s="247" t="s">
        <v>32</v>
      </c>
      <c r="F446" s="248" t="s">
        <v>5503</v>
      </c>
      <c r="G446" s="246"/>
      <c r="H446" s="249">
        <v>26.5</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225</v>
      </c>
      <c r="AU446" s="255" t="s">
        <v>85</v>
      </c>
      <c r="AV446" s="14" t="s">
        <v>85</v>
      </c>
      <c r="AW446" s="14" t="s">
        <v>38</v>
      </c>
      <c r="AX446" s="14" t="s">
        <v>76</v>
      </c>
      <c r="AY446" s="255" t="s">
        <v>214</v>
      </c>
    </row>
    <row r="447" s="15" customFormat="1">
      <c r="A447" s="15"/>
      <c r="B447" s="256"/>
      <c r="C447" s="257"/>
      <c r="D447" s="236" t="s">
        <v>225</v>
      </c>
      <c r="E447" s="258" t="s">
        <v>32</v>
      </c>
      <c r="F447" s="259" t="s">
        <v>256</v>
      </c>
      <c r="G447" s="257"/>
      <c r="H447" s="260">
        <v>74.599999999999994</v>
      </c>
      <c r="I447" s="261"/>
      <c r="J447" s="257"/>
      <c r="K447" s="257"/>
      <c r="L447" s="262"/>
      <c r="M447" s="263"/>
      <c r="N447" s="264"/>
      <c r="O447" s="264"/>
      <c r="P447" s="264"/>
      <c r="Q447" s="264"/>
      <c r="R447" s="264"/>
      <c r="S447" s="264"/>
      <c r="T447" s="265"/>
      <c r="U447" s="15"/>
      <c r="V447" s="15"/>
      <c r="W447" s="15"/>
      <c r="X447" s="15"/>
      <c r="Y447" s="15"/>
      <c r="Z447" s="15"/>
      <c r="AA447" s="15"/>
      <c r="AB447" s="15"/>
      <c r="AC447" s="15"/>
      <c r="AD447" s="15"/>
      <c r="AE447" s="15"/>
      <c r="AT447" s="266" t="s">
        <v>225</v>
      </c>
      <c r="AU447" s="266" t="s">
        <v>85</v>
      </c>
      <c r="AV447" s="15" t="s">
        <v>215</v>
      </c>
      <c r="AW447" s="15" t="s">
        <v>38</v>
      </c>
      <c r="AX447" s="15" t="s">
        <v>83</v>
      </c>
      <c r="AY447" s="266" t="s">
        <v>214</v>
      </c>
    </row>
    <row r="448" s="2" customFormat="1" ht="44.25" customHeight="1">
      <c r="A448" s="42"/>
      <c r="B448" s="43"/>
      <c r="C448" s="216" t="s">
        <v>441</v>
      </c>
      <c r="D448" s="216" t="s">
        <v>217</v>
      </c>
      <c r="E448" s="217" t="s">
        <v>5504</v>
      </c>
      <c r="F448" s="218" t="s">
        <v>5505</v>
      </c>
      <c r="G448" s="219" t="s">
        <v>280</v>
      </c>
      <c r="H448" s="220">
        <v>11838</v>
      </c>
      <c r="I448" s="221"/>
      <c r="J448" s="222">
        <f>ROUND(I448*H448,2)</f>
        <v>0</v>
      </c>
      <c r="K448" s="218" t="s">
        <v>221</v>
      </c>
      <c r="L448" s="48"/>
      <c r="M448" s="223" t="s">
        <v>32</v>
      </c>
      <c r="N448" s="224" t="s">
        <v>47</v>
      </c>
      <c r="O448" s="88"/>
      <c r="P448" s="225">
        <f>O448*H448</f>
        <v>0</v>
      </c>
      <c r="Q448" s="225">
        <v>0</v>
      </c>
      <c r="R448" s="225">
        <f>Q448*H448</f>
        <v>0</v>
      </c>
      <c r="S448" s="225">
        <v>0</v>
      </c>
      <c r="T448" s="226">
        <f>S448*H448</f>
        <v>0</v>
      </c>
      <c r="U448" s="42"/>
      <c r="V448" s="42"/>
      <c r="W448" s="42"/>
      <c r="X448" s="42"/>
      <c r="Y448" s="42"/>
      <c r="Z448" s="42"/>
      <c r="AA448" s="42"/>
      <c r="AB448" s="42"/>
      <c r="AC448" s="42"/>
      <c r="AD448" s="42"/>
      <c r="AE448" s="42"/>
      <c r="AR448" s="227" t="s">
        <v>215</v>
      </c>
      <c r="AT448" s="227" t="s">
        <v>217</v>
      </c>
      <c r="AU448" s="227" t="s">
        <v>85</v>
      </c>
      <c r="AY448" s="20" t="s">
        <v>214</v>
      </c>
      <c r="BE448" s="228">
        <f>IF(N448="základní",J448,0)</f>
        <v>0</v>
      </c>
      <c r="BF448" s="228">
        <f>IF(N448="snížená",J448,0)</f>
        <v>0</v>
      </c>
      <c r="BG448" s="228">
        <f>IF(N448="zákl. přenesená",J448,0)</f>
        <v>0</v>
      </c>
      <c r="BH448" s="228">
        <f>IF(N448="sníž. přenesená",J448,0)</f>
        <v>0</v>
      </c>
      <c r="BI448" s="228">
        <f>IF(N448="nulová",J448,0)</f>
        <v>0</v>
      </c>
      <c r="BJ448" s="20" t="s">
        <v>83</v>
      </c>
      <c r="BK448" s="228">
        <f>ROUND(I448*H448,2)</f>
        <v>0</v>
      </c>
      <c r="BL448" s="20" t="s">
        <v>215</v>
      </c>
      <c r="BM448" s="227" t="s">
        <v>5506</v>
      </c>
    </row>
    <row r="449" s="2" customFormat="1">
      <c r="A449" s="42"/>
      <c r="B449" s="43"/>
      <c r="C449" s="44"/>
      <c r="D449" s="229" t="s">
        <v>223</v>
      </c>
      <c r="E449" s="44"/>
      <c r="F449" s="230" t="s">
        <v>5507</v>
      </c>
      <c r="G449" s="44"/>
      <c r="H449" s="44"/>
      <c r="I449" s="231"/>
      <c r="J449" s="44"/>
      <c r="K449" s="44"/>
      <c r="L449" s="48"/>
      <c r="M449" s="232"/>
      <c r="N449" s="233"/>
      <c r="O449" s="88"/>
      <c r="P449" s="88"/>
      <c r="Q449" s="88"/>
      <c r="R449" s="88"/>
      <c r="S449" s="88"/>
      <c r="T449" s="89"/>
      <c r="U449" s="42"/>
      <c r="V449" s="42"/>
      <c r="W449" s="42"/>
      <c r="X449" s="42"/>
      <c r="Y449" s="42"/>
      <c r="Z449" s="42"/>
      <c r="AA449" s="42"/>
      <c r="AB449" s="42"/>
      <c r="AC449" s="42"/>
      <c r="AD449" s="42"/>
      <c r="AE449" s="42"/>
      <c r="AT449" s="20" t="s">
        <v>223</v>
      </c>
      <c r="AU449" s="20" t="s">
        <v>85</v>
      </c>
    </row>
    <row r="450" s="13" customFormat="1">
      <c r="A450" s="13"/>
      <c r="B450" s="234"/>
      <c r="C450" s="235"/>
      <c r="D450" s="236" t="s">
        <v>225</v>
      </c>
      <c r="E450" s="237" t="s">
        <v>32</v>
      </c>
      <c r="F450" s="238" t="s">
        <v>5501</v>
      </c>
      <c r="G450" s="235"/>
      <c r="H450" s="237" t="s">
        <v>32</v>
      </c>
      <c r="I450" s="239"/>
      <c r="J450" s="235"/>
      <c r="K450" s="235"/>
      <c r="L450" s="240"/>
      <c r="M450" s="241"/>
      <c r="N450" s="242"/>
      <c r="O450" s="242"/>
      <c r="P450" s="242"/>
      <c r="Q450" s="242"/>
      <c r="R450" s="242"/>
      <c r="S450" s="242"/>
      <c r="T450" s="243"/>
      <c r="U450" s="13"/>
      <c r="V450" s="13"/>
      <c r="W450" s="13"/>
      <c r="X450" s="13"/>
      <c r="Y450" s="13"/>
      <c r="Z450" s="13"/>
      <c r="AA450" s="13"/>
      <c r="AB450" s="13"/>
      <c r="AC450" s="13"/>
      <c r="AD450" s="13"/>
      <c r="AE450" s="13"/>
      <c r="AT450" s="244" t="s">
        <v>225</v>
      </c>
      <c r="AU450" s="244" t="s">
        <v>85</v>
      </c>
      <c r="AV450" s="13" t="s">
        <v>83</v>
      </c>
      <c r="AW450" s="13" t="s">
        <v>38</v>
      </c>
      <c r="AX450" s="13" t="s">
        <v>76</v>
      </c>
      <c r="AY450" s="244" t="s">
        <v>214</v>
      </c>
    </row>
    <row r="451" s="13" customFormat="1">
      <c r="A451" s="13"/>
      <c r="B451" s="234"/>
      <c r="C451" s="235"/>
      <c r="D451" s="236" t="s">
        <v>225</v>
      </c>
      <c r="E451" s="237" t="s">
        <v>32</v>
      </c>
      <c r="F451" s="238" t="s">
        <v>5476</v>
      </c>
      <c r="G451" s="235"/>
      <c r="H451" s="237" t="s">
        <v>32</v>
      </c>
      <c r="I451" s="239"/>
      <c r="J451" s="235"/>
      <c r="K451" s="235"/>
      <c r="L451" s="240"/>
      <c r="M451" s="241"/>
      <c r="N451" s="242"/>
      <c r="O451" s="242"/>
      <c r="P451" s="242"/>
      <c r="Q451" s="242"/>
      <c r="R451" s="242"/>
      <c r="S451" s="242"/>
      <c r="T451" s="243"/>
      <c r="U451" s="13"/>
      <c r="V451" s="13"/>
      <c r="W451" s="13"/>
      <c r="X451" s="13"/>
      <c r="Y451" s="13"/>
      <c r="Z451" s="13"/>
      <c r="AA451" s="13"/>
      <c r="AB451" s="13"/>
      <c r="AC451" s="13"/>
      <c r="AD451" s="13"/>
      <c r="AE451" s="13"/>
      <c r="AT451" s="244" t="s">
        <v>225</v>
      </c>
      <c r="AU451" s="244" t="s">
        <v>85</v>
      </c>
      <c r="AV451" s="13" t="s">
        <v>83</v>
      </c>
      <c r="AW451" s="13" t="s">
        <v>38</v>
      </c>
      <c r="AX451" s="13" t="s">
        <v>76</v>
      </c>
      <c r="AY451" s="244" t="s">
        <v>214</v>
      </c>
    </row>
    <row r="452" s="14" customFormat="1">
      <c r="A452" s="14"/>
      <c r="B452" s="245"/>
      <c r="C452" s="246"/>
      <c r="D452" s="236" t="s">
        <v>225</v>
      </c>
      <c r="E452" s="247" t="s">
        <v>32</v>
      </c>
      <c r="F452" s="248" t="s">
        <v>5508</v>
      </c>
      <c r="G452" s="246"/>
      <c r="H452" s="249">
        <v>8658</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225</v>
      </c>
      <c r="AU452" s="255" t="s">
        <v>85</v>
      </c>
      <c r="AV452" s="14" t="s">
        <v>85</v>
      </c>
      <c r="AW452" s="14" t="s">
        <v>38</v>
      </c>
      <c r="AX452" s="14" t="s">
        <v>76</v>
      </c>
      <c r="AY452" s="255" t="s">
        <v>214</v>
      </c>
    </row>
    <row r="453" s="13" customFormat="1">
      <c r="A453" s="13"/>
      <c r="B453" s="234"/>
      <c r="C453" s="235"/>
      <c r="D453" s="236" t="s">
        <v>225</v>
      </c>
      <c r="E453" s="237" t="s">
        <v>32</v>
      </c>
      <c r="F453" s="238" t="s">
        <v>5478</v>
      </c>
      <c r="G453" s="235"/>
      <c r="H453" s="237" t="s">
        <v>32</v>
      </c>
      <c r="I453" s="239"/>
      <c r="J453" s="235"/>
      <c r="K453" s="235"/>
      <c r="L453" s="240"/>
      <c r="M453" s="241"/>
      <c r="N453" s="242"/>
      <c r="O453" s="242"/>
      <c r="P453" s="242"/>
      <c r="Q453" s="242"/>
      <c r="R453" s="242"/>
      <c r="S453" s="242"/>
      <c r="T453" s="243"/>
      <c r="U453" s="13"/>
      <c r="V453" s="13"/>
      <c r="W453" s="13"/>
      <c r="X453" s="13"/>
      <c r="Y453" s="13"/>
      <c r="Z453" s="13"/>
      <c r="AA453" s="13"/>
      <c r="AB453" s="13"/>
      <c r="AC453" s="13"/>
      <c r="AD453" s="13"/>
      <c r="AE453" s="13"/>
      <c r="AT453" s="244" t="s">
        <v>225</v>
      </c>
      <c r="AU453" s="244" t="s">
        <v>85</v>
      </c>
      <c r="AV453" s="13" t="s">
        <v>83</v>
      </c>
      <c r="AW453" s="13" t="s">
        <v>38</v>
      </c>
      <c r="AX453" s="13" t="s">
        <v>76</v>
      </c>
      <c r="AY453" s="244" t="s">
        <v>214</v>
      </c>
    </row>
    <row r="454" s="14" customFormat="1">
      <c r="A454" s="14"/>
      <c r="B454" s="245"/>
      <c r="C454" s="246"/>
      <c r="D454" s="236" t="s">
        <v>225</v>
      </c>
      <c r="E454" s="247" t="s">
        <v>32</v>
      </c>
      <c r="F454" s="248" t="s">
        <v>5509</v>
      </c>
      <c r="G454" s="246"/>
      <c r="H454" s="249">
        <v>3180</v>
      </c>
      <c r="I454" s="250"/>
      <c r="J454" s="246"/>
      <c r="K454" s="246"/>
      <c r="L454" s="251"/>
      <c r="M454" s="252"/>
      <c r="N454" s="253"/>
      <c r="O454" s="253"/>
      <c r="P454" s="253"/>
      <c r="Q454" s="253"/>
      <c r="R454" s="253"/>
      <c r="S454" s="253"/>
      <c r="T454" s="254"/>
      <c r="U454" s="14"/>
      <c r="V454" s="14"/>
      <c r="W454" s="14"/>
      <c r="X454" s="14"/>
      <c r="Y454" s="14"/>
      <c r="Z454" s="14"/>
      <c r="AA454" s="14"/>
      <c r="AB454" s="14"/>
      <c r="AC454" s="14"/>
      <c r="AD454" s="14"/>
      <c r="AE454" s="14"/>
      <c r="AT454" s="255" t="s">
        <v>225</v>
      </c>
      <c r="AU454" s="255" t="s">
        <v>85</v>
      </c>
      <c r="AV454" s="14" t="s">
        <v>85</v>
      </c>
      <c r="AW454" s="14" t="s">
        <v>38</v>
      </c>
      <c r="AX454" s="14" t="s">
        <v>76</v>
      </c>
      <c r="AY454" s="255" t="s">
        <v>214</v>
      </c>
    </row>
    <row r="455" s="15" customFormat="1">
      <c r="A455" s="15"/>
      <c r="B455" s="256"/>
      <c r="C455" s="257"/>
      <c r="D455" s="236" t="s">
        <v>225</v>
      </c>
      <c r="E455" s="258" t="s">
        <v>32</v>
      </c>
      <c r="F455" s="259" t="s">
        <v>256</v>
      </c>
      <c r="G455" s="257"/>
      <c r="H455" s="260">
        <v>11838</v>
      </c>
      <c r="I455" s="261"/>
      <c r="J455" s="257"/>
      <c r="K455" s="257"/>
      <c r="L455" s="262"/>
      <c r="M455" s="263"/>
      <c r="N455" s="264"/>
      <c r="O455" s="264"/>
      <c r="P455" s="264"/>
      <c r="Q455" s="264"/>
      <c r="R455" s="264"/>
      <c r="S455" s="264"/>
      <c r="T455" s="265"/>
      <c r="U455" s="15"/>
      <c r="V455" s="15"/>
      <c r="W455" s="15"/>
      <c r="X455" s="15"/>
      <c r="Y455" s="15"/>
      <c r="Z455" s="15"/>
      <c r="AA455" s="15"/>
      <c r="AB455" s="15"/>
      <c r="AC455" s="15"/>
      <c r="AD455" s="15"/>
      <c r="AE455" s="15"/>
      <c r="AT455" s="266" t="s">
        <v>225</v>
      </c>
      <c r="AU455" s="266" t="s">
        <v>85</v>
      </c>
      <c r="AV455" s="15" t="s">
        <v>215</v>
      </c>
      <c r="AW455" s="15" t="s">
        <v>38</v>
      </c>
      <c r="AX455" s="15" t="s">
        <v>83</v>
      </c>
      <c r="AY455" s="266" t="s">
        <v>214</v>
      </c>
    </row>
    <row r="456" s="2" customFormat="1" ht="37.8" customHeight="1">
      <c r="A456" s="42"/>
      <c r="B456" s="43"/>
      <c r="C456" s="216" t="s">
        <v>448</v>
      </c>
      <c r="D456" s="216" t="s">
        <v>217</v>
      </c>
      <c r="E456" s="217" t="s">
        <v>5510</v>
      </c>
      <c r="F456" s="218" t="s">
        <v>5511</v>
      </c>
      <c r="G456" s="219" t="s">
        <v>280</v>
      </c>
      <c r="H456" s="220">
        <v>74.599999999999994</v>
      </c>
      <c r="I456" s="221"/>
      <c r="J456" s="222">
        <f>ROUND(I456*H456,2)</f>
        <v>0</v>
      </c>
      <c r="K456" s="218" t="s">
        <v>221</v>
      </c>
      <c r="L456" s="48"/>
      <c r="M456" s="223" t="s">
        <v>32</v>
      </c>
      <c r="N456" s="224" t="s">
        <v>47</v>
      </c>
      <c r="O456" s="88"/>
      <c r="P456" s="225">
        <f>O456*H456</f>
        <v>0</v>
      </c>
      <c r="Q456" s="225">
        <v>0</v>
      </c>
      <c r="R456" s="225">
        <f>Q456*H456</f>
        <v>0</v>
      </c>
      <c r="S456" s="225">
        <v>0</v>
      </c>
      <c r="T456" s="226">
        <f>S456*H456</f>
        <v>0</v>
      </c>
      <c r="U456" s="42"/>
      <c r="V456" s="42"/>
      <c r="W456" s="42"/>
      <c r="X456" s="42"/>
      <c r="Y456" s="42"/>
      <c r="Z456" s="42"/>
      <c r="AA456" s="42"/>
      <c r="AB456" s="42"/>
      <c r="AC456" s="42"/>
      <c r="AD456" s="42"/>
      <c r="AE456" s="42"/>
      <c r="AR456" s="227" t="s">
        <v>215</v>
      </c>
      <c r="AT456" s="227" t="s">
        <v>217</v>
      </c>
      <c r="AU456" s="227" t="s">
        <v>85</v>
      </c>
      <c r="AY456" s="20" t="s">
        <v>214</v>
      </c>
      <c r="BE456" s="228">
        <f>IF(N456="základní",J456,0)</f>
        <v>0</v>
      </c>
      <c r="BF456" s="228">
        <f>IF(N456="snížená",J456,0)</f>
        <v>0</v>
      </c>
      <c r="BG456" s="228">
        <f>IF(N456="zákl. přenesená",J456,0)</f>
        <v>0</v>
      </c>
      <c r="BH456" s="228">
        <f>IF(N456="sníž. přenesená",J456,0)</f>
        <v>0</v>
      </c>
      <c r="BI456" s="228">
        <f>IF(N456="nulová",J456,0)</f>
        <v>0</v>
      </c>
      <c r="BJ456" s="20" t="s">
        <v>83</v>
      </c>
      <c r="BK456" s="228">
        <f>ROUND(I456*H456,2)</f>
        <v>0</v>
      </c>
      <c r="BL456" s="20" t="s">
        <v>215</v>
      </c>
      <c r="BM456" s="227" t="s">
        <v>5512</v>
      </c>
    </row>
    <row r="457" s="2" customFormat="1">
      <c r="A457" s="42"/>
      <c r="B457" s="43"/>
      <c r="C457" s="44"/>
      <c r="D457" s="229" t="s">
        <v>223</v>
      </c>
      <c r="E457" s="44"/>
      <c r="F457" s="230" t="s">
        <v>5513</v>
      </c>
      <c r="G457" s="44"/>
      <c r="H457" s="44"/>
      <c r="I457" s="231"/>
      <c r="J457" s="44"/>
      <c r="K457" s="44"/>
      <c r="L457" s="48"/>
      <c r="M457" s="232"/>
      <c r="N457" s="233"/>
      <c r="O457" s="88"/>
      <c r="P457" s="88"/>
      <c r="Q457" s="88"/>
      <c r="R457" s="88"/>
      <c r="S457" s="88"/>
      <c r="T457" s="89"/>
      <c r="U457" s="42"/>
      <c r="V457" s="42"/>
      <c r="W457" s="42"/>
      <c r="X457" s="42"/>
      <c r="Y457" s="42"/>
      <c r="Z457" s="42"/>
      <c r="AA457" s="42"/>
      <c r="AB457" s="42"/>
      <c r="AC457" s="42"/>
      <c r="AD457" s="42"/>
      <c r="AE457" s="42"/>
      <c r="AT457" s="20" t="s">
        <v>223</v>
      </c>
      <c r="AU457" s="20" t="s">
        <v>85</v>
      </c>
    </row>
    <row r="458" s="2" customFormat="1" ht="24.15" customHeight="1">
      <c r="A458" s="42"/>
      <c r="B458" s="43"/>
      <c r="C458" s="216" t="s">
        <v>453</v>
      </c>
      <c r="D458" s="216" t="s">
        <v>217</v>
      </c>
      <c r="E458" s="217" t="s">
        <v>5514</v>
      </c>
      <c r="F458" s="218" t="s">
        <v>5515</v>
      </c>
      <c r="G458" s="219" t="s">
        <v>230</v>
      </c>
      <c r="H458" s="220">
        <v>15784</v>
      </c>
      <c r="I458" s="221"/>
      <c r="J458" s="222">
        <f>ROUND(I458*H458,2)</f>
        <v>0</v>
      </c>
      <c r="K458" s="218" t="s">
        <v>221</v>
      </c>
      <c r="L458" s="48"/>
      <c r="M458" s="223" t="s">
        <v>32</v>
      </c>
      <c r="N458" s="224" t="s">
        <v>47</v>
      </c>
      <c r="O458" s="88"/>
      <c r="P458" s="225">
        <f>O458*H458</f>
        <v>0</v>
      </c>
      <c r="Q458" s="225">
        <v>0</v>
      </c>
      <c r="R458" s="225">
        <f>Q458*H458</f>
        <v>0</v>
      </c>
      <c r="S458" s="225">
        <v>0</v>
      </c>
      <c r="T458" s="226">
        <f>S458*H458</f>
        <v>0</v>
      </c>
      <c r="U458" s="42"/>
      <c r="V458" s="42"/>
      <c r="W458" s="42"/>
      <c r="X458" s="42"/>
      <c r="Y458" s="42"/>
      <c r="Z458" s="42"/>
      <c r="AA458" s="42"/>
      <c r="AB458" s="42"/>
      <c r="AC458" s="42"/>
      <c r="AD458" s="42"/>
      <c r="AE458" s="42"/>
      <c r="AR458" s="227" t="s">
        <v>215</v>
      </c>
      <c r="AT458" s="227" t="s">
        <v>217</v>
      </c>
      <c r="AU458" s="227" t="s">
        <v>85</v>
      </c>
      <c r="AY458" s="20" t="s">
        <v>214</v>
      </c>
      <c r="BE458" s="228">
        <f>IF(N458="základní",J458,0)</f>
        <v>0</v>
      </c>
      <c r="BF458" s="228">
        <f>IF(N458="snížená",J458,0)</f>
        <v>0</v>
      </c>
      <c r="BG458" s="228">
        <f>IF(N458="zákl. přenesená",J458,0)</f>
        <v>0</v>
      </c>
      <c r="BH458" s="228">
        <f>IF(N458="sníž. přenesená",J458,0)</f>
        <v>0</v>
      </c>
      <c r="BI458" s="228">
        <f>IF(N458="nulová",J458,0)</f>
        <v>0</v>
      </c>
      <c r="BJ458" s="20" t="s">
        <v>83</v>
      </c>
      <c r="BK458" s="228">
        <f>ROUND(I458*H458,2)</f>
        <v>0</v>
      </c>
      <c r="BL458" s="20" t="s">
        <v>215</v>
      </c>
      <c r="BM458" s="227" t="s">
        <v>5516</v>
      </c>
    </row>
    <row r="459" s="2" customFormat="1">
      <c r="A459" s="42"/>
      <c r="B459" s="43"/>
      <c r="C459" s="44"/>
      <c r="D459" s="229" t="s">
        <v>223</v>
      </c>
      <c r="E459" s="44"/>
      <c r="F459" s="230" t="s">
        <v>5517</v>
      </c>
      <c r="G459" s="44"/>
      <c r="H459" s="44"/>
      <c r="I459" s="231"/>
      <c r="J459" s="44"/>
      <c r="K459" s="44"/>
      <c r="L459" s="48"/>
      <c r="M459" s="232"/>
      <c r="N459" s="233"/>
      <c r="O459" s="88"/>
      <c r="P459" s="88"/>
      <c r="Q459" s="88"/>
      <c r="R459" s="88"/>
      <c r="S459" s="88"/>
      <c r="T459" s="89"/>
      <c r="U459" s="42"/>
      <c r="V459" s="42"/>
      <c r="W459" s="42"/>
      <c r="X459" s="42"/>
      <c r="Y459" s="42"/>
      <c r="Z459" s="42"/>
      <c r="AA459" s="42"/>
      <c r="AB459" s="42"/>
      <c r="AC459" s="42"/>
      <c r="AD459" s="42"/>
      <c r="AE459" s="42"/>
      <c r="AT459" s="20" t="s">
        <v>223</v>
      </c>
      <c r="AU459" s="20" t="s">
        <v>85</v>
      </c>
    </row>
    <row r="460" s="13" customFormat="1">
      <c r="A460" s="13"/>
      <c r="B460" s="234"/>
      <c r="C460" s="235"/>
      <c r="D460" s="236" t="s">
        <v>225</v>
      </c>
      <c r="E460" s="237" t="s">
        <v>32</v>
      </c>
      <c r="F460" s="238" t="s">
        <v>5518</v>
      </c>
      <c r="G460" s="235"/>
      <c r="H460" s="237" t="s">
        <v>32</v>
      </c>
      <c r="I460" s="239"/>
      <c r="J460" s="235"/>
      <c r="K460" s="235"/>
      <c r="L460" s="240"/>
      <c r="M460" s="241"/>
      <c r="N460" s="242"/>
      <c r="O460" s="242"/>
      <c r="P460" s="242"/>
      <c r="Q460" s="242"/>
      <c r="R460" s="242"/>
      <c r="S460" s="242"/>
      <c r="T460" s="243"/>
      <c r="U460" s="13"/>
      <c r="V460" s="13"/>
      <c r="W460" s="13"/>
      <c r="X460" s="13"/>
      <c r="Y460" s="13"/>
      <c r="Z460" s="13"/>
      <c r="AA460" s="13"/>
      <c r="AB460" s="13"/>
      <c r="AC460" s="13"/>
      <c r="AD460" s="13"/>
      <c r="AE460" s="13"/>
      <c r="AT460" s="244" t="s">
        <v>225</v>
      </c>
      <c r="AU460" s="244" t="s">
        <v>85</v>
      </c>
      <c r="AV460" s="13" t="s">
        <v>83</v>
      </c>
      <c r="AW460" s="13" t="s">
        <v>38</v>
      </c>
      <c r="AX460" s="13" t="s">
        <v>76</v>
      </c>
      <c r="AY460" s="244" t="s">
        <v>214</v>
      </c>
    </row>
    <row r="461" s="13" customFormat="1">
      <c r="A461" s="13"/>
      <c r="B461" s="234"/>
      <c r="C461" s="235"/>
      <c r="D461" s="236" t="s">
        <v>225</v>
      </c>
      <c r="E461" s="237" t="s">
        <v>32</v>
      </c>
      <c r="F461" s="238" t="s">
        <v>5519</v>
      </c>
      <c r="G461" s="235"/>
      <c r="H461" s="237" t="s">
        <v>32</v>
      </c>
      <c r="I461" s="239"/>
      <c r="J461" s="235"/>
      <c r="K461" s="235"/>
      <c r="L461" s="240"/>
      <c r="M461" s="241"/>
      <c r="N461" s="242"/>
      <c r="O461" s="242"/>
      <c r="P461" s="242"/>
      <c r="Q461" s="242"/>
      <c r="R461" s="242"/>
      <c r="S461" s="242"/>
      <c r="T461" s="243"/>
      <c r="U461" s="13"/>
      <c r="V461" s="13"/>
      <c r="W461" s="13"/>
      <c r="X461" s="13"/>
      <c r="Y461" s="13"/>
      <c r="Z461" s="13"/>
      <c r="AA461" s="13"/>
      <c r="AB461" s="13"/>
      <c r="AC461" s="13"/>
      <c r="AD461" s="13"/>
      <c r="AE461" s="13"/>
      <c r="AT461" s="244" t="s">
        <v>225</v>
      </c>
      <c r="AU461" s="244" t="s">
        <v>85</v>
      </c>
      <c r="AV461" s="13" t="s">
        <v>83</v>
      </c>
      <c r="AW461" s="13" t="s">
        <v>38</v>
      </c>
      <c r="AX461" s="13" t="s">
        <v>76</v>
      </c>
      <c r="AY461" s="244" t="s">
        <v>214</v>
      </c>
    </row>
    <row r="462" s="13" customFormat="1">
      <c r="A462" s="13"/>
      <c r="B462" s="234"/>
      <c r="C462" s="235"/>
      <c r="D462" s="236" t="s">
        <v>225</v>
      </c>
      <c r="E462" s="237" t="s">
        <v>32</v>
      </c>
      <c r="F462" s="238" t="s">
        <v>5476</v>
      </c>
      <c r="G462" s="235"/>
      <c r="H462" s="237" t="s">
        <v>32</v>
      </c>
      <c r="I462" s="239"/>
      <c r="J462" s="235"/>
      <c r="K462" s="235"/>
      <c r="L462" s="240"/>
      <c r="M462" s="241"/>
      <c r="N462" s="242"/>
      <c r="O462" s="242"/>
      <c r="P462" s="242"/>
      <c r="Q462" s="242"/>
      <c r="R462" s="242"/>
      <c r="S462" s="242"/>
      <c r="T462" s="243"/>
      <c r="U462" s="13"/>
      <c r="V462" s="13"/>
      <c r="W462" s="13"/>
      <c r="X462" s="13"/>
      <c r="Y462" s="13"/>
      <c r="Z462" s="13"/>
      <c r="AA462" s="13"/>
      <c r="AB462" s="13"/>
      <c r="AC462" s="13"/>
      <c r="AD462" s="13"/>
      <c r="AE462" s="13"/>
      <c r="AT462" s="244" t="s">
        <v>225</v>
      </c>
      <c r="AU462" s="244" t="s">
        <v>85</v>
      </c>
      <c r="AV462" s="13" t="s">
        <v>83</v>
      </c>
      <c r="AW462" s="13" t="s">
        <v>38</v>
      </c>
      <c r="AX462" s="13" t="s">
        <v>76</v>
      </c>
      <c r="AY462" s="244" t="s">
        <v>214</v>
      </c>
    </row>
    <row r="463" s="14" customFormat="1">
      <c r="A463" s="14"/>
      <c r="B463" s="245"/>
      <c r="C463" s="246"/>
      <c r="D463" s="236" t="s">
        <v>225</v>
      </c>
      <c r="E463" s="247" t="s">
        <v>32</v>
      </c>
      <c r="F463" s="248" t="s">
        <v>5520</v>
      </c>
      <c r="G463" s="246"/>
      <c r="H463" s="249">
        <v>11544</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225</v>
      </c>
      <c r="AU463" s="255" t="s">
        <v>85</v>
      </c>
      <c r="AV463" s="14" t="s">
        <v>85</v>
      </c>
      <c r="AW463" s="14" t="s">
        <v>38</v>
      </c>
      <c r="AX463" s="14" t="s">
        <v>76</v>
      </c>
      <c r="AY463" s="255" t="s">
        <v>214</v>
      </c>
    </row>
    <row r="464" s="13" customFormat="1">
      <c r="A464" s="13"/>
      <c r="B464" s="234"/>
      <c r="C464" s="235"/>
      <c r="D464" s="236" t="s">
        <v>225</v>
      </c>
      <c r="E464" s="237" t="s">
        <v>32</v>
      </c>
      <c r="F464" s="238" t="s">
        <v>5478</v>
      </c>
      <c r="G464" s="235"/>
      <c r="H464" s="237" t="s">
        <v>32</v>
      </c>
      <c r="I464" s="239"/>
      <c r="J464" s="235"/>
      <c r="K464" s="235"/>
      <c r="L464" s="240"/>
      <c r="M464" s="241"/>
      <c r="N464" s="242"/>
      <c r="O464" s="242"/>
      <c r="P464" s="242"/>
      <c r="Q464" s="242"/>
      <c r="R464" s="242"/>
      <c r="S464" s="242"/>
      <c r="T464" s="243"/>
      <c r="U464" s="13"/>
      <c r="V464" s="13"/>
      <c r="W464" s="13"/>
      <c r="X464" s="13"/>
      <c r="Y464" s="13"/>
      <c r="Z464" s="13"/>
      <c r="AA464" s="13"/>
      <c r="AB464" s="13"/>
      <c r="AC464" s="13"/>
      <c r="AD464" s="13"/>
      <c r="AE464" s="13"/>
      <c r="AT464" s="244" t="s">
        <v>225</v>
      </c>
      <c r="AU464" s="244" t="s">
        <v>85</v>
      </c>
      <c r="AV464" s="13" t="s">
        <v>83</v>
      </c>
      <c r="AW464" s="13" t="s">
        <v>38</v>
      </c>
      <c r="AX464" s="13" t="s">
        <v>76</v>
      </c>
      <c r="AY464" s="244" t="s">
        <v>214</v>
      </c>
    </row>
    <row r="465" s="14" customFormat="1">
      <c r="A465" s="14"/>
      <c r="B465" s="245"/>
      <c r="C465" s="246"/>
      <c r="D465" s="236" t="s">
        <v>225</v>
      </c>
      <c r="E465" s="247" t="s">
        <v>32</v>
      </c>
      <c r="F465" s="248" t="s">
        <v>5521</v>
      </c>
      <c r="G465" s="246"/>
      <c r="H465" s="249">
        <v>4240</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225</v>
      </c>
      <c r="AU465" s="255" t="s">
        <v>85</v>
      </c>
      <c r="AV465" s="14" t="s">
        <v>85</v>
      </c>
      <c r="AW465" s="14" t="s">
        <v>38</v>
      </c>
      <c r="AX465" s="14" t="s">
        <v>76</v>
      </c>
      <c r="AY465" s="255" t="s">
        <v>214</v>
      </c>
    </row>
    <row r="466" s="15" customFormat="1">
      <c r="A466" s="15"/>
      <c r="B466" s="256"/>
      <c r="C466" s="257"/>
      <c r="D466" s="236" t="s">
        <v>225</v>
      </c>
      <c r="E466" s="258" t="s">
        <v>32</v>
      </c>
      <c r="F466" s="259" t="s">
        <v>256</v>
      </c>
      <c r="G466" s="257"/>
      <c r="H466" s="260">
        <v>15784</v>
      </c>
      <c r="I466" s="261"/>
      <c r="J466" s="257"/>
      <c r="K466" s="257"/>
      <c r="L466" s="262"/>
      <c r="M466" s="263"/>
      <c r="N466" s="264"/>
      <c r="O466" s="264"/>
      <c r="P466" s="264"/>
      <c r="Q466" s="264"/>
      <c r="R466" s="264"/>
      <c r="S466" s="264"/>
      <c r="T466" s="265"/>
      <c r="U466" s="15"/>
      <c r="V466" s="15"/>
      <c r="W466" s="15"/>
      <c r="X466" s="15"/>
      <c r="Y466" s="15"/>
      <c r="Z466" s="15"/>
      <c r="AA466" s="15"/>
      <c r="AB466" s="15"/>
      <c r="AC466" s="15"/>
      <c r="AD466" s="15"/>
      <c r="AE466" s="15"/>
      <c r="AT466" s="266" t="s">
        <v>225</v>
      </c>
      <c r="AU466" s="266" t="s">
        <v>85</v>
      </c>
      <c r="AV466" s="15" t="s">
        <v>215</v>
      </c>
      <c r="AW466" s="15" t="s">
        <v>38</v>
      </c>
      <c r="AX466" s="15" t="s">
        <v>83</v>
      </c>
      <c r="AY466" s="266" t="s">
        <v>214</v>
      </c>
    </row>
    <row r="467" s="2" customFormat="1" ht="24.15" customHeight="1">
      <c r="A467" s="42"/>
      <c r="B467" s="43"/>
      <c r="C467" s="216" t="s">
        <v>459</v>
      </c>
      <c r="D467" s="216" t="s">
        <v>217</v>
      </c>
      <c r="E467" s="217" t="s">
        <v>5522</v>
      </c>
      <c r="F467" s="218" t="s">
        <v>5523</v>
      </c>
      <c r="G467" s="219" t="s">
        <v>230</v>
      </c>
      <c r="H467" s="220">
        <v>2387.1999999999998</v>
      </c>
      <c r="I467" s="221"/>
      <c r="J467" s="222">
        <f>ROUND(I467*H467,2)</f>
        <v>0</v>
      </c>
      <c r="K467" s="218" t="s">
        <v>221</v>
      </c>
      <c r="L467" s="48"/>
      <c r="M467" s="223" t="s">
        <v>32</v>
      </c>
      <c r="N467" s="224" t="s">
        <v>47</v>
      </c>
      <c r="O467" s="88"/>
      <c r="P467" s="225">
        <f>O467*H467</f>
        <v>0</v>
      </c>
      <c r="Q467" s="225">
        <v>6.9999999999999999E-06</v>
      </c>
      <c r="R467" s="225">
        <f>Q467*H467</f>
        <v>0.016710399999999997</v>
      </c>
      <c r="S467" s="225">
        <v>0</v>
      </c>
      <c r="T467" s="226">
        <f>S467*H467</f>
        <v>0</v>
      </c>
      <c r="U467" s="42"/>
      <c r="V467" s="42"/>
      <c r="W467" s="42"/>
      <c r="X467" s="42"/>
      <c r="Y467" s="42"/>
      <c r="Z467" s="42"/>
      <c r="AA467" s="42"/>
      <c r="AB467" s="42"/>
      <c r="AC467" s="42"/>
      <c r="AD467" s="42"/>
      <c r="AE467" s="42"/>
      <c r="AR467" s="227" t="s">
        <v>215</v>
      </c>
      <c r="AT467" s="227" t="s">
        <v>217</v>
      </c>
      <c r="AU467" s="227" t="s">
        <v>85</v>
      </c>
      <c r="AY467" s="20" t="s">
        <v>214</v>
      </c>
      <c r="BE467" s="228">
        <f>IF(N467="základní",J467,0)</f>
        <v>0</v>
      </c>
      <c r="BF467" s="228">
        <f>IF(N467="snížená",J467,0)</f>
        <v>0</v>
      </c>
      <c r="BG467" s="228">
        <f>IF(N467="zákl. přenesená",J467,0)</f>
        <v>0</v>
      </c>
      <c r="BH467" s="228">
        <f>IF(N467="sníž. přenesená",J467,0)</f>
        <v>0</v>
      </c>
      <c r="BI467" s="228">
        <f>IF(N467="nulová",J467,0)</f>
        <v>0</v>
      </c>
      <c r="BJ467" s="20" t="s">
        <v>83</v>
      </c>
      <c r="BK467" s="228">
        <f>ROUND(I467*H467,2)</f>
        <v>0</v>
      </c>
      <c r="BL467" s="20" t="s">
        <v>215</v>
      </c>
      <c r="BM467" s="227" t="s">
        <v>5524</v>
      </c>
    </row>
    <row r="468" s="2" customFormat="1">
      <c r="A468" s="42"/>
      <c r="B468" s="43"/>
      <c r="C468" s="44"/>
      <c r="D468" s="229" t="s">
        <v>223</v>
      </c>
      <c r="E468" s="44"/>
      <c r="F468" s="230" t="s">
        <v>5525</v>
      </c>
      <c r="G468" s="44"/>
      <c r="H468" s="44"/>
      <c r="I468" s="231"/>
      <c r="J468" s="44"/>
      <c r="K468" s="44"/>
      <c r="L468" s="48"/>
      <c r="M468" s="232"/>
      <c r="N468" s="233"/>
      <c r="O468" s="88"/>
      <c r="P468" s="88"/>
      <c r="Q468" s="88"/>
      <c r="R468" s="88"/>
      <c r="S468" s="88"/>
      <c r="T468" s="89"/>
      <c r="U468" s="42"/>
      <c r="V468" s="42"/>
      <c r="W468" s="42"/>
      <c r="X468" s="42"/>
      <c r="Y468" s="42"/>
      <c r="Z468" s="42"/>
      <c r="AA468" s="42"/>
      <c r="AB468" s="42"/>
      <c r="AC468" s="42"/>
      <c r="AD468" s="42"/>
      <c r="AE468" s="42"/>
      <c r="AT468" s="20" t="s">
        <v>223</v>
      </c>
      <c r="AU468" s="20" t="s">
        <v>85</v>
      </c>
    </row>
    <row r="469" s="13" customFormat="1">
      <c r="A469" s="13"/>
      <c r="B469" s="234"/>
      <c r="C469" s="235"/>
      <c r="D469" s="236" t="s">
        <v>225</v>
      </c>
      <c r="E469" s="237" t="s">
        <v>32</v>
      </c>
      <c r="F469" s="238" t="s">
        <v>5518</v>
      </c>
      <c r="G469" s="235"/>
      <c r="H469" s="237" t="s">
        <v>32</v>
      </c>
      <c r="I469" s="239"/>
      <c r="J469" s="235"/>
      <c r="K469" s="235"/>
      <c r="L469" s="240"/>
      <c r="M469" s="241"/>
      <c r="N469" s="242"/>
      <c r="O469" s="242"/>
      <c r="P469" s="242"/>
      <c r="Q469" s="242"/>
      <c r="R469" s="242"/>
      <c r="S469" s="242"/>
      <c r="T469" s="243"/>
      <c r="U469" s="13"/>
      <c r="V469" s="13"/>
      <c r="W469" s="13"/>
      <c r="X469" s="13"/>
      <c r="Y469" s="13"/>
      <c r="Z469" s="13"/>
      <c r="AA469" s="13"/>
      <c r="AB469" s="13"/>
      <c r="AC469" s="13"/>
      <c r="AD469" s="13"/>
      <c r="AE469" s="13"/>
      <c r="AT469" s="244" t="s">
        <v>225</v>
      </c>
      <c r="AU469" s="244" t="s">
        <v>85</v>
      </c>
      <c r="AV469" s="13" t="s">
        <v>83</v>
      </c>
      <c r="AW469" s="13" t="s">
        <v>38</v>
      </c>
      <c r="AX469" s="13" t="s">
        <v>76</v>
      </c>
      <c r="AY469" s="244" t="s">
        <v>214</v>
      </c>
    </row>
    <row r="470" s="13" customFormat="1">
      <c r="A470" s="13"/>
      <c r="B470" s="234"/>
      <c r="C470" s="235"/>
      <c r="D470" s="236" t="s">
        <v>225</v>
      </c>
      <c r="E470" s="237" t="s">
        <v>32</v>
      </c>
      <c r="F470" s="238" t="s">
        <v>5519</v>
      </c>
      <c r="G470" s="235"/>
      <c r="H470" s="237" t="s">
        <v>32</v>
      </c>
      <c r="I470" s="239"/>
      <c r="J470" s="235"/>
      <c r="K470" s="235"/>
      <c r="L470" s="240"/>
      <c r="M470" s="241"/>
      <c r="N470" s="242"/>
      <c r="O470" s="242"/>
      <c r="P470" s="242"/>
      <c r="Q470" s="242"/>
      <c r="R470" s="242"/>
      <c r="S470" s="242"/>
      <c r="T470" s="243"/>
      <c r="U470" s="13"/>
      <c r="V470" s="13"/>
      <c r="W470" s="13"/>
      <c r="X470" s="13"/>
      <c r="Y470" s="13"/>
      <c r="Z470" s="13"/>
      <c r="AA470" s="13"/>
      <c r="AB470" s="13"/>
      <c r="AC470" s="13"/>
      <c r="AD470" s="13"/>
      <c r="AE470" s="13"/>
      <c r="AT470" s="244" t="s">
        <v>225</v>
      </c>
      <c r="AU470" s="244" t="s">
        <v>85</v>
      </c>
      <c r="AV470" s="13" t="s">
        <v>83</v>
      </c>
      <c r="AW470" s="13" t="s">
        <v>38</v>
      </c>
      <c r="AX470" s="13" t="s">
        <v>76</v>
      </c>
      <c r="AY470" s="244" t="s">
        <v>214</v>
      </c>
    </row>
    <row r="471" s="13" customFormat="1">
      <c r="A471" s="13"/>
      <c r="B471" s="234"/>
      <c r="C471" s="235"/>
      <c r="D471" s="236" t="s">
        <v>225</v>
      </c>
      <c r="E471" s="237" t="s">
        <v>32</v>
      </c>
      <c r="F471" s="238" t="s">
        <v>5476</v>
      </c>
      <c r="G471" s="235"/>
      <c r="H471" s="237" t="s">
        <v>32</v>
      </c>
      <c r="I471" s="239"/>
      <c r="J471" s="235"/>
      <c r="K471" s="235"/>
      <c r="L471" s="240"/>
      <c r="M471" s="241"/>
      <c r="N471" s="242"/>
      <c r="O471" s="242"/>
      <c r="P471" s="242"/>
      <c r="Q471" s="242"/>
      <c r="R471" s="242"/>
      <c r="S471" s="242"/>
      <c r="T471" s="243"/>
      <c r="U471" s="13"/>
      <c r="V471" s="13"/>
      <c r="W471" s="13"/>
      <c r="X471" s="13"/>
      <c r="Y471" s="13"/>
      <c r="Z471" s="13"/>
      <c r="AA471" s="13"/>
      <c r="AB471" s="13"/>
      <c r="AC471" s="13"/>
      <c r="AD471" s="13"/>
      <c r="AE471" s="13"/>
      <c r="AT471" s="244" t="s">
        <v>225</v>
      </c>
      <c r="AU471" s="244" t="s">
        <v>85</v>
      </c>
      <c r="AV471" s="13" t="s">
        <v>83</v>
      </c>
      <c r="AW471" s="13" t="s">
        <v>38</v>
      </c>
      <c r="AX471" s="13" t="s">
        <v>76</v>
      </c>
      <c r="AY471" s="244" t="s">
        <v>214</v>
      </c>
    </row>
    <row r="472" s="14" customFormat="1">
      <c r="A472" s="14"/>
      <c r="B472" s="245"/>
      <c r="C472" s="246"/>
      <c r="D472" s="236" t="s">
        <v>225</v>
      </c>
      <c r="E472" s="247" t="s">
        <v>32</v>
      </c>
      <c r="F472" s="248" t="s">
        <v>5526</v>
      </c>
      <c r="G472" s="246"/>
      <c r="H472" s="249">
        <v>1539.2000000000001</v>
      </c>
      <c r="I472" s="250"/>
      <c r="J472" s="246"/>
      <c r="K472" s="246"/>
      <c r="L472" s="251"/>
      <c r="M472" s="252"/>
      <c r="N472" s="253"/>
      <c r="O472" s="253"/>
      <c r="P472" s="253"/>
      <c r="Q472" s="253"/>
      <c r="R472" s="253"/>
      <c r="S472" s="253"/>
      <c r="T472" s="254"/>
      <c r="U472" s="14"/>
      <c r="V472" s="14"/>
      <c r="W472" s="14"/>
      <c r="X472" s="14"/>
      <c r="Y472" s="14"/>
      <c r="Z472" s="14"/>
      <c r="AA472" s="14"/>
      <c r="AB472" s="14"/>
      <c r="AC472" s="14"/>
      <c r="AD472" s="14"/>
      <c r="AE472" s="14"/>
      <c r="AT472" s="255" t="s">
        <v>225</v>
      </c>
      <c r="AU472" s="255" t="s">
        <v>85</v>
      </c>
      <c r="AV472" s="14" t="s">
        <v>85</v>
      </c>
      <c r="AW472" s="14" t="s">
        <v>38</v>
      </c>
      <c r="AX472" s="14" t="s">
        <v>76</v>
      </c>
      <c r="AY472" s="255" t="s">
        <v>214</v>
      </c>
    </row>
    <row r="473" s="13" customFormat="1">
      <c r="A473" s="13"/>
      <c r="B473" s="234"/>
      <c r="C473" s="235"/>
      <c r="D473" s="236" t="s">
        <v>225</v>
      </c>
      <c r="E473" s="237" t="s">
        <v>32</v>
      </c>
      <c r="F473" s="238" t="s">
        <v>5478</v>
      </c>
      <c r="G473" s="235"/>
      <c r="H473" s="237" t="s">
        <v>32</v>
      </c>
      <c r="I473" s="239"/>
      <c r="J473" s="235"/>
      <c r="K473" s="235"/>
      <c r="L473" s="240"/>
      <c r="M473" s="241"/>
      <c r="N473" s="242"/>
      <c r="O473" s="242"/>
      <c r="P473" s="242"/>
      <c r="Q473" s="242"/>
      <c r="R473" s="242"/>
      <c r="S473" s="242"/>
      <c r="T473" s="243"/>
      <c r="U473" s="13"/>
      <c r="V473" s="13"/>
      <c r="W473" s="13"/>
      <c r="X473" s="13"/>
      <c r="Y473" s="13"/>
      <c r="Z473" s="13"/>
      <c r="AA473" s="13"/>
      <c r="AB473" s="13"/>
      <c r="AC473" s="13"/>
      <c r="AD473" s="13"/>
      <c r="AE473" s="13"/>
      <c r="AT473" s="244" t="s">
        <v>225</v>
      </c>
      <c r="AU473" s="244" t="s">
        <v>85</v>
      </c>
      <c r="AV473" s="13" t="s">
        <v>83</v>
      </c>
      <c r="AW473" s="13" t="s">
        <v>38</v>
      </c>
      <c r="AX473" s="13" t="s">
        <v>76</v>
      </c>
      <c r="AY473" s="244" t="s">
        <v>214</v>
      </c>
    </row>
    <row r="474" s="14" customFormat="1">
      <c r="A474" s="14"/>
      <c r="B474" s="245"/>
      <c r="C474" s="246"/>
      <c r="D474" s="236" t="s">
        <v>225</v>
      </c>
      <c r="E474" s="247" t="s">
        <v>32</v>
      </c>
      <c r="F474" s="248" t="s">
        <v>5527</v>
      </c>
      <c r="G474" s="246"/>
      <c r="H474" s="249">
        <v>848</v>
      </c>
      <c r="I474" s="250"/>
      <c r="J474" s="246"/>
      <c r="K474" s="246"/>
      <c r="L474" s="251"/>
      <c r="M474" s="252"/>
      <c r="N474" s="253"/>
      <c r="O474" s="253"/>
      <c r="P474" s="253"/>
      <c r="Q474" s="253"/>
      <c r="R474" s="253"/>
      <c r="S474" s="253"/>
      <c r="T474" s="254"/>
      <c r="U474" s="14"/>
      <c r="V474" s="14"/>
      <c r="W474" s="14"/>
      <c r="X474" s="14"/>
      <c r="Y474" s="14"/>
      <c r="Z474" s="14"/>
      <c r="AA474" s="14"/>
      <c r="AB474" s="14"/>
      <c r="AC474" s="14"/>
      <c r="AD474" s="14"/>
      <c r="AE474" s="14"/>
      <c r="AT474" s="255" t="s">
        <v>225</v>
      </c>
      <c r="AU474" s="255" t="s">
        <v>85</v>
      </c>
      <c r="AV474" s="14" t="s">
        <v>85</v>
      </c>
      <c r="AW474" s="14" t="s">
        <v>38</v>
      </c>
      <c r="AX474" s="14" t="s">
        <v>76</v>
      </c>
      <c r="AY474" s="255" t="s">
        <v>214</v>
      </c>
    </row>
    <row r="475" s="15" customFormat="1">
      <c r="A475" s="15"/>
      <c r="B475" s="256"/>
      <c r="C475" s="257"/>
      <c r="D475" s="236" t="s">
        <v>225</v>
      </c>
      <c r="E475" s="258" t="s">
        <v>32</v>
      </c>
      <c r="F475" s="259" t="s">
        <v>256</v>
      </c>
      <c r="G475" s="257"/>
      <c r="H475" s="260">
        <v>2387.1999999999998</v>
      </c>
      <c r="I475" s="261"/>
      <c r="J475" s="257"/>
      <c r="K475" s="257"/>
      <c r="L475" s="262"/>
      <c r="M475" s="263"/>
      <c r="N475" s="264"/>
      <c r="O475" s="264"/>
      <c r="P475" s="264"/>
      <c r="Q475" s="264"/>
      <c r="R475" s="264"/>
      <c r="S475" s="264"/>
      <c r="T475" s="265"/>
      <c r="U475" s="15"/>
      <c r="V475" s="15"/>
      <c r="W475" s="15"/>
      <c r="X475" s="15"/>
      <c r="Y475" s="15"/>
      <c r="Z475" s="15"/>
      <c r="AA475" s="15"/>
      <c r="AB475" s="15"/>
      <c r="AC475" s="15"/>
      <c r="AD475" s="15"/>
      <c r="AE475" s="15"/>
      <c r="AT475" s="266" t="s">
        <v>225</v>
      </c>
      <c r="AU475" s="266" t="s">
        <v>85</v>
      </c>
      <c r="AV475" s="15" t="s">
        <v>215</v>
      </c>
      <c r="AW475" s="15" t="s">
        <v>38</v>
      </c>
      <c r="AX475" s="15" t="s">
        <v>83</v>
      </c>
      <c r="AY475" s="266" t="s">
        <v>214</v>
      </c>
    </row>
    <row r="476" s="2" customFormat="1" ht="37.8" customHeight="1">
      <c r="A476" s="42"/>
      <c r="B476" s="43"/>
      <c r="C476" s="216" t="s">
        <v>465</v>
      </c>
      <c r="D476" s="216" t="s">
        <v>217</v>
      </c>
      <c r="E476" s="217" t="s">
        <v>5528</v>
      </c>
      <c r="F476" s="218" t="s">
        <v>5529</v>
      </c>
      <c r="G476" s="219" t="s">
        <v>230</v>
      </c>
      <c r="H476" s="220">
        <v>159.40000000000001</v>
      </c>
      <c r="I476" s="221"/>
      <c r="J476" s="222">
        <f>ROUND(I476*H476,2)</f>
        <v>0</v>
      </c>
      <c r="K476" s="218" t="s">
        <v>221</v>
      </c>
      <c r="L476" s="48"/>
      <c r="M476" s="223" t="s">
        <v>32</v>
      </c>
      <c r="N476" s="224" t="s">
        <v>47</v>
      </c>
      <c r="O476" s="88"/>
      <c r="P476" s="225">
        <f>O476*H476</f>
        <v>0</v>
      </c>
      <c r="Q476" s="225">
        <v>4.0000000000000003E-05</v>
      </c>
      <c r="R476" s="225">
        <f>Q476*H476</f>
        <v>0.0063760000000000006</v>
      </c>
      <c r="S476" s="225">
        <v>0</v>
      </c>
      <c r="T476" s="226">
        <f>S476*H476</f>
        <v>0</v>
      </c>
      <c r="U476" s="42"/>
      <c r="V476" s="42"/>
      <c r="W476" s="42"/>
      <c r="X476" s="42"/>
      <c r="Y476" s="42"/>
      <c r="Z476" s="42"/>
      <c r="AA476" s="42"/>
      <c r="AB476" s="42"/>
      <c r="AC476" s="42"/>
      <c r="AD476" s="42"/>
      <c r="AE476" s="42"/>
      <c r="AR476" s="227" t="s">
        <v>215</v>
      </c>
      <c r="AT476" s="227" t="s">
        <v>217</v>
      </c>
      <c r="AU476" s="227" t="s">
        <v>85</v>
      </c>
      <c r="AY476" s="20" t="s">
        <v>214</v>
      </c>
      <c r="BE476" s="228">
        <f>IF(N476="základní",J476,0)</f>
        <v>0</v>
      </c>
      <c r="BF476" s="228">
        <f>IF(N476="snížená",J476,0)</f>
        <v>0</v>
      </c>
      <c r="BG476" s="228">
        <f>IF(N476="zákl. přenesená",J476,0)</f>
        <v>0</v>
      </c>
      <c r="BH476" s="228">
        <f>IF(N476="sníž. přenesená",J476,0)</f>
        <v>0</v>
      </c>
      <c r="BI476" s="228">
        <f>IF(N476="nulová",J476,0)</f>
        <v>0</v>
      </c>
      <c r="BJ476" s="20" t="s">
        <v>83</v>
      </c>
      <c r="BK476" s="228">
        <f>ROUND(I476*H476,2)</f>
        <v>0</v>
      </c>
      <c r="BL476" s="20" t="s">
        <v>215</v>
      </c>
      <c r="BM476" s="227" t="s">
        <v>5530</v>
      </c>
    </row>
    <row r="477" s="2" customFormat="1">
      <c r="A477" s="42"/>
      <c r="B477" s="43"/>
      <c r="C477" s="44"/>
      <c r="D477" s="229" t="s">
        <v>223</v>
      </c>
      <c r="E477" s="44"/>
      <c r="F477" s="230" t="s">
        <v>5531</v>
      </c>
      <c r="G477" s="44"/>
      <c r="H477" s="44"/>
      <c r="I477" s="231"/>
      <c r="J477" s="44"/>
      <c r="K477" s="44"/>
      <c r="L477" s="48"/>
      <c r="M477" s="232"/>
      <c r="N477" s="233"/>
      <c r="O477" s="88"/>
      <c r="P477" s="88"/>
      <c r="Q477" s="88"/>
      <c r="R477" s="88"/>
      <c r="S477" s="88"/>
      <c r="T477" s="89"/>
      <c r="U477" s="42"/>
      <c r="V477" s="42"/>
      <c r="W477" s="42"/>
      <c r="X477" s="42"/>
      <c r="Y477" s="42"/>
      <c r="Z477" s="42"/>
      <c r="AA477" s="42"/>
      <c r="AB477" s="42"/>
      <c r="AC477" s="42"/>
      <c r="AD477" s="42"/>
      <c r="AE477" s="42"/>
      <c r="AT477" s="20" t="s">
        <v>223</v>
      </c>
      <c r="AU477" s="20" t="s">
        <v>85</v>
      </c>
    </row>
    <row r="478" s="13" customFormat="1">
      <c r="A478" s="13"/>
      <c r="B478" s="234"/>
      <c r="C478" s="235"/>
      <c r="D478" s="236" t="s">
        <v>225</v>
      </c>
      <c r="E478" s="237" t="s">
        <v>32</v>
      </c>
      <c r="F478" s="238" t="s">
        <v>5518</v>
      </c>
      <c r="G478" s="235"/>
      <c r="H478" s="237" t="s">
        <v>32</v>
      </c>
      <c r="I478" s="239"/>
      <c r="J478" s="235"/>
      <c r="K478" s="235"/>
      <c r="L478" s="240"/>
      <c r="M478" s="241"/>
      <c r="N478" s="242"/>
      <c r="O478" s="242"/>
      <c r="P478" s="242"/>
      <c r="Q478" s="242"/>
      <c r="R478" s="242"/>
      <c r="S478" s="242"/>
      <c r="T478" s="243"/>
      <c r="U478" s="13"/>
      <c r="V478" s="13"/>
      <c r="W478" s="13"/>
      <c r="X478" s="13"/>
      <c r="Y478" s="13"/>
      <c r="Z478" s="13"/>
      <c r="AA478" s="13"/>
      <c r="AB478" s="13"/>
      <c r="AC478" s="13"/>
      <c r="AD478" s="13"/>
      <c r="AE478" s="13"/>
      <c r="AT478" s="244" t="s">
        <v>225</v>
      </c>
      <c r="AU478" s="244" t="s">
        <v>85</v>
      </c>
      <c r="AV478" s="13" t="s">
        <v>83</v>
      </c>
      <c r="AW478" s="13" t="s">
        <v>38</v>
      </c>
      <c r="AX478" s="13" t="s">
        <v>76</v>
      </c>
      <c r="AY478" s="244" t="s">
        <v>214</v>
      </c>
    </row>
    <row r="479" s="13" customFormat="1">
      <c r="A479" s="13"/>
      <c r="B479" s="234"/>
      <c r="C479" s="235"/>
      <c r="D479" s="236" t="s">
        <v>225</v>
      </c>
      <c r="E479" s="237" t="s">
        <v>32</v>
      </c>
      <c r="F479" s="238" t="s">
        <v>5519</v>
      </c>
      <c r="G479" s="235"/>
      <c r="H479" s="237" t="s">
        <v>32</v>
      </c>
      <c r="I479" s="239"/>
      <c r="J479" s="235"/>
      <c r="K479" s="235"/>
      <c r="L479" s="240"/>
      <c r="M479" s="241"/>
      <c r="N479" s="242"/>
      <c r="O479" s="242"/>
      <c r="P479" s="242"/>
      <c r="Q479" s="242"/>
      <c r="R479" s="242"/>
      <c r="S479" s="242"/>
      <c r="T479" s="243"/>
      <c r="U479" s="13"/>
      <c r="V479" s="13"/>
      <c r="W479" s="13"/>
      <c r="X479" s="13"/>
      <c r="Y479" s="13"/>
      <c r="Z479" s="13"/>
      <c r="AA479" s="13"/>
      <c r="AB479" s="13"/>
      <c r="AC479" s="13"/>
      <c r="AD479" s="13"/>
      <c r="AE479" s="13"/>
      <c r="AT479" s="244" t="s">
        <v>225</v>
      </c>
      <c r="AU479" s="244" t="s">
        <v>85</v>
      </c>
      <c r="AV479" s="13" t="s">
        <v>83</v>
      </c>
      <c r="AW479" s="13" t="s">
        <v>38</v>
      </c>
      <c r="AX479" s="13" t="s">
        <v>76</v>
      </c>
      <c r="AY479" s="244" t="s">
        <v>214</v>
      </c>
    </row>
    <row r="480" s="14" customFormat="1">
      <c r="A480" s="14"/>
      <c r="B480" s="245"/>
      <c r="C480" s="246"/>
      <c r="D480" s="236" t="s">
        <v>225</v>
      </c>
      <c r="E480" s="247" t="s">
        <v>32</v>
      </c>
      <c r="F480" s="248" t="s">
        <v>5532</v>
      </c>
      <c r="G480" s="246"/>
      <c r="H480" s="249">
        <v>159.40000000000001</v>
      </c>
      <c r="I480" s="250"/>
      <c r="J480" s="246"/>
      <c r="K480" s="246"/>
      <c r="L480" s="251"/>
      <c r="M480" s="252"/>
      <c r="N480" s="253"/>
      <c r="O480" s="253"/>
      <c r="P480" s="253"/>
      <c r="Q480" s="253"/>
      <c r="R480" s="253"/>
      <c r="S480" s="253"/>
      <c r="T480" s="254"/>
      <c r="U480" s="14"/>
      <c r="V480" s="14"/>
      <c r="W480" s="14"/>
      <c r="X480" s="14"/>
      <c r="Y480" s="14"/>
      <c r="Z480" s="14"/>
      <c r="AA480" s="14"/>
      <c r="AB480" s="14"/>
      <c r="AC480" s="14"/>
      <c r="AD480" s="14"/>
      <c r="AE480" s="14"/>
      <c r="AT480" s="255" t="s">
        <v>225</v>
      </c>
      <c r="AU480" s="255" t="s">
        <v>85</v>
      </c>
      <c r="AV480" s="14" t="s">
        <v>85</v>
      </c>
      <c r="AW480" s="14" t="s">
        <v>38</v>
      </c>
      <c r="AX480" s="14" t="s">
        <v>83</v>
      </c>
      <c r="AY480" s="255" t="s">
        <v>214</v>
      </c>
    </row>
    <row r="481" s="2" customFormat="1" ht="44.25" customHeight="1">
      <c r="A481" s="42"/>
      <c r="B481" s="43"/>
      <c r="C481" s="216" t="s">
        <v>470</v>
      </c>
      <c r="D481" s="216" t="s">
        <v>217</v>
      </c>
      <c r="E481" s="217" t="s">
        <v>5533</v>
      </c>
      <c r="F481" s="218" t="s">
        <v>5534</v>
      </c>
      <c r="G481" s="219" t="s">
        <v>230</v>
      </c>
      <c r="H481" s="220">
        <v>252.5</v>
      </c>
      <c r="I481" s="221"/>
      <c r="J481" s="222">
        <f>ROUND(I481*H481,2)</f>
        <v>0</v>
      </c>
      <c r="K481" s="218" t="s">
        <v>221</v>
      </c>
      <c r="L481" s="48"/>
      <c r="M481" s="223" t="s">
        <v>32</v>
      </c>
      <c r="N481" s="224" t="s">
        <v>47</v>
      </c>
      <c r="O481" s="88"/>
      <c r="P481" s="225">
        <f>O481*H481</f>
        <v>0</v>
      </c>
      <c r="Q481" s="225">
        <v>0</v>
      </c>
      <c r="R481" s="225">
        <f>Q481*H481</f>
        <v>0</v>
      </c>
      <c r="S481" s="225">
        <v>0.0050000000000000001</v>
      </c>
      <c r="T481" s="226">
        <f>S481*H481</f>
        <v>1.2625</v>
      </c>
      <c r="U481" s="42"/>
      <c r="V481" s="42"/>
      <c r="W481" s="42"/>
      <c r="X481" s="42"/>
      <c r="Y481" s="42"/>
      <c r="Z481" s="42"/>
      <c r="AA481" s="42"/>
      <c r="AB481" s="42"/>
      <c r="AC481" s="42"/>
      <c r="AD481" s="42"/>
      <c r="AE481" s="42"/>
      <c r="AR481" s="227" t="s">
        <v>215</v>
      </c>
      <c r="AT481" s="227" t="s">
        <v>217</v>
      </c>
      <c r="AU481" s="227" t="s">
        <v>85</v>
      </c>
      <c r="AY481" s="20" t="s">
        <v>214</v>
      </c>
      <c r="BE481" s="228">
        <f>IF(N481="základní",J481,0)</f>
        <v>0</v>
      </c>
      <c r="BF481" s="228">
        <f>IF(N481="snížená",J481,0)</f>
        <v>0</v>
      </c>
      <c r="BG481" s="228">
        <f>IF(N481="zákl. přenesená",J481,0)</f>
        <v>0</v>
      </c>
      <c r="BH481" s="228">
        <f>IF(N481="sníž. přenesená",J481,0)</f>
        <v>0</v>
      </c>
      <c r="BI481" s="228">
        <f>IF(N481="nulová",J481,0)</f>
        <v>0</v>
      </c>
      <c r="BJ481" s="20" t="s">
        <v>83</v>
      </c>
      <c r="BK481" s="228">
        <f>ROUND(I481*H481,2)</f>
        <v>0</v>
      </c>
      <c r="BL481" s="20" t="s">
        <v>215</v>
      </c>
      <c r="BM481" s="227" t="s">
        <v>5535</v>
      </c>
    </row>
    <row r="482" s="2" customFormat="1">
      <c r="A482" s="42"/>
      <c r="B482" s="43"/>
      <c r="C482" s="44"/>
      <c r="D482" s="229" t="s">
        <v>223</v>
      </c>
      <c r="E482" s="44"/>
      <c r="F482" s="230" t="s">
        <v>5536</v>
      </c>
      <c r="G482" s="44"/>
      <c r="H482" s="44"/>
      <c r="I482" s="231"/>
      <c r="J482" s="44"/>
      <c r="K482" s="44"/>
      <c r="L482" s="48"/>
      <c r="M482" s="232"/>
      <c r="N482" s="233"/>
      <c r="O482" s="88"/>
      <c r="P482" s="88"/>
      <c r="Q482" s="88"/>
      <c r="R482" s="88"/>
      <c r="S482" s="88"/>
      <c r="T482" s="89"/>
      <c r="U482" s="42"/>
      <c r="V482" s="42"/>
      <c r="W482" s="42"/>
      <c r="X482" s="42"/>
      <c r="Y482" s="42"/>
      <c r="Z482" s="42"/>
      <c r="AA482" s="42"/>
      <c r="AB482" s="42"/>
      <c r="AC482" s="42"/>
      <c r="AD482" s="42"/>
      <c r="AE482" s="42"/>
      <c r="AT482" s="20" t="s">
        <v>223</v>
      </c>
      <c r="AU482" s="20" t="s">
        <v>85</v>
      </c>
    </row>
    <row r="483" s="2" customFormat="1" ht="44.25" customHeight="1">
      <c r="A483" s="42"/>
      <c r="B483" s="43"/>
      <c r="C483" s="216" t="s">
        <v>477</v>
      </c>
      <c r="D483" s="216" t="s">
        <v>217</v>
      </c>
      <c r="E483" s="217" t="s">
        <v>5537</v>
      </c>
      <c r="F483" s="218" t="s">
        <v>5538</v>
      </c>
      <c r="G483" s="219" t="s">
        <v>230</v>
      </c>
      <c r="H483" s="220">
        <v>68.5</v>
      </c>
      <c r="I483" s="221"/>
      <c r="J483" s="222">
        <f>ROUND(I483*H483,2)</f>
        <v>0</v>
      </c>
      <c r="K483" s="218" t="s">
        <v>221</v>
      </c>
      <c r="L483" s="48"/>
      <c r="M483" s="223" t="s">
        <v>32</v>
      </c>
      <c r="N483" s="224" t="s">
        <v>47</v>
      </c>
      <c r="O483" s="88"/>
      <c r="P483" s="225">
        <f>O483*H483</f>
        <v>0</v>
      </c>
      <c r="Q483" s="225">
        <v>0</v>
      </c>
      <c r="R483" s="225">
        <f>Q483*H483</f>
        <v>0</v>
      </c>
      <c r="S483" s="225">
        <v>0.01</v>
      </c>
      <c r="T483" s="226">
        <f>S483*H483</f>
        <v>0.68500000000000005</v>
      </c>
      <c r="U483" s="42"/>
      <c r="V483" s="42"/>
      <c r="W483" s="42"/>
      <c r="X483" s="42"/>
      <c r="Y483" s="42"/>
      <c r="Z483" s="42"/>
      <c r="AA483" s="42"/>
      <c r="AB483" s="42"/>
      <c r="AC483" s="42"/>
      <c r="AD483" s="42"/>
      <c r="AE483" s="42"/>
      <c r="AR483" s="227" t="s">
        <v>215</v>
      </c>
      <c r="AT483" s="227" t="s">
        <v>217</v>
      </c>
      <c r="AU483" s="227" t="s">
        <v>85</v>
      </c>
      <c r="AY483" s="20" t="s">
        <v>214</v>
      </c>
      <c r="BE483" s="228">
        <f>IF(N483="základní",J483,0)</f>
        <v>0</v>
      </c>
      <c r="BF483" s="228">
        <f>IF(N483="snížená",J483,0)</f>
        <v>0</v>
      </c>
      <c r="BG483" s="228">
        <f>IF(N483="zákl. přenesená",J483,0)</f>
        <v>0</v>
      </c>
      <c r="BH483" s="228">
        <f>IF(N483="sníž. přenesená",J483,0)</f>
        <v>0</v>
      </c>
      <c r="BI483" s="228">
        <f>IF(N483="nulová",J483,0)</f>
        <v>0</v>
      </c>
      <c r="BJ483" s="20" t="s">
        <v>83</v>
      </c>
      <c r="BK483" s="228">
        <f>ROUND(I483*H483,2)</f>
        <v>0</v>
      </c>
      <c r="BL483" s="20" t="s">
        <v>215</v>
      </c>
      <c r="BM483" s="227" t="s">
        <v>5539</v>
      </c>
    </row>
    <row r="484" s="2" customFormat="1">
      <c r="A484" s="42"/>
      <c r="B484" s="43"/>
      <c r="C484" s="44"/>
      <c r="D484" s="229" t="s">
        <v>223</v>
      </c>
      <c r="E484" s="44"/>
      <c r="F484" s="230" t="s">
        <v>5540</v>
      </c>
      <c r="G484" s="44"/>
      <c r="H484" s="44"/>
      <c r="I484" s="231"/>
      <c r="J484" s="44"/>
      <c r="K484" s="44"/>
      <c r="L484" s="48"/>
      <c r="M484" s="232"/>
      <c r="N484" s="233"/>
      <c r="O484" s="88"/>
      <c r="P484" s="88"/>
      <c r="Q484" s="88"/>
      <c r="R484" s="88"/>
      <c r="S484" s="88"/>
      <c r="T484" s="89"/>
      <c r="U484" s="42"/>
      <c r="V484" s="42"/>
      <c r="W484" s="42"/>
      <c r="X484" s="42"/>
      <c r="Y484" s="42"/>
      <c r="Z484" s="42"/>
      <c r="AA484" s="42"/>
      <c r="AB484" s="42"/>
      <c r="AC484" s="42"/>
      <c r="AD484" s="42"/>
      <c r="AE484" s="42"/>
      <c r="AT484" s="20" t="s">
        <v>223</v>
      </c>
      <c r="AU484" s="20" t="s">
        <v>85</v>
      </c>
    </row>
    <row r="485" s="2" customFormat="1" ht="44.25" customHeight="1">
      <c r="A485" s="42"/>
      <c r="B485" s="43"/>
      <c r="C485" s="216" t="s">
        <v>486</v>
      </c>
      <c r="D485" s="216" t="s">
        <v>217</v>
      </c>
      <c r="E485" s="217" t="s">
        <v>5541</v>
      </c>
      <c r="F485" s="218" t="s">
        <v>5542</v>
      </c>
      <c r="G485" s="219" t="s">
        <v>230</v>
      </c>
      <c r="H485" s="220">
        <v>969.5</v>
      </c>
      <c r="I485" s="221"/>
      <c r="J485" s="222">
        <f>ROUND(I485*H485,2)</f>
        <v>0</v>
      </c>
      <c r="K485" s="218" t="s">
        <v>221</v>
      </c>
      <c r="L485" s="48"/>
      <c r="M485" s="223" t="s">
        <v>32</v>
      </c>
      <c r="N485" s="224" t="s">
        <v>47</v>
      </c>
      <c r="O485" s="88"/>
      <c r="P485" s="225">
        <f>O485*H485</f>
        <v>0</v>
      </c>
      <c r="Q485" s="225">
        <v>0</v>
      </c>
      <c r="R485" s="225">
        <f>Q485*H485</f>
        <v>0</v>
      </c>
      <c r="S485" s="225">
        <v>0.014</v>
      </c>
      <c r="T485" s="226">
        <f>S485*H485</f>
        <v>13.573</v>
      </c>
      <c r="U485" s="42"/>
      <c r="V485" s="42"/>
      <c r="W485" s="42"/>
      <c r="X485" s="42"/>
      <c r="Y485" s="42"/>
      <c r="Z485" s="42"/>
      <c r="AA485" s="42"/>
      <c r="AB485" s="42"/>
      <c r="AC485" s="42"/>
      <c r="AD485" s="42"/>
      <c r="AE485" s="42"/>
      <c r="AR485" s="227" t="s">
        <v>215</v>
      </c>
      <c r="AT485" s="227" t="s">
        <v>217</v>
      </c>
      <c r="AU485" s="227" t="s">
        <v>85</v>
      </c>
      <c r="AY485" s="20" t="s">
        <v>214</v>
      </c>
      <c r="BE485" s="228">
        <f>IF(N485="základní",J485,0)</f>
        <v>0</v>
      </c>
      <c r="BF485" s="228">
        <f>IF(N485="snížená",J485,0)</f>
        <v>0</v>
      </c>
      <c r="BG485" s="228">
        <f>IF(N485="zákl. přenesená",J485,0)</f>
        <v>0</v>
      </c>
      <c r="BH485" s="228">
        <f>IF(N485="sníž. přenesená",J485,0)</f>
        <v>0</v>
      </c>
      <c r="BI485" s="228">
        <f>IF(N485="nulová",J485,0)</f>
        <v>0</v>
      </c>
      <c r="BJ485" s="20" t="s">
        <v>83</v>
      </c>
      <c r="BK485" s="228">
        <f>ROUND(I485*H485,2)</f>
        <v>0</v>
      </c>
      <c r="BL485" s="20" t="s">
        <v>215</v>
      </c>
      <c r="BM485" s="227" t="s">
        <v>5543</v>
      </c>
    </row>
    <row r="486" s="2" customFormat="1">
      <c r="A486" s="42"/>
      <c r="B486" s="43"/>
      <c r="C486" s="44"/>
      <c r="D486" s="229" t="s">
        <v>223</v>
      </c>
      <c r="E486" s="44"/>
      <c r="F486" s="230" t="s">
        <v>5544</v>
      </c>
      <c r="G486" s="44"/>
      <c r="H486" s="44"/>
      <c r="I486" s="231"/>
      <c r="J486" s="44"/>
      <c r="K486" s="44"/>
      <c r="L486" s="48"/>
      <c r="M486" s="232"/>
      <c r="N486" s="233"/>
      <c r="O486" s="88"/>
      <c r="P486" s="88"/>
      <c r="Q486" s="88"/>
      <c r="R486" s="88"/>
      <c r="S486" s="88"/>
      <c r="T486" s="89"/>
      <c r="U486" s="42"/>
      <c r="V486" s="42"/>
      <c r="W486" s="42"/>
      <c r="X486" s="42"/>
      <c r="Y486" s="42"/>
      <c r="Z486" s="42"/>
      <c r="AA486" s="42"/>
      <c r="AB486" s="42"/>
      <c r="AC486" s="42"/>
      <c r="AD486" s="42"/>
      <c r="AE486" s="42"/>
      <c r="AT486" s="20" t="s">
        <v>223</v>
      </c>
      <c r="AU486" s="20" t="s">
        <v>85</v>
      </c>
    </row>
    <row r="487" s="2" customFormat="1" ht="37.8" customHeight="1">
      <c r="A487" s="42"/>
      <c r="B487" s="43"/>
      <c r="C487" s="216" t="s">
        <v>492</v>
      </c>
      <c r="D487" s="216" t="s">
        <v>217</v>
      </c>
      <c r="E487" s="217" t="s">
        <v>5545</v>
      </c>
      <c r="F487" s="218" t="s">
        <v>5546</v>
      </c>
      <c r="G487" s="219" t="s">
        <v>230</v>
      </c>
      <c r="H487" s="220">
        <v>203.82499999999999</v>
      </c>
      <c r="I487" s="221"/>
      <c r="J487" s="222">
        <f>ROUND(I487*H487,2)</f>
        <v>0</v>
      </c>
      <c r="K487" s="218" t="s">
        <v>221</v>
      </c>
      <c r="L487" s="48"/>
      <c r="M487" s="223" t="s">
        <v>32</v>
      </c>
      <c r="N487" s="224" t="s">
        <v>47</v>
      </c>
      <c r="O487" s="88"/>
      <c r="P487" s="225">
        <f>O487*H487</f>
        <v>0</v>
      </c>
      <c r="Q487" s="225">
        <v>0</v>
      </c>
      <c r="R487" s="225">
        <f>Q487*H487</f>
        <v>0</v>
      </c>
      <c r="S487" s="225">
        <v>0.0106</v>
      </c>
      <c r="T487" s="226">
        <f>S487*H487</f>
        <v>2.1605449999999999</v>
      </c>
      <c r="U487" s="42"/>
      <c r="V487" s="42"/>
      <c r="W487" s="42"/>
      <c r="X487" s="42"/>
      <c r="Y487" s="42"/>
      <c r="Z487" s="42"/>
      <c r="AA487" s="42"/>
      <c r="AB487" s="42"/>
      <c r="AC487" s="42"/>
      <c r="AD487" s="42"/>
      <c r="AE487" s="42"/>
      <c r="AR487" s="227" t="s">
        <v>215</v>
      </c>
      <c r="AT487" s="227" t="s">
        <v>217</v>
      </c>
      <c r="AU487" s="227" t="s">
        <v>85</v>
      </c>
      <c r="AY487" s="20" t="s">
        <v>214</v>
      </c>
      <c r="BE487" s="228">
        <f>IF(N487="základní",J487,0)</f>
        <v>0</v>
      </c>
      <c r="BF487" s="228">
        <f>IF(N487="snížená",J487,0)</f>
        <v>0</v>
      </c>
      <c r="BG487" s="228">
        <f>IF(N487="zákl. přenesená",J487,0)</f>
        <v>0</v>
      </c>
      <c r="BH487" s="228">
        <f>IF(N487="sníž. přenesená",J487,0)</f>
        <v>0</v>
      </c>
      <c r="BI487" s="228">
        <f>IF(N487="nulová",J487,0)</f>
        <v>0</v>
      </c>
      <c r="BJ487" s="20" t="s">
        <v>83</v>
      </c>
      <c r="BK487" s="228">
        <f>ROUND(I487*H487,2)</f>
        <v>0</v>
      </c>
      <c r="BL487" s="20" t="s">
        <v>215</v>
      </c>
      <c r="BM487" s="227" t="s">
        <v>5547</v>
      </c>
    </row>
    <row r="488" s="2" customFormat="1">
      <c r="A488" s="42"/>
      <c r="B488" s="43"/>
      <c r="C488" s="44"/>
      <c r="D488" s="229" t="s">
        <v>223</v>
      </c>
      <c r="E488" s="44"/>
      <c r="F488" s="230" t="s">
        <v>5548</v>
      </c>
      <c r="G488" s="44"/>
      <c r="H488" s="44"/>
      <c r="I488" s="231"/>
      <c r="J488" s="44"/>
      <c r="K488" s="44"/>
      <c r="L488" s="48"/>
      <c r="M488" s="232"/>
      <c r="N488" s="233"/>
      <c r="O488" s="88"/>
      <c r="P488" s="88"/>
      <c r="Q488" s="88"/>
      <c r="R488" s="88"/>
      <c r="S488" s="88"/>
      <c r="T488" s="89"/>
      <c r="U488" s="42"/>
      <c r="V488" s="42"/>
      <c r="W488" s="42"/>
      <c r="X488" s="42"/>
      <c r="Y488" s="42"/>
      <c r="Z488" s="42"/>
      <c r="AA488" s="42"/>
      <c r="AB488" s="42"/>
      <c r="AC488" s="42"/>
      <c r="AD488" s="42"/>
      <c r="AE488" s="42"/>
      <c r="AT488" s="20" t="s">
        <v>223</v>
      </c>
      <c r="AU488" s="20" t="s">
        <v>85</v>
      </c>
    </row>
    <row r="489" s="13" customFormat="1">
      <c r="A489" s="13"/>
      <c r="B489" s="234"/>
      <c r="C489" s="235"/>
      <c r="D489" s="236" t="s">
        <v>225</v>
      </c>
      <c r="E489" s="237" t="s">
        <v>32</v>
      </c>
      <c r="F489" s="238" t="s">
        <v>5311</v>
      </c>
      <c r="G489" s="235"/>
      <c r="H489" s="237" t="s">
        <v>32</v>
      </c>
      <c r="I489" s="239"/>
      <c r="J489" s="235"/>
      <c r="K489" s="235"/>
      <c r="L489" s="240"/>
      <c r="M489" s="241"/>
      <c r="N489" s="242"/>
      <c r="O489" s="242"/>
      <c r="P489" s="242"/>
      <c r="Q489" s="242"/>
      <c r="R489" s="242"/>
      <c r="S489" s="242"/>
      <c r="T489" s="243"/>
      <c r="U489" s="13"/>
      <c r="V489" s="13"/>
      <c r="W489" s="13"/>
      <c r="X489" s="13"/>
      <c r="Y489" s="13"/>
      <c r="Z489" s="13"/>
      <c r="AA489" s="13"/>
      <c r="AB489" s="13"/>
      <c r="AC489" s="13"/>
      <c r="AD489" s="13"/>
      <c r="AE489" s="13"/>
      <c r="AT489" s="244" t="s">
        <v>225</v>
      </c>
      <c r="AU489" s="244" t="s">
        <v>85</v>
      </c>
      <c r="AV489" s="13" t="s">
        <v>83</v>
      </c>
      <c r="AW489" s="13" t="s">
        <v>38</v>
      </c>
      <c r="AX489" s="13" t="s">
        <v>76</v>
      </c>
      <c r="AY489" s="244" t="s">
        <v>214</v>
      </c>
    </row>
    <row r="490" s="13" customFormat="1">
      <c r="A490" s="13"/>
      <c r="B490" s="234"/>
      <c r="C490" s="235"/>
      <c r="D490" s="236" t="s">
        <v>225</v>
      </c>
      <c r="E490" s="237" t="s">
        <v>32</v>
      </c>
      <c r="F490" s="238" t="s">
        <v>5312</v>
      </c>
      <c r="G490" s="235"/>
      <c r="H490" s="237" t="s">
        <v>32</v>
      </c>
      <c r="I490" s="239"/>
      <c r="J490" s="235"/>
      <c r="K490" s="235"/>
      <c r="L490" s="240"/>
      <c r="M490" s="241"/>
      <c r="N490" s="242"/>
      <c r="O490" s="242"/>
      <c r="P490" s="242"/>
      <c r="Q490" s="242"/>
      <c r="R490" s="242"/>
      <c r="S490" s="242"/>
      <c r="T490" s="243"/>
      <c r="U490" s="13"/>
      <c r="V490" s="13"/>
      <c r="W490" s="13"/>
      <c r="X490" s="13"/>
      <c r="Y490" s="13"/>
      <c r="Z490" s="13"/>
      <c r="AA490" s="13"/>
      <c r="AB490" s="13"/>
      <c r="AC490" s="13"/>
      <c r="AD490" s="13"/>
      <c r="AE490" s="13"/>
      <c r="AT490" s="244" t="s">
        <v>225</v>
      </c>
      <c r="AU490" s="244" t="s">
        <v>85</v>
      </c>
      <c r="AV490" s="13" t="s">
        <v>83</v>
      </c>
      <c r="AW490" s="13" t="s">
        <v>38</v>
      </c>
      <c r="AX490" s="13" t="s">
        <v>76</v>
      </c>
      <c r="AY490" s="244" t="s">
        <v>214</v>
      </c>
    </row>
    <row r="491" s="13" customFormat="1">
      <c r="A491" s="13"/>
      <c r="B491" s="234"/>
      <c r="C491" s="235"/>
      <c r="D491" s="236" t="s">
        <v>225</v>
      </c>
      <c r="E491" s="237" t="s">
        <v>32</v>
      </c>
      <c r="F491" s="238" t="s">
        <v>5313</v>
      </c>
      <c r="G491" s="235"/>
      <c r="H491" s="237" t="s">
        <v>32</v>
      </c>
      <c r="I491" s="239"/>
      <c r="J491" s="235"/>
      <c r="K491" s="235"/>
      <c r="L491" s="240"/>
      <c r="M491" s="241"/>
      <c r="N491" s="242"/>
      <c r="O491" s="242"/>
      <c r="P491" s="242"/>
      <c r="Q491" s="242"/>
      <c r="R491" s="242"/>
      <c r="S491" s="242"/>
      <c r="T491" s="243"/>
      <c r="U491" s="13"/>
      <c r="V491" s="13"/>
      <c r="W491" s="13"/>
      <c r="X491" s="13"/>
      <c r="Y491" s="13"/>
      <c r="Z491" s="13"/>
      <c r="AA491" s="13"/>
      <c r="AB491" s="13"/>
      <c r="AC491" s="13"/>
      <c r="AD491" s="13"/>
      <c r="AE491" s="13"/>
      <c r="AT491" s="244" t="s">
        <v>225</v>
      </c>
      <c r="AU491" s="244" t="s">
        <v>85</v>
      </c>
      <c r="AV491" s="13" t="s">
        <v>83</v>
      </c>
      <c r="AW491" s="13" t="s">
        <v>38</v>
      </c>
      <c r="AX491" s="13" t="s">
        <v>76</v>
      </c>
      <c r="AY491" s="244" t="s">
        <v>214</v>
      </c>
    </row>
    <row r="492" s="13" customFormat="1">
      <c r="A492" s="13"/>
      <c r="B492" s="234"/>
      <c r="C492" s="235"/>
      <c r="D492" s="236" t="s">
        <v>225</v>
      </c>
      <c r="E492" s="237" t="s">
        <v>32</v>
      </c>
      <c r="F492" s="238" t="s">
        <v>5314</v>
      </c>
      <c r="G492" s="235"/>
      <c r="H492" s="237" t="s">
        <v>32</v>
      </c>
      <c r="I492" s="239"/>
      <c r="J492" s="235"/>
      <c r="K492" s="235"/>
      <c r="L492" s="240"/>
      <c r="M492" s="241"/>
      <c r="N492" s="242"/>
      <c r="O492" s="242"/>
      <c r="P492" s="242"/>
      <c r="Q492" s="242"/>
      <c r="R492" s="242"/>
      <c r="S492" s="242"/>
      <c r="T492" s="243"/>
      <c r="U492" s="13"/>
      <c r="V492" s="13"/>
      <c r="W492" s="13"/>
      <c r="X492" s="13"/>
      <c r="Y492" s="13"/>
      <c r="Z492" s="13"/>
      <c r="AA492" s="13"/>
      <c r="AB492" s="13"/>
      <c r="AC492" s="13"/>
      <c r="AD492" s="13"/>
      <c r="AE492" s="13"/>
      <c r="AT492" s="244" t="s">
        <v>225</v>
      </c>
      <c r="AU492" s="244" t="s">
        <v>85</v>
      </c>
      <c r="AV492" s="13" t="s">
        <v>83</v>
      </c>
      <c r="AW492" s="13" t="s">
        <v>38</v>
      </c>
      <c r="AX492" s="13" t="s">
        <v>76</v>
      </c>
      <c r="AY492" s="244" t="s">
        <v>214</v>
      </c>
    </row>
    <row r="493" s="13" customFormat="1">
      <c r="A493" s="13"/>
      <c r="B493" s="234"/>
      <c r="C493" s="235"/>
      <c r="D493" s="236" t="s">
        <v>225</v>
      </c>
      <c r="E493" s="237" t="s">
        <v>32</v>
      </c>
      <c r="F493" s="238" t="s">
        <v>5315</v>
      </c>
      <c r="G493" s="235"/>
      <c r="H493" s="237" t="s">
        <v>32</v>
      </c>
      <c r="I493" s="239"/>
      <c r="J493" s="235"/>
      <c r="K493" s="235"/>
      <c r="L493" s="240"/>
      <c r="M493" s="241"/>
      <c r="N493" s="242"/>
      <c r="O493" s="242"/>
      <c r="P493" s="242"/>
      <c r="Q493" s="242"/>
      <c r="R493" s="242"/>
      <c r="S493" s="242"/>
      <c r="T493" s="243"/>
      <c r="U493" s="13"/>
      <c r="V493" s="13"/>
      <c r="W493" s="13"/>
      <c r="X493" s="13"/>
      <c r="Y493" s="13"/>
      <c r="Z493" s="13"/>
      <c r="AA493" s="13"/>
      <c r="AB493" s="13"/>
      <c r="AC493" s="13"/>
      <c r="AD493" s="13"/>
      <c r="AE493" s="13"/>
      <c r="AT493" s="244" t="s">
        <v>225</v>
      </c>
      <c r="AU493" s="244" t="s">
        <v>85</v>
      </c>
      <c r="AV493" s="13" t="s">
        <v>83</v>
      </c>
      <c r="AW493" s="13" t="s">
        <v>38</v>
      </c>
      <c r="AX493" s="13" t="s">
        <v>76</v>
      </c>
      <c r="AY493" s="244" t="s">
        <v>214</v>
      </c>
    </row>
    <row r="494" s="13" customFormat="1">
      <c r="A494" s="13"/>
      <c r="B494" s="234"/>
      <c r="C494" s="235"/>
      <c r="D494" s="236" t="s">
        <v>225</v>
      </c>
      <c r="E494" s="237" t="s">
        <v>32</v>
      </c>
      <c r="F494" s="238" t="s">
        <v>5316</v>
      </c>
      <c r="G494" s="235"/>
      <c r="H494" s="237" t="s">
        <v>32</v>
      </c>
      <c r="I494" s="239"/>
      <c r="J494" s="235"/>
      <c r="K494" s="235"/>
      <c r="L494" s="240"/>
      <c r="M494" s="241"/>
      <c r="N494" s="242"/>
      <c r="O494" s="242"/>
      <c r="P494" s="242"/>
      <c r="Q494" s="242"/>
      <c r="R494" s="242"/>
      <c r="S494" s="242"/>
      <c r="T494" s="243"/>
      <c r="U494" s="13"/>
      <c r="V494" s="13"/>
      <c r="W494" s="13"/>
      <c r="X494" s="13"/>
      <c r="Y494" s="13"/>
      <c r="Z494" s="13"/>
      <c r="AA494" s="13"/>
      <c r="AB494" s="13"/>
      <c r="AC494" s="13"/>
      <c r="AD494" s="13"/>
      <c r="AE494" s="13"/>
      <c r="AT494" s="244" t="s">
        <v>225</v>
      </c>
      <c r="AU494" s="244" t="s">
        <v>85</v>
      </c>
      <c r="AV494" s="13" t="s">
        <v>83</v>
      </c>
      <c r="AW494" s="13" t="s">
        <v>38</v>
      </c>
      <c r="AX494" s="13" t="s">
        <v>76</v>
      </c>
      <c r="AY494" s="244" t="s">
        <v>214</v>
      </c>
    </row>
    <row r="495" s="13" customFormat="1">
      <c r="A495" s="13"/>
      <c r="B495" s="234"/>
      <c r="C495" s="235"/>
      <c r="D495" s="236" t="s">
        <v>225</v>
      </c>
      <c r="E495" s="237" t="s">
        <v>32</v>
      </c>
      <c r="F495" s="238" t="s">
        <v>5317</v>
      </c>
      <c r="G495" s="235"/>
      <c r="H495" s="237" t="s">
        <v>32</v>
      </c>
      <c r="I495" s="239"/>
      <c r="J495" s="235"/>
      <c r="K495" s="235"/>
      <c r="L495" s="240"/>
      <c r="M495" s="241"/>
      <c r="N495" s="242"/>
      <c r="O495" s="242"/>
      <c r="P495" s="242"/>
      <c r="Q495" s="242"/>
      <c r="R495" s="242"/>
      <c r="S495" s="242"/>
      <c r="T495" s="243"/>
      <c r="U495" s="13"/>
      <c r="V495" s="13"/>
      <c r="W495" s="13"/>
      <c r="X495" s="13"/>
      <c r="Y495" s="13"/>
      <c r="Z495" s="13"/>
      <c r="AA495" s="13"/>
      <c r="AB495" s="13"/>
      <c r="AC495" s="13"/>
      <c r="AD495" s="13"/>
      <c r="AE495" s="13"/>
      <c r="AT495" s="244" t="s">
        <v>225</v>
      </c>
      <c r="AU495" s="244" t="s">
        <v>85</v>
      </c>
      <c r="AV495" s="13" t="s">
        <v>83</v>
      </c>
      <c r="AW495" s="13" t="s">
        <v>38</v>
      </c>
      <c r="AX495" s="13" t="s">
        <v>76</v>
      </c>
      <c r="AY495" s="244" t="s">
        <v>214</v>
      </c>
    </row>
    <row r="496" s="13" customFormat="1">
      <c r="A496" s="13"/>
      <c r="B496" s="234"/>
      <c r="C496" s="235"/>
      <c r="D496" s="236" t="s">
        <v>225</v>
      </c>
      <c r="E496" s="237" t="s">
        <v>32</v>
      </c>
      <c r="F496" s="238" t="s">
        <v>5318</v>
      </c>
      <c r="G496" s="235"/>
      <c r="H496" s="237" t="s">
        <v>32</v>
      </c>
      <c r="I496" s="239"/>
      <c r="J496" s="235"/>
      <c r="K496" s="235"/>
      <c r="L496" s="240"/>
      <c r="M496" s="241"/>
      <c r="N496" s="242"/>
      <c r="O496" s="242"/>
      <c r="P496" s="242"/>
      <c r="Q496" s="242"/>
      <c r="R496" s="242"/>
      <c r="S496" s="242"/>
      <c r="T496" s="243"/>
      <c r="U496" s="13"/>
      <c r="V496" s="13"/>
      <c r="W496" s="13"/>
      <c r="X496" s="13"/>
      <c r="Y496" s="13"/>
      <c r="Z496" s="13"/>
      <c r="AA496" s="13"/>
      <c r="AB496" s="13"/>
      <c r="AC496" s="13"/>
      <c r="AD496" s="13"/>
      <c r="AE496" s="13"/>
      <c r="AT496" s="244" t="s">
        <v>225</v>
      </c>
      <c r="AU496" s="244" t="s">
        <v>85</v>
      </c>
      <c r="AV496" s="13" t="s">
        <v>83</v>
      </c>
      <c r="AW496" s="13" t="s">
        <v>38</v>
      </c>
      <c r="AX496" s="13" t="s">
        <v>76</v>
      </c>
      <c r="AY496" s="244" t="s">
        <v>214</v>
      </c>
    </row>
    <row r="497" s="13" customFormat="1">
      <c r="A497" s="13"/>
      <c r="B497" s="234"/>
      <c r="C497" s="235"/>
      <c r="D497" s="236" t="s">
        <v>225</v>
      </c>
      <c r="E497" s="237" t="s">
        <v>32</v>
      </c>
      <c r="F497" s="238" t="s">
        <v>5319</v>
      </c>
      <c r="G497" s="235"/>
      <c r="H497" s="237" t="s">
        <v>32</v>
      </c>
      <c r="I497" s="239"/>
      <c r="J497" s="235"/>
      <c r="K497" s="235"/>
      <c r="L497" s="240"/>
      <c r="M497" s="241"/>
      <c r="N497" s="242"/>
      <c r="O497" s="242"/>
      <c r="P497" s="242"/>
      <c r="Q497" s="242"/>
      <c r="R497" s="242"/>
      <c r="S497" s="242"/>
      <c r="T497" s="243"/>
      <c r="U497" s="13"/>
      <c r="V497" s="13"/>
      <c r="W497" s="13"/>
      <c r="X497" s="13"/>
      <c r="Y497" s="13"/>
      <c r="Z497" s="13"/>
      <c r="AA497" s="13"/>
      <c r="AB497" s="13"/>
      <c r="AC497" s="13"/>
      <c r="AD497" s="13"/>
      <c r="AE497" s="13"/>
      <c r="AT497" s="244" t="s">
        <v>225</v>
      </c>
      <c r="AU497" s="244" t="s">
        <v>85</v>
      </c>
      <c r="AV497" s="13" t="s">
        <v>83</v>
      </c>
      <c r="AW497" s="13" t="s">
        <v>38</v>
      </c>
      <c r="AX497" s="13" t="s">
        <v>76</v>
      </c>
      <c r="AY497" s="244" t="s">
        <v>214</v>
      </c>
    </row>
    <row r="498" s="13" customFormat="1">
      <c r="A498" s="13"/>
      <c r="B498" s="234"/>
      <c r="C498" s="235"/>
      <c r="D498" s="236" t="s">
        <v>225</v>
      </c>
      <c r="E498" s="237" t="s">
        <v>32</v>
      </c>
      <c r="F498" s="238" t="s">
        <v>5320</v>
      </c>
      <c r="G498" s="235"/>
      <c r="H498" s="237" t="s">
        <v>32</v>
      </c>
      <c r="I498" s="239"/>
      <c r="J498" s="235"/>
      <c r="K498" s="235"/>
      <c r="L498" s="240"/>
      <c r="M498" s="241"/>
      <c r="N498" s="242"/>
      <c r="O498" s="242"/>
      <c r="P498" s="242"/>
      <c r="Q498" s="242"/>
      <c r="R498" s="242"/>
      <c r="S498" s="242"/>
      <c r="T498" s="243"/>
      <c r="U498" s="13"/>
      <c r="V498" s="13"/>
      <c r="W498" s="13"/>
      <c r="X498" s="13"/>
      <c r="Y498" s="13"/>
      <c r="Z498" s="13"/>
      <c r="AA498" s="13"/>
      <c r="AB498" s="13"/>
      <c r="AC498" s="13"/>
      <c r="AD498" s="13"/>
      <c r="AE498" s="13"/>
      <c r="AT498" s="244" t="s">
        <v>225</v>
      </c>
      <c r="AU498" s="244" t="s">
        <v>85</v>
      </c>
      <c r="AV498" s="13" t="s">
        <v>83</v>
      </c>
      <c r="AW498" s="13" t="s">
        <v>38</v>
      </c>
      <c r="AX498" s="13" t="s">
        <v>76</v>
      </c>
      <c r="AY498" s="244" t="s">
        <v>214</v>
      </c>
    </row>
    <row r="499" s="13" customFormat="1">
      <c r="A499" s="13"/>
      <c r="B499" s="234"/>
      <c r="C499" s="235"/>
      <c r="D499" s="236" t="s">
        <v>225</v>
      </c>
      <c r="E499" s="237" t="s">
        <v>32</v>
      </c>
      <c r="F499" s="238" t="s">
        <v>5321</v>
      </c>
      <c r="G499" s="235"/>
      <c r="H499" s="237" t="s">
        <v>32</v>
      </c>
      <c r="I499" s="239"/>
      <c r="J499" s="235"/>
      <c r="K499" s="235"/>
      <c r="L499" s="240"/>
      <c r="M499" s="241"/>
      <c r="N499" s="242"/>
      <c r="O499" s="242"/>
      <c r="P499" s="242"/>
      <c r="Q499" s="242"/>
      <c r="R499" s="242"/>
      <c r="S499" s="242"/>
      <c r="T499" s="243"/>
      <c r="U499" s="13"/>
      <c r="V499" s="13"/>
      <c r="W499" s="13"/>
      <c r="X499" s="13"/>
      <c r="Y499" s="13"/>
      <c r="Z499" s="13"/>
      <c r="AA499" s="13"/>
      <c r="AB499" s="13"/>
      <c r="AC499" s="13"/>
      <c r="AD499" s="13"/>
      <c r="AE499" s="13"/>
      <c r="AT499" s="244" t="s">
        <v>225</v>
      </c>
      <c r="AU499" s="244" t="s">
        <v>85</v>
      </c>
      <c r="AV499" s="13" t="s">
        <v>83</v>
      </c>
      <c r="AW499" s="13" t="s">
        <v>38</v>
      </c>
      <c r="AX499" s="13" t="s">
        <v>76</v>
      </c>
      <c r="AY499" s="244" t="s">
        <v>214</v>
      </c>
    </row>
    <row r="500" s="13" customFormat="1">
      <c r="A500" s="13"/>
      <c r="B500" s="234"/>
      <c r="C500" s="235"/>
      <c r="D500" s="236" t="s">
        <v>225</v>
      </c>
      <c r="E500" s="237" t="s">
        <v>32</v>
      </c>
      <c r="F500" s="238" t="s">
        <v>5322</v>
      </c>
      <c r="G500" s="235"/>
      <c r="H500" s="237" t="s">
        <v>32</v>
      </c>
      <c r="I500" s="239"/>
      <c r="J500" s="235"/>
      <c r="K500" s="235"/>
      <c r="L500" s="240"/>
      <c r="M500" s="241"/>
      <c r="N500" s="242"/>
      <c r="O500" s="242"/>
      <c r="P500" s="242"/>
      <c r="Q500" s="242"/>
      <c r="R500" s="242"/>
      <c r="S500" s="242"/>
      <c r="T500" s="243"/>
      <c r="U500" s="13"/>
      <c r="V500" s="13"/>
      <c r="W500" s="13"/>
      <c r="X500" s="13"/>
      <c r="Y500" s="13"/>
      <c r="Z500" s="13"/>
      <c r="AA500" s="13"/>
      <c r="AB500" s="13"/>
      <c r="AC500" s="13"/>
      <c r="AD500" s="13"/>
      <c r="AE500" s="13"/>
      <c r="AT500" s="244" t="s">
        <v>225</v>
      </c>
      <c r="AU500" s="244" t="s">
        <v>85</v>
      </c>
      <c r="AV500" s="13" t="s">
        <v>83</v>
      </c>
      <c r="AW500" s="13" t="s">
        <v>38</v>
      </c>
      <c r="AX500" s="13" t="s">
        <v>76</v>
      </c>
      <c r="AY500" s="244" t="s">
        <v>214</v>
      </c>
    </row>
    <row r="501" s="13" customFormat="1">
      <c r="A501" s="13"/>
      <c r="B501" s="234"/>
      <c r="C501" s="235"/>
      <c r="D501" s="236" t="s">
        <v>225</v>
      </c>
      <c r="E501" s="237" t="s">
        <v>32</v>
      </c>
      <c r="F501" s="238" t="s">
        <v>5323</v>
      </c>
      <c r="G501" s="235"/>
      <c r="H501" s="237" t="s">
        <v>32</v>
      </c>
      <c r="I501" s="239"/>
      <c r="J501" s="235"/>
      <c r="K501" s="235"/>
      <c r="L501" s="240"/>
      <c r="M501" s="241"/>
      <c r="N501" s="242"/>
      <c r="O501" s="242"/>
      <c r="P501" s="242"/>
      <c r="Q501" s="242"/>
      <c r="R501" s="242"/>
      <c r="S501" s="242"/>
      <c r="T501" s="243"/>
      <c r="U501" s="13"/>
      <c r="V501" s="13"/>
      <c r="W501" s="13"/>
      <c r="X501" s="13"/>
      <c r="Y501" s="13"/>
      <c r="Z501" s="13"/>
      <c r="AA501" s="13"/>
      <c r="AB501" s="13"/>
      <c r="AC501" s="13"/>
      <c r="AD501" s="13"/>
      <c r="AE501" s="13"/>
      <c r="AT501" s="244" t="s">
        <v>225</v>
      </c>
      <c r="AU501" s="244" t="s">
        <v>85</v>
      </c>
      <c r="AV501" s="13" t="s">
        <v>83</v>
      </c>
      <c r="AW501" s="13" t="s">
        <v>38</v>
      </c>
      <c r="AX501" s="13" t="s">
        <v>76</v>
      </c>
      <c r="AY501" s="244" t="s">
        <v>214</v>
      </c>
    </row>
    <row r="502" s="13" customFormat="1">
      <c r="A502" s="13"/>
      <c r="B502" s="234"/>
      <c r="C502" s="235"/>
      <c r="D502" s="236" t="s">
        <v>225</v>
      </c>
      <c r="E502" s="237" t="s">
        <v>32</v>
      </c>
      <c r="F502" s="238" t="s">
        <v>5324</v>
      </c>
      <c r="G502" s="235"/>
      <c r="H502" s="237" t="s">
        <v>32</v>
      </c>
      <c r="I502" s="239"/>
      <c r="J502" s="235"/>
      <c r="K502" s="235"/>
      <c r="L502" s="240"/>
      <c r="M502" s="241"/>
      <c r="N502" s="242"/>
      <c r="O502" s="242"/>
      <c r="P502" s="242"/>
      <c r="Q502" s="242"/>
      <c r="R502" s="242"/>
      <c r="S502" s="242"/>
      <c r="T502" s="243"/>
      <c r="U502" s="13"/>
      <c r="V502" s="13"/>
      <c r="W502" s="13"/>
      <c r="X502" s="13"/>
      <c r="Y502" s="13"/>
      <c r="Z502" s="13"/>
      <c r="AA502" s="13"/>
      <c r="AB502" s="13"/>
      <c r="AC502" s="13"/>
      <c r="AD502" s="13"/>
      <c r="AE502" s="13"/>
      <c r="AT502" s="244" t="s">
        <v>225</v>
      </c>
      <c r="AU502" s="244" t="s">
        <v>85</v>
      </c>
      <c r="AV502" s="13" t="s">
        <v>83</v>
      </c>
      <c r="AW502" s="13" t="s">
        <v>38</v>
      </c>
      <c r="AX502" s="13" t="s">
        <v>76</v>
      </c>
      <c r="AY502" s="244" t="s">
        <v>214</v>
      </c>
    </row>
    <row r="503" s="13" customFormat="1">
      <c r="A503" s="13"/>
      <c r="B503" s="234"/>
      <c r="C503" s="235"/>
      <c r="D503" s="236" t="s">
        <v>225</v>
      </c>
      <c r="E503" s="237" t="s">
        <v>32</v>
      </c>
      <c r="F503" s="238" t="s">
        <v>5325</v>
      </c>
      <c r="G503" s="235"/>
      <c r="H503" s="237" t="s">
        <v>32</v>
      </c>
      <c r="I503" s="239"/>
      <c r="J503" s="235"/>
      <c r="K503" s="235"/>
      <c r="L503" s="240"/>
      <c r="M503" s="241"/>
      <c r="N503" s="242"/>
      <c r="O503" s="242"/>
      <c r="P503" s="242"/>
      <c r="Q503" s="242"/>
      <c r="R503" s="242"/>
      <c r="S503" s="242"/>
      <c r="T503" s="243"/>
      <c r="U503" s="13"/>
      <c r="V503" s="13"/>
      <c r="W503" s="13"/>
      <c r="X503" s="13"/>
      <c r="Y503" s="13"/>
      <c r="Z503" s="13"/>
      <c r="AA503" s="13"/>
      <c r="AB503" s="13"/>
      <c r="AC503" s="13"/>
      <c r="AD503" s="13"/>
      <c r="AE503" s="13"/>
      <c r="AT503" s="244" t="s">
        <v>225</v>
      </c>
      <c r="AU503" s="244" t="s">
        <v>85</v>
      </c>
      <c r="AV503" s="13" t="s">
        <v>83</v>
      </c>
      <c r="AW503" s="13" t="s">
        <v>38</v>
      </c>
      <c r="AX503" s="13" t="s">
        <v>76</v>
      </c>
      <c r="AY503" s="244" t="s">
        <v>214</v>
      </c>
    </row>
    <row r="504" s="13" customFormat="1">
      <c r="A504" s="13"/>
      <c r="B504" s="234"/>
      <c r="C504" s="235"/>
      <c r="D504" s="236" t="s">
        <v>225</v>
      </c>
      <c r="E504" s="237" t="s">
        <v>32</v>
      </c>
      <c r="F504" s="238" t="s">
        <v>5326</v>
      </c>
      <c r="G504" s="235"/>
      <c r="H504" s="237" t="s">
        <v>32</v>
      </c>
      <c r="I504" s="239"/>
      <c r="J504" s="235"/>
      <c r="K504" s="235"/>
      <c r="L504" s="240"/>
      <c r="M504" s="241"/>
      <c r="N504" s="242"/>
      <c r="O504" s="242"/>
      <c r="P504" s="242"/>
      <c r="Q504" s="242"/>
      <c r="R504" s="242"/>
      <c r="S504" s="242"/>
      <c r="T504" s="243"/>
      <c r="U504" s="13"/>
      <c r="V504" s="13"/>
      <c r="W504" s="13"/>
      <c r="X504" s="13"/>
      <c r="Y504" s="13"/>
      <c r="Z504" s="13"/>
      <c r="AA504" s="13"/>
      <c r="AB504" s="13"/>
      <c r="AC504" s="13"/>
      <c r="AD504" s="13"/>
      <c r="AE504" s="13"/>
      <c r="AT504" s="244" t="s">
        <v>225</v>
      </c>
      <c r="AU504" s="244" t="s">
        <v>85</v>
      </c>
      <c r="AV504" s="13" t="s">
        <v>83</v>
      </c>
      <c r="AW504" s="13" t="s">
        <v>38</v>
      </c>
      <c r="AX504" s="13" t="s">
        <v>76</v>
      </c>
      <c r="AY504" s="244" t="s">
        <v>214</v>
      </c>
    </row>
    <row r="505" s="13" customFormat="1">
      <c r="A505" s="13"/>
      <c r="B505" s="234"/>
      <c r="C505" s="235"/>
      <c r="D505" s="236" t="s">
        <v>225</v>
      </c>
      <c r="E505" s="237" t="s">
        <v>32</v>
      </c>
      <c r="F505" s="238" t="s">
        <v>5327</v>
      </c>
      <c r="G505" s="235"/>
      <c r="H505" s="237" t="s">
        <v>32</v>
      </c>
      <c r="I505" s="239"/>
      <c r="J505" s="235"/>
      <c r="K505" s="235"/>
      <c r="L505" s="240"/>
      <c r="M505" s="241"/>
      <c r="N505" s="242"/>
      <c r="O505" s="242"/>
      <c r="P505" s="242"/>
      <c r="Q505" s="242"/>
      <c r="R505" s="242"/>
      <c r="S505" s="242"/>
      <c r="T505" s="243"/>
      <c r="U505" s="13"/>
      <c r="V505" s="13"/>
      <c r="W505" s="13"/>
      <c r="X505" s="13"/>
      <c r="Y505" s="13"/>
      <c r="Z505" s="13"/>
      <c r="AA505" s="13"/>
      <c r="AB505" s="13"/>
      <c r="AC505" s="13"/>
      <c r="AD505" s="13"/>
      <c r="AE505" s="13"/>
      <c r="AT505" s="244" t="s">
        <v>225</v>
      </c>
      <c r="AU505" s="244" t="s">
        <v>85</v>
      </c>
      <c r="AV505" s="13" t="s">
        <v>83</v>
      </c>
      <c r="AW505" s="13" t="s">
        <v>38</v>
      </c>
      <c r="AX505" s="13" t="s">
        <v>76</v>
      </c>
      <c r="AY505" s="244" t="s">
        <v>214</v>
      </c>
    </row>
    <row r="506" s="13" customFormat="1">
      <c r="A506" s="13"/>
      <c r="B506" s="234"/>
      <c r="C506" s="235"/>
      <c r="D506" s="236" t="s">
        <v>225</v>
      </c>
      <c r="E506" s="237" t="s">
        <v>32</v>
      </c>
      <c r="F506" s="238" t="s">
        <v>5328</v>
      </c>
      <c r="G506" s="235"/>
      <c r="H506" s="237" t="s">
        <v>32</v>
      </c>
      <c r="I506" s="239"/>
      <c r="J506" s="235"/>
      <c r="K506" s="235"/>
      <c r="L506" s="240"/>
      <c r="M506" s="241"/>
      <c r="N506" s="242"/>
      <c r="O506" s="242"/>
      <c r="P506" s="242"/>
      <c r="Q506" s="242"/>
      <c r="R506" s="242"/>
      <c r="S506" s="242"/>
      <c r="T506" s="243"/>
      <c r="U506" s="13"/>
      <c r="V506" s="13"/>
      <c r="W506" s="13"/>
      <c r="X506" s="13"/>
      <c r="Y506" s="13"/>
      <c r="Z506" s="13"/>
      <c r="AA506" s="13"/>
      <c r="AB506" s="13"/>
      <c r="AC506" s="13"/>
      <c r="AD506" s="13"/>
      <c r="AE506" s="13"/>
      <c r="AT506" s="244" t="s">
        <v>225</v>
      </c>
      <c r="AU506" s="244" t="s">
        <v>85</v>
      </c>
      <c r="AV506" s="13" t="s">
        <v>83</v>
      </c>
      <c r="AW506" s="13" t="s">
        <v>38</v>
      </c>
      <c r="AX506" s="13" t="s">
        <v>76</v>
      </c>
      <c r="AY506" s="244" t="s">
        <v>214</v>
      </c>
    </row>
    <row r="507" s="13" customFormat="1">
      <c r="A507" s="13"/>
      <c r="B507" s="234"/>
      <c r="C507" s="235"/>
      <c r="D507" s="236" t="s">
        <v>225</v>
      </c>
      <c r="E507" s="237" t="s">
        <v>32</v>
      </c>
      <c r="F507" s="238" t="s">
        <v>5329</v>
      </c>
      <c r="G507" s="235"/>
      <c r="H507" s="237" t="s">
        <v>32</v>
      </c>
      <c r="I507" s="239"/>
      <c r="J507" s="235"/>
      <c r="K507" s="235"/>
      <c r="L507" s="240"/>
      <c r="M507" s="241"/>
      <c r="N507" s="242"/>
      <c r="O507" s="242"/>
      <c r="P507" s="242"/>
      <c r="Q507" s="242"/>
      <c r="R507" s="242"/>
      <c r="S507" s="242"/>
      <c r="T507" s="243"/>
      <c r="U507" s="13"/>
      <c r="V507" s="13"/>
      <c r="W507" s="13"/>
      <c r="X507" s="13"/>
      <c r="Y507" s="13"/>
      <c r="Z507" s="13"/>
      <c r="AA507" s="13"/>
      <c r="AB507" s="13"/>
      <c r="AC507" s="13"/>
      <c r="AD507" s="13"/>
      <c r="AE507" s="13"/>
      <c r="AT507" s="244" t="s">
        <v>225</v>
      </c>
      <c r="AU507" s="244" t="s">
        <v>85</v>
      </c>
      <c r="AV507" s="13" t="s">
        <v>83</v>
      </c>
      <c r="AW507" s="13" t="s">
        <v>38</v>
      </c>
      <c r="AX507" s="13" t="s">
        <v>76</v>
      </c>
      <c r="AY507" s="244" t="s">
        <v>214</v>
      </c>
    </row>
    <row r="508" s="13" customFormat="1">
      <c r="A508" s="13"/>
      <c r="B508" s="234"/>
      <c r="C508" s="235"/>
      <c r="D508" s="236" t="s">
        <v>225</v>
      </c>
      <c r="E508" s="237" t="s">
        <v>32</v>
      </c>
      <c r="F508" s="238" t="s">
        <v>5330</v>
      </c>
      <c r="G508" s="235"/>
      <c r="H508" s="237" t="s">
        <v>32</v>
      </c>
      <c r="I508" s="239"/>
      <c r="J508" s="235"/>
      <c r="K508" s="235"/>
      <c r="L508" s="240"/>
      <c r="M508" s="241"/>
      <c r="N508" s="242"/>
      <c r="O508" s="242"/>
      <c r="P508" s="242"/>
      <c r="Q508" s="242"/>
      <c r="R508" s="242"/>
      <c r="S508" s="242"/>
      <c r="T508" s="243"/>
      <c r="U508" s="13"/>
      <c r="V508" s="13"/>
      <c r="W508" s="13"/>
      <c r="X508" s="13"/>
      <c r="Y508" s="13"/>
      <c r="Z508" s="13"/>
      <c r="AA508" s="13"/>
      <c r="AB508" s="13"/>
      <c r="AC508" s="13"/>
      <c r="AD508" s="13"/>
      <c r="AE508" s="13"/>
      <c r="AT508" s="244" t="s">
        <v>225</v>
      </c>
      <c r="AU508" s="244" t="s">
        <v>85</v>
      </c>
      <c r="AV508" s="13" t="s">
        <v>83</v>
      </c>
      <c r="AW508" s="13" t="s">
        <v>38</v>
      </c>
      <c r="AX508" s="13" t="s">
        <v>76</v>
      </c>
      <c r="AY508" s="244" t="s">
        <v>214</v>
      </c>
    </row>
    <row r="509" s="13" customFormat="1">
      <c r="A509" s="13"/>
      <c r="B509" s="234"/>
      <c r="C509" s="235"/>
      <c r="D509" s="236" t="s">
        <v>225</v>
      </c>
      <c r="E509" s="237" t="s">
        <v>32</v>
      </c>
      <c r="F509" s="238" t="s">
        <v>5331</v>
      </c>
      <c r="G509" s="235"/>
      <c r="H509" s="237" t="s">
        <v>32</v>
      </c>
      <c r="I509" s="239"/>
      <c r="J509" s="235"/>
      <c r="K509" s="235"/>
      <c r="L509" s="240"/>
      <c r="M509" s="241"/>
      <c r="N509" s="242"/>
      <c r="O509" s="242"/>
      <c r="P509" s="242"/>
      <c r="Q509" s="242"/>
      <c r="R509" s="242"/>
      <c r="S509" s="242"/>
      <c r="T509" s="243"/>
      <c r="U509" s="13"/>
      <c r="V509" s="13"/>
      <c r="W509" s="13"/>
      <c r="X509" s="13"/>
      <c r="Y509" s="13"/>
      <c r="Z509" s="13"/>
      <c r="AA509" s="13"/>
      <c r="AB509" s="13"/>
      <c r="AC509" s="13"/>
      <c r="AD509" s="13"/>
      <c r="AE509" s="13"/>
      <c r="AT509" s="244" t="s">
        <v>225</v>
      </c>
      <c r="AU509" s="244" t="s">
        <v>85</v>
      </c>
      <c r="AV509" s="13" t="s">
        <v>83</v>
      </c>
      <c r="AW509" s="13" t="s">
        <v>38</v>
      </c>
      <c r="AX509" s="13" t="s">
        <v>76</v>
      </c>
      <c r="AY509" s="244" t="s">
        <v>214</v>
      </c>
    </row>
    <row r="510" s="13" customFormat="1">
      <c r="A510" s="13"/>
      <c r="B510" s="234"/>
      <c r="C510" s="235"/>
      <c r="D510" s="236" t="s">
        <v>225</v>
      </c>
      <c r="E510" s="237" t="s">
        <v>32</v>
      </c>
      <c r="F510" s="238" t="s">
        <v>5332</v>
      </c>
      <c r="G510" s="235"/>
      <c r="H510" s="237" t="s">
        <v>32</v>
      </c>
      <c r="I510" s="239"/>
      <c r="J510" s="235"/>
      <c r="K510" s="235"/>
      <c r="L510" s="240"/>
      <c r="M510" s="241"/>
      <c r="N510" s="242"/>
      <c r="O510" s="242"/>
      <c r="P510" s="242"/>
      <c r="Q510" s="242"/>
      <c r="R510" s="242"/>
      <c r="S510" s="242"/>
      <c r="T510" s="243"/>
      <c r="U510" s="13"/>
      <c r="V510" s="13"/>
      <c r="W510" s="13"/>
      <c r="X510" s="13"/>
      <c r="Y510" s="13"/>
      <c r="Z510" s="13"/>
      <c r="AA510" s="13"/>
      <c r="AB510" s="13"/>
      <c r="AC510" s="13"/>
      <c r="AD510" s="13"/>
      <c r="AE510" s="13"/>
      <c r="AT510" s="244" t="s">
        <v>225</v>
      </c>
      <c r="AU510" s="244" t="s">
        <v>85</v>
      </c>
      <c r="AV510" s="13" t="s">
        <v>83</v>
      </c>
      <c r="AW510" s="13" t="s">
        <v>38</v>
      </c>
      <c r="AX510" s="13" t="s">
        <v>76</v>
      </c>
      <c r="AY510" s="244" t="s">
        <v>214</v>
      </c>
    </row>
    <row r="511" s="13" customFormat="1">
      <c r="A511" s="13"/>
      <c r="B511" s="234"/>
      <c r="C511" s="235"/>
      <c r="D511" s="236" t="s">
        <v>225</v>
      </c>
      <c r="E511" s="237" t="s">
        <v>32</v>
      </c>
      <c r="F511" s="238" t="s">
        <v>5333</v>
      </c>
      <c r="G511" s="235"/>
      <c r="H511" s="237" t="s">
        <v>32</v>
      </c>
      <c r="I511" s="239"/>
      <c r="J511" s="235"/>
      <c r="K511" s="235"/>
      <c r="L511" s="240"/>
      <c r="M511" s="241"/>
      <c r="N511" s="242"/>
      <c r="O511" s="242"/>
      <c r="P511" s="242"/>
      <c r="Q511" s="242"/>
      <c r="R511" s="242"/>
      <c r="S511" s="242"/>
      <c r="T511" s="243"/>
      <c r="U511" s="13"/>
      <c r="V511" s="13"/>
      <c r="W511" s="13"/>
      <c r="X511" s="13"/>
      <c r="Y511" s="13"/>
      <c r="Z511" s="13"/>
      <c r="AA511" s="13"/>
      <c r="AB511" s="13"/>
      <c r="AC511" s="13"/>
      <c r="AD511" s="13"/>
      <c r="AE511" s="13"/>
      <c r="AT511" s="244" t="s">
        <v>225</v>
      </c>
      <c r="AU511" s="244" t="s">
        <v>85</v>
      </c>
      <c r="AV511" s="13" t="s">
        <v>83</v>
      </c>
      <c r="AW511" s="13" t="s">
        <v>38</v>
      </c>
      <c r="AX511" s="13" t="s">
        <v>76</v>
      </c>
      <c r="AY511" s="244" t="s">
        <v>214</v>
      </c>
    </row>
    <row r="512" s="13" customFormat="1">
      <c r="A512" s="13"/>
      <c r="B512" s="234"/>
      <c r="C512" s="235"/>
      <c r="D512" s="236" t="s">
        <v>225</v>
      </c>
      <c r="E512" s="237" t="s">
        <v>32</v>
      </c>
      <c r="F512" s="238" t="s">
        <v>5334</v>
      </c>
      <c r="G512" s="235"/>
      <c r="H512" s="237" t="s">
        <v>32</v>
      </c>
      <c r="I512" s="239"/>
      <c r="J512" s="235"/>
      <c r="K512" s="235"/>
      <c r="L512" s="240"/>
      <c r="M512" s="241"/>
      <c r="N512" s="242"/>
      <c r="O512" s="242"/>
      <c r="P512" s="242"/>
      <c r="Q512" s="242"/>
      <c r="R512" s="242"/>
      <c r="S512" s="242"/>
      <c r="T512" s="243"/>
      <c r="U512" s="13"/>
      <c r="V512" s="13"/>
      <c r="W512" s="13"/>
      <c r="X512" s="13"/>
      <c r="Y512" s="13"/>
      <c r="Z512" s="13"/>
      <c r="AA512" s="13"/>
      <c r="AB512" s="13"/>
      <c r="AC512" s="13"/>
      <c r="AD512" s="13"/>
      <c r="AE512" s="13"/>
      <c r="AT512" s="244" t="s">
        <v>225</v>
      </c>
      <c r="AU512" s="244" t="s">
        <v>85</v>
      </c>
      <c r="AV512" s="13" t="s">
        <v>83</v>
      </c>
      <c r="AW512" s="13" t="s">
        <v>38</v>
      </c>
      <c r="AX512" s="13" t="s">
        <v>76</v>
      </c>
      <c r="AY512" s="244" t="s">
        <v>214</v>
      </c>
    </row>
    <row r="513" s="13" customFormat="1">
      <c r="A513" s="13"/>
      <c r="B513" s="234"/>
      <c r="C513" s="235"/>
      <c r="D513" s="236" t="s">
        <v>225</v>
      </c>
      <c r="E513" s="237" t="s">
        <v>32</v>
      </c>
      <c r="F513" s="238" t="s">
        <v>5335</v>
      </c>
      <c r="G513" s="235"/>
      <c r="H513" s="237" t="s">
        <v>32</v>
      </c>
      <c r="I513" s="239"/>
      <c r="J513" s="235"/>
      <c r="K513" s="235"/>
      <c r="L513" s="240"/>
      <c r="M513" s="241"/>
      <c r="N513" s="242"/>
      <c r="O513" s="242"/>
      <c r="P513" s="242"/>
      <c r="Q513" s="242"/>
      <c r="R513" s="242"/>
      <c r="S513" s="242"/>
      <c r="T513" s="243"/>
      <c r="U513" s="13"/>
      <c r="V513" s="13"/>
      <c r="W513" s="13"/>
      <c r="X513" s="13"/>
      <c r="Y513" s="13"/>
      <c r="Z513" s="13"/>
      <c r="AA513" s="13"/>
      <c r="AB513" s="13"/>
      <c r="AC513" s="13"/>
      <c r="AD513" s="13"/>
      <c r="AE513" s="13"/>
      <c r="AT513" s="244" t="s">
        <v>225</v>
      </c>
      <c r="AU513" s="244" t="s">
        <v>85</v>
      </c>
      <c r="AV513" s="13" t="s">
        <v>83</v>
      </c>
      <c r="AW513" s="13" t="s">
        <v>38</v>
      </c>
      <c r="AX513" s="13" t="s">
        <v>76</v>
      </c>
      <c r="AY513" s="244" t="s">
        <v>214</v>
      </c>
    </row>
    <row r="514" s="13" customFormat="1">
      <c r="A514" s="13"/>
      <c r="B514" s="234"/>
      <c r="C514" s="235"/>
      <c r="D514" s="236" t="s">
        <v>225</v>
      </c>
      <c r="E514" s="237" t="s">
        <v>32</v>
      </c>
      <c r="F514" s="238" t="s">
        <v>5336</v>
      </c>
      <c r="G514" s="235"/>
      <c r="H514" s="237" t="s">
        <v>32</v>
      </c>
      <c r="I514" s="239"/>
      <c r="J514" s="235"/>
      <c r="K514" s="235"/>
      <c r="L514" s="240"/>
      <c r="M514" s="241"/>
      <c r="N514" s="242"/>
      <c r="O514" s="242"/>
      <c r="P514" s="242"/>
      <c r="Q514" s="242"/>
      <c r="R514" s="242"/>
      <c r="S514" s="242"/>
      <c r="T514" s="243"/>
      <c r="U514" s="13"/>
      <c r="V514" s="13"/>
      <c r="W514" s="13"/>
      <c r="X514" s="13"/>
      <c r="Y514" s="13"/>
      <c r="Z514" s="13"/>
      <c r="AA514" s="13"/>
      <c r="AB514" s="13"/>
      <c r="AC514" s="13"/>
      <c r="AD514" s="13"/>
      <c r="AE514" s="13"/>
      <c r="AT514" s="244" t="s">
        <v>225</v>
      </c>
      <c r="AU514" s="244" t="s">
        <v>85</v>
      </c>
      <c r="AV514" s="13" t="s">
        <v>83</v>
      </c>
      <c r="AW514" s="13" t="s">
        <v>38</v>
      </c>
      <c r="AX514" s="13" t="s">
        <v>76</v>
      </c>
      <c r="AY514" s="244" t="s">
        <v>214</v>
      </c>
    </row>
    <row r="515" s="13" customFormat="1">
      <c r="A515" s="13"/>
      <c r="B515" s="234"/>
      <c r="C515" s="235"/>
      <c r="D515" s="236" t="s">
        <v>225</v>
      </c>
      <c r="E515" s="237" t="s">
        <v>32</v>
      </c>
      <c r="F515" s="238" t="s">
        <v>5337</v>
      </c>
      <c r="G515" s="235"/>
      <c r="H515" s="237" t="s">
        <v>32</v>
      </c>
      <c r="I515" s="239"/>
      <c r="J515" s="235"/>
      <c r="K515" s="235"/>
      <c r="L515" s="240"/>
      <c r="M515" s="241"/>
      <c r="N515" s="242"/>
      <c r="O515" s="242"/>
      <c r="P515" s="242"/>
      <c r="Q515" s="242"/>
      <c r="R515" s="242"/>
      <c r="S515" s="242"/>
      <c r="T515" s="243"/>
      <c r="U515" s="13"/>
      <c r="V515" s="13"/>
      <c r="W515" s="13"/>
      <c r="X515" s="13"/>
      <c r="Y515" s="13"/>
      <c r="Z515" s="13"/>
      <c r="AA515" s="13"/>
      <c r="AB515" s="13"/>
      <c r="AC515" s="13"/>
      <c r="AD515" s="13"/>
      <c r="AE515" s="13"/>
      <c r="AT515" s="244" t="s">
        <v>225</v>
      </c>
      <c r="AU515" s="244" t="s">
        <v>85</v>
      </c>
      <c r="AV515" s="13" t="s">
        <v>83</v>
      </c>
      <c r="AW515" s="13" t="s">
        <v>38</v>
      </c>
      <c r="AX515" s="13" t="s">
        <v>76</v>
      </c>
      <c r="AY515" s="244" t="s">
        <v>214</v>
      </c>
    </row>
    <row r="516" s="13" customFormat="1">
      <c r="A516" s="13"/>
      <c r="B516" s="234"/>
      <c r="C516" s="235"/>
      <c r="D516" s="236" t="s">
        <v>225</v>
      </c>
      <c r="E516" s="237" t="s">
        <v>32</v>
      </c>
      <c r="F516" s="238" t="s">
        <v>5549</v>
      </c>
      <c r="G516" s="235"/>
      <c r="H516" s="237" t="s">
        <v>32</v>
      </c>
      <c r="I516" s="239"/>
      <c r="J516" s="235"/>
      <c r="K516" s="235"/>
      <c r="L516" s="240"/>
      <c r="M516" s="241"/>
      <c r="N516" s="242"/>
      <c r="O516" s="242"/>
      <c r="P516" s="242"/>
      <c r="Q516" s="242"/>
      <c r="R516" s="242"/>
      <c r="S516" s="242"/>
      <c r="T516" s="243"/>
      <c r="U516" s="13"/>
      <c r="V516" s="13"/>
      <c r="W516" s="13"/>
      <c r="X516" s="13"/>
      <c r="Y516" s="13"/>
      <c r="Z516" s="13"/>
      <c r="AA516" s="13"/>
      <c r="AB516" s="13"/>
      <c r="AC516" s="13"/>
      <c r="AD516" s="13"/>
      <c r="AE516" s="13"/>
      <c r="AT516" s="244" t="s">
        <v>225</v>
      </c>
      <c r="AU516" s="244" t="s">
        <v>85</v>
      </c>
      <c r="AV516" s="13" t="s">
        <v>83</v>
      </c>
      <c r="AW516" s="13" t="s">
        <v>38</v>
      </c>
      <c r="AX516" s="13" t="s">
        <v>76</v>
      </c>
      <c r="AY516" s="244" t="s">
        <v>214</v>
      </c>
    </row>
    <row r="517" s="14" customFormat="1">
      <c r="A517" s="14"/>
      <c r="B517" s="245"/>
      <c r="C517" s="246"/>
      <c r="D517" s="236" t="s">
        <v>225</v>
      </c>
      <c r="E517" s="247" t="s">
        <v>32</v>
      </c>
      <c r="F517" s="248" t="s">
        <v>5550</v>
      </c>
      <c r="G517" s="246"/>
      <c r="H517" s="249">
        <v>10.275</v>
      </c>
      <c r="I517" s="250"/>
      <c r="J517" s="246"/>
      <c r="K517" s="246"/>
      <c r="L517" s="251"/>
      <c r="M517" s="252"/>
      <c r="N517" s="253"/>
      <c r="O517" s="253"/>
      <c r="P517" s="253"/>
      <c r="Q517" s="253"/>
      <c r="R517" s="253"/>
      <c r="S517" s="253"/>
      <c r="T517" s="254"/>
      <c r="U517" s="14"/>
      <c r="V517" s="14"/>
      <c r="W517" s="14"/>
      <c r="X517" s="14"/>
      <c r="Y517" s="14"/>
      <c r="Z517" s="14"/>
      <c r="AA517" s="14"/>
      <c r="AB517" s="14"/>
      <c r="AC517" s="14"/>
      <c r="AD517" s="14"/>
      <c r="AE517" s="14"/>
      <c r="AT517" s="255" t="s">
        <v>225</v>
      </c>
      <c r="AU517" s="255" t="s">
        <v>85</v>
      </c>
      <c r="AV517" s="14" t="s">
        <v>85</v>
      </c>
      <c r="AW517" s="14" t="s">
        <v>38</v>
      </c>
      <c r="AX517" s="14" t="s">
        <v>76</v>
      </c>
      <c r="AY517" s="255" t="s">
        <v>214</v>
      </c>
    </row>
    <row r="518" s="13" customFormat="1">
      <c r="A518" s="13"/>
      <c r="B518" s="234"/>
      <c r="C518" s="235"/>
      <c r="D518" s="236" t="s">
        <v>225</v>
      </c>
      <c r="E518" s="237" t="s">
        <v>32</v>
      </c>
      <c r="F518" s="238" t="s">
        <v>5551</v>
      </c>
      <c r="G518" s="235"/>
      <c r="H518" s="237" t="s">
        <v>32</v>
      </c>
      <c r="I518" s="239"/>
      <c r="J518" s="235"/>
      <c r="K518" s="235"/>
      <c r="L518" s="240"/>
      <c r="M518" s="241"/>
      <c r="N518" s="242"/>
      <c r="O518" s="242"/>
      <c r="P518" s="242"/>
      <c r="Q518" s="242"/>
      <c r="R518" s="242"/>
      <c r="S518" s="242"/>
      <c r="T518" s="243"/>
      <c r="U518" s="13"/>
      <c r="V518" s="13"/>
      <c r="W518" s="13"/>
      <c r="X518" s="13"/>
      <c r="Y518" s="13"/>
      <c r="Z518" s="13"/>
      <c r="AA518" s="13"/>
      <c r="AB518" s="13"/>
      <c r="AC518" s="13"/>
      <c r="AD518" s="13"/>
      <c r="AE518" s="13"/>
      <c r="AT518" s="244" t="s">
        <v>225</v>
      </c>
      <c r="AU518" s="244" t="s">
        <v>85</v>
      </c>
      <c r="AV518" s="13" t="s">
        <v>83</v>
      </c>
      <c r="AW518" s="13" t="s">
        <v>38</v>
      </c>
      <c r="AX518" s="13" t="s">
        <v>76</v>
      </c>
      <c r="AY518" s="244" t="s">
        <v>214</v>
      </c>
    </row>
    <row r="519" s="14" customFormat="1">
      <c r="A519" s="14"/>
      <c r="B519" s="245"/>
      <c r="C519" s="246"/>
      <c r="D519" s="236" t="s">
        <v>225</v>
      </c>
      <c r="E519" s="247" t="s">
        <v>32</v>
      </c>
      <c r="F519" s="248" t="s">
        <v>5552</v>
      </c>
      <c r="G519" s="246"/>
      <c r="H519" s="249">
        <v>25.25</v>
      </c>
      <c r="I519" s="250"/>
      <c r="J519" s="246"/>
      <c r="K519" s="246"/>
      <c r="L519" s="251"/>
      <c r="M519" s="252"/>
      <c r="N519" s="253"/>
      <c r="O519" s="253"/>
      <c r="P519" s="253"/>
      <c r="Q519" s="253"/>
      <c r="R519" s="253"/>
      <c r="S519" s="253"/>
      <c r="T519" s="254"/>
      <c r="U519" s="14"/>
      <c r="V519" s="14"/>
      <c r="W519" s="14"/>
      <c r="X519" s="14"/>
      <c r="Y519" s="14"/>
      <c r="Z519" s="14"/>
      <c r="AA519" s="14"/>
      <c r="AB519" s="14"/>
      <c r="AC519" s="14"/>
      <c r="AD519" s="14"/>
      <c r="AE519" s="14"/>
      <c r="AT519" s="255" t="s">
        <v>225</v>
      </c>
      <c r="AU519" s="255" t="s">
        <v>85</v>
      </c>
      <c r="AV519" s="14" t="s">
        <v>85</v>
      </c>
      <c r="AW519" s="14" t="s">
        <v>38</v>
      </c>
      <c r="AX519" s="14" t="s">
        <v>76</v>
      </c>
      <c r="AY519" s="255" t="s">
        <v>214</v>
      </c>
    </row>
    <row r="520" s="16" customFormat="1">
      <c r="A520" s="16"/>
      <c r="B520" s="278"/>
      <c r="C520" s="279"/>
      <c r="D520" s="236" t="s">
        <v>225</v>
      </c>
      <c r="E520" s="280" t="s">
        <v>32</v>
      </c>
      <c r="F520" s="281" t="s">
        <v>753</v>
      </c>
      <c r="G520" s="279"/>
      <c r="H520" s="282">
        <v>35.524999999999999</v>
      </c>
      <c r="I520" s="283"/>
      <c r="J520" s="279"/>
      <c r="K520" s="279"/>
      <c r="L520" s="284"/>
      <c r="M520" s="285"/>
      <c r="N520" s="286"/>
      <c r="O520" s="286"/>
      <c r="P520" s="286"/>
      <c r="Q520" s="286"/>
      <c r="R520" s="286"/>
      <c r="S520" s="286"/>
      <c r="T520" s="287"/>
      <c r="U520" s="16"/>
      <c r="V520" s="16"/>
      <c r="W520" s="16"/>
      <c r="X520" s="16"/>
      <c r="Y520" s="16"/>
      <c r="Z520" s="16"/>
      <c r="AA520" s="16"/>
      <c r="AB520" s="16"/>
      <c r="AC520" s="16"/>
      <c r="AD520" s="16"/>
      <c r="AE520" s="16"/>
      <c r="AT520" s="288" t="s">
        <v>225</v>
      </c>
      <c r="AU520" s="288" t="s">
        <v>85</v>
      </c>
      <c r="AV520" s="16" t="s">
        <v>234</v>
      </c>
      <c r="AW520" s="16" t="s">
        <v>38</v>
      </c>
      <c r="AX520" s="16" t="s">
        <v>76</v>
      </c>
      <c r="AY520" s="288" t="s">
        <v>214</v>
      </c>
    </row>
    <row r="521" s="13" customFormat="1">
      <c r="A521" s="13"/>
      <c r="B521" s="234"/>
      <c r="C521" s="235"/>
      <c r="D521" s="236" t="s">
        <v>225</v>
      </c>
      <c r="E521" s="237" t="s">
        <v>32</v>
      </c>
      <c r="F521" s="238" t="s">
        <v>5291</v>
      </c>
      <c r="G521" s="235"/>
      <c r="H521" s="237" t="s">
        <v>32</v>
      </c>
      <c r="I521" s="239"/>
      <c r="J521" s="235"/>
      <c r="K521" s="235"/>
      <c r="L521" s="240"/>
      <c r="M521" s="241"/>
      <c r="N521" s="242"/>
      <c r="O521" s="242"/>
      <c r="P521" s="242"/>
      <c r="Q521" s="242"/>
      <c r="R521" s="242"/>
      <c r="S521" s="242"/>
      <c r="T521" s="243"/>
      <c r="U521" s="13"/>
      <c r="V521" s="13"/>
      <c r="W521" s="13"/>
      <c r="X521" s="13"/>
      <c r="Y521" s="13"/>
      <c r="Z521" s="13"/>
      <c r="AA521" s="13"/>
      <c r="AB521" s="13"/>
      <c r="AC521" s="13"/>
      <c r="AD521" s="13"/>
      <c r="AE521" s="13"/>
      <c r="AT521" s="244" t="s">
        <v>225</v>
      </c>
      <c r="AU521" s="244" t="s">
        <v>85</v>
      </c>
      <c r="AV521" s="13" t="s">
        <v>83</v>
      </c>
      <c r="AW521" s="13" t="s">
        <v>38</v>
      </c>
      <c r="AX521" s="13" t="s">
        <v>76</v>
      </c>
      <c r="AY521" s="244" t="s">
        <v>214</v>
      </c>
    </row>
    <row r="522" s="13" customFormat="1">
      <c r="A522" s="13"/>
      <c r="B522" s="234"/>
      <c r="C522" s="235"/>
      <c r="D522" s="236" t="s">
        <v>225</v>
      </c>
      <c r="E522" s="237" t="s">
        <v>32</v>
      </c>
      <c r="F522" s="238" t="s">
        <v>5292</v>
      </c>
      <c r="G522" s="235"/>
      <c r="H522" s="237" t="s">
        <v>32</v>
      </c>
      <c r="I522" s="239"/>
      <c r="J522" s="235"/>
      <c r="K522" s="235"/>
      <c r="L522" s="240"/>
      <c r="M522" s="241"/>
      <c r="N522" s="242"/>
      <c r="O522" s="242"/>
      <c r="P522" s="242"/>
      <c r="Q522" s="242"/>
      <c r="R522" s="242"/>
      <c r="S522" s="242"/>
      <c r="T522" s="243"/>
      <c r="U522" s="13"/>
      <c r="V522" s="13"/>
      <c r="W522" s="13"/>
      <c r="X522" s="13"/>
      <c r="Y522" s="13"/>
      <c r="Z522" s="13"/>
      <c r="AA522" s="13"/>
      <c r="AB522" s="13"/>
      <c r="AC522" s="13"/>
      <c r="AD522" s="13"/>
      <c r="AE522" s="13"/>
      <c r="AT522" s="244" t="s">
        <v>225</v>
      </c>
      <c r="AU522" s="244" t="s">
        <v>85</v>
      </c>
      <c r="AV522" s="13" t="s">
        <v>83</v>
      </c>
      <c r="AW522" s="13" t="s">
        <v>38</v>
      </c>
      <c r="AX522" s="13" t="s">
        <v>76</v>
      </c>
      <c r="AY522" s="244" t="s">
        <v>214</v>
      </c>
    </row>
    <row r="523" s="13" customFormat="1">
      <c r="A523" s="13"/>
      <c r="B523" s="234"/>
      <c r="C523" s="235"/>
      <c r="D523" s="236" t="s">
        <v>225</v>
      </c>
      <c r="E523" s="237" t="s">
        <v>32</v>
      </c>
      <c r="F523" s="238" t="s">
        <v>5293</v>
      </c>
      <c r="G523" s="235"/>
      <c r="H523" s="237" t="s">
        <v>32</v>
      </c>
      <c r="I523" s="239"/>
      <c r="J523" s="235"/>
      <c r="K523" s="235"/>
      <c r="L523" s="240"/>
      <c r="M523" s="241"/>
      <c r="N523" s="242"/>
      <c r="O523" s="242"/>
      <c r="P523" s="242"/>
      <c r="Q523" s="242"/>
      <c r="R523" s="242"/>
      <c r="S523" s="242"/>
      <c r="T523" s="243"/>
      <c r="U523" s="13"/>
      <c r="V523" s="13"/>
      <c r="W523" s="13"/>
      <c r="X523" s="13"/>
      <c r="Y523" s="13"/>
      <c r="Z523" s="13"/>
      <c r="AA523" s="13"/>
      <c r="AB523" s="13"/>
      <c r="AC523" s="13"/>
      <c r="AD523" s="13"/>
      <c r="AE523" s="13"/>
      <c r="AT523" s="244" t="s">
        <v>225</v>
      </c>
      <c r="AU523" s="244" t="s">
        <v>85</v>
      </c>
      <c r="AV523" s="13" t="s">
        <v>83</v>
      </c>
      <c r="AW523" s="13" t="s">
        <v>38</v>
      </c>
      <c r="AX523" s="13" t="s">
        <v>76</v>
      </c>
      <c r="AY523" s="244" t="s">
        <v>214</v>
      </c>
    </row>
    <row r="524" s="13" customFormat="1">
      <c r="A524" s="13"/>
      <c r="B524" s="234"/>
      <c r="C524" s="235"/>
      <c r="D524" s="236" t="s">
        <v>225</v>
      </c>
      <c r="E524" s="237" t="s">
        <v>32</v>
      </c>
      <c r="F524" s="238" t="s">
        <v>5294</v>
      </c>
      <c r="G524" s="235"/>
      <c r="H524" s="237" t="s">
        <v>32</v>
      </c>
      <c r="I524" s="239"/>
      <c r="J524" s="235"/>
      <c r="K524" s="235"/>
      <c r="L524" s="240"/>
      <c r="M524" s="241"/>
      <c r="N524" s="242"/>
      <c r="O524" s="242"/>
      <c r="P524" s="242"/>
      <c r="Q524" s="242"/>
      <c r="R524" s="242"/>
      <c r="S524" s="242"/>
      <c r="T524" s="243"/>
      <c r="U524" s="13"/>
      <c r="V524" s="13"/>
      <c r="W524" s="13"/>
      <c r="X524" s="13"/>
      <c r="Y524" s="13"/>
      <c r="Z524" s="13"/>
      <c r="AA524" s="13"/>
      <c r="AB524" s="13"/>
      <c r="AC524" s="13"/>
      <c r="AD524" s="13"/>
      <c r="AE524" s="13"/>
      <c r="AT524" s="244" t="s">
        <v>225</v>
      </c>
      <c r="AU524" s="244" t="s">
        <v>85</v>
      </c>
      <c r="AV524" s="13" t="s">
        <v>83</v>
      </c>
      <c r="AW524" s="13" t="s">
        <v>38</v>
      </c>
      <c r="AX524" s="13" t="s">
        <v>76</v>
      </c>
      <c r="AY524" s="244" t="s">
        <v>214</v>
      </c>
    </row>
    <row r="525" s="13" customFormat="1">
      <c r="A525" s="13"/>
      <c r="B525" s="234"/>
      <c r="C525" s="235"/>
      <c r="D525" s="236" t="s">
        <v>225</v>
      </c>
      <c r="E525" s="237" t="s">
        <v>32</v>
      </c>
      <c r="F525" s="238" t="s">
        <v>5295</v>
      </c>
      <c r="G525" s="235"/>
      <c r="H525" s="237" t="s">
        <v>32</v>
      </c>
      <c r="I525" s="239"/>
      <c r="J525" s="235"/>
      <c r="K525" s="235"/>
      <c r="L525" s="240"/>
      <c r="M525" s="241"/>
      <c r="N525" s="242"/>
      <c r="O525" s="242"/>
      <c r="P525" s="242"/>
      <c r="Q525" s="242"/>
      <c r="R525" s="242"/>
      <c r="S525" s="242"/>
      <c r="T525" s="243"/>
      <c r="U525" s="13"/>
      <c r="V525" s="13"/>
      <c r="W525" s="13"/>
      <c r="X525" s="13"/>
      <c r="Y525" s="13"/>
      <c r="Z525" s="13"/>
      <c r="AA525" s="13"/>
      <c r="AB525" s="13"/>
      <c r="AC525" s="13"/>
      <c r="AD525" s="13"/>
      <c r="AE525" s="13"/>
      <c r="AT525" s="244" t="s">
        <v>225</v>
      </c>
      <c r="AU525" s="244" t="s">
        <v>85</v>
      </c>
      <c r="AV525" s="13" t="s">
        <v>83</v>
      </c>
      <c r="AW525" s="13" t="s">
        <v>38</v>
      </c>
      <c r="AX525" s="13" t="s">
        <v>76</v>
      </c>
      <c r="AY525" s="244" t="s">
        <v>214</v>
      </c>
    </row>
    <row r="526" s="13" customFormat="1">
      <c r="A526" s="13"/>
      <c r="B526" s="234"/>
      <c r="C526" s="235"/>
      <c r="D526" s="236" t="s">
        <v>225</v>
      </c>
      <c r="E526" s="237" t="s">
        <v>32</v>
      </c>
      <c r="F526" s="238" t="s">
        <v>5358</v>
      </c>
      <c r="G526" s="235"/>
      <c r="H526" s="237" t="s">
        <v>32</v>
      </c>
      <c r="I526" s="239"/>
      <c r="J526" s="235"/>
      <c r="K526" s="235"/>
      <c r="L526" s="240"/>
      <c r="M526" s="241"/>
      <c r="N526" s="242"/>
      <c r="O526" s="242"/>
      <c r="P526" s="242"/>
      <c r="Q526" s="242"/>
      <c r="R526" s="242"/>
      <c r="S526" s="242"/>
      <c r="T526" s="243"/>
      <c r="U526" s="13"/>
      <c r="V526" s="13"/>
      <c r="W526" s="13"/>
      <c r="X526" s="13"/>
      <c r="Y526" s="13"/>
      <c r="Z526" s="13"/>
      <c r="AA526" s="13"/>
      <c r="AB526" s="13"/>
      <c r="AC526" s="13"/>
      <c r="AD526" s="13"/>
      <c r="AE526" s="13"/>
      <c r="AT526" s="244" t="s">
        <v>225</v>
      </c>
      <c r="AU526" s="244" t="s">
        <v>85</v>
      </c>
      <c r="AV526" s="13" t="s">
        <v>83</v>
      </c>
      <c r="AW526" s="13" t="s">
        <v>38</v>
      </c>
      <c r="AX526" s="13" t="s">
        <v>76</v>
      </c>
      <c r="AY526" s="244" t="s">
        <v>214</v>
      </c>
    </row>
    <row r="527" s="13" customFormat="1">
      <c r="A527" s="13"/>
      <c r="B527" s="234"/>
      <c r="C527" s="235"/>
      <c r="D527" s="236" t="s">
        <v>225</v>
      </c>
      <c r="E527" s="237" t="s">
        <v>32</v>
      </c>
      <c r="F527" s="238" t="s">
        <v>5359</v>
      </c>
      <c r="G527" s="235"/>
      <c r="H527" s="237" t="s">
        <v>32</v>
      </c>
      <c r="I527" s="239"/>
      <c r="J527" s="235"/>
      <c r="K527" s="235"/>
      <c r="L527" s="240"/>
      <c r="M527" s="241"/>
      <c r="N527" s="242"/>
      <c r="O527" s="242"/>
      <c r="P527" s="242"/>
      <c r="Q527" s="242"/>
      <c r="R527" s="242"/>
      <c r="S527" s="242"/>
      <c r="T527" s="243"/>
      <c r="U527" s="13"/>
      <c r="V527" s="13"/>
      <c r="W527" s="13"/>
      <c r="X527" s="13"/>
      <c r="Y527" s="13"/>
      <c r="Z527" s="13"/>
      <c r="AA527" s="13"/>
      <c r="AB527" s="13"/>
      <c r="AC527" s="13"/>
      <c r="AD527" s="13"/>
      <c r="AE527" s="13"/>
      <c r="AT527" s="244" t="s">
        <v>225</v>
      </c>
      <c r="AU527" s="244" t="s">
        <v>85</v>
      </c>
      <c r="AV527" s="13" t="s">
        <v>83</v>
      </c>
      <c r="AW527" s="13" t="s">
        <v>38</v>
      </c>
      <c r="AX527" s="13" t="s">
        <v>76</v>
      </c>
      <c r="AY527" s="244" t="s">
        <v>214</v>
      </c>
    </row>
    <row r="528" s="13" customFormat="1">
      <c r="A528" s="13"/>
      <c r="B528" s="234"/>
      <c r="C528" s="235"/>
      <c r="D528" s="236" t="s">
        <v>225</v>
      </c>
      <c r="E528" s="237" t="s">
        <v>32</v>
      </c>
      <c r="F528" s="238" t="s">
        <v>5360</v>
      </c>
      <c r="G528" s="235"/>
      <c r="H528" s="237" t="s">
        <v>32</v>
      </c>
      <c r="I528" s="239"/>
      <c r="J528" s="235"/>
      <c r="K528" s="235"/>
      <c r="L528" s="240"/>
      <c r="M528" s="241"/>
      <c r="N528" s="242"/>
      <c r="O528" s="242"/>
      <c r="P528" s="242"/>
      <c r="Q528" s="242"/>
      <c r="R528" s="242"/>
      <c r="S528" s="242"/>
      <c r="T528" s="243"/>
      <c r="U528" s="13"/>
      <c r="V528" s="13"/>
      <c r="W528" s="13"/>
      <c r="X528" s="13"/>
      <c r="Y528" s="13"/>
      <c r="Z528" s="13"/>
      <c r="AA528" s="13"/>
      <c r="AB528" s="13"/>
      <c r="AC528" s="13"/>
      <c r="AD528" s="13"/>
      <c r="AE528" s="13"/>
      <c r="AT528" s="244" t="s">
        <v>225</v>
      </c>
      <c r="AU528" s="244" t="s">
        <v>85</v>
      </c>
      <c r="AV528" s="13" t="s">
        <v>83</v>
      </c>
      <c r="AW528" s="13" t="s">
        <v>38</v>
      </c>
      <c r="AX528" s="13" t="s">
        <v>76</v>
      </c>
      <c r="AY528" s="244" t="s">
        <v>214</v>
      </c>
    </row>
    <row r="529" s="13" customFormat="1">
      <c r="A529" s="13"/>
      <c r="B529" s="234"/>
      <c r="C529" s="235"/>
      <c r="D529" s="236" t="s">
        <v>225</v>
      </c>
      <c r="E529" s="237" t="s">
        <v>32</v>
      </c>
      <c r="F529" s="238" t="s">
        <v>5361</v>
      </c>
      <c r="G529" s="235"/>
      <c r="H529" s="237" t="s">
        <v>32</v>
      </c>
      <c r="I529" s="239"/>
      <c r="J529" s="235"/>
      <c r="K529" s="235"/>
      <c r="L529" s="240"/>
      <c r="M529" s="241"/>
      <c r="N529" s="242"/>
      <c r="O529" s="242"/>
      <c r="P529" s="242"/>
      <c r="Q529" s="242"/>
      <c r="R529" s="242"/>
      <c r="S529" s="242"/>
      <c r="T529" s="243"/>
      <c r="U529" s="13"/>
      <c r="V529" s="13"/>
      <c r="W529" s="13"/>
      <c r="X529" s="13"/>
      <c r="Y529" s="13"/>
      <c r="Z529" s="13"/>
      <c r="AA529" s="13"/>
      <c r="AB529" s="13"/>
      <c r="AC529" s="13"/>
      <c r="AD529" s="13"/>
      <c r="AE529" s="13"/>
      <c r="AT529" s="244" t="s">
        <v>225</v>
      </c>
      <c r="AU529" s="244" t="s">
        <v>85</v>
      </c>
      <c r="AV529" s="13" t="s">
        <v>83</v>
      </c>
      <c r="AW529" s="13" t="s">
        <v>38</v>
      </c>
      <c r="AX529" s="13" t="s">
        <v>76</v>
      </c>
      <c r="AY529" s="244" t="s">
        <v>214</v>
      </c>
    </row>
    <row r="530" s="13" customFormat="1">
      <c r="A530" s="13"/>
      <c r="B530" s="234"/>
      <c r="C530" s="235"/>
      <c r="D530" s="236" t="s">
        <v>225</v>
      </c>
      <c r="E530" s="237" t="s">
        <v>32</v>
      </c>
      <c r="F530" s="238" t="s">
        <v>5362</v>
      </c>
      <c r="G530" s="235"/>
      <c r="H530" s="237" t="s">
        <v>32</v>
      </c>
      <c r="I530" s="239"/>
      <c r="J530" s="235"/>
      <c r="K530" s="235"/>
      <c r="L530" s="240"/>
      <c r="M530" s="241"/>
      <c r="N530" s="242"/>
      <c r="O530" s="242"/>
      <c r="P530" s="242"/>
      <c r="Q530" s="242"/>
      <c r="R530" s="242"/>
      <c r="S530" s="242"/>
      <c r="T530" s="243"/>
      <c r="U530" s="13"/>
      <c r="V530" s="13"/>
      <c r="W530" s="13"/>
      <c r="X530" s="13"/>
      <c r="Y530" s="13"/>
      <c r="Z530" s="13"/>
      <c r="AA530" s="13"/>
      <c r="AB530" s="13"/>
      <c r="AC530" s="13"/>
      <c r="AD530" s="13"/>
      <c r="AE530" s="13"/>
      <c r="AT530" s="244" t="s">
        <v>225</v>
      </c>
      <c r="AU530" s="244" t="s">
        <v>85</v>
      </c>
      <c r="AV530" s="13" t="s">
        <v>83</v>
      </c>
      <c r="AW530" s="13" t="s">
        <v>38</v>
      </c>
      <c r="AX530" s="13" t="s">
        <v>76</v>
      </c>
      <c r="AY530" s="244" t="s">
        <v>214</v>
      </c>
    </row>
    <row r="531" s="13" customFormat="1">
      <c r="A531" s="13"/>
      <c r="B531" s="234"/>
      <c r="C531" s="235"/>
      <c r="D531" s="236" t="s">
        <v>225</v>
      </c>
      <c r="E531" s="237" t="s">
        <v>32</v>
      </c>
      <c r="F531" s="238" t="s">
        <v>5297</v>
      </c>
      <c r="G531" s="235"/>
      <c r="H531" s="237" t="s">
        <v>32</v>
      </c>
      <c r="I531" s="239"/>
      <c r="J531" s="235"/>
      <c r="K531" s="235"/>
      <c r="L531" s="240"/>
      <c r="M531" s="241"/>
      <c r="N531" s="242"/>
      <c r="O531" s="242"/>
      <c r="P531" s="242"/>
      <c r="Q531" s="242"/>
      <c r="R531" s="242"/>
      <c r="S531" s="242"/>
      <c r="T531" s="243"/>
      <c r="U531" s="13"/>
      <c r="V531" s="13"/>
      <c r="W531" s="13"/>
      <c r="X531" s="13"/>
      <c r="Y531" s="13"/>
      <c r="Z531" s="13"/>
      <c r="AA531" s="13"/>
      <c r="AB531" s="13"/>
      <c r="AC531" s="13"/>
      <c r="AD531" s="13"/>
      <c r="AE531" s="13"/>
      <c r="AT531" s="244" t="s">
        <v>225</v>
      </c>
      <c r="AU531" s="244" t="s">
        <v>85</v>
      </c>
      <c r="AV531" s="13" t="s">
        <v>83</v>
      </c>
      <c r="AW531" s="13" t="s">
        <v>38</v>
      </c>
      <c r="AX531" s="13" t="s">
        <v>76</v>
      </c>
      <c r="AY531" s="244" t="s">
        <v>214</v>
      </c>
    </row>
    <row r="532" s="13" customFormat="1">
      <c r="A532" s="13"/>
      <c r="B532" s="234"/>
      <c r="C532" s="235"/>
      <c r="D532" s="236" t="s">
        <v>225</v>
      </c>
      <c r="E532" s="237" t="s">
        <v>32</v>
      </c>
      <c r="F532" s="238" t="s">
        <v>5363</v>
      </c>
      <c r="G532" s="235"/>
      <c r="H532" s="237" t="s">
        <v>32</v>
      </c>
      <c r="I532" s="239"/>
      <c r="J532" s="235"/>
      <c r="K532" s="235"/>
      <c r="L532" s="240"/>
      <c r="M532" s="241"/>
      <c r="N532" s="242"/>
      <c r="O532" s="242"/>
      <c r="P532" s="242"/>
      <c r="Q532" s="242"/>
      <c r="R532" s="242"/>
      <c r="S532" s="242"/>
      <c r="T532" s="243"/>
      <c r="U532" s="13"/>
      <c r="V532" s="13"/>
      <c r="W532" s="13"/>
      <c r="X532" s="13"/>
      <c r="Y532" s="13"/>
      <c r="Z532" s="13"/>
      <c r="AA532" s="13"/>
      <c r="AB532" s="13"/>
      <c r="AC532" s="13"/>
      <c r="AD532" s="13"/>
      <c r="AE532" s="13"/>
      <c r="AT532" s="244" t="s">
        <v>225</v>
      </c>
      <c r="AU532" s="244" t="s">
        <v>85</v>
      </c>
      <c r="AV532" s="13" t="s">
        <v>83</v>
      </c>
      <c r="AW532" s="13" t="s">
        <v>38</v>
      </c>
      <c r="AX532" s="13" t="s">
        <v>76</v>
      </c>
      <c r="AY532" s="244" t="s">
        <v>214</v>
      </c>
    </row>
    <row r="533" s="13" customFormat="1">
      <c r="A533" s="13"/>
      <c r="B533" s="234"/>
      <c r="C533" s="235"/>
      <c r="D533" s="236" t="s">
        <v>225</v>
      </c>
      <c r="E533" s="237" t="s">
        <v>32</v>
      </c>
      <c r="F533" s="238" t="s">
        <v>5364</v>
      </c>
      <c r="G533" s="235"/>
      <c r="H533" s="237" t="s">
        <v>32</v>
      </c>
      <c r="I533" s="239"/>
      <c r="J533" s="235"/>
      <c r="K533" s="235"/>
      <c r="L533" s="240"/>
      <c r="M533" s="241"/>
      <c r="N533" s="242"/>
      <c r="O533" s="242"/>
      <c r="P533" s="242"/>
      <c r="Q533" s="242"/>
      <c r="R533" s="242"/>
      <c r="S533" s="242"/>
      <c r="T533" s="243"/>
      <c r="U533" s="13"/>
      <c r="V533" s="13"/>
      <c r="W533" s="13"/>
      <c r="X533" s="13"/>
      <c r="Y533" s="13"/>
      <c r="Z533" s="13"/>
      <c r="AA533" s="13"/>
      <c r="AB533" s="13"/>
      <c r="AC533" s="13"/>
      <c r="AD533" s="13"/>
      <c r="AE533" s="13"/>
      <c r="AT533" s="244" t="s">
        <v>225</v>
      </c>
      <c r="AU533" s="244" t="s">
        <v>85</v>
      </c>
      <c r="AV533" s="13" t="s">
        <v>83</v>
      </c>
      <c r="AW533" s="13" t="s">
        <v>38</v>
      </c>
      <c r="AX533" s="13" t="s">
        <v>76</v>
      </c>
      <c r="AY533" s="244" t="s">
        <v>214</v>
      </c>
    </row>
    <row r="534" s="13" customFormat="1">
      <c r="A534" s="13"/>
      <c r="B534" s="234"/>
      <c r="C534" s="235"/>
      <c r="D534" s="236" t="s">
        <v>225</v>
      </c>
      <c r="E534" s="237" t="s">
        <v>32</v>
      </c>
      <c r="F534" s="238" t="s">
        <v>5365</v>
      </c>
      <c r="G534" s="235"/>
      <c r="H534" s="237" t="s">
        <v>32</v>
      </c>
      <c r="I534" s="239"/>
      <c r="J534" s="235"/>
      <c r="K534" s="235"/>
      <c r="L534" s="240"/>
      <c r="M534" s="241"/>
      <c r="N534" s="242"/>
      <c r="O534" s="242"/>
      <c r="P534" s="242"/>
      <c r="Q534" s="242"/>
      <c r="R534" s="242"/>
      <c r="S534" s="242"/>
      <c r="T534" s="243"/>
      <c r="U534" s="13"/>
      <c r="V534" s="13"/>
      <c r="W534" s="13"/>
      <c r="X534" s="13"/>
      <c r="Y534" s="13"/>
      <c r="Z534" s="13"/>
      <c r="AA534" s="13"/>
      <c r="AB534" s="13"/>
      <c r="AC534" s="13"/>
      <c r="AD534" s="13"/>
      <c r="AE534" s="13"/>
      <c r="AT534" s="244" t="s">
        <v>225</v>
      </c>
      <c r="AU534" s="244" t="s">
        <v>85</v>
      </c>
      <c r="AV534" s="13" t="s">
        <v>83</v>
      </c>
      <c r="AW534" s="13" t="s">
        <v>38</v>
      </c>
      <c r="AX534" s="13" t="s">
        <v>76</v>
      </c>
      <c r="AY534" s="244" t="s">
        <v>214</v>
      </c>
    </row>
    <row r="535" s="13" customFormat="1">
      <c r="A535" s="13"/>
      <c r="B535" s="234"/>
      <c r="C535" s="235"/>
      <c r="D535" s="236" t="s">
        <v>225</v>
      </c>
      <c r="E535" s="237" t="s">
        <v>32</v>
      </c>
      <c r="F535" s="238" t="s">
        <v>5336</v>
      </c>
      <c r="G535" s="235"/>
      <c r="H535" s="237" t="s">
        <v>32</v>
      </c>
      <c r="I535" s="239"/>
      <c r="J535" s="235"/>
      <c r="K535" s="235"/>
      <c r="L535" s="240"/>
      <c r="M535" s="241"/>
      <c r="N535" s="242"/>
      <c r="O535" s="242"/>
      <c r="P535" s="242"/>
      <c r="Q535" s="242"/>
      <c r="R535" s="242"/>
      <c r="S535" s="242"/>
      <c r="T535" s="243"/>
      <c r="U535" s="13"/>
      <c r="V535" s="13"/>
      <c r="W535" s="13"/>
      <c r="X535" s="13"/>
      <c r="Y535" s="13"/>
      <c r="Z535" s="13"/>
      <c r="AA535" s="13"/>
      <c r="AB535" s="13"/>
      <c r="AC535" s="13"/>
      <c r="AD535" s="13"/>
      <c r="AE535" s="13"/>
      <c r="AT535" s="244" t="s">
        <v>225</v>
      </c>
      <c r="AU535" s="244" t="s">
        <v>85</v>
      </c>
      <c r="AV535" s="13" t="s">
        <v>83</v>
      </c>
      <c r="AW535" s="13" t="s">
        <v>38</v>
      </c>
      <c r="AX535" s="13" t="s">
        <v>76</v>
      </c>
      <c r="AY535" s="244" t="s">
        <v>214</v>
      </c>
    </row>
    <row r="536" s="13" customFormat="1">
      <c r="A536" s="13"/>
      <c r="B536" s="234"/>
      <c r="C536" s="235"/>
      <c r="D536" s="236" t="s">
        <v>225</v>
      </c>
      <c r="E536" s="237" t="s">
        <v>32</v>
      </c>
      <c r="F536" s="238" t="s">
        <v>5337</v>
      </c>
      <c r="G536" s="235"/>
      <c r="H536" s="237" t="s">
        <v>32</v>
      </c>
      <c r="I536" s="239"/>
      <c r="J536" s="235"/>
      <c r="K536" s="235"/>
      <c r="L536" s="240"/>
      <c r="M536" s="241"/>
      <c r="N536" s="242"/>
      <c r="O536" s="242"/>
      <c r="P536" s="242"/>
      <c r="Q536" s="242"/>
      <c r="R536" s="242"/>
      <c r="S536" s="242"/>
      <c r="T536" s="243"/>
      <c r="U536" s="13"/>
      <c r="V536" s="13"/>
      <c r="W536" s="13"/>
      <c r="X536" s="13"/>
      <c r="Y536" s="13"/>
      <c r="Z536" s="13"/>
      <c r="AA536" s="13"/>
      <c r="AB536" s="13"/>
      <c r="AC536" s="13"/>
      <c r="AD536" s="13"/>
      <c r="AE536" s="13"/>
      <c r="AT536" s="244" t="s">
        <v>225</v>
      </c>
      <c r="AU536" s="244" t="s">
        <v>85</v>
      </c>
      <c r="AV536" s="13" t="s">
        <v>83</v>
      </c>
      <c r="AW536" s="13" t="s">
        <v>38</v>
      </c>
      <c r="AX536" s="13" t="s">
        <v>76</v>
      </c>
      <c r="AY536" s="244" t="s">
        <v>214</v>
      </c>
    </row>
    <row r="537" s="13" customFormat="1">
      <c r="A537" s="13"/>
      <c r="B537" s="234"/>
      <c r="C537" s="235"/>
      <c r="D537" s="236" t="s">
        <v>225</v>
      </c>
      <c r="E537" s="237" t="s">
        <v>32</v>
      </c>
      <c r="F537" s="238" t="s">
        <v>5553</v>
      </c>
      <c r="G537" s="235"/>
      <c r="H537" s="237" t="s">
        <v>32</v>
      </c>
      <c r="I537" s="239"/>
      <c r="J537" s="235"/>
      <c r="K537" s="235"/>
      <c r="L537" s="240"/>
      <c r="M537" s="241"/>
      <c r="N537" s="242"/>
      <c r="O537" s="242"/>
      <c r="P537" s="242"/>
      <c r="Q537" s="242"/>
      <c r="R537" s="242"/>
      <c r="S537" s="242"/>
      <c r="T537" s="243"/>
      <c r="U537" s="13"/>
      <c r="V537" s="13"/>
      <c r="W537" s="13"/>
      <c r="X537" s="13"/>
      <c r="Y537" s="13"/>
      <c r="Z537" s="13"/>
      <c r="AA537" s="13"/>
      <c r="AB537" s="13"/>
      <c r="AC537" s="13"/>
      <c r="AD537" s="13"/>
      <c r="AE537" s="13"/>
      <c r="AT537" s="244" t="s">
        <v>225</v>
      </c>
      <c r="AU537" s="244" t="s">
        <v>85</v>
      </c>
      <c r="AV537" s="13" t="s">
        <v>83</v>
      </c>
      <c r="AW537" s="13" t="s">
        <v>38</v>
      </c>
      <c r="AX537" s="13" t="s">
        <v>76</v>
      </c>
      <c r="AY537" s="244" t="s">
        <v>214</v>
      </c>
    </row>
    <row r="538" s="14" customFormat="1">
      <c r="A538" s="14"/>
      <c r="B538" s="245"/>
      <c r="C538" s="246"/>
      <c r="D538" s="236" t="s">
        <v>225</v>
      </c>
      <c r="E538" s="247" t="s">
        <v>32</v>
      </c>
      <c r="F538" s="248" t="s">
        <v>5554</v>
      </c>
      <c r="G538" s="246"/>
      <c r="H538" s="249">
        <v>135.30000000000001</v>
      </c>
      <c r="I538" s="250"/>
      <c r="J538" s="246"/>
      <c r="K538" s="246"/>
      <c r="L538" s="251"/>
      <c r="M538" s="252"/>
      <c r="N538" s="253"/>
      <c r="O538" s="253"/>
      <c r="P538" s="253"/>
      <c r="Q538" s="253"/>
      <c r="R538" s="253"/>
      <c r="S538" s="253"/>
      <c r="T538" s="254"/>
      <c r="U538" s="14"/>
      <c r="V538" s="14"/>
      <c r="W538" s="14"/>
      <c r="X538" s="14"/>
      <c r="Y538" s="14"/>
      <c r="Z538" s="14"/>
      <c r="AA538" s="14"/>
      <c r="AB538" s="14"/>
      <c r="AC538" s="14"/>
      <c r="AD538" s="14"/>
      <c r="AE538" s="14"/>
      <c r="AT538" s="255" t="s">
        <v>225</v>
      </c>
      <c r="AU538" s="255" t="s">
        <v>85</v>
      </c>
      <c r="AV538" s="14" t="s">
        <v>85</v>
      </c>
      <c r="AW538" s="14" t="s">
        <v>38</v>
      </c>
      <c r="AX538" s="14" t="s">
        <v>76</v>
      </c>
      <c r="AY538" s="255" t="s">
        <v>214</v>
      </c>
    </row>
    <row r="539" s="13" customFormat="1">
      <c r="A539" s="13"/>
      <c r="B539" s="234"/>
      <c r="C539" s="235"/>
      <c r="D539" s="236" t="s">
        <v>225</v>
      </c>
      <c r="E539" s="237" t="s">
        <v>32</v>
      </c>
      <c r="F539" s="238" t="s">
        <v>5367</v>
      </c>
      <c r="G539" s="235"/>
      <c r="H539" s="237" t="s">
        <v>32</v>
      </c>
      <c r="I539" s="239"/>
      <c r="J539" s="235"/>
      <c r="K539" s="235"/>
      <c r="L539" s="240"/>
      <c r="M539" s="241"/>
      <c r="N539" s="242"/>
      <c r="O539" s="242"/>
      <c r="P539" s="242"/>
      <c r="Q539" s="242"/>
      <c r="R539" s="242"/>
      <c r="S539" s="242"/>
      <c r="T539" s="243"/>
      <c r="U539" s="13"/>
      <c r="V539" s="13"/>
      <c r="W539" s="13"/>
      <c r="X539" s="13"/>
      <c r="Y539" s="13"/>
      <c r="Z539" s="13"/>
      <c r="AA539" s="13"/>
      <c r="AB539" s="13"/>
      <c r="AC539" s="13"/>
      <c r="AD539" s="13"/>
      <c r="AE539" s="13"/>
      <c r="AT539" s="244" t="s">
        <v>225</v>
      </c>
      <c r="AU539" s="244" t="s">
        <v>85</v>
      </c>
      <c r="AV539" s="13" t="s">
        <v>83</v>
      </c>
      <c r="AW539" s="13" t="s">
        <v>38</v>
      </c>
      <c r="AX539" s="13" t="s">
        <v>76</v>
      </c>
      <c r="AY539" s="244" t="s">
        <v>214</v>
      </c>
    </row>
    <row r="540" s="13" customFormat="1">
      <c r="A540" s="13"/>
      <c r="B540" s="234"/>
      <c r="C540" s="235"/>
      <c r="D540" s="236" t="s">
        <v>225</v>
      </c>
      <c r="E540" s="237" t="s">
        <v>32</v>
      </c>
      <c r="F540" s="238" t="s">
        <v>5297</v>
      </c>
      <c r="G540" s="235"/>
      <c r="H540" s="237" t="s">
        <v>32</v>
      </c>
      <c r="I540" s="239"/>
      <c r="J540" s="235"/>
      <c r="K540" s="235"/>
      <c r="L540" s="240"/>
      <c r="M540" s="241"/>
      <c r="N540" s="242"/>
      <c r="O540" s="242"/>
      <c r="P540" s="242"/>
      <c r="Q540" s="242"/>
      <c r="R540" s="242"/>
      <c r="S540" s="242"/>
      <c r="T540" s="243"/>
      <c r="U540" s="13"/>
      <c r="V540" s="13"/>
      <c r="W540" s="13"/>
      <c r="X540" s="13"/>
      <c r="Y540" s="13"/>
      <c r="Z540" s="13"/>
      <c r="AA540" s="13"/>
      <c r="AB540" s="13"/>
      <c r="AC540" s="13"/>
      <c r="AD540" s="13"/>
      <c r="AE540" s="13"/>
      <c r="AT540" s="244" t="s">
        <v>225</v>
      </c>
      <c r="AU540" s="244" t="s">
        <v>85</v>
      </c>
      <c r="AV540" s="13" t="s">
        <v>83</v>
      </c>
      <c r="AW540" s="13" t="s">
        <v>38</v>
      </c>
      <c r="AX540" s="13" t="s">
        <v>76</v>
      </c>
      <c r="AY540" s="244" t="s">
        <v>214</v>
      </c>
    </row>
    <row r="541" s="13" customFormat="1">
      <c r="A541" s="13"/>
      <c r="B541" s="234"/>
      <c r="C541" s="235"/>
      <c r="D541" s="236" t="s">
        <v>225</v>
      </c>
      <c r="E541" s="237" t="s">
        <v>32</v>
      </c>
      <c r="F541" s="238" t="s">
        <v>5298</v>
      </c>
      <c r="G541" s="235"/>
      <c r="H541" s="237" t="s">
        <v>32</v>
      </c>
      <c r="I541" s="239"/>
      <c r="J541" s="235"/>
      <c r="K541" s="235"/>
      <c r="L541" s="240"/>
      <c r="M541" s="241"/>
      <c r="N541" s="242"/>
      <c r="O541" s="242"/>
      <c r="P541" s="242"/>
      <c r="Q541" s="242"/>
      <c r="R541" s="242"/>
      <c r="S541" s="242"/>
      <c r="T541" s="243"/>
      <c r="U541" s="13"/>
      <c r="V541" s="13"/>
      <c r="W541" s="13"/>
      <c r="X541" s="13"/>
      <c r="Y541" s="13"/>
      <c r="Z541" s="13"/>
      <c r="AA541" s="13"/>
      <c r="AB541" s="13"/>
      <c r="AC541" s="13"/>
      <c r="AD541" s="13"/>
      <c r="AE541" s="13"/>
      <c r="AT541" s="244" t="s">
        <v>225</v>
      </c>
      <c r="AU541" s="244" t="s">
        <v>85</v>
      </c>
      <c r="AV541" s="13" t="s">
        <v>83</v>
      </c>
      <c r="AW541" s="13" t="s">
        <v>38</v>
      </c>
      <c r="AX541" s="13" t="s">
        <v>76</v>
      </c>
      <c r="AY541" s="244" t="s">
        <v>214</v>
      </c>
    </row>
    <row r="542" s="13" customFormat="1">
      <c r="A542" s="13"/>
      <c r="B542" s="234"/>
      <c r="C542" s="235"/>
      <c r="D542" s="236" t="s">
        <v>225</v>
      </c>
      <c r="E542" s="237" t="s">
        <v>32</v>
      </c>
      <c r="F542" s="238" t="s">
        <v>5299</v>
      </c>
      <c r="G542" s="235"/>
      <c r="H542" s="237" t="s">
        <v>32</v>
      </c>
      <c r="I542" s="239"/>
      <c r="J542" s="235"/>
      <c r="K542" s="235"/>
      <c r="L542" s="240"/>
      <c r="M542" s="241"/>
      <c r="N542" s="242"/>
      <c r="O542" s="242"/>
      <c r="P542" s="242"/>
      <c r="Q542" s="242"/>
      <c r="R542" s="242"/>
      <c r="S542" s="242"/>
      <c r="T542" s="243"/>
      <c r="U542" s="13"/>
      <c r="V542" s="13"/>
      <c r="W542" s="13"/>
      <c r="X542" s="13"/>
      <c r="Y542" s="13"/>
      <c r="Z542" s="13"/>
      <c r="AA542" s="13"/>
      <c r="AB542" s="13"/>
      <c r="AC542" s="13"/>
      <c r="AD542" s="13"/>
      <c r="AE542" s="13"/>
      <c r="AT542" s="244" t="s">
        <v>225</v>
      </c>
      <c r="AU542" s="244" t="s">
        <v>85</v>
      </c>
      <c r="AV542" s="13" t="s">
        <v>83</v>
      </c>
      <c r="AW542" s="13" t="s">
        <v>38</v>
      </c>
      <c r="AX542" s="13" t="s">
        <v>76</v>
      </c>
      <c r="AY542" s="244" t="s">
        <v>214</v>
      </c>
    </row>
    <row r="543" s="13" customFormat="1">
      <c r="A543" s="13"/>
      <c r="B543" s="234"/>
      <c r="C543" s="235"/>
      <c r="D543" s="236" t="s">
        <v>225</v>
      </c>
      <c r="E543" s="237" t="s">
        <v>32</v>
      </c>
      <c r="F543" s="238" t="s">
        <v>5298</v>
      </c>
      <c r="G543" s="235"/>
      <c r="H543" s="237" t="s">
        <v>32</v>
      </c>
      <c r="I543" s="239"/>
      <c r="J543" s="235"/>
      <c r="K543" s="235"/>
      <c r="L543" s="240"/>
      <c r="M543" s="241"/>
      <c r="N543" s="242"/>
      <c r="O543" s="242"/>
      <c r="P543" s="242"/>
      <c r="Q543" s="242"/>
      <c r="R543" s="242"/>
      <c r="S543" s="242"/>
      <c r="T543" s="243"/>
      <c r="U543" s="13"/>
      <c r="V543" s="13"/>
      <c r="W543" s="13"/>
      <c r="X543" s="13"/>
      <c r="Y543" s="13"/>
      <c r="Z543" s="13"/>
      <c r="AA543" s="13"/>
      <c r="AB543" s="13"/>
      <c r="AC543" s="13"/>
      <c r="AD543" s="13"/>
      <c r="AE543" s="13"/>
      <c r="AT543" s="244" t="s">
        <v>225</v>
      </c>
      <c r="AU543" s="244" t="s">
        <v>85</v>
      </c>
      <c r="AV543" s="13" t="s">
        <v>83</v>
      </c>
      <c r="AW543" s="13" t="s">
        <v>38</v>
      </c>
      <c r="AX543" s="13" t="s">
        <v>76</v>
      </c>
      <c r="AY543" s="244" t="s">
        <v>214</v>
      </c>
    </row>
    <row r="544" s="13" customFormat="1">
      <c r="A544" s="13"/>
      <c r="B544" s="234"/>
      <c r="C544" s="235"/>
      <c r="D544" s="236" t="s">
        <v>225</v>
      </c>
      <c r="E544" s="237" t="s">
        <v>32</v>
      </c>
      <c r="F544" s="238" t="s">
        <v>5300</v>
      </c>
      <c r="G544" s="235"/>
      <c r="H544" s="237" t="s">
        <v>32</v>
      </c>
      <c r="I544" s="239"/>
      <c r="J544" s="235"/>
      <c r="K544" s="235"/>
      <c r="L544" s="240"/>
      <c r="M544" s="241"/>
      <c r="N544" s="242"/>
      <c r="O544" s="242"/>
      <c r="P544" s="242"/>
      <c r="Q544" s="242"/>
      <c r="R544" s="242"/>
      <c r="S544" s="242"/>
      <c r="T544" s="243"/>
      <c r="U544" s="13"/>
      <c r="V544" s="13"/>
      <c r="W544" s="13"/>
      <c r="X544" s="13"/>
      <c r="Y544" s="13"/>
      <c r="Z544" s="13"/>
      <c r="AA544" s="13"/>
      <c r="AB544" s="13"/>
      <c r="AC544" s="13"/>
      <c r="AD544" s="13"/>
      <c r="AE544" s="13"/>
      <c r="AT544" s="244" t="s">
        <v>225</v>
      </c>
      <c r="AU544" s="244" t="s">
        <v>85</v>
      </c>
      <c r="AV544" s="13" t="s">
        <v>83</v>
      </c>
      <c r="AW544" s="13" t="s">
        <v>38</v>
      </c>
      <c r="AX544" s="13" t="s">
        <v>76</v>
      </c>
      <c r="AY544" s="244" t="s">
        <v>214</v>
      </c>
    </row>
    <row r="545" s="13" customFormat="1">
      <c r="A545" s="13"/>
      <c r="B545" s="234"/>
      <c r="C545" s="235"/>
      <c r="D545" s="236" t="s">
        <v>225</v>
      </c>
      <c r="E545" s="237" t="s">
        <v>32</v>
      </c>
      <c r="F545" s="238" t="s">
        <v>5301</v>
      </c>
      <c r="G545" s="235"/>
      <c r="H545" s="237" t="s">
        <v>32</v>
      </c>
      <c r="I545" s="239"/>
      <c r="J545" s="235"/>
      <c r="K545" s="235"/>
      <c r="L545" s="240"/>
      <c r="M545" s="241"/>
      <c r="N545" s="242"/>
      <c r="O545" s="242"/>
      <c r="P545" s="242"/>
      <c r="Q545" s="242"/>
      <c r="R545" s="242"/>
      <c r="S545" s="242"/>
      <c r="T545" s="243"/>
      <c r="U545" s="13"/>
      <c r="V545" s="13"/>
      <c r="W545" s="13"/>
      <c r="X545" s="13"/>
      <c r="Y545" s="13"/>
      <c r="Z545" s="13"/>
      <c r="AA545" s="13"/>
      <c r="AB545" s="13"/>
      <c r="AC545" s="13"/>
      <c r="AD545" s="13"/>
      <c r="AE545" s="13"/>
      <c r="AT545" s="244" t="s">
        <v>225</v>
      </c>
      <c r="AU545" s="244" t="s">
        <v>85</v>
      </c>
      <c r="AV545" s="13" t="s">
        <v>83</v>
      </c>
      <c r="AW545" s="13" t="s">
        <v>38</v>
      </c>
      <c r="AX545" s="13" t="s">
        <v>76</v>
      </c>
      <c r="AY545" s="244" t="s">
        <v>214</v>
      </c>
    </row>
    <row r="546" s="13" customFormat="1">
      <c r="A546" s="13"/>
      <c r="B546" s="234"/>
      <c r="C546" s="235"/>
      <c r="D546" s="236" t="s">
        <v>225</v>
      </c>
      <c r="E546" s="237" t="s">
        <v>32</v>
      </c>
      <c r="F546" s="238" t="s">
        <v>5302</v>
      </c>
      <c r="G546" s="235"/>
      <c r="H546" s="237" t="s">
        <v>32</v>
      </c>
      <c r="I546" s="239"/>
      <c r="J546" s="235"/>
      <c r="K546" s="235"/>
      <c r="L546" s="240"/>
      <c r="M546" s="241"/>
      <c r="N546" s="242"/>
      <c r="O546" s="242"/>
      <c r="P546" s="242"/>
      <c r="Q546" s="242"/>
      <c r="R546" s="242"/>
      <c r="S546" s="242"/>
      <c r="T546" s="243"/>
      <c r="U546" s="13"/>
      <c r="V546" s="13"/>
      <c r="W546" s="13"/>
      <c r="X546" s="13"/>
      <c r="Y546" s="13"/>
      <c r="Z546" s="13"/>
      <c r="AA546" s="13"/>
      <c r="AB546" s="13"/>
      <c r="AC546" s="13"/>
      <c r="AD546" s="13"/>
      <c r="AE546" s="13"/>
      <c r="AT546" s="244" t="s">
        <v>225</v>
      </c>
      <c r="AU546" s="244" t="s">
        <v>85</v>
      </c>
      <c r="AV546" s="13" t="s">
        <v>83</v>
      </c>
      <c r="AW546" s="13" t="s">
        <v>38</v>
      </c>
      <c r="AX546" s="13" t="s">
        <v>76</v>
      </c>
      <c r="AY546" s="244" t="s">
        <v>214</v>
      </c>
    </row>
    <row r="547" s="13" customFormat="1">
      <c r="A547" s="13"/>
      <c r="B547" s="234"/>
      <c r="C547" s="235"/>
      <c r="D547" s="236" t="s">
        <v>225</v>
      </c>
      <c r="E547" s="237" t="s">
        <v>32</v>
      </c>
      <c r="F547" s="238" t="s">
        <v>5303</v>
      </c>
      <c r="G547" s="235"/>
      <c r="H547" s="237" t="s">
        <v>32</v>
      </c>
      <c r="I547" s="239"/>
      <c r="J547" s="235"/>
      <c r="K547" s="235"/>
      <c r="L547" s="240"/>
      <c r="M547" s="241"/>
      <c r="N547" s="242"/>
      <c r="O547" s="242"/>
      <c r="P547" s="242"/>
      <c r="Q547" s="242"/>
      <c r="R547" s="242"/>
      <c r="S547" s="242"/>
      <c r="T547" s="243"/>
      <c r="U547" s="13"/>
      <c r="V547" s="13"/>
      <c r="W547" s="13"/>
      <c r="X547" s="13"/>
      <c r="Y547" s="13"/>
      <c r="Z547" s="13"/>
      <c r="AA547" s="13"/>
      <c r="AB547" s="13"/>
      <c r="AC547" s="13"/>
      <c r="AD547" s="13"/>
      <c r="AE547" s="13"/>
      <c r="AT547" s="244" t="s">
        <v>225</v>
      </c>
      <c r="AU547" s="244" t="s">
        <v>85</v>
      </c>
      <c r="AV547" s="13" t="s">
        <v>83</v>
      </c>
      <c r="AW547" s="13" t="s">
        <v>38</v>
      </c>
      <c r="AX547" s="13" t="s">
        <v>76</v>
      </c>
      <c r="AY547" s="244" t="s">
        <v>214</v>
      </c>
    </row>
    <row r="548" s="13" customFormat="1">
      <c r="A548" s="13"/>
      <c r="B548" s="234"/>
      <c r="C548" s="235"/>
      <c r="D548" s="236" t="s">
        <v>225</v>
      </c>
      <c r="E548" s="237" t="s">
        <v>32</v>
      </c>
      <c r="F548" s="238" t="s">
        <v>5304</v>
      </c>
      <c r="G548" s="235"/>
      <c r="H548" s="237" t="s">
        <v>32</v>
      </c>
      <c r="I548" s="239"/>
      <c r="J548" s="235"/>
      <c r="K548" s="235"/>
      <c r="L548" s="240"/>
      <c r="M548" s="241"/>
      <c r="N548" s="242"/>
      <c r="O548" s="242"/>
      <c r="P548" s="242"/>
      <c r="Q548" s="242"/>
      <c r="R548" s="242"/>
      <c r="S548" s="242"/>
      <c r="T548" s="243"/>
      <c r="U548" s="13"/>
      <c r="V548" s="13"/>
      <c r="W548" s="13"/>
      <c r="X548" s="13"/>
      <c r="Y548" s="13"/>
      <c r="Z548" s="13"/>
      <c r="AA548" s="13"/>
      <c r="AB548" s="13"/>
      <c r="AC548" s="13"/>
      <c r="AD548" s="13"/>
      <c r="AE548" s="13"/>
      <c r="AT548" s="244" t="s">
        <v>225</v>
      </c>
      <c r="AU548" s="244" t="s">
        <v>85</v>
      </c>
      <c r="AV548" s="13" t="s">
        <v>83</v>
      </c>
      <c r="AW548" s="13" t="s">
        <v>38</v>
      </c>
      <c r="AX548" s="13" t="s">
        <v>76</v>
      </c>
      <c r="AY548" s="244" t="s">
        <v>214</v>
      </c>
    </row>
    <row r="549" s="13" customFormat="1">
      <c r="A549" s="13"/>
      <c r="B549" s="234"/>
      <c r="C549" s="235"/>
      <c r="D549" s="236" t="s">
        <v>225</v>
      </c>
      <c r="E549" s="237" t="s">
        <v>32</v>
      </c>
      <c r="F549" s="238" t="s">
        <v>5553</v>
      </c>
      <c r="G549" s="235"/>
      <c r="H549" s="237" t="s">
        <v>32</v>
      </c>
      <c r="I549" s="239"/>
      <c r="J549" s="235"/>
      <c r="K549" s="235"/>
      <c r="L549" s="240"/>
      <c r="M549" s="241"/>
      <c r="N549" s="242"/>
      <c r="O549" s="242"/>
      <c r="P549" s="242"/>
      <c r="Q549" s="242"/>
      <c r="R549" s="242"/>
      <c r="S549" s="242"/>
      <c r="T549" s="243"/>
      <c r="U549" s="13"/>
      <c r="V549" s="13"/>
      <c r="W549" s="13"/>
      <c r="X549" s="13"/>
      <c r="Y549" s="13"/>
      <c r="Z549" s="13"/>
      <c r="AA549" s="13"/>
      <c r="AB549" s="13"/>
      <c r="AC549" s="13"/>
      <c r="AD549" s="13"/>
      <c r="AE549" s="13"/>
      <c r="AT549" s="244" t="s">
        <v>225</v>
      </c>
      <c r="AU549" s="244" t="s">
        <v>85</v>
      </c>
      <c r="AV549" s="13" t="s">
        <v>83</v>
      </c>
      <c r="AW549" s="13" t="s">
        <v>38</v>
      </c>
      <c r="AX549" s="13" t="s">
        <v>76</v>
      </c>
      <c r="AY549" s="244" t="s">
        <v>214</v>
      </c>
    </row>
    <row r="550" s="14" customFormat="1">
      <c r="A550" s="14"/>
      <c r="B550" s="245"/>
      <c r="C550" s="246"/>
      <c r="D550" s="236" t="s">
        <v>225</v>
      </c>
      <c r="E550" s="247" t="s">
        <v>32</v>
      </c>
      <c r="F550" s="248" t="s">
        <v>5306</v>
      </c>
      <c r="G550" s="246"/>
      <c r="H550" s="249">
        <v>33</v>
      </c>
      <c r="I550" s="250"/>
      <c r="J550" s="246"/>
      <c r="K550" s="246"/>
      <c r="L550" s="251"/>
      <c r="M550" s="252"/>
      <c r="N550" s="253"/>
      <c r="O550" s="253"/>
      <c r="P550" s="253"/>
      <c r="Q550" s="253"/>
      <c r="R550" s="253"/>
      <c r="S550" s="253"/>
      <c r="T550" s="254"/>
      <c r="U550" s="14"/>
      <c r="V550" s="14"/>
      <c r="W550" s="14"/>
      <c r="X550" s="14"/>
      <c r="Y550" s="14"/>
      <c r="Z550" s="14"/>
      <c r="AA550" s="14"/>
      <c r="AB550" s="14"/>
      <c r="AC550" s="14"/>
      <c r="AD550" s="14"/>
      <c r="AE550" s="14"/>
      <c r="AT550" s="255" t="s">
        <v>225</v>
      </c>
      <c r="AU550" s="255" t="s">
        <v>85</v>
      </c>
      <c r="AV550" s="14" t="s">
        <v>85</v>
      </c>
      <c r="AW550" s="14" t="s">
        <v>38</v>
      </c>
      <c r="AX550" s="14" t="s">
        <v>76</v>
      </c>
      <c r="AY550" s="255" t="s">
        <v>214</v>
      </c>
    </row>
    <row r="551" s="16" customFormat="1">
      <c r="A551" s="16"/>
      <c r="B551" s="278"/>
      <c r="C551" s="279"/>
      <c r="D551" s="236" t="s">
        <v>225</v>
      </c>
      <c r="E551" s="280" t="s">
        <v>32</v>
      </c>
      <c r="F551" s="281" t="s">
        <v>753</v>
      </c>
      <c r="G551" s="279"/>
      <c r="H551" s="282">
        <v>168.30000000000001</v>
      </c>
      <c r="I551" s="283"/>
      <c r="J551" s="279"/>
      <c r="K551" s="279"/>
      <c r="L551" s="284"/>
      <c r="M551" s="285"/>
      <c r="N551" s="286"/>
      <c r="O551" s="286"/>
      <c r="P551" s="286"/>
      <c r="Q551" s="286"/>
      <c r="R551" s="286"/>
      <c r="S551" s="286"/>
      <c r="T551" s="287"/>
      <c r="U551" s="16"/>
      <c r="V551" s="16"/>
      <c r="W551" s="16"/>
      <c r="X551" s="16"/>
      <c r="Y551" s="16"/>
      <c r="Z551" s="16"/>
      <c r="AA551" s="16"/>
      <c r="AB551" s="16"/>
      <c r="AC551" s="16"/>
      <c r="AD551" s="16"/>
      <c r="AE551" s="16"/>
      <c r="AT551" s="288" t="s">
        <v>225</v>
      </c>
      <c r="AU551" s="288" t="s">
        <v>85</v>
      </c>
      <c r="AV551" s="16" t="s">
        <v>234</v>
      </c>
      <c r="AW551" s="16" t="s">
        <v>38</v>
      </c>
      <c r="AX551" s="16" t="s">
        <v>76</v>
      </c>
      <c r="AY551" s="288" t="s">
        <v>214</v>
      </c>
    </row>
    <row r="552" s="15" customFormat="1">
      <c r="A552" s="15"/>
      <c r="B552" s="256"/>
      <c r="C552" s="257"/>
      <c r="D552" s="236" t="s">
        <v>225</v>
      </c>
      <c r="E552" s="258" t="s">
        <v>32</v>
      </c>
      <c r="F552" s="259" t="s">
        <v>256</v>
      </c>
      <c r="G552" s="257"/>
      <c r="H552" s="260">
        <v>203.82500000000002</v>
      </c>
      <c r="I552" s="261"/>
      <c r="J552" s="257"/>
      <c r="K552" s="257"/>
      <c r="L552" s="262"/>
      <c r="M552" s="263"/>
      <c r="N552" s="264"/>
      <c r="O552" s="264"/>
      <c r="P552" s="264"/>
      <c r="Q552" s="264"/>
      <c r="R552" s="264"/>
      <c r="S552" s="264"/>
      <c r="T552" s="265"/>
      <c r="U552" s="15"/>
      <c r="V552" s="15"/>
      <c r="W552" s="15"/>
      <c r="X552" s="15"/>
      <c r="Y552" s="15"/>
      <c r="Z552" s="15"/>
      <c r="AA552" s="15"/>
      <c r="AB552" s="15"/>
      <c r="AC552" s="15"/>
      <c r="AD552" s="15"/>
      <c r="AE552" s="15"/>
      <c r="AT552" s="266" t="s">
        <v>225</v>
      </c>
      <c r="AU552" s="266" t="s">
        <v>85</v>
      </c>
      <c r="AV552" s="15" t="s">
        <v>215</v>
      </c>
      <c r="AW552" s="15" t="s">
        <v>38</v>
      </c>
      <c r="AX552" s="15" t="s">
        <v>83</v>
      </c>
      <c r="AY552" s="266" t="s">
        <v>214</v>
      </c>
    </row>
    <row r="553" s="2" customFormat="1" ht="33" customHeight="1">
      <c r="A553" s="42"/>
      <c r="B553" s="43"/>
      <c r="C553" s="216" t="s">
        <v>497</v>
      </c>
      <c r="D553" s="216" t="s">
        <v>217</v>
      </c>
      <c r="E553" s="217" t="s">
        <v>5555</v>
      </c>
      <c r="F553" s="218" t="s">
        <v>5556</v>
      </c>
      <c r="G553" s="219" t="s">
        <v>230</v>
      </c>
      <c r="H553" s="220">
        <v>489.82499999999999</v>
      </c>
      <c r="I553" s="221"/>
      <c r="J553" s="222">
        <f>ROUND(I553*H553,2)</f>
        <v>0</v>
      </c>
      <c r="K553" s="218" t="s">
        <v>221</v>
      </c>
      <c r="L553" s="48"/>
      <c r="M553" s="223" t="s">
        <v>32</v>
      </c>
      <c r="N553" s="224" t="s">
        <v>47</v>
      </c>
      <c r="O553" s="88"/>
      <c r="P553" s="225">
        <f>O553*H553</f>
        <v>0</v>
      </c>
      <c r="Q553" s="225">
        <v>0.01162</v>
      </c>
      <c r="R553" s="225">
        <f>Q553*H553</f>
        <v>5.6917665</v>
      </c>
      <c r="S553" s="225">
        <v>0</v>
      </c>
      <c r="T553" s="226">
        <f>S553*H553</f>
        <v>0</v>
      </c>
      <c r="U553" s="42"/>
      <c r="V553" s="42"/>
      <c r="W553" s="42"/>
      <c r="X553" s="42"/>
      <c r="Y553" s="42"/>
      <c r="Z553" s="42"/>
      <c r="AA553" s="42"/>
      <c r="AB553" s="42"/>
      <c r="AC553" s="42"/>
      <c r="AD553" s="42"/>
      <c r="AE553" s="42"/>
      <c r="AR553" s="227" t="s">
        <v>215</v>
      </c>
      <c r="AT553" s="227" t="s">
        <v>217</v>
      </c>
      <c r="AU553" s="227" t="s">
        <v>85</v>
      </c>
      <c r="AY553" s="20" t="s">
        <v>214</v>
      </c>
      <c r="BE553" s="228">
        <f>IF(N553="základní",J553,0)</f>
        <v>0</v>
      </c>
      <c r="BF553" s="228">
        <f>IF(N553="snížená",J553,0)</f>
        <v>0</v>
      </c>
      <c r="BG553" s="228">
        <f>IF(N553="zákl. přenesená",J553,0)</f>
        <v>0</v>
      </c>
      <c r="BH553" s="228">
        <f>IF(N553="sníž. přenesená",J553,0)</f>
        <v>0</v>
      </c>
      <c r="BI553" s="228">
        <f>IF(N553="nulová",J553,0)</f>
        <v>0</v>
      </c>
      <c r="BJ553" s="20" t="s">
        <v>83</v>
      </c>
      <c r="BK553" s="228">
        <f>ROUND(I553*H553,2)</f>
        <v>0</v>
      </c>
      <c r="BL553" s="20" t="s">
        <v>215</v>
      </c>
      <c r="BM553" s="227" t="s">
        <v>5557</v>
      </c>
    </row>
    <row r="554" s="2" customFormat="1">
      <c r="A554" s="42"/>
      <c r="B554" s="43"/>
      <c r="C554" s="44"/>
      <c r="D554" s="229" t="s">
        <v>223</v>
      </c>
      <c r="E554" s="44"/>
      <c r="F554" s="230" t="s">
        <v>5558</v>
      </c>
      <c r="G554" s="44"/>
      <c r="H554" s="44"/>
      <c r="I554" s="231"/>
      <c r="J554" s="44"/>
      <c r="K554" s="44"/>
      <c r="L554" s="48"/>
      <c r="M554" s="232"/>
      <c r="N554" s="233"/>
      <c r="O554" s="88"/>
      <c r="P554" s="88"/>
      <c r="Q554" s="88"/>
      <c r="R554" s="88"/>
      <c r="S554" s="88"/>
      <c r="T554" s="89"/>
      <c r="U554" s="42"/>
      <c r="V554" s="42"/>
      <c r="W554" s="42"/>
      <c r="X554" s="42"/>
      <c r="Y554" s="42"/>
      <c r="Z554" s="42"/>
      <c r="AA554" s="42"/>
      <c r="AB554" s="42"/>
      <c r="AC554" s="42"/>
      <c r="AD554" s="42"/>
      <c r="AE554" s="42"/>
      <c r="AT554" s="20" t="s">
        <v>223</v>
      </c>
      <c r="AU554" s="20" t="s">
        <v>85</v>
      </c>
    </row>
    <row r="555" s="13" customFormat="1">
      <c r="A555" s="13"/>
      <c r="B555" s="234"/>
      <c r="C555" s="235"/>
      <c r="D555" s="236" t="s">
        <v>225</v>
      </c>
      <c r="E555" s="237" t="s">
        <v>32</v>
      </c>
      <c r="F555" s="238" t="s">
        <v>5559</v>
      </c>
      <c r="G555" s="235"/>
      <c r="H555" s="237" t="s">
        <v>32</v>
      </c>
      <c r="I555" s="239"/>
      <c r="J555" s="235"/>
      <c r="K555" s="235"/>
      <c r="L555" s="240"/>
      <c r="M555" s="241"/>
      <c r="N555" s="242"/>
      <c r="O555" s="242"/>
      <c r="P555" s="242"/>
      <c r="Q555" s="242"/>
      <c r="R555" s="242"/>
      <c r="S555" s="242"/>
      <c r="T555" s="243"/>
      <c r="U555" s="13"/>
      <c r="V555" s="13"/>
      <c r="W555" s="13"/>
      <c r="X555" s="13"/>
      <c r="Y555" s="13"/>
      <c r="Z555" s="13"/>
      <c r="AA555" s="13"/>
      <c r="AB555" s="13"/>
      <c r="AC555" s="13"/>
      <c r="AD555" s="13"/>
      <c r="AE555" s="13"/>
      <c r="AT555" s="244" t="s">
        <v>225</v>
      </c>
      <c r="AU555" s="244" t="s">
        <v>85</v>
      </c>
      <c r="AV555" s="13" t="s">
        <v>83</v>
      </c>
      <c r="AW555" s="13" t="s">
        <v>38</v>
      </c>
      <c r="AX555" s="13" t="s">
        <v>76</v>
      </c>
      <c r="AY555" s="244" t="s">
        <v>214</v>
      </c>
    </row>
    <row r="556" s="13" customFormat="1">
      <c r="A556" s="13"/>
      <c r="B556" s="234"/>
      <c r="C556" s="235"/>
      <c r="D556" s="236" t="s">
        <v>225</v>
      </c>
      <c r="E556" s="237" t="s">
        <v>32</v>
      </c>
      <c r="F556" s="238" t="s">
        <v>5560</v>
      </c>
      <c r="G556" s="235"/>
      <c r="H556" s="237" t="s">
        <v>32</v>
      </c>
      <c r="I556" s="239"/>
      <c r="J556" s="235"/>
      <c r="K556" s="235"/>
      <c r="L556" s="240"/>
      <c r="M556" s="241"/>
      <c r="N556" s="242"/>
      <c r="O556" s="242"/>
      <c r="P556" s="242"/>
      <c r="Q556" s="242"/>
      <c r="R556" s="242"/>
      <c r="S556" s="242"/>
      <c r="T556" s="243"/>
      <c r="U556" s="13"/>
      <c r="V556" s="13"/>
      <c r="W556" s="13"/>
      <c r="X556" s="13"/>
      <c r="Y556" s="13"/>
      <c r="Z556" s="13"/>
      <c r="AA556" s="13"/>
      <c r="AB556" s="13"/>
      <c r="AC556" s="13"/>
      <c r="AD556" s="13"/>
      <c r="AE556" s="13"/>
      <c r="AT556" s="244" t="s">
        <v>225</v>
      </c>
      <c r="AU556" s="244" t="s">
        <v>85</v>
      </c>
      <c r="AV556" s="13" t="s">
        <v>83</v>
      </c>
      <c r="AW556" s="13" t="s">
        <v>38</v>
      </c>
      <c r="AX556" s="13" t="s">
        <v>76</v>
      </c>
      <c r="AY556" s="244" t="s">
        <v>214</v>
      </c>
    </row>
    <row r="557" s="13" customFormat="1">
      <c r="A557" s="13"/>
      <c r="B557" s="234"/>
      <c r="C557" s="235"/>
      <c r="D557" s="236" t="s">
        <v>225</v>
      </c>
      <c r="E557" s="237" t="s">
        <v>32</v>
      </c>
      <c r="F557" s="238" t="s">
        <v>5561</v>
      </c>
      <c r="G557" s="235"/>
      <c r="H557" s="237" t="s">
        <v>32</v>
      </c>
      <c r="I557" s="239"/>
      <c r="J557" s="235"/>
      <c r="K557" s="235"/>
      <c r="L557" s="240"/>
      <c r="M557" s="241"/>
      <c r="N557" s="242"/>
      <c r="O557" s="242"/>
      <c r="P557" s="242"/>
      <c r="Q557" s="242"/>
      <c r="R557" s="242"/>
      <c r="S557" s="242"/>
      <c r="T557" s="243"/>
      <c r="U557" s="13"/>
      <c r="V557" s="13"/>
      <c r="W557" s="13"/>
      <c r="X557" s="13"/>
      <c r="Y557" s="13"/>
      <c r="Z557" s="13"/>
      <c r="AA557" s="13"/>
      <c r="AB557" s="13"/>
      <c r="AC557" s="13"/>
      <c r="AD557" s="13"/>
      <c r="AE557" s="13"/>
      <c r="AT557" s="244" t="s">
        <v>225</v>
      </c>
      <c r="AU557" s="244" t="s">
        <v>85</v>
      </c>
      <c r="AV557" s="13" t="s">
        <v>83</v>
      </c>
      <c r="AW557" s="13" t="s">
        <v>38</v>
      </c>
      <c r="AX557" s="13" t="s">
        <v>76</v>
      </c>
      <c r="AY557" s="244" t="s">
        <v>214</v>
      </c>
    </row>
    <row r="558" s="13" customFormat="1">
      <c r="A558" s="13"/>
      <c r="B558" s="234"/>
      <c r="C558" s="235"/>
      <c r="D558" s="236" t="s">
        <v>225</v>
      </c>
      <c r="E558" s="237" t="s">
        <v>32</v>
      </c>
      <c r="F558" s="238" t="s">
        <v>5562</v>
      </c>
      <c r="G558" s="235"/>
      <c r="H558" s="237" t="s">
        <v>32</v>
      </c>
      <c r="I558" s="239"/>
      <c r="J558" s="235"/>
      <c r="K558" s="235"/>
      <c r="L558" s="240"/>
      <c r="M558" s="241"/>
      <c r="N558" s="242"/>
      <c r="O558" s="242"/>
      <c r="P558" s="242"/>
      <c r="Q558" s="242"/>
      <c r="R558" s="242"/>
      <c r="S558" s="242"/>
      <c r="T558" s="243"/>
      <c r="U558" s="13"/>
      <c r="V558" s="13"/>
      <c r="W558" s="13"/>
      <c r="X558" s="13"/>
      <c r="Y558" s="13"/>
      <c r="Z558" s="13"/>
      <c r="AA558" s="13"/>
      <c r="AB558" s="13"/>
      <c r="AC558" s="13"/>
      <c r="AD558" s="13"/>
      <c r="AE558" s="13"/>
      <c r="AT558" s="244" t="s">
        <v>225</v>
      </c>
      <c r="AU558" s="244" t="s">
        <v>85</v>
      </c>
      <c r="AV558" s="13" t="s">
        <v>83</v>
      </c>
      <c r="AW558" s="13" t="s">
        <v>38</v>
      </c>
      <c r="AX558" s="13" t="s">
        <v>76</v>
      </c>
      <c r="AY558" s="244" t="s">
        <v>214</v>
      </c>
    </row>
    <row r="559" s="13" customFormat="1">
      <c r="A559" s="13"/>
      <c r="B559" s="234"/>
      <c r="C559" s="235"/>
      <c r="D559" s="236" t="s">
        <v>225</v>
      </c>
      <c r="E559" s="237" t="s">
        <v>32</v>
      </c>
      <c r="F559" s="238" t="s">
        <v>5563</v>
      </c>
      <c r="G559" s="235"/>
      <c r="H559" s="237" t="s">
        <v>32</v>
      </c>
      <c r="I559" s="239"/>
      <c r="J559" s="235"/>
      <c r="K559" s="235"/>
      <c r="L559" s="240"/>
      <c r="M559" s="241"/>
      <c r="N559" s="242"/>
      <c r="O559" s="242"/>
      <c r="P559" s="242"/>
      <c r="Q559" s="242"/>
      <c r="R559" s="242"/>
      <c r="S559" s="242"/>
      <c r="T559" s="243"/>
      <c r="U559" s="13"/>
      <c r="V559" s="13"/>
      <c r="W559" s="13"/>
      <c r="X559" s="13"/>
      <c r="Y559" s="13"/>
      <c r="Z559" s="13"/>
      <c r="AA559" s="13"/>
      <c r="AB559" s="13"/>
      <c r="AC559" s="13"/>
      <c r="AD559" s="13"/>
      <c r="AE559" s="13"/>
      <c r="AT559" s="244" t="s">
        <v>225</v>
      </c>
      <c r="AU559" s="244" t="s">
        <v>85</v>
      </c>
      <c r="AV559" s="13" t="s">
        <v>83</v>
      </c>
      <c r="AW559" s="13" t="s">
        <v>38</v>
      </c>
      <c r="AX559" s="13" t="s">
        <v>76</v>
      </c>
      <c r="AY559" s="244" t="s">
        <v>214</v>
      </c>
    </row>
    <row r="560" s="13" customFormat="1">
      <c r="A560" s="13"/>
      <c r="B560" s="234"/>
      <c r="C560" s="235"/>
      <c r="D560" s="236" t="s">
        <v>225</v>
      </c>
      <c r="E560" s="237" t="s">
        <v>32</v>
      </c>
      <c r="F560" s="238" t="s">
        <v>5564</v>
      </c>
      <c r="G560" s="235"/>
      <c r="H560" s="237" t="s">
        <v>32</v>
      </c>
      <c r="I560" s="239"/>
      <c r="J560" s="235"/>
      <c r="K560" s="235"/>
      <c r="L560" s="240"/>
      <c r="M560" s="241"/>
      <c r="N560" s="242"/>
      <c r="O560" s="242"/>
      <c r="P560" s="242"/>
      <c r="Q560" s="242"/>
      <c r="R560" s="242"/>
      <c r="S560" s="242"/>
      <c r="T560" s="243"/>
      <c r="U560" s="13"/>
      <c r="V560" s="13"/>
      <c r="W560" s="13"/>
      <c r="X560" s="13"/>
      <c r="Y560" s="13"/>
      <c r="Z560" s="13"/>
      <c r="AA560" s="13"/>
      <c r="AB560" s="13"/>
      <c r="AC560" s="13"/>
      <c r="AD560" s="13"/>
      <c r="AE560" s="13"/>
      <c r="AT560" s="244" t="s">
        <v>225</v>
      </c>
      <c r="AU560" s="244" t="s">
        <v>85</v>
      </c>
      <c r="AV560" s="13" t="s">
        <v>83</v>
      </c>
      <c r="AW560" s="13" t="s">
        <v>38</v>
      </c>
      <c r="AX560" s="13" t="s">
        <v>76</v>
      </c>
      <c r="AY560" s="244" t="s">
        <v>214</v>
      </c>
    </row>
    <row r="561" s="13" customFormat="1">
      <c r="A561" s="13"/>
      <c r="B561" s="234"/>
      <c r="C561" s="235"/>
      <c r="D561" s="236" t="s">
        <v>225</v>
      </c>
      <c r="E561" s="237" t="s">
        <v>32</v>
      </c>
      <c r="F561" s="238" t="s">
        <v>5565</v>
      </c>
      <c r="G561" s="235"/>
      <c r="H561" s="237" t="s">
        <v>32</v>
      </c>
      <c r="I561" s="239"/>
      <c r="J561" s="235"/>
      <c r="K561" s="235"/>
      <c r="L561" s="240"/>
      <c r="M561" s="241"/>
      <c r="N561" s="242"/>
      <c r="O561" s="242"/>
      <c r="P561" s="242"/>
      <c r="Q561" s="242"/>
      <c r="R561" s="242"/>
      <c r="S561" s="242"/>
      <c r="T561" s="243"/>
      <c r="U561" s="13"/>
      <c r="V561" s="13"/>
      <c r="W561" s="13"/>
      <c r="X561" s="13"/>
      <c r="Y561" s="13"/>
      <c r="Z561" s="13"/>
      <c r="AA561" s="13"/>
      <c r="AB561" s="13"/>
      <c r="AC561" s="13"/>
      <c r="AD561" s="13"/>
      <c r="AE561" s="13"/>
      <c r="AT561" s="244" t="s">
        <v>225</v>
      </c>
      <c r="AU561" s="244" t="s">
        <v>85</v>
      </c>
      <c r="AV561" s="13" t="s">
        <v>83</v>
      </c>
      <c r="AW561" s="13" t="s">
        <v>38</v>
      </c>
      <c r="AX561" s="13" t="s">
        <v>76</v>
      </c>
      <c r="AY561" s="244" t="s">
        <v>214</v>
      </c>
    </row>
    <row r="562" s="13" customFormat="1">
      <c r="A562" s="13"/>
      <c r="B562" s="234"/>
      <c r="C562" s="235"/>
      <c r="D562" s="236" t="s">
        <v>225</v>
      </c>
      <c r="E562" s="237" t="s">
        <v>32</v>
      </c>
      <c r="F562" s="238" t="s">
        <v>5566</v>
      </c>
      <c r="G562" s="235"/>
      <c r="H562" s="237" t="s">
        <v>32</v>
      </c>
      <c r="I562" s="239"/>
      <c r="J562" s="235"/>
      <c r="K562" s="235"/>
      <c r="L562" s="240"/>
      <c r="M562" s="241"/>
      <c r="N562" s="242"/>
      <c r="O562" s="242"/>
      <c r="P562" s="242"/>
      <c r="Q562" s="242"/>
      <c r="R562" s="242"/>
      <c r="S562" s="242"/>
      <c r="T562" s="243"/>
      <c r="U562" s="13"/>
      <c r="V562" s="13"/>
      <c r="W562" s="13"/>
      <c r="X562" s="13"/>
      <c r="Y562" s="13"/>
      <c r="Z562" s="13"/>
      <c r="AA562" s="13"/>
      <c r="AB562" s="13"/>
      <c r="AC562" s="13"/>
      <c r="AD562" s="13"/>
      <c r="AE562" s="13"/>
      <c r="AT562" s="244" t="s">
        <v>225</v>
      </c>
      <c r="AU562" s="244" t="s">
        <v>85</v>
      </c>
      <c r="AV562" s="13" t="s">
        <v>83</v>
      </c>
      <c r="AW562" s="13" t="s">
        <v>38</v>
      </c>
      <c r="AX562" s="13" t="s">
        <v>76</v>
      </c>
      <c r="AY562" s="244" t="s">
        <v>214</v>
      </c>
    </row>
    <row r="563" s="13" customFormat="1">
      <c r="A563" s="13"/>
      <c r="B563" s="234"/>
      <c r="C563" s="235"/>
      <c r="D563" s="236" t="s">
        <v>225</v>
      </c>
      <c r="E563" s="237" t="s">
        <v>32</v>
      </c>
      <c r="F563" s="238" t="s">
        <v>5567</v>
      </c>
      <c r="G563" s="235"/>
      <c r="H563" s="237" t="s">
        <v>32</v>
      </c>
      <c r="I563" s="239"/>
      <c r="J563" s="235"/>
      <c r="K563" s="235"/>
      <c r="L563" s="240"/>
      <c r="M563" s="241"/>
      <c r="N563" s="242"/>
      <c r="O563" s="242"/>
      <c r="P563" s="242"/>
      <c r="Q563" s="242"/>
      <c r="R563" s="242"/>
      <c r="S563" s="242"/>
      <c r="T563" s="243"/>
      <c r="U563" s="13"/>
      <c r="V563" s="13"/>
      <c r="W563" s="13"/>
      <c r="X563" s="13"/>
      <c r="Y563" s="13"/>
      <c r="Z563" s="13"/>
      <c r="AA563" s="13"/>
      <c r="AB563" s="13"/>
      <c r="AC563" s="13"/>
      <c r="AD563" s="13"/>
      <c r="AE563" s="13"/>
      <c r="AT563" s="244" t="s">
        <v>225</v>
      </c>
      <c r="AU563" s="244" t="s">
        <v>85</v>
      </c>
      <c r="AV563" s="13" t="s">
        <v>83</v>
      </c>
      <c r="AW563" s="13" t="s">
        <v>38</v>
      </c>
      <c r="AX563" s="13" t="s">
        <v>76</v>
      </c>
      <c r="AY563" s="244" t="s">
        <v>214</v>
      </c>
    </row>
    <row r="564" s="13" customFormat="1">
      <c r="A564" s="13"/>
      <c r="B564" s="234"/>
      <c r="C564" s="235"/>
      <c r="D564" s="236" t="s">
        <v>225</v>
      </c>
      <c r="E564" s="237" t="s">
        <v>32</v>
      </c>
      <c r="F564" s="238" t="s">
        <v>5568</v>
      </c>
      <c r="G564" s="235"/>
      <c r="H564" s="237" t="s">
        <v>32</v>
      </c>
      <c r="I564" s="239"/>
      <c r="J564" s="235"/>
      <c r="K564" s="235"/>
      <c r="L564" s="240"/>
      <c r="M564" s="241"/>
      <c r="N564" s="242"/>
      <c r="O564" s="242"/>
      <c r="P564" s="242"/>
      <c r="Q564" s="242"/>
      <c r="R564" s="242"/>
      <c r="S564" s="242"/>
      <c r="T564" s="243"/>
      <c r="U564" s="13"/>
      <c r="V564" s="13"/>
      <c r="W564" s="13"/>
      <c r="X564" s="13"/>
      <c r="Y564" s="13"/>
      <c r="Z564" s="13"/>
      <c r="AA564" s="13"/>
      <c r="AB564" s="13"/>
      <c r="AC564" s="13"/>
      <c r="AD564" s="13"/>
      <c r="AE564" s="13"/>
      <c r="AT564" s="244" t="s">
        <v>225</v>
      </c>
      <c r="AU564" s="244" t="s">
        <v>85</v>
      </c>
      <c r="AV564" s="13" t="s">
        <v>83</v>
      </c>
      <c r="AW564" s="13" t="s">
        <v>38</v>
      </c>
      <c r="AX564" s="13" t="s">
        <v>76</v>
      </c>
      <c r="AY564" s="244" t="s">
        <v>214</v>
      </c>
    </row>
    <row r="565" s="13" customFormat="1">
      <c r="A565" s="13"/>
      <c r="B565" s="234"/>
      <c r="C565" s="235"/>
      <c r="D565" s="236" t="s">
        <v>225</v>
      </c>
      <c r="E565" s="237" t="s">
        <v>32</v>
      </c>
      <c r="F565" s="238" t="s">
        <v>5569</v>
      </c>
      <c r="G565" s="235"/>
      <c r="H565" s="237" t="s">
        <v>32</v>
      </c>
      <c r="I565" s="239"/>
      <c r="J565" s="235"/>
      <c r="K565" s="235"/>
      <c r="L565" s="240"/>
      <c r="M565" s="241"/>
      <c r="N565" s="242"/>
      <c r="O565" s="242"/>
      <c r="P565" s="242"/>
      <c r="Q565" s="242"/>
      <c r="R565" s="242"/>
      <c r="S565" s="242"/>
      <c r="T565" s="243"/>
      <c r="U565" s="13"/>
      <c r="V565" s="13"/>
      <c r="W565" s="13"/>
      <c r="X565" s="13"/>
      <c r="Y565" s="13"/>
      <c r="Z565" s="13"/>
      <c r="AA565" s="13"/>
      <c r="AB565" s="13"/>
      <c r="AC565" s="13"/>
      <c r="AD565" s="13"/>
      <c r="AE565" s="13"/>
      <c r="AT565" s="244" t="s">
        <v>225</v>
      </c>
      <c r="AU565" s="244" t="s">
        <v>85</v>
      </c>
      <c r="AV565" s="13" t="s">
        <v>83</v>
      </c>
      <c r="AW565" s="13" t="s">
        <v>38</v>
      </c>
      <c r="AX565" s="13" t="s">
        <v>76</v>
      </c>
      <c r="AY565" s="244" t="s">
        <v>214</v>
      </c>
    </row>
    <row r="566" s="13" customFormat="1">
      <c r="A566" s="13"/>
      <c r="B566" s="234"/>
      <c r="C566" s="235"/>
      <c r="D566" s="236" t="s">
        <v>225</v>
      </c>
      <c r="E566" s="237" t="s">
        <v>32</v>
      </c>
      <c r="F566" s="238" t="s">
        <v>5570</v>
      </c>
      <c r="G566" s="235"/>
      <c r="H566" s="237" t="s">
        <v>32</v>
      </c>
      <c r="I566" s="239"/>
      <c r="J566" s="235"/>
      <c r="K566" s="235"/>
      <c r="L566" s="240"/>
      <c r="M566" s="241"/>
      <c r="N566" s="242"/>
      <c r="O566" s="242"/>
      <c r="P566" s="242"/>
      <c r="Q566" s="242"/>
      <c r="R566" s="242"/>
      <c r="S566" s="242"/>
      <c r="T566" s="243"/>
      <c r="U566" s="13"/>
      <c r="V566" s="13"/>
      <c r="W566" s="13"/>
      <c r="X566" s="13"/>
      <c r="Y566" s="13"/>
      <c r="Z566" s="13"/>
      <c r="AA566" s="13"/>
      <c r="AB566" s="13"/>
      <c r="AC566" s="13"/>
      <c r="AD566" s="13"/>
      <c r="AE566" s="13"/>
      <c r="AT566" s="244" t="s">
        <v>225</v>
      </c>
      <c r="AU566" s="244" t="s">
        <v>85</v>
      </c>
      <c r="AV566" s="13" t="s">
        <v>83</v>
      </c>
      <c r="AW566" s="13" t="s">
        <v>38</v>
      </c>
      <c r="AX566" s="13" t="s">
        <v>76</v>
      </c>
      <c r="AY566" s="244" t="s">
        <v>214</v>
      </c>
    </row>
    <row r="567" s="14" customFormat="1">
      <c r="A567" s="14"/>
      <c r="B567" s="245"/>
      <c r="C567" s="246"/>
      <c r="D567" s="236" t="s">
        <v>225</v>
      </c>
      <c r="E567" s="247" t="s">
        <v>32</v>
      </c>
      <c r="F567" s="248" t="s">
        <v>5571</v>
      </c>
      <c r="G567" s="246"/>
      <c r="H567" s="249">
        <v>286</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225</v>
      </c>
      <c r="AU567" s="255" t="s">
        <v>85</v>
      </c>
      <c r="AV567" s="14" t="s">
        <v>85</v>
      </c>
      <c r="AW567" s="14" t="s">
        <v>38</v>
      </c>
      <c r="AX567" s="14" t="s">
        <v>76</v>
      </c>
      <c r="AY567" s="255" t="s">
        <v>214</v>
      </c>
    </row>
    <row r="568" s="16" customFormat="1">
      <c r="A568" s="16"/>
      <c r="B568" s="278"/>
      <c r="C568" s="279"/>
      <c r="D568" s="236" t="s">
        <v>225</v>
      </c>
      <c r="E568" s="280" t="s">
        <v>32</v>
      </c>
      <c r="F568" s="281" t="s">
        <v>753</v>
      </c>
      <c r="G568" s="279"/>
      <c r="H568" s="282">
        <v>286</v>
      </c>
      <c r="I568" s="283"/>
      <c r="J568" s="279"/>
      <c r="K568" s="279"/>
      <c r="L568" s="284"/>
      <c r="M568" s="285"/>
      <c r="N568" s="286"/>
      <c r="O568" s="286"/>
      <c r="P568" s="286"/>
      <c r="Q568" s="286"/>
      <c r="R568" s="286"/>
      <c r="S568" s="286"/>
      <c r="T568" s="287"/>
      <c r="U568" s="16"/>
      <c r="V568" s="16"/>
      <c r="W568" s="16"/>
      <c r="X568" s="16"/>
      <c r="Y568" s="16"/>
      <c r="Z568" s="16"/>
      <c r="AA568" s="16"/>
      <c r="AB568" s="16"/>
      <c r="AC568" s="16"/>
      <c r="AD568" s="16"/>
      <c r="AE568" s="16"/>
      <c r="AT568" s="288" t="s">
        <v>225</v>
      </c>
      <c r="AU568" s="288" t="s">
        <v>85</v>
      </c>
      <c r="AV568" s="16" t="s">
        <v>234</v>
      </c>
      <c r="AW568" s="16" t="s">
        <v>38</v>
      </c>
      <c r="AX568" s="16" t="s">
        <v>76</v>
      </c>
      <c r="AY568" s="288" t="s">
        <v>214</v>
      </c>
    </row>
    <row r="569" s="13" customFormat="1">
      <c r="A569" s="13"/>
      <c r="B569" s="234"/>
      <c r="C569" s="235"/>
      <c r="D569" s="236" t="s">
        <v>225</v>
      </c>
      <c r="E569" s="237" t="s">
        <v>32</v>
      </c>
      <c r="F569" s="238" t="s">
        <v>5311</v>
      </c>
      <c r="G569" s="235"/>
      <c r="H569" s="237" t="s">
        <v>32</v>
      </c>
      <c r="I569" s="239"/>
      <c r="J569" s="235"/>
      <c r="K569" s="235"/>
      <c r="L569" s="240"/>
      <c r="M569" s="241"/>
      <c r="N569" s="242"/>
      <c r="O569" s="242"/>
      <c r="P569" s="242"/>
      <c r="Q569" s="242"/>
      <c r="R569" s="242"/>
      <c r="S569" s="242"/>
      <c r="T569" s="243"/>
      <c r="U569" s="13"/>
      <c r="V569" s="13"/>
      <c r="W569" s="13"/>
      <c r="X569" s="13"/>
      <c r="Y569" s="13"/>
      <c r="Z569" s="13"/>
      <c r="AA569" s="13"/>
      <c r="AB569" s="13"/>
      <c r="AC569" s="13"/>
      <c r="AD569" s="13"/>
      <c r="AE569" s="13"/>
      <c r="AT569" s="244" t="s">
        <v>225</v>
      </c>
      <c r="AU569" s="244" t="s">
        <v>85</v>
      </c>
      <c r="AV569" s="13" t="s">
        <v>83</v>
      </c>
      <c r="AW569" s="13" t="s">
        <v>38</v>
      </c>
      <c r="AX569" s="13" t="s">
        <v>76</v>
      </c>
      <c r="AY569" s="244" t="s">
        <v>214</v>
      </c>
    </row>
    <row r="570" s="13" customFormat="1">
      <c r="A570" s="13"/>
      <c r="B570" s="234"/>
      <c r="C570" s="235"/>
      <c r="D570" s="236" t="s">
        <v>225</v>
      </c>
      <c r="E570" s="237" t="s">
        <v>32</v>
      </c>
      <c r="F570" s="238" t="s">
        <v>5312</v>
      </c>
      <c r="G570" s="235"/>
      <c r="H570" s="237" t="s">
        <v>32</v>
      </c>
      <c r="I570" s="239"/>
      <c r="J570" s="235"/>
      <c r="K570" s="235"/>
      <c r="L570" s="240"/>
      <c r="M570" s="241"/>
      <c r="N570" s="242"/>
      <c r="O570" s="242"/>
      <c r="P570" s="242"/>
      <c r="Q570" s="242"/>
      <c r="R570" s="242"/>
      <c r="S570" s="242"/>
      <c r="T570" s="243"/>
      <c r="U570" s="13"/>
      <c r="V570" s="13"/>
      <c r="W570" s="13"/>
      <c r="X570" s="13"/>
      <c r="Y570" s="13"/>
      <c r="Z570" s="13"/>
      <c r="AA570" s="13"/>
      <c r="AB570" s="13"/>
      <c r="AC570" s="13"/>
      <c r="AD570" s="13"/>
      <c r="AE570" s="13"/>
      <c r="AT570" s="244" t="s">
        <v>225</v>
      </c>
      <c r="AU570" s="244" t="s">
        <v>85</v>
      </c>
      <c r="AV570" s="13" t="s">
        <v>83</v>
      </c>
      <c r="AW570" s="13" t="s">
        <v>38</v>
      </c>
      <c r="AX570" s="13" t="s">
        <v>76</v>
      </c>
      <c r="AY570" s="244" t="s">
        <v>214</v>
      </c>
    </row>
    <row r="571" s="13" customFormat="1">
      <c r="A571" s="13"/>
      <c r="B571" s="234"/>
      <c r="C571" s="235"/>
      <c r="D571" s="236" t="s">
        <v>225</v>
      </c>
      <c r="E571" s="237" t="s">
        <v>32</v>
      </c>
      <c r="F571" s="238" t="s">
        <v>5313</v>
      </c>
      <c r="G571" s="235"/>
      <c r="H571" s="237" t="s">
        <v>32</v>
      </c>
      <c r="I571" s="239"/>
      <c r="J571" s="235"/>
      <c r="K571" s="235"/>
      <c r="L571" s="240"/>
      <c r="M571" s="241"/>
      <c r="N571" s="242"/>
      <c r="O571" s="242"/>
      <c r="P571" s="242"/>
      <c r="Q571" s="242"/>
      <c r="R571" s="242"/>
      <c r="S571" s="242"/>
      <c r="T571" s="243"/>
      <c r="U571" s="13"/>
      <c r="V571" s="13"/>
      <c r="W571" s="13"/>
      <c r="X571" s="13"/>
      <c r="Y571" s="13"/>
      <c r="Z571" s="13"/>
      <c r="AA571" s="13"/>
      <c r="AB571" s="13"/>
      <c r="AC571" s="13"/>
      <c r="AD571" s="13"/>
      <c r="AE571" s="13"/>
      <c r="AT571" s="244" t="s">
        <v>225</v>
      </c>
      <c r="AU571" s="244" t="s">
        <v>85</v>
      </c>
      <c r="AV571" s="13" t="s">
        <v>83</v>
      </c>
      <c r="AW571" s="13" t="s">
        <v>38</v>
      </c>
      <c r="AX571" s="13" t="s">
        <v>76</v>
      </c>
      <c r="AY571" s="244" t="s">
        <v>214</v>
      </c>
    </row>
    <row r="572" s="13" customFormat="1">
      <c r="A572" s="13"/>
      <c r="B572" s="234"/>
      <c r="C572" s="235"/>
      <c r="D572" s="236" t="s">
        <v>225</v>
      </c>
      <c r="E572" s="237" t="s">
        <v>32</v>
      </c>
      <c r="F572" s="238" t="s">
        <v>5314</v>
      </c>
      <c r="G572" s="235"/>
      <c r="H572" s="237" t="s">
        <v>32</v>
      </c>
      <c r="I572" s="239"/>
      <c r="J572" s="235"/>
      <c r="K572" s="235"/>
      <c r="L572" s="240"/>
      <c r="M572" s="241"/>
      <c r="N572" s="242"/>
      <c r="O572" s="242"/>
      <c r="P572" s="242"/>
      <c r="Q572" s="242"/>
      <c r="R572" s="242"/>
      <c r="S572" s="242"/>
      <c r="T572" s="243"/>
      <c r="U572" s="13"/>
      <c r="V572" s="13"/>
      <c r="W572" s="13"/>
      <c r="X572" s="13"/>
      <c r="Y572" s="13"/>
      <c r="Z572" s="13"/>
      <c r="AA572" s="13"/>
      <c r="AB572" s="13"/>
      <c r="AC572" s="13"/>
      <c r="AD572" s="13"/>
      <c r="AE572" s="13"/>
      <c r="AT572" s="244" t="s">
        <v>225</v>
      </c>
      <c r="AU572" s="244" t="s">
        <v>85</v>
      </c>
      <c r="AV572" s="13" t="s">
        <v>83</v>
      </c>
      <c r="AW572" s="13" t="s">
        <v>38</v>
      </c>
      <c r="AX572" s="13" t="s">
        <v>76</v>
      </c>
      <c r="AY572" s="244" t="s">
        <v>214</v>
      </c>
    </row>
    <row r="573" s="13" customFormat="1">
      <c r="A573" s="13"/>
      <c r="B573" s="234"/>
      <c r="C573" s="235"/>
      <c r="D573" s="236" t="s">
        <v>225</v>
      </c>
      <c r="E573" s="237" t="s">
        <v>32</v>
      </c>
      <c r="F573" s="238" t="s">
        <v>5315</v>
      </c>
      <c r="G573" s="235"/>
      <c r="H573" s="237" t="s">
        <v>32</v>
      </c>
      <c r="I573" s="239"/>
      <c r="J573" s="235"/>
      <c r="K573" s="235"/>
      <c r="L573" s="240"/>
      <c r="M573" s="241"/>
      <c r="N573" s="242"/>
      <c r="O573" s="242"/>
      <c r="P573" s="242"/>
      <c r="Q573" s="242"/>
      <c r="R573" s="242"/>
      <c r="S573" s="242"/>
      <c r="T573" s="243"/>
      <c r="U573" s="13"/>
      <c r="V573" s="13"/>
      <c r="W573" s="13"/>
      <c r="X573" s="13"/>
      <c r="Y573" s="13"/>
      <c r="Z573" s="13"/>
      <c r="AA573" s="13"/>
      <c r="AB573" s="13"/>
      <c r="AC573" s="13"/>
      <c r="AD573" s="13"/>
      <c r="AE573" s="13"/>
      <c r="AT573" s="244" t="s">
        <v>225</v>
      </c>
      <c r="AU573" s="244" t="s">
        <v>85</v>
      </c>
      <c r="AV573" s="13" t="s">
        <v>83</v>
      </c>
      <c r="AW573" s="13" t="s">
        <v>38</v>
      </c>
      <c r="AX573" s="13" t="s">
        <v>76</v>
      </c>
      <c r="AY573" s="244" t="s">
        <v>214</v>
      </c>
    </row>
    <row r="574" s="13" customFormat="1">
      <c r="A574" s="13"/>
      <c r="B574" s="234"/>
      <c r="C574" s="235"/>
      <c r="D574" s="236" t="s">
        <v>225</v>
      </c>
      <c r="E574" s="237" t="s">
        <v>32</v>
      </c>
      <c r="F574" s="238" t="s">
        <v>5316</v>
      </c>
      <c r="G574" s="235"/>
      <c r="H574" s="237" t="s">
        <v>32</v>
      </c>
      <c r="I574" s="239"/>
      <c r="J574" s="235"/>
      <c r="K574" s="235"/>
      <c r="L574" s="240"/>
      <c r="M574" s="241"/>
      <c r="N574" s="242"/>
      <c r="O574" s="242"/>
      <c r="P574" s="242"/>
      <c r="Q574" s="242"/>
      <c r="R574" s="242"/>
      <c r="S574" s="242"/>
      <c r="T574" s="243"/>
      <c r="U574" s="13"/>
      <c r="V574" s="13"/>
      <c r="W574" s="13"/>
      <c r="X574" s="13"/>
      <c r="Y574" s="13"/>
      <c r="Z574" s="13"/>
      <c r="AA574" s="13"/>
      <c r="AB574" s="13"/>
      <c r="AC574" s="13"/>
      <c r="AD574" s="13"/>
      <c r="AE574" s="13"/>
      <c r="AT574" s="244" t="s">
        <v>225</v>
      </c>
      <c r="AU574" s="244" t="s">
        <v>85</v>
      </c>
      <c r="AV574" s="13" t="s">
        <v>83</v>
      </c>
      <c r="AW574" s="13" t="s">
        <v>38</v>
      </c>
      <c r="AX574" s="13" t="s">
        <v>76</v>
      </c>
      <c r="AY574" s="244" t="s">
        <v>214</v>
      </c>
    </row>
    <row r="575" s="13" customFormat="1">
      <c r="A575" s="13"/>
      <c r="B575" s="234"/>
      <c r="C575" s="235"/>
      <c r="D575" s="236" t="s">
        <v>225</v>
      </c>
      <c r="E575" s="237" t="s">
        <v>32</v>
      </c>
      <c r="F575" s="238" t="s">
        <v>5317</v>
      </c>
      <c r="G575" s="235"/>
      <c r="H575" s="237" t="s">
        <v>32</v>
      </c>
      <c r="I575" s="239"/>
      <c r="J575" s="235"/>
      <c r="K575" s="235"/>
      <c r="L575" s="240"/>
      <c r="M575" s="241"/>
      <c r="N575" s="242"/>
      <c r="O575" s="242"/>
      <c r="P575" s="242"/>
      <c r="Q575" s="242"/>
      <c r="R575" s="242"/>
      <c r="S575" s="242"/>
      <c r="T575" s="243"/>
      <c r="U575" s="13"/>
      <c r="V575" s="13"/>
      <c r="W575" s="13"/>
      <c r="X575" s="13"/>
      <c r="Y575" s="13"/>
      <c r="Z575" s="13"/>
      <c r="AA575" s="13"/>
      <c r="AB575" s="13"/>
      <c r="AC575" s="13"/>
      <c r="AD575" s="13"/>
      <c r="AE575" s="13"/>
      <c r="AT575" s="244" t="s">
        <v>225</v>
      </c>
      <c r="AU575" s="244" t="s">
        <v>85</v>
      </c>
      <c r="AV575" s="13" t="s">
        <v>83</v>
      </c>
      <c r="AW575" s="13" t="s">
        <v>38</v>
      </c>
      <c r="AX575" s="13" t="s">
        <v>76</v>
      </c>
      <c r="AY575" s="244" t="s">
        <v>214</v>
      </c>
    </row>
    <row r="576" s="13" customFormat="1">
      <c r="A576" s="13"/>
      <c r="B576" s="234"/>
      <c r="C576" s="235"/>
      <c r="D576" s="236" t="s">
        <v>225</v>
      </c>
      <c r="E576" s="237" t="s">
        <v>32</v>
      </c>
      <c r="F576" s="238" t="s">
        <v>5318</v>
      </c>
      <c r="G576" s="235"/>
      <c r="H576" s="237" t="s">
        <v>32</v>
      </c>
      <c r="I576" s="239"/>
      <c r="J576" s="235"/>
      <c r="K576" s="235"/>
      <c r="L576" s="240"/>
      <c r="M576" s="241"/>
      <c r="N576" s="242"/>
      <c r="O576" s="242"/>
      <c r="P576" s="242"/>
      <c r="Q576" s="242"/>
      <c r="R576" s="242"/>
      <c r="S576" s="242"/>
      <c r="T576" s="243"/>
      <c r="U576" s="13"/>
      <c r="V576" s="13"/>
      <c r="W576" s="13"/>
      <c r="X576" s="13"/>
      <c r="Y576" s="13"/>
      <c r="Z576" s="13"/>
      <c r="AA576" s="13"/>
      <c r="AB576" s="13"/>
      <c r="AC576" s="13"/>
      <c r="AD576" s="13"/>
      <c r="AE576" s="13"/>
      <c r="AT576" s="244" t="s">
        <v>225</v>
      </c>
      <c r="AU576" s="244" t="s">
        <v>85</v>
      </c>
      <c r="AV576" s="13" t="s">
        <v>83</v>
      </c>
      <c r="AW576" s="13" t="s">
        <v>38</v>
      </c>
      <c r="AX576" s="13" t="s">
        <v>76</v>
      </c>
      <c r="AY576" s="244" t="s">
        <v>214</v>
      </c>
    </row>
    <row r="577" s="13" customFormat="1">
      <c r="A577" s="13"/>
      <c r="B577" s="234"/>
      <c r="C577" s="235"/>
      <c r="D577" s="236" t="s">
        <v>225</v>
      </c>
      <c r="E577" s="237" t="s">
        <v>32</v>
      </c>
      <c r="F577" s="238" t="s">
        <v>5319</v>
      </c>
      <c r="G577" s="235"/>
      <c r="H577" s="237" t="s">
        <v>32</v>
      </c>
      <c r="I577" s="239"/>
      <c r="J577" s="235"/>
      <c r="K577" s="235"/>
      <c r="L577" s="240"/>
      <c r="M577" s="241"/>
      <c r="N577" s="242"/>
      <c r="O577" s="242"/>
      <c r="P577" s="242"/>
      <c r="Q577" s="242"/>
      <c r="R577" s="242"/>
      <c r="S577" s="242"/>
      <c r="T577" s="243"/>
      <c r="U577" s="13"/>
      <c r="V577" s="13"/>
      <c r="W577" s="13"/>
      <c r="X577" s="13"/>
      <c r="Y577" s="13"/>
      <c r="Z577" s="13"/>
      <c r="AA577" s="13"/>
      <c r="AB577" s="13"/>
      <c r="AC577" s="13"/>
      <c r="AD577" s="13"/>
      <c r="AE577" s="13"/>
      <c r="AT577" s="244" t="s">
        <v>225</v>
      </c>
      <c r="AU577" s="244" t="s">
        <v>85</v>
      </c>
      <c r="AV577" s="13" t="s">
        <v>83</v>
      </c>
      <c r="AW577" s="13" t="s">
        <v>38</v>
      </c>
      <c r="AX577" s="13" t="s">
        <v>76</v>
      </c>
      <c r="AY577" s="244" t="s">
        <v>214</v>
      </c>
    </row>
    <row r="578" s="13" customFormat="1">
      <c r="A578" s="13"/>
      <c r="B578" s="234"/>
      <c r="C578" s="235"/>
      <c r="D578" s="236" t="s">
        <v>225</v>
      </c>
      <c r="E578" s="237" t="s">
        <v>32</v>
      </c>
      <c r="F578" s="238" t="s">
        <v>5320</v>
      </c>
      <c r="G578" s="235"/>
      <c r="H578" s="237" t="s">
        <v>32</v>
      </c>
      <c r="I578" s="239"/>
      <c r="J578" s="235"/>
      <c r="K578" s="235"/>
      <c r="L578" s="240"/>
      <c r="M578" s="241"/>
      <c r="N578" s="242"/>
      <c r="O578" s="242"/>
      <c r="P578" s="242"/>
      <c r="Q578" s="242"/>
      <c r="R578" s="242"/>
      <c r="S578" s="242"/>
      <c r="T578" s="243"/>
      <c r="U578" s="13"/>
      <c r="V578" s="13"/>
      <c r="W578" s="13"/>
      <c r="X578" s="13"/>
      <c r="Y578" s="13"/>
      <c r="Z578" s="13"/>
      <c r="AA578" s="13"/>
      <c r="AB578" s="13"/>
      <c r="AC578" s="13"/>
      <c r="AD578" s="13"/>
      <c r="AE578" s="13"/>
      <c r="AT578" s="244" t="s">
        <v>225</v>
      </c>
      <c r="AU578" s="244" t="s">
        <v>85</v>
      </c>
      <c r="AV578" s="13" t="s">
        <v>83</v>
      </c>
      <c r="AW578" s="13" t="s">
        <v>38</v>
      </c>
      <c r="AX578" s="13" t="s">
        <v>76</v>
      </c>
      <c r="AY578" s="244" t="s">
        <v>214</v>
      </c>
    </row>
    <row r="579" s="13" customFormat="1">
      <c r="A579" s="13"/>
      <c r="B579" s="234"/>
      <c r="C579" s="235"/>
      <c r="D579" s="236" t="s">
        <v>225</v>
      </c>
      <c r="E579" s="237" t="s">
        <v>32</v>
      </c>
      <c r="F579" s="238" t="s">
        <v>5321</v>
      </c>
      <c r="G579" s="235"/>
      <c r="H579" s="237" t="s">
        <v>32</v>
      </c>
      <c r="I579" s="239"/>
      <c r="J579" s="235"/>
      <c r="K579" s="235"/>
      <c r="L579" s="240"/>
      <c r="M579" s="241"/>
      <c r="N579" s="242"/>
      <c r="O579" s="242"/>
      <c r="P579" s="242"/>
      <c r="Q579" s="242"/>
      <c r="R579" s="242"/>
      <c r="S579" s="242"/>
      <c r="T579" s="243"/>
      <c r="U579" s="13"/>
      <c r="V579" s="13"/>
      <c r="W579" s="13"/>
      <c r="X579" s="13"/>
      <c r="Y579" s="13"/>
      <c r="Z579" s="13"/>
      <c r="AA579" s="13"/>
      <c r="AB579" s="13"/>
      <c r="AC579" s="13"/>
      <c r="AD579" s="13"/>
      <c r="AE579" s="13"/>
      <c r="AT579" s="244" t="s">
        <v>225</v>
      </c>
      <c r="AU579" s="244" t="s">
        <v>85</v>
      </c>
      <c r="AV579" s="13" t="s">
        <v>83</v>
      </c>
      <c r="AW579" s="13" t="s">
        <v>38</v>
      </c>
      <c r="AX579" s="13" t="s">
        <v>76</v>
      </c>
      <c r="AY579" s="244" t="s">
        <v>214</v>
      </c>
    </row>
    <row r="580" s="13" customFormat="1">
      <c r="A580" s="13"/>
      <c r="B580" s="234"/>
      <c r="C580" s="235"/>
      <c r="D580" s="236" t="s">
        <v>225</v>
      </c>
      <c r="E580" s="237" t="s">
        <v>32</v>
      </c>
      <c r="F580" s="238" t="s">
        <v>5322</v>
      </c>
      <c r="G580" s="235"/>
      <c r="H580" s="237" t="s">
        <v>32</v>
      </c>
      <c r="I580" s="239"/>
      <c r="J580" s="235"/>
      <c r="K580" s="235"/>
      <c r="L580" s="240"/>
      <c r="M580" s="241"/>
      <c r="N580" s="242"/>
      <c r="O580" s="242"/>
      <c r="P580" s="242"/>
      <c r="Q580" s="242"/>
      <c r="R580" s="242"/>
      <c r="S580" s="242"/>
      <c r="T580" s="243"/>
      <c r="U580" s="13"/>
      <c r="V580" s="13"/>
      <c r="W580" s="13"/>
      <c r="X580" s="13"/>
      <c r="Y580" s="13"/>
      <c r="Z580" s="13"/>
      <c r="AA580" s="13"/>
      <c r="AB580" s="13"/>
      <c r="AC580" s="13"/>
      <c r="AD580" s="13"/>
      <c r="AE580" s="13"/>
      <c r="AT580" s="244" t="s">
        <v>225</v>
      </c>
      <c r="AU580" s="244" t="s">
        <v>85</v>
      </c>
      <c r="AV580" s="13" t="s">
        <v>83</v>
      </c>
      <c r="AW580" s="13" t="s">
        <v>38</v>
      </c>
      <c r="AX580" s="13" t="s">
        <v>76</v>
      </c>
      <c r="AY580" s="244" t="s">
        <v>214</v>
      </c>
    </row>
    <row r="581" s="13" customFormat="1">
      <c r="A581" s="13"/>
      <c r="B581" s="234"/>
      <c r="C581" s="235"/>
      <c r="D581" s="236" t="s">
        <v>225</v>
      </c>
      <c r="E581" s="237" t="s">
        <v>32</v>
      </c>
      <c r="F581" s="238" t="s">
        <v>5323</v>
      </c>
      <c r="G581" s="235"/>
      <c r="H581" s="237" t="s">
        <v>32</v>
      </c>
      <c r="I581" s="239"/>
      <c r="J581" s="235"/>
      <c r="K581" s="235"/>
      <c r="L581" s="240"/>
      <c r="M581" s="241"/>
      <c r="N581" s="242"/>
      <c r="O581" s="242"/>
      <c r="P581" s="242"/>
      <c r="Q581" s="242"/>
      <c r="R581" s="242"/>
      <c r="S581" s="242"/>
      <c r="T581" s="243"/>
      <c r="U581" s="13"/>
      <c r="V581" s="13"/>
      <c r="W581" s="13"/>
      <c r="X581" s="13"/>
      <c r="Y581" s="13"/>
      <c r="Z581" s="13"/>
      <c r="AA581" s="13"/>
      <c r="AB581" s="13"/>
      <c r="AC581" s="13"/>
      <c r="AD581" s="13"/>
      <c r="AE581" s="13"/>
      <c r="AT581" s="244" t="s">
        <v>225</v>
      </c>
      <c r="AU581" s="244" t="s">
        <v>85</v>
      </c>
      <c r="AV581" s="13" t="s">
        <v>83</v>
      </c>
      <c r="AW581" s="13" t="s">
        <v>38</v>
      </c>
      <c r="AX581" s="13" t="s">
        <v>76</v>
      </c>
      <c r="AY581" s="244" t="s">
        <v>214</v>
      </c>
    </row>
    <row r="582" s="13" customFormat="1">
      <c r="A582" s="13"/>
      <c r="B582" s="234"/>
      <c r="C582" s="235"/>
      <c r="D582" s="236" t="s">
        <v>225</v>
      </c>
      <c r="E582" s="237" t="s">
        <v>32</v>
      </c>
      <c r="F582" s="238" t="s">
        <v>5324</v>
      </c>
      <c r="G582" s="235"/>
      <c r="H582" s="237" t="s">
        <v>32</v>
      </c>
      <c r="I582" s="239"/>
      <c r="J582" s="235"/>
      <c r="K582" s="235"/>
      <c r="L582" s="240"/>
      <c r="M582" s="241"/>
      <c r="N582" s="242"/>
      <c r="O582" s="242"/>
      <c r="P582" s="242"/>
      <c r="Q582" s="242"/>
      <c r="R582" s="242"/>
      <c r="S582" s="242"/>
      <c r="T582" s="243"/>
      <c r="U582" s="13"/>
      <c r="V582" s="13"/>
      <c r="W582" s="13"/>
      <c r="X582" s="13"/>
      <c r="Y582" s="13"/>
      <c r="Z582" s="13"/>
      <c r="AA582" s="13"/>
      <c r="AB582" s="13"/>
      <c r="AC582" s="13"/>
      <c r="AD582" s="13"/>
      <c r="AE582" s="13"/>
      <c r="AT582" s="244" t="s">
        <v>225</v>
      </c>
      <c r="AU582" s="244" t="s">
        <v>85</v>
      </c>
      <c r="AV582" s="13" t="s">
        <v>83</v>
      </c>
      <c r="AW582" s="13" t="s">
        <v>38</v>
      </c>
      <c r="AX582" s="13" t="s">
        <v>76</v>
      </c>
      <c r="AY582" s="244" t="s">
        <v>214</v>
      </c>
    </row>
    <row r="583" s="13" customFormat="1">
      <c r="A583" s="13"/>
      <c r="B583" s="234"/>
      <c r="C583" s="235"/>
      <c r="D583" s="236" t="s">
        <v>225</v>
      </c>
      <c r="E583" s="237" t="s">
        <v>32</v>
      </c>
      <c r="F583" s="238" t="s">
        <v>5325</v>
      </c>
      <c r="G583" s="235"/>
      <c r="H583" s="237" t="s">
        <v>32</v>
      </c>
      <c r="I583" s="239"/>
      <c r="J583" s="235"/>
      <c r="K583" s="235"/>
      <c r="L583" s="240"/>
      <c r="M583" s="241"/>
      <c r="N583" s="242"/>
      <c r="O583" s="242"/>
      <c r="P583" s="242"/>
      <c r="Q583" s="242"/>
      <c r="R583" s="242"/>
      <c r="S583" s="242"/>
      <c r="T583" s="243"/>
      <c r="U583" s="13"/>
      <c r="V583" s="13"/>
      <c r="W583" s="13"/>
      <c r="X583" s="13"/>
      <c r="Y583" s="13"/>
      <c r="Z583" s="13"/>
      <c r="AA583" s="13"/>
      <c r="AB583" s="13"/>
      <c r="AC583" s="13"/>
      <c r="AD583" s="13"/>
      <c r="AE583" s="13"/>
      <c r="AT583" s="244" t="s">
        <v>225</v>
      </c>
      <c r="AU583" s="244" t="s">
        <v>85</v>
      </c>
      <c r="AV583" s="13" t="s">
        <v>83</v>
      </c>
      <c r="AW583" s="13" t="s">
        <v>38</v>
      </c>
      <c r="AX583" s="13" t="s">
        <v>76</v>
      </c>
      <c r="AY583" s="244" t="s">
        <v>214</v>
      </c>
    </row>
    <row r="584" s="13" customFormat="1">
      <c r="A584" s="13"/>
      <c r="B584" s="234"/>
      <c r="C584" s="235"/>
      <c r="D584" s="236" t="s">
        <v>225</v>
      </c>
      <c r="E584" s="237" t="s">
        <v>32</v>
      </c>
      <c r="F584" s="238" t="s">
        <v>5326</v>
      </c>
      <c r="G584" s="235"/>
      <c r="H584" s="237" t="s">
        <v>32</v>
      </c>
      <c r="I584" s="239"/>
      <c r="J584" s="235"/>
      <c r="K584" s="235"/>
      <c r="L584" s="240"/>
      <c r="M584" s="241"/>
      <c r="N584" s="242"/>
      <c r="O584" s="242"/>
      <c r="P584" s="242"/>
      <c r="Q584" s="242"/>
      <c r="R584" s="242"/>
      <c r="S584" s="242"/>
      <c r="T584" s="243"/>
      <c r="U584" s="13"/>
      <c r="V584" s="13"/>
      <c r="W584" s="13"/>
      <c r="X584" s="13"/>
      <c r="Y584" s="13"/>
      <c r="Z584" s="13"/>
      <c r="AA584" s="13"/>
      <c r="AB584" s="13"/>
      <c r="AC584" s="13"/>
      <c r="AD584" s="13"/>
      <c r="AE584" s="13"/>
      <c r="AT584" s="244" t="s">
        <v>225</v>
      </c>
      <c r="AU584" s="244" t="s">
        <v>85</v>
      </c>
      <c r="AV584" s="13" t="s">
        <v>83</v>
      </c>
      <c r="AW584" s="13" t="s">
        <v>38</v>
      </c>
      <c r="AX584" s="13" t="s">
        <v>76</v>
      </c>
      <c r="AY584" s="244" t="s">
        <v>214</v>
      </c>
    </row>
    <row r="585" s="13" customFormat="1">
      <c r="A585" s="13"/>
      <c r="B585" s="234"/>
      <c r="C585" s="235"/>
      <c r="D585" s="236" t="s">
        <v>225</v>
      </c>
      <c r="E585" s="237" t="s">
        <v>32</v>
      </c>
      <c r="F585" s="238" t="s">
        <v>5327</v>
      </c>
      <c r="G585" s="235"/>
      <c r="H585" s="237" t="s">
        <v>32</v>
      </c>
      <c r="I585" s="239"/>
      <c r="J585" s="235"/>
      <c r="K585" s="235"/>
      <c r="L585" s="240"/>
      <c r="M585" s="241"/>
      <c r="N585" s="242"/>
      <c r="O585" s="242"/>
      <c r="P585" s="242"/>
      <c r="Q585" s="242"/>
      <c r="R585" s="242"/>
      <c r="S585" s="242"/>
      <c r="T585" s="243"/>
      <c r="U585" s="13"/>
      <c r="V585" s="13"/>
      <c r="W585" s="13"/>
      <c r="X585" s="13"/>
      <c r="Y585" s="13"/>
      <c r="Z585" s="13"/>
      <c r="AA585" s="13"/>
      <c r="AB585" s="13"/>
      <c r="AC585" s="13"/>
      <c r="AD585" s="13"/>
      <c r="AE585" s="13"/>
      <c r="AT585" s="244" t="s">
        <v>225</v>
      </c>
      <c r="AU585" s="244" t="s">
        <v>85</v>
      </c>
      <c r="AV585" s="13" t="s">
        <v>83</v>
      </c>
      <c r="AW585" s="13" t="s">
        <v>38</v>
      </c>
      <c r="AX585" s="13" t="s">
        <v>76</v>
      </c>
      <c r="AY585" s="244" t="s">
        <v>214</v>
      </c>
    </row>
    <row r="586" s="13" customFormat="1">
      <c r="A586" s="13"/>
      <c r="B586" s="234"/>
      <c r="C586" s="235"/>
      <c r="D586" s="236" t="s">
        <v>225</v>
      </c>
      <c r="E586" s="237" t="s">
        <v>32</v>
      </c>
      <c r="F586" s="238" t="s">
        <v>5328</v>
      </c>
      <c r="G586" s="235"/>
      <c r="H586" s="237" t="s">
        <v>32</v>
      </c>
      <c r="I586" s="239"/>
      <c r="J586" s="235"/>
      <c r="K586" s="235"/>
      <c r="L586" s="240"/>
      <c r="M586" s="241"/>
      <c r="N586" s="242"/>
      <c r="O586" s="242"/>
      <c r="P586" s="242"/>
      <c r="Q586" s="242"/>
      <c r="R586" s="242"/>
      <c r="S586" s="242"/>
      <c r="T586" s="243"/>
      <c r="U586" s="13"/>
      <c r="V586" s="13"/>
      <c r="W586" s="13"/>
      <c r="X586" s="13"/>
      <c r="Y586" s="13"/>
      <c r="Z586" s="13"/>
      <c r="AA586" s="13"/>
      <c r="AB586" s="13"/>
      <c r="AC586" s="13"/>
      <c r="AD586" s="13"/>
      <c r="AE586" s="13"/>
      <c r="AT586" s="244" t="s">
        <v>225</v>
      </c>
      <c r="AU586" s="244" t="s">
        <v>85</v>
      </c>
      <c r="AV586" s="13" t="s">
        <v>83</v>
      </c>
      <c r="AW586" s="13" t="s">
        <v>38</v>
      </c>
      <c r="AX586" s="13" t="s">
        <v>76</v>
      </c>
      <c r="AY586" s="244" t="s">
        <v>214</v>
      </c>
    </row>
    <row r="587" s="13" customFormat="1">
      <c r="A587" s="13"/>
      <c r="B587" s="234"/>
      <c r="C587" s="235"/>
      <c r="D587" s="236" t="s">
        <v>225</v>
      </c>
      <c r="E587" s="237" t="s">
        <v>32</v>
      </c>
      <c r="F587" s="238" t="s">
        <v>5329</v>
      </c>
      <c r="G587" s="235"/>
      <c r="H587" s="237" t="s">
        <v>32</v>
      </c>
      <c r="I587" s="239"/>
      <c r="J587" s="235"/>
      <c r="K587" s="235"/>
      <c r="L587" s="240"/>
      <c r="M587" s="241"/>
      <c r="N587" s="242"/>
      <c r="O587" s="242"/>
      <c r="P587" s="242"/>
      <c r="Q587" s="242"/>
      <c r="R587" s="242"/>
      <c r="S587" s="242"/>
      <c r="T587" s="243"/>
      <c r="U587" s="13"/>
      <c r="V587" s="13"/>
      <c r="W587" s="13"/>
      <c r="X587" s="13"/>
      <c r="Y587" s="13"/>
      <c r="Z587" s="13"/>
      <c r="AA587" s="13"/>
      <c r="AB587" s="13"/>
      <c r="AC587" s="13"/>
      <c r="AD587" s="13"/>
      <c r="AE587" s="13"/>
      <c r="AT587" s="244" t="s">
        <v>225</v>
      </c>
      <c r="AU587" s="244" t="s">
        <v>85</v>
      </c>
      <c r="AV587" s="13" t="s">
        <v>83</v>
      </c>
      <c r="AW587" s="13" t="s">
        <v>38</v>
      </c>
      <c r="AX587" s="13" t="s">
        <v>76</v>
      </c>
      <c r="AY587" s="244" t="s">
        <v>214</v>
      </c>
    </row>
    <row r="588" s="13" customFormat="1">
      <c r="A588" s="13"/>
      <c r="B588" s="234"/>
      <c r="C588" s="235"/>
      <c r="D588" s="236" t="s">
        <v>225</v>
      </c>
      <c r="E588" s="237" t="s">
        <v>32</v>
      </c>
      <c r="F588" s="238" t="s">
        <v>5330</v>
      </c>
      <c r="G588" s="235"/>
      <c r="H588" s="237" t="s">
        <v>32</v>
      </c>
      <c r="I588" s="239"/>
      <c r="J588" s="235"/>
      <c r="K588" s="235"/>
      <c r="L588" s="240"/>
      <c r="M588" s="241"/>
      <c r="N588" s="242"/>
      <c r="O588" s="242"/>
      <c r="P588" s="242"/>
      <c r="Q588" s="242"/>
      <c r="R588" s="242"/>
      <c r="S588" s="242"/>
      <c r="T588" s="243"/>
      <c r="U588" s="13"/>
      <c r="V588" s="13"/>
      <c r="W588" s="13"/>
      <c r="X588" s="13"/>
      <c r="Y588" s="13"/>
      <c r="Z588" s="13"/>
      <c r="AA588" s="13"/>
      <c r="AB588" s="13"/>
      <c r="AC588" s="13"/>
      <c r="AD588" s="13"/>
      <c r="AE588" s="13"/>
      <c r="AT588" s="244" t="s">
        <v>225</v>
      </c>
      <c r="AU588" s="244" t="s">
        <v>85</v>
      </c>
      <c r="AV588" s="13" t="s">
        <v>83</v>
      </c>
      <c r="AW588" s="13" t="s">
        <v>38</v>
      </c>
      <c r="AX588" s="13" t="s">
        <v>76</v>
      </c>
      <c r="AY588" s="244" t="s">
        <v>214</v>
      </c>
    </row>
    <row r="589" s="13" customFormat="1">
      <c r="A589" s="13"/>
      <c r="B589" s="234"/>
      <c r="C589" s="235"/>
      <c r="D589" s="236" t="s">
        <v>225</v>
      </c>
      <c r="E589" s="237" t="s">
        <v>32</v>
      </c>
      <c r="F589" s="238" t="s">
        <v>5331</v>
      </c>
      <c r="G589" s="235"/>
      <c r="H589" s="237" t="s">
        <v>32</v>
      </c>
      <c r="I589" s="239"/>
      <c r="J589" s="235"/>
      <c r="K589" s="235"/>
      <c r="L589" s="240"/>
      <c r="M589" s="241"/>
      <c r="N589" s="242"/>
      <c r="O589" s="242"/>
      <c r="P589" s="242"/>
      <c r="Q589" s="242"/>
      <c r="R589" s="242"/>
      <c r="S589" s="242"/>
      <c r="T589" s="243"/>
      <c r="U589" s="13"/>
      <c r="V589" s="13"/>
      <c r="W589" s="13"/>
      <c r="X589" s="13"/>
      <c r="Y589" s="13"/>
      <c r="Z589" s="13"/>
      <c r="AA589" s="13"/>
      <c r="AB589" s="13"/>
      <c r="AC589" s="13"/>
      <c r="AD589" s="13"/>
      <c r="AE589" s="13"/>
      <c r="AT589" s="244" t="s">
        <v>225</v>
      </c>
      <c r="AU589" s="244" t="s">
        <v>85</v>
      </c>
      <c r="AV589" s="13" t="s">
        <v>83</v>
      </c>
      <c r="AW589" s="13" t="s">
        <v>38</v>
      </c>
      <c r="AX589" s="13" t="s">
        <v>76</v>
      </c>
      <c r="AY589" s="244" t="s">
        <v>214</v>
      </c>
    </row>
    <row r="590" s="13" customFormat="1">
      <c r="A590" s="13"/>
      <c r="B590" s="234"/>
      <c r="C590" s="235"/>
      <c r="D590" s="236" t="s">
        <v>225</v>
      </c>
      <c r="E590" s="237" t="s">
        <v>32</v>
      </c>
      <c r="F590" s="238" t="s">
        <v>5332</v>
      </c>
      <c r="G590" s="235"/>
      <c r="H590" s="237" t="s">
        <v>32</v>
      </c>
      <c r="I590" s="239"/>
      <c r="J590" s="235"/>
      <c r="K590" s="235"/>
      <c r="L590" s="240"/>
      <c r="M590" s="241"/>
      <c r="N590" s="242"/>
      <c r="O590" s="242"/>
      <c r="P590" s="242"/>
      <c r="Q590" s="242"/>
      <c r="R590" s="242"/>
      <c r="S590" s="242"/>
      <c r="T590" s="243"/>
      <c r="U590" s="13"/>
      <c r="V590" s="13"/>
      <c r="W590" s="13"/>
      <c r="X590" s="13"/>
      <c r="Y590" s="13"/>
      <c r="Z590" s="13"/>
      <c r="AA590" s="13"/>
      <c r="AB590" s="13"/>
      <c r="AC590" s="13"/>
      <c r="AD590" s="13"/>
      <c r="AE590" s="13"/>
      <c r="AT590" s="244" t="s">
        <v>225</v>
      </c>
      <c r="AU590" s="244" t="s">
        <v>85</v>
      </c>
      <c r="AV590" s="13" t="s">
        <v>83</v>
      </c>
      <c r="AW590" s="13" t="s">
        <v>38</v>
      </c>
      <c r="AX590" s="13" t="s">
        <v>76</v>
      </c>
      <c r="AY590" s="244" t="s">
        <v>214</v>
      </c>
    </row>
    <row r="591" s="13" customFormat="1">
      <c r="A591" s="13"/>
      <c r="B591" s="234"/>
      <c r="C591" s="235"/>
      <c r="D591" s="236" t="s">
        <v>225</v>
      </c>
      <c r="E591" s="237" t="s">
        <v>32</v>
      </c>
      <c r="F591" s="238" t="s">
        <v>5333</v>
      </c>
      <c r="G591" s="235"/>
      <c r="H591" s="237" t="s">
        <v>32</v>
      </c>
      <c r="I591" s="239"/>
      <c r="J591" s="235"/>
      <c r="K591" s="235"/>
      <c r="L591" s="240"/>
      <c r="M591" s="241"/>
      <c r="N591" s="242"/>
      <c r="O591" s="242"/>
      <c r="P591" s="242"/>
      <c r="Q591" s="242"/>
      <c r="R591" s="242"/>
      <c r="S591" s="242"/>
      <c r="T591" s="243"/>
      <c r="U591" s="13"/>
      <c r="V591" s="13"/>
      <c r="W591" s="13"/>
      <c r="X591" s="13"/>
      <c r="Y591" s="13"/>
      <c r="Z591" s="13"/>
      <c r="AA591" s="13"/>
      <c r="AB591" s="13"/>
      <c r="AC591" s="13"/>
      <c r="AD591" s="13"/>
      <c r="AE591" s="13"/>
      <c r="AT591" s="244" t="s">
        <v>225</v>
      </c>
      <c r="AU591" s="244" t="s">
        <v>85</v>
      </c>
      <c r="AV591" s="13" t="s">
        <v>83</v>
      </c>
      <c r="AW591" s="13" t="s">
        <v>38</v>
      </c>
      <c r="AX591" s="13" t="s">
        <v>76</v>
      </c>
      <c r="AY591" s="244" t="s">
        <v>214</v>
      </c>
    </row>
    <row r="592" s="13" customFormat="1">
      <c r="A592" s="13"/>
      <c r="B592" s="234"/>
      <c r="C592" s="235"/>
      <c r="D592" s="236" t="s">
        <v>225</v>
      </c>
      <c r="E592" s="237" t="s">
        <v>32</v>
      </c>
      <c r="F592" s="238" t="s">
        <v>5334</v>
      </c>
      <c r="G592" s="235"/>
      <c r="H592" s="237" t="s">
        <v>32</v>
      </c>
      <c r="I592" s="239"/>
      <c r="J592" s="235"/>
      <c r="K592" s="235"/>
      <c r="L592" s="240"/>
      <c r="M592" s="241"/>
      <c r="N592" s="242"/>
      <c r="O592" s="242"/>
      <c r="P592" s="242"/>
      <c r="Q592" s="242"/>
      <c r="R592" s="242"/>
      <c r="S592" s="242"/>
      <c r="T592" s="243"/>
      <c r="U592" s="13"/>
      <c r="V592" s="13"/>
      <c r="W592" s="13"/>
      <c r="X592" s="13"/>
      <c r="Y592" s="13"/>
      <c r="Z592" s="13"/>
      <c r="AA592" s="13"/>
      <c r="AB592" s="13"/>
      <c r="AC592" s="13"/>
      <c r="AD592" s="13"/>
      <c r="AE592" s="13"/>
      <c r="AT592" s="244" t="s">
        <v>225</v>
      </c>
      <c r="AU592" s="244" t="s">
        <v>85</v>
      </c>
      <c r="AV592" s="13" t="s">
        <v>83</v>
      </c>
      <c r="AW592" s="13" t="s">
        <v>38</v>
      </c>
      <c r="AX592" s="13" t="s">
        <v>76</v>
      </c>
      <c r="AY592" s="244" t="s">
        <v>214</v>
      </c>
    </row>
    <row r="593" s="13" customFormat="1">
      <c r="A593" s="13"/>
      <c r="B593" s="234"/>
      <c r="C593" s="235"/>
      <c r="D593" s="236" t="s">
        <v>225</v>
      </c>
      <c r="E593" s="237" t="s">
        <v>32</v>
      </c>
      <c r="F593" s="238" t="s">
        <v>5335</v>
      </c>
      <c r="G593" s="235"/>
      <c r="H593" s="237" t="s">
        <v>32</v>
      </c>
      <c r="I593" s="239"/>
      <c r="J593" s="235"/>
      <c r="K593" s="235"/>
      <c r="L593" s="240"/>
      <c r="M593" s="241"/>
      <c r="N593" s="242"/>
      <c r="O593" s="242"/>
      <c r="P593" s="242"/>
      <c r="Q593" s="242"/>
      <c r="R593" s="242"/>
      <c r="S593" s="242"/>
      <c r="T593" s="243"/>
      <c r="U593" s="13"/>
      <c r="V593" s="13"/>
      <c r="W593" s="13"/>
      <c r="X593" s="13"/>
      <c r="Y593" s="13"/>
      <c r="Z593" s="13"/>
      <c r="AA593" s="13"/>
      <c r="AB593" s="13"/>
      <c r="AC593" s="13"/>
      <c r="AD593" s="13"/>
      <c r="AE593" s="13"/>
      <c r="AT593" s="244" t="s">
        <v>225</v>
      </c>
      <c r="AU593" s="244" t="s">
        <v>85</v>
      </c>
      <c r="AV593" s="13" t="s">
        <v>83</v>
      </c>
      <c r="AW593" s="13" t="s">
        <v>38</v>
      </c>
      <c r="AX593" s="13" t="s">
        <v>76</v>
      </c>
      <c r="AY593" s="244" t="s">
        <v>214</v>
      </c>
    </row>
    <row r="594" s="13" customFormat="1">
      <c r="A594" s="13"/>
      <c r="B594" s="234"/>
      <c r="C594" s="235"/>
      <c r="D594" s="236" t="s">
        <v>225</v>
      </c>
      <c r="E594" s="237" t="s">
        <v>32</v>
      </c>
      <c r="F594" s="238" t="s">
        <v>5336</v>
      </c>
      <c r="G594" s="235"/>
      <c r="H594" s="237" t="s">
        <v>32</v>
      </c>
      <c r="I594" s="239"/>
      <c r="J594" s="235"/>
      <c r="K594" s="235"/>
      <c r="L594" s="240"/>
      <c r="M594" s="241"/>
      <c r="N594" s="242"/>
      <c r="O594" s="242"/>
      <c r="P594" s="242"/>
      <c r="Q594" s="242"/>
      <c r="R594" s="242"/>
      <c r="S594" s="242"/>
      <c r="T594" s="243"/>
      <c r="U594" s="13"/>
      <c r="V594" s="13"/>
      <c r="W594" s="13"/>
      <c r="X594" s="13"/>
      <c r="Y594" s="13"/>
      <c r="Z594" s="13"/>
      <c r="AA594" s="13"/>
      <c r="AB594" s="13"/>
      <c r="AC594" s="13"/>
      <c r="AD594" s="13"/>
      <c r="AE594" s="13"/>
      <c r="AT594" s="244" t="s">
        <v>225</v>
      </c>
      <c r="AU594" s="244" t="s">
        <v>85</v>
      </c>
      <c r="AV594" s="13" t="s">
        <v>83</v>
      </c>
      <c r="AW594" s="13" t="s">
        <v>38</v>
      </c>
      <c r="AX594" s="13" t="s">
        <v>76</v>
      </c>
      <c r="AY594" s="244" t="s">
        <v>214</v>
      </c>
    </row>
    <row r="595" s="13" customFormat="1">
      <c r="A595" s="13"/>
      <c r="B595" s="234"/>
      <c r="C595" s="235"/>
      <c r="D595" s="236" t="s">
        <v>225</v>
      </c>
      <c r="E595" s="237" t="s">
        <v>32</v>
      </c>
      <c r="F595" s="238" t="s">
        <v>5337</v>
      </c>
      <c r="G595" s="235"/>
      <c r="H595" s="237" t="s">
        <v>32</v>
      </c>
      <c r="I595" s="239"/>
      <c r="J595" s="235"/>
      <c r="K595" s="235"/>
      <c r="L595" s="240"/>
      <c r="M595" s="241"/>
      <c r="N595" s="242"/>
      <c r="O595" s="242"/>
      <c r="P595" s="242"/>
      <c r="Q595" s="242"/>
      <c r="R595" s="242"/>
      <c r="S595" s="242"/>
      <c r="T595" s="243"/>
      <c r="U595" s="13"/>
      <c r="V595" s="13"/>
      <c r="W595" s="13"/>
      <c r="X595" s="13"/>
      <c r="Y595" s="13"/>
      <c r="Z595" s="13"/>
      <c r="AA595" s="13"/>
      <c r="AB595" s="13"/>
      <c r="AC595" s="13"/>
      <c r="AD595" s="13"/>
      <c r="AE595" s="13"/>
      <c r="AT595" s="244" t="s">
        <v>225</v>
      </c>
      <c r="AU595" s="244" t="s">
        <v>85</v>
      </c>
      <c r="AV595" s="13" t="s">
        <v>83</v>
      </c>
      <c r="AW595" s="13" t="s">
        <v>38</v>
      </c>
      <c r="AX595" s="13" t="s">
        <v>76</v>
      </c>
      <c r="AY595" s="244" t="s">
        <v>214</v>
      </c>
    </row>
    <row r="596" s="13" customFormat="1">
      <c r="A596" s="13"/>
      <c r="B596" s="234"/>
      <c r="C596" s="235"/>
      <c r="D596" s="236" t="s">
        <v>225</v>
      </c>
      <c r="E596" s="237" t="s">
        <v>32</v>
      </c>
      <c r="F596" s="238" t="s">
        <v>5549</v>
      </c>
      <c r="G596" s="235"/>
      <c r="H596" s="237" t="s">
        <v>32</v>
      </c>
      <c r="I596" s="239"/>
      <c r="J596" s="235"/>
      <c r="K596" s="235"/>
      <c r="L596" s="240"/>
      <c r="M596" s="241"/>
      <c r="N596" s="242"/>
      <c r="O596" s="242"/>
      <c r="P596" s="242"/>
      <c r="Q596" s="242"/>
      <c r="R596" s="242"/>
      <c r="S596" s="242"/>
      <c r="T596" s="243"/>
      <c r="U596" s="13"/>
      <c r="V596" s="13"/>
      <c r="W596" s="13"/>
      <c r="X596" s="13"/>
      <c r="Y596" s="13"/>
      <c r="Z596" s="13"/>
      <c r="AA596" s="13"/>
      <c r="AB596" s="13"/>
      <c r="AC596" s="13"/>
      <c r="AD596" s="13"/>
      <c r="AE596" s="13"/>
      <c r="AT596" s="244" t="s">
        <v>225</v>
      </c>
      <c r="AU596" s="244" t="s">
        <v>85</v>
      </c>
      <c r="AV596" s="13" t="s">
        <v>83</v>
      </c>
      <c r="AW596" s="13" t="s">
        <v>38</v>
      </c>
      <c r="AX596" s="13" t="s">
        <v>76</v>
      </c>
      <c r="AY596" s="244" t="s">
        <v>214</v>
      </c>
    </row>
    <row r="597" s="14" customFormat="1">
      <c r="A597" s="14"/>
      <c r="B597" s="245"/>
      <c r="C597" s="246"/>
      <c r="D597" s="236" t="s">
        <v>225</v>
      </c>
      <c r="E597" s="247" t="s">
        <v>32</v>
      </c>
      <c r="F597" s="248" t="s">
        <v>5550</v>
      </c>
      <c r="G597" s="246"/>
      <c r="H597" s="249">
        <v>10.275</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225</v>
      </c>
      <c r="AU597" s="255" t="s">
        <v>85</v>
      </c>
      <c r="AV597" s="14" t="s">
        <v>85</v>
      </c>
      <c r="AW597" s="14" t="s">
        <v>38</v>
      </c>
      <c r="AX597" s="14" t="s">
        <v>76</v>
      </c>
      <c r="AY597" s="255" t="s">
        <v>214</v>
      </c>
    </row>
    <row r="598" s="13" customFormat="1">
      <c r="A598" s="13"/>
      <c r="B598" s="234"/>
      <c r="C598" s="235"/>
      <c r="D598" s="236" t="s">
        <v>225</v>
      </c>
      <c r="E598" s="237" t="s">
        <v>32</v>
      </c>
      <c r="F598" s="238" t="s">
        <v>5551</v>
      </c>
      <c r="G598" s="235"/>
      <c r="H598" s="237" t="s">
        <v>32</v>
      </c>
      <c r="I598" s="239"/>
      <c r="J598" s="235"/>
      <c r="K598" s="235"/>
      <c r="L598" s="240"/>
      <c r="M598" s="241"/>
      <c r="N598" s="242"/>
      <c r="O598" s="242"/>
      <c r="P598" s="242"/>
      <c r="Q598" s="242"/>
      <c r="R598" s="242"/>
      <c r="S598" s="242"/>
      <c r="T598" s="243"/>
      <c r="U598" s="13"/>
      <c r="V598" s="13"/>
      <c r="W598" s="13"/>
      <c r="X598" s="13"/>
      <c r="Y598" s="13"/>
      <c r="Z598" s="13"/>
      <c r="AA598" s="13"/>
      <c r="AB598" s="13"/>
      <c r="AC598" s="13"/>
      <c r="AD598" s="13"/>
      <c r="AE598" s="13"/>
      <c r="AT598" s="244" t="s">
        <v>225</v>
      </c>
      <c r="AU598" s="244" t="s">
        <v>85</v>
      </c>
      <c r="AV598" s="13" t="s">
        <v>83</v>
      </c>
      <c r="AW598" s="13" t="s">
        <v>38</v>
      </c>
      <c r="AX598" s="13" t="s">
        <v>76</v>
      </c>
      <c r="AY598" s="244" t="s">
        <v>214</v>
      </c>
    </row>
    <row r="599" s="14" customFormat="1">
      <c r="A599" s="14"/>
      <c r="B599" s="245"/>
      <c r="C599" s="246"/>
      <c r="D599" s="236" t="s">
        <v>225</v>
      </c>
      <c r="E599" s="247" t="s">
        <v>32</v>
      </c>
      <c r="F599" s="248" t="s">
        <v>5552</v>
      </c>
      <c r="G599" s="246"/>
      <c r="H599" s="249">
        <v>25.25</v>
      </c>
      <c r="I599" s="250"/>
      <c r="J599" s="246"/>
      <c r="K599" s="246"/>
      <c r="L599" s="251"/>
      <c r="M599" s="252"/>
      <c r="N599" s="253"/>
      <c r="O599" s="253"/>
      <c r="P599" s="253"/>
      <c r="Q599" s="253"/>
      <c r="R599" s="253"/>
      <c r="S599" s="253"/>
      <c r="T599" s="254"/>
      <c r="U599" s="14"/>
      <c r="V599" s="14"/>
      <c r="W599" s="14"/>
      <c r="X599" s="14"/>
      <c r="Y599" s="14"/>
      <c r="Z599" s="14"/>
      <c r="AA599" s="14"/>
      <c r="AB599" s="14"/>
      <c r="AC599" s="14"/>
      <c r="AD599" s="14"/>
      <c r="AE599" s="14"/>
      <c r="AT599" s="255" t="s">
        <v>225</v>
      </c>
      <c r="AU599" s="255" t="s">
        <v>85</v>
      </c>
      <c r="AV599" s="14" t="s">
        <v>85</v>
      </c>
      <c r="AW599" s="14" t="s">
        <v>38</v>
      </c>
      <c r="AX599" s="14" t="s">
        <v>76</v>
      </c>
      <c r="AY599" s="255" t="s">
        <v>214</v>
      </c>
    </row>
    <row r="600" s="16" customFormat="1">
      <c r="A600" s="16"/>
      <c r="B600" s="278"/>
      <c r="C600" s="279"/>
      <c r="D600" s="236" t="s">
        <v>225</v>
      </c>
      <c r="E600" s="280" t="s">
        <v>32</v>
      </c>
      <c r="F600" s="281" t="s">
        <v>753</v>
      </c>
      <c r="G600" s="279"/>
      <c r="H600" s="282">
        <v>35.524999999999999</v>
      </c>
      <c r="I600" s="283"/>
      <c r="J600" s="279"/>
      <c r="K600" s="279"/>
      <c r="L600" s="284"/>
      <c r="M600" s="285"/>
      <c r="N600" s="286"/>
      <c r="O600" s="286"/>
      <c r="P600" s="286"/>
      <c r="Q600" s="286"/>
      <c r="R600" s="286"/>
      <c r="S600" s="286"/>
      <c r="T600" s="287"/>
      <c r="U600" s="16"/>
      <c r="V600" s="16"/>
      <c r="W600" s="16"/>
      <c r="X600" s="16"/>
      <c r="Y600" s="16"/>
      <c r="Z600" s="16"/>
      <c r="AA600" s="16"/>
      <c r="AB600" s="16"/>
      <c r="AC600" s="16"/>
      <c r="AD600" s="16"/>
      <c r="AE600" s="16"/>
      <c r="AT600" s="288" t="s">
        <v>225</v>
      </c>
      <c r="AU600" s="288" t="s">
        <v>85</v>
      </c>
      <c r="AV600" s="16" t="s">
        <v>234</v>
      </c>
      <c r="AW600" s="16" t="s">
        <v>38</v>
      </c>
      <c r="AX600" s="16" t="s">
        <v>76</v>
      </c>
      <c r="AY600" s="288" t="s">
        <v>214</v>
      </c>
    </row>
    <row r="601" s="13" customFormat="1">
      <c r="A601" s="13"/>
      <c r="B601" s="234"/>
      <c r="C601" s="235"/>
      <c r="D601" s="236" t="s">
        <v>225</v>
      </c>
      <c r="E601" s="237" t="s">
        <v>32</v>
      </c>
      <c r="F601" s="238" t="s">
        <v>5291</v>
      </c>
      <c r="G601" s="235"/>
      <c r="H601" s="237" t="s">
        <v>32</v>
      </c>
      <c r="I601" s="239"/>
      <c r="J601" s="235"/>
      <c r="K601" s="235"/>
      <c r="L601" s="240"/>
      <c r="M601" s="241"/>
      <c r="N601" s="242"/>
      <c r="O601" s="242"/>
      <c r="P601" s="242"/>
      <c r="Q601" s="242"/>
      <c r="R601" s="242"/>
      <c r="S601" s="242"/>
      <c r="T601" s="243"/>
      <c r="U601" s="13"/>
      <c r="V601" s="13"/>
      <c r="W601" s="13"/>
      <c r="X601" s="13"/>
      <c r="Y601" s="13"/>
      <c r="Z601" s="13"/>
      <c r="AA601" s="13"/>
      <c r="AB601" s="13"/>
      <c r="AC601" s="13"/>
      <c r="AD601" s="13"/>
      <c r="AE601" s="13"/>
      <c r="AT601" s="244" t="s">
        <v>225</v>
      </c>
      <c r="AU601" s="244" t="s">
        <v>85</v>
      </c>
      <c r="AV601" s="13" t="s">
        <v>83</v>
      </c>
      <c r="AW601" s="13" t="s">
        <v>38</v>
      </c>
      <c r="AX601" s="13" t="s">
        <v>76</v>
      </c>
      <c r="AY601" s="244" t="s">
        <v>214</v>
      </c>
    </row>
    <row r="602" s="13" customFormat="1">
      <c r="A602" s="13"/>
      <c r="B602" s="234"/>
      <c r="C602" s="235"/>
      <c r="D602" s="236" t="s">
        <v>225</v>
      </c>
      <c r="E602" s="237" t="s">
        <v>32</v>
      </c>
      <c r="F602" s="238" t="s">
        <v>5292</v>
      </c>
      <c r="G602" s="235"/>
      <c r="H602" s="237" t="s">
        <v>32</v>
      </c>
      <c r="I602" s="239"/>
      <c r="J602" s="235"/>
      <c r="K602" s="235"/>
      <c r="L602" s="240"/>
      <c r="M602" s="241"/>
      <c r="N602" s="242"/>
      <c r="O602" s="242"/>
      <c r="P602" s="242"/>
      <c r="Q602" s="242"/>
      <c r="R602" s="242"/>
      <c r="S602" s="242"/>
      <c r="T602" s="243"/>
      <c r="U602" s="13"/>
      <c r="V602" s="13"/>
      <c r="W602" s="13"/>
      <c r="X602" s="13"/>
      <c r="Y602" s="13"/>
      <c r="Z602" s="13"/>
      <c r="AA602" s="13"/>
      <c r="AB602" s="13"/>
      <c r="AC602" s="13"/>
      <c r="AD602" s="13"/>
      <c r="AE602" s="13"/>
      <c r="AT602" s="244" t="s">
        <v>225</v>
      </c>
      <c r="AU602" s="244" t="s">
        <v>85</v>
      </c>
      <c r="AV602" s="13" t="s">
        <v>83</v>
      </c>
      <c r="AW602" s="13" t="s">
        <v>38</v>
      </c>
      <c r="AX602" s="13" t="s">
        <v>76</v>
      </c>
      <c r="AY602" s="244" t="s">
        <v>214</v>
      </c>
    </row>
    <row r="603" s="13" customFormat="1">
      <c r="A603" s="13"/>
      <c r="B603" s="234"/>
      <c r="C603" s="235"/>
      <c r="D603" s="236" t="s">
        <v>225</v>
      </c>
      <c r="E603" s="237" t="s">
        <v>32</v>
      </c>
      <c r="F603" s="238" t="s">
        <v>5293</v>
      </c>
      <c r="G603" s="235"/>
      <c r="H603" s="237" t="s">
        <v>32</v>
      </c>
      <c r="I603" s="239"/>
      <c r="J603" s="235"/>
      <c r="K603" s="235"/>
      <c r="L603" s="240"/>
      <c r="M603" s="241"/>
      <c r="N603" s="242"/>
      <c r="O603" s="242"/>
      <c r="P603" s="242"/>
      <c r="Q603" s="242"/>
      <c r="R603" s="242"/>
      <c r="S603" s="242"/>
      <c r="T603" s="243"/>
      <c r="U603" s="13"/>
      <c r="V603" s="13"/>
      <c r="W603" s="13"/>
      <c r="X603" s="13"/>
      <c r="Y603" s="13"/>
      <c r="Z603" s="13"/>
      <c r="AA603" s="13"/>
      <c r="AB603" s="13"/>
      <c r="AC603" s="13"/>
      <c r="AD603" s="13"/>
      <c r="AE603" s="13"/>
      <c r="AT603" s="244" t="s">
        <v>225</v>
      </c>
      <c r="AU603" s="244" t="s">
        <v>85</v>
      </c>
      <c r="AV603" s="13" t="s">
        <v>83</v>
      </c>
      <c r="AW603" s="13" t="s">
        <v>38</v>
      </c>
      <c r="AX603" s="13" t="s">
        <v>76</v>
      </c>
      <c r="AY603" s="244" t="s">
        <v>214</v>
      </c>
    </row>
    <row r="604" s="13" customFormat="1">
      <c r="A604" s="13"/>
      <c r="B604" s="234"/>
      <c r="C604" s="235"/>
      <c r="D604" s="236" t="s">
        <v>225</v>
      </c>
      <c r="E604" s="237" t="s">
        <v>32</v>
      </c>
      <c r="F604" s="238" t="s">
        <v>5294</v>
      </c>
      <c r="G604" s="235"/>
      <c r="H604" s="237" t="s">
        <v>32</v>
      </c>
      <c r="I604" s="239"/>
      <c r="J604" s="235"/>
      <c r="K604" s="235"/>
      <c r="L604" s="240"/>
      <c r="M604" s="241"/>
      <c r="N604" s="242"/>
      <c r="O604" s="242"/>
      <c r="P604" s="242"/>
      <c r="Q604" s="242"/>
      <c r="R604" s="242"/>
      <c r="S604" s="242"/>
      <c r="T604" s="243"/>
      <c r="U604" s="13"/>
      <c r="V604" s="13"/>
      <c r="W604" s="13"/>
      <c r="X604" s="13"/>
      <c r="Y604" s="13"/>
      <c r="Z604" s="13"/>
      <c r="AA604" s="13"/>
      <c r="AB604" s="13"/>
      <c r="AC604" s="13"/>
      <c r="AD604" s="13"/>
      <c r="AE604" s="13"/>
      <c r="AT604" s="244" t="s">
        <v>225</v>
      </c>
      <c r="AU604" s="244" t="s">
        <v>85</v>
      </c>
      <c r="AV604" s="13" t="s">
        <v>83</v>
      </c>
      <c r="AW604" s="13" t="s">
        <v>38</v>
      </c>
      <c r="AX604" s="13" t="s">
        <v>76</v>
      </c>
      <c r="AY604" s="244" t="s">
        <v>214</v>
      </c>
    </row>
    <row r="605" s="13" customFormat="1">
      <c r="A605" s="13"/>
      <c r="B605" s="234"/>
      <c r="C605" s="235"/>
      <c r="D605" s="236" t="s">
        <v>225</v>
      </c>
      <c r="E605" s="237" t="s">
        <v>32</v>
      </c>
      <c r="F605" s="238" t="s">
        <v>5295</v>
      </c>
      <c r="G605" s="235"/>
      <c r="H605" s="237" t="s">
        <v>32</v>
      </c>
      <c r="I605" s="239"/>
      <c r="J605" s="235"/>
      <c r="K605" s="235"/>
      <c r="L605" s="240"/>
      <c r="M605" s="241"/>
      <c r="N605" s="242"/>
      <c r="O605" s="242"/>
      <c r="P605" s="242"/>
      <c r="Q605" s="242"/>
      <c r="R605" s="242"/>
      <c r="S605" s="242"/>
      <c r="T605" s="243"/>
      <c r="U605" s="13"/>
      <c r="V605" s="13"/>
      <c r="W605" s="13"/>
      <c r="X605" s="13"/>
      <c r="Y605" s="13"/>
      <c r="Z605" s="13"/>
      <c r="AA605" s="13"/>
      <c r="AB605" s="13"/>
      <c r="AC605" s="13"/>
      <c r="AD605" s="13"/>
      <c r="AE605" s="13"/>
      <c r="AT605" s="244" t="s">
        <v>225</v>
      </c>
      <c r="AU605" s="244" t="s">
        <v>85</v>
      </c>
      <c r="AV605" s="13" t="s">
        <v>83</v>
      </c>
      <c r="AW605" s="13" t="s">
        <v>38</v>
      </c>
      <c r="AX605" s="13" t="s">
        <v>76</v>
      </c>
      <c r="AY605" s="244" t="s">
        <v>214</v>
      </c>
    </row>
    <row r="606" s="13" customFormat="1">
      <c r="A606" s="13"/>
      <c r="B606" s="234"/>
      <c r="C606" s="235"/>
      <c r="D606" s="236" t="s">
        <v>225</v>
      </c>
      <c r="E606" s="237" t="s">
        <v>32</v>
      </c>
      <c r="F606" s="238" t="s">
        <v>5358</v>
      </c>
      <c r="G606" s="235"/>
      <c r="H606" s="237" t="s">
        <v>32</v>
      </c>
      <c r="I606" s="239"/>
      <c r="J606" s="235"/>
      <c r="K606" s="235"/>
      <c r="L606" s="240"/>
      <c r="M606" s="241"/>
      <c r="N606" s="242"/>
      <c r="O606" s="242"/>
      <c r="P606" s="242"/>
      <c r="Q606" s="242"/>
      <c r="R606" s="242"/>
      <c r="S606" s="242"/>
      <c r="T606" s="243"/>
      <c r="U606" s="13"/>
      <c r="V606" s="13"/>
      <c r="W606" s="13"/>
      <c r="X606" s="13"/>
      <c r="Y606" s="13"/>
      <c r="Z606" s="13"/>
      <c r="AA606" s="13"/>
      <c r="AB606" s="13"/>
      <c r="AC606" s="13"/>
      <c r="AD606" s="13"/>
      <c r="AE606" s="13"/>
      <c r="AT606" s="244" t="s">
        <v>225</v>
      </c>
      <c r="AU606" s="244" t="s">
        <v>85</v>
      </c>
      <c r="AV606" s="13" t="s">
        <v>83</v>
      </c>
      <c r="AW606" s="13" t="s">
        <v>38</v>
      </c>
      <c r="AX606" s="13" t="s">
        <v>76</v>
      </c>
      <c r="AY606" s="244" t="s">
        <v>214</v>
      </c>
    </row>
    <row r="607" s="13" customFormat="1">
      <c r="A607" s="13"/>
      <c r="B607" s="234"/>
      <c r="C607" s="235"/>
      <c r="D607" s="236" t="s">
        <v>225</v>
      </c>
      <c r="E607" s="237" t="s">
        <v>32</v>
      </c>
      <c r="F607" s="238" t="s">
        <v>5359</v>
      </c>
      <c r="G607" s="235"/>
      <c r="H607" s="237" t="s">
        <v>32</v>
      </c>
      <c r="I607" s="239"/>
      <c r="J607" s="235"/>
      <c r="K607" s="235"/>
      <c r="L607" s="240"/>
      <c r="M607" s="241"/>
      <c r="N607" s="242"/>
      <c r="O607" s="242"/>
      <c r="P607" s="242"/>
      <c r="Q607" s="242"/>
      <c r="R607" s="242"/>
      <c r="S607" s="242"/>
      <c r="T607" s="243"/>
      <c r="U607" s="13"/>
      <c r="V607" s="13"/>
      <c r="W607" s="13"/>
      <c r="X607" s="13"/>
      <c r="Y607" s="13"/>
      <c r="Z607" s="13"/>
      <c r="AA607" s="13"/>
      <c r="AB607" s="13"/>
      <c r="AC607" s="13"/>
      <c r="AD607" s="13"/>
      <c r="AE607" s="13"/>
      <c r="AT607" s="244" t="s">
        <v>225</v>
      </c>
      <c r="AU607" s="244" t="s">
        <v>85</v>
      </c>
      <c r="AV607" s="13" t="s">
        <v>83</v>
      </c>
      <c r="AW607" s="13" t="s">
        <v>38</v>
      </c>
      <c r="AX607" s="13" t="s">
        <v>76</v>
      </c>
      <c r="AY607" s="244" t="s">
        <v>214</v>
      </c>
    </row>
    <row r="608" s="13" customFormat="1">
      <c r="A608" s="13"/>
      <c r="B608" s="234"/>
      <c r="C608" s="235"/>
      <c r="D608" s="236" t="s">
        <v>225</v>
      </c>
      <c r="E608" s="237" t="s">
        <v>32</v>
      </c>
      <c r="F608" s="238" t="s">
        <v>5360</v>
      </c>
      <c r="G608" s="235"/>
      <c r="H608" s="237" t="s">
        <v>32</v>
      </c>
      <c r="I608" s="239"/>
      <c r="J608" s="235"/>
      <c r="K608" s="235"/>
      <c r="L608" s="240"/>
      <c r="M608" s="241"/>
      <c r="N608" s="242"/>
      <c r="O608" s="242"/>
      <c r="P608" s="242"/>
      <c r="Q608" s="242"/>
      <c r="R608" s="242"/>
      <c r="S608" s="242"/>
      <c r="T608" s="243"/>
      <c r="U608" s="13"/>
      <c r="V608" s="13"/>
      <c r="W608" s="13"/>
      <c r="X608" s="13"/>
      <c r="Y608" s="13"/>
      <c r="Z608" s="13"/>
      <c r="AA608" s="13"/>
      <c r="AB608" s="13"/>
      <c r="AC608" s="13"/>
      <c r="AD608" s="13"/>
      <c r="AE608" s="13"/>
      <c r="AT608" s="244" t="s">
        <v>225</v>
      </c>
      <c r="AU608" s="244" t="s">
        <v>85</v>
      </c>
      <c r="AV608" s="13" t="s">
        <v>83</v>
      </c>
      <c r="AW608" s="13" t="s">
        <v>38</v>
      </c>
      <c r="AX608" s="13" t="s">
        <v>76</v>
      </c>
      <c r="AY608" s="244" t="s">
        <v>214</v>
      </c>
    </row>
    <row r="609" s="13" customFormat="1">
      <c r="A609" s="13"/>
      <c r="B609" s="234"/>
      <c r="C609" s="235"/>
      <c r="D609" s="236" t="s">
        <v>225</v>
      </c>
      <c r="E609" s="237" t="s">
        <v>32</v>
      </c>
      <c r="F609" s="238" t="s">
        <v>5361</v>
      </c>
      <c r="G609" s="235"/>
      <c r="H609" s="237" t="s">
        <v>32</v>
      </c>
      <c r="I609" s="239"/>
      <c r="J609" s="235"/>
      <c r="K609" s="235"/>
      <c r="L609" s="240"/>
      <c r="M609" s="241"/>
      <c r="N609" s="242"/>
      <c r="O609" s="242"/>
      <c r="P609" s="242"/>
      <c r="Q609" s="242"/>
      <c r="R609" s="242"/>
      <c r="S609" s="242"/>
      <c r="T609" s="243"/>
      <c r="U609" s="13"/>
      <c r="V609" s="13"/>
      <c r="W609" s="13"/>
      <c r="X609" s="13"/>
      <c r="Y609" s="13"/>
      <c r="Z609" s="13"/>
      <c r="AA609" s="13"/>
      <c r="AB609" s="13"/>
      <c r="AC609" s="13"/>
      <c r="AD609" s="13"/>
      <c r="AE609" s="13"/>
      <c r="AT609" s="244" t="s">
        <v>225</v>
      </c>
      <c r="AU609" s="244" t="s">
        <v>85</v>
      </c>
      <c r="AV609" s="13" t="s">
        <v>83</v>
      </c>
      <c r="AW609" s="13" t="s">
        <v>38</v>
      </c>
      <c r="AX609" s="13" t="s">
        <v>76</v>
      </c>
      <c r="AY609" s="244" t="s">
        <v>214</v>
      </c>
    </row>
    <row r="610" s="13" customFormat="1">
      <c r="A610" s="13"/>
      <c r="B610" s="234"/>
      <c r="C610" s="235"/>
      <c r="D610" s="236" t="s">
        <v>225</v>
      </c>
      <c r="E610" s="237" t="s">
        <v>32</v>
      </c>
      <c r="F610" s="238" t="s">
        <v>5362</v>
      </c>
      <c r="G610" s="235"/>
      <c r="H610" s="237" t="s">
        <v>32</v>
      </c>
      <c r="I610" s="239"/>
      <c r="J610" s="235"/>
      <c r="K610" s="235"/>
      <c r="L610" s="240"/>
      <c r="M610" s="241"/>
      <c r="N610" s="242"/>
      <c r="O610" s="242"/>
      <c r="P610" s="242"/>
      <c r="Q610" s="242"/>
      <c r="R610" s="242"/>
      <c r="S610" s="242"/>
      <c r="T610" s="243"/>
      <c r="U610" s="13"/>
      <c r="V610" s="13"/>
      <c r="W610" s="13"/>
      <c r="X610" s="13"/>
      <c r="Y610" s="13"/>
      <c r="Z610" s="13"/>
      <c r="AA610" s="13"/>
      <c r="AB610" s="13"/>
      <c r="AC610" s="13"/>
      <c r="AD610" s="13"/>
      <c r="AE610" s="13"/>
      <c r="AT610" s="244" t="s">
        <v>225</v>
      </c>
      <c r="AU610" s="244" t="s">
        <v>85</v>
      </c>
      <c r="AV610" s="13" t="s">
        <v>83</v>
      </c>
      <c r="AW610" s="13" t="s">
        <v>38</v>
      </c>
      <c r="AX610" s="13" t="s">
        <v>76</v>
      </c>
      <c r="AY610" s="244" t="s">
        <v>214</v>
      </c>
    </row>
    <row r="611" s="13" customFormat="1">
      <c r="A611" s="13"/>
      <c r="B611" s="234"/>
      <c r="C611" s="235"/>
      <c r="D611" s="236" t="s">
        <v>225</v>
      </c>
      <c r="E611" s="237" t="s">
        <v>32</v>
      </c>
      <c r="F611" s="238" t="s">
        <v>5297</v>
      </c>
      <c r="G611" s="235"/>
      <c r="H611" s="237" t="s">
        <v>32</v>
      </c>
      <c r="I611" s="239"/>
      <c r="J611" s="235"/>
      <c r="K611" s="235"/>
      <c r="L611" s="240"/>
      <c r="M611" s="241"/>
      <c r="N611" s="242"/>
      <c r="O611" s="242"/>
      <c r="P611" s="242"/>
      <c r="Q611" s="242"/>
      <c r="R611" s="242"/>
      <c r="S611" s="242"/>
      <c r="T611" s="243"/>
      <c r="U611" s="13"/>
      <c r="V611" s="13"/>
      <c r="W611" s="13"/>
      <c r="X611" s="13"/>
      <c r="Y611" s="13"/>
      <c r="Z611" s="13"/>
      <c r="AA611" s="13"/>
      <c r="AB611" s="13"/>
      <c r="AC611" s="13"/>
      <c r="AD611" s="13"/>
      <c r="AE611" s="13"/>
      <c r="AT611" s="244" t="s">
        <v>225</v>
      </c>
      <c r="AU611" s="244" t="s">
        <v>85</v>
      </c>
      <c r="AV611" s="13" t="s">
        <v>83</v>
      </c>
      <c r="AW611" s="13" t="s">
        <v>38</v>
      </c>
      <c r="AX611" s="13" t="s">
        <v>76</v>
      </c>
      <c r="AY611" s="244" t="s">
        <v>214</v>
      </c>
    </row>
    <row r="612" s="13" customFormat="1">
      <c r="A612" s="13"/>
      <c r="B612" s="234"/>
      <c r="C612" s="235"/>
      <c r="D612" s="236" t="s">
        <v>225</v>
      </c>
      <c r="E612" s="237" t="s">
        <v>32</v>
      </c>
      <c r="F612" s="238" t="s">
        <v>5363</v>
      </c>
      <c r="G612" s="235"/>
      <c r="H612" s="237" t="s">
        <v>32</v>
      </c>
      <c r="I612" s="239"/>
      <c r="J612" s="235"/>
      <c r="K612" s="235"/>
      <c r="L612" s="240"/>
      <c r="M612" s="241"/>
      <c r="N612" s="242"/>
      <c r="O612" s="242"/>
      <c r="P612" s="242"/>
      <c r="Q612" s="242"/>
      <c r="R612" s="242"/>
      <c r="S612" s="242"/>
      <c r="T612" s="243"/>
      <c r="U612" s="13"/>
      <c r="V612" s="13"/>
      <c r="W612" s="13"/>
      <c r="X612" s="13"/>
      <c r="Y612" s="13"/>
      <c r="Z612" s="13"/>
      <c r="AA612" s="13"/>
      <c r="AB612" s="13"/>
      <c r="AC612" s="13"/>
      <c r="AD612" s="13"/>
      <c r="AE612" s="13"/>
      <c r="AT612" s="244" t="s">
        <v>225</v>
      </c>
      <c r="AU612" s="244" t="s">
        <v>85</v>
      </c>
      <c r="AV612" s="13" t="s">
        <v>83</v>
      </c>
      <c r="AW612" s="13" t="s">
        <v>38</v>
      </c>
      <c r="AX612" s="13" t="s">
        <v>76</v>
      </c>
      <c r="AY612" s="244" t="s">
        <v>214</v>
      </c>
    </row>
    <row r="613" s="13" customFormat="1">
      <c r="A613" s="13"/>
      <c r="B613" s="234"/>
      <c r="C613" s="235"/>
      <c r="D613" s="236" t="s">
        <v>225</v>
      </c>
      <c r="E613" s="237" t="s">
        <v>32</v>
      </c>
      <c r="F613" s="238" t="s">
        <v>5364</v>
      </c>
      <c r="G613" s="235"/>
      <c r="H613" s="237" t="s">
        <v>32</v>
      </c>
      <c r="I613" s="239"/>
      <c r="J613" s="235"/>
      <c r="K613" s="235"/>
      <c r="L613" s="240"/>
      <c r="M613" s="241"/>
      <c r="N613" s="242"/>
      <c r="O613" s="242"/>
      <c r="P613" s="242"/>
      <c r="Q613" s="242"/>
      <c r="R613" s="242"/>
      <c r="S613" s="242"/>
      <c r="T613" s="243"/>
      <c r="U613" s="13"/>
      <c r="V613" s="13"/>
      <c r="W613" s="13"/>
      <c r="X613" s="13"/>
      <c r="Y613" s="13"/>
      <c r="Z613" s="13"/>
      <c r="AA613" s="13"/>
      <c r="AB613" s="13"/>
      <c r="AC613" s="13"/>
      <c r="AD613" s="13"/>
      <c r="AE613" s="13"/>
      <c r="AT613" s="244" t="s">
        <v>225</v>
      </c>
      <c r="AU613" s="244" t="s">
        <v>85</v>
      </c>
      <c r="AV613" s="13" t="s">
        <v>83</v>
      </c>
      <c r="AW613" s="13" t="s">
        <v>38</v>
      </c>
      <c r="AX613" s="13" t="s">
        <v>76</v>
      </c>
      <c r="AY613" s="244" t="s">
        <v>214</v>
      </c>
    </row>
    <row r="614" s="13" customFormat="1">
      <c r="A614" s="13"/>
      <c r="B614" s="234"/>
      <c r="C614" s="235"/>
      <c r="D614" s="236" t="s">
        <v>225</v>
      </c>
      <c r="E614" s="237" t="s">
        <v>32</v>
      </c>
      <c r="F614" s="238" t="s">
        <v>5365</v>
      </c>
      <c r="G614" s="235"/>
      <c r="H614" s="237" t="s">
        <v>32</v>
      </c>
      <c r="I614" s="239"/>
      <c r="J614" s="235"/>
      <c r="K614" s="235"/>
      <c r="L614" s="240"/>
      <c r="M614" s="241"/>
      <c r="N614" s="242"/>
      <c r="O614" s="242"/>
      <c r="P614" s="242"/>
      <c r="Q614" s="242"/>
      <c r="R614" s="242"/>
      <c r="S614" s="242"/>
      <c r="T614" s="243"/>
      <c r="U614" s="13"/>
      <c r="V614" s="13"/>
      <c r="W614" s="13"/>
      <c r="X614" s="13"/>
      <c r="Y614" s="13"/>
      <c r="Z614" s="13"/>
      <c r="AA614" s="13"/>
      <c r="AB614" s="13"/>
      <c r="AC614" s="13"/>
      <c r="AD614" s="13"/>
      <c r="AE614" s="13"/>
      <c r="AT614" s="244" t="s">
        <v>225</v>
      </c>
      <c r="AU614" s="244" t="s">
        <v>85</v>
      </c>
      <c r="AV614" s="13" t="s">
        <v>83</v>
      </c>
      <c r="AW614" s="13" t="s">
        <v>38</v>
      </c>
      <c r="AX614" s="13" t="s">
        <v>76</v>
      </c>
      <c r="AY614" s="244" t="s">
        <v>214</v>
      </c>
    </row>
    <row r="615" s="13" customFormat="1">
      <c r="A615" s="13"/>
      <c r="B615" s="234"/>
      <c r="C615" s="235"/>
      <c r="D615" s="236" t="s">
        <v>225</v>
      </c>
      <c r="E615" s="237" t="s">
        <v>32</v>
      </c>
      <c r="F615" s="238" t="s">
        <v>5336</v>
      </c>
      <c r="G615" s="235"/>
      <c r="H615" s="237" t="s">
        <v>32</v>
      </c>
      <c r="I615" s="239"/>
      <c r="J615" s="235"/>
      <c r="K615" s="235"/>
      <c r="L615" s="240"/>
      <c r="M615" s="241"/>
      <c r="N615" s="242"/>
      <c r="O615" s="242"/>
      <c r="P615" s="242"/>
      <c r="Q615" s="242"/>
      <c r="R615" s="242"/>
      <c r="S615" s="242"/>
      <c r="T615" s="243"/>
      <c r="U615" s="13"/>
      <c r="V615" s="13"/>
      <c r="W615" s="13"/>
      <c r="X615" s="13"/>
      <c r="Y615" s="13"/>
      <c r="Z615" s="13"/>
      <c r="AA615" s="13"/>
      <c r="AB615" s="13"/>
      <c r="AC615" s="13"/>
      <c r="AD615" s="13"/>
      <c r="AE615" s="13"/>
      <c r="AT615" s="244" t="s">
        <v>225</v>
      </c>
      <c r="AU615" s="244" t="s">
        <v>85</v>
      </c>
      <c r="AV615" s="13" t="s">
        <v>83</v>
      </c>
      <c r="AW615" s="13" t="s">
        <v>38</v>
      </c>
      <c r="AX615" s="13" t="s">
        <v>76</v>
      </c>
      <c r="AY615" s="244" t="s">
        <v>214</v>
      </c>
    </row>
    <row r="616" s="13" customFormat="1">
      <c r="A616" s="13"/>
      <c r="B616" s="234"/>
      <c r="C616" s="235"/>
      <c r="D616" s="236" t="s">
        <v>225</v>
      </c>
      <c r="E616" s="237" t="s">
        <v>32</v>
      </c>
      <c r="F616" s="238" t="s">
        <v>5337</v>
      </c>
      <c r="G616" s="235"/>
      <c r="H616" s="237" t="s">
        <v>32</v>
      </c>
      <c r="I616" s="239"/>
      <c r="J616" s="235"/>
      <c r="K616" s="235"/>
      <c r="L616" s="240"/>
      <c r="M616" s="241"/>
      <c r="N616" s="242"/>
      <c r="O616" s="242"/>
      <c r="P616" s="242"/>
      <c r="Q616" s="242"/>
      <c r="R616" s="242"/>
      <c r="S616" s="242"/>
      <c r="T616" s="243"/>
      <c r="U616" s="13"/>
      <c r="V616" s="13"/>
      <c r="W616" s="13"/>
      <c r="X616" s="13"/>
      <c r="Y616" s="13"/>
      <c r="Z616" s="13"/>
      <c r="AA616" s="13"/>
      <c r="AB616" s="13"/>
      <c r="AC616" s="13"/>
      <c r="AD616" s="13"/>
      <c r="AE616" s="13"/>
      <c r="AT616" s="244" t="s">
        <v>225</v>
      </c>
      <c r="AU616" s="244" t="s">
        <v>85</v>
      </c>
      <c r="AV616" s="13" t="s">
        <v>83</v>
      </c>
      <c r="AW616" s="13" t="s">
        <v>38</v>
      </c>
      <c r="AX616" s="13" t="s">
        <v>76</v>
      </c>
      <c r="AY616" s="244" t="s">
        <v>214</v>
      </c>
    </row>
    <row r="617" s="13" customFormat="1">
      <c r="A617" s="13"/>
      <c r="B617" s="234"/>
      <c r="C617" s="235"/>
      <c r="D617" s="236" t="s">
        <v>225</v>
      </c>
      <c r="E617" s="237" t="s">
        <v>32</v>
      </c>
      <c r="F617" s="238" t="s">
        <v>5553</v>
      </c>
      <c r="G617" s="235"/>
      <c r="H617" s="237" t="s">
        <v>32</v>
      </c>
      <c r="I617" s="239"/>
      <c r="J617" s="235"/>
      <c r="K617" s="235"/>
      <c r="L617" s="240"/>
      <c r="M617" s="241"/>
      <c r="N617" s="242"/>
      <c r="O617" s="242"/>
      <c r="P617" s="242"/>
      <c r="Q617" s="242"/>
      <c r="R617" s="242"/>
      <c r="S617" s="242"/>
      <c r="T617" s="243"/>
      <c r="U617" s="13"/>
      <c r="V617" s="13"/>
      <c r="W617" s="13"/>
      <c r="X617" s="13"/>
      <c r="Y617" s="13"/>
      <c r="Z617" s="13"/>
      <c r="AA617" s="13"/>
      <c r="AB617" s="13"/>
      <c r="AC617" s="13"/>
      <c r="AD617" s="13"/>
      <c r="AE617" s="13"/>
      <c r="AT617" s="244" t="s">
        <v>225</v>
      </c>
      <c r="AU617" s="244" t="s">
        <v>85</v>
      </c>
      <c r="AV617" s="13" t="s">
        <v>83</v>
      </c>
      <c r="AW617" s="13" t="s">
        <v>38</v>
      </c>
      <c r="AX617" s="13" t="s">
        <v>76</v>
      </c>
      <c r="AY617" s="244" t="s">
        <v>214</v>
      </c>
    </row>
    <row r="618" s="14" customFormat="1">
      <c r="A618" s="14"/>
      <c r="B618" s="245"/>
      <c r="C618" s="246"/>
      <c r="D618" s="236" t="s">
        <v>225</v>
      </c>
      <c r="E618" s="247" t="s">
        <v>32</v>
      </c>
      <c r="F618" s="248" t="s">
        <v>5554</v>
      </c>
      <c r="G618" s="246"/>
      <c r="H618" s="249">
        <v>135.30000000000001</v>
      </c>
      <c r="I618" s="250"/>
      <c r="J618" s="246"/>
      <c r="K618" s="246"/>
      <c r="L618" s="251"/>
      <c r="M618" s="252"/>
      <c r="N618" s="253"/>
      <c r="O618" s="253"/>
      <c r="P618" s="253"/>
      <c r="Q618" s="253"/>
      <c r="R618" s="253"/>
      <c r="S618" s="253"/>
      <c r="T618" s="254"/>
      <c r="U618" s="14"/>
      <c r="V618" s="14"/>
      <c r="W618" s="14"/>
      <c r="X618" s="14"/>
      <c r="Y618" s="14"/>
      <c r="Z618" s="14"/>
      <c r="AA618" s="14"/>
      <c r="AB618" s="14"/>
      <c r="AC618" s="14"/>
      <c r="AD618" s="14"/>
      <c r="AE618" s="14"/>
      <c r="AT618" s="255" t="s">
        <v>225</v>
      </c>
      <c r="AU618" s="255" t="s">
        <v>85</v>
      </c>
      <c r="AV618" s="14" t="s">
        <v>85</v>
      </c>
      <c r="AW618" s="14" t="s">
        <v>38</v>
      </c>
      <c r="AX618" s="14" t="s">
        <v>76</v>
      </c>
      <c r="AY618" s="255" t="s">
        <v>214</v>
      </c>
    </row>
    <row r="619" s="13" customFormat="1">
      <c r="A619" s="13"/>
      <c r="B619" s="234"/>
      <c r="C619" s="235"/>
      <c r="D619" s="236" t="s">
        <v>225</v>
      </c>
      <c r="E619" s="237" t="s">
        <v>32</v>
      </c>
      <c r="F619" s="238" t="s">
        <v>5367</v>
      </c>
      <c r="G619" s="235"/>
      <c r="H619" s="237" t="s">
        <v>32</v>
      </c>
      <c r="I619" s="239"/>
      <c r="J619" s="235"/>
      <c r="K619" s="235"/>
      <c r="L619" s="240"/>
      <c r="M619" s="241"/>
      <c r="N619" s="242"/>
      <c r="O619" s="242"/>
      <c r="P619" s="242"/>
      <c r="Q619" s="242"/>
      <c r="R619" s="242"/>
      <c r="S619" s="242"/>
      <c r="T619" s="243"/>
      <c r="U619" s="13"/>
      <c r="V619" s="13"/>
      <c r="W619" s="13"/>
      <c r="X619" s="13"/>
      <c r="Y619" s="13"/>
      <c r="Z619" s="13"/>
      <c r="AA619" s="13"/>
      <c r="AB619" s="13"/>
      <c r="AC619" s="13"/>
      <c r="AD619" s="13"/>
      <c r="AE619" s="13"/>
      <c r="AT619" s="244" t="s">
        <v>225</v>
      </c>
      <c r="AU619" s="244" t="s">
        <v>85</v>
      </c>
      <c r="AV619" s="13" t="s">
        <v>83</v>
      </c>
      <c r="AW619" s="13" t="s">
        <v>38</v>
      </c>
      <c r="AX619" s="13" t="s">
        <v>76</v>
      </c>
      <c r="AY619" s="244" t="s">
        <v>214</v>
      </c>
    </row>
    <row r="620" s="13" customFormat="1">
      <c r="A620" s="13"/>
      <c r="B620" s="234"/>
      <c r="C620" s="235"/>
      <c r="D620" s="236" t="s">
        <v>225</v>
      </c>
      <c r="E620" s="237" t="s">
        <v>32</v>
      </c>
      <c r="F620" s="238" t="s">
        <v>5297</v>
      </c>
      <c r="G620" s="235"/>
      <c r="H620" s="237" t="s">
        <v>32</v>
      </c>
      <c r="I620" s="239"/>
      <c r="J620" s="235"/>
      <c r="K620" s="235"/>
      <c r="L620" s="240"/>
      <c r="M620" s="241"/>
      <c r="N620" s="242"/>
      <c r="O620" s="242"/>
      <c r="P620" s="242"/>
      <c r="Q620" s="242"/>
      <c r="R620" s="242"/>
      <c r="S620" s="242"/>
      <c r="T620" s="243"/>
      <c r="U620" s="13"/>
      <c r="V620" s="13"/>
      <c r="W620" s="13"/>
      <c r="X620" s="13"/>
      <c r="Y620" s="13"/>
      <c r="Z620" s="13"/>
      <c r="AA620" s="13"/>
      <c r="AB620" s="13"/>
      <c r="AC620" s="13"/>
      <c r="AD620" s="13"/>
      <c r="AE620" s="13"/>
      <c r="AT620" s="244" t="s">
        <v>225</v>
      </c>
      <c r="AU620" s="244" t="s">
        <v>85</v>
      </c>
      <c r="AV620" s="13" t="s">
        <v>83</v>
      </c>
      <c r="AW620" s="13" t="s">
        <v>38</v>
      </c>
      <c r="AX620" s="13" t="s">
        <v>76</v>
      </c>
      <c r="AY620" s="244" t="s">
        <v>214</v>
      </c>
    </row>
    <row r="621" s="13" customFormat="1">
      <c r="A621" s="13"/>
      <c r="B621" s="234"/>
      <c r="C621" s="235"/>
      <c r="D621" s="236" t="s">
        <v>225</v>
      </c>
      <c r="E621" s="237" t="s">
        <v>32</v>
      </c>
      <c r="F621" s="238" t="s">
        <v>5298</v>
      </c>
      <c r="G621" s="235"/>
      <c r="H621" s="237" t="s">
        <v>32</v>
      </c>
      <c r="I621" s="239"/>
      <c r="J621" s="235"/>
      <c r="K621" s="235"/>
      <c r="L621" s="240"/>
      <c r="M621" s="241"/>
      <c r="N621" s="242"/>
      <c r="O621" s="242"/>
      <c r="P621" s="242"/>
      <c r="Q621" s="242"/>
      <c r="R621" s="242"/>
      <c r="S621" s="242"/>
      <c r="T621" s="243"/>
      <c r="U621" s="13"/>
      <c r="V621" s="13"/>
      <c r="W621" s="13"/>
      <c r="X621" s="13"/>
      <c r="Y621" s="13"/>
      <c r="Z621" s="13"/>
      <c r="AA621" s="13"/>
      <c r="AB621" s="13"/>
      <c r="AC621" s="13"/>
      <c r="AD621" s="13"/>
      <c r="AE621" s="13"/>
      <c r="AT621" s="244" t="s">
        <v>225</v>
      </c>
      <c r="AU621" s="244" t="s">
        <v>85</v>
      </c>
      <c r="AV621" s="13" t="s">
        <v>83</v>
      </c>
      <c r="AW621" s="13" t="s">
        <v>38</v>
      </c>
      <c r="AX621" s="13" t="s">
        <v>76</v>
      </c>
      <c r="AY621" s="244" t="s">
        <v>214</v>
      </c>
    </row>
    <row r="622" s="13" customFormat="1">
      <c r="A622" s="13"/>
      <c r="B622" s="234"/>
      <c r="C622" s="235"/>
      <c r="D622" s="236" t="s">
        <v>225</v>
      </c>
      <c r="E622" s="237" t="s">
        <v>32</v>
      </c>
      <c r="F622" s="238" t="s">
        <v>5299</v>
      </c>
      <c r="G622" s="235"/>
      <c r="H622" s="237" t="s">
        <v>32</v>
      </c>
      <c r="I622" s="239"/>
      <c r="J622" s="235"/>
      <c r="K622" s="235"/>
      <c r="L622" s="240"/>
      <c r="M622" s="241"/>
      <c r="N622" s="242"/>
      <c r="O622" s="242"/>
      <c r="P622" s="242"/>
      <c r="Q622" s="242"/>
      <c r="R622" s="242"/>
      <c r="S622" s="242"/>
      <c r="T622" s="243"/>
      <c r="U622" s="13"/>
      <c r="V622" s="13"/>
      <c r="W622" s="13"/>
      <c r="X622" s="13"/>
      <c r="Y622" s="13"/>
      <c r="Z622" s="13"/>
      <c r="AA622" s="13"/>
      <c r="AB622" s="13"/>
      <c r="AC622" s="13"/>
      <c r="AD622" s="13"/>
      <c r="AE622" s="13"/>
      <c r="AT622" s="244" t="s">
        <v>225</v>
      </c>
      <c r="AU622" s="244" t="s">
        <v>85</v>
      </c>
      <c r="AV622" s="13" t="s">
        <v>83</v>
      </c>
      <c r="AW622" s="13" t="s">
        <v>38</v>
      </c>
      <c r="AX622" s="13" t="s">
        <v>76</v>
      </c>
      <c r="AY622" s="244" t="s">
        <v>214</v>
      </c>
    </row>
    <row r="623" s="13" customFormat="1">
      <c r="A623" s="13"/>
      <c r="B623" s="234"/>
      <c r="C623" s="235"/>
      <c r="D623" s="236" t="s">
        <v>225</v>
      </c>
      <c r="E623" s="237" t="s">
        <v>32</v>
      </c>
      <c r="F623" s="238" t="s">
        <v>5298</v>
      </c>
      <c r="G623" s="235"/>
      <c r="H623" s="237" t="s">
        <v>32</v>
      </c>
      <c r="I623" s="239"/>
      <c r="J623" s="235"/>
      <c r="K623" s="235"/>
      <c r="L623" s="240"/>
      <c r="M623" s="241"/>
      <c r="N623" s="242"/>
      <c r="O623" s="242"/>
      <c r="P623" s="242"/>
      <c r="Q623" s="242"/>
      <c r="R623" s="242"/>
      <c r="S623" s="242"/>
      <c r="T623" s="243"/>
      <c r="U623" s="13"/>
      <c r="V623" s="13"/>
      <c r="W623" s="13"/>
      <c r="X623" s="13"/>
      <c r="Y623" s="13"/>
      <c r="Z623" s="13"/>
      <c r="AA623" s="13"/>
      <c r="AB623" s="13"/>
      <c r="AC623" s="13"/>
      <c r="AD623" s="13"/>
      <c r="AE623" s="13"/>
      <c r="AT623" s="244" t="s">
        <v>225</v>
      </c>
      <c r="AU623" s="244" t="s">
        <v>85</v>
      </c>
      <c r="AV623" s="13" t="s">
        <v>83</v>
      </c>
      <c r="AW623" s="13" t="s">
        <v>38</v>
      </c>
      <c r="AX623" s="13" t="s">
        <v>76</v>
      </c>
      <c r="AY623" s="244" t="s">
        <v>214</v>
      </c>
    </row>
    <row r="624" s="13" customFormat="1">
      <c r="A624" s="13"/>
      <c r="B624" s="234"/>
      <c r="C624" s="235"/>
      <c r="D624" s="236" t="s">
        <v>225</v>
      </c>
      <c r="E624" s="237" t="s">
        <v>32</v>
      </c>
      <c r="F624" s="238" t="s">
        <v>5300</v>
      </c>
      <c r="G624" s="235"/>
      <c r="H624" s="237" t="s">
        <v>32</v>
      </c>
      <c r="I624" s="239"/>
      <c r="J624" s="235"/>
      <c r="K624" s="235"/>
      <c r="L624" s="240"/>
      <c r="M624" s="241"/>
      <c r="N624" s="242"/>
      <c r="O624" s="242"/>
      <c r="P624" s="242"/>
      <c r="Q624" s="242"/>
      <c r="R624" s="242"/>
      <c r="S624" s="242"/>
      <c r="T624" s="243"/>
      <c r="U624" s="13"/>
      <c r="V624" s="13"/>
      <c r="W624" s="13"/>
      <c r="X624" s="13"/>
      <c r="Y624" s="13"/>
      <c r="Z624" s="13"/>
      <c r="AA624" s="13"/>
      <c r="AB624" s="13"/>
      <c r="AC624" s="13"/>
      <c r="AD624" s="13"/>
      <c r="AE624" s="13"/>
      <c r="AT624" s="244" t="s">
        <v>225</v>
      </c>
      <c r="AU624" s="244" t="s">
        <v>85</v>
      </c>
      <c r="AV624" s="13" t="s">
        <v>83</v>
      </c>
      <c r="AW624" s="13" t="s">
        <v>38</v>
      </c>
      <c r="AX624" s="13" t="s">
        <v>76</v>
      </c>
      <c r="AY624" s="244" t="s">
        <v>214</v>
      </c>
    </row>
    <row r="625" s="13" customFormat="1">
      <c r="A625" s="13"/>
      <c r="B625" s="234"/>
      <c r="C625" s="235"/>
      <c r="D625" s="236" t="s">
        <v>225</v>
      </c>
      <c r="E625" s="237" t="s">
        <v>32</v>
      </c>
      <c r="F625" s="238" t="s">
        <v>5301</v>
      </c>
      <c r="G625" s="235"/>
      <c r="H625" s="237" t="s">
        <v>32</v>
      </c>
      <c r="I625" s="239"/>
      <c r="J625" s="235"/>
      <c r="K625" s="235"/>
      <c r="L625" s="240"/>
      <c r="M625" s="241"/>
      <c r="N625" s="242"/>
      <c r="O625" s="242"/>
      <c r="P625" s="242"/>
      <c r="Q625" s="242"/>
      <c r="R625" s="242"/>
      <c r="S625" s="242"/>
      <c r="T625" s="243"/>
      <c r="U625" s="13"/>
      <c r="V625" s="13"/>
      <c r="W625" s="13"/>
      <c r="X625" s="13"/>
      <c r="Y625" s="13"/>
      <c r="Z625" s="13"/>
      <c r="AA625" s="13"/>
      <c r="AB625" s="13"/>
      <c r="AC625" s="13"/>
      <c r="AD625" s="13"/>
      <c r="AE625" s="13"/>
      <c r="AT625" s="244" t="s">
        <v>225</v>
      </c>
      <c r="AU625" s="244" t="s">
        <v>85</v>
      </c>
      <c r="AV625" s="13" t="s">
        <v>83</v>
      </c>
      <c r="AW625" s="13" t="s">
        <v>38</v>
      </c>
      <c r="AX625" s="13" t="s">
        <v>76</v>
      </c>
      <c r="AY625" s="244" t="s">
        <v>214</v>
      </c>
    </row>
    <row r="626" s="13" customFormat="1">
      <c r="A626" s="13"/>
      <c r="B626" s="234"/>
      <c r="C626" s="235"/>
      <c r="D626" s="236" t="s">
        <v>225</v>
      </c>
      <c r="E626" s="237" t="s">
        <v>32</v>
      </c>
      <c r="F626" s="238" t="s">
        <v>5302</v>
      </c>
      <c r="G626" s="235"/>
      <c r="H626" s="237" t="s">
        <v>32</v>
      </c>
      <c r="I626" s="239"/>
      <c r="J626" s="235"/>
      <c r="K626" s="235"/>
      <c r="L626" s="240"/>
      <c r="M626" s="241"/>
      <c r="N626" s="242"/>
      <c r="O626" s="242"/>
      <c r="P626" s="242"/>
      <c r="Q626" s="242"/>
      <c r="R626" s="242"/>
      <c r="S626" s="242"/>
      <c r="T626" s="243"/>
      <c r="U626" s="13"/>
      <c r="V626" s="13"/>
      <c r="W626" s="13"/>
      <c r="X626" s="13"/>
      <c r="Y626" s="13"/>
      <c r="Z626" s="13"/>
      <c r="AA626" s="13"/>
      <c r="AB626" s="13"/>
      <c r="AC626" s="13"/>
      <c r="AD626" s="13"/>
      <c r="AE626" s="13"/>
      <c r="AT626" s="244" t="s">
        <v>225</v>
      </c>
      <c r="AU626" s="244" t="s">
        <v>85</v>
      </c>
      <c r="AV626" s="13" t="s">
        <v>83</v>
      </c>
      <c r="AW626" s="13" t="s">
        <v>38</v>
      </c>
      <c r="AX626" s="13" t="s">
        <v>76</v>
      </c>
      <c r="AY626" s="244" t="s">
        <v>214</v>
      </c>
    </row>
    <row r="627" s="13" customFormat="1">
      <c r="A627" s="13"/>
      <c r="B627" s="234"/>
      <c r="C627" s="235"/>
      <c r="D627" s="236" t="s">
        <v>225</v>
      </c>
      <c r="E627" s="237" t="s">
        <v>32</v>
      </c>
      <c r="F627" s="238" t="s">
        <v>5303</v>
      </c>
      <c r="G627" s="235"/>
      <c r="H627" s="237" t="s">
        <v>32</v>
      </c>
      <c r="I627" s="239"/>
      <c r="J627" s="235"/>
      <c r="K627" s="235"/>
      <c r="L627" s="240"/>
      <c r="M627" s="241"/>
      <c r="N627" s="242"/>
      <c r="O627" s="242"/>
      <c r="P627" s="242"/>
      <c r="Q627" s="242"/>
      <c r="R627" s="242"/>
      <c r="S627" s="242"/>
      <c r="T627" s="243"/>
      <c r="U627" s="13"/>
      <c r="V627" s="13"/>
      <c r="W627" s="13"/>
      <c r="X627" s="13"/>
      <c r="Y627" s="13"/>
      <c r="Z627" s="13"/>
      <c r="AA627" s="13"/>
      <c r="AB627" s="13"/>
      <c r="AC627" s="13"/>
      <c r="AD627" s="13"/>
      <c r="AE627" s="13"/>
      <c r="AT627" s="244" t="s">
        <v>225</v>
      </c>
      <c r="AU627" s="244" t="s">
        <v>85</v>
      </c>
      <c r="AV627" s="13" t="s">
        <v>83</v>
      </c>
      <c r="AW627" s="13" t="s">
        <v>38</v>
      </c>
      <c r="AX627" s="13" t="s">
        <v>76</v>
      </c>
      <c r="AY627" s="244" t="s">
        <v>214</v>
      </c>
    </row>
    <row r="628" s="13" customFormat="1">
      <c r="A628" s="13"/>
      <c r="B628" s="234"/>
      <c r="C628" s="235"/>
      <c r="D628" s="236" t="s">
        <v>225</v>
      </c>
      <c r="E628" s="237" t="s">
        <v>32</v>
      </c>
      <c r="F628" s="238" t="s">
        <v>5304</v>
      </c>
      <c r="G628" s="235"/>
      <c r="H628" s="237" t="s">
        <v>32</v>
      </c>
      <c r="I628" s="239"/>
      <c r="J628" s="235"/>
      <c r="K628" s="235"/>
      <c r="L628" s="240"/>
      <c r="M628" s="241"/>
      <c r="N628" s="242"/>
      <c r="O628" s="242"/>
      <c r="P628" s="242"/>
      <c r="Q628" s="242"/>
      <c r="R628" s="242"/>
      <c r="S628" s="242"/>
      <c r="T628" s="243"/>
      <c r="U628" s="13"/>
      <c r="V628" s="13"/>
      <c r="W628" s="13"/>
      <c r="X628" s="13"/>
      <c r="Y628" s="13"/>
      <c r="Z628" s="13"/>
      <c r="AA628" s="13"/>
      <c r="AB628" s="13"/>
      <c r="AC628" s="13"/>
      <c r="AD628" s="13"/>
      <c r="AE628" s="13"/>
      <c r="AT628" s="244" t="s">
        <v>225</v>
      </c>
      <c r="AU628" s="244" t="s">
        <v>85</v>
      </c>
      <c r="AV628" s="13" t="s">
        <v>83</v>
      </c>
      <c r="AW628" s="13" t="s">
        <v>38</v>
      </c>
      <c r="AX628" s="13" t="s">
        <v>76</v>
      </c>
      <c r="AY628" s="244" t="s">
        <v>214</v>
      </c>
    </row>
    <row r="629" s="13" customFormat="1">
      <c r="A629" s="13"/>
      <c r="B629" s="234"/>
      <c r="C629" s="235"/>
      <c r="D629" s="236" t="s">
        <v>225</v>
      </c>
      <c r="E629" s="237" t="s">
        <v>32</v>
      </c>
      <c r="F629" s="238" t="s">
        <v>5553</v>
      </c>
      <c r="G629" s="235"/>
      <c r="H629" s="237" t="s">
        <v>32</v>
      </c>
      <c r="I629" s="239"/>
      <c r="J629" s="235"/>
      <c r="K629" s="235"/>
      <c r="L629" s="240"/>
      <c r="M629" s="241"/>
      <c r="N629" s="242"/>
      <c r="O629" s="242"/>
      <c r="P629" s="242"/>
      <c r="Q629" s="242"/>
      <c r="R629" s="242"/>
      <c r="S629" s="242"/>
      <c r="T629" s="243"/>
      <c r="U629" s="13"/>
      <c r="V629" s="13"/>
      <c r="W629" s="13"/>
      <c r="X629" s="13"/>
      <c r="Y629" s="13"/>
      <c r="Z629" s="13"/>
      <c r="AA629" s="13"/>
      <c r="AB629" s="13"/>
      <c r="AC629" s="13"/>
      <c r="AD629" s="13"/>
      <c r="AE629" s="13"/>
      <c r="AT629" s="244" t="s">
        <v>225</v>
      </c>
      <c r="AU629" s="244" t="s">
        <v>85</v>
      </c>
      <c r="AV629" s="13" t="s">
        <v>83</v>
      </c>
      <c r="AW629" s="13" t="s">
        <v>38</v>
      </c>
      <c r="AX629" s="13" t="s">
        <v>76</v>
      </c>
      <c r="AY629" s="244" t="s">
        <v>214</v>
      </c>
    </row>
    <row r="630" s="14" customFormat="1">
      <c r="A630" s="14"/>
      <c r="B630" s="245"/>
      <c r="C630" s="246"/>
      <c r="D630" s="236" t="s">
        <v>225</v>
      </c>
      <c r="E630" s="247" t="s">
        <v>32</v>
      </c>
      <c r="F630" s="248" t="s">
        <v>5306</v>
      </c>
      <c r="G630" s="246"/>
      <c r="H630" s="249">
        <v>33</v>
      </c>
      <c r="I630" s="250"/>
      <c r="J630" s="246"/>
      <c r="K630" s="246"/>
      <c r="L630" s="251"/>
      <c r="M630" s="252"/>
      <c r="N630" s="253"/>
      <c r="O630" s="253"/>
      <c r="P630" s="253"/>
      <c r="Q630" s="253"/>
      <c r="R630" s="253"/>
      <c r="S630" s="253"/>
      <c r="T630" s="254"/>
      <c r="U630" s="14"/>
      <c r="V630" s="14"/>
      <c r="W630" s="14"/>
      <c r="X630" s="14"/>
      <c r="Y630" s="14"/>
      <c r="Z630" s="14"/>
      <c r="AA630" s="14"/>
      <c r="AB630" s="14"/>
      <c r="AC630" s="14"/>
      <c r="AD630" s="14"/>
      <c r="AE630" s="14"/>
      <c r="AT630" s="255" t="s">
        <v>225</v>
      </c>
      <c r="AU630" s="255" t="s">
        <v>85</v>
      </c>
      <c r="AV630" s="14" t="s">
        <v>85</v>
      </c>
      <c r="AW630" s="14" t="s">
        <v>38</v>
      </c>
      <c r="AX630" s="14" t="s">
        <v>76</v>
      </c>
      <c r="AY630" s="255" t="s">
        <v>214</v>
      </c>
    </row>
    <row r="631" s="16" customFormat="1">
      <c r="A631" s="16"/>
      <c r="B631" s="278"/>
      <c r="C631" s="279"/>
      <c r="D631" s="236" t="s">
        <v>225</v>
      </c>
      <c r="E631" s="280" t="s">
        <v>32</v>
      </c>
      <c r="F631" s="281" t="s">
        <v>753</v>
      </c>
      <c r="G631" s="279"/>
      <c r="H631" s="282">
        <v>168.30000000000001</v>
      </c>
      <c r="I631" s="283"/>
      <c r="J631" s="279"/>
      <c r="K631" s="279"/>
      <c r="L631" s="284"/>
      <c r="M631" s="285"/>
      <c r="N631" s="286"/>
      <c r="O631" s="286"/>
      <c r="P631" s="286"/>
      <c r="Q631" s="286"/>
      <c r="R631" s="286"/>
      <c r="S631" s="286"/>
      <c r="T631" s="287"/>
      <c r="U631" s="16"/>
      <c r="V631" s="16"/>
      <c r="W631" s="16"/>
      <c r="X631" s="16"/>
      <c r="Y631" s="16"/>
      <c r="Z631" s="16"/>
      <c r="AA631" s="16"/>
      <c r="AB631" s="16"/>
      <c r="AC631" s="16"/>
      <c r="AD631" s="16"/>
      <c r="AE631" s="16"/>
      <c r="AT631" s="288" t="s">
        <v>225</v>
      </c>
      <c r="AU631" s="288" t="s">
        <v>85</v>
      </c>
      <c r="AV631" s="16" t="s">
        <v>234</v>
      </c>
      <c r="AW631" s="16" t="s">
        <v>38</v>
      </c>
      <c r="AX631" s="16" t="s">
        <v>76</v>
      </c>
      <c r="AY631" s="288" t="s">
        <v>214</v>
      </c>
    </row>
    <row r="632" s="15" customFormat="1">
      <c r="A632" s="15"/>
      <c r="B632" s="256"/>
      <c r="C632" s="257"/>
      <c r="D632" s="236" t="s">
        <v>225</v>
      </c>
      <c r="E632" s="258" t="s">
        <v>32</v>
      </c>
      <c r="F632" s="259" t="s">
        <v>256</v>
      </c>
      <c r="G632" s="257"/>
      <c r="H632" s="260">
        <v>489.82499999999999</v>
      </c>
      <c r="I632" s="261"/>
      <c r="J632" s="257"/>
      <c r="K632" s="257"/>
      <c r="L632" s="262"/>
      <c r="M632" s="263"/>
      <c r="N632" s="264"/>
      <c r="O632" s="264"/>
      <c r="P632" s="264"/>
      <c r="Q632" s="264"/>
      <c r="R632" s="264"/>
      <c r="S632" s="264"/>
      <c r="T632" s="265"/>
      <c r="U632" s="15"/>
      <c r="V632" s="15"/>
      <c r="W632" s="15"/>
      <c r="X632" s="15"/>
      <c r="Y632" s="15"/>
      <c r="Z632" s="15"/>
      <c r="AA632" s="15"/>
      <c r="AB632" s="15"/>
      <c r="AC632" s="15"/>
      <c r="AD632" s="15"/>
      <c r="AE632" s="15"/>
      <c r="AT632" s="266" t="s">
        <v>225</v>
      </c>
      <c r="AU632" s="266" t="s">
        <v>85</v>
      </c>
      <c r="AV632" s="15" t="s">
        <v>215</v>
      </c>
      <c r="AW632" s="15" t="s">
        <v>38</v>
      </c>
      <c r="AX632" s="15" t="s">
        <v>83</v>
      </c>
      <c r="AY632" s="266" t="s">
        <v>214</v>
      </c>
    </row>
    <row r="633" s="2" customFormat="1" ht="24.15" customHeight="1">
      <c r="A633" s="42"/>
      <c r="B633" s="43"/>
      <c r="C633" s="216" t="s">
        <v>504</v>
      </c>
      <c r="D633" s="216" t="s">
        <v>217</v>
      </c>
      <c r="E633" s="217" t="s">
        <v>5572</v>
      </c>
      <c r="F633" s="218" t="s">
        <v>5573</v>
      </c>
      <c r="G633" s="219" t="s">
        <v>230</v>
      </c>
      <c r="H633" s="220">
        <v>1752</v>
      </c>
      <c r="I633" s="221"/>
      <c r="J633" s="222">
        <f>ROUND(I633*H633,2)</f>
        <v>0</v>
      </c>
      <c r="K633" s="218" t="s">
        <v>221</v>
      </c>
      <c r="L633" s="48"/>
      <c r="M633" s="223" t="s">
        <v>32</v>
      </c>
      <c r="N633" s="224" t="s">
        <v>47</v>
      </c>
      <c r="O633" s="88"/>
      <c r="P633" s="225">
        <f>O633*H633</f>
        <v>0</v>
      </c>
      <c r="Q633" s="225">
        <v>0</v>
      </c>
      <c r="R633" s="225">
        <f>Q633*H633</f>
        <v>0</v>
      </c>
      <c r="S633" s="225">
        <v>0</v>
      </c>
      <c r="T633" s="226">
        <f>S633*H633</f>
        <v>0</v>
      </c>
      <c r="U633" s="42"/>
      <c r="V633" s="42"/>
      <c r="W633" s="42"/>
      <c r="X633" s="42"/>
      <c r="Y633" s="42"/>
      <c r="Z633" s="42"/>
      <c r="AA633" s="42"/>
      <c r="AB633" s="42"/>
      <c r="AC633" s="42"/>
      <c r="AD633" s="42"/>
      <c r="AE633" s="42"/>
      <c r="AR633" s="227" t="s">
        <v>215</v>
      </c>
      <c r="AT633" s="227" t="s">
        <v>217</v>
      </c>
      <c r="AU633" s="227" t="s">
        <v>85</v>
      </c>
      <c r="AY633" s="20" t="s">
        <v>214</v>
      </c>
      <c r="BE633" s="228">
        <f>IF(N633="základní",J633,0)</f>
        <v>0</v>
      </c>
      <c r="BF633" s="228">
        <f>IF(N633="snížená",J633,0)</f>
        <v>0</v>
      </c>
      <c r="BG633" s="228">
        <f>IF(N633="zákl. přenesená",J633,0)</f>
        <v>0</v>
      </c>
      <c r="BH633" s="228">
        <f>IF(N633="sníž. přenesená",J633,0)</f>
        <v>0</v>
      </c>
      <c r="BI633" s="228">
        <f>IF(N633="nulová",J633,0)</f>
        <v>0</v>
      </c>
      <c r="BJ633" s="20" t="s">
        <v>83</v>
      </c>
      <c r="BK633" s="228">
        <f>ROUND(I633*H633,2)</f>
        <v>0</v>
      </c>
      <c r="BL633" s="20" t="s">
        <v>215</v>
      </c>
      <c r="BM633" s="227" t="s">
        <v>5574</v>
      </c>
    </row>
    <row r="634" s="2" customFormat="1">
      <c r="A634" s="42"/>
      <c r="B634" s="43"/>
      <c r="C634" s="44"/>
      <c r="D634" s="229" t="s">
        <v>223</v>
      </c>
      <c r="E634" s="44"/>
      <c r="F634" s="230" t="s">
        <v>5575</v>
      </c>
      <c r="G634" s="44"/>
      <c r="H634" s="44"/>
      <c r="I634" s="231"/>
      <c r="J634" s="44"/>
      <c r="K634" s="44"/>
      <c r="L634" s="48"/>
      <c r="M634" s="232"/>
      <c r="N634" s="233"/>
      <c r="O634" s="88"/>
      <c r="P634" s="88"/>
      <c r="Q634" s="88"/>
      <c r="R634" s="88"/>
      <c r="S634" s="88"/>
      <c r="T634" s="89"/>
      <c r="U634" s="42"/>
      <c r="V634" s="42"/>
      <c r="W634" s="42"/>
      <c r="X634" s="42"/>
      <c r="Y634" s="42"/>
      <c r="Z634" s="42"/>
      <c r="AA634" s="42"/>
      <c r="AB634" s="42"/>
      <c r="AC634" s="42"/>
      <c r="AD634" s="42"/>
      <c r="AE634" s="42"/>
      <c r="AT634" s="20" t="s">
        <v>223</v>
      </c>
      <c r="AU634" s="20" t="s">
        <v>85</v>
      </c>
    </row>
    <row r="635" s="2" customFormat="1" ht="44.25" customHeight="1">
      <c r="A635" s="42"/>
      <c r="B635" s="43"/>
      <c r="C635" s="216" t="s">
        <v>512</v>
      </c>
      <c r="D635" s="216" t="s">
        <v>217</v>
      </c>
      <c r="E635" s="217" t="s">
        <v>5576</v>
      </c>
      <c r="F635" s="218" t="s">
        <v>5577</v>
      </c>
      <c r="G635" s="219" t="s">
        <v>230</v>
      </c>
      <c r="H635" s="220">
        <v>1752</v>
      </c>
      <c r="I635" s="221"/>
      <c r="J635" s="222">
        <f>ROUND(I635*H635,2)</f>
        <v>0</v>
      </c>
      <c r="K635" s="218" t="s">
        <v>221</v>
      </c>
      <c r="L635" s="48"/>
      <c r="M635" s="223" t="s">
        <v>32</v>
      </c>
      <c r="N635" s="224" t="s">
        <v>47</v>
      </c>
      <c r="O635" s="88"/>
      <c r="P635" s="225">
        <f>O635*H635</f>
        <v>0</v>
      </c>
      <c r="Q635" s="225">
        <v>0</v>
      </c>
      <c r="R635" s="225">
        <f>Q635*H635</f>
        <v>0</v>
      </c>
      <c r="S635" s="225">
        <v>0</v>
      </c>
      <c r="T635" s="226">
        <f>S635*H635</f>
        <v>0</v>
      </c>
      <c r="U635" s="42"/>
      <c r="V635" s="42"/>
      <c r="W635" s="42"/>
      <c r="X635" s="42"/>
      <c r="Y635" s="42"/>
      <c r="Z635" s="42"/>
      <c r="AA635" s="42"/>
      <c r="AB635" s="42"/>
      <c r="AC635" s="42"/>
      <c r="AD635" s="42"/>
      <c r="AE635" s="42"/>
      <c r="AR635" s="227" t="s">
        <v>215</v>
      </c>
      <c r="AT635" s="227" t="s">
        <v>217</v>
      </c>
      <c r="AU635" s="227" t="s">
        <v>85</v>
      </c>
      <c r="AY635" s="20" t="s">
        <v>214</v>
      </c>
      <c r="BE635" s="228">
        <f>IF(N635="základní",J635,0)</f>
        <v>0</v>
      </c>
      <c r="BF635" s="228">
        <f>IF(N635="snížená",J635,0)</f>
        <v>0</v>
      </c>
      <c r="BG635" s="228">
        <f>IF(N635="zákl. přenesená",J635,0)</f>
        <v>0</v>
      </c>
      <c r="BH635" s="228">
        <f>IF(N635="sníž. přenesená",J635,0)</f>
        <v>0</v>
      </c>
      <c r="BI635" s="228">
        <f>IF(N635="nulová",J635,0)</f>
        <v>0</v>
      </c>
      <c r="BJ635" s="20" t="s">
        <v>83</v>
      </c>
      <c r="BK635" s="228">
        <f>ROUND(I635*H635,2)</f>
        <v>0</v>
      </c>
      <c r="BL635" s="20" t="s">
        <v>215</v>
      </c>
      <c r="BM635" s="227" t="s">
        <v>5578</v>
      </c>
    </row>
    <row r="636" s="2" customFormat="1">
      <c r="A636" s="42"/>
      <c r="B636" s="43"/>
      <c r="C636" s="44"/>
      <c r="D636" s="229" t="s">
        <v>223</v>
      </c>
      <c r="E636" s="44"/>
      <c r="F636" s="230" t="s">
        <v>5579</v>
      </c>
      <c r="G636" s="44"/>
      <c r="H636" s="44"/>
      <c r="I636" s="231"/>
      <c r="J636" s="44"/>
      <c r="K636" s="44"/>
      <c r="L636" s="48"/>
      <c r="M636" s="232"/>
      <c r="N636" s="233"/>
      <c r="O636" s="88"/>
      <c r="P636" s="88"/>
      <c r="Q636" s="88"/>
      <c r="R636" s="88"/>
      <c r="S636" s="88"/>
      <c r="T636" s="89"/>
      <c r="U636" s="42"/>
      <c r="V636" s="42"/>
      <c r="W636" s="42"/>
      <c r="X636" s="42"/>
      <c r="Y636" s="42"/>
      <c r="Z636" s="42"/>
      <c r="AA636" s="42"/>
      <c r="AB636" s="42"/>
      <c r="AC636" s="42"/>
      <c r="AD636" s="42"/>
      <c r="AE636" s="42"/>
      <c r="AT636" s="20" t="s">
        <v>223</v>
      </c>
      <c r="AU636" s="20" t="s">
        <v>85</v>
      </c>
    </row>
    <row r="637" s="12" customFormat="1" ht="22.8" customHeight="1">
      <c r="A637" s="12"/>
      <c r="B637" s="200"/>
      <c r="C637" s="201"/>
      <c r="D637" s="202" t="s">
        <v>75</v>
      </c>
      <c r="E637" s="214" t="s">
        <v>446</v>
      </c>
      <c r="F637" s="214" t="s">
        <v>447</v>
      </c>
      <c r="G637" s="201"/>
      <c r="H637" s="201"/>
      <c r="I637" s="204"/>
      <c r="J637" s="215">
        <f>BK637</f>
        <v>0</v>
      </c>
      <c r="K637" s="201"/>
      <c r="L637" s="206"/>
      <c r="M637" s="207"/>
      <c r="N637" s="208"/>
      <c r="O637" s="208"/>
      <c r="P637" s="209">
        <f>SUM(P638:P647)</f>
        <v>0</v>
      </c>
      <c r="Q637" s="208"/>
      <c r="R637" s="209">
        <f>SUM(R638:R647)</f>
        <v>0</v>
      </c>
      <c r="S637" s="208"/>
      <c r="T637" s="210">
        <f>SUM(T638:T647)</f>
        <v>0</v>
      </c>
      <c r="U637" s="12"/>
      <c r="V637" s="12"/>
      <c r="W637" s="12"/>
      <c r="X637" s="12"/>
      <c r="Y637" s="12"/>
      <c r="Z637" s="12"/>
      <c r="AA637" s="12"/>
      <c r="AB637" s="12"/>
      <c r="AC637" s="12"/>
      <c r="AD637" s="12"/>
      <c r="AE637" s="12"/>
      <c r="AR637" s="211" t="s">
        <v>83</v>
      </c>
      <c r="AT637" s="212" t="s">
        <v>75</v>
      </c>
      <c r="AU637" s="212" t="s">
        <v>83</v>
      </c>
      <c r="AY637" s="211" t="s">
        <v>214</v>
      </c>
      <c r="BK637" s="213">
        <f>SUM(BK638:BK647)</f>
        <v>0</v>
      </c>
    </row>
    <row r="638" s="2" customFormat="1" ht="44.25" customHeight="1">
      <c r="A638" s="42"/>
      <c r="B638" s="43"/>
      <c r="C638" s="216" t="s">
        <v>515</v>
      </c>
      <c r="D638" s="216" t="s">
        <v>217</v>
      </c>
      <c r="E638" s="217" t="s">
        <v>5580</v>
      </c>
      <c r="F638" s="218" t="s">
        <v>5581</v>
      </c>
      <c r="G638" s="219" t="s">
        <v>241</v>
      </c>
      <c r="H638" s="220">
        <v>20.399000000000001</v>
      </c>
      <c r="I638" s="221"/>
      <c r="J638" s="222">
        <f>ROUND(I638*H638,2)</f>
        <v>0</v>
      </c>
      <c r="K638" s="218" t="s">
        <v>221</v>
      </c>
      <c r="L638" s="48"/>
      <c r="M638" s="223" t="s">
        <v>32</v>
      </c>
      <c r="N638" s="224" t="s">
        <v>47</v>
      </c>
      <c r="O638" s="88"/>
      <c r="P638" s="225">
        <f>O638*H638</f>
        <v>0</v>
      </c>
      <c r="Q638" s="225">
        <v>0</v>
      </c>
      <c r="R638" s="225">
        <f>Q638*H638</f>
        <v>0</v>
      </c>
      <c r="S638" s="225">
        <v>0</v>
      </c>
      <c r="T638" s="226">
        <f>S638*H638</f>
        <v>0</v>
      </c>
      <c r="U638" s="42"/>
      <c r="V638" s="42"/>
      <c r="W638" s="42"/>
      <c r="X638" s="42"/>
      <c r="Y638" s="42"/>
      <c r="Z638" s="42"/>
      <c r="AA638" s="42"/>
      <c r="AB638" s="42"/>
      <c r="AC638" s="42"/>
      <c r="AD638" s="42"/>
      <c r="AE638" s="42"/>
      <c r="AR638" s="227" t="s">
        <v>215</v>
      </c>
      <c r="AT638" s="227" t="s">
        <v>217</v>
      </c>
      <c r="AU638" s="227" t="s">
        <v>85</v>
      </c>
      <c r="AY638" s="20" t="s">
        <v>214</v>
      </c>
      <c r="BE638" s="228">
        <f>IF(N638="základní",J638,0)</f>
        <v>0</v>
      </c>
      <c r="BF638" s="228">
        <f>IF(N638="snížená",J638,0)</f>
        <v>0</v>
      </c>
      <c r="BG638" s="228">
        <f>IF(N638="zákl. přenesená",J638,0)</f>
        <v>0</v>
      </c>
      <c r="BH638" s="228">
        <f>IF(N638="sníž. přenesená",J638,0)</f>
        <v>0</v>
      </c>
      <c r="BI638" s="228">
        <f>IF(N638="nulová",J638,0)</f>
        <v>0</v>
      </c>
      <c r="BJ638" s="20" t="s">
        <v>83</v>
      </c>
      <c r="BK638" s="228">
        <f>ROUND(I638*H638,2)</f>
        <v>0</v>
      </c>
      <c r="BL638" s="20" t="s">
        <v>215</v>
      </c>
      <c r="BM638" s="227" t="s">
        <v>5582</v>
      </c>
    </row>
    <row r="639" s="2" customFormat="1">
      <c r="A639" s="42"/>
      <c r="B639" s="43"/>
      <c r="C639" s="44"/>
      <c r="D639" s="229" t="s">
        <v>223</v>
      </c>
      <c r="E639" s="44"/>
      <c r="F639" s="230" t="s">
        <v>5583</v>
      </c>
      <c r="G639" s="44"/>
      <c r="H639" s="44"/>
      <c r="I639" s="231"/>
      <c r="J639" s="44"/>
      <c r="K639" s="44"/>
      <c r="L639" s="48"/>
      <c r="M639" s="232"/>
      <c r="N639" s="233"/>
      <c r="O639" s="88"/>
      <c r="P639" s="88"/>
      <c r="Q639" s="88"/>
      <c r="R639" s="88"/>
      <c r="S639" s="88"/>
      <c r="T639" s="89"/>
      <c r="U639" s="42"/>
      <c r="V639" s="42"/>
      <c r="W639" s="42"/>
      <c r="X639" s="42"/>
      <c r="Y639" s="42"/>
      <c r="Z639" s="42"/>
      <c r="AA639" s="42"/>
      <c r="AB639" s="42"/>
      <c r="AC639" s="42"/>
      <c r="AD639" s="42"/>
      <c r="AE639" s="42"/>
      <c r="AT639" s="20" t="s">
        <v>223</v>
      </c>
      <c r="AU639" s="20" t="s">
        <v>85</v>
      </c>
    </row>
    <row r="640" s="2" customFormat="1" ht="33" customHeight="1">
      <c r="A640" s="42"/>
      <c r="B640" s="43"/>
      <c r="C640" s="216" t="s">
        <v>522</v>
      </c>
      <c r="D640" s="216" t="s">
        <v>217</v>
      </c>
      <c r="E640" s="217" t="s">
        <v>454</v>
      </c>
      <c r="F640" s="218" t="s">
        <v>455</v>
      </c>
      <c r="G640" s="219" t="s">
        <v>241</v>
      </c>
      <c r="H640" s="220">
        <v>20.399000000000001</v>
      </c>
      <c r="I640" s="221"/>
      <c r="J640" s="222">
        <f>ROUND(I640*H640,2)</f>
        <v>0</v>
      </c>
      <c r="K640" s="218" t="s">
        <v>221</v>
      </c>
      <c r="L640" s="48"/>
      <c r="M640" s="223" t="s">
        <v>32</v>
      </c>
      <c r="N640" s="224" t="s">
        <v>47</v>
      </c>
      <c r="O640" s="88"/>
      <c r="P640" s="225">
        <f>O640*H640</f>
        <v>0</v>
      </c>
      <c r="Q640" s="225">
        <v>0</v>
      </c>
      <c r="R640" s="225">
        <f>Q640*H640</f>
        <v>0</v>
      </c>
      <c r="S640" s="225">
        <v>0</v>
      </c>
      <c r="T640" s="226">
        <f>S640*H640</f>
        <v>0</v>
      </c>
      <c r="U640" s="42"/>
      <c r="V640" s="42"/>
      <c r="W640" s="42"/>
      <c r="X640" s="42"/>
      <c r="Y640" s="42"/>
      <c r="Z640" s="42"/>
      <c r="AA640" s="42"/>
      <c r="AB640" s="42"/>
      <c r="AC640" s="42"/>
      <c r="AD640" s="42"/>
      <c r="AE640" s="42"/>
      <c r="AR640" s="227" t="s">
        <v>215</v>
      </c>
      <c r="AT640" s="227" t="s">
        <v>217</v>
      </c>
      <c r="AU640" s="227" t="s">
        <v>85</v>
      </c>
      <c r="AY640" s="20" t="s">
        <v>214</v>
      </c>
      <c r="BE640" s="228">
        <f>IF(N640="základní",J640,0)</f>
        <v>0</v>
      </c>
      <c r="BF640" s="228">
        <f>IF(N640="snížená",J640,0)</f>
        <v>0</v>
      </c>
      <c r="BG640" s="228">
        <f>IF(N640="zákl. přenesená",J640,0)</f>
        <v>0</v>
      </c>
      <c r="BH640" s="228">
        <f>IF(N640="sníž. přenesená",J640,0)</f>
        <v>0</v>
      </c>
      <c r="BI640" s="228">
        <f>IF(N640="nulová",J640,0)</f>
        <v>0</v>
      </c>
      <c r="BJ640" s="20" t="s">
        <v>83</v>
      </c>
      <c r="BK640" s="228">
        <f>ROUND(I640*H640,2)</f>
        <v>0</v>
      </c>
      <c r="BL640" s="20" t="s">
        <v>215</v>
      </c>
      <c r="BM640" s="227" t="s">
        <v>5584</v>
      </c>
    </row>
    <row r="641" s="2" customFormat="1">
      <c r="A641" s="42"/>
      <c r="B641" s="43"/>
      <c r="C641" s="44"/>
      <c r="D641" s="229" t="s">
        <v>223</v>
      </c>
      <c r="E641" s="44"/>
      <c r="F641" s="230" t="s">
        <v>457</v>
      </c>
      <c r="G641" s="44"/>
      <c r="H641" s="44"/>
      <c r="I641" s="231"/>
      <c r="J641" s="44"/>
      <c r="K641" s="44"/>
      <c r="L641" s="48"/>
      <c r="M641" s="232"/>
      <c r="N641" s="233"/>
      <c r="O641" s="88"/>
      <c r="P641" s="88"/>
      <c r="Q641" s="88"/>
      <c r="R641" s="88"/>
      <c r="S641" s="88"/>
      <c r="T641" s="89"/>
      <c r="U641" s="42"/>
      <c r="V641" s="42"/>
      <c r="W641" s="42"/>
      <c r="X641" s="42"/>
      <c r="Y641" s="42"/>
      <c r="Z641" s="42"/>
      <c r="AA641" s="42"/>
      <c r="AB641" s="42"/>
      <c r="AC641" s="42"/>
      <c r="AD641" s="42"/>
      <c r="AE641" s="42"/>
      <c r="AT641" s="20" t="s">
        <v>223</v>
      </c>
      <c r="AU641" s="20" t="s">
        <v>85</v>
      </c>
    </row>
    <row r="642" s="2" customFormat="1" ht="44.25" customHeight="1">
      <c r="A642" s="42"/>
      <c r="B642" s="43"/>
      <c r="C642" s="216" t="s">
        <v>529</v>
      </c>
      <c r="D642" s="216" t="s">
        <v>217</v>
      </c>
      <c r="E642" s="217" t="s">
        <v>460</v>
      </c>
      <c r="F642" s="218" t="s">
        <v>461</v>
      </c>
      <c r="G642" s="219" t="s">
        <v>241</v>
      </c>
      <c r="H642" s="220">
        <v>407.98000000000002</v>
      </c>
      <c r="I642" s="221"/>
      <c r="J642" s="222">
        <f>ROUND(I642*H642,2)</f>
        <v>0</v>
      </c>
      <c r="K642" s="218" t="s">
        <v>221</v>
      </c>
      <c r="L642" s="48"/>
      <c r="M642" s="223" t="s">
        <v>32</v>
      </c>
      <c r="N642" s="224" t="s">
        <v>47</v>
      </c>
      <c r="O642" s="88"/>
      <c r="P642" s="225">
        <f>O642*H642</f>
        <v>0</v>
      </c>
      <c r="Q642" s="225">
        <v>0</v>
      </c>
      <c r="R642" s="225">
        <f>Q642*H642</f>
        <v>0</v>
      </c>
      <c r="S642" s="225">
        <v>0</v>
      </c>
      <c r="T642" s="226">
        <f>S642*H642</f>
        <v>0</v>
      </c>
      <c r="U642" s="42"/>
      <c r="V642" s="42"/>
      <c r="W642" s="42"/>
      <c r="X642" s="42"/>
      <c r="Y642" s="42"/>
      <c r="Z642" s="42"/>
      <c r="AA642" s="42"/>
      <c r="AB642" s="42"/>
      <c r="AC642" s="42"/>
      <c r="AD642" s="42"/>
      <c r="AE642" s="42"/>
      <c r="AR642" s="227" t="s">
        <v>215</v>
      </c>
      <c r="AT642" s="227" t="s">
        <v>217</v>
      </c>
      <c r="AU642" s="227" t="s">
        <v>85</v>
      </c>
      <c r="AY642" s="20" t="s">
        <v>214</v>
      </c>
      <c r="BE642" s="228">
        <f>IF(N642="základní",J642,0)</f>
        <v>0</v>
      </c>
      <c r="BF642" s="228">
        <f>IF(N642="snížená",J642,0)</f>
        <v>0</v>
      </c>
      <c r="BG642" s="228">
        <f>IF(N642="zákl. přenesená",J642,0)</f>
        <v>0</v>
      </c>
      <c r="BH642" s="228">
        <f>IF(N642="sníž. přenesená",J642,0)</f>
        <v>0</v>
      </c>
      <c r="BI642" s="228">
        <f>IF(N642="nulová",J642,0)</f>
        <v>0</v>
      </c>
      <c r="BJ642" s="20" t="s">
        <v>83</v>
      </c>
      <c r="BK642" s="228">
        <f>ROUND(I642*H642,2)</f>
        <v>0</v>
      </c>
      <c r="BL642" s="20" t="s">
        <v>215</v>
      </c>
      <c r="BM642" s="227" t="s">
        <v>5585</v>
      </c>
    </row>
    <row r="643" s="2" customFormat="1">
      <c r="A643" s="42"/>
      <c r="B643" s="43"/>
      <c r="C643" s="44"/>
      <c r="D643" s="229" t="s">
        <v>223</v>
      </c>
      <c r="E643" s="44"/>
      <c r="F643" s="230" t="s">
        <v>463</v>
      </c>
      <c r="G643" s="44"/>
      <c r="H643" s="44"/>
      <c r="I643" s="231"/>
      <c r="J643" s="44"/>
      <c r="K643" s="44"/>
      <c r="L643" s="48"/>
      <c r="M643" s="232"/>
      <c r="N643" s="233"/>
      <c r="O643" s="88"/>
      <c r="P643" s="88"/>
      <c r="Q643" s="88"/>
      <c r="R643" s="88"/>
      <c r="S643" s="88"/>
      <c r="T643" s="89"/>
      <c r="U643" s="42"/>
      <c r="V643" s="42"/>
      <c r="W643" s="42"/>
      <c r="X643" s="42"/>
      <c r="Y643" s="42"/>
      <c r="Z643" s="42"/>
      <c r="AA643" s="42"/>
      <c r="AB643" s="42"/>
      <c r="AC643" s="42"/>
      <c r="AD643" s="42"/>
      <c r="AE643" s="42"/>
      <c r="AT643" s="20" t="s">
        <v>223</v>
      </c>
      <c r="AU643" s="20" t="s">
        <v>85</v>
      </c>
    </row>
    <row r="644" s="2" customFormat="1">
      <c r="A644" s="42"/>
      <c r="B644" s="43"/>
      <c r="C644" s="44"/>
      <c r="D644" s="236" t="s">
        <v>283</v>
      </c>
      <c r="E644" s="44"/>
      <c r="F644" s="267" t="s">
        <v>5586</v>
      </c>
      <c r="G644" s="44"/>
      <c r="H644" s="44"/>
      <c r="I644" s="231"/>
      <c r="J644" s="44"/>
      <c r="K644" s="44"/>
      <c r="L644" s="48"/>
      <c r="M644" s="232"/>
      <c r="N644" s="233"/>
      <c r="O644" s="88"/>
      <c r="P644" s="88"/>
      <c r="Q644" s="88"/>
      <c r="R644" s="88"/>
      <c r="S644" s="88"/>
      <c r="T644" s="89"/>
      <c r="U644" s="42"/>
      <c r="V644" s="42"/>
      <c r="W644" s="42"/>
      <c r="X644" s="42"/>
      <c r="Y644" s="42"/>
      <c r="Z644" s="42"/>
      <c r="AA644" s="42"/>
      <c r="AB644" s="42"/>
      <c r="AC644" s="42"/>
      <c r="AD644" s="42"/>
      <c r="AE644" s="42"/>
      <c r="AT644" s="20" t="s">
        <v>283</v>
      </c>
      <c r="AU644" s="20" t="s">
        <v>85</v>
      </c>
    </row>
    <row r="645" s="14" customFormat="1">
      <c r="A645" s="14"/>
      <c r="B645" s="245"/>
      <c r="C645" s="246"/>
      <c r="D645" s="236" t="s">
        <v>225</v>
      </c>
      <c r="E645" s="247" t="s">
        <v>32</v>
      </c>
      <c r="F645" s="248" t="s">
        <v>5587</v>
      </c>
      <c r="G645" s="246"/>
      <c r="H645" s="249">
        <v>407.98000000000002</v>
      </c>
      <c r="I645" s="250"/>
      <c r="J645" s="246"/>
      <c r="K645" s="246"/>
      <c r="L645" s="251"/>
      <c r="M645" s="252"/>
      <c r="N645" s="253"/>
      <c r="O645" s="253"/>
      <c r="P645" s="253"/>
      <c r="Q645" s="253"/>
      <c r="R645" s="253"/>
      <c r="S645" s="253"/>
      <c r="T645" s="254"/>
      <c r="U645" s="14"/>
      <c r="V645" s="14"/>
      <c r="W645" s="14"/>
      <c r="X645" s="14"/>
      <c r="Y645" s="14"/>
      <c r="Z645" s="14"/>
      <c r="AA645" s="14"/>
      <c r="AB645" s="14"/>
      <c r="AC645" s="14"/>
      <c r="AD645" s="14"/>
      <c r="AE645" s="14"/>
      <c r="AT645" s="255" t="s">
        <v>225</v>
      </c>
      <c r="AU645" s="255" t="s">
        <v>85</v>
      </c>
      <c r="AV645" s="14" t="s">
        <v>85</v>
      </c>
      <c r="AW645" s="14" t="s">
        <v>38</v>
      </c>
      <c r="AX645" s="14" t="s">
        <v>83</v>
      </c>
      <c r="AY645" s="255" t="s">
        <v>214</v>
      </c>
    </row>
    <row r="646" s="2" customFormat="1" ht="49.05" customHeight="1">
      <c r="A646" s="42"/>
      <c r="B646" s="43"/>
      <c r="C646" s="216" t="s">
        <v>535</v>
      </c>
      <c r="D646" s="216" t="s">
        <v>217</v>
      </c>
      <c r="E646" s="217" t="s">
        <v>5588</v>
      </c>
      <c r="F646" s="218" t="s">
        <v>5589</v>
      </c>
      <c r="G646" s="219" t="s">
        <v>241</v>
      </c>
      <c r="H646" s="220">
        <v>20.399000000000001</v>
      </c>
      <c r="I646" s="221"/>
      <c r="J646" s="222">
        <f>ROUND(I646*H646,2)</f>
        <v>0</v>
      </c>
      <c r="K646" s="218" t="s">
        <v>221</v>
      </c>
      <c r="L646" s="48"/>
      <c r="M646" s="223" t="s">
        <v>32</v>
      </c>
      <c r="N646" s="224" t="s">
        <v>47</v>
      </c>
      <c r="O646" s="88"/>
      <c r="P646" s="225">
        <f>O646*H646</f>
        <v>0</v>
      </c>
      <c r="Q646" s="225">
        <v>0</v>
      </c>
      <c r="R646" s="225">
        <f>Q646*H646</f>
        <v>0</v>
      </c>
      <c r="S646" s="225">
        <v>0</v>
      </c>
      <c r="T646" s="226">
        <f>S646*H646</f>
        <v>0</v>
      </c>
      <c r="U646" s="42"/>
      <c r="V646" s="42"/>
      <c r="W646" s="42"/>
      <c r="X646" s="42"/>
      <c r="Y646" s="42"/>
      <c r="Z646" s="42"/>
      <c r="AA646" s="42"/>
      <c r="AB646" s="42"/>
      <c r="AC646" s="42"/>
      <c r="AD646" s="42"/>
      <c r="AE646" s="42"/>
      <c r="AR646" s="227" t="s">
        <v>215</v>
      </c>
      <c r="AT646" s="227" t="s">
        <v>217</v>
      </c>
      <c r="AU646" s="227" t="s">
        <v>85</v>
      </c>
      <c r="AY646" s="20" t="s">
        <v>214</v>
      </c>
      <c r="BE646" s="228">
        <f>IF(N646="základní",J646,0)</f>
        <v>0</v>
      </c>
      <c r="BF646" s="228">
        <f>IF(N646="snížená",J646,0)</f>
        <v>0</v>
      </c>
      <c r="BG646" s="228">
        <f>IF(N646="zákl. přenesená",J646,0)</f>
        <v>0</v>
      </c>
      <c r="BH646" s="228">
        <f>IF(N646="sníž. přenesená",J646,0)</f>
        <v>0</v>
      </c>
      <c r="BI646" s="228">
        <f>IF(N646="nulová",J646,0)</f>
        <v>0</v>
      </c>
      <c r="BJ646" s="20" t="s">
        <v>83</v>
      </c>
      <c r="BK646" s="228">
        <f>ROUND(I646*H646,2)</f>
        <v>0</v>
      </c>
      <c r="BL646" s="20" t="s">
        <v>215</v>
      </c>
      <c r="BM646" s="227" t="s">
        <v>5590</v>
      </c>
    </row>
    <row r="647" s="2" customFormat="1">
      <c r="A647" s="42"/>
      <c r="B647" s="43"/>
      <c r="C647" s="44"/>
      <c r="D647" s="229" t="s">
        <v>223</v>
      </c>
      <c r="E647" s="44"/>
      <c r="F647" s="230" t="s">
        <v>5591</v>
      </c>
      <c r="G647" s="44"/>
      <c r="H647" s="44"/>
      <c r="I647" s="231"/>
      <c r="J647" s="44"/>
      <c r="K647" s="44"/>
      <c r="L647" s="48"/>
      <c r="M647" s="232"/>
      <c r="N647" s="233"/>
      <c r="O647" s="88"/>
      <c r="P647" s="88"/>
      <c r="Q647" s="88"/>
      <c r="R647" s="88"/>
      <c r="S647" s="88"/>
      <c r="T647" s="89"/>
      <c r="U647" s="42"/>
      <c r="V647" s="42"/>
      <c r="W647" s="42"/>
      <c r="X647" s="42"/>
      <c r="Y647" s="42"/>
      <c r="Z647" s="42"/>
      <c r="AA647" s="42"/>
      <c r="AB647" s="42"/>
      <c r="AC647" s="42"/>
      <c r="AD647" s="42"/>
      <c r="AE647" s="42"/>
      <c r="AT647" s="20" t="s">
        <v>223</v>
      </c>
      <c r="AU647" s="20" t="s">
        <v>85</v>
      </c>
    </row>
    <row r="648" s="12" customFormat="1" ht="22.8" customHeight="1">
      <c r="A648" s="12"/>
      <c r="B648" s="200"/>
      <c r="C648" s="201"/>
      <c r="D648" s="202" t="s">
        <v>75</v>
      </c>
      <c r="E648" s="214" t="s">
        <v>475</v>
      </c>
      <c r="F648" s="214" t="s">
        <v>476</v>
      </c>
      <c r="G648" s="201"/>
      <c r="H648" s="201"/>
      <c r="I648" s="204"/>
      <c r="J648" s="215">
        <f>BK648</f>
        <v>0</v>
      </c>
      <c r="K648" s="201"/>
      <c r="L648" s="206"/>
      <c r="M648" s="207"/>
      <c r="N648" s="208"/>
      <c r="O648" s="208"/>
      <c r="P648" s="209">
        <f>SUM(P649:P650)</f>
        <v>0</v>
      </c>
      <c r="Q648" s="208"/>
      <c r="R648" s="209">
        <f>SUM(R649:R650)</f>
        <v>0</v>
      </c>
      <c r="S648" s="208"/>
      <c r="T648" s="210">
        <f>SUM(T649:T650)</f>
        <v>0</v>
      </c>
      <c r="U648" s="12"/>
      <c r="V648" s="12"/>
      <c r="W648" s="12"/>
      <c r="X648" s="12"/>
      <c r="Y648" s="12"/>
      <c r="Z648" s="12"/>
      <c r="AA648" s="12"/>
      <c r="AB648" s="12"/>
      <c r="AC648" s="12"/>
      <c r="AD648" s="12"/>
      <c r="AE648" s="12"/>
      <c r="AR648" s="211" t="s">
        <v>83</v>
      </c>
      <c r="AT648" s="212" t="s">
        <v>75</v>
      </c>
      <c r="AU648" s="212" t="s">
        <v>83</v>
      </c>
      <c r="AY648" s="211" t="s">
        <v>214</v>
      </c>
      <c r="BK648" s="213">
        <f>SUM(BK649:BK650)</f>
        <v>0</v>
      </c>
    </row>
    <row r="649" s="2" customFormat="1" ht="66.75" customHeight="1">
      <c r="A649" s="42"/>
      <c r="B649" s="43"/>
      <c r="C649" s="216" t="s">
        <v>540</v>
      </c>
      <c r="D649" s="216" t="s">
        <v>217</v>
      </c>
      <c r="E649" s="217" t="s">
        <v>5592</v>
      </c>
      <c r="F649" s="218" t="s">
        <v>5593</v>
      </c>
      <c r="G649" s="219" t="s">
        <v>241</v>
      </c>
      <c r="H649" s="220">
        <v>56.095999999999997</v>
      </c>
      <c r="I649" s="221"/>
      <c r="J649" s="222">
        <f>ROUND(I649*H649,2)</f>
        <v>0</v>
      </c>
      <c r="K649" s="218" t="s">
        <v>221</v>
      </c>
      <c r="L649" s="48"/>
      <c r="M649" s="223" t="s">
        <v>32</v>
      </c>
      <c r="N649" s="224" t="s">
        <v>47</v>
      </c>
      <c r="O649" s="88"/>
      <c r="P649" s="225">
        <f>O649*H649</f>
        <v>0</v>
      </c>
      <c r="Q649" s="225">
        <v>0</v>
      </c>
      <c r="R649" s="225">
        <f>Q649*H649</f>
        <v>0</v>
      </c>
      <c r="S649" s="225">
        <v>0</v>
      </c>
      <c r="T649" s="226">
        <f>S649*H649</f>
        <v>0</v>
      </c>
      <c r="U649" s="42"/>
      <c r="V649" s="42"/>
      <c r="W649" s="42"/>
      <c r="X649" s="42"/>
      <c r="Y649" s="42"/>
      <c r="Z649" s="42"/>
      <c r="AA649" s="42"/>
      <c r="AB649" s="42"/>
      <c r="AC649" s="42"/>
      <c r="AD649" s="42"/>
      <c r="AE649" s="42"/>
      <c r="AR649" s="227" t="s">
        <v>215</v>
      </c>
      <c r="AT649" s="227" t="s">
        <v>217</v>
      </c>
      <c r="AU649" s="227" t="s">
        <v>85</v>
      </c>
      <c r="AY649" s="20" t="s">
        <v>214</v>
      </c>
      <c r="BE649" s="228">
        <f>IF(N649="základní",J649,0)</f>
        <v>0</v>
      </c>
      <c r="BF649" s="228">
        <f>IF(N649="snížená",J649,0)</f>
        <v>0</v>
      </c>
      <c r="BG649" s="228">
        <f>IF(N649="zákl. přenesená",J649,0)</f>
        <v>0</v>
      </c>
      <c r="BH649" s="228">
        <f>IF(N649="sníž. přenesená",J649,0)</f>
        <v>0</v>
      </c>
      <c r="BI649" s="228">
        <f>IF(N649="nulová",J649,0)</f>
        <v>0</v>
      </c>
      <c r="BJ649" s="20" t="s">
        <v>83</v>
      </c>
      <c r="BK649" s="228">
        <f>ROUND(I649*H649,2)</f>
        <v>0</v>
      </c>
      <c r="BL649" s="20" t="s">
        <v>215</v>
      </c>
      <c r="BM649" s="227" t="s">
        <v>5594</v>
      </c>
    </row>
    <row r="650" s="2" customFormat="1">
      <c r="A650" s="42"/>
      <c r="B650" s="43"/>
      <c r="C650" s="44"/>
      <c r="D650" s="229" t="s">
        <v>223</v>
      </c>
      <c r="E650" s="44"/>
      <c r="F650" s="230" t="s">
        <v>5595</v>
      </c>
      <c r="G650" s="44"/>
      <c r="H650" s="44"/>
      <c r="I650" s="231"/>
      <c r="J650" s="44"/>
      <c r="K650" s="44"/>
      <c r="L650" s="48"/>
      <c r="M650" s="232"/>
      <c r="N650" s="233"/>
      <c r="O650" s="88"/>
      <c r="P650" s="88"/>
      <c r="Q650" s="88"/>
      <c r="R650" s="88"/>
      <c r="S650" s="88"/>
      <c r="T650" s="89"/>
      <c r="U650" s="42"/>
      <c r="V650" s="42"/>
      <c r="W650" s="42"/>
      <c r="X650" s="42"/>
      <c r="Y650" s="42"/>
      <c r="Z650" s="42"/>
      <c r="AA650" s="42"/>
      <c r="AB650" s="42"/>
      <c r="AC650" s="42"/>
      <c r="AD650" s="42"/>
      <c r="AE650" s="42"/>
      <c r="AT650" s="20" t="s">
        <v>223</v>
      </c>
      <c r="AU650" s="20" t="s">
        <v>85</v>
      </c>
    </row>
    <row r="651" s="12" customFormat="1" ht="25.92" customHeight="1">
      <c r="A651" s="12"/>
      <c r="B651" s="200"/>
      <c r="C651" s="201"/>
      <c r="D651" s="202" t="s">
        <v>75</v>
      </c>
      <c r="E651" s="203" t="s">
        <v>482</v>
      </c>
      <c r="F651" s="203" t="s">
        <v>483</v>
      </c>
      <c r="G651" s="201"/>
      <c r="H651" s="201"/>
      <c r="I651" s="204"/>
      <c r="J651" s="205">
        <f>BK651</f>
        <v>0</v>
      </c>
      <c r="K651" s="201"/>
      <c r="L651" s="206"/>
      <c r="M651" s="207"/>
      <c r="N651" s="208"/>
      <c r="O651" s="208"/>
      <c r="P651" s="209">
        <f>P652+P729+P798+P813+P867+P1293</f>
        <v>0</v>
      </c>
      <c r="Q651" s="208"/>
      <c r="R651" s="209">
        <f>R652+R729+R798+R813+R867+R1293</f>
        <v>98.951688106719985</v>
      </c>
      <c r="S651" s="208"/>
      <c r="T651" s="210">
        <f>T652+T729+T798+T813+T867+T1293</f>
        <v>1.2686599999999999</v>
      </c>
      <c r="U651" s="12"/>
      <c r="V651" s="12"/>
      <c r="W651" s="12"/>
      <c r="X651" s="12"/>
      <c r="Y651" s="12"/>
      <c r="Z651" s="12"/>
      <c r="AA651" s="12"/>
      <c r="AB651" s="12"/>
      <c r="AC651" s="12"/>
      <c r="AD651" s="12"/>
      <c r="AE651" s="12"/>
      <c r="AR651" s="211" t="s">
        <v>85</v>
      </c>
      <c r="AT651" s="212" t="s">
        <v>75</v>
      </c>
      <c r="AU651" s="212" t="s">
        <v>76</v>
      </c>
      <c r="AY651" s="211" t="s">
        <v>214</v>
      </c>
      <c r="BK651" s="213">
        <f>BK652+BK729+BK798+BK813+BK867+BK1293</f>
        <v>0</v>
      </c>
    </row>
    <row r="652" s="12" customFormat="1" ht="22.8" customHeight="1">
      <c r="A652" s="12"/>
      <c r="B652" s="200"/>
      <c r="C652" s="201"/>
      <c r="D652" s="202" t="s">
        <v>75</v>
      </c>
      <c r="E652" s="214" t="s">
        <v>1270</v>
      </c>
      <c r="F652" s="214" t="s">
        <v>1271</v>
      </c>
      <c r="G652" s="201"/>
      <c r="H652" s="201"/>
      <c r="I652" s="204"/>
      <c r="J652" s="215">
        <f>BK652</f>
        <v>0</v>
      </c>
      <c r="K652" s="201"/>
      <c r="L652" s="206"/>
      <c r="M652" s="207"/>
      <c r="N652" s="208"/>
      <c r="O652" s="208"/>
      <c r="P652" s="209">
        <f>SUM(P653:P728)</f>
        <v>0</v>
      </c>
      <c r="Q652" s="208"/>
      <c r="R652" s="209">
        <f>SUM(R653:R728)</f>
        <v>2.5541449999999997</v>
      </c>
      <c r="S652" s="208"/>
      <c r="T652" s="210">
        <f>SUM(T653:T728)</f>
        <v>0.85365999999999986</v>
      </c>
      <c r="U652" s="12"/>
      <c r="V652" s="12"/>
      <c r="W652" s="12"/>
      <c r="X652" s="12"/>
      <c r="Y652" s="12"/>
      <c r="Z652" s="12"/>
      <c r="AA652" s="12"/>
      <c r="AB652" s="12"/>
      <c r="AC652" s="12"/>
      <c r="AD652" s="12"/>
      <c r="AE652" s="12"/>
      <c r="AR652" s="211" t="s">
        <v>85</v>
      </c>
      <c r="AT652" s="212" t="s">
        <v>75</v>
      </c>
      <c r="AU652" s="212" t="s">
        <v>83</v>
      </c>
      <c r="AY652" s="211" t="s">
        <v>214</v>
      </c>
      <c r="BK652" s="213">
        <f>SUM(BK653:BK728)</f>
        <v>0</v>
      </c>
    </row>
    <row r="653" s="2" customFormat="1" ht="24.15" customHeight="1">
      <c r="A653" s="42"/>
      <c r="B653" s="43"/>
      <c r="C653" s="216" t="s">
        <v>547</v>
      </c>
      <c r="D653" s="216" t="s">
        <v>217</v>
      </c>
      <c r="E653" s="217" t="s">
        <v>5596</v>
      </c>
      <c r="F653" s="218" t="s">
        <v>5597</v>
      </c>
      <c r="G653" s="219" t="s">
        <v>280</v>
      </c>
      <c r="H653" s="220">
        <v>49.5</v>
      </c>
      <c r="I653" s="221"/>
      <c r="J653" s="222">
        <f>ROUND(I653*H653,2)</f>
        <v>0</v>
      </c>
      <c r="K653" s="218" t="s">
        <v>221</v>
      </c>
      <c r="L653" s="48"/>
      <c r="M653" s="223" t="s">
        <v>32</v>
      </c>
      <c r="N653" s="224" t="s">
        <v>47</v>
      </c>
      <c r="O653" s="88"/>
      <c r="P653" s="225">
        <f>O653*H653</f>
        <v>0</v>
      </c>
      <c r="Q653" s="225">
        <v>0</v>
      </c>
      <c r="R653" s="225">
        <f>Q653*H653</f>
        <v>0</v>
      </c>
      <c r="S653" s="225">
        <v>0.0025999999999999999</v>
      </c>
      <c r="T653" s="226">
        <f>S653*H653</f>
        <v>0.12869999999999998</v>
      </c>
      <c r="U653" s="42"/>
      <c r="V653" s="42"/>
      <c r="W653" s="42"/>
      <c r="X653" s="42"/>
      <c r="Y653" s="42"/>
      <c r="Z653" s="42"/>
      <c r="AA653" s="42"/>
      <c r="AB653" s="42"/>
      <c r="AC653" s="42"/>
      <c r="AD653" s="42"/>
      <c r="AE653" s="42"/>
      <c r="AR653" s="227" t="s">
        <v>334</v>
      </c>
      <c r="AT653" s="227" t="s">
        <v>217</v>
      </c>
      <c r="AU653" s="227" t="s">
        <v>85</v>
      </c>
      <c r="AY653" s="20" t="s">
        <v>214</v>
      </c>
      <c r="BE653" s="228">
        <f>IF(N653="základní",J653,0)</f>
        <v>0</v>
      </c>
      <c r="BF653" s="228">
        <f>IF(N653="snížená",J653,0)</f>
        <v>0</v>
      </c>
      <c r="BG653" s="228">
        <f>IF(N653="zákl. přenesená",J653,0)</f>
        <v>0</v>
      </c>
      <c r="BH653" s="228">
        <f>IF(N653="sníž. přenesená",J653,0)</f>
        <v>0</v>
      </c>
      <c r="BI653" s="228">
        <f>IF(N653="nulová",J653,0)</f>
        <v>0</v>
      </c>
      <c r="BJ653" s="20" t="s">
        <v>83</v>
      </c>
      <c r="BK653" s="228">
        <f>ROUND(I653*H653,2)</f>
        <v>0</v>
      </c>
      <c r="BL653" s="20" t="s">
        <v>334</v>
      </c>
      <c r="BM653" s="227" t="s">
        <v>5598</v>
      </c>
    </row>
    <row r="654" s="2" customFormat="1">
      <c r="A654" s="42"/>
      <c r="B654" s="43"/>
      <c r="C654" s="44"/>
      <c r="D654" s="229" t="s">
        <v>223</v>
      </c>
      <c r="E654" s="44"/>
      <c r="F654" s="230" t="s">
        <v>5599</v>
      </c>
      <c r="G654" s="44"/>
      <c r="H654" s="44"/>
      <c r="I654" s="231"/>
      <c r="J654" s="44"/>
      <c r="K654" s="44"/>
      <c r="L654" s="48"/>
      <c r="M654" s="232"/>
      <c r="N654" s="233"/>
      <c r="O654" s="88"/>
      <c r="P654" s="88"/>
      <c r="Q654" s="88"/>
      <c r="R654" s="88"/>
      <c r="S654" s="88"/>
      <c r="T654" s="89"/>
      <c r="U654" s="42"/>
      <c r="V654" s="42"/>
      <c r="W654" s="42"/>
      <c r="X654" s="42"/>
      <c r="Y654" s="42"/>
      <c r="Z654" s="42"/>
      <c r="AA654" s="42"/>
      <c r="AB654" s="42"/>
      <c r="AC654" s="42"/>
      <c r="AD654" s="42"/>
      <c r="AE654" s="42"/>
      <c r="AT654" s="20" t="s">
        <v>223</v>
      </c>
      <c r="AU654" s="20" t="s">
        <v>85</v>
      </c>
    </row>
    <row r="655" s="2" customFormat="1">
      <c r="A655" s="42"/>
      <c r="B655" s="43"/>
      <c r="C655" s="44"/>
      <c r="D655" s="236" t="s">
        <v>283</v>
      </c>
      <c r="E655" s="44"/>
      <c r="F655" s="267" t="s">
        <v>5600</v>
      </c>
      <c r="G655" s="44"/>
      <c r="H655" s="44"/>
      <c r="I655" s="231"/>
      <c r="J655" s="44"/>
      <c r="K655" s="44"/>
      <c r="L655" s="48"/>
      <c r="M655" s="232"/>
      <c r="N655" s="233"/>
      <c r="O655" s="88"/>
      <c r="P655" s="88"/>
      <c r="Q655" s="88"/>
      <c r="R655" s="88"/>
      <c r="S655" s="88"/>
      <c r="T655" s="89"/>
      <c r="U655" s="42"/>
      <c r="V655" s="42"/>
      <c r="W655" s="42"/>
      <c r="X655" s="42"/>
      <c r="Y655" s="42"/>
      <c r="Z655" s="42"/>
      <c r="AA655" s="42"/>
      <c r="AB655" s="42"/>
      <c r="AC655" s="42"/>
      <c r="AD655" s="42"/>
      <c r="AE655" s="42"/>
      <c r="AT655" s="20" t="s">
        <v>283</v>
      </c>
      <c r="AU655" s="20" t="s">
        <v>85</v>
      </c>
    </row>
    <row r="656" s="13" customFormat="1">
      <c r="A656" s="13"/>
      <c r="B656" s="234"/>
      <c r="C656" s="235"/>
      <c r="D656" s="236" t="s">
        <v>225</v>
      </c>
      <c r="E656" s="237" t="s">
        <v>32</v>
      </c>
      <c r="F656" s="238" t="s">
        <v>5601</v>
      </c>
      <c r="G656" s="235"/>
      <c r="H656" s="237" t="s">
        <v>32</v>
      </c>
      <c r="I656" s="239"/>
      <c r="J656" s="235"/>
      <c r="K656" s="235"/>
      <c r="L656" s="240"/>
      <c r="M656" s="241"/>
      <c r="N656" s="242"/>
      <c r="O656" s="242"/>
      <c r="P656" s="242"/>
      <c r="Q656" s="242"/>
      <c r="R656" s="242"/>
      <c r="S656" s="242"/>
      <c r="T656" s="243"/>
      <c r="U656" s="13"/>
      <c r="V656" s="13"/>
      <c r="W656" s="13"/>
      <c r="X656" s="13"/>
      <c r="Y656" s="13"/>
      <c r="Z656" s="13"/>
      <c r="AA656" s="13"/>
      <c r="AB656" s="13"/>
      <c r="AC656" s="13"/>
      <c r="AD656" s="13"/>
      <c r="AE656" s="13"/>
      <c r="AT656" s="244" t="s">
        <v>225</v>
      </c>
      <c r="AU656" s="244" t="s">
        <v>85</v>
      </c>
      <c r="AV656" s="13" t="s">
        <v>83</v>
      </c>
      <c r="AW656" s="13" t="s">
        <v>38</v>
      </c>
      <c r="AX656" s="13" t="s">
        <v>76</v>
      </c>
      <c r="AY656" s="244" t="s">
        <v>214</v>
      </c>
    </row>
    <row r="657" s="14" customFormat="1">
      <c r="A657" s="14"/>
      <c r="B657" s="245"/>
      <c r="C657" s="246"/>
      <c r="D657" s="236" t="s">
        <v>225</v>
      </c>
      <c r="E657" s="247" t="s">
        <v>32</v>
      </c>
      <c r="F657" s="248" t="s">
        <v>5602</v>
      </c>
      <c r="G657" s="246"/>
      <c r="H657" s="249">
        <v>49.5</v>
      </c>
      <c r="I657" s="250"/>
      <c r="J657" s="246"/>
      <c r="K657" s="246"/>
      <c r="L657" s="251"/>
      <c r="M657" s="252"/>
      <c r="N657" s="253"/>
      <c r="O657" s="253"/>
      <c r="P657" s="253"/>
      <c r="Q657" s="253"/>
      <c r="R657" s="253"/>
      <c r="S657" s="253"/>
      <c r="T657" s="254"/>
      <c r="U657" s="14"/>
      <c r="V657" s="14"/>
      <c r="W657" s="14"/>
      <c r="X657" s="14"/>
      <c r="Y657" s="14"/>
      <c r="Z657" s="14"/>
      <c r="AA657" s="14"/>
      <c r="AB657" s="14"/>
      <c r="AC657" s="14"/>
      <c r="AD657" s="14"/>
      <c r="AE657" s="14"/>
      <c r="AT657" s="255" t="s">
        <v>225</v>
      </c>
      <c r="AU657" s="255" t="s">
        <v>85</v>
      </c>
      <c r="AV657" s="14" t="s">
        <v>85</v>
      </c>
      <c r="AW657" s="14" t="s">
        <v>38</v>
      </c>
      <c r="AX657" s="14" t="s">
        <v>83</v>
      </c>
      <c r="AY657" s="255" t="s">
        <v>214</v>
      </c>
    </row>
    <row r="658" s="2" customFormat="1" ht="16.5" customHeight="1">
      <c r="A658" s="42"/>
      <c r="B658" s="43"/>
      <c r="C658" s="216" t="s">
        <v>554</v>
      </c>
      <c r="D658" s="216" t="s">
        <v>217</v>
      </c>
      <c r="E658" s="217" t="s">
        <v>1283</v>
      </c>
      <c r="F658" s="218" t="s">
        <v>1284</v>
      </c>
      <c r="G658" s="219" t="s">
        <v>280</v>
      </c>
      <c r="H658" s="220">
        <v>94</v>
      </c>
      <c r="I658" s="221"/>
      <c r="J658" s="222">
        <f>ROUND(I658*H658,2)</f>
        <v>0</v>
      </c>
      <c r="K658" s="218" t="s">
        <v>221</v>
      </c>
      <c r="L658" s="48"/>
      <c r="M658" s="223" t="s">
        <v>32</v>
      </c>
      <c r="N658" s="224" t="s">
        <v>47</v>
      </c>
      <c r="O658" s="88"/>
      <c r="P658" s="225">
        <f>O658*H658</f>
        <v>0</v>
      </c>
      <c r="Q658" s="225">
        <v>0</v>
      </c>
      <c r="R658" s="225">
        <f>Q658*H658</f>
        <v>0</v>
      </c>
      <c r="S658" s="225">
        <v>0.0039399999999999999</v>
      </c>
      <c r="T658" s="226">
        <f>S658*H658</f>
        <v>0.37035999999999997</v>
      </c>
      <c r="U658" s="42"/>
      <c r="V658" s="42"/>
      <c r="W658" s="42"/>
      <c r="X658" s="42"/>
      <c r="Y658" s="42"/>
      <c r="Z658" s="42"/>
      <c r="AA658" s="42"/>
      <c r="AB658" s="42"/>
      <c r="AC658" s="42"/>
      <c r="AD658" s="42"/>
      <c r="AE658" s="42"/>
      <c r="AR658" s="227" t="s">
        <v>334</v>
      </c>
      <c r="AT658" s="227" t="s">
        <v>217</v>
      </c>
      <c r="AU658" s="227" t="s">
        <v>85</v>
      </c>
      <c r="AY658" s="20" t="s">
        <v>214</v>
      </c>
      <c r="BE658" s="228">
        <f>IF(N658="základní",J658,0)</f>
        <v>0</v>
      </c>
      <c r="BF658" s="228">
        <f>IF(N658="snížená",J658,0)</f>
        <v>0</v>
      </c>
      <c r="BG658" s="228">
        <f>IF(N658="zákl. přenesená",J658,0)</f>
        <v>0</v>
      </c>
      <c r="BH658" s="228">
        <f>IF(N658="sníž. přenesená",J658,0)</f>
        <v>0</v>
      </c>
      <c r="BI658" s="228">
        <f>IF(N658="nulová",J658,0)</f>
        <v>0</v>
      </c>
      <c r="BJ658" s="20" t="s">
        <v>83</v>
      </c>
      <c r="BK658" s="228">
        <f>ROUND(I658*H658,2)</f>
        <v>0</v>
      </c>
      <c r="BL658" s="20" t="s">
        <v>334</v>
      </c>
      <c r="BM658" s="227" t="s">
        <v>5603</v>
      </c>
    </row>
    <row r="659" s="2" customFormat="1">
      <c r="A659" s="42"/>
      <c r="B659" s="43"/>
      <c r="C659" s="44"/>
      <c r="D659" s="229" t="s">
        <v>223</v>
      </c>
      <c r="E659" s="44"/>
      <c r="F659" s="230" t="s">
        <v>1286</v>
      </c>
      <c r="G659" s="44"/>
      <c r="H659" s="44"/>
      <c r="I659" s="231"/>
      <c r="J659" s="44"/>
      <c r="K659" s="44"/>
      <c r="L659" s="48"/>
      <c r="M659" s="232"/>
      <c r="N659" s="233"/>
      <c r="O659" s="88"/>
      <c r="P659" s="88"/>
      <c r="Q659" s="88"/>
      <c r="R659" s="88"/>
      <c r="S659" s="88"/>
      <c r="T659" s="89"/>
      <c r="U659" s="42"/>
      <c r="V659" s="42"/>
      <c r="W659" s="42"/>
      <c r="X659" s="42"/>
      <c r="Y659" s="42"/>
      <c r="Z659" s="42"/>
      <c r="AA659" s="42"/>
      <c r="AB659" s="42"/>
      <c r="AC659" s="42"/>
      <c r="AD659" s="42"/>
      <c r="AE659" s="42"/>
      <c r="AT659" s="20" t="s">
        <v>223</v>
      </c>
      <c r="AU659" s="20" t="s">
        <v>85</v>
      </c>
    </row>
    <row r="660" s="2" customFormat="1">
      <c r="A660" s="42"/>
      <c r="B660" s="43"/>
      <c r="C660" s="44"/>
      <c r="D660" s="236" t="s">
        <v>283</v>
      </c>
      <c r="E660" s="44"/>
      <c r="F660" s="267" t="s">
        <v>5604</v>
      </c>
      <c r="G660" s="44"/>
      <c r="H660" s="44"/>
      <c r="I660" s="231"/>
      <c r="J660" s="44"/>
      <c r="K660" s="44"/>
      <c r="L660" s="48"/>
      <c r="M660" s="232"/>
      <c r="N660" s="233"/>
      <c r="O660" s="88"/>
      <c r="P660" s="88"/>
      <c r="Q660" s="88"/>
      <c r="R660" s="88"/>
      <c r="S660" s="88"/>
      <c r="T660" s="89"/>
      <c r="U660" s="42"/>
      <c r="V660" s="42"/>
      <c r="W660" s="42"/>
      <c r="X660" s="42"/>
      <c r="Y660" s="42"/>
      <c r="Z660" s="42"/>
      <c r="AA660" s="42"/>
      <c r="AB660" s="42"/>
      <c r="AC660" s="42"/>
      <c r="AD660" s="42"/>
      <c r="AE660" s="42"/>
      <c r="AT660" s="20" t="s">
        <v>283</v>
      </c>
      <c r="AU660" s="20" t="s">
        <v>85</v>
      </c>
    </row>
    <row r="661" s="13" customFormat="1">
      <c r="A661" s="13"/>
      <c r="B661" s="234"/>
      <c r="C661" s="235"/>
      <c r="D661" s="236" t="s">
        <v>225</v>
      </c>
      <c r="E661" s="237" t="s">
        <v>32</v>
      </c>
      <c r="F661" s="238" t="s">
        <v>5605</v>
      </c>
      <c r="G661" s="235"/>
      <c r="H661" s="237" t="s">
        <v>32</v>
      </c>
      <c r="I661" s="239"/>
      <c r="J661" s="235"/>
      <c r="K661" s="235"/>
      <c r="L661" s="240"/>
      <c r="M661" s="241"/>
      <c r="N661" s="242"/>
      <c r="O661" s="242"/>
      <c r="P661" s="242"/>
      <c r="Q661" s="242"/>
      <c r="R661" s="242"/>
      <c r="S661" s="242"/>
      <c r="T661" s="243"/>
      <c r="U661" s="13"/>
      <c r="V661" s="13"/>
      <c r="W661" s="13"/>
      <c r="X661" s="13"/>
      <c r="Y661" s="13"/>
      <c r="Z661" s="13"/>
      <c r="AA661" s="13"/>
      <c r="AB661" s="13"/>
      <c r="AC661" s="13"/>
      <c r="AD661" s="13"/>
      <c r="AE661" s="13"/>
      <c r="AT661" s="244" t="s">
        <v>225</v>
      </c>
      <c r="AU661" s="244" t="s">
        <v>85</v>
      </c>
      <c r="AV661" s="13" t="s">
        <v>83</v>
      </c>
      <c r="AW661" s="13" t="s">
        <v>38</v>
      </c>
      <c r="AX661" s="13" t="s">
        <v>76</v>
      </c>
      <c r="AY661" s="244" t="s">
        <v>214</v>
      </c>
    </row>
    <row r="662" s="13" customFormat="1">
      <c r="A662" s="13"/>
      <c r="B662" s="234"/>
      <c r="C662" s="235"/>
      <c r="D662" s="236" t="s">
        <v>225</v>
      </c>
      <c r="E662" s="237" t="s">
        <v>32</v>
      </c>
      <c r="F662" s="238" t="s">
        <v>5606</v>
      </c>
      <c r="G662" s="235"/>
      <c r="H662" s="237" t="s">
        <v>32</v>
      </c>
      <c r="I662" s="239"/>
      <c r="J662" s="235"/>
      <c r="K662" s="235"/>
      <c r="L662" s="240"/>
      <c r="M662" s="241"/>
      <c r="N662" s="242"/>
      <c r="O662" s="242"/>
      <c r="P662" s="242"/>
      <c r="Q662" s="242"/>
      <c r="R662" s="242"/>
      <c r="S662" s="242"/>
      <c r="T662" s="243"/>
      <c r="U662" s="13"/>
      <c r="V662" s="13"/>
      <c r="W662" s="13"/>
      <c r="X662" s="13"/>
      <c r="Y662" s="13"/>
      <c r="Z662" s="13"/>
      <c r="AA662" s="13"/>
      <c r="AB662" s="13"/>
      <c r="AC662" s="13"/>
      <c r="AD662" s="13"/>
      <c r="AE662" s="13"/>
      <c r="AT662" s="244" t="s">
        <v>225</v>
      </c>
      <c r="AU662" s="244" t="s">
        <v>85</v>
      </c>
      <c r="AV662" s="13" t="s">
        <v>83</v>
      </c>
      <c r="AW662" s="13" t="s">
        <v>38</v>
      </c>
      <c r="AX662" s="13" t="s">
        <v>76</v>
      </c>
      <c r="AY662" s="244" t="s">
        <v>214</v>
      </c>
    </row>
    <row r="663" s="13" customFormat="1">
      <c r="A663" s="13"/>
      <c r="B663" s="234"/>
      <c r="C663" s="235"/>
      <c r="D663" s="236" t="s">
        <v>225</v>
      </c>
      <c r="E663" s="237" t="s">
        <v>32</v>
      </c>
      <c r="F663" s="238" t="s">
        <v>5607</v>
      </c>
      <c r="G663" s="235"/>
      <c r="H663" s="237" t="s">
        <v>32</v>
      </c>
      <c r="I663" s="239"/>
      <c r="J663" s="235"/>
      <c r="K663" s="235"/>
      <c r="L663" s="240"/>
      <c r="M663" s="241"/>
      <c r="N663" s="242"/>
      <c r="O663" s="242"/>
      <c r="P663" s="242"/>
      <c r="Q663" s="242"/>
      <c r="R663" s="242"/>
      <c r="S663" s="242"/>
      <c r="T663" s="243"/>
      <c r="U663" s="13"/>
      <c r="V663" s="13"/>
      <c r="W663" s="13"/>
      <c r="X663" s="13"/>
      <c r="Y663" s="13"/>
      <c r="Z663" s="13"/>
      <c r="AA663" s="13"/>
      <c r="AB663" s="13"/>
      <c r="AC663" s="13"/>
      <c r="AD663" s="13"/>
      <c r="AE663" s="13"/>
      <c r="AT663" s="244" t="s">
        <v>225</v>
      </c>
      <c r="AU663" s="244" t="s">
        <v>85</v>
      </c>
      <c r="AV663" s="13" t="s">
        <v>83</v>
      </c>
      <c r="AW663" s="13" t="s">
        <v>38</v>
      </c>
      <c r="AX663" s="13" t="s">
        <v>76</v>
      </c>
      <c r="AY663" s="244" t="s">
        <v>214</v>
      </c>
    </row>
    <row r="664" s="13" customFormat="1">
      <c r="A664" s="13"/>
      <c r="B664" s="234"/>
      <c r="C664" s="235"/>
      <c r="D664" s="236" t="s">
        <v>225</v>
      </c>
      <c r="E664" s="237" t="s">
        <v>32</v>
      </c>
      <c r="F664" s="238" t="s">
        <v>5608</v>
      </c>
      <c r="G664" s="235"/>
      <c r="H664" s="237" t="s">
        <v>32</v>
      </c>
      <c r="I664" s="239"/>
      <c r="J664" s="235"/>
      <c r="K664" s="235"/>
      <c r="L664" s="240"/>
      <c r="M664" s="241"/>
      <c r="N664" s="242"/>
      <c r="O664" s="242"/>
      <c r="P664" s="242"/>
      <c r="Q664" s="242"/>
      <c r="R664" s="242"/>
      <c r="S664" s="242"/>
      <c r="T664" s="243"/>
      <c r="U664" s="13"/>
      <c r="V664" s="13"/>
      <c r="W664" s="13"/>
      <c r="X664" s="13"/>
      <c r="Y664" s="13"/>
      <c r="Z664" s="13"/>
      <c r="AA664" s="13"/>
      <c r="AB664" s="13"/>
      <c r="AC664" s="13"/>
      <c r="AD664" s="13"/>
      <c r="AE664" s="13"/>
      <c r="AT664" s="244" t="s">
        <v>225</v>
      </c>
      <c r="AU664" s="244" t="s">
        <v>85</v>
      </c>
      <c r="AV664" s="13" t="s">
        <v>83</v>
      </c>
      <c r="AW664" s="13" t="s">
        <v>38</v>
      </c>
      <c r="AX664" s="13" t="s">
        <v>76</v>
      </c>
      <c r="AY664" s="244" t="s">
        <v>214</v>
      </c>
    </row>
    <row r="665" s="13" customFormat="1">
      <c r="A665" s="13"/>
      <c r="B665" s="234"/>
      <c r="C665" s="235"/>
      <c r="D665" s="236" t="s">
        <v>225</v>
      </c>
      <c r="E665" s="237" t="s">
        <v>32</v>
      </c>
      <c r="F665" s="238" t="s">
        <v>5609</v>
      </c>
      <c r="G665" s="235"/>
      <c r="H665" s="237" t="s">
        <v>32</v>
      </c>
      <c r="I665" s="239"/>
      <c r="J665" s="235"/>
      <c r="K665" s="235"/>
      <c r="L665" s="240"/>
      <c r="M665" s="241"/>
      <c r="N665" s="242"/>
      <c r="O665" s="242"/>
      <c r="P665" s="242"/>
      <c r="Q665" s="242"/>
      <c r="R665" s="242"/>
      <c r="S665" s="242"/>
      <c r="T665" s="243"/>
      <c r="U665" s="13"/>
      <c r="V665" s="13"/>
      <c r="W665" s="13"/>
      <c r="X665" s="13"/>
      <c r="Y665" s="13"/>
      <c r="Z665" s="13"/>
      <c r="AA665" s="13"/>
      <c r="AB665" s="13"/>
      <c r="AC665" s="13"/>
      <c r="AD665" s="13"/>
      <c r="AE665" s="13"/>
      <c r="AT665" s="244" t="s">
        <v>225</v>
      </c>
      <c r="AU665" s="244" t="s">
        <v>85</v>
      </c>
      <c r="AV665" s="13" t="s">
        <v>83</v>
      </c>
      <c r="AW665" s="13" t="s">
        <v>38</v>
      </c>
      <c r="AX665" s="13" t="s">
        <v>76</v>
      </c>
      <c r="AY665" s="244" t="s">
        <v>214</v>
      </c>
    </row>
    <row r="666" s="13" customFormat="1">
      <c r="A666" s="13"/>
      <c r="B666" s="234"/>
      <c r="C666" s="235"/>
      <c r="D666" s="236" t="s">
        <v>225</v>
      </c>
      <c r="E666" s="237" t="s">
        <v>32</v>
      </c>
      <c r="F666" s="238" t="s">
        <v>5610</v>
      </c>
      <c r="G666" s="235"/>
      <c r="H666" s="237" t="s">
        <v>32</v>
      </c>
      <c r="I666" s="239"/>
      <c r="J666" s="235"/>
      <c r="K666" s="235"/>
      <c r="L666" s="240"/>
      <c r="M666" s="241"/>
      <c r="N666" s="242"/>
      <c r="O666" s="242"/>
      <c r="P666" s="242"/>
      <c r="Q666" s="242"/>
      <c r="R666" s="242"/>
      <c r="S666" s="242"/>
      <c r="T666" s="243"/>
      <c r="U666" s="13"/>
      <c r="V666" s="13"/>
      <c r="W666" s="13"/>
      <c r="X666" s="13"/>
      <c r="Y666" s="13"/>
      <c r="Z666" s="13"/>
      <c r="AA666" s="13"/>
      <c r="AB666" s="13"/>
      <c r="AC666" s="13"/>
      <c r="AD666" s="13"/>
      <c r="AE666" s="13"/>
      <c r="AT666" s="244" t="s">
        <v>225</v>
      </c>
      <c r="AU666" s="244" t="s">
        <v>85</v>
      </c>
      <c r="AV666" s="13" t="s">
        <v>83</v>
      </c>
      <c r="AW666" s="13" t="s">
        <v>38</v>
      </c>
      <c r="AX666" s="13" t="s">
        <v>76</v>
      </c>
      <c r="AY666" s="244" t="s">
        <v>214</v>
      </c>
    </row>
    <row r="667" s="13" customFormat="1">
      <c r="A667" s="13"/>
      <c r="B667" s="234"/>
      <c r="C667" s="235"/>
      <c r="D667" s="236" t="s">
        <v>225</v>
      </c>
      <c r="E667" s="237" t="s">
        <v>32</v>
      </c>
      <c r="F667" s="238" t="s">
        <v>5611</v>
      </c>
      <c r="G667" s="235"/>
      <c r="H667" s="237" t="s">
        <v>32</v>
      </c>
      <c r="I667" s="239"/>
      <c r="J667" s="235"/>
      <c r="K667" s="235"/>
      <c r="L667" s="240"/>
      <c r="M667" s="241"/>
      <c r="N667" s="242"/>
      <c r="O667" s="242"/>
      <c r="P667" s="242"/>
      <c r="Q667" s="242"/>
      <c r="R667" s="242"/>
      <c r="S667" s="242"/>
      <c r="T667" s="243"/>
      <c r="U667" s="13"/>
      <c r="V667" s="13"/>
      <c r="W667" s="13"/>
      <c r="X667" s="13"/>
      <c r="Y667" s="13"/>
      <c r="Z667" s="13"/>
      <c r="AA667" s="13"/>
      <c r="AB667" s="13"/>
      <c r="AC667" s="13"/>
      <c r="AD667" s="13"/>
      <c r="AE667" s="13"/>
      <c r="AT667" s="244" t="s">
        <v>225</v>
      </c>
      <c r="AU667" s="244" t="s">
        <v>85</v>
      </c>
      <c r="AV667" s="13" t="s">
        <v>83</v>
      </c>
      <c r="AW667" s="13" t="s">
        <v>38</v>
      </c>
      <c r="AX667" s="13" t="s">
        <v>76</v>
      </c>
      <c r="AY667" s="244" t="s">
        <v>214</v>
      </c>
    </row>
    <row r="668" s="13" customFormat="1">
      <c r="A668" s="13"/>
      <c r="B668" s="234"/>
      <c r="C668" s="235"/>
      <c r="D668" s="236" t="s">
        <v>225</v>
      </c>
      <c r="E668" s="237" t="s">
        <v>32</v>
      </c>
      <c r="F668" s="238" t="s">
        <v>5612</v>
      </c>
      <c r="G668" s="235"/>
      <c r="H668" s="237" t="s">
        <v>32</v>
      </c>
      <c r="I668" s="239"/>
      <c r="J668" s="235"/>
      <c r="K668" s="235"/>
      <c r="L668" s="240"/>
      <c r="M668" s="241"/>
      <c r="N668" s="242"/>
      <c r="O668" s="242"/>
      <c r="P668" s="242"/>
      <c r="Q668" s="242"/>
      <c r="R668" s="242"/>
      <c r="S668" s="242"/>
      <c r="T668" s="243"/>
      <c r="U668" s="13"/>
      <c r="V668" s="13"/>
      <c r="W668" s="13"/>
      <c r="X668" s="13"/>
      <c r="Y668" s="13"/>
      <c r="Z668" s="13"/>
      <c r="AA668" s="13"/>
      <c r="AB668" s="13"/>
      <c r="AC668" s="13"/>
      <c r="AD668" s="13"/>
      <c r="AE668" s="13"/>
      <c r="AT668" s="244" t="s">
        <v>225</v>
      </c>
      <c r="AU668" s="244" t="s">
        <v>85</v>
      </c>
      <c r="AV668" s="13" t="s">
        <v>83</v>
      </c>
      <c r="AW668" s="13" t="s">
        <v>38</v>
      </c>
      <c r="AX668" s="13" t="s">
        <v>76</v>
      </c>
      <c r="AY668" s="244" t="s">
        <v>214</v>
      </c>
    </row>
    <row r="669" s="13" customFormat="1">
      <c r="A669" s="13"/>
      <c r="B669" s="234"/>
      <c r="C669" s="235"/>
      <c r="D669" s="236" t="s">
        <v>225</v>
      </c>
      <c r="E669" s="237" t="s">
        <v>32</v>
      </c>
      <c r="F669" s="238" t="s">
        <v>5613</v>
      </c>
      <c r="G669" s="235"/>
      <c r="H669" s="237" t="s">
        <v>32</v>
      </c>
      <c r="I669" s="239"/>
      <c r="J669" s="235"/>
      <c r="K669" s="235"/>
      <c r="L669" s="240"/>
      <c r="M669" s="241"/>
      <c r="N669" s="242"/>
      <c r="O669" s="242"/>
      <c r="P669" s="242"/>
      <c r="Q669" s="242"/>
      <c r="R669" s="242"/>
      <c r="S669" s="242"/>
      <c r="T669" s="243"/>
      <c r="U669" s="13"/>
      <c r="V669" s="13"/>
      <c r="W669" s="13"/>
      <c r="X669" s="13"/>
      <c r="Y669" s="13"/>
      <c r="Z669" s="13"/>
      <c r="AA669" s="13"/>
      <c r="AB669" s="13"/>
      <c r="AC669" s="13"/>
      <c r="AD669" s="13"/>
      <c r="AE669" s="13"/>
      <c r="AT669" s="244" t="s">
        <v>225</v>
      </c>
      <c r="AU669" s="244" t="s">
        <v>85</v>
      </c>
      <c r="AV669" s="13" t="s">
        <v>83</v>
      </c>
      <c r="AW669" s="13" t="s">
        <v>38</v>
      </c>
      <c r="AX669" s="13" t="s">
        <v>76</v>
      </c>
      <c r="AY669" s="244" t="s">
        <v>214</v>
      </c>
    </row>
    <row r="670" s="13" customFormat="1">
      <c r="A670" s="13"/>
      <c r="B670" s="234"/>
      <c r="C670" s="235"/>
      <c r="D670" s="236" t="s">
        <v>225</v>
      </c>
      <c r="E670" s="237" t="s">
        <v>32</v>
      </c>
      <c r="F670" s="238" t="s">
        <v>5614</v>
      </c>
      <c r="G670" s="235"/>
      <c r="H670" s="237" t="s">
        <v>32</v>
      </c>
      <c r="I670" s="239"/>
      <c r="J670" s="235"/>
      <c r="K670" s="235"/>
      <c r="L670" s="240"/>
      <c r="M670" s="241"/>
      <c r="N670" s="242"/>
      <c r="O670" s="242"/>
      <c r="P670" s="242"/>
      <c r="Q670" s="242"/>
      <c r="R670" s="242"/>
      <c r="S670" s="242"/>
      <c r="T670" s="243"/>
      <c r="U670" s="13"/>
      <c r="V670" s="13"/>
      <c r="W670" s="13"/>
      <c r="X670" s="13"/>
      <c r="Y670" s="13"/>
      <c r="Z670" s="13"/>
      <c r="AA670" s="13"/>
      <c r="AB670" s="13"/>
      <c r="AC670" s="13"/>
      <c r="AD670" s="13"/>
      <c r="AE670" s="13"/>
      <c r="AT670" s="244" t="s">
        <v>225</v>
      </c>
      <c r="AU670" s="244" t="s">
        <v>85</v>
      </c>
      <c r="AV670" s="13" t="s">
        <v>83</v>
      </c>
      <c r="AW670" s="13" t="s">
        <v>38</v>
      </c>
      <c r="AX670" s="13" t="s">
        <v>76</v>
      </c>
      <c r="AY670" s="244" t="s">
        <v>214</v>
      </c>
    </row>
    <row r="671" s="14" customFormat="1">
      <c r="A671" s="14"/>
      <c r="B671" s="245"/>
      <c r="C671" s="246"/>
      <c r="D671" s="236" t="s">
        <v>225</v>
      </c>
      <c r="E671" s="247" t="s">
        <v>32</v>
      </c>
      <c r="F671" s="248" t="s">
        <v>5615</v>
      </c>
      <c r="G671" s="246"/>
      <c r="H671" s="249">
        <v>94</v>
      </c>
      <c r="I671" s="250"/>
      <c r="J671" s="246"/>
      <c r="K671" s="246"/>
      <c r="L671" s="251"/>
      <c r="M671" s="252"/>
      <c r="N671" s="253"/>
      <c r="O671" s="253"/>
      <c r="P671" s="253"/>
      <c r="Q671" s="253"/>
      <c r="R671" s="253"/>
      <c r="S671" s="253"/>
      <c r="T671" s="254"/>
      <c r="U671" s="14"/>
      <c r="V671" s="14"/>
      <c r="W671" s="14"/>
      <c r="X671" s="14"/>
      <c r="Y671" s="14"/>
      <c r="Z671" s="14"/>
      <c r="AA671" s="14"/>
      <c r="AB671" s="14"/>
      <c r="AC671" s="14"/>
      <c r="AD671" s="14"/>
      <c r="AE671" s="14"/>
      <c r="AT671" s="255" t="s">
        <v>225</v>
      </c>
      <c r="AU671" s="255" t="s">
        <v>85</v>
      </c>
      <c r="AV671" s="14" t="s">
        <v>85</v>
      </c>
      <c r="AW671" s="14" t="s">
        <v>38</v>
      </c>
      <c r="AX671" s="14" t="s">
        <v>83</v>
      </c>
      <c r="AY671" s="255" t="s">
        <v>214</v>
      </c>
    </row>
    <row r="672" s="2" customFormat="1" ht="24.15" customHeight="1">
      <c r="A672" s="42"/>
      <c r="B672" s="43"/>
      <c r="C672" s="216" t="s">
        <v>559</v>
      </c>
      <c r="D672" s="216" t="s">
        <v>217</v>
      </c>
      <c r="E672" s="217" t="s">
        <v>5616</v>
      </c>
      <c r="F672" s="218" t="s">
        <v>5617</v>
      </c>
      <c r="G672" s="219" t="s">
        <v>280</v>
      </c>
      <c r="H672" s="220">
        <v>90</v>
      </c>
      <c r="I672" s="221"/>
      <c r="J672" s="222">
        <f>ROUND(I672*H672,2)</f>
        <v>0</v>
      </c>
      <c r="K672" s="218" t="s">
        <v>221</v>
      </c>
      <c r="L672" s="48"/>
      <c r="M672" s="223" t="s">
        <v>32</v>
      </c>
      <c r="N672" s="224" t="s">
        <v>47</v>
      </c>
      <c r="O672" s="88"/>
      <c r="P672" s="225">
        <f>O672*H672</f>
        <v>0</v>
      </c>
      <c r="Q672" s="225">
        <v>0</v>
      </c>
      <c r="R672" s="225">
        <f>Q672*H672</f>
        <v>0</v>
      </c>
      <c r="S672" s="225">
        <v>0.0039399999999999999</v>
      </c>
      <c r="T672" s="226">
        <f>S672*H672</f>
        <v>0.35459999999999997</v>
      </c>
      <c r="U672" s="42"/>
      <c r="V672" s="42"/>
      <c r="W672" s="42"/>
      <c r="X672" s="42"/>
      <c r="Y672" s="42"/>
      <c r="Z672" s="42"/>
      <c r="AA672" s="42"/>
      <c r="AB672" s="42"/>
      <c r="AC672" s="42"/>
      <c r="AD672" s="42"/>
      <c r="AE672" s="42"/>
      <c r="AR672" s="227" t="s">
        <v>334</v>
      </c>
      <c r="AT672" s="227" t="s">
        <v>217</v>
      </c>
      <c r="AU672" s="227" t="s">
        <v>85</v>
      </c>
      <c r="AY672" s="20" t="s">
        <v>214</v>
      </c>
      <c r="BE672" s="228">
        <f>IF(N672="základní",J672,0)</f>
        <v>0</v>
      </c>
      <c r="BF672" s="228">
        <f>IF(N672="snížená",J672,0)</f>
        <v>0</v>
      </c>
      <c r="BG672" s="228">
        <f>IF(N672="zákl. přenesená",J672,0)</f>
        <v>0</v>
      </c>
      <c r="BH672" s="228">
        <f>IF(N672="sníž. přenesená",J672,0)</f>
        <v>0</v>
      </c>
      <c r="BI672" s="228">
        <f>IF(N672="nulová",J672,0)</f>
        <v>0</v>
      </c>
      <c r="BJ672" s="20" t="s">
        <v>83</v>
      </c>
      <c r="BK672" s="228">
        <f>ROUND(I672*H672,2)</f>
        <v>0</v>
      </c>
      <c r="BL672" s="20" t="s">
        <v>334</v>
      </c>
      <c r="BM672" s="227" t="s">
        <v>5618</v>
      </c>
    </row>
    <row r="673" s="2" customFormat="1">
      <c r="A673" s="42"/>
      <c r="B673" s="43"/>
      <c r="C673" s="44"/>
      <c r="D673" s="229" t="s">
        <v>223</v>
      </c>
      <c r="E673" s="44"/>
      <c r="F673" s="230" t="s">
        <v>5619</v>
      </c>
      <c r="G673" s="44"/>
      <c r="H673" s="44"/>
      <c r="I673" s="231"/>
      <c r="J673" s="44"/>
      <c r="K673" s="44"/>
      <c r="L673" s="48"/>
      <c r="M673" s="232"/>
      <c r="N673" s="233"/>
      <c r="O673" s="88"/>
      <c r="P673" s="88"/>
      <c r="Q673" s="88"/>
      <c r="R673" s="88"/>
      <c r="S673" s="88"/>
      <c r="T673" s="89"/>
      <c r="U673" s="42"/>
      <c r="V673" s="42"/>
      <c r="W673" s="42"/>
      <c r="X673" s="42"/>
      <c r="Y673" s="42"/>
      <c r="Z673" s="42"/>
      <c r="AA673" s="42"/>
      <c r="AB673" s="42"/>
      <c r="AC673" s="42"/>
      <c r="AD673" s="42"/>
      <c r="AE673" s="42"/>
      <c r="AT673" s="20" t="s">
        <v>223</v>
      </c>
      <c r="AU673" s="20" t="s">
        <v>85</v>
      </c>
    </row>
    <row r="674" s="2" customFormat="1">
      <c r="A674" s="42"/>
      <c r="B674" s="43"/>
      <c r="C674" s="44"/>
      <c r="D674" s="236" t="s">
        <v>283</v>
      </c>
      <c r="E674" s="44"/>
      <c r="F674" s="267" t="s">
        <v>5620</v>
      </c>
      <c r="G674" s="44"/>
      <c r="H674" s="44"/>
      <c r="I674" s="231"/>
      <c r="J674" s="44"/>
      <c r="K674" s="44"/>
      <c r="L674" s="48"/>
      <c r="M674" s="232"/>
      <c r="N674" s="233"/>
      <c r="O674" s="88"/>
      <c r="P674" s="88"/>
      <c r="Q674" s="88"/>
      <c r="R674" s="88"/>
      <c r="S674" s="88"/>
      <c r="T674" s="89"/>
      <c r="U674" s="42"/>
      <c r="V674" s="42"/>
      <c r="W674" s="42"/>
      <c r="X674" s="42"/>
      <c r="Y674" s="42"/>
      <c r="Z674" s="42"/>
      <c r="AA674" s="42"/>
      <c r="AB674" s="42"/>
      <c r="AC674" s="42"/>
      <c r="AD674" s="42"/>
      <c r="AE674" s="42"/>
      <c r="AT674" s="20" t="s">
        <v>283</v>
      </c>
      <c r="AU674" s="20" t="s">
        <v>85</v>
      </c>
    </row>
    <row r="675" s="13" customFormat="1">
      <c r="A675" s="13"/>
      <c r="B675" s="234"/>
      <c r="C675" s="235"/>
      <c r="D675" s="236" t="s">
        <v>225</v>
      </c>
      <c r="E675" s="237" t="s">
        <v>32</v>
      </c>
      <c r="F675" s="238" t="s">
        <v>5621</v>
      </c>
      <c r="G675" s="235"/>
      <c r="H675" s="237" t="s">
        <v>32</v>
      </c>
      <c r="I675" s="239"/>
      <c r="J675" s="235"/>
      <c r="K675" s="235"/>
      <c r="L675" s="240"/>
      <c r="M675" s="241"/>
      <c r="N675" s="242"/>
      <c r="O675" s="242"/>
      <c r="P675" s="242"/>
      <c r="Q675" s="242"/>
      <c r="R675" s="242"/>
      <c r="S675" s="242"/>
      <c r="T675" s="243"/>
      <c r="U675" s="13"/>
      <c r="V675" s="13"/>
      <c r="W675" s="13"/>
      <c r="X675" s="13"/>
      <c r="Y675" s="13"/>
      <c r="Z675" s="13"/>
      <c r="AA675" s="13"/>
      <c r="AB675" s="13"/>
      <c r="AC675" s="13"/>
      <c r="AD675" s="13"/>
      <c r="AE675" s="13"/>
      <c r="AT675" s="244" t="s">
        <v>225</v>
      </c>
      <c r="AU675" s="244" t="s">
        <v>85</v>
      </c>
      <c r="AV675" s="13" t="s">
        <v>83</v>
      </c>
      <c r="AW675" s="13" t="s">
        <v>38</v>
      </c>
      <c r="AX675" s="13" t="s">
        <v>76</v>
      </c>
      <c r="AY675" s="244" t="s">
        <v>214</v>
      </c>
    </row>
    <row r="676" s="13" customFormat="1">
      <c r="A676" s="13"/>
      <c r="B676" s="234"/>
      <c r="C676" s="235"/>
      <c r="D676" s="236" t="s">
        <v>225</v>
      </c>
      <c r="E676" s="237" t="s">
        <v>32</v>
      </c>
      <c r="F676" s="238" t="s">
        <v>5611</v>
      </c>
      <c r="G676" s="235"/>
      <c r="H676" s="237" t="s">
        <v>32</v>
      </c>
      <c r="I676" s="239"/>
      <c r="J676" s="235"/>
      <c r="K676" s="235"/>
      <c r="L676" s="240"/>
      <c r="M676" s="241"/>
      <c r="N676" s="242"/>
      <c r="O676" s="242"/>
      <c r="P676" s="242"/>
      <c r="Q676" s="242"/>
      <c r="R676" s="242"/>
      <c r="S676" s="242"/>
      <c r="T676" s="243"/>
      <c r="U676" s="13"/>
      <c r="V676" s="13"/>
      <c r="W676" s="13"/>
      <c r="X676" s="13"/>
      <c r="Y676" s="13"/>
      <c r="Z676" s="13"/>
      <c r="AA676" s="13"/>
      <c r="AB676" s="13"/>
      <c r="AC676" s="13"/>
      <c r="AD676" s="13"/>
      <c r="AE676" s="13"/>
      <c r="AT676" s="244" t="s">
        <v>225</v>
      </c>
      <c r="AU676" s="244" t="s">
        <v>85</v>
      </c>
      <c r="AV676" s="13" t="s">
        <v>83</v>
      </c>
      <c r="AW676" s="13" t="s">
        <v>38</v>
      </c>
      <c r="AX676" s="13" t="s">
        <v>76</v>
      </c>
      <c r="AY676" s="244" t="s">
        <v>214</v>
      </c>
    </row>
    <row r="677" s="14" customFormat="1">
      <c r="A677" s="14"/>
      <c r="B677" s="245"/>
      <c r="C677" s="246"/>
      <c r="D677" s="236" t="s">
        <v>225</v>
      </c>
      <c r="E677" s="247" t="s">
        <v>32</v>
      </c>
      <c r="F677" s="248" t="s">
        <v>5622</v>
      </c>
      <c r="G677" s="246"/>
      <c r="H677" s="249">
        <v>90</v>
      </c>
      <c r="I677" s="250"/>
      <c r="J677" s="246"/>
      <c r="K677" s="246"/>
      <c r="L677" s="251"/>
      <c r="M677" s="252"/>
      <c r="N677" s="253"/>
      <c r="O677" s="253"/>
      <c r="P677" s="253"/>
      <c r="Q677" s="253"/>
      <c r="R677" s="253"/>
      <c r="S677" s="253"/>
      <c r="T677" s="254"/>
      <c r="U677" s="14"/>
      <c r="V677" s="14"/>
      <c r="W677" s="14"/>
      <c r="X677" s="14"/>
      <c r="Y677" s="14"/>
      <c r="Z677" s="14"/>
      <c r="AA677" s="14"/>
      <c r="AB677" s="14"/>
      <c r="AC677" s="14"/>
      <c r="AD677" s="14"/>
      <c r="AE677" s="14"/>
      <c r="AT677" s="255" t="s">
        <v>225</v>
      </c>
      <c r="AU677" s="255" t="s">
        <v>85</v>
      </c>
      <c r="AV677" s="14" t="s">
        <v>85</v>
      </c>
      <c r="AW677" s="14" t="s">
        <v>38</v>
      </c>
      <c r="AX677" s="14" t="s">
        <v>83</v>
      </c>
      <c r="AY677" s="255" t="s">
        <v>214</v>
      </c>
    </row>
    <row r="678" s="2" customFormat="1" ht="37.8" customHeight="1">
      <c r="A678" s="42"/>
      <c r="B678" s="43"/>
      <c r="C678" s="216" t="s">
        <v>565</v>
      </c>
      <c r="D678" s="216" t="s">
        <v>217</v>
      </c>
      <c r="E678" s="217" t="s">
        <v>5623</v>
      </c>
      <c r="F678" s="218" t="s">
        <v>5624</v>
      </c>
      <c r="G678" s="219" t="s">
        <v>280</v>
      </c>
      <c r="H678" s="220">
        <v>72.5</v>
      </c>
      <c r="I678" s="221"/>
      <c r="J678" s="222">
        <f>ROUND(I678*H678,2)</f>
        <v>0</v>
      </c>
      <c r="K678" s="218" t="s">
        <v>32</v>
      </c>
      <c r="L678" s="48"/>
      <c r="M678" s="223" t="s">
        <v>32</v>
      </c>
      <c r="N678" s="224" t="s">
        <v>47</v>
      </c>
      <c r="O678" s="88"/>
      <c r="P678" s="225">
        <f>O678*H678</f>
        <v>0</v>
      </c>
      <c r="Q678" s="225">
        <v>0.01</v>
      </c>
      <c r="R678" s="225">
        <f>Q678*H678</f>
        <v>0.72499999999999998</v>
      </c>
      <c r="S678" s="225">
        <v>0</v>
      </c>
      <c r="T678" s="226">
        <f>S678*H678</f>
        <v>0</v>
      </c>
      <c r="U678" s="42"/>
      <c r="V678" s="42"/>
      <c r="W678" s="42"/>
      <c r="X678" s="42"/>
      <c r="Y678" s="42"/>
      <c r="Z678" s="42"/>
      <c r="AA678" s="42"/>
      <c r="AB678" s="42"/>
      <c r="AC678" s="42"/>
      <c r="AD678" s="42"/>
      <c r="AE678" s="42"/>
      <c r="AR678" s="227" t="s">
        <v>334</v>
      </c>
      <c r="AT678" s="227" t="s">
        <v>217</v>
      </c>
      <c r="AU678" s="227" t="s">
        <v>85</v>
      </c>
      <c r="AY678" s="20" t="s">
        <v>214</v>
      </c>
      <c r="BE678" s="228">
        <f>IF(N678="základní",J678,0)</f>
        <v>0</v>
      </c>
      <c r="BF678" s="228">
        <f>IF(N678="snížená",J678,0)</f>
        <v>0</v>
      </c>
      <c r="BG678" s="228">
        <f>IF(N678="zákl. přenesená",J678,0)</f>
        <v>0</v>
      </c>
      <c r="BH678" s="228">
        <f>IF(N678="sníž. přenesená",J678,0)</f>
        <v>0</v>
      </c>
      <c r="BI678" s="228">
        <f>IF(N678="nulová",J678,0)</f>
        <v>0</v>
      </c>
      <c r="BJ678" s="20" t="s">
        <v>83</v>
      </c>
      <c r="BK678" s="228">
        <f>ROUND(I678*H678,2)</f>
        <v>0</v>
      </c>
      <c r="BL678" s="20" t="s">
        <v>334</v>
      </c>
      <c r="BM678" s="227" t="s">
        <v>5625</v>
      </c>
    </row>
    <row r="679" s="2" customFormat="1">
      <c r="A679" s="42"/>
      <c r="B679" s="43"/>
      <c r="C679" s="44"/>
      <c r="D679" s="236" t="s">
        <v>283</v>
      </c>
      <c r="E679" s="44"/>
      <c r="F679" s="267" t="s">
        <v>5626</v>
      </c>
      <c r="G679" s="44"/>
      <c r="H679" s="44"/>
      <c r="I679" s="231"/>
      <c r="J679" s="44"/>
      <c r="K679" s="44"/>
      <c r="L679" s="48"/>
      <c r="M679" s="232"/>
      <c r="N679" s="233"/>
      <c r="O679" s="88"/>
      <c r="P679" s="88"/>
      <c r="Q679" s="88"/>
      <c r="R679" s="88"/>
      <c r="S679" s="88"/>
      <c r="T679" s="89"/>
      <c r="U679" s="42"/>
      <c r="V679" s="42"/>
      <c r="W679" s="42"/>
      <c r="X679" s="42"/>
      <c r="Y679" s="42"/>
      <c r="Z679" s="42"/>
      <c r="AA679" s="42"/>
      <c r="AB679" s="42"/>
      <c r="AC679" s="42"/>
      <c r="AD679" s="42"/>
      <c r="AE679" s="42"/>
      <c r="AT679" s="20" t="s">
        <v>283</v>
      </c>
      <c r="AU679" s="20" t="s">
        <v>85</v>
      </c>
    </row>
    <row r="680" s="2" customFormat="1" ht="37.8" customHeight="1">
      <c r="A680" s="42"/>
      <c r="B680" s="43"/>
      <c r="C680" s="216" t="s">
        <v>571</v>
      </c>
      <c r="D680" s="216" t="s">
        <v>217</v>
      </c>
      <c r="E680" s="217" t="s">
        <v>5627</v>
      </c>
      <c r="F680" s="218" t="s">
        <v>5601</v>
      </c>
      <c r="G680" s="219" t="s">
        <v>280</v>
      </c>
      <c r="H680" s="220">
        <v>49.5</v>
      </c>
      <c r="I680" s="221"/>
      <c r="J680" s="222">
        <f>ROUND(I680*H680,2)</f>
        <v>0</v>
      </c>
      <c r="K680" s="218" t="s">
        <v>32</v>
      </c>
      <c r="L680" s="48"/>
      <c r="M680" s="223" t="s">
        <v>32</v>
      </c>
      <c r="N680" s="224" t="s">
        <v>47</v>
      </c>
      <c r="O680" s="88"/>
      <c r="P680" s="225">
        <f>O680*H680</f>
        <v>0</v>
      </c>
      <c r="Q680" s="225">
        <v>0.01</v>
      </c>
      <c r="R680" s="225">
        <f>Q680*H680</f>
        <v>0.495</v>
      </c>
      <c r="S680" s="225">
        <v>0</v>
      </c>
      <c r="T680" s="226">
        <f>S680*H680</f>
        <v>0</v>
      </c>
      <c r="U680" s="42"/>
      <c r="V680" s="42"/>
      <c r="W680" s="42"/>
      <c r="X680" s="42"/>
      <c r="Y680" s="42"/>
      <c r="Z680" s="42"/>
      <c r="AA680" s="42"/>
      <c r="AB680" s="42"/>
      <c r="AC680" s="42"/>
      <c r="AD680" s="42"/>
      <c r="AE680" s="42"/>
      <c r="AR680" s="227" t="s">
        <v>334</v>
      </c>
      <c r="AT680" s="227" t="s">
        <v>217</v>
      </c>
      <c r="AU680" s="227" t="s">
        <v>85</v>
      </c>
      <c r="AY680" s="20" t="s">
        <v>214</v>
      </c>
      <c r="BE680" s="228">
        <f>IF(N680="základní",J680,0)</f>
        <v>0</v>
      </c>
      <c r="BF680" s="228">
        <f>IF(N680="snížená",J680,0)</f>
        <v>0</v>
      </c>
      <c r="BG680" s="228">
        <f>IF(N680="zákl. přenesená",J680,0)</f>
        <v>0</v>
      </c>
      <c r="BH680" s="228">
        <f>IF(N680="sníž. přenesená",J680,0)</f>
        <v>0</v>
      </c>
      <c r="BI680" s="228">
        <f>IF(N680="nulová",J680,0)</f>
        <v>0</v>
      </c>
      <c r="BJ680" s="20" t="s">
        <v>83</v>
      </c>
      <c r="BK680" s="228">
        <f>ROUND(I680*H680,2)</f>
        <v>0</v>
      </c>
      <c r="BL680" s="20" t="s">
        <v>334</v>
      </c>
      <c r="BM680" s="227" t="s">
        <v>5628</v>
      </c>
    </row>
    <row r="681" s="2" customFormat="1">
      <c r="A681" s="42"/>
      <c r="B681" s="43"/>
      <c r="C681" s="44"/>
      <c r="D681" s="236" t="s">
        <v>283</v>
      </c>
      <c r="E681" s="44"/>
      <c r="F681" s="267" t="s">
        <v>5629</v>
      </c>
      <c r="G681" s="44"/>
      <c r="H681" s="44"/>
      <c r="I681" s="231"/>
      <c r="J681" s="44"/>
      <c r="K681" s="44"/>
      <c r="L681" s="48"/>
      <c r="M681" s="232"/>
      <c r="N681" s="233"/>
      <c r="O681" s="88"/>
      <c r="P681" s="88"/>
      <c r="Q681" s="88"/>
      <c r="R681" s="88"/>
      <c r="S681" s="88"/>
      <c r="T681" s="89"/>
      <c r="U681" s="42"/>
      <c r="V681" s="42"/>
      <c r="W681" s="42"/>
      <c r="X681" s="42"/>
      <c r="Y681" s="42"/>
      <c r="Z681" s="42"/>
      <c r="AA681" s="42"/>
      <c r="AB681" s="42"/>
      <c r="AC681" s="42"/>
      <c r="AD681" s="42"/>
      <c r="AE681" s="42"/>
      <c r="AT681" s="20" t="s">
        <v>283</v>
      </c>
      <c r="AU681" s="20" t="s">
        <v>85</v>
      </c>
    </row>
    <row r="682" s="2" customFormat="1" ht="44.25" customHeight="1">
      <c r="A682" s="42"/>
      <c r="B682" s="43"/>
      <c r="C682" s="216" t="s">
        <v>576</v>
      </c>
      <c r="D682" s="216" t="s">
        <v>217</v>
      </c>
      <c r="E682" s="217" t="s">
        <v>5630</v>
      </c>
      <c r="F682" s="218" t="s">
        <v>5621</v>
      </c>
      <c r="G682" s="219" t="s">
        <v>280</v>
      </c>
      <c r="H682" s="220">
        <v>90</v>
      </c>
      <c r="I682" s="221"/>
      <c r="J682" s="222">
        <f>ROUND(I682*H682,2)</f>
        <v>0</v>
      </c>
      <c r="K682" s="218" t="s">
        <v>32</v>
      </c>
      <c r="L682" s="48"/>
      <c r="M682" s="223" t="s">
        <v>32</v>
      </c>
      <c r="N682" s="224" t="s">
        <v>47</v>
      </c>
      <c r="O682" s="88"/>
      <c r="P682" s="225">
        <f>O682*H682</f>
        <v>0</v>
      </c>
      <c r="Q682" s="225">
        <v>0.01</v>
      </c>
      <c r="R682" s="225">
        <f>Q682*H682</f>
        <v>0.90000000000000002</v>
      </c>
      <c r="S682" s="225">
        <v>0</v>
      </c>
      <c r="T682" s="226">
        <f>S682*H682</f>
        <v>0</v>
      </c>
      <c r="U682" s="42"/>
      <c r="V682" s="42"/>
      <c r="W682" s="42"/>
      <c r="X682" s="42"/>
      <c r="Y682" s="42"/>
      <c r="Z682" s="42"/>
      <c r="AA682" s="42"/>
      <c r="AB682" s="42"/>
      <c r="AC682" s="42"/>
      <c r="AD682" s="42"/>
      <c r="AE682" s="42"/>
      <c r="AR682" s="227" t="s">
        <v>334</v>
      </c>
      <c r="AT682" s="227" t="s">
        <v>217</v>
      </c>
      <c r="AU682" s="227" t="s">
        <v>85</v>
      </c>
      <c r="AY682" s="20" t="s">
        <v>214</v>
      </c>
      <c r="BE682" s="228">
        <f>IF(N682="základní",J682,0)</f>
        <v>0</v>
      </c>
      <c r="BF682" s="228">
        <f>IF(N682="snížená",J682,0)</f>
        <v>0</v>
      </c>
      <c r="BG682" s="228">
        <f>IF(N682="zákl. přenesená",J682,0)</f>
        <v>0</v>
      </c>
      <c r="BH682" s="228">
        <f>IF(N682="sníž. přenesená",J682,0)</f>
        <v>0</v>
      </c>
      <c r="BI682" s="228">
        <f>IF(N682="nulová",J682,0)</f>
        <v>0</v>
      </c>
      <c r="BJ682" s="20" t="s">
        <v>83</v>
      </c>
      <c r="BK682" s="228">
        <f>ROUND(I682*H682,2)</f>
        <v>0</v>
      </c>
      <c r="BL682" s="20" t="s">
        <v>334</v>
      </c>
      <c r="BM682" s="227" t="s">
        <v>5631</v>
      </c>
    </row>
    <row r="683" s="2" customFormat="1">
      <c r="A683" s="42"/>
      <c r="B683" s="43"/>
      <c r="C683" s="44"/>
      <c r="D683" s="236" t="s">
        <v>283</v>
      </c>
      <c r="E683" s="44"/>
      <c r="F683" s="267" t="s">
        <v>5632</v>
      </c>
      <c r="G683" s="44"/>
      <c r="H683" s="44"/>
      <c r="I683" s="231"/>
      <c r="J683" s="44"/>
      <c r="K683" s="44"/>
      <c r="L683" s="48"/>
      <c r="M683" s="232"/>
      <c r="N683" s="233"/>
      <c r="O683" s="88"/>
      <c r="P683" s="88"/>
      <c r="Q683" s="88"/>
      <c r="R683" s="88"/>
      <c r="S683" s="88"/>
      <c r="T683" s="89"/>
      <c r="U683" s="42"/>
      <c r="V683" s="42"/>
      <c r="W683" s="42"/>
      <c r="X683" s="42"/>
      <c r="Y683" s="42"/>
      <c r="Z683" s="42"/>
      <c r="AA683" s="42"/>
      <c r="AB683" s="42"/>
      <c r="AC683" s="42"/>
      <c r="AD683" s="42"/>
      <c r="AE683" s="42"/>
      <c r="AT683" s="20" t="s">
        <v>283</v>
      </c>
      <c r="AU683" s="20" t="s">
        <v>85</v>
      </c>
    </row>
    <row r="684" s="13" customFormat="1">
      <c r="A684" s="13"/>
      <c r="B684" s="234"/>
      <c r="C684" s="235"/>
      <c r="D684" s="236" t="s">
        <v>225</v>
      </c>
      <c r="E684" s="237" t="s">
        <v>32</v>
      </c>
      <c r="F684" s="238" t="s">
        <v>5621</v>
      </c>
      <c r="G684" s="235"/>
      <c r="H684" s="237" t="s">
        <v>32</v>
      </c>
      <c r="I684" s="239"/>
      <c r="J684" s="235"/>
      <c r="K684" s="235"/>
      <c r="L684" s="240"/>
      <c r="M684" s="241"/>
      <c r="N684" s="242"/>
      <c r="O684" s="242"/>
      <c r="P684" s="242"/>
      <c r="Q684" s="242"/>
      <c r="R684" s="242"/>
      <c r="S684" s="242"/>
      <c r="T684" s="243"/>
      <c r="U684" s="13"/>
      <c r="V684" s="13"/>
      <c r="W684" s="13"/>
      <c r="X684" s="13"/>
      <c r="Y684" s="13"/>
      <c r="Z684" s="13"/>
      <c r="AA684" s="13"/>
      <c r="AB684" s="13"/>
      <c r="AC684" s="13"/>
      <c r="AD684" s="13"/>
      <c r="AE684" s="13"/>
      <c r="AT684" s="244" t="s">
        <v>225</v>
      </c>
      <c r="AU684" s="244" t="s">
        <v>85</v>
      </c>
      <c r="AV684" s="13" t="s">
        <v>83</v>
      </c>
      <c r="AW684" s="13" t="s">
        <v>38</v>
      </c>
      <c r="AX684" s="13" t="s">
        <v>76</v>
      </c>
      <c r="AY684" s="244" t="s">
        <v>214</v>
      </c>
    </row>
    <row r="685" s="13" customFormat="1">
      <c r="A685" s="13"/>
      <c r="B685" s="234"/>
      <c r="C685" s="235"/>
      <c r="D685" s="236" t="s">
        <v>225</v>
      </c>
      <c r="E685" s="237" t="s">
        <v>32</v>
      </c>
      <c r="F685" s="238" t="s">
        <v>5611</v>
      </c>
      <c r="G685" s="235"/>
      <c r="H685" s="237" t="s">
        <v>32</v>
      </c>
      <c r="I685" s="239"/>
      <c r="J685" s="235"/>
      <c r="K685" s="235"/>
      <c r="L685" s="240"/>
      <c r="M685" s="241"/>
      <c r="N685" s="242"/>
      <c r="O685" s="242"/>
      <c r="P685" s="242"/>
      <c r="Q685" s="242"/>
      <c r="R685" s="242"/>
      <c r="S685" s="242"/>
      <c r="T685" s="243"/>
      <c r="U685" s="13"/>
      <c r="V685" s="13"/>
      <c r="W685" s="13"/>
      <c r="X685" s="13"/>
      <c r="Y685" s="13"/>
      <c r="Z685" s="13"/>
      <c r="AA685" s="13"/>
      <c r="AB685" s="13"/>
      <c r="AC685" s="13"/>
      <c r="AD685" s="13"/>
      <c r="AE685" s="13"/>
      <c r="AT685" s="244" t="s">
        <v>225</v>
      </c>
      <c r="AU685" s="244" t="s">
        <v>85</v>
      </c>
      <c r="AV685" s="13" t="s">
        <v>83</v>
      </c>
      <c r="AW685" s="13" t="s">
        <v>38</v>
      </c>
      <c r="AX685" s="13" t="s">
        <v>76</v>
      </c>
      <c r="AY685" s="244" t="s">
        <v>214</v>
      </c>
    </row>
    <row r="686" s="14" customFormat="1">
      <c r="A686" s="14"/>
      <c r="B686" s="245"/>
      <c r="C686" s="246"/>
      <c r="D686" s="236" t="s">
        <v>225</v>
      </c>
      <c r="E686" s="247" t="s">
        <v>32</v>
      </c>
      <c r="F686" s="248" t="s">
        <v>5622</v>
      </c>
      <c r="G686" s="246"/>
      <c r="H686" s="249">
        <v>90</v>
      </c>
      <c r="I686" s="250"/>
      <c r="J686" s="246"/>
      <c r="K686" s="246"/>
      <c r="L686" s="251"/>
      <c r="M686" s="252"/>
      <c r="N686" s="253"/>
      <c r="O686" s="253"/>
      <c r="P686" s="253"/>
      <c r="Q686" s="253"/>
      <c r="R686" s="253"/>
      <c r="S686" s="253"/>
      <c r="T686" s="254"/>
      <c r="U686" s="14"/>
      <c r="V686" s="14"/>
      <c r="W686" s="14"/>
      <c r="X686" s="14"/>
      <c r="Y686" s="14"/>
      <c r="Z686" s="14"/>
      <c r="AA686" s="14"/>
      <c r="AB686" s="14"/>
      <c r="AC686" s="14"/>
      <c r="AD686" s="14"/>
      <c r="AE686" s="14"/>
      <c r="AT686" s="255" t="s">
        <v>225</v>
      </c>
      <c r="AU686" s="255" t="s">
        <v>85</v>
      </c>
      <c r="AV686" s="14" t="s">
        <v>85</v>
      </c>
      <c r="AW686" s="14" t="s">
        <v>38</v>
      </c>
      <c r="AX686" s="14" t="s">
        <v>83</v>
      </c>
      <c r="AY686" s="255" t="s">
        <v>214</v>
      </c>
    </row>
    <row r="687" s="2" customFormat="1" ht="37.8" customHeight="1">
      <c r="A687" s="42"/>
      <c r="B687" s="43"/>
      <c r="C687" s="216" t="s">
        <v>583</v>
      </c>
      <c r="D687" s="216" t="s">
        <v>217</v>
      </c>
      <c r="E687" s="217" t="s">
        <v>5633</v>
      </c>
      <c r="F687" s="218" t="s">
        <v>5634</v>
      </c>
      <c r="G687" s="219" t="s">
        <v>230</v>
      </c>
      <c r="H687" s="220">
        <v>10</v>
      </c>
      <c r="I687" s="221"/>
      <c r="J687" s="222">
        <f>ROUND(I687*H687,2)</f>
        <v>0</v>
      </c>
      <c r="K687" s="218" t="s">
        <v>32</v>
      </c>
      <c r="L687" s="48"/>
      <c r="M687" s="223" t="s">
        <v>32</v>
      </c>
      <c r="N687" s="224" t="s">
        <v>47</v>
      </c>
      <c r="O687" s="88"/>
      <c r="P687" s="225">
        <f>O687*H687</f>
        <v>0</v>
      </c>
      <c r="Q687" s="225">
        <v>0.01</v>
      </c>
      <c r="R687" s="225">
        <f>Q687*H687</f>
        <v>0.10000000000000001</v>
      </c>
      <c r="S687" s="225">
        <v>0</v>
      </c>
      <c r="T687" s="226">
        <f>S687*H687</f>
        <v>0</v>
      </c>
      <c r="U687" s="42"/>
      <c r="V687" s="42"/>
      <c r="W687" s="42"/>
      <c r="X687" s="42"/>
      <c r="Y687" s="42"/>
      <c r="Z687" s="42"/>
      <c r="AA687" s="42"/>
      <c r="AB687" s="42"/>
      <c r="AC687" s="42"/>
      <c r="AD687" s="42"/>
      <c r="AE687" s="42"/>
      <c r="AR687" s="227" t="s">
        <v>334</v>
      </c>
      <c r="AT687" s="227" t="s">
        <v>217</v>
      </c>
      <c r="AU687" s="227" t="s">
        <v>85</v>
      </c>
      <c r="AY687" s="20" t="s">
        <v>214</v>
      </c>
      <c r="BE687" s="228">
        <f>IF(N687="základní",J687,0)</f>
        <v>0</v>
      </c>
      <c r="BF687" s="228">
        <f>IF(N687="snížená",J687,0)</f>
        <v>0</v>
      </c>
      <c r="BG687" s="228">
        <f>IF(N687="zákl. přenesená",J687,0)</f>
        <v>0</v>
      </c>
      <c r="BH687" s="228">
        <f>IF(N687="sníž. přenesená",J687,0)</f>
        <v>0</v>
      </c>
      <c r="BI687" s="228">
        <f>IF(N687="nulová",J687,0)</f>
        <v>0</v>
      </c>
      <c r="BJ687" s="20" t="s">
        <v>83</v>
      </c>
      <c r="BK687" s="228">
        <f>ROUND(I687*H687,2)</f>
        <v>0</v>
      </c>
      <c r="BL687" s="20" t="s">
        <v>334</v>
      </c>
      <c r="BM687" s="227" t="s">
        <v>5635</v>
      </c>
    </row>
    <row r="688" s="2" customFormat="1">
      <c r="A688" s="42"/>
      <c r="B688" s="43"/>
      <c r="C688" s="44"/>
      <c r="D688" s="236" t="s">
        <v>283</v>
      </c>
      <c r="E688" s="44"/>
      <c r="F688" s="267" t="s">
        <v>5636</v>
      </c>
      <c r="G688" s="44"/>
      <c r="H688" s="44"/>
      <c r="I688" s="231"/>
      <c r="J688" s="44"/>
      <c r="K688" s="44"/>
      <c r="L688" s="48"/>
      <c r="M688" s="232"/>
      <c r="N688" s="233"/>
      <c r="O688" s="88"/>
      <c r="P688" s="88"/>
      <c r="Q688" s="88"/>
      <c r="R688" s="88"/>
      <c r="S688" s="88"/>
      <c r="T688" s="89"/>
      <c r="U688" s="42"/>
      <c r="V688" s="42"/>
      <c r="W688" s="42"/>
      <c r="X688" s="42"/>
      <c r="Y688" s="42"/>
      <c r="Z688" s="42"/>
      <c r="AA688" s="42"/>
      <c r="AB688" s="42"/>
      <c r="AC688" s="42"/>
      <c r="AD688" s="42"/>
      <c r="AE688" s="42"/>
      <c r="AT688" s="20" t="s">
        <v>283</v>
      </c>
      <c r="AU688" s="20" t="s">
        <v>85</v>
      </c>
    </row>
    <row r="689" s="2" customFormat="1" ht="37.8" customHeight="1">
      <c r="A689" s="42"/>
      <c r="B689" s="43"/>
      <c r="C689" s="216" t="s">
        <v>589</v>
      </c>
      <c r="D689" s="216" t="s">
        <v>217</v>
      </c>
      <c r="E689" s="217" t="s">
        <v>5637</v>
      </c>
      <c r="F689" s="218" t="s">
        <v>5638</v>
      </c>
      <c r="G689" s="219" t="s">
        <v>230</v>
      </c>
      <c r="H689" s="220">
        <v>5.5</v>
      </c>
      <c r="I689" s="221"/>
      <c r="J689" s="222">
        <f>ROUND(I689*H689,2)</f>
        <v>0</v>
      </c>
      <c r="K689" s="218" t="s">
        <v>221</v>
      </c>
      <c r="L689" s="48"/>
      <c r="M689" s="223" t="s">
        <v>32</v>
      </c>
      <c r="N689" s="224" t="s">
        <v>47</v>
      </c>
      <c r="O689" s="88"/>
      <c r="P689" s="225">
        <f>O689*H689</f>
        <v>0</v>
      </c>
      <c r="Q689" s="225">
        <v>0.0066100000000000004</v>
      </c>
      <c r="R689" s="225">
        <f>Q689*H689</f>
        <v>0.036355000000000005</v>
      </c>
      <c r="S689" s="225">
        <v>0</v>
      </c>
      <c r="T689" s="226">
        <f>S689*H689</f>
        <v>0</v>
      </c>
      <c r="U689" s="42"/>
      <c r="V689" s="42"/>
      <c r="W689" s="42"/>
      <c r="X689" s="42"/>
      <c r="Y689" s="42"/>
      <c r="Z689" s="42"/>
      <c r="AA689" s="42"/>
      <c r="AB689" s="42"/>
      <c r="AC689" s="42"/>
      <c r="AD689" s="42"/>
      <c r="AE689" s="42"/>
      <c r="AR689" s="227" t="s">
        <v>334</v>
      </c>
      <c r="AT689" s="227" t="s">
        <v>217</v>
      </c>
      <c r="AU689" s="227" t="s">
        <v>85</v>
      </c>
      <c r="AY689" s="20" t="s">
        <v>214</v>
      </c>
      <c r="BE689" s="228">
        <f>IF(N689="základní",J689,0)</f>
        <v>0</v>
      </c>
      <c r="BF689" s="228">
        <f>IF(N689="snížená",J689,0)</f>
        <v>0</v>
      </c>
      <c r="BG689" s="228">
        <f>IF(N689="zákl. přenesená",J689,0)</f>
        <v>0</v>
      </c>
      <c r="BH689" s="228">
        <f>IF(N689="sníž. přenesená",J689,0)</f>
        <v>0</v>
      </c>
      <c r="BI689" s="228">
        <f>IF(N689="nulová",J689,0)</f>
        <v>0</v>
      </c>
      <c r="BJ689" s="20" t="s">
        <v>83</v>
      </c>
      <c r="BK689" s="228">
        <f>ROUND(I689*H689,2)</f>
        <v>0</v>
      </c>
      <c r="BL689" s="20" t="s">
        <v>334</v>
      </c>
      <c r="BM689" s="227" t="s">
        <v>5639</v>
      </c>
    </row>
    <row r="690" s="2" customFormat="1">
      <c r="A690" s="42"/>
      <c r="B690" s="43"/>
      <c r="C690" s="44"/>
      <c r="D690" s="229" t="s">
        <v>223</v>
      </c>
      <c r="E690" s="44"/>
      <c r="F690" s="230" t="s">
        <v>5640</v>
      </c>
      <c r="G690" s="44"/>
      <c r="H690" s="44"/>
      <c r="I690" s="231"/>
      <c r="J690" s="44"/>
      <c r="K690" s="44"/>
      <c r="L690" s="48"/>
      <c r="M690" s="232"/>
      <c r="N690" s="233"/>
      <c r="O690" s="88"/>
      <c r="P690" s="88"/>
      <c r="Q690" s="88"/>
      <c r="R690" s="88"/>
      <c r="S690" s="88"/>
      <c r="T690" s="89"/>
      <c r="U690" s="42"/>
      <c r="V690" s="42"/>
      <c r="W690" s="42"/>
      <c r="X690" s="42"/>
      <c r="Y690" s="42"/>
      <c r="Z690" s="42"/>
      <c r="AA690" s="42"/>
      <c r="AB690" s="42"/>
      <c r="AC690" s="42"/>
      <c r="AD690" s="42"/>
      <c r="AE690" s="42"/>
      <c r="AT690" s="20" t="s">
        <v>223</v>
      </c>
      <c r="AU690" s="20" t="s">
        <v>85</v>
      </c>
    </row>
    <row r="691" s="2" customFormat="1">
      <c r="A691" s="42"/>
      <c r="B691" s="43"/>
      <c r="C691" s="44"/>
      <c r="D691" s="236" t="s">
        <v>283</v>
      </c>
      <c r="E691" s="44"/>
      <c r="F691" s="267" t="s">
        <v>5641</v>
      </c>
      <c r="G691" s="44"/>
      <c r="H691" s="44"/>
      <c r="I691" s="231"/>
      <c r="J691" s="44"/>
      <c r="K691" s="44"/>
      <c r="L691" s="48"/>
      <c r="M691" s="232"/>
      <c r="N691" s="233"/>
      <c r="O691" s="88"/>
      <c r="P691" s="88"/>
      <c r="Q691" s="88"/>
      <c r="R691" s="88"/>
      <c r="S691" s="88"/>
      <c r="T691" s="89"/>
      <c r="U691" s="42"/>
      <c r="V691" s="42"/>
      <c r="W691" s="42"/>
      <c r="X691" s="42"/>
      <c r="Y691" s="42"/>
      <c r="Z691" s="42"/>
      <c r="AA691" s="42"/>
      <c r="AB691" s="42"/>
      <c r="AC691" s="42"/>
      <c r="AD691" s="42"/>
      <c r="AE691" s="42"/>
      <c r="AT691" s="20" t="s">
        <v>283</v>
      </c>
      <c r="AU691" s="20" t="s">
        <v>85</v>
      </c>
    </row>
    <row r="692" s="13" customFormat="1">
      <c r="A692" s="13"/>
      <c r="B692" s="234"/>
      <c r="C692" s="235"/>
      <c r="D692" s="236" t="s">
        <v>225</v>
      </c>
      <c r="E692" s="237" t="s">
        <v>32</v>
      </c>
      <c r="F692" s="238" t="s">
        <v>5642</v>
      </c>
      <c r="G692" s="235"/>
      <c r="H692" s="237" t="s">
        <v>32</v>
      </c>
      <c r="I692" s="239"/>
      <c r="J692" s="235"/>
      <c r="K692" s="235"/>
      <c r="L692" s="240"/>
      <c r="M692" s="241"/>
      <c r="N692" s="242"/>
      <c r="O692" s="242"/>
      <c r="P692" s="242"/>
      <c r="Q692" s="242"/>
      <c r="R692" s="242"/>
      <c r="S692" s="242"/>
      <c r="T692" s="243"/>
      <c r="U692" s="13"/>
      <c r="V692" s="13"/>
      <c r="W692" s="13"/>
      <c r="X692" s="13"/>
      <c r="Y692" s="13"/>
      <c r="Z692" s="13"/>
      <c r="AA692" s="13"/>
      <c r="AB692" s="13"/>
      <c r="AC692" s="13"/>
      <c r="AD692" s="13"/>
      <c r="AE692" s="13"/>
      <c r="AT692" s="244" t="s">
        <v>225</v>
      </c>
      <c r="AU692" s="244" t="s">
        <v>85</v>
      </c>
      <c r="AV692" s="13" t="s">
        <v>83</v>
      </c>
      <c r="AW692" s="13" t="s">
        <v>38</v>
      </c>
      <c r="AX692" s="13" t="s">
        <v>76</v>
      </c>
      <c r="AY692" s="244" t="s">
        <v>214</v>
      </c>
    </row>
    <row r="693" s="13" customFormat="1">
      <c r="A693" s="13"/>
      <c r="B693" s="234"/>
      <c r="C693" s="235"/>
      <c r="D693" s="236" t="s">
        <v>225</v>
      </c>
      <c r="E693" s="237" t="s">
        <v>32</v>
      </c>
      <c r="F693" s="238" t="s">
        <v>5643</v>
      </c>
      <c r="G693" s="235"/>
      <c r="H693" s="237" t="s">
        <v>32</v>
      </c>
      <c r="I693" s="239"/>
      <c r="J693" s="235"/>
      <c r="K693" s="235"/>
      <c r="L693" s="240"/>
      <c r="M693" s="241"/>
      <c r="N693" s="242"/>
      <c r="O693" s="242"/>
      <c r="P693" s="242"/>
      <c r="Q693" s="242"/>
      <c r="R693" s="242"/>
      <c r="S693" s="242"/>
      <c r="T693" s="243"/>
      <c r="U693" s="13"/>
      <c r="V693" s="13"/>
      <c r="W693" s="13"/>
      <c r="X693" s="13"/>
      <c r="Y693" s="13"/>
      <c r="Z693" s="13"/>
      <c r="AA693" s="13"/>
      <c r="AB693" s="13"/>
      <c r="AC693" s="13"/>
      <c r="AD693" s="13"/>
      <c r="AE693" s="13"/>
      <c r="AT693" s="244" t="s">
        <v>225</v>
      </c>
      <c r="AU693" s="244" t="s">
        <v>85</v>
      </c>
      <c r="AV693" s="13" t="s">
        <v>83</v>
      </c>
      <c r="AW693" s="13" t="s">
        <v>38</v>
      </c>
      <c r="AX693" s="13" t="s">
        <v>76</v>
      </c>
      <c r="AY693" s="244" t="s">
        <v>214</v>
      </c>
    </row>
    <row r="694" s="13" customFormat="1">
      <c r="A694" s="13"/>
      <c r="B694" s="234"/>
      <c r="C694" s="235"/>
      <c r="D694" s="236" t="s">
        <v>225</v>
      </c>
      <c r="E694" s="237" t="s">
        <v>32</v>
      </c>
      <c r="F694" s="238" t="s">
        <v>5644</v>
      </c>
      <c r="G694" s="235"/>
      <c r="H694" s="237" t="s">
        <v>32</v>
      </c>
      <c r="I694" s="239"/>
      <c r="J694" s="235"/>
      <c r="K694" s="235"/>
      <c r="L694" s="240"/>
      <c r="M694" s="241"/>
      <c r="N694" s="242"/>
      <c r="O694" s="242"/>
      <c r="P694" s="242"/>
      <c r="Q694" s="242"/>
      <c r="R694" s="242"/>
      <c r="S694" s="242"/>
      <c r="T694" s="243"/>
      <c r="U694" s="13"/>
      <c r="V694" s="13"/>
      <c r="W694" s="13"/>
      <c r="X694" s="13"/>
      <c r="Y694" s="13"/>
      <c r="Z694" s="13"/>
      <c r="AA694" s="13"/>
      <c r="AB694" s="13"/>
      <c r="AC694" s="13"/>
      <c r="AD694" s="13"/>
      <c r="AE694" s="13"/>
      <c r="AT694" s="244" t="s">
        <v>225</v>
      </c>
      <c r="AU694" s="244" t="s">
        <v>85</v>
      </c>
      <c r="AV694" s="13" t="s">
        <v>83</v>
      </c>
      <c r="AW694" s="13" t="s">
        <v>38</v>
      </c>
      <c r="AX694" s="13" t="s">
        <v>76</v>
      </c>
      <c r="AY694" s="244" t="s">
        <v>214</v>
      </c>
    </row>
    <row r="695" s="13" customFormat="1">
      <c r="A695" s="13"/>
      <c r="B695" s="234"/>
      <c r="C695" s="235"/>
      <c r="D695" s="236" t="s">
        <v>225</v>
      </c>
      <c r="E695" s="237" t="s">
        <v>32</v>
      </c>
      <c r="F695" s="238" t="s">
        <v>5645</v>
      </c>
      <c r="G695" s="235"/>
      <c r="H695" s="237" t="s">
        <v>32</v>
      </c>
      <c r="I695" s="239"/>
      <c r="J695" s="235"/>
      <c r="K695" s="235"/>
      <c r="L695" s="240"/>
      <c r="M695" s="241"/>
      <c r="N695" s="242"/>
      <c r="O695" s="242"/>
      <c r="P695" s="242"/>
      <c r="Q695" s="242"/>
      <c r="R695" s="242"/>
      <c r="S695" s="242"/>
      <c r="T695" s="243"/>
      <c r="U695" s="13"/>
      <c r="V695" s="13"/>
      <c r="W695" s="13"/>
      <c r="X695" s="13"/>
      <c r="Y695" s="13"/>
      <c r="Z695" s="13"/>
      <c r="AA695" s="13"/>
      <c r="AB695" s="13"/>
      <c r="AC695" s="13"/>
      <c r="AD695" s="13"/>
      <c r="AE695" s="13"/>
      <c r="AT695" s="244" t="s">
        <v>225</v>
      </c>
      <c r="AU695" s="244" t="s">
        <v>85</v>
      </c>
      <c r="AV695" s="13" t="s">
        <v>83</v>
      </c>
      <c r="AW695" s="13" t="s">
        <v>38</v>
      </c>
      <c r="AX695" s="13" t="s">
        <v>76</v>
      </c>
      <c r="AY695" s="244" t="s">
        <v>214</v>
      </c>
    </row>
    <row r="696" s="13" customFormat="1">
      <c r="A696" s="13"/>
      <c r="B696" s="234"/>
      <c r="C696" s="235"/>
      <c r="D696" s="236" t="s">
        <v>225</v>
      </c>
      <c r="E696" s="237" t="s">
        <v>32</v>
      </c>
      <c r="F696" s="238" t="s">
        <v>5646</v>
      </c>
      <c r="G696" s="235"/>
      <c r="H696" s="237" t="s">
        <v>32</v>
      </c>
      <c r="I696" s="239"/>
      <c r="J696" s="235"/>
      <c r="K696" s="235"/>
      <c r="L696" s="240"/>
      <c r="M696" s="241"/>
      <c r="N696" s="242"/>
      <c r="O696" s="242"/>
      <c r="P696" s="242"/>
      <c r="Q696" s="242"/>
      <c r="R696" s="242"/>
      <c r="S696" s="242"/>
      <c r="T696" s="243"/>
      <c r="U696" s="13"/>
      <c r="V696" s="13"/>
      <c r="W696" s="13"/>
      <c r="X696" s="13"/>
      <c r="Y696" s="13"/>
      <c r="Z696" s="13"/>
      <c r="AA696" s="13"/>
      <c r="AB696" s="13"/>
      <c r="AC696" s="13"/>
      <c r="AD696" s="13"/>
      <c r="AE696" s="13"/>
      <c r="AT696" s="244" t="s">
        <v>225</v>
      </c>
      <c r="AU696" s="244" t="s">
        <v>85</v>
      </c>
      <c r="AV696" s="13" t="s">
        <v>83</v>
      </c>
      <c r="AW696" s="13" t="s">
        <v>38</v>
      </c>
      <c r="AX696" s="13" t="s">
        <v>76</v>
      </c>
      <c r="AY696" s="244" t="s">
        <v>214</v>
      </c>
    </row>
    <row r="697" s="13" customFormat="1">
      <c r="A697" s="13"/>
      <c r="B697" s="234"/>
      <c r="C697" s="235"/>
      <c r="D697" s="236" t="s">
        <v>225</v>
      </c>
      <c r="E697" s="237" t="s">
        <v>32</v>
      </c>
      <c r="F697" s="238" t="s">
        <v>5647</v>
      </c>
      <c r="G697" s="235"/>
      <c r="H697" s="237" t="s">
        <v>32</v>
      </c>
      <c r="I697" s="239"/>
      <c r="J697" s="235"/>
      <c r="K697" s="235"/>
      <c r="L697" s="240"/>
      <c r="M697" s="241"/>
      <c r="N697" s="242"/>
      <c r="O697" s="242"/>
      <c r="P697" s="242"/>
      <c r="Q697" s="242"/>
      <c r="R697" s="242"/>
      <c r="S697" s="242"/>
      <c r="T697" s="243"/>
      <c r="U697" s="13"/>
      <c r="V697" s="13"/>
      <c r="W697" s="13"/>
      <c r="X697" s="13"/>
      <c r="Y697" s="13"/>
      <c r="Z697" s="13"/>
      <c r="AA697" s="13"/>
      <c r="AB697" s="13"/>
      <c r="AC697" s="13"/>
      <c r="AD697" s="13"/>
      <c r="AE697" s="13"/>
      <c r="AT697" s="244" t="s">
        <v>225</v>
      </c>
      <c r="AU697" s="244" t="s">
        <v>85</v>
      </c>
      <c r="AV697" s="13" t="s">
        <v>83</v>
      </c>
      <c r="AW697" s="13" t="s">
        <v>38</v>
      </c>
      <c r="AX697" s="13" t="s">
        <v>76</v>
      </c>
      <c r="AY697" s="244" t="s">
        <v>214</v>
      </c>
    </row>
    <row r="698" s="13" customFormat="1">
      <c r="A698" s="13"/>
      <c r="B698" s="234"/>
      <c r="C698" s="235"/>
      <c r="D698" s="236" t="s">
        <v>225</v>
      </c>
      <c r="E698" s="237" t="s">
        <v>32</v>
      </c>
      <c r="F698" s="238" t="s">
        <v>5648</v>
      </c>
      <c r="G698" s="235"/>
      <c r="H698" s="237" t="s">
        <v>32</v>
      </c>
      <c r="I698" s="239"/>
      <c r="J698" s="235"/>
      <c r="K698" s="235"/>
      <c r="L698" s="240"/>
      <c r="M698" s="241"/>
      <c r="N698" s="242"/>
      <c r="O698" s="242"/>
      <c r="P698" s="242"/>
      <c r="Q698" s="242"/>
      <c r="R698" s="242"/>
      <c r="S698" s="242"/>
      <c r="T698" s="243"/>
      <c r="U698" s="13"/>
      <c r="V698" s="13"/>
      <c r="W698" s="13"/>
      <c r="X698" s="13"/>
      <c r="Y698" s="13"/>
      <c r="Z698" s="13"/>
      <c r="AA698" s="13"/>
      <c r="AB698" s="13"/>
      <c r="AC698" s="13"/>
      <c r="AD698" s="13"/>
      <c r="AE698" s="13"/>
      <c r="AT698" s="244" t="s">
        <v>225</v>
      </c>
      <c r="AU698" s="244" t="s">
        <v>85</v>
      </c>
      <c r="AV698" s="13" t="s">
        <v>83</v>
      </c>
      <c r="AW698" s="13" t="s">
        <v>38</v>
      </c>
      <c r="AX698" s="13" t="s">
        <v>76</v>
      </c>
      <c r="AY698" s="244" t="s">
        <v>214</v>
      </c>
    </row>
    <row r="699" s="14" customFormat="1">
      <c r="A699" s="14"/>
      <c r="B699" s="245"/>
      <c r="C699" s="246"/>
      <c r="D699" s="236" t="s">
        <v>225</v>
      </c>
      <c r="E699" s="247" t="s">
        <v>32</v>
      </c>
      <c r="F699" s="248" t="s">
        <v>5649</v>
      </c>
      <c r="G699" s="246"/>
      <c r="H699" s="249">
        <v>5.5</v>
      </c>
      <c r="I699" s="250"/>
      <c r="J699" s="246"/>
      <c r="K699" s="246"/>
      <c r="L699" s="251"/>
      <c r="M699" s="252"/>
      <c r="N699" s="253"/>
      <c r="O699" s="253"/>
      <c r="P699" s="253"/>
      <c r="Q699" s="253"/>
      <c r="R699" s="253"/>
      <c r="S699" s="253"/>
      <c r="T699" s="254"/>
      <c r="U699" s="14"/>
      <c r="V699" s="14"/>
      <c r="W699" s="14"/>
      <c r="X699" s="14"/>
      <c r="Y699" s="14"/>
      <c r="Z699" s="14"/>
      <c r="AA699" s="14"/>
      <c r="AB699" s="14"/>
      <c r="AC699" s="14"/>
      <c r="AD699" s="14"/>
      <c r="AE699" s="14"/>
      <c r="AT699" s="255" t="s">
        <v>225</v>
      </c>
      <c r="AU699" s="255" t="s">
        <v>85</v>
      </c>
      <c r="AV699" s="14" t="s">
        <v>85</v>
      </c>
      <c r="AW699" s="14" t="s">
        <v>38</v>
      </c>
      <c r="AX699" s="14" t="s">
        <v>83</v>
      </c>
      <c r="AY699" s="255" t="s">
        <v>214</v>
      </c>
    </row>
    <row r="700" s="2" customFormat="1" ht="24.15" customHeight="1">
      <c r="A700" s="42"/>
      <c r="B700" s="43"/>
      <c r="C700" s="216" t="s">
        <v>594</v>
      </c>
      <c r="D700" s="216" t="s">
        <v>217</v>
      </c>
      <c r="E700" s="217" t="s">
        <v>5650</v>
      </c>
      <c r="F700" s="218" t="s">
        <v>5651</v>
      </c>
      <c r="G700" s="219" t="s">
        <v>280</v>
      </c>
      <c r="H700" s="220">
        <v>97</v>
      </c>
      <c r="I700" s="221"/>
      <c r="J700" s="222">
        <f>ROUND(I700*H700,2)</f>
        <v>0</v>
      </c>
      <c r="K700" s="218" t="s">
        <v>221</v>
      </c>
      <c r="L700" s="48"/>
      <c r="M700" s="223" t="s">
        <v>32</v>
      </c>
      <c r="N700" s="224" t="s">
        <v>47</v>
      </c>
      <c r="O700" s="88"/>
      <c r="P700" s="225">
        <f>O700*H700</f>
        <v>0</v>
      </c>
      <c r="Q700" s="225">
        <v>0.0030699999999999998</v>
      </c>
      <c r="R700" s="225">
        <f>Q700*H700</f>
        <v>0.29779</v>
      </c>
      <c r="S700" s="225">
        <v>0</v>
      </c>
      <c r="T700" s="226">
        <f>S700*H700</f>
        <v>0</v>
      </c>
      <c r="U700" s="42"/>
      <c r="V700" s="42"/>
      <c r="W700" s="42"/>
      <c r="X700" s="42"/>
      <c r="Y700" s="42"/>
      <c r="Z700" s="42"/>
      <c r="AA700" s="42"/>
      <c r="AB700" s="42"/>
      <c r="AC700" s="42"/>
      <c r="AD700" s="42"/>
      <c r="AE700" s="42"/>
      <c r="AR700" s="227" t="s">
        <v>334</v>
      </c>
      <c r="AT700" s="227" t="s">
        <v>217</v>
      </c>
      <c r="AU700" s="227" t="s">
        <v>85</v>
      </c>
      <c r="AY700" s="20" t="s">
        <v>214</v>
      </c>
      <c r="BE700" s="228">
        <f>IF(N700="základní",J700,0)</f>
        <v>0</v>
      </c>
      <c r="BF700" s="228">
        <f>IF(N700="snížená",J700,0)</f>
        <v>0</v>
      </c>
      <c r="BG700" s="228">
        <f>IF(N700="zákl. přenesená",J700,0)</f>
        <v>0</v>
      </c>
      <c r="BH700" s="228">
        <f>IF(N700="sníž. přenesená",J700,0)</f>
        <v>0</v>
      </c>
      <c r="BI700" s="228">
        <f>IF(N700="nulová",J700,0)</f>
        <v>0</v>
      </c>
      <c r="BJ700" s="20" t="s">
        <v>83</v>
      </c>
      <c r="BK700" s="228">
        <f>ROUND(I700*H700,2)</f>
        <v>0</v>
      </c>
      <c r="BL700" s="20" t="s">
        <v>334</v>
      </c>
      <c r="BM700" s="227" t="s">
        <v>5652</v>
      </c>
    </row>
    <row r="701" s="2" customFormat="1">
      <c r="A701" s="42"/>
      <c r="B701" s="43"/>
      <c r="C701" s="44"/>
      <c r="D701" s="229" t="s">
        <v>223</v>
      </c>
      <c r="E701" s="44"/>
      <c r="F701" s="230" t="s">
        <v>5653</v>
      </c>
      <c r="G701" s="44"/>
      <c r="H701" s="44"/>
      <c r="I701" s="231"/>
      <c r="J701" s="44"/>
      <c r="K701" s="44"/>
      <c r="L701" s="48"/>
      <c r="M701" s="232"/>
      <c r="N701" s="233"/>
      <c r="O701" s="88"/>
      <c r="P701" s="88"/>
      <c r="Q701" s="88"/>
      <c r="R701" s="88"/>
      <c r="S701" s="88"/>
      <c r="T701" s="89"/>
      <c r="U701" s="42"/>
      <c r="V701" s="42"/>
      <c r="W701" s="42"/>
      <c r="X701" s="42"/>
      <c r="Y701" s="42"/>
      <c r="Z701" s="42"/>
      <c r="AA701" s="42"/>
      <c r="AB701" s="42"/>
      <c r="AC701" s="42"/>
      <c r="AD701" s="42"/>
      <c r="AE701" s="42"/>
      <c r="AT701" s="20" t="s">
        <v>223</v>
      </c>
      <c r="AU701" s="20" t="s">
        <v>85</v>
      </c>
    </row>
    <row r="702" s="2" customFormat="1">
      <c r="A702" s="42"/>
      <c r="B702" s="43"/>
      <c r="C702" s="44"/>
      <c r="D702" s="236" t="s">
        <v>283</v>
      </c>
      <c r="E702" s="44"/>
      <c r="F702" s="267" t="s">
        <v>5654</v>
      </c>
      <c r="G702" s="44"/>
      <c r="H702" s="44"/>
      <c r="I702" s="231"/>
      <c r="J702" s="44"/>
      <c r="K702" s="44"/>
      <c r="L702" s="48"/>
      <c r="M702" s="232"/>
      <c r="N702" s="233"/>
      <c r="O702" s="88"/>
      <c r="P702" s="88"/>
      <c r="Q702" s="88"/>
      <c r="R702" s="88"/>
      <c r="S702" s="88"/>
      <c r="T702" s="89"/>
      <c r="U702" s="42"/>
      <c r="V702" s="42"/>
      <c r="W702" s="42"/>
      <c r="X702" s="42"/>
      <c r="Y702" s="42"/>
      <c r="Z702" s="42"/>
      <c r="AA702" s="42"/>
      <c r="AB702" s="42"/>
      <c r="AC702" s="42"/>
      <c r="AD702" s="42"/>
      <c r="AE702" s="42"/>
      <c r="AT702" s="20" t="s">
        <v>283</v>
      </c>
      <c r="AU702" s="20" t="s">
        <v>85</v>
      </c>
    </row>
    <row r="703" s="13" customFormat="1">
      <c r="A703" s="13"/>
      <c r="B703" s="234"/>
      <c r="C703" s="235"/>
      <c r="D703" s="236" t="s">
        <v>225</v>
      </c>
      <c r="E703" s="237" t="s">
        <v>32</v>
      </c>
      <c r="F703" s="238" t="s">
        <v>5630</v>
      </c>
      <c r="G703" s="235"/>
      <c r="H703" s="237" t="s">
        <v>32</v>
      </c>
      <c r="I703" s="239"/>
      <c r="J703" s="235"/>
      <c r="K703" s="235"/>
      <c r="L703" s="240"/>
      <c r="M703" s="241"/>
      <c r="N703" s="242"/>
      <c r="O703" s="242"/>
      <c r="P703" s="242"/>
      <c r="Q703" s="242"/>
      <c r="R703" s="242"/>
      <c r="S703" s="242"/>
      <c r="T703" s="243"/>
      <c r="U703" s="13"/>
      <c r="V703" s="13"/>
      <c r="W703" s="13"/>
      <c r="X703" s="13"/>
      <c r="Y703" s="13"/>
      <c r="Z703" s="13"/>
      <c r="AA703" s="13"/>
      <c r="AB703" s="13"/>
      <c r="AC703" s="13"/>
      <c r="AD703" s="13"/>
      <c r="AE703" s="13"/>
      <c r="AT703" s="244" t="s">
        <v>225</v>
      </c>
      <c r="AU703" s="244" t="s">
        <v>85</v>
      </c>
      <c r="AV703" s="13" t="s">
        <v>83</v>
      </c>
      <c r="AW703" s="13" t="s">
        <v>38</v>
      </c>
      <c r="AX703" s="13" t="s">
        <v>76</v>
      </c>
      <c r="AY703" s="244" t="s">
        <v>214</v>
      </c>
    </row>
    <row r="704" s="13" customFormat="1">
      <c r="A704" s="13"/>
      <c r="B704" s="234"/>
      <c r="C704" s="235"/>
      <c r="D704" s="236" t="s">
        <v>225</v>
      </c>
      <c r="E704" s="237" t="s">
        <v>32</v>
      </c>
      <c r="F704" s="238" t="s">
        <v>5655</v>
      </c>
      <c r="G704" s="235"/>
      <c r="H704" s="237" t="s">
        <v>32</v>
      </c>
      <c r="I704" s="239"/>
      <c r="J704" s="235"/>
      <c r="K704" s="235"/>
      <c r="L704" s="240"/>
      <c r="M704" s="241"/>
      <c r="N704" s="242"/>
      <c r="O704" s="242"/>
      <c r="P704" s="242"/>
      <c r="Q704" s="242"/>
      <c r="R704" s="242"/>
      <c r="S704" s="242"/>
      <c r="T704" s="243"/>
      <c r="U704" s="13"/>
      <c r="V704" s="13"/>
      <c r="W704" s="13"/>
      <c r="X704" s="13"/>
      <c r="Y704" s="13"/>
      <c r="Z704" s="13"/>
      <c r="AA704" s="13"/>
      <c r="AB704" s="13"/>
      <c r="AC704" s="13"/>
      <c r="AD704" s="13"/>
      <c r="AE704" s="13"/>
      <c r="AT704" s="244" t="s">
        <v>225</v>
      </c>
      <c r="AU704" s="244" t="s">
        <v>85</v>
      </c>
      <c r="AV704" s="13" t="s">
        <v>83</v>
      </c>
      <c r="AW704" s="13" t="s">
        <v>38</v>
      </c>
      <c r="AX704" s="13" t="s">
        <v>76</v>
      </c>
      <c r="AY704" s="244" t="s">
        <v>214</v>
      </c>
    </row>
    <row r="705" s="13" customFormat="1">
      <c r="A705" s="13"/>
      <c r="B705" s="234"/>
      <c r="C705" s="235"/>
      <c r="D705" s="236" t="s">
        <v>225</v>
      </c>
      <c r="E705" s="237" t="s">
        <v>32</v>
      </c>
      <c r="F705" s="238" t="s">
        <v>5656</v>
      </c>
      <c r="G705" s="235"/>
      <c r="H705" s="237" t="s">
        <v>32</v>
      </c>
      <c r="I705" s="239"/>
      <c r="J705" s="235"/>
      <c r="K705" s="235"/>
      <c r="L705" s="240"/>
      <c r="M705" s="241"/>
      <c r="N705" s="242"/>
      <c r="O705" s="242"/>
      <c r="P705" s="242"/>
      <c r="Q705" s="242"/>
      <c r="R705" s="242"/>
      <c r="S705" s="242"/>
      <c r="T705" s="243"/>
      <c r="U705" s="13"/>
      <c r="V705" s="13"/>
      <c r="W705" s="13"/>
      <c r="X705" s="13"/>
      <c r="Y705" s="13"/>
      <c r="Z705" s="13"/>
      <c r="AA705" s="13"/>
      <c r="AB705" s="13"/>
      <c r="AC705" s="13"/>
      <c r="AD705" s="13"/>
      <c r="AE705" s="13"/>
      <c r="AT705" s="244" t="s">
        <v>225</v>
      </c>
      <c r="AU705" s="244" t="s">
        <v>85</v>
      </c>
      <c r="AV705" s="13" t="s">
        <v>83</v>
      </c>
      <c r="AW705" s="13" t="s">
        <v>38</v>
      </c>
      <c r="AX705" s="13" t="s">
        <v>76</v>
      </c>
      <c r="AY705" s="244" t="s">
        <v>214</v>
      </c>
    </row>
    <row r="706" s="13" customFormat="1">
      <c r="A706" s="13"/>
      <c r="B706" s="234"/>
      <c r="C706" s="235"/>
      <c r="D706" s="236" t="s">
        <v>225</v>
      </c>
      <c r="E706" s="237" t="s">
        <v>32</v>
      </c>
      <c r="F706" s="238" t="s">
        <v>5657</v>
      </c>
      <c r="G706" s="235"/>
      <c r="H706" s="237" t="s">
        <v>32</v>
      </c>
      <c r="I706" s="239"/>
      <c r="J706" s="235"/>
      <c r="K706" s="235"/>
      <c r="L706" s="240"/>
      <c r="M706" s="241"/>
      <c r="N706" s="242"/>
      <c r="O706" s="242"/>
      <c r="P706" s="242"/>
      <c r="Q706" s="242"/>
      <c r="R706" s="242"/>
      <c r="S706" s="242"/>
      <c r="T706" s="243"/>
      <c r="U706" s="13"/>
      <c r="V706" s="13"/>
      <c r="W706" s="13"/>
      <c r="X706" s="13"/>
      <c r="Y706" s="13"/>
      <c r="Z706" s="13"/>
      <c r="AA706" s="13"/>
      <c r="AB706" s="13"/>
      <c r="AC706" s="13"/>
      <c r="AD706" s="13"/>
      <c r="AE706" s="13"/>
      <c r="AT706" s="244" t="s">
        <v>225</v>
      </c>
      <c r="AU706" s="244" t="s">
        <v>85</v>
      </c>
      <c r="AV706" s="13" t="s">
        <v>83</v>
      </c>
      <c r="AW706" s="13" t="s">
        <v>38</v>
      </c>
      <c r="AX706" s="13" t="s">
        <v>76</v>
      </c>
      <c r="AY706" s="244" t="s">
        <v>214</v>
      </c>
    </row>
    <row r="707" s="13" customFormat="1">
      <c r="A707" s="13"/>
      <c r="B707" s="234"/>
      <c r="C707" s="235"/>
      <c r="D707" s="236" t="s">
        <v>225</v>
      </c>
      <c r="E707" s="237" t="s">
        <v>32</v>
      </c>
      <c r="F707" s="238" t="s">
        <v>5658</v>
      </c>
      <c r="G707" s="235"/>
      <c r="H707" s="237" t="s">
        <v>32</v>
      </c>
      <c r="I707" s="239"/>
      <c r="J707" s="235"/>
      <c r="K707" s="235"/>
      <c r="L707" s="240"/>
      <c r="M707" s="241"/>
      <c r="N707" s="242"/>
      <c r="O707" s="242"/>
      <c r="P707" s="242"/>
      <c r="Q707" s="242"/>
      <c r="R707" s="242"/>
      <c r="S707" s="242"/>
      <c r="T707" s="243"/>
      <c r="U707" s="13"/>
      <c r="V707" s="13"/>
      <c r="W707" s="13"/>
      <c r="X707" s="13"/>
      <c r="Y707" s="13"/>
      <c r="Z707" s="13"/>
      <c r="AA707" s="13"/>
      <c r="AB707" s="13"/>
      <c r="AC707" s="13"/>
      <c r="AD707" s="13"/>
      <c r="AE707" s="13"/>
      <c r="AT707" s="244" t="s">
        <v>225</v>
      </c>
      <c r="AU707" s="244" t="s">
        <v>85</v>
      </c>
      <c r="AV707" s="13" t="s">
        <v>83</v>
      </c>
      <c r="AW707" s="13" t="s">
        <v>38</v>
      </c>
      <c r="AX707" s="13" t="s">
        <v>76</v>
      </c>
      <c r="AY707" s="244" t="s">
        <v>214</v>
      </c>
    </row>
    <row r="708" s="13" customFormat="1">
      <c r="A708" s="13"/>
      <c r="B708" s="234"/>
      <c r="C708" s="235"/>
      <c r="D708" s="236" t="s">
        <v>225</v>
      </c>
      <c r="E708" s="237" t="s">
        <v>32</v>
      </c>
      <c r="F708" s="238" t="s">
        <v>5610</v>
      </c>
      <c r="G708" s="235"/>
      <c r="H708" s="237" t="s">
        <v>32</v>
      </c>
      <c r="I708" s="239"/>
      <c r="J708" s="235"/>
      <c r="K708" s="235"/>
      <c r="L708" s="240"/>
      <c r="M708" s="241"/>
      <c r="N708" s="242"/>
      <c r="O708" s="242"/>
      <c r="P708" s="242"/>
      <c r="Q708" s="242"/>
      <c r="R708" s="242"/>
      <c r="S708" s="242"/>
      <c r="T708" s="243"/>
      <c r="U708" s="13"/>
      <c r="V708" s="13"/>
      <c r="W708" s="13"/>
      <c r="X708" s="13"/>
      <c r="Y708" s="13"/>
      <c r="Z708" s="13"/>
      <c r="AA708" s="13"/>
      <c r="AB708" s="13"/>
      <c r="AC708" s="13"/>
      <c r="AD708" s="13"/>
      <c r="AE708" s="13"/>
      <c r="AT708" s="244" t="s">
        <v>225</v>
      </c>
      <c r="AU708" s="244" t="s">
        <v>85</v>
      </c>
      <c r="AV708" s="13" t="s">
        <v>83</v>
      </c>
      <c r="AW708" s="13" t="s">
        <v>38</v>
      </c>
      <c r="AX708" s="13" t="s">
        <v>76</v>
      </c>
      <c r="AY708" s="244" t="s">
        <v>214</v>
      </c>
    </row>
    <row r="709" s="13" customFormat="1">
      <c r="A709" s="13"/>
      <c r="B709" s="234"/>
      <c r="C709" s="235"/>
      <c r="D709" s="236" t="s">
        <v>225</v>
      </c>
      <c r="E709" s="237" t="s">
        <v>32</v>
      </c>
      <c r="F709" s="238" t="s">
        <v>5611</v>
      </c>
      <c r="G709" s="235"/>
      <c r="H709" s="237" t="s">
        <v>32</v>
      </c>
      <c r="I709" s="239"/>
      <c r="J709" s="235"/>
      <c r="K709" s="235"/>
      <c r="L709" s="240"/>
      <c r="M709" s="241"/>
      <c r="N709" s="242"/>
      <c r="O709" s="242"/>
      <c r="P709" s="242"/>
      <c r="Q709" s="242"/>
      <c r="R709" s="242"/>
      <c r="S709" s="242"/>
      <c r="T709" s="243"/>
      <c r="U709" s="13"/>
      <c r="V709" s="13"/>
      <c r="W709" s="13"/>
      <c r="X709" s="13"/>
      <c r="Y709" s="13"/>
      <c r="Z709" s="13"/>
      <c r="AA709" s="13"/>
      <c r="AB709" s="13"/>
      <c r="AC709" s="13"/>
      <c r="AD709" s="13"/>
      <c r="AE709" s="13"/>
      <c r="AT709" s="244" t="s">
        <v>225</v>
      </c>
      <c r="AU709" s="244" t="s">
        <v>85</v>
      </c>
      <c r="AV709" s="13" t="s">
        <v>83</v>
      </c>
      <c r="AW709" s="13" t="s">
        <v>38</v>
      </c>
      <c r="AX709" s="13" t="s">
        <v>76</v>
      </c>
      <c r="AY709" s="244" t="s">
        <v>214</v>
      </c>
    </row>
    <row r="710" s="13" customFormat="1">
      <c r="A710" s="13"/>
      <c r="B710" s="234"/>
      <c r="C710" s="235"/>
      <c r="D710" s="236" t="s">
        <v>225</v>
      </c>
      <c r="E710" s="237" t="s">
        <v>32</v>
      </c>
      <c r="F710" s="238" t="s">
        <v>5659</v>
      </c>
      <c r="G710" s="235"/>
      <c r="H710" s="237" t="s">
        <v>32</v>
      </c>
      <c r="I710" s="239"/>
      <c r="J710" s="235"/>
      <c r="K710" s="235"/>
      <c r="L710" s="240"/>
      <c r="M710" s="241"/>
      <c r="N710" s="242"/>
      <c r="O710" s="242"/>
      <c r="P710" s="242"/>
      <c r="Q710" s="242"/>
      <c r="R710" s="242"/>
      <c r="S710" s="242"/>
      <c r="T710" s="243"/>
      <c r="U710" s="13"/>
      <c r="V710" s="13"/>
      <c r="W710" s="13"/>
      <c r="X710" s="13"/>
      <c r="Y710" s="13"/>
      <c r="Z710" s="13"/>
      <c r="AA710" s="13"/>
      <c r="AB710" s="13"/>
      <c r="AC710" s="13"/>
      <c r="AD710" s="13"/>
      <c r="AE710" s="13"/>
      <c r="AT710" s="244" t="s">
        <v>225</v>
      </c>
      <c r="AU710" s="244" t="s">
        <v>85</v>
      </c>
      <c r="AV710" s="13" t="s">
        <v>83</v>
      </c>
      <c r="AW710" s="13" t="s">
        <v>38</v>
      </c>
      <c r="AX710" s="13" t="s">
        <v>76</v>
      </c>
      <c r="AY710" s="244" t="s">
        <v>214</v>
      </c>
    </row>
    <row r="711" s="13" customFormat="1">
      <c r="A711" s="13"/>
      <c r="B711" s="234"/>
      <c r="C711" s="235"/>
      <c r="D711" s="236" t="s">
        <v>225</v>
      </c>
      <c r="E711" s="237" t="s">
        <v>32</v>
      </c>
      <c r="F711" s="238" t="s">
        <v>5660</v>
      </c>
      <c r="G711" s="235"/>
      <c r="H711" s="237" t="s">
        <v>32</v>
      </c>
      <c r="I711" s="239"/>
      <c r="J711" s="235"/>
      <c r="K711" s="235"/>
      <c r="L711" s="240"/>
      <c r="M711" s="241"/>
      <c r="N711" s="242"/>
      <c r="O711" s="242"/>
      <c r="P711" s="242"/>
      <c r="Q711" s="242"/>
      <c r="R711" s="242"/>
      <c r="S711" s="242"/>
      <c r="T711" s="243"/>
      <c r="U711" s="13"/>
      <c r="V711" s="13"/>
      <c r="W711" s="13"/>
      <c r="X711" s="13"/>
      <c r="Y711" s="13"/>
      <c r="Z711" s="13"/>
      <c r="AA711" s="13"/>
      <c r="AB711" s="13"/>
      <c r="AC711" s="13"/>
      <c r="AD711" s="13"/>
      <c r="AE711" s="13"/>
      <c r="AT711" s="244" t="s">
        <v>225</v>
      </c>
      <c r="AU711" s="244" t="s">
        <v>85</v>
      </c>
      <c r="AV711" s="13" t="s">
        <v>83</v>
      </c>
      <c r="AW711" s="13" t="s">
        <v>38</v>
      </c>
      <c r="AX711" s="13" t="s">
        <v>76</v>
      </c>
      <c r="AY711" s="244" t="s">
        <v>214</v>
      </c>
    </row>
    <row r="712" s="13" customFormat="1">
      <c r="A712" s="13"/>
      <c r="B712" s="234"/>
      <c r="C712" s="235"/>
      <c r="D712" s="236" t="s">
        <v>225</v>
      </c>
      <c r="E712" s="237" t="s">
        <v>32</v>
      </c>
      <c r="F712" s="238" t="s">
        <v>5661</v>
      </c>
      <c r="G712" s="235"/>
      <c r="H712" s="237" t="s">
        <v>32</v>
      </c>
      <c r="I712" s="239"/>
      <c r="J712" s="235"/>
      <c r="K712" s="235"/>
      <c r="L712" s="240"/>
      <c r="M712" s="241"/>
      <c r="N712" s="242"/>
      <c r="O712" s="242"/>
      <c r="P712" s="242"/>
      <c r="Q712" s="242"/>
      <c r="R712" s="242"/>
      <c r="S712" s="242"/>
      <c r="T712" s="243"/>
      <c r="U712" s="13"/>
      <c r="V712" s="13"/>
      <c r="W712" s="13"/>
      <c r="X712" s="13"/>
      <c r="Y712" s="13"/>
      <c r="Z712" s="13"/>
      <c r="AA712" s="13"/>
      <c r="AB712" s="13"/>
      <c r="AC712" s="13"/>
      <c r="AD712" s="13"/>
      <c r="AE712" s="13"/>
      <c r="AT712" s="244" t="s">
        <v>225</v>
      </c>
      <c r="AU712" s="244" t="s">
        <v>85</v>
      </c>
      <c r="AV712" s="13" t="s">
        <v>83</v>
      </c>
      <c r="AW712" s="13" t="s">
        <v>38</v>
      </c>
      <c r="AX712" s="13" t="s">
        <v>76</v>
      </c>
      <c r="AY712" s="244" t="s">
        <v>214</v>
      </c>
    </row>
    <row r="713" s="13" customFormat="1">
      <c r="A713" s="13"/>
      <c r="B713" s="234"/>
      <c r="C713" s="235"/>
      <c r="D713" s="236" t="s">
        <v>225</v>
      </c>
      <c r="E713" s="237" t="s">
        <v>32</v>
      </c>
      <c r="F713" s="238" t="s">
        <v>5662</v>
      </c>
      <c r="G713" s="235"/>
      <c r="H713" s="237" t="s">
        <v>32</v>
      </c>
      <c r="I713" s="239"/>
      <c r="J713" s="235"/>
      <c r="K713" s="235"/>
      <c r="L713" s="240"/>
      <c r="M713" s="241"/>
      <c r="N713" s="242"/>
      <c r="O713" s="242"/>
      <c r="P713" s="242"/>
      <c r="Q713" s="242"/>
      <c r="R713" s="242"/>
      <c r="S713" s="242"/>
      <c r="T713" s="243"/>
      <c r="U713" s="13"/>
      <c r="V713" s="13"/>
      <c r="W713" s="13"/>
      <c r="X713" s="13"/>
      <c r="Y713" s="13"/>
      <c r="Z713" s="13"/>
      <c r="AA713" s="13"/>
      <c r="AB713" s="13"/>
      <c r="AC713" s="13"/>
      <c r="AD713" s="13"/>
      <c r="AE713" s="13"/>
      <c r="AT713" s="244" t="s">
        <v>225</v>
      </c>
      <c r="AU713" s="244" t="s">
        <v>85</v>
      </c>
      <c r="AV713" s="13" t="s">
        <v>83</v>
      </c>
      <c r="AW713" s="13" t="s">
        <v>38</v>
      </c>
      <c r="AX713" s="13" t="s">
        <v>76</v>
      </c>
      <c r="AY713" s="244" t="s">
        <v>214</v>
      </c>
    </row>
    <row r="714" s="14" customFormat="1">
      <c r="A714" s="14"/>
      <c r="B714" s="245"/>
      <c r="C714" s="246"/>
      <c r="D714" s="236" t="s">
        <v>225</v>
      </c>
      <c r="E714" s="247" t="s">
        <v>32</v>
      </c>
      <c r="F714" s="248" t="s">
        <v>234</v>
      </c>
      <c r="G714" s="246"/>
      <c r="H714" s="249">
        <v>3</v>
      </c>
      <c r="I714" s="250"/>
      <c r="J714" s="246"/>
      <c r="K714" s="246"/>
      <c r="L714" s="251"/>
      <c r="M714" s="252"/>
      <c r="N714" s="253"/>
      <c r="O714" s="253"/>
      <c r="P714" s="253"/>
      <c r="Q714" s="253"/>
      <c r="R714" s="253"/>
      <c r="S714" s="253"/>
      <c r="T714" s="254"/>
      <c r="U714" s="14"/>
      <c r="V714" s="14"/>
      <c r="W714" s="14"/>
      <c r="X714" s="14"/>
      <c r="Y714" s="14"/>
      <c r="Z714" s="14"/>
      <c r="AA714" s="14"/>
      <c r="AB714" s="14"/>
      <c r="AC714" s="14"/>
      <c r="AD714" s="14"/>
      <c r="AE714" s="14"/>
      <c r="AT714" s="255" t="s">
        <v>225</v>
      </c>
      <c r="AU714" s="255" t="s">
        <v>85</v>
      </c>
      <c r="AV714" s="14" t="s">
        <v>85</v>
      </c>
      <c r="AW714" s="14" t="s">
        <v>38</v>
      </c>
      <c r="AX714" s="14" t="s">
        <v>76</v>
      </c>
      <c r="AY714" s="255" t="s">
        <v>214</v>
      </c>
    </row>
    <row r="715" s="13" customFormat="1">
      <c r="A715" s="13"/>
      <c r="B715" s="234"/>
      <c r="C715" s="235"/>
      <c r="D715" s="236" t="s">
        <v>225</v>
      </c>
      <c r="E715" s="237" t="s">
        <v>32</v>
      </c>
      <c r="F715" s="238" t="s">
        <v>5605</v>
      </c>
      <c r="G715" s="235"/>
      <c r="H715" s="237" t="s">
        <v>32</v>
      </c>
      <c r="I715" s="239"/>
      <c r="J715" s="235"/>
      <c r="K715" s="235"/>
      <c r="L715" s="240"/>
      <c r="M715" s="241"/>
      <c r="N715" s="242"/>
      <c r="O715" s="242"/>
      <c r="P715" s="242"/>
      <c r="Q715" s="242"/>
      <c r="R715" s="242"/>
      <c r="S715" s="242"/>
      <c r="T715" s="243"/>
      <c r="U715" s="13"/>
      <c r="V715" s="13"/>
      <c r="W715" s="13"/>
      <c r="X715" s="13"/>
      <c r="Y715" s="13"/>
      <c r="Z715" s="13"/>
      <c r="AA715" s="13"/>
      <c r="AB715" s="13"/>
      <c r="AC715" s="13"/>
      <c r="AD715" s="13"/>
      <c r="AE715" s="13"/>
      <c r="AT715" s="244" t="s">
        <v>225</v>
      </c>
      <c r="AU715" s="244" t="s">
        <v>85</v>
      </c>
      <c r="AV715" s="13" t="s">
        <v>83</v>
      </c>
      <c r="AW715" s="13" t="s">
        <v>38</v>
      </c>
      <c r="AX715" s="13" t="s">
        <v>76</v>
      </c>
      <c r="AY715" s="244" t="s">
        <v>214</v>
      </c>
    </row>
    <row r="716" s="13" customFormat="1">
      <c r="A716" s="13"/>
      <c r="B716" s="234"/>
      <c r="C716" s="235"/>
      <c r="D716" s="236" t="s">
        <v>225</v>
      </c>
      <c r="E716" s="237" t="s">
        <v>32</v>
      </c>
      <c r="F716" s="238" t="s">
        <v>5606</v>
      </c>
      <c r="G716" s="235"/>
      <c r="H716" s="237" t="s">
        <v>32</v>
      </c>
      <c r="I716" s="239"/>
      <c r="J716" s="235"/>
      <c r="K716" s="235"/>
      <c r="L716" s="240"/>
      <c r="M716" s="241"/>
      <c r="N716" s="242"/>
      <c r="O716" s="242"/>
      <c r="P716" s="242"/>
      <c r="Q716" s="242"/>
      <c r="R716" s="242"/>
      <c r="S716" s="242"/>
      <c r="T716" s="243"/>
      <c r="U716" s="13"/>
      <c r="V716" s="13"/>
      <c r="W716" s="13"/>
      <c r="X716" s="13"/>
      <c r="Y716" s="13"/>
      <c r="Z716" s="13"/>
      <c r="AA716" s="13"/>
      <c r="AB716" s="13"/>
      <c r="AC716" s="13"/>
      <c r="AD716" s="13"/>
      <c r="AE716" s="13"/>
      <c r="AT716" s="244" t="s">
        <v>225</v>
      </c>
      <c r="AU716" s="244" t="s">
        <v>85</v>
      </c>
      <c r="AV716" s="13" t="s">
        <v>83</v>
      </c>
      <c r="AW716" s="13" t="s">
        <v>38</v>
      </c>
      <c r="AX716" s="13" t="s">
        <v>76</v>
      </c>
      <c r="AY716" s="244" t="s">
        <v>214</v>
      </c>
    </row>
    <row r="717" s="13" customFormat="1">
      <c r="A717" s="13"/>
      <c r="B717" s="234"/>
      <c r="C717" s="235"/>
      <c r="D717" s="236" t="s">
        <v>225</v>
      </c>
      <c r="E717" s="237" t="s">
        <v>32</v>
      </c>
      <c r="F717" s="238" t="s">
        <v>5607</v>
      </c>
      <c r="G717" s="235"/>
      <c r="H717" s="237" t="s">
        <v>32</v>
      </c>
      <c r="I717" s="239"/>
      <c r="J717" s="235"/>
      <c r="K717" s="235"/>
      <c r="L717" s="240"/>
      <c r="M717" s="241"/>
      <c r="N717" s="242"/>
      <c r="O717" s="242"/>
      <c r="P717" s="242"/>
      <c r="Q717" s="242"/>
      <c r="R717" s="242"/>
      <c r="S717" s="242"/>
      <c r="T717" s="243"/>
      <c r="U717" s="13"/>
      <c r="V717" s="13"/>
      <c r="W717" s="13"/>
      <c r="X717" s="13"/>
      <c r="Y717" s="13"/>
      <c r="Z717" s="13"/>
      <c r="AA717" s="13"/>
      <c r="AB717" s="13"/>
      <c r="AC717" s="13"/>
      <c r="AD717" s="13"/>
      <c r="AE717" s="13"/>
      <c r="AT717" s="244" t="s">
        <v>225</v>
      </c>
      <c r="AU717" s="244" t="s">
        <v>85</v>
      </c>
      <c r="AV717" s="13" t="s">
        <v>83</v>
      </c>
      <c r="AW717" s="13" t="s">
        <v>38</v>
      </c>
      <c r="AX717" s="13" t="s">
        <v>76</v>
      </c>
      <c r="AY717" s="244" t="s">
        <v>214</v>
      </c>
    </row>
    <row r="718" s="13" customFormat="1">
      <c r="A718" s="13"/>
      <c r="B718" s="234"/>
      <c r="C718" s="235"/>
      <c r="D718" s="236" t="s">
        <v>225</v>
      </c>
      <c r="E718" s="237" t="s">
        <v>32</v>
      </c>
      <c r="F718" s="238" t="s">
        <v>5608</v>
      </c>
      <c r="G718" s="235"/>
      <c r="H718" s="237" t="s">
        <v>32</v>
      </c>
      <c r="I718" s="239"/>
      <c r="J718" s="235"/>
      <c r="K718" s="235"/>
      <c r="L718" s="240"/>
      <c r="M718" s="241"/>
      <c r="N718" s="242"/>
      <c r="O718" s="242"/>
      <c r="P718" s="242"/>
      <c r="Q718" s="242"/>
      <c r="R718" s="242"/>
      <c r="S718" s="242"/>
      <c r="T718" s="243"/>
      <c r="U718" s="13"/>
      <c r="V718" s="13"/>
      <c r="W718" s="13"/>
      <c r="X718" s="13"/>
      <c r="Y718" s="13"/>
      <c r="Z718" s="13"/>
      <c r="AA718" s="13"/>
      <c r="AB718" s="13"/>
      <c r="AC718" s="13"/>
      <c r="AD718" s="13"/>
      <c r="AE718" s="13"/>
      <c r="AT718" s="244" t="s">
        <v>225</v>
      </c>
      <c r="AU718" s="244" t="s">
        <v>85</v>
      </c>
      <c r="AV718" s="13" t="s">
        <v>83</v>
      </c>
      <c r="AW718" s="13" t="s">
        <v>38</v>
      </c>
      <c r="AX718" s="13" t="s">
        <v>76</v>
      </c>
      <c r="AY718" s="244" t="s">
        <v>214</v>
      </c>
    </row>
    <row r="719" s="13" customFormat="1">
      <c r="A719" s="13"/>
      <c r="B719" s="234"/>
      <c r="C719" s="235"/>
      <c r="D719" s="236" t="s">
        <v>225</v>
      </c>
      <c r="E719" s="237" t="s">
        <v>32</v>
      </c>
      <c r="F719" s="238" t="s">
        <v>5609</v>
      </c>
      <c r="G719" s="235"/>
      <c r="H719" s="237" t="s">
        <v>32</v>
      </c>
      <c r="I719" s="239"/>
      <c r="J719" s="235"/>
      <c r="K719" s="235"/>
      <c r="L719" s="240"/>
      <c r="M719" s="241"/>
      <c r="N719" s="242"/>
      <c r="O719" s="242"/>
      <c r="P719" s="242"/>
      <c r="Q719" s="242"/>
      <c r="R719" s="242"/>
      <c r="S719" s="242"/>
      <c r="T719" s="243"/>
      <c r="U719" s="13"/>
      <c r="V719" s="13"/>
      <c r="W719" s="13"/>
      <c r="X719" s="13"/>
      <c r="Y719" s="13"/>
      <c r="Z719" s="13"/>
      <c r="AA719" s="13"/>
      <c r="AB719" s="13"/>
      <c r="AC719" s="13"/>
      <c r="AD719" s="13"/>
      <c r="AE719" s="13"/>
      <c r="AT719" s="244" t="s">
        <v>225</v>
      </c>
      <c r="AU719" s="244" t="s">
        <v>85</v>
      </c>
      <c r="AV719" s="13" t="s">
        <v>83</v>
      </c>
      <c r="AW719" s="13" t="s">
        <v>38</v>
      </c>
      <c r="AX719" s="13" t="s">
        <v>76</v>
      </c>
      <c r="AY719" s="244" t="s">
        <v>214</v>
      </c>
    </row>
    <row r="720" s="13" customFormat="1">
      <c r="A720" s="13"/>
      <c r="B720" s="234"/>
      <c r="C720" s="235"/>
      <c r="D720" s="236" t="s">
        <v>225</v>
      </c>
      <c r="E720" s="237" t="s">
        <v>32</v>
      </c>
      <c r="F720" s="238" t="s">
        <v>5610</v>
      </c>
      <c r="G720" s="235"/>
      <c r="H720" s="237" t="s">
        <v>32</v>
      </c>
      <c r="I720" s="239"/>
      <c r="J720" s="235"/>
      <c r="K720" s="235"/>
      <c r="L720" s="240"/>
      <c r="M720" s="241"/>
      <c r="N720" s="242"/>
      <c r="O720" s="242"/>
      <c r="P720" s="242"/>
      <c r="Q720" s="242"/>
      <c r="R720" s="242"/>
      <c r="S720" s="242"/>
      <c r="T720" s="243"/>
      <c r="U720" s="13"/>
      <c r="V720" s="13"/>
      <c r="W720" s="13"/>
      <c r="X720" s="13"/>
      <c r="Y720" s="13"/>
      <c r="Z720" s="13"/>
      <c r="AA720" s="13"/>
      <c r="AB720" s="13"/>
      <c r="AC720" s="13"/>
      <c r="AD720" s="13"/>
      <c r="AE720" s="13"/>
      <c r="AT720" s="244" t="s">
        <v>225</v>
      </c>
      <c r="AU720" s="244" t="s">
        <v>85</v>
      </c>
      <c r="AV720" s="13" t="s">
        <v>83</v>
      </c>
      <c r="AW720" s="13" t="s">
        <v>38</v>
      </c>
      <c r="AX720" s="13" t="s">
        <v>76</v>
      </c>
      <c r="AY720" s="244" t="s">
        <v>214</v>
      </c>
    </row>
    <row r="721" s="13" customFormat="1">
      <c r="A721" s="13"/>
      <c r="B721" s="234"/>
      <c r="C721" s="235"/>
      <c r="D721" s="236" t="s">
        <v>225</v>
      </c>
      <c r="E721" s="237" t="s">
        <v>32</v>
      </c>
      <c r="F721" s="238" t="s">
        <v>5611</v>
      </c>
      <c r="G721" s="235"/>
      <c r="H721" s="237" t="s">
        <v>32</v>
      </c>
      <c r="I721" s="239"/>
      <c r="J721" s="235"/>
      <c r="K721" s="235"/>
      <c r="L721" s="240"/>
      <c r="M721" s="241"/>
      <c r="N721" s="242"/>
      <c r="O721" s="242"/>
      <c r="P721" s="242"/>
      <c r="Q721" s="242"/>
      <c r="R721" s="242"/>
      <c r="S721" s="242"/>
      <c r="T721" s="243"/>
      <c r="U721" s="13"/>
      <c r="V721" s="13"/>
      <c r="W721" s="13"/>
      <c r="X721" s="13"/>
      <c r="Y721" s="13"/>
      <c r="Z721" s="13"/>
      <c r="AA721" s="13"/>
      <c r="AB721" s="13"/>
      <c r="AC721" s="13"/>
      <c r="AD721" s="13"/>
      <c r="AE721" s="13"/>
      <c r="AT721" s="244" t="s">
        <v>225</v>
      </c>
      <c r="AU721" s="244" t="s">
        <v>85</v>
      </c>
      <c r="AV721" s="13" t="s">
        <v>83</v>
      </c>
      <c r="AW721" s="13" t="s">
        <v>38</v>
      </c>
      <c r="AX721" s="13" t="s">
        <v>76</v>
      </c>
      <c r="AY721" s="244" t="s">
        <v>214</v>
      </c>
    </row>
    <row r="722" s="13" customFormat="1">
      <c r="A722" s="13"/>
      <c r="B722" s="234"/>
      <c r="C722" s="235"/>
      <c r="D722" s="236" t="s">
        <v>225</v>
      </c>
      <c r="E722" s="237" t="s">
        <v>32</v>
      </c>
      <c r="F722" s="238" t="s">
        <v>5612</v>
      </c>
      <c r="G722" s="235"/>
      <c r="H722" s="237" t="s">
        <v>32</v>
      </c>
      <c r="I722" s="239"/>
      <c r="J722" s="235"/>
      <c r="K722" s="235"/>
      <c r="L722" s="240"/>
      <c r="M722" s="241"/>
      <c r="N722" s="242"/>
      <c r="O722" s="242"/>
      <c r="P722" s="242"/>
      <c r="Q722" s="242"/>
      <c r="R722" s="242"/>
      <c r="S722" s="242"/>
      <c r="T722" s="243"/>
      <c r="U722" s="13"/>
      <c r="V722" s="13"/>
      <c r="W722" s="13"/>
      <c r="X722" s="13"/>
      <c r="Y722" s="13"/>
      <c r="Z722" s="13"/>
      <c r="AA722" s="13"/>
      <c r="AB722" s="13"/>
      <c r="AC722" s="13"/>
      <c r="AD722" s="13"/>
      <c r="AE722" s="13"/>
      <c r="AT722" s="244" t="s">
        <v>225</v>
      </c>
      <c r="AU722" s="244" t="s">
        <v>85</v>
      </c>
      <c r="AV722" s="13" t="s">
        <v>83</v>
      </c>
      <c r="AW722" s="13" t="s">
        <v>38</v>
      </c>
      <c r="AX722" s="13" t="s">
        <v>76</v>
      </c>
      <c r="AY722" s="244" t="s">
        <v>214</v>
      </c>
    </row>
    <row r="723" s="13" customFormat="1">
      <c r="A723" s="13"/>
      <c r="B723" s="234"/>
      <c r="C723" s="235"/>
      <c r="D723" s="236" t="s">
        <v>225</v>
      </c>
      <c r="E723" s="237" t="s">
        <v>32</v>
      </c>
      <c r="F723" s="238" t="s">
        <v>5613</v>
      </c>
      <c r="G723" s="235"/>
      <c r="H723" s="237" t="s">
        <v>32</v>
      </c>
      <c r="I723" s="239"/>
      <c r="J723" s="235"/>
      <c r="K723" s="235"/>
      <c r="L723" s="240"/>
      <c r="M723" s="241"/>
      <c r="N723" s="242"/>
      <c r="O723" s="242"/>
      <c r="P723" s="242"/>
      <c r="Q723" s="242"/>
      <c r="R723" s="242"/>
      <c r="S723" s="242"/>
      <c r="T723" s="243"/>
      <c r="U723" s="13"/>
      <c r="V723" s="13"/>
      <c r="W723" s="13"/>
      <c r="X723" s="13"/>
      <c r="Y723" s="13"/>
      <c r="Z723" s="13"/>
      <c r="AA723" s="13"/>
      <c r="AB723" s="13"/>
      <c r="AC723" s="13"/>
      <c r="AD723" s="13"/>
      <c r="AE723" s="13"/>
      <c r="AT723" s="244" t="s">
        <v>225</v>
      </c>
      <c r="AU723" s="244" t="s">
        <v>85</v>
      </c>
      <c r="AV723" s="13" t="s">
        <v>83</v>
      </c>
      <c r="AW723" s="13" t="s">
        <v>38</v>
      </c>
      <c r="AX723" s="13" t="s">
        <v>76</v>
      </c>
      <c r="AY723" s="244" t="s">
        <v>214</v>
      </c>
    </row>
    <row r="724" s="13" customFormat="1">
      <c r="A724" s="13"/>
      <c r="B724" s="234"/>
      <c r="C724" s="235"/>
      <c r="D724" s="236" t="s">
        <v>225</v>
      </c>
      <c r="E724" s="237" t="s">
        <v>32</v>
      </c>
      <c r="F724" s="238" t="s">
        <v>5614</v>
      </c>
      <c r="G724" s="235"/>
      <c r="H724" s="237" t="s">
        <v>32</v>
      </c>
      <c r="I724" s="239"/>
      <c r="J724" s="235"/>
      <c r="K724" s="235"/>
      <c r="L724" s="240"/>
      <c r="M724" s="241"/>
      <c r="N724" s="242"/>
      <c r="O724" s="242"/>
      <c r="P724" s="242"/>
      <c r="Q724" s="242"/>
      <c r="R724" s="242"/>
      <c r="S724" s="242"/>
      <c r="T724" s="243"/>
      <c r="U724" s="13"/>
      <c r="V724" s="13"/>
      <c r="W724" s="13"/>
      <c r="X724" s="13"/>
      <c r="Y724" s="13"/>
      <c r="Z724" s="13"/>
      <c r="AA724" s="13"/>
      <c r="AB724" s="13"/>
      <c r="AC724" s="13"/>
      <c r="AD724" s="13"/>
      <c r="AE724" s="13"/>
      <c r="AT724" s="244" t="s">
        <v>225</v>
      </c>
      <c r="AU724" s="244" t="s">
        <v>85</v>
      </c>
      <c r="AV724" s="13" t="s">
        <v>83</v>
      </c>
      <c r="AW724" s="13" t="s">
        <v>38</v>
      </c>
      <c r="AX724" s="13" t="s">
        <v>76</v>
      </c>
      <c r="AY724" s="244" t="s">
        <v>214</v>
      </c>
    </row>
    <row r="725" s="14" customFormat="1">
      <c r="A725" s="14"/>
      <c r="B725" s="245"/>
      <c r="C725" s="246"/>
      <c r="D725" s="236" t="s">
        <v>225</v>
      </c>
      <c r="E725" s="247" t="s">
        <v>32</v>
      </c>
      <c r="F725" s="248" t="s">
        <v>5615</v>
      </c>
      <c r="G725" s="246"/>
      <c r="H725" s="249">
        <v>94</v>
      </c>
      <c r="I725" s="250"/>
      <c r="J725" s="246"/>
      <c r="K725" s="246"/>
      <c r="L725" s="251"/>
      <c r="M725" s="252"/>
      <c r="N725" s="253"/>
      <c r="O725" s="253"/>
      <c r="P725" s="253"/>
      <c r="Q725" s="253"/>
      <c r="R725" s="253"/>
      <c r="S725" s="253"/>
      <c r="T725" s="254"/>
      <c r="U725" s="14"/>
      <c r="V725" s="14"/>
      <c r="W725" s="14"/>
      <c r="X725" s="14"/>
      <c r="Y725" s="14"/>
      <c r="Z725" s="14"/>
      <c r="AA725" s="14"/>
      <c r="AB725" s="14"/>
      <c r="AC725" s="14"/>
      <c r="AD725" s="14"/>
      <c r="AE725" s="14"/>
      <c r="AT725" s="255" t="s">
        <v>225</v>
      </c>
      <c r="AU725" s="255" t="s">
        <v>85</v>
      </c>
      <c r="AV725" s="14" t="s">
        <v>85</v>
      </c>
      <c r="AW725" s="14" t="s">
        <v>38</v>
      </c>
      <c r="AX725" s="14" t="s">
        <v>76</v>
      </c>
      <c r="AY725" s="255" t="s">
        <v>214</v>
      </c>
    </row>
    <row r="726" s="15" customFormat="1">
      <c r="A726" s="15"/>
      <c r="B726" s="256"/>
      <c r="C726" s="257"/>
      <c r="D726" s="236" t="s">
        <v>225</v>
      </c>
      <c r="E726" s="258" t="s">
        <v>32</v>
      </c>
      <c r="F726" s="259" t="s">
        <v>256</v>
      </c>
      <c r="G726" s="257"/>
      <c r="H726" s="260">
        <v>97</v>
      </c>
      <c r="I726" s="261"/>
      <c r="J726" s="257"/>
      <c r="K726" s="257"/>
      <c r="L726" s="262"/>
      <c r="M726" s="263"/>
      <c r="N726" s="264"/>
      <c r="O726" s="264"/>
      <c r="P726" s="264"/>
      <c r="Q726" s="264"/>
      <c r="R726" s="264"/>
      <c r="S726" s="264"/>
      <c r="T726" s="265"/>
      <c r="U726" s="15"/>
      <c r="V726" s="15"/>
      <c r="W726" s="15"/>
      <c r="X726" s="15"/>
      <c r="Y726" s="15"/>
      <c r="Z726" s="15"/>
      <c r="AA726" s="15"/>
      <c r="AB726" s="15"/>
      <c r="AC726" s="15"/>
      <c r="AD726" s="15"/>
      <c r="AE726" s="15"/>
      <c r="AT726" s="266" t="s">
        <v>225</v>
      </c>
      <c r="AU726" s="266" t="s">
        <v>85</v>
      </c>
      <c r="AV726" s="15" t="s">
        <v>215</v>
      </c>
      <c r="AW726" s="15" t="s">
        <v>38</v>
      </c>
      <c r="AX726" s="15" t="s">
        <v>83</v>
      </c>
      <c r="AY726" s="266" t="s">
        <v>214</v>
      </c>
    </row>
    <row r="727" s="2" customFormat="1" ht="55.5" customHeight="1">
      <c r="A727" s="42"/>
      <c r="B727" s="43"/>
      <c r="C727" s="216" t="s">
        <v>599</v>
      </c>
      <c r="D727" s="216" t="s">
        <v>217</v>
      </c>
      <c r="E727" s="217" t="s">
        <v>5663</v>
      </c>
      <c r="F727" s="218" t="s">
        <v>5664</v>
      </c>
      <c r="G727" s="219" t="s">
        <v>241</v>
      </c>
      <c r="H727" s="220">
        <v>2.5539999999999998</v>
      </c>
      <c r="I727" s="221"/>
      <c r="J727" s="222">
        <f>ROUND(I727*H727,2)</f>
        <v>0</v>
      </c>
      <c r="K727" s="218" t="s">
        <v>221</v>
      </c>
      <c r="L727" s="48"/>
      <c r="M727" s="223" t="s">
        <v>32</v>
      </c>
      <c r="N727" s="224" t="s">
        <v>47</v>
      </c>
      <c r="O727" s="88"/>
      <c r="P727" s="225">
        <f>O727*H727</f>
        <v>0</v>
      </c>
      <c r="Q727" s="225">
        <v>0</v>
      </c>
      <c r="R727" s="225">
        <f>Q727*H727</f>
        <v>0</v>
      </c>
      <c r="S727" s="225">
        <v>0</v>
      </c>
      <c r="T727" s="226">
        <f>S727*H727</f>
        <v>0</v>
      </c>
      <c r="U727" s="42"/>
      <c r="V727" s="42"/>
      <c r="W727" s="42"/>
      <c r="X727" s="42"/>
      <c r="Y727" s="42"/>
      <c r="Z727" s="42"/>
      <c r="AA727" s="42"/>
      <c r="AB727" s="42"/>
      <c r="AC727" s="42"/>
      <c r="AD727" s="42"/>
      <c r="AE727" s="42"/>
      <c r="AR727" s="227" t="s">
        <v>334</v>
      </c>
      <c r="AT727" s="227" t="s">
        <v>217</v>
      </c>
      <c r="AU727" s="227" t="s">
        <v>85</v>
      </c>
      <c r="AY727" s="20" t="s">
        <v>214</v>
      </c>
      <c r="BE727" s="228">
        <f>IF(N727="základní",J727,0)</f>
        <v>0</v>
      </c>
      <c r="BF727" s="228">
        <f>IF(N727="snížená",J727,0)</f>
        <v>0</v>
      </c>
      <c r="BG727" s="228">
        <f>IF(N727="zákl. přenesená",J727,0)</f>
        <v>0</v>
      </c>
      <c r="BH727" s="228">
        <f>IF(N727="sníž. přenesená",J727,0)</f>
        <v>0</v>
      </c>
      <c r="BI727" s="228">
        <f>IF(N727="nulová",J727,0)</f>
        <v>0</v>
      </c>
      <c r="BJ727" s="20" t="s">
        <v>83</v>
      </c>
      <c r="BK727" s="228">
        <f>ROUND(I727*H727,2)</f>
        <v>0</v>
      </c>
      <c r="BL727" s="20" t="s">
        <v>334</v>
      </c>
      <c r="BM727" s="227" t="s">
        <v>5665</v>
      </c>
    </row>
    <row r="728" s="2" customFormat="1">
      <c r="A728" s="42"/>
      <c r="B728" s="43"/>
      <c r="C728" s="44"/>
      <c r="D728" s="229" t="s">
        <v>223</v>
      </c>
      <c r="E728" s="44"/>
      <c r="F728" s="230" t="s">
        <v>5666</v>
      </c>
      <c r="G728" s="44"/>
      <c r="H728" s="44"/>
      <c r="I728" s="231"/>
      <c r="J728" s="44"/>
      <c r="K728" s="44"/>
      <c r="L728" s="48"/>
      <c r="M728" s="232"/>
      <c r="N728" s="233"/>
      <c r="O728" s="88"/>
      <c r="P728" s="88"/>
      <c r="Q728" s="88"/>
      <c r="R728" s="88"/>
      <c r="S728" s="88"/>
      <c r="T728" s="89"/>
      <c r="U728" s="42"/>
      <c r="V728" s="42"/>
      <c r="W728" s="42"/>
      <c r="X728" s="42"/>
      <c r="Y728" s="42"/>
      <c r="Z728" s="42"/>
      <c r="AA728" s="42"/>
      <c r="AB728" s="42"/>
      <c r="AC728" s="42"/>
      <c r="AD728" s="42"/>
      <c r="AE728" s="42"/>
      <c r="AT728" s="20" t="s">
        <v>223</v>
      </c>
      <c r="AU728" s="20" t="s">
        <v>85</v>
      </c>
    </row>
    <row r="729" s="12" customFormat="1" ht="22.8" customHeight="1">
      <c r="A729" s="12"/>
      <c r="B729" s="200"/>
      <c r="C729" s="201"/>
      <c r="D729" s="202" t="s">
        <v>75</v>
      </c>
      <c r="E729" s="214" t="s">
        <v>676</v>
      </c>
      <c r="F729" s="214" t="s">
        <v>677</v>
      </c>
      <c r="G729" s="201"/>
      <c r="H729" s="201"/>
      <c r="I729" s="204"/>
      <c r="J729" s="215">
        <f>BK729</f>
        <v>0</v>
      </c>
      <c r="K729" s="201"/>
      <c r="L729" s="206"/>
      <c r="M729" s="207"/>
      <c r="N729" s="208"/>
      <c r="O729" s="208"/>
      <c r="P729" s="209">
        <f>SUM(P730:P797)</f>
        <v>0</v>
      </c>
      <c r="Q729" s="208"/>
      <c r="R729" s="209">
        <f>SUM(R730:R797)</f>
        <v>0.075569999999999998</v>
      </c>
      <c r="S729" s="208"/>
      <c r="T729" s="210">
        <f>SUM(T730:T797)</f>
        <v>0.41500000000000004</v>
      </c>
      <c r="U729" s="12"/>
      <c r="V729" s="12"/>
      <c r="W729" s="12"/>
      <c r="X729" s="12"/>
      <c r="Y729" s="12"/>
      <c r="Z729" s="12"/>
      <c r="AA729" s="12"/>
      <c r="AB729" s="12"/>
      <c r="AC729" s="12"/>
      <c r="AD729" s="12"/>
      <c r="AE729" s="12"/>
      <c r="AR729" s="211" t="s">
        <v>85</v>
      </c>
      <c r="AT729" s="212" t="s">
        <v>75</v>
      </c>
      <c r="AU729" s="212" t="s">
        <v>83</v>
      </c>
      <c r="AY729" s="211" t="s">
        <v>214</v>
      </c>
      <c r="BK729" s="213">
        <f>SUM(BK730:BK797)</f>
        <v>0</v>
      </c>
    </row>
    <row r="730" s="2" customFormat="1" ht="16.5" customHeight="1">
      <c r="A730" s="42"/>
      <c r="B730" s="43"/>
      <c r="C730" s="216" t="s">
        <v>604</v>
      </c>
      <c r="D730" s="216" t="s">
        <v>217</v>
      </c>
      <c r="E730" s="217" t="s">
        <v>1326</v>
      </c>
      <c r="F730" s="218" t="s">
        <v>1327</v>
      </c>
      <c r="G730" s="219" t="s">
        <v>230</v>
      </c>
      <c r="H730" s="220">
        <v>1.5</v>
      </c>
      <c r="I730" s="221"/>
      <c r="J730" s="222">
        <f>ROUND(I730*H730,2)</f>
        <v>0</v>
      </c>
      <c r="K730" s="218" t="s">
        <v>221</v>
      </c>
      <c r="L730" s="48"/>
      <c r="M730" s="223" t="s">
        <v>32</v>
      </c>
      <c r="N730" s="224" t="s">
        <v>47</v>
      </c>
      <c r="O730" s="88"/>
      <c r="P730" s="225">
        <f>O730*H730</f>
        <v>0</v>
      </c>
      <c r="Q730" s="225">
        <v>0.00038000000000000002</v>
      </c>
      <c r="R730" s="225">
        <f>Q730*H730</f>
        <v>0.00056999999999999998</v>
      </c>
      <c r="S730" s="225">
        <v>0</v>
      </c>
      <c r="T730" s="226">
        <f>S730*H730</f>
        <v>0</v>
      </c>
      <c r="U730" s="42"/>
      <c r="V730" s="42"/>
      <c r="W730" s="42"/>
      <c r="X730" s="42"/>
      <c r="Y730" s="42"/>
      <c r="Z730" s="42"/>
      <c r="AA730" s="42"/>
      <c r="AB730" s="42"/>
      <c r="AC730" s="42"/>
      <c r="AD730" s="42"/>
      <c r="AE730" s="42"/>
      <c r="AR730" s="227" t="s">
        <v>334</v>
      </c>
      <c r="AT730" s="227" t="s">
        <v>217</v>
      </c>
      <c r="AU730" s="227" t="s">
        <v>85</v>
      </c>
      <c r="AY730" s="20" t="s">
        <v>214</v>
      </c>
      <c r="BE730" s="228">
        <f>IF(N730="základní",J730,0)</f>
        <v>0</v>
      </c>
      <c r="BF730" s="228">
        <f>IF(N730="snížená",J730,0)</f>
        <v>0</v>
      </c>
      <c r="BG730" s="228">
        <f>IF(N730="zákl. přenesená",J730,0)</f>
        <v>0</v>
      </c>
      <c r="BH730" s="228">
        <f>IF(N730="sníž. přenesená",J730,0)</f>
        <v>0</v>
      </c>
      <c r="BI730" s="228">
        <f>IF(N730="nulová",J730,0)</f>
        <v>0</v>
      </c>
      <c r="BJ730" s="20" t="s">
        <v>83</v>
      </c>
      <c r="BK730" s="228">
        <f>ROUND(I730*H730,2)</f>
        <v>0</v>
      </c>
      <c r="BL730" s="20" t="s">
        <v>334</v>
      </c>
      <c r="BM730" s="227" t="s">
        <v>5667</v>
      </c>
    </row>
    <row r="731" s="2" customFormat="1">
      <c r="A731" s="42"/>
      <c r="B731" s="43"/>
      <c r="C731" s="44"/>
      <c r="D731" s="229" t="s">
        <v>223</v>
      </c>
      <c r="E731" s="44"/>
      <c r="F731" s="230" t="s">
        <v>1329</v>
      </c>
      <c r="G731" s="44"/>
      <c r="H731" s="44"/>
      <c r="I731" s="231"/>
      <c r="J731" s="44"/>
      <c r="K731" s="44"/>
      <c r="L731" s="48"/>
      <c r="M731" s="232"/>
      <c r="N731" s="233"/>
      <c r="O731" s="88"/>
      <c r="P731" s="88"/>
      <c r="Q731" s="88"/>
      <c r="R731" s="88"/>
      <c r="S731" s="88"/>
      <c r="T731" s="89"/>
      <c r="U731" s="42"/>
      <c r="V731" s="42"/>
      <c r="W731" s="42"/>
      <c r="X731" s="42"/>
      <c r="Y731" s="42"/>
      <c r="Z731" s="42"/>
      <c r="AA731" s="42"/>
      <c r="AB731" s="42"/>
      <c r="AC731" s="42"/>
      <c r="AD731" s="42"/>
      <c r="AE731" s="42"/>
      <c r="AT731" s="20" t="s">
        <v>223</v>
      </c>
      <c r="AU731" s="20" t="s">
        <v>85</v>
      </c>
    </row>
    <row r="732" s="2" customFormat="1">
      <c r="A732" s="42"/>
      <c r="B732" s="43"/>
      <c r="C732" s="44"/>
      <c r="D732" s="236" t="s">
        <v>283</v>
      </c>
      <c r="E732" s="44"/>
      <c r="F732" s="267" t="s">
        <v>5668</v>
      </c>
      <c r="G732" s="44"/>
      <c r="H732" s="44"/>
      <c r="I732" s="231"/>
      <c r="J732" s="44"/>
      <c r="K732" s="44"/>
      <c r="L732" s="48"/>
      <c r="M732" s="232"/>
      <c r="N732" s="233"/>
      <c r="O732" s="88"/>
      <c r="P732" s="88"/>
      <c r="Q732" s="88"/>
      <c r="R732" s="88"/>
      <c r="S732" s="88"/>
      <c r="T732" s="89"/>
      <c r="U732" s="42"/>
      <c r="V732" s="42"/>
      <c r="W732" s="42"/>
      <c r="X732" s="42"/>
      <c r="Y732" s="42"/>
      <c r="Z732" s="42"/>
      <c r="AA732" s="42"/>
      <c r="AB732" s="42"/>
      <c r="AC732" s="42"/>
      <c r="AD732" s="42"/>
      <c r="AE732" s="42"/>
      <c r="AT732" s="20" t="s">
        <v>283</v>
      </c>
      <c r="AU732" s="20" t="s">
        <v>85</v>
      </c>
    </row>
    <row r="733" s="13" customFormat="1">
      <c r="A733" s="13"/>
      <c r="B733" s="234"/>
      <c r="C733" s="235"/>
      <c r="D733" s="236" t="s">
        <v>225</v>
      </c>
      <c r="E733" s="237" t="s">
        <v>32</v>
      </c>
      <c r="F733" s="238" t="s">
        <v>5669</v>
      </c>
      <c r="G733" s="235"/>
      <c r="H733" s="237" t="s">
        <v>32</v>
      </c>
      <c r="I733" s="239"/>
      <c r="J733" s="235"/>
      <c r="K733" s="235"/>
      <c r="L733" s="240"/>
      <c r="M733" s="241"/>
      <c r="N733" s="242"/>
      <c r="O733" s="242"/>
      <c r="P733" s="242"/>
      <c r="Q733" s="242"/>
      <c r="R733" s="242"/>
      <c r="S733" s="242"/>
      <c r="T733" s="243"/>
      <c r="U733" s="13"/>
      <c r="V733" s="13"/>
      <c r="W733" s="13"/>
      <c r="X733" s="13"/>
      <c r="Y733" s="13"/>
      <c r="Z733" s="13"/>
      <c r="AA733" s="13"/>
      <c r="AB733" s="13"/>
      <c r="AC733" s="13"/>
      <c r="AD733" s="13"/>
      <c r="AE733" s="13"/>
      <c r="AT733" s="244" t="s">
        <v>225</v>
      </c>
      <c r="AU733" s="244" t="s">
        <v>85</v>
      </c>
      <c r="AV733" s="13" t="s">
        <v>83</v>
      </c>
      <c r="AW733" s="13" t="s">
        <v>38</v>
      </c>
      <c r="AX733" s="13" t="s">
        <v>76</v>
      </c>
      <c r="AY733" s="244" t="s">
        <v>214</v>
      </c>
    </row>
    <row r="734" s="13" customFormat="1">
      <c r="A734" s="13"/>
      <c r="B734" s="234"/>
      <c r="C734" s="235"/>
      <c r="D734" s="236" t="s">
        <v>225</v>
      </c>
      <c r="E734" s="237" t="s">
        <v>32</v>
      </c>
      <c r="F734" s="238" t="s">
        <v>5670</v>
      </c>
      <c r="G734" s="235"/>
      <c r="H734" s="237" t="s">
        <v>32</v>
      </c>
      <c r="I734" s="239"/>
      <c r="J734" s="235"/>
      <c r="K734" s="235"/>
      <c r="L734" s="240"/>
      <c r="M734" s="241"/>
      <c r="N734" s="242"/>
      <c r="O734" s="242"/>
      <c r="P734" s="242"/>
      <c r="Q734" s="242"/>
      <c r="R734" s="242"/>
      <c r="S734" s="242"/>
      <c r="T734" s="243"/>
      <c r="U734" s="13"/>
      <c r="V734" s="13"/>
      <c r="W734" s="13"/>
      <c r="X734" s="13"/>
      <c r="Y734" s="13"/>
      <c r="Z734" s="13"/>
      <c r="AA734" s="13"/>
      <c r="AB734" s="13"/>
      <c r="AC734" s="13"/>
      <c r="AD734" s="13"/>
      <c r="AE734" s="13"/>
      <c r="AT734" s="244" t="s">
        <v>225</v>
      </c>
      <c r="AU734" s="244" t="s">
        <v>85</v>
      </c>
      <c r="AV734" s="13" t="s">
        <v>83</v>
      </c>
      <c r="AW734" s="13" t="s">
        <v>38</v>
      </c>
      <c r="AX734" s="13" t="s">
        <v>76</v>
      </c>
      <c r="AY734" s="244" t="s">
        <v>214</v>
      </c>
    </row>
    <row r="735" s="13" customFormat="1">
      <c r="A735" s="13"/>
      <c r="B735" s="234"/>
      <c r="C735" s="235"/>
      <c r="D735" s="236" t="s">
        <v>225</v>
      </c>
      <c r="E735" s="237" t="s">
        <v>32</v>
      </c>
      <c r="F735" s="238" t="s">
        <v>5671</v>
      </c>
      <c r="G735" s="235"/>
      <c r="H735" s="237" t="s">
        <v>32</v>
      </c>
      <c r="I735" s="239"/>
      <c r="J735" s="235"/>
      <c r="K735" s="235"/>
      <c r="L735" s="240"/>
      <c r="M735" s="241"/>
      <c r="N735" s="242"/>
      <c r="O735" s="242"/>
      <c r="P735" s="242"/>
      <c r="Q735" s="242"/>
      <c r="R735" s="242"/>
      <c r="S735" s="242"/>
      <c r="T735" s="243"/>
      <c r="U735" s="13"/>
      <c r="V735" s="13"/>
      <c r="W735" s="13"/>
      <c r="X735" s="13"/>
      <c r="Y735" s="13"/>
      <c r="Z735" s="13"/>
      <c r="AA735" s="13"/>
      <c r="AB735" s="13"/>
      <c r="AC735" s="13"/>
      <c r="AD735" s="13"/>
      <c r="AE735" s="13"/>
      <c r="AT735" s="244" t="s">
        <v>225</v>
      </c>
      <c r="AU735" s="244" t="s">
        <v>85</v>
      </c>
      <c r="AV735" s="13" t="s">
        <v>83</v>
      </c>
      <c r="AW735" s="13" t="s">
        <v>38</v>
      </c>
      <c r="AX735" s="13" t="s">
        <v>76</v>
      </c>
      <c r="AY735" s="244" t="s">
        <v>214</v>
      </c>
    </row>
    <row r="736" s="13" customFormat="1">
      <c r="A736" s="13"/>
      <c r="B736" s="234"/>
      <c r="C736" s="235"/>
      <c r="D736" s="236" t="s">
        <v>225</v>
      </c>
      <c r="E736" s="237" t="s">
        <v>32</v>
      </c>
      <c r="F736" s="238" t="s">
        <v>5672</v>
      </c>
      <c r="G736" s="235"/>
      <c r="H736" s="237" t="s">
        <v>32</v>
      </c>
      <c r="I736" s="239"/>
      <c r="J736" s="235"/>
      <c r="K736" s="235"/>
      <c r="L736" s="240"/>
      <c r="M736" s="241"/>
      <c r="N736" s="242"/>
      <c r="O736" s="242"/>
      <c r="P736" s="242"/>
      <c r="Q736" s="242"/>
      <c r="R736" s="242"/>
      <c r="S736" s="242"/>
      <c r="T736" s="243"/>
      <c r="U736" s="13"/>
      <c r="V736" s="13"/>
      <c r="W736" s="13"/>
      <c r="X736" s="13"/>
      <c r="Y736" s="13"/>
      <c r="Z736" s="13"/>
      <c r="AA736" s="13"/>
      <c r="AB736" s="13"/>
      <c r="AC736" s="13"/>
      <c r="AD736" s="13"/>
      <c r="AE736" s="13"/>
      <c r="AT736" s="244" t="s">
        <v>225</v>
      </c>
      <c r="AU736" s="244" t="s">
        <v>85</v>
      </c>
      <c r="AV736" s="13" t="s">
        <v>83</v>
      </c>
      <c r="AW736" s="13" t="s">
        <v>38</v>
      </c>
      <c r="AX736" s="13" t="s">
        <v>76</v>
      </c>
      <c r="AY736" s="244" t="s">
        <v>214</v>
      </c>
    </row>
    <row r="737" s="13" customFormat="1">
      <c r="A737" s="13"/>
      <c r="B737" s="234"/>
      <c r="C737" s="235"/>
      <c r="D737" s="236" t="s">
        <v>225</v>
      </c>
      <c r="E737" s="237" t="s">
        <v>32</v>
      </c>
      <c r="F737" s="238" t="s">
        <v>5673</v>
      </c>
      <c r="G737" s="235"/>
      <c r="H737" s="237" t="s">
        <v>32</v>
      </c>
      <c r="I737" s="239"/>
      <c r="J737" s="235"/>
      <c r="K737" s="235"/>
      <c r="L737" s="240"/>
      <c r="M737" s="241"/>
      <c r="N737" s="242"/>
      <c r="O737" s="242"/>
      <c r="P737" s="242"/>
      <c r="Q737" s="242"/>
      <c r="R737" s="242"/>
      <c r="S737" s="242"/>
      <c r="T737" s="243"/>
      <c r="U737" s="13"/>
      <c r="V737" s="13"/>
      <c r="W737" s="13"/>
      <c r="X737" s="13"/>
      <c r="Y737" s="13"/>
      <c r="Z737" s="13"/>
      <c r="AA737" s="13"/>
      <c r="AB737" s="13"/>
      <c r="AC737" s="13"/>
      <c r="AD737" s="13"/>
      <c r="AE737" s="13"/>
      <c r="AT737" s="244" t="s">
        <v>225</v>
      </c>
      <c r="AU737" s="244" t="s">
        <v>85</v>
      </c>
      <c r="AV737" s="13" t="s">
        <v>83</v>
      </c>
      <c r="AW737" s="13" t="s">
        <v>38</v>
      </c>
      <c r="AX737" s="13" t="s">
        <v>76</v>
      </c>
      <c r="AY737" s="244" t="s">
        <v>214</v>
      </c>
    </row>
    <row r="738" s="13" customFormat="1">
      <c r="A738" s="13"/>
      <c r="B738" s="234"/>
      <c r="C738" s="235"/>
      <c r="D738" s="236" t="s">
        <v>225</v>
      </c>
      <c r="E738" s="237" t="s">
        <v>32</v>
      </c>
      <c r="F738" s="238" t="s">
        <v>5674</v>
      </c>
      <c r="G738" s="235"/>
      <c r="H738" s="237" t="s">
        <v>32</v>
      </c>
      <c r="I738" s="239"/>
      <c r="J738" s="235"/>
      <c r="K738" s="235"/>
      <c r="L738" s="240"/>
      <c r="M738" s="241"/>
      <c r="N738" s="242"/>
      <c r="O738" s="242"/>
      <c r="P738" s="242"/>
      <c r="Q738" s="242"/>
      <c r="R738" s="242"/>
      <c r="S738" s="242"/>
      <c r="T738" s="243"/>
      <c r="U738" s="13"/>
      <c r="V738" s="13"/>
      <c r="W738" s="13"/>
      <c r="X738" s="13"/>
      <c r="Y738" s="13"/>
      <c r="Z738" s="13"/>
      <c r="AA738" s="13"/>
      <c r="AB738" s="13"/>
      <c r="AC738" s="13"/>
      <c r="AD738" s="13"/>
      <c r="AE738" s="13"/>
      <c r="AT738" s="244" t="s">
        <v>225</v>
      </c>
      <c r="AU738" s="244" t="s">
        <v>85</v>
      </c>
      <c r="AV738" s="13" t="s">
        <v>83</v>
      </c>
      <c r="AW738" s="13" t="s">
        <v>38</v>
      </c>
      <c r="AX738" s="13" t="s">
        <v>76</v>
      </c>
      <c r="AY738" s="244" t="s">
        <v>214</v>
      </c>
    </row>
    <row r="739" s="13" customFormat="1">
      <c r="A739" s="13"/>
      <c r="B739" s="234"/>
      <c r="C739" s="235"/>
      <c r="D739" s="236" t="s">
        <v>225</v>
      </c>
      <c r="E739" s="237" t="s">
        <v>32</v>
      </c>
      <c r="F739" s="238" t="s">
        <v>5675</v>
      </c>
      <c r="G739" s="235"/>
      <c r="H739" s="237" t="s">
        <v>32</v>
      </c>
      <c r="I739" s="239"/>
      <c r="J739" s="235"/>
      <c r="K739" s="235"/>
      <c r="L739" s="240"/>
      <c r="M739" s="241"/>
      <c r="N739" s="242"/>
      <c r="O739" s="242"/>
      <c r="P739" s="242"/>
      <c r="Q739" s="242"/>
      <c r="R739" s="242"/>
      <c r="S739" s="242"/>
      <c r="T739" s="243"/>
      <c r="U739" s="13"/>
      <c r="V739" s="13"/>
      <c r="W739" s="13"/>
      <c r="X739" s="13"/>
      <c r="Y739" s="13"/>
      <c r="Z739" s="13"/>
      <c r="AA739" s="13"/>
      <c r="AB739" s="13"/>
      <c r="AC739" s="13"/>
      <c r="AD739" s="13"/>
      <c r="AE739" s="13"/>
      <c r="AT739" s="244" t="s">
        <v>225</v>
      </c>
      <c r="AU739" s="244" t="s">
        <v>85</v>
      </c>
      <c r="AV739" s="13" t="s">
        <v>83</v>
      </c>
      <c r="AW739" s="13" t="s">
        <v>38</v>
      </c>
      <c r="AX739" s="13" t="s">
        <v>76</v>
      </c>
      <c r="AY739" s="244" t="s">
        <v>214</v>
      </c>
    </row>
    <row r="740" s="13" customFormat="1">
      <c r="A740" s="13"/>
      <c r="B740" s="234"/>
      <c r="C740" s="235"/>
      <c r="D740" s="236" t="s">
        <v>225</v>
      </c>
      <c r="E740" s="237" t="s">
        <v>32</v>
      </c>
      <c r="F740" s="238" t="s">
        <v>5676</v>
      </c>
      <c r="G740" s="235"/>
      <c r="H740" s="237" t="s">
        <v>32</v>
      </c>
      <c r="I740" s="239"/>
      <c r="J740" s="235"/>
      <c r="K740" s="235"/>
      <c r="L740" s="240"/>
      <c r="M740" s="241"/>
      <c r="N740" s="242"/>
      <c r="O740" s="242"/>
      <c r="P740" s="242"/>
      <c r="Q740" s="242"/>
      <c r="R740" s="242"/>
      <c r="S740" s="242"/>
      <c r="T740" s="243"/>
      <c r="U740" s="13"/>
      <c r="V740" s="13"/>
      <c r="W740" s="13"/>
      <c r="X740" s="13"/>
      <c r="Y740" s="13"/>
      <c r="Z740" s="13"/>
      <c r="AA740" s="13"/>
      <c r="AB740" s="13"/>
      <c r="AC740" s="13"/>
      <c r="AD740" s="13"/>
      <c r="AE740" s="13"/>
      <c r="AT740" s="244" t="s">
        <v>225</v>
      </c>
      <c r="AU740" s="244" t="s">
        <v>85</v>
      </c>
      <c r="AV740" s="13" t="s">
        <v>83</v>
      </c>
      <c r="AW740" s="13" t="s">
        <v>38</v>
      </c>
      <c r="AX740" s="13" t="s">
        <v>76</v>
      </c>
      <c r="AY740" s="244" t="s">
        <v>214</v>
      </c>
    </row>
    <row r="741" s="14" customFormat="1">
      <c r="A741" s="14"/>
      <c r="B741" s="245"/>
      <c r="C741" s="246"/>
      <c r="D741" s="236" t="s">
        <v>225</v>
      </c>
      <c r="E741" s="247" t="s">
        <v>32</v>
      </c>
      <c r="F741" s="248" t="s">
        <v>5677</v>
      </c>
      <c r="G741" s="246"/>
      <c r="H741" s="249">
        <v>1.5</v>
      </c>
      <c r="I741" s="250"/>
      <c r="J741" s="246"/>
      <c r="K741" s="246"/>
      <c r="L741" s="251"/>
      <c r="M741" s="252"/>
      <c r="N741" s="253"/>
      <c r="O741" s="253"/>
      <c r="P741" s="253"/>
      <c r="Q741" s="253"/>
      <c r="R741" s="253"/>
      <c r="S741" s="253"/>
      <c r="T741" s="254"/>
      <c r="U741" s="14"/>
      <c r="V741" s="14"/>
      <c r="W741" s="14"/>
      <c r="X741" s="14"/>
      <c r="Y741" s="14"/>
      <c r="Z741" s="14"/>
      <c r="AA741" s="14"/>
      <c r="AB741" s="14"/>
      <c r="AC741" s="14"/>
      <c r="AD741" s="14"/>
      <c r="AE741" s="14"/>
      <c r="AT741" s="255" t="s">
        <v>225</v>
      </c>
      <c r="AU741" s="255" t="s">
        <v>85</v>
      </c>
      <c r="AV741" s="14" t="s">
        <v>85</v>
      </c>
      <c r="AW741" s="14" t="s">
        <v>38</v>
      </c>
      <c r="AX741" s="14" t="s">
        <v>83</v>
      </c>
      <c r="AY741" s="255" t="s">
        <v>214</v>
      </c>
    </row>
    <row r="742" s="2" customFormat="1" ht="16.5" customHeight="1">
      <c r="A742" s="42"/>
      <c r="B742" s="43"/>
      <c r="C742" s="268" t="s">
        <v>609</v>
      </c>
      <c r="D742" s="268" t="s">
        <v>302</v>
      </c>
      <c r="E742" s="269" t="s">
        <v>5678</v>
      </c>
      <c r="F742" s="270" t="s">
        <v>5679</v>
      </c>
      <c r="G742" s="271" t="s">
        <v>230</v>
      </c>
      <c r="H742" s="272">
        <v>1.5</v>
      </c>
      <c r="I742" s="273"/>
      <c r="J742" s="274">
        <f>ROUND(I742*H742,2)</f>
        <v>0</v>
      </c>
      <c r="K742" s="270" t="s">
        <v>221</v>
      </c>
      <c r="L742" s="275"/>
      <c r="M742" s="276" t="s">
        <v>32</v>
      </c>
      <c r="N742" s="277" t="s">
        <v>47</v>
      </c>
      <c r="O742" s="88"/>
      <c r="P742" s="225">
        <f>O742*H742</f>
        <v>0</v>
      </c>
      <c r="Q742" s="225">
        <v>0.01</v>
      </c>
      <c r="R742" s="225">
        <f>Q742*H742</f>
        <v>0.014999999999999999</v>
      </c>
      <c r="S742" s="225">
        <v>0</v>
      </c>
      <c r="T742" s="226">
        <f>S742*H742</f>
        <v>0</v>
      </c>
      <c r="U742" s="42"/>
      <c r="V742" s="42"/>
      <c r="W742" s="42"/>
      <c r="X742" s="42"/>
      <c r="Y742" s="42"/>
      <c r="Z742" s="42"/>
      <c r="AA742" s="42"/>
      <c r="AB742" s="42"/>
      <c r="AC742" s="42"/>
      <c r="AD742" s="42"/>
      <c r="AE742" s="42"/>
      <c r="AR742" s="227" t="s">
        <v>426</v>
      </c>
      <c r="AT742" s="227" t="s">
        <v>302</v>
      </c>
      <c r="AU742" s="227" t="s">
        <v>85</v>
      </c>
      <c r="AY742" s="20" t="s">
        <v>214</v>
      </c>
      <c r="BE742" s="228">
        <f>IF(N742="základní",J742,0)</f>
        <v>0</v>
      </c>
      <c r="BF742" s="228">
        <f>IF(N742="snížená",J742,0)</f>
        <v>0</v>
      </c>
      <c r="BG742" s="228">
        <f>IF(N742="zákl. přenesená",J742,0)</f>
        <v>0</v>
      </c>
      <c r="BH742" s="228">
        <f>IF(N742="sníž. přenesená",J742,0)</f>
        <v>0</v>
      </c>
      <c r="BI742" s="228">
        <f>IF(N742="nulová",J742,0)</f>
        <v>0</v>
      </c>
      <c r="BJ742" s="20" t="s">
        <v>83</v>
      </c>
      <c r="BK742" s="228">
        <f>ROUND(I742*H742,2)</f>
        <v>0</v>
      </c>
      <c r="BL742" s="20" t="s">
        <v>334</v>
      </c>
      <c r="BM742" s="227" t="s">
        <v>5680</v>
      </c>
    </row>
    <row r="743" s="2" customFormat="1" ht="24.15" customHeight="1">
      <c r="A743" s="42"/>
      <c r="B743" s="43"/>
      <c r="C743" s="216" t="s">
        <v>614</v>
      </c>
      <c r="D743" s="216" t="s">
        <v>217</v>
      </c>
      <c r="E743" s="217" t="s">
        <v>5681</v>
      </c>
      <c r="F743" s="218" t="s">
        <v>5682</v>
      </c>
      <c r="G743" s="219" t="s">
        <v>1218</v>
      </c>
      <c r="H743" s="220">
        <v>200</v>
      </c>
      <c r="I743" s="221"/>
      <c r="J743" s="222">
        <f>ROUND(I743*H743,2)</f>
        <v>0</v>
      </c>
      <c r="K743" s="218" t="s">
        <v>221</v>
      </c>
      <c r="L743" s="48"/>
      <c r="M743" s="223" t="s">
        <v>32</v>
      </c>
      <c r="N743" s="224" t="s">
        <v>47</v>
      </c>
      <c r="O743" s="88"/>
      <c r="P743" s="225">
        <f>O743*H743</f>
        <v>0</v>
      </c>
      <c r="Q743" s="225">
        <v>6.9999999999999994E-05</v>
      </c>
      <c r="R743" s="225">
        <f>Q743*H743</f>
        <v>0.013999999999999999</v>
      </c>
      <c r="S743" s="225">
        <v>0</v>
      </c>
      <c r="T743" s="226">
        <f>S743*H743</f>
        <v>0</v>
      </c>
      <c r="U743" s="42"/>
      <c r="V743" s="42"/>
      <c r="W743" s="42"/>
      <c r="X743" s="42"/>
      <c r="Y743" s="42"/>
      <c r="Z743" s="42"/>
      <c r="AA743" s="42"/>
      <c r="AB743" s="42"/>
      <c r="AC743" s="42"/>
      <c r="AD743" s="42"/>
      <c r="AE743" s="42"/>
      <c r="AR743" s="227" t="s">
        <v>334</v>
      </c>
      <c r="AT743" s="227" t="s">
        <v>217</v>
      </c>
      <c r="AU743" s="227" t="s">
        <v>85</v>
      </c>
      <c r="AY743" s="20" t="s">
        <v>214</v>
      </c>
      <c r="BE743" s="228">
        <f>IF(N743="základní",J743,0)</f>
        <v>0</v>
      </c>
      <c r="BF743" s="228">
        <f>IF(N743="snížená",J743,0)</f>
        <v>0</v>
      </c>
      <c r="BG743" s="228">
        <f>IF(N743="zákl. přenesená",J743,0)</f>
        <v>0</v>
      </c>
      <c r="BH743" s="228">
        <f>IF(N743="sníž. přenesená",J743,0)</f>
        <v>0</v>
      </c>
      <c r="BI743" s="228">
        <f>IF(N743="nulová",J743,0)</f>
        <v>0</v>
      </c>
      <c r="BJ743" s="20" t="s">
        <v>83</v>
      </c>
      <c r="BK743" s="228">
        <f>ROUND(I743*H743,2)</f>
        <v>0</v>
      </c>
      <c r="BL743" s="20" t="s">
        <v>334</v>
      </c>
      <c r="BM743" s="227" t="s">
        <v>5683</v>
      </c>
    </row>
    <row r="744" s="2" customFormat="1">
      <c r="A744" s="42"/>
      <c r="B744" s="43"/>
      <c r="C744" s="44"/>
      <c r="D744" s="229" t="s">
        <v>223</v>
      </c>
      <c r="E744" s="44"/>
      <c r="F744" s="230" t="s">
        <v>5684</v>
      </c>
      <c r="G744" s="44"/>
      <c r="H744" s="44"/>
      <c r="I744" s="231"/>
      <c r="J744" s="44"/>
      <c r="K744" s="44"/>
      <c r="L744" s="48"/>
      <c r="M744" s="232"/>
      <c r="N744" s="233"/>
      <c r="O744" s="88"/>
      <c r="P744" s="88"/>
      <c r="Q744" s="88"/>
      <c r="R744" s="88"/>
      <c r="S744" s="88"/>
      <c r="T744" s="89"/>
      <c r="U744" s="42"/>
      <c r="V744" s="42"/>
      <c r="W744" s="42"/>
      <c r="X744" s="42"/>
      <c r="Y744" s="42"/>
      <c r="Z744" s="42"/>
      <c r="AA744" s="42"/>
      <c r="AB744" s="42"/>
      <c r="AC744" s="42"/>
      <c r="AD744" s="42"/>
      <c r="AE744" s="42"/>
      <c r="AT744" s="20" t="s">
        <v>223</v>
      </c>
      <c r="AU744" s="20" t="s">
        <v>85</v>
      </c>
    </row>
    <row r="745" s="2" customFormat="1">
      <c r="A745" s="42"/>
      <c r="B745" s="43"/>
      <c r="C745" s="44"/>
      <c r="D745" s="236" t="s">
        <v>283</v>
      </c>
      <c r="E745" s="44"/>
      <c r="F745" s="267" t="s">
        <v>5685</v>
      </c>
      <c r="G745" s="44"/>
      <c r="H745" s="44"/>
      <c r="I745" s="231"/>
      <c r="J745" s="44"/>
      <c r="K745" s="44"/>
      <c r="L745" s="48"/>
      <c r="M745" s="232"/>
      <c r="N745" s="233"/>
      <c r="O745" s="88"/>
      <c r="P745" s="88"/>
      <c r="Q745" s="88"/>
      <c r="R745" s="88"/>
      <c r="S745" s="88"/>
      <c r="T745" s="89"/>
      <c r="U745" s="42"/>
      <c r="V745" s="42"/>
      <c r="W745" s="42"/>
      <c r="X745" s="42"/>
      <c r="Y745" s="42"/>
      <c r="Z745" s="42"/>
      <c r="AA745" s="42"/>
      <c r="AB745" s="42"/>
      <c r="AC745" s="42"/>
      <c r="AD745" s="42"/>
      <c r="AE745" s="42"/>
      <c r="AT745" s="20" t="s">
        <v>283</v>
      </c>
      <c r="AU745" s="20" t="s">
        <v>85</v>
      </c>
    </row>
    <row r="746" s="13" customFormat="1">
      <c r="A746" s="13"/>
      <c r="B746" s="234"/>
      <c r="C746" s="235"/>
      <c r="D746" s="236" t="s">
        <v>225</v>
      </c>
      <c r="E746" s="237" t="s">
        <v>32</v>
      </c>
      <c r="F746" s="238" t="s">
        <v>5686</v>
      </c>
      <c r="G746" s="235"/>
      <c r="H746" s="237" t="s">
        <v>32</v>
      </c>
      <c r="I746" s="239"/>
      <c r="J746" s="235"/>
      <c r="K746" s="235"/>
      <c r="L746" s="240"/>
      <c r="M746" s="241"/>
      <c r="N746" s="242"/>
      <c r="O746" s="242"/>
      <c r="P746" s="242"/>
      <c r="Q746" s="242"/>
      <c r="R746" s="242"/>
      <c r="S746" s="242"/>
      <c r="T746" s="243"/>
      <c r="U746" s="13"/>
      <c r="V746" s="13"/>
      <c r="W746" s="13"/>
      <c r="X746" s="13"/>
      <c r="Y746" s="13"/>
      <c r="Z746" s="13"/>
      <c r="AA746" s="13"/>
      <c r="AB746" s="13"/>
      <c r="AC746" s="13"/>
      <c r="AD746" s="13"/>
      <c r="AE746" s="13"/>
      <c r="AT746" s="244" t="s">
        <v>225</v>
      </c>
      <c r="AU746" s="244" t="s">
        <v>85</v>
      </c>
      <c r="AV746" s="13" t="s">
        <v>83</v>
      </c>
      <c r="AW746" s="13" t="s">
        <v>38</v>
      </c>
      <c r="AX746" s="13" t="s">
        <v>76</v>
      </c>
      <c r="AY746" s="244" t="s">
        <v>214</v>
      </c>
    </row>
    <row r="747" s="13" customFormat="1">
      <c r="A747" s="13"/>
      <c r="B747" s="234"/>
      <c r="C747" s="235"/>
      <c r="D747" s="236" t="s">
        <v>225</v>
      </c>
      <c r="E747" s="237" t="s">
        <v>32</v>
      </c>
      <c r="F747" s="238" t="s">
        <v>5687</v>
      </c>
      <c r="G747" s="235"/>
      <c r="H747" s="237" t="s">
        <v>32</v>
      </c>
      <c r="I747" s="239"/>
      <c r="J747" s="235"/>
      <c r="K747" s="235"/>
      <c r="L747" s="240"/>
      <c r="M747" s="241"/>
      <c r="N747" s="242"/>
      <c r="O747" s="242"/>
      <c r="P747" s="242"/>
      <c r="Q747" s="242"/>
      <c r="R747" s="242"/>
      <c r="S747" s="242"/>
      <c r="T747" s="243"/>
      <c r="U747" s="13"/>
      <c r="V747" s="13"/>
      <c r="W747" s="13"/>
      <c r="X747" s="13"/>
      <c r="Y747" s="13"/>
      <c r="Z747" s="13"/>
      <c r="AA747" s="13"/>
      <c r="AB747" s="13"/>
      <c r="AC747" s="13"/>
      <c r="AD747" s="13"/>
      <c r="AE747" s="13"/>
      <c r="AT747" s="244" t="s">
        <v>225</v>
      </c>
      <c r="AU747" s="244" t="s">
        <v>85</v>
      </c>
      <c r="AV747" s="13" t="s">
        <v>83</v>
      </c>
      <c r="AW747" s="13" t="s">
        <v>38</v>
      </c>
      <c r="AX747" s="13" t="s">
        <v>76</v>
      </c>
      <c r="AY747" s="244" t="s">
        <v>214</v>
      </c>
    </row>
    <row r="748" s="13" customFormat="1">
      <c r="A748" s="13"/>
      <c r="B748" s="234"/>
      <c r="C748" s="235"/>
      <c r="D748" s="236" t="s">
        <v>225</v>
      </c>
      <c r="E748" s="237" t="s">
        <v>32</v>
      </c>
      <c r="F748" s="238" t="s">
        <v>5688</v>
      </c>
      <c r="G748" s="235"/>
      <c r="H748" s="237" t="s">
        <v>32</v>
      </c>
      <c r="I748" s="239"/>
      <c r="J748" s="235"/>
      <c r="K748" s="235"/>
      <c r="L748" s="240"/>
      <c r="M748" s="241"/>
      <c r="N748" s="242"/>
      <c r="O748" s="242"/>
      <c r="P748" s="242"/>
      <c r="Q748" s="242"/>
      <c r="R748" s="242"/>
      <c r="S748" s="242"/>
      <c r="T748" s="243"/>
      <c r="U748" s="13"/>
      <c r="V748" s="13"/>
      <c r="W748" s="13"/>
      <c r="X748" s="13"/>
      <c r="Y748" s="13"/>
      <c r="Z748" s="13"/>
      <c r="AA748" s="13"/>
      <c r="AB748" s="13"/>
      <c r="AC748" s="13"/>
      <c r="AD748" s="13"/>
      <c r="AE748" s="13"/>
      <c r="AT748" s="244" t="s">
        <v>225</v>
      </c>
      <c r="AU748" s="244" t="s">
        <v>85</v>
      </c>
      <c r="AV748" s="13" t="s">
        <v>83</v>
      </c>
      <c r="AW748" s="13" t="s">
        <v>38</v>
      </c>
      <c r="AX748" s="13" t="s">
        <v>76</v>
      </c>
      <c r="AY748" s="244" t="s">
        <v>214</v>
      </c>
    </row>
    <row r="749" s="13" customFormat="1">
      <c r="A749" s="13"/>
      <c r="B749" s="234"/>
      <c r="C749" s="235"/>
      <c r="D749" s="236" t="s">
        <v>225</v>
      </c>
      <c r="E749" s="237" t="s">
        <v>32</v>
      </c>
      <c r="F749" s="238" t="s">
        <v>5689</v>
      </c>
      <c r="G749" s="235"/>
      <c r="H749" s="237" t="s">
        <v>32</v>
      </c>
      <c r="I749" s="239"/>
      <c r="J749" s="235"/>
      <c r="K749" s="235"/>
      <c r="L749" s="240"/>
      <c r="M749" s="241"/>
      <c r="N749" s="242"/>
      <c r="O749" s="242"/>
      <c r="P749" s="242"/>
      <c r="Q749" s="242"/>
      <c r="R749" s="242"/>
      <c r="S749" s="242"/>
      <c r="T749" s="243"/>
      <c r="U749" s="13"/>
      <c r="V749" s="13"/>
      <c r="W749" s="13"/>
      <c r="X749" s="13"/>
      <c r="Y749" s="13"/>
      <c r="Z749" s="13"/>
      <c r="AA749" s="13"/>
      <c r="AB749" s="13"/>
      <c r="AC749" s="13"/>
      <c r="AD749" s="13"/>
      <c r="AE749" s="13"/>
      <c r="AT749" s="244" t="s">
        <v>225</v>
      </c>
      <c r="AU749" s="244" t="s">
        <v>85</v>
      </c>
      <c r="AV749" s="13" t="s">
        <v>83</v>
      </c>
      <c r="AW749" s="13" t="s">
        <v>38</v>
      </c>
      <c r="AX749" s="13" t="s">
        <v>76</v>
      </c>
      <c r="AY749" s="244" t="s">
        <v>214</v>
      </c>
    </row>
    <row r="750" s="13" customFormat="1">
      <c r="A750" s="13"/>
      <c r="B750" s="234"/>
      <c r="C750" s="235"/>
      <c r="D750" s="236" t="s">
        <v>225</v>
      </c>
      <c r="E750" s="237" t="s">
        <v>32</v>
      </c>
      <c r="F750" s="238" t="s">
        <v>5690</v>
      </c>
      <c r="G750" s="235"/>
      <c r="H750" s="237" t="s">
        <v>32</v>
      </c>
      <c r="I750" s="239"/>
      <c r="J750" s="235"/>
      <c r="K750" s="235"/>
      <c r="L750" s="240"/>
      <c r="M750" s="241"/>
      <c r="N750" s="242"/>
      <c r="O750" s="242"/>
      <c r="P750" s="242"/>
      <c r="Q750" s="242"/>
      <c r="R750" s="242"/>
      <c r="S750" s="242"/>
      <c r="T750" s="243"/>
      <c r="U750" s="13"/>
      <c r="V750" s="13"/>
      <c r="W750" s="13"/>
      <c r="X750" s="13"/>
      <c r="Y750" s="13"/>
      <c r="Z750" s="13"/>
      <c r="AA750" s="13"/>
      <c r="AB750" s="13"/>
      <c r="AC750" s="13"/>
      <c r="AD750" s="13"/>
      <c r="AE750" s="13"/>
      <c r="AT750" s="244" t="s">
        <v>225</v>
      </c>
      <c r="AU750" s="244" t="s">
        <v>85</v>
      </c>
      <c r="AV750" s="13" t="s">
        <v>83</v>
      </c>
      <c r="AW750" s="13" t="s">
        <v>38</v>
      </c>
      <c r="AX750" s="13" t="s">
        <v>76</v>
      </c>
      <c r="AY750" s="244" t="s">
        <v>214</v>
      </c>
    </row>
    <row r="751" s="13" customFormat="1">
      <c r="A751" s="13"/>
      <c r="B751" s="234"/>
      <c r="C751" s="235"/>
      <c r="D751" s="236" t="s">
        <v>225</v>
      </c>
      <c r="E751" s="237" t="s">
        <v>32</v>
      </c>
      <c r="F751" s="238" t="s">
        <v>5691</v>
      </c>
      <c r="G751" s="235"/>
      <c r="H751" s="237" t="s">
        <v>32</v>
      </c>
      <c r="I751" s="239"/>
      <c r="J751" s="235"/>
      <c r="K751" s="235"/>
      <c r="L751" s="240"/>
      <c r="M751" s="241"/>
      <c r="N751" s="242"/>
      <c r="O751" s="242"/>
      <c r="P751" s="242"/>
      <c r="Q751" s="242"/>
      <c r="R751" s="242"/>
      <c r="S751" s="242"/>
      <c r="T751" s="243"/>
      <c r="U751" s="13"/>
      <c r="V751" s="13"/>
      <c r="W751" s="13"/>
      <c r="X751" s="13"/>
      <c r="Y751" s="13"/>
      <c r="Z751" s="13"/>
      <c r="AA751" s="13"/>
      <c r="AB751" s="13"/>
      <c r="AC751" s="13"/>
      <c r="AD751" s="13"/>
      <c r="AE751" s="13"/>
      <c r="AT751" s="244" t="s">
        <v>225</v>
      </c>
      <c r="AU751" s="244" t="s">
        <v>85</v>
      </c>
      <c r="AV751" s="13" t="s">
        <v>83</v>
      </c>
      <c r="AW751" s="13" t="s">
        <v>38</v>
      </c>
      <c r="AX751" s="13" t="s">
        <v>76</v>
      </c>
      <c r="AY751" s="244" t="s">
        <v>214</v>
      </c>
    </row>
    <row r="752" s="13" customFormat="1">
      <c r="A752" s="13"/>
      <c r="B752" s="234"/>
      <c r="C752" s="235"/>
      <c r="D752" s="236" t="s">
        <v>225</v>
      </c>
      <c r="E752" s="237" t="s">
        <v>32</v>
      </c>
      <c r="F752" s="238" t="s">
        <v>5390</v>
      </c>
      <c r="G752" s="235"/>
      <c r="H752" s="237" t="s">
        <v>32</v>
      </c>
      <c r="I752" s="239"/>
      <c r="J752" s="235"/>
      <c r="K752" s="235"/>
      <c r="L752" s="240"/>
      <c r="M752" s="241"/>
      <c r="N752" s="242"/>
      <c r="O752" s="242"/>
      <c r="P752" s="242"/>
      <c r="Q752" s="242"/>
      <c r="R752" s="242"/>
      <c r="S752" s="242"/>
      <c r="T752" s="243"/>
      <c r="U752" s="13"/>
      <c r="V752" s="13"/>
      <c r="W752" s="13"/>
      <c r="X752" s="13"/>
      <c r="Y752" s="13"/>
      <c r="Z752" s="13"/>
      <c r="AA752" s="13"/>
      <c r="AB752" s="13"/>
      <c r="AC752" s="13"/>
      <c r="AD752" s="13"/>
      <c r="AE752" s="13"/>
      <c r="AT752" s="244" t="s">
        <v>225</v>
      </c>
      <c r="AU752" s="244" t="s">
        <v>85</v>
      </c>
      <c r="AV752" s="13" t="s">
        <v>83</v>
      </c>
      <c r="AW752" s="13" t="s">
        <v>38</v>
      </c>
      <c r="AX752" s="13" t="s">
        <v>76</v>
      </c>
      <c r="AY752" s="244" t="s">
        <v>214</v>
      </c>
    </row>
    <row r="753" s="13" customFormat="1">
      <c r="A753" s="13"/>
      <c r="B753" s="234"/>
      <c r="C753" s="235"/>
      <c r="D753" s="236" t="s">
        <v>225</v>
      </c>
      <c r="E753" s="237" t="s">
        <v>32</v>
      </c>
      <c r="F753" s="238" t="s">
        <v>5692</v>
      </c>
      <c r="G753" s="235"/>
      <c r="H753" s="237" t="s">
        <v>32</v>
      </c>
      <c r="I753" s="239"/>
      <c r="J753" s="235"/>
      <c r="K753" s="235"/>
      <c r="L753" s="240"/>
      <c r="M753" s="241"/>
      <c r="N753" s="242"/>
      <c r="O753" s="242"/>
      <c r="P753" s="242"/>
      <c r="Q753" s="242"/>
      <c r="R753" s="242"/>
      <c r="S753" s="242"/>
      <c r="T753" s="243"/>
      <c r="U753" s="13"/>
      <c r="V753" s="13"/>
      <c r="W753" s="13"/>
      <c r="X753" s="13"/>
      <c r="Y753" s="13"/>
      <c r="Z753" s="13"/>
      <c r="AA753" s="13"/>
      <c r="AB753" s="13"/>
      <c r="AC753" s="13"/>
      <c r="AD753" s="13"/>
      <c r="AE753" s="13"/>
      <c r="AT753" s="244" t="s">
        <v>225</v>
      </c>
      <c r="AU753" s="244" t="s">
        <v>85</v>
      </c>
      <c r="AV753" s="13" t="s">
        <v>83</v>
      </c>
      <c r="AW753" s="13" t="s">
        <v>38</v>
      </c>
      <c r="AX753" s="13" t="s">
        <v>76</v>
      </c>
      <c r="AY753" s="244" t="s">
        <v>214</v>
      </c>
    </row>
    <row r="754" s="13" customFormat="1">
      <c r="A754" s="13"/>
      <c r="B754" s="234"/>
      <c r="C754" s="235"/>
      <c r="D754" s="236" t="s">
        <v>225</v>
      </c>
      <c r="E754" s="237" t="s">
        <v>32</v>
      </c>
      <c r="F754" s="238" t="s">
        <v>5693</v>
      </c>
      <c r="G754" s="235"/>
      <c r="H754" s="237" t="s">
        <v>32</v>
      </c>
      <c r="I754" s="239"/>
      <c r="J754" s="235"/>
      <c r="K754" s="235"/>
      <c r="L754" s="240"/>
      <c r="M754" s="241"/>
      <c r="N754" s="242"/>
      <c r="O754" s="242"/>
      <c r="P754" s="242"/>
      <c r="Q754" s="242"/>
      <c r="R754" s="242"/>
      <c r="S754" s="242"/>
      <c r="T754" s="243"/>
      <c r="U754" s="13"/>
      <c r="V754" s="13"/>
      <c r="W754" s="13"/>
      <c r="X754" s="13"/>
      <c r="Y754" s="13"/>
      <c r="Z754" s="13"/>
      <c r="AA754" s="13"/>
      <c r="AB754" s="13"/>
      <c r="AC754" s="13"/>
      <c r="AD754" s="13"/>
      <c r="AE754" s="13"/>
      <c r="AT754" s="244" t="s">
        <v>225</v>
      </c>
      <c r="AU754" s="244" t="s">
        <v>85</v>
      </c>
      <c r="AV754" s="13" t="s">
        <v>83</v>
      </c>
      <c r="AW754" s="13" t="s">
        <v>38</v>
      </c>
      <c r="AX754" s="13" t="s">
        <v>76</v>
      </c>
      <c r="AY754" s="244" t="s">
        <v>214</v>
      </c>
    </row>
    <row r="755" s="13" customFormat="1">
      <c r="A755" s="13"/>
      <c r="B755" s="234"/>
      <c r="C755" s="235"/>
      <c r="D755" s="236" t="s">
        <v>225</v>
      </c>
      <c r="E755" s="237" t="s">
        <v>32</v>
      </c>
      <c r="F755" s="238" t="s">
        <v>5694</v>
      </c>
      <c r="G755" s="235"/>
      <c r="H755" s="237" t="s">
        <v>32</v>
      </c>
      <c r="I755" s="239"/>
      <c r="J755" s="235"/>
      <c r="K755" s="235"/>
      <c r="L755" s="240"/>
      <c r="M755" s="241"/>
      <c r="N755" s="242"/>
      <c r="O755" s="242"/>
      <c r="P755" s="242"/>
      <c r="Q755" s="242"/>
      <c r="R755" s="242"/>
      <c r="S755" s="242"/>
      <c r="T755" s="243"/>
      <c r="U755" s="13"/>
      <c r="V755" s="13"/>
      <c r="W755" s="13"/>
      <c r="X755" s="13"/>
      <c r="Y755" s="13"/>
      <c r="Z755" s="13"/>
      <c r="AA755" s="13"/>
      <c r="AB755" s="13"/>
      <c r="AC755" s="13"/>
      <c r="AD755" s="13"/>
      <c r="AE755" s="13"/>
      <c r="AT755" s="244" t="s">
        <v>225</v>
      </c>
      <c r="AU755" s="244" t="s">
        <v>85</v>
      </c>
      <c r="AV755" s="13" t="s">
        <v>83</v>
      </c>
      <c r="AW755" s="13" t="s">
        <v>38</v>
      </c>
      <c r="AX755" s="13" t="s">
        <v>76</v>
      </c>
      <c r="AY755" s="244" t="s">
        <v>214</v>
      </c>
    </row>
    <row r="756" s="13" customFormat="1">
      <c r="A756" s="13"/>
      <c r="B756" s="234"/>
      <c r="C756" s="235"/>
      <c r="D756" s="236" t="s">
        <v>225</v>
      </c>
      <c r="E756" s="237" t="s">
        <v>32</v>
      </c>
      <c r="F756" s="238" t="s">
        <v>5695</v>
      </c>
      <c r="G756" s="235"/>
      <c r="H756" s="237" t="s">
        <v>32</v>
      </c>
      <c r="I756" s="239"/>
      <c r="J756" s="235"/>
      <c r="K756" s="235"/>
      <c r="L756" s="240"/>
      <c r="M756" s="241"/>
      <c r="N756" s="242"/>
      <c r="O756" s="242"/>
      <c r="P756" s="242"/>
      <c r="Q756" s="242"/>
      <c r="R756" s="242"/>
      <c r="S756" s="242"/>
      <c r="T756" s="243"/>
      <c r="U756" s="13"/>
      <c r="V756" s="13"/>
      <c r="W756" s="13"/>
      <c r="X756" s="13"/>
      <c r="Y756" s="13"/>
      <c r="Z756" s="13"/>
      <c r="AA756" s="13"/>
      <c r="AB756" s="13"/>
      <c r="AC756" s="13"/>
      <c r="AD756" s="13"/>
      <c r="AE756" s="13"/>
      <c r="AT756" s="244" t="s">
        <v>225</v>
      </c>
      <c r="AU756" s="244" t="s">
        <v>85</v>
      </c>
      <c r="AV756" s="13" t="s">
        <v>83</v>
      </c>
      <c r="AW756" s="13" t="s">
        <v>38</v>
      </c>
      <c r="AX756" s="13" t="s">
        <v>76</v>
      </c>
      <c r="AY756" s="244" t="s">
        <v>214</v>
      </c>
    </row>
    <row r="757" s="13" customFormat="1">
      <c r="A757" s="13"/>
      <c r="B757" s="234"/>
      <c r="C757" s="235"/>
      <c r="D757" s="236" t="s">
        <v>225</v>
      </c>
      <c r="E757" s="237" t="s">
        <v>32</v>
      </c>
      <c r="F757" s="238" t="s">
        <v>5696</v>
      </c>
      <c r="G757" s="235"/>
      <c r="H757" s="237" t="s">
        <v>32</v>
      </c>
      <c r="I757" s="239"/>
      <c r="J757" s="235"/>
      <c r="K757" s="235"/>
      <c r="L757" s="240"/>
      <c r="M757" s="241"/>
      <c r="N757" s="242"/>
      <c r="O757" s="242"/>
      <c r="P757" s="242"/>
      <c r="Q757" s="242"/>
      <c r="R757" s="242"/>
      <c r="S757" s="242"/>
      <c r="T757" s="243"/>
      <c r="U757" s="13"/>
      <c r="V757" s="13"/>
      <c r="W757" s="13"/>
      <c r="X757" s="13"/>
      <c r="Y757" s="13"/>
      <c r="Z757" s="13"/>
      <c r="AA757" s="13"/>
      <c r="AB757" s="13"/>
      <c r="AC757" s="13"/>
      <c r="AD757" s="13"/>
      <c r="AE757" s="13"/>
      <c r="AT757" s="244" t="s">
        <v>225</v>
      </c>
      <c r="AU757" s="244" t="s">
        <v>85</v>
      </c>
      <c r="AV757" s="13" t="s">
        <v>83</v>
      </c>
      <c r="AW757" s="13" t="s">
        <v>38</v>
      </c>
      <c r="AX757" s="13" t="s">
        <v>76</v>
      </c>
      <c r="AY757" s="244" t="s">
        <v>214</v>
      </c>
    </row>
    <row r="758" s="14" customFormat="1">
      <c r="A758" s="14"/>
      <c r="B758" s="245"/>
      <c r="C758" s="246"/>
      <c r="D758" s="236" t="s">
        <v>225</v>
      </c>
      <c r="E758" s="247" t="s">
        <v>32</v>
      </c>
      <c r="F758" s="248" t="s">
        <v>3195</v>
      </c>
      <c r="G758" s="246"/>
      <c r="H758" s="249">
        <v>200</v>
      </c>
      <c r="I758" s="250"/>
      <c r="J758" s="246"/>
      <c r="K758" s="246"/>
      <c r="L758" s="251"/>
      <c r="M758" s="252"/>
      <c r="N758" s="253"/>
      <c r="O758" s="253"/>
      <c r="P758" s="253"/>
      <c r="Q758" s="253"/>
      <c r="R758" s="253"/>
      <c r="S758" s="253"/>
      <c r="T758" s="254"/>
      <c r="U758" s="14"/>
      <c r="V758" s="14"/>
      <c r="W758" s="14"/>
      <c r="X758" s="14"/>
      <c r="Y758" s="14"/>
      <c r="Z758" s="14"/>
      <c r="AA758" s="14"/>
      <c r="AB758" s="14"/>
      <c r="AC758" s="14"/>
      <c r="AD758" s="14"/>
      <c r="AE758" s="14"/>
      <c r="AT758" s="255" t="s">
        <v>225</v>
      </c>
      <c r="AU758" s="255" t="s">
        <v>85</v>
      </c>
      <c r="AV758" s="14" t="s">
        <v>85</v>
      </c>
      <c r="AW758" s="14" t="s">
        <v>38</v>
      </c>
      <c r="AX758" s="14" t="s">
        <v>83</v>
      </c>
      <c r="AY758" s="255" t="s">
        <v>214</v>
      </c>
    </row>
    <row r="759" s="2" customFormat="1" ht="33" customHeight="1">
      <c r="A759" s="42"/>
      <c r="B759" s="43"/>
      <c r="C759" s="216" t="s">
        <v>619</v>
      </c>
      <c r="D759" s="216" t="s">
        <v>217</v>
      </c>
      <c r="E759" s="217" t="s">
        <v>1337</v>
      </c>
      <c r="F759" s="218" t="s">
        <v>1338</v>
      </c>
      <c r="G759" s="219" t="s">
        <v>1218</v>
      </c>
      <c r="H759" s="220">
        <v>200</v>
      </c>
      <c r="I759" s="221"/>
      <c r="J759" s="222">
        <f>ROUND(I759*H759,2)</f>
        <v>0</v>
      </c>
      <c r="K759" s="218" t="s">
        <v>221</v>
      </c>
      <c r="L759" s="48"/>
      <c r="M759" s="223" t="s">
        <v>32</v>
      </c>
      <c r="N759" s="224" t="s">
        <v>47</v>
      </c>
      <c r="O759" s="88"/>
      <c r="P759" s="225">
        <f>O759*H759</f>
        <v>0</v>
      </c>
      <c r="Q759" s="225">
        <v>0</v>
      </c>
      <c r="R759" s="225">
        <f>Q759*H759</f>
        <v>0</v>
      </c>
      <c r="S759" s="225">
        <v>0.001</v>
      </c>
      <c r="T759" s="226">
        <f>S759*H759</f>
        <v>0.20000000000000001</v>
      </c>
      <c r="U759" s="42"/>
      <c r="V759" s="42"/>
      <c r="W759" s="42"/>
      <c r="X759" s="42"/>
      <c r="Y759" s="42"/>
      <c r="Z759" s="42"/>
      <c r="AA759" s="42"/>
      <c r="AB759" s="42"/>
      <c r="AC759" s="42"/>
      <c r="AD759" s="42"/>
      <c r="AE759" s="42"/>
      <c r="AR759" s="227" t="s">
        <v>334</v>
      </c>
      <c r="AT759" s="227" t="s">
        <v>217</v>
      </c>
      <c r="AU759" s="227" t="s">
        <v>85</v>
      </c>
      <c r="AY759" s="20" t="s">
        <v>214</v>
      </c>
      <c r="BE759" s="228">
        <f>IF(N759="základní",J759,0)</f>
        <v>0</v>
      </c>
      <c r="BF759" s="228">
        <f>IF(N759="snížená",J759,0)</f>
        <v>0</v>
      </c>
      <c r="BG759" s="228">
        <f>IF(N759="zákl. přenesená",J759,0)</f>
        <v>0</v>
      </c>
      <c r="BH759" s="228">
        <f>IF(N759="sníž. přenesená",J759,0)</f>
        <v>0</v>
      </c>
      <c r="BI759" s="228">
        <f>IF(N759="nulová",J759,0)</f>
        <v>0</v>
      </c>
      <c r="BJ759" s="20" t="s">
        <v>83</v>
      </c>
      <c r="BK759" s="228">
        <f>ROUND(I759*H759,2)</f>
        <v>0</v>
      </c>
      <c r="BL759" s="20" t="s">
        <v>334</v>
      </c>
      <c r="BM759" s="227" t="s">
        <v>5697</v>
      </c>
    </row>
    <row r="760" s="2" customFormat="1">
      <c r="A760" s="42"/>
      <c r="B760" s="43"/>
      <c r="C760" s="44"/>
      <c r="D760" s="229" t="s">
        <v>223</v>
      </c>
      <c r="E760" s="44"/>
      <c r="F760" s="230" t="s">
        <v>1340</v>
      </c>
      <c r="G760" s="44"/>
      <c r="H760" s="44"/>
      <c r="I760" s="231"/>
      <c r="J760" s="44"/>
      <c r="K760" s="44"/>
      <c r="L760" s="48"/>
      <c r="M760" s="232"/>
      <c r="N760" s="233"/>
      <c r="O760" s="88"/>
      <c r="P760" s="88"/>
      <c r="Q760" s="88"/>
      <c r="R760" s="88"/>
      <c r="S760" s="88"/>
      <c r="T760" s="89"/>
      <c r="U760" s="42"/>
      <c r="V760" s="42"/>
      <c r="W760" s="42"/>
      <c r="X760" s="42"/>
      <c r="Y760" s="42"/>
      <c r="Z760" s="42"/>
      <c r="AA760" s="42"/>
      <c r="AB760" s="42"/>
      <c r="AC760" s="42"/>
      <c r="AD760" s="42"/>
      <c r="AE760" s="42"/>
      <c r="AT760" s="20" t="s">
        <v>223</v>
      </c>
      <c r="AU760" s="20" t="s">
        <v>85</v>
      </c>
    </row>
    <row r="761" s="2" customFormat="1">
      <c r="A761" s="42"/>
      <c r="B761" s="43"/>
      <c r="C761" s="44"/>
      <c r="D761" s="236" t="s">
        <v>283</v>
      </c>
      <c r="E761" s="44"/>
      <c r="F761" s="267" t="s">
        <v>5698</v>
      </c>
      <c r="G761" s="44"/>
      <c r="H761" s="44"/>
      <c r="I761" s="231"/>
      <c r="J761" s="44"/>
      <c r="K761" s="44"/>
      <c r="L761" s="48"/>
      <c r="M761" s="232"/>
      <c r="N761" s="233"/>
      <c r="O761" s="88"/>
      <c r="P761" s="88"/>
      <c r="Q761" s="88"/>
      <c r="R761" s="88"/>
      <c r="S761" s="88"/>
      <c r="T761" s="89"/>
      <c r="U761" s="42"/>
      <c r="V761" s="42"/>
      <c r="W761" s="42"/>
      <c r="X761" s="42"/>
      <c r="Y761" s="42"/>
      <c r="Z761" s="42"/>
      <c r="AA761" s="42"/>
      <c r="AB761" s="42"/>
      <c r="AC761" s="42"/>
      <c r="AD761" s="42"/>
      <c r="AE761" s="42"/>
      <c r="AT761" s="20" t="s">
        <v>283</v>
      </c>
      <c r="AU761" s="20" t="s">
        <v>85</v>
      </c>
    </row>
    <row r="762" s="13" customFormat="1">
      <c r="A762" s="13"/>
      <c r="B762" s="234"/>
      <c r="C762" s="235"/>
      <c r="D762" s="236" t="s">
        <v>225</v>
      </c>
      <c r="E762" s="237" t="s">
        <v>32</v>
      </c>
      <c r="F762" s="238" t="s">
        <v>5699</v>
      </c>
      <c r="G762" s="235"/>
      <c r="H762" s="237" t="s">
        <v>32</v>
      </c>
      <c r="I762" s="239"/>
      <c r="J762" s="235"/>
      <c r="K762" s="235"/>
      <c r="L762" s="240"/>
      <c r="M762" s="241"/>
      <c r="N762" s="242"/>
      <c r="O762" s="242"/>
      <c r="P762" s="242"/>
      <c r="Q762" s="242"/>
      <c r="R762" s="242"/>
      <c r="S762" s="242"/>
      <c r="T762" s="243"/>
      <c r="U762" s="13"/>
      <c r="V762" s="13"/>
      <c r="W762" s="13"/>
      <c r="X762" s="13"/>
      <c r="Y762" s="13"/>
      <c r="Z762" s="13"/>
      <c r="AA762" s="13"/>
      <c r="AB762" s="13"/>
      <c r="AC762" s="13"/>
      <c r="AD762" s="13"/>
      <c r="AE762" s="13"/>
      <c r="AT762" s="244" t="s">
        <v>225</v>
      </c>
      <c r="AU762" s="244" t="s">
        <v>85</v>
      </c>
      <c r="AV762" s="13" t="s">
        <v>83</v>
      </c>
      <c r="AW762" s="13" t="s">
        <v>38</v>
      </c>
      <c r="AX762" s="13" t="s">
        <v>76</v>
      </c>
      <c r="AY762" s="244" t="s">
        <v>214</v>
      </c>
    </row>
    <row r="763" s="13" customFormat="1">
      <c r="A763" s="13"/>
      <c r="B763" s="234"/>
      <c r="C763" s="235"/>
      <c r="D763" s="236" t="s">
        <v>225</v>
      </c>
      <c r="E763" s="237" t="s">
        <v>32</v>
      </c>
      <c r="F763" s="238" t="s">
        <v>5700</v>
      </c>
      <c r="G763" s="235"/>
      <c r="H763" s="237" t="s">
        <v>32</v>
      </c>
      <c r="I763" s="239"/>
      <c r="J763" s="235"/>
      <c r="K763" s="235"/>
      <c r="L763" s="240"/>
      <c r="M763" s="241"/>
      <c r="N763" s="242"/>
      <c r="O763" s="242"/>
      <c r="P763" s="242"/>
      <c r="Q763" s="242"/>
      <c r="R763" s="242"/>
      <c r="S763" s="242"/>
      <c r="T763" s="243"/>
      <c r="U763" s="13"/>
      <c r="V763" s="13"/>
      <c r="W763" s="13"/>
      <c r="X763" s="13"/>
      <c r="Y763" s="13"/>
      <c r="Z763" s="13"/>
      <c r="AA763" s="13"/>
      <c r="AB763" s="13"/>
      <c r="AC763" s="13"/>
      <c r="AD763" s="13"/>
      <c r="AE763" s="13"/>
      <c r="AT763" s="244" t="s">
        <v>225</v>
      </c>
      <c r="AU763" s="244" t="s">
        <v>85</v>
      </c>
      <c r="AV763" s="13" t="s">
        <v>83</v>
      </c>
      <c r="AW763" s="13" t="s">
        <v>38</v>
      </c>
      <c r="AX763" s="13" t="s">
        <v>76</v>
      </c>
      <c r="AY763" s="244" t="s">
        <v>214</v>
      </c>
    </row>
    <row r="764" s="13" customFormat="1">
      <c r="A764" s="13"/>
      <c r="B764" s="234"/>
      <c r="C764" s="235"/>
      <c r="D764" s="236" t="s">
        <v>225</v>
      </c>
      <c r="E764" s="237" t="s">
        <v>32</v>
      </c>
      <c r="F764" s="238" t="s">
        <v>5701</v>
      </c>
      <c r="G764" s="235"/>
      <c r="H764" s="237" t="s">
        <v>32</v>
      </c>
      <c r="I764" s="239"/>
      <c r="J764" s="235"/>
      <c r="K764" s="235"/>
      <c r="L764" s="240"/>
      <c r="M764" s="241"/>
      <c r="N764" s="242"/>
      <c r="O764" s="242"/>
      <c r="P764" s="242"/>
      <c r="Q764" s="242"/>
      <c r="R764" s="242"/>
      <c r="S764" s="242"/>
      <c r="T764" s="243"/>
      <c r="U764" s="13"/>
      <c r="V764" s="13"/>
      <c r="W764" s="13"/>
      <c r="X764" s="13"/>
      <c r="Y764" s="13"/>
      <c r="Z764" s="13"/>
      <c r="AA764" s="13"/>
      <c r="AB764" s="13"/>
      <c r="AC764" s="13"/>
      <c r="AD764" s="13"/>
      <c r="AE764" s="13"/>
      <c r="AT764" s="244" t="s">
        <v>225</v>
      </c>
      <c r="AU764" s="244" t="s">
        <v>85</v>
      </c>
      <c r="AV764" s="13" t="s">
        <v>83</v>
      </c>
      <c r="AW764" s="13" t="s">
        <v>38</v>
      </c>
      <c r="AX764" s="13" t="s">
        <v>76</v>
      </c>
      <c r="AY764" s="244" t="s">
        <v>214</v>
      </c>
    </row>
    <row r="765" s="13" customFormat="1">
      <c r="A765" s="13"/>
      <c r="B765" s="234"/>
      <c r="C765" s="235"/>
      <c r="D765" s="236" t="s">
        <v>225</v>
      </c>
      <c r="E765" s="237" t="s">
        <v>32</v>
      </c>
      <c r="F765" s="238" t="s">
        <v>5702</v>
      </c>
      <c r="G765" s="235"/>
      <c r="H765" s="237" t="s">
        <v>32</v>
      </c>
      <c r="I765" s="239"/>
      <c r="J765" s="235"/>
      <c r="K765" s="235"/>
      <c r="L765" s="240"/>
      <c r="M765" s="241"/>
      <c r="N765" s="242"/>
      <c r="O765" s="242"/>
      <c r="P765" s="242"/>
      <c r="Q765" s="242"/>
      <c r="R765" s="242"/>
      <c r="S765" s="242"/>
      <c r="T765" s="243"/>
      <c r="U765" s="13"/>
      <c r="V765" s="13"/>
      <c r="W765" s="13"/>
      <c r="X765" s="13"/>
      <c r="Y765" s="13"/>
      <c r="Z765" s="13"/>
      <c r="AA765" s="13"/>
      <c r="AB765" s="13"/>
      <c r="AC765" s="13"/>
      <c r="AD765" s="13"/>
      <c r="AE765" s="13"/>
      <c r="AT765" s="244" t="s">
        <v>225</v>
      </c>
      <c r="AU765" s="244" t="s">
        <v>85</v>
      </c>
      <c r="AV765" s="13" t="s">
        <v>83</v>
      </c>
      <c r="AW765" s="13" t="s">
        <v>38</v>
      </c>
      <c r="AX765" s="13" t="s">
        <v>76</v>
      </c>
      <c r="AY765" s="244" t="s">
        <v>214</v>
      </c>
    </row>
    <row r="766" s="13" customFormat="1">
      <c r="A766" s="13"/>
      <c r="B766" s="234"/>
      <c r="C766" s="235"/>
      <c r="D766" s="236" t="s">
        <v>225</v>
      </c>
      <c r="E766" s="237" t="s">
        <v>32</v>
      </c>
      <c r="F766" s="238" t="s">
        <v>5390</v>
      </c>
      <c r="G766" s="235"/>
      <c r="H766" s="237" t="s">
        <v>32</v>
      </c>
      <c r="I766" s="239"/>
      <c r="J766" s="235"/>
      <c r="K766" s="235"/>
      <c r="L766" s="240"/>
      <c r="M766" s="241"/>
      <c r="N766" s="242"/>
      <c r="O766" s="242"/>
      <c r="P766" s="242"/>
      <c r="Q766" s="242"/>
      <c r="R766" s="242"/>
      <c r="S766" s="242"/>
      <c r="T766" s="243"/>
      <c r="U766" s="13"/>
      <c r="V766" s="13"/>
      <c r="W766" s="13"/>
      <c r="X766" s="13"/>
      <c r="Y766" s="13"/>
      <c r="Z766" s="13"/>
      <c r="AA766" s="13"/>
      <c r="AB766" s="13"/>
      <c r="AC766" s="13"/>
      <c r="AD766" s="13"/>
      <c r="AE766" s="13"/>
      <c r="AT766" s="244" t="s">
        <v>225</v>
      </c>
      <c r="AU766" s="244" t="s">
        <v>85</v>
      </c>
      <c r="AV766" s="13" t="s">
        <v>83</v>
      </c>
      <c r="AW766" s="13" t="s">
        <v>38</v>
      </c>
      <c r="AX766" s="13" t="s">
        <v>76</v>
      </c>
      <c r="AY766" s="244" t="s">
        <v>214</v>
      </c>
    </row>
    <row r="767" s="13" customFormat="1">
      <c r="A767" s="13"/>
      <c r="B767" s="234"/>
      <c r="C767" s="235"/>
      <c r="D767" s="236" t="s">
        <v>225</v>
      </c>
      <c r="E767" s="237" t="s">
        <v>32</v>
      </c>
      <c r="F767" s="238" t="s">
        <v>5692</v>
      </c>
      <c r="G767" s="235"/>
      <c r="H767" s="237" t="s">
        <v>32</v>
      </c>
      <c r="I767" s="239"/>
      <c r="J767" s="235"/>
      <c r="K767" s="235"/>
      <c r="L767" s="240"/>
      <c r="M767" s="241"/>
      <c r="N767" s="242"/>
      <c r="O767" s="242"/>
      <c r="P767" s="242"/>
      <c r="Q767" s="242"/>
      <c r="R767" s="242"/>
      <c r="S767" s="242"/>
      <c r="T767" s="243"/>
      <c r="U767" s="13"/>
      <c r="V767" s="13"/>
      <c r="W767" s="13"/>
      <c r="X767" s="13"/>
      <c r="Y767" s="13"/>
      <c r="Z767" s="13"/>
      <c r="AA767" s="13"/>
      <c r="AB767" s="13"/>
      <c r="AC767" s="13"/>
      <c r="AD767" s="13"/>
      <c r="AE767" s="13"/>
      <c r="AT767" s="244" t="s">
        <v>225</v>
      </c>
      <c r="AU767" s="244" t="s">
        <v>85</v>
      </c>
      <c r="AV767" s="13" t="s">
        <v>83</v>
      </c>
      <c r="AW767" s="13" t="s">
        <v>38</v>
      </c>
      <c r="AX767" s="13" t="s">
        <v>76</v>
      </c>
      <c r="AY767" s="244" t="s">
        <v>214</v>
      </c>
    </row>
    <row r="768" s="13" customFormat="1">
      <c r="A768" s="13"/>
      <c r="B768" s="234"/>
      <c r="C768" s="235"/>
      <c r="D768" s="236" t="s">
        <v>225</v>
      </c>
      <c r="E768" s="237" t="s">
        <v>32</v>
      </c>
      <c r="F768" s="238" t="s">
        <v>5693</v>
      </c>
      <c r="G768" s="235"/>
      <c r="H768" s="237" t="s">
        <v>32</v>
      </c>
      <c r="I768" s="239"/>
      <c r="J768" s="235"/>
      <c r="K768" s="235"/>
      <c r="L768" s="240"/>
      <c r="M768" s="241"/>
      <c r="N768" s="242"/>
      <c r="O768" s="242"/>
      <c r="P768" s="242"/>
      <c r="Q768" s="242"/>
      <c r="R768" s="242"/>
      <c r="S768" s="242"/>
      <c r="T768" s="243"/>
      <c r="U768" s="13"/>
      <c r="V768" s="13"/>
      <c r="W768" s="13"/>
      <c r="X768" s="13"/>
      <c r="Y768" s="13"/>
      <c r="Z768" s="13"/>
      <c r="AA768" s="13"/>
      <c r="AB768" s="13"/>
      <c r="AC768" s="13"/>
      <c r="AD768" s="13"/>
      <c r="AE768" s="13"/>
      <c r="AT768" s="244" t="s">
        <v>225</v>
      </c>
      <c r="AU768" s="244" t="s">
        <v>85</v>
      </c>
      <c r="AV768" s="13" t="s">
        <v>83</v>
      </c>
      <c r="AW768" s="13" t="s">
        <v>38</v>
      </c>
      <c r="AX768" s="13" t="s">
        <v>76</v>
      </c>
      <c r="AY768" s="244" t="s">
        <v>214</v>
      </c>
    </row>
    <row r="769" s="13" customFormat="1">
      <c r="A769" s="13"/>
      <c r="B769" s="234"/>
      <c r="C769" s="235"/>
      <c r="D769" s="236" t="s">
        <v>225</v>
      </c>
      <c r="E769" s="237" t="s">
        <v>32</v>
      </c>
      <c r="F769" s="238" t="s">
        <v>5703</v>
      </c>
      <c r="G769" s="235"/>
      <c r="H769" s="237" t="s">
        <v>32</v>
      </c>
      <c r="I769" s="239"/>
      <c r="J769" s="235"/>
      <c r="K769" s="235"/>
      <c r="L769" s="240"/>
      <c r="M769" s="241"/>
      <c r="N769" s="242"/>
      <c r="O769" s="242"/>
      <c r="P769" s="242"/>
      <c r="Q769" s="242"/>
      <c r="R769" s="242"/>
      <c r="S769" s="242"/>
      <c r="T769" s="243"/>
      <c r="U769" s="13"/>
      <c r="V769" s="13"/>
      <c r="W769" s="13"/>
      <c r="X769" s="13"/>
      <c r="Y769" s="13"/>
      <c r="Z769" s="13"/>
      <c r="AA769" s="13"/>
      <c r="AB769" s="13"/>
      <c r="AC769" s="13"/>
      <c r="AD769" s="13"/>
      <c r="AE769" s="13"/>
      <c r="AT769" s="244" t="s">
        <v>225</v>
      </c>
      <c r="AU769" s="244" t="s">
        <v>85</v>
      </c>
      <c r="AV769" s="13" t="s">
        <v>83</v>
      </c>
      <c r="AW769" s="13" t="s">
        <v>38</v>
      </c>
      <c r="AX769" s="13" t="s">
        <v>76</v>
      </c>
      <c r="AY769" s="244" t="s">
        <v>214</v>
      </c>
    </row>
    <row r="770" s="13" customFormat="1">
      <c r="A770" s="13"/>
      <c r="B770" s="234"/>
      <c r="C770" s="235"/>
      <c r="D770" s="236" t="s">
        <v>225</v>
      </c>
      <c r="E770" s="237" t="s">
        <v>32</v>
      </c>
      <c r="F770" s="238" t="s">
        <v>5704</v>
      </c>
      <c r="G770" s="235"/>
      <c r="H770" s="237" t="s">
        <v>32</v>
      </c>
      <c r="I770" s="239"/>
      <c r="J770" s="235"/>
      <c r="K770" s="235"/>
      <c r="L770" s="240"/>
      <c r="M770" s="241"/>
      <c r="N770" s="242"/>
      <c r="O770" s="242"/>
      <c r="P770" s="242"/>
      <c r="Q770" s="242"/>
      <c r="R770" s="242"/>
      <c r="S770" s="242"/>
      <c r="T770" s="243"/>
      <c r="U770" s="13"/>
      <c r="V770" s="13"/>
      <c r="W770" s="13"/>
      <c r="X770" s="13"/>
      <c r="Y770" s="13"/>
      <c r="Z770" s="13"/>
      <c r="AA770" s="13"/>
      <c r="AB770" s="13"/>
      <c r="AC770" s="13"/>
      <c r="AD770" s="13"/>
      <c r="AE770" s="13"/>
      <c r="AT770" s="244" t="s">
        <v>225</v>
      </c>
      <c r="AU770" s="244" t="s">
        <v>85</v>
      </c>
      <c r="AV770" s="13" t="s">
        <v>83</v>
      </c>
      <c r="AW770" s="13" t="s">
        <v>38</v>
      </c>
      <c r="AX770" s="13" t="s">
        <v>76</v>
      </c>
      <c r="AY770" s="244" t="s">
        <v>214</v>
      </c>
    </row>
    <row r="771" s="13" customFormat="1">
      <c r="A771" s="13"/>
      <c r="B771" s="234"/>
      <c r="C771" s="235"/>
      <c r="D771" s="236" t="s">
        <v>225</v>
      </c>
      <c r="E771" s="237" t="s">
        <v>32</v>
      </c>
      <c r="F771" s="238" t="s">
        <v>5705</v>
      </c>
      <c r="G771" s="235"/>
      <c r="H771" s="237" t="s">
        <v>32</v>
      </c>
      <c r="I771" s="239"/>
      <c r="J771" s="235"/>
      <c r="K771" s="235"/>
      <c r="L771" s="240"/>
      <c r="M771" s="241"/>
      <c r="N771" s="242"/>
      <c r="O771" s="242"/>
      <c r="P771" s="242"/>
      <c r="Q771" s="242"/>
      <c r="R771" s="242"/>
      <c r="S771" s="242"/>
      <c r="T771" s="243"/>
      <c r="U771" s="13"/>
      <c r="V771" s="13"/>
      <c r="W771" s="13"/>
      <c r="X771" s="13"/>
      <c r="Y771" s="13"/>
      <c r="Z771" s="13"/>
      <c r="AA771" s="13"/>
      <c r="AB771" s="13"/>
      <c r="AC771" s="13"/>
      <c r="AD771" s="13"/>
      <c r="AE771" s="13"/>
      <c r="AT771" s="244" t="s">
        <v>225</v>
      </c>
      <c r="AU771" s="244" t="s">
        <v>85</v>
      </c>
      <c r="AV771" s="13" t="s">
        <v>83</v>
      </c>
      <c r="AW771" s="13" t="s">
        <v>38</v>
      </c>
      <c r="AX771" s="13" t="s">
        <v>76</v>
      </c>
      <c r="AY771" s="244" t="s">
        <v>214</v>
      </c>
    </row>
    <row r="772" s="13" customFormat="1">
      <c r="A772" s="13"/>
      <c r="B772" s="234"/>
      <c r="C772" s="235"/>
      <c r="D772" s="236" t="s">
        <v>225</v>
      </c>
      <c r="E772" s="237" t="s">
        <v>32</v>
      </c>
      <c r="F772" s="238" t="s">
        <v>5706</v>
      </c>
      <c r="G772" s="235"/>
      <c r="H772" s="237" t="s">
        <v>32</v>
      </c>
      <c r="I772" s="239"/>
      <c r="J772" s="235"/>
      <c r="K772" s="235"/>
      <c r="L772" s="240"/>
      <c r="M772" s="241"/>
      <c r="N772" s="242"/>
      <c r="O772" s="242"/>
      <c r="P772" s="242"/>
      <c r="Q772" s="242"/>
      <c r="R772" s="242"/>
      <c r="S772" s="242"/>
      <c r="T772" s="243"/>
      <c r="U772" s="13"/>
      <c r="V772" s="13"/>
      <c r="W772" s="13"/>
      <c r="X772" s="13"/>
      <c r="Y772" s="13"/>
      <c r="Z772" s="13"/>
      <c r="AA772" s="13"/>
      <c r="AB772" s="13"/>
      <c r="AC772" s="13"/>
      <c r="AD772" s="13"/>
      <c r="AE772" s="13"/>
      <c r="AT772" s="244" t="s">
        <v>225</v>
      </c>
      <c r="AU772" s="244" t="s">
        <v>85</v>
      </c>
      <c r="AV772" s="13" t="s">
        <v>83</v>
      </c>
      <c r="AW772" s="13" t="s">
        <v>38</v>
      </c>
      <c r="AX772" s="13" t="s">
        <v>76</v>
      </c>
      <c r="AY772" s="244" t="s">
        <v>214</v>
      </c>
    </row>
    <row r="773" s="14" customFormat="1">
      <c r="A773" s="14"/>
      <c r="B773" s="245"/>
      <c r="C773" s="246"/>
      <c r="D773" s="236" t="s">
        <v>225</v>
      </c>
      <c r="E773" s="247" t="s">
        <v>32</v>
      </c>
      <c r="F773" s="248" t="s">
        <v>3195</v>
      </c>
      <c r="G773" s="246"/>
      <c r="H773" s="249">
        <v>200</v>
      </c>
      <c r="I773" s="250"/>
      <c r="J773" s="246"/>
      <c r="K773" s="246"/>
      <c r="L773" s="251"/>
      <c r="M773" s="252"/>
      <c r="N773" s="253"/>
      <c r="O773" s="253"/>
      <c r="P773" s="253"/>
      <c r="Q773" s="253"/>
      <c r="R773" s="253"/>
      <c r="S773" s="253"/>
      <c r="T773" s="254"/>
      <c r="U773" s="14"/>
      <c r="V773" s="14"/>
      <c r="W773" s="14"/>
      <c r="X773" s="14"/>
      <c r="Y773" s="14"/>
      <c r="Z773" s="14"/>
      <c r="AA773" s="14"/>
      <c r="AB773" s="14"/>
      <c r="AC773" s="14"/>
      <c r="AD773" s="14"/>
      <c r="AE773" s="14"/>
      <c r="AT773" s="255" t="s">
        <v>225</v>
      </c>
      <c r="AU773" s="255" t="s">
        <v>85</v>
      </c>
      <c r="AV773" s="14" t="s">
        <v>85</v>
      </c>
      <c r="AW773" s="14" t="s">
        <v>38</v>
      </c>
      <c r="AX773" s="14" t="s">
        <v>83</v>
      </c>
      <c r="AY773" s="255" t="s">
        <v>214</v>
      </c>
    </row>
    <row r="774" s="2" customFormat="1" ht="33" customHeight="1">
      <c r="A774" s="42"/>
      <c r="B774" s="43"/>
      <c r="C774" s="216" t="s">
        <v>624</v>
      </c>
      <c r="D774" s="216" t="s">
        <v>217</v>
      </c>
      <c r="E774" s="217" t="s">
        <v>1337</v>
      </c>
      <c r="F774" s="218" t="s">
        <v>1338</v>
      </c>
      <c r="G774" s="219" t="s">
        <v>1218</v>
      </c>
      <c r="H774" s="220">
        <v>200</v>
      </c>
      <c r="I774" s="221"/>
      <c r="J774" s="222">
        <f>ROUND(I774*H774,2)</f>
        <v>0</v>
      </c>
      <c r="K774" s="218" t="s">
        <v>221</v>
      </c>
      <c r="L774" s="48"/>
      <c r="M774" s="223" t="s">
        <v>32</v>
      </c>
      <c r="N774" s="224" t="s">
        <v>47</v>
      </c>
      <c r="O774" s="88"/>
      <c r="P774" s="225">
        <f>O774*H774</f>
        <v>0</v>
      </c>
      <c r="Q774" s="225">
        <v>0</v>
      </c>
      <c r="R774" s="225">
        <f>Q774*H774</f>
        <v>0</v>
      </c>
      <c r="S774" s="225">
        <v>0.001</v>
      </c>
      <c r="T774" s="226">
        <f>S774*H774</f>
        <v>0.20000000000000001</v>
      </c>
      <c r="U774" s="42"/>
      <c r="V774" s="42"/>
      <c r="W774" s="42"/>
      <c r="X774" s="42"/>
      <c r="Y774" s="42"/>
      <c r="Z774" s="42"/>
      <c r="AA774" s="42"/>
      <c r="AB774" s="42"/>
      <c r="AC774" s="42"/>
      <c r="AD774" s="42"/>
      <c r="AE774" s="42"/>
      <c r="AR774" s="227" t="s">
        <v>334</v>
      </c>
      <c r="AT774" s="227" t="s">
        <v>217</v>
      </c>
      <c r="AU774" s="227" t="s">
        <v>85</v>
      </c>
      <c r="AY774" s="20" t="s">
        <v>214</v>
      </c>
      <c r="BE774" s="228">
        <f>IF(N774="základní",J774,0)</f>
        <v>0</v>
      </c>
      <c r="BF774" s="228">
        <f>IF(N774="snížená",J774,0)</f>
        <v>0</v>
      </c>
      <c r="BG774" s="228">
        <f>IF(N774="zákl. přenesená",J774,0)</f>
        <v>0</v>
      </c>
      <c r="BH774" s="228">
        <f>IF(N774="sníž. přenesená",J774,0)</f>
        <v>0</v>
      </c>
      <c r="BI774" s="228">
        <f>IF(N774="nulová",J774,0)</f>
        <v>0</v>
      </c>
      <c r="BJ774" s="20" t="s">
        <v>83</v>
      </c>
      <c r="BK774" s="228">
        <f>ROUND(I774*H774,2)</f>
        <v>0</v>
      </c>
      <c r="BL774" s="20" t="s">
        <v>334</v>
      </c>
      <c r="BM774" s="227" t="s">
        <v>5707</v>
      </c>
    </row>
    <row r="775" s="2" customFormat="1">
      <c r="A775" s="42"/>
      <c r="B775" s="43"/>
      <c r="C775" s="44"/>
      <c r="D775" s="229" t="s">
        <v>223</v>
      </c>
      <c r="E775" s="44"/>
      <c r="F775" s="230" t="s">
        <v>1340</v>
      </c>
      <c r="G775" s="44"/>
      <c r="H775" s="44"/>
      <c r="I775" s="231"/>
      <c r="J775" s="44"/>
      <c r="K775" s="44"/>
      <c r="L775" s="48"/>
      <c r="M775" s="232"/>
      <c r="N775" s="233"/>
      <c r="O775" s="88"/>
      <c r="P775" s="88"/>
      <c r="Q775" s="88"/>
      <c r="R775" s="88"/>
      <c r="S775" s="88"/>
      <c r="T775" s="89"/>
      <c r="U775" s="42"/>
      <c r="V775" s="42"/>
      <c r="W775" s="42"/>
      <c r="X775" s="42"/>
      <c r="Y775" s="42"/>
      <c r="Z775" s="42"/>
      <c r="AA775" s="42"/>
      <c r="AB775" s="42"/>
      <c r="AC775" s="42"/>
      <c r="AD775" s="42"/>
      <c r="AE775" s="42"/>
      <c r="AT775" s="20" t="s">
        <v>223</v>
      </c>
      <c r="AU775" s="20" t="s">
        <v>85</v>
      </c>
    </row>
    <row r="776" s="2" customFormat="1">
      <c r="A776" s="42"/>
      <c r="B776" s="43"/>
      <c r="C776" s="44"/>
      <c r="D776" s="236" t="s">
        <v>283</v>
      </c>
      <c r="E776" s="44"/>
      <c r="F776" s="267" t="s">
        <v>5685</v>
      </c>
      <c r="G776" s="44"/>
      <c r="H776" s="44"/>
      <c r="I776" s="231"/>
      <c r="J776" s="44"/>
      <c r="K776" s="44"/>
      <c r="L776" s="48"/>
      <c r="M776" s="232"/>
      <c r="N776" s="233"/>
      <c r="O776" s="88"/>
      <c r="P776" s="88"/>
      <c r="Q776" s="88"/>
      <c r="R776" s="88"/>
      <c r="S776" s="88"/>
      <c r="T776" s="89"/>
      <c r="U776" s="42"/>
      <c r="V776" s="42"/>
      <c r="W776" s="42"/>
      <c r="X776" s="42"/>
      <c r="Y776" s="42"/>
      <c r="Z776" s="42"/>
      <c r="AA776" s="42"/>
      <c r="AB776" s="42"/>
      <c r="AC776" s="42"/>
      <c r="AD776" s="42"/>
      <c r="AE776" s="42"/>
      <c r="AT776" s="20" t="s">
        <v>283</v>
      </c>
      <c r="AU776" s="20" t="s">
        <v>85</v>
      </c>
    </row>
    <row r="777" s="13" customFormat="1">
      <c r="A777" s="13"/>
      <c r="B777" s="234"/>
      <c r="C777" s="235"/>
      <c r="D777" s="236" t="s">
        <v>225</v>
      </c>
      <c r="E777" s="237" t="s">
        <v>32</v>
      </c>
      <c r="F777" s="238" t="s">
        <v>5686</v>
      </c>
      <c r="G777" s="235"/>
      <c r="H777" s="237" t="s">
        <v>32</v>
      </c>
      <c r="I777" s="239"/>
      <c r="J777" s="235"/>
      <c r="K777" s="235"/>
      <c r="L777" s="240"/>
      <c r="M777" s="241"/>
      <c r="N777" s="242"/>
      <c r="O777" s="242"/>
      <c r="P777" s="242"/>
      <c r="Q777" s="242"/>
      <c r="R777" s="242"/>
      <c r="S777" s="242"/>
      <c r="T777" s="243"/>
      <c r="U777" s="13"/>
      <c r="V777" s="13"/>
      <c r="W777" s="13"/>
      <c r="X777" s="13"/>
      <c r="Y777" s="13"/>
      <c r="Z777" s="13"/>
      <c r="AA777" s="13"/>
      <c r="AB777" s="13"/>
      <c r="AC777" s="13"/>
      <c r="AD777" s="13"/>
      <c r="AE777" s="13"/>
      <c r="AT777" s="244" t="s">
        <v>225</v>
      </c>
      <c r="AU777" s="244" t="s">
        <v>85</v>
      </c>
      <c r="AV777" s="13" t="s">
        <v>83</v>
      </c>
      <c r="AW777" s="13" t="s">
        <v>38</v>
      </c>
      <c r="AX777" s="13" t="s">
        <v>76</v>
      </c>
      <c r="AY777" s="244" t="s">
        <v>214</v>
      </c>
    </row>
    <row r="778" s="13" customFormat="1">
      <c r="A778" s="13"/>
      <c r="B778" s="234"/>
      <c r="C778" s="235"/>
      <c r="D778" s="236" t="s">
        <v>225</v>
      </c>
      <c r="E778" s="237" t="s">
        <v>32</v>
      </c>
      <c r="F778" s="238" t="s">
        <v>5687</v>
      </c>
      <c r="G778" s="235"/>
      <c r="H778" s="237" t="s">
        <v>32</v>
      </c>
      <c r="I778" s="239"/>
      <c r="J778" s="235"/>
      <c r="K778" s="235"/>
      <c r="L778" s="240"/>
      <c r="M778" s="241"/>
      <c r="N778" s="242"/>
      <c r="O778" s="242"/>
      <c r="P778" s="242"/>
      <c r="Q778" s="242"/>
      <c r="R778" s="242"/>
      <c r="S778" s="242"/>
      <c r="T778" s="243"/>
      <c r="U778" s="13"/>
      <c r="V778" s="13"/>
      <c r="W778" s="13"/>
      <c r="X778" s="13"/>
      <c r="Y778" s="13"/>
      <c r="Z778" s="13"/>
      <c r="AA778" s="13"/>
      <c r="AB778" s="13"/>
      <c r="AC778" s="13"/>
      <c r="AD778" s="13"/>
      <c r="AE778" s="13"/>
      <c r="AT778" s="244" t="s">
        <v>225</v>
      </c>
      <c r="AU778" s="244" t="s">
        <v>85</v>
      </c>
      <c r="AV778" s="13" t="s">
        <v>83</v>
      </c>
      <c r="AW778" s="13" t="s">
        <v>38</v>
      </c>
      <c r="AX778" s="13" t="s">
        <v>76</v>
      </c>
      <c r="AY778" s="244" t="s">
        <v>214</v>
      </c>
    </row>
    <row r="779" s="13" customFormat="1">
      <c r="A779" s="13"/>
      <c r="B779" s="234"/>
      <c r="C779" s="235"/>
      <c r="D779" s="236" t="s">
        <v>225</v>
      </c>
      <c r="E779" s="237" t="s">
        <v>32</v>
      </c>
      <c r="F779" s="238" t="s">
        <v>5688</v>
      </c>
      <c r="G779" s="235"/>
      <c r="H779" s="237" t="s">
        <v>32</v>
      </c>
      <c r="I779" s="239"/>
      <c r="J779" s="235"/>
      <c r="K779" s="235"/>
      <c r="L779" s="240"/>
      <c r="M779" s="241"/>
      <c r="N779" s="242"/>
      <c r="O779" s="242"/>
      <c r="P779" s="242"/>
      <c r="Q779" s="242"/>
      <c r="R779" s="242"/>
      <c r="S779" s="242"/>
      <c r="T779" s="243"/>
      <c r="U779" s="13"/>
      <c r="V779" s="13"/>
      <c r="W779" s="13"/>
      <c r="X779" s="13"/>
      <c r="Y779" s="13"/>
      <c r="Z779" s="13"/>
      <c r="AA779" s="13"/>
      <c r="AB779" s="13"/>
      <c r="AC779" s="13"/>
      <c r="AD779" s="13"/>
      <c r="AE779" s="13"/>
      <c r="AT779" s="244" t="s">
        <v>225</v>
      </c>
      <c r="AU779" s="244" t="s">
        <v>85</v>
      </c>
      <c r="AV779" s="13" t="s">
        <v>83</v>
      </c>
      <c r="AW779" s="13" t="s">
        <v>38</v>
      </c>
      <c r="AX779" s="13" t="s">
        <v>76</v>
      </c>
      <c r="AY779" s="244" t="s">
        <v>214</v>
      </c>
    </row>
    <row r="780" s="13" customFormat="1">
      <c r="A780" s="13"/>
      <c r="B780" s="234"/>
      <c r="C780" s="235"/>
      <c r="D780" s="236" t="s">
        <v>225</v>
      </c>
      <c r="E780" s="237" t="s">
        <v>32</v>
      </c>
      <c r="F780" s="238" t="s">
        <v>5689</v>
      </c>
      <c r="G780" s="235"/>
      <c r="H780" s="237" t="s">
        <v>32</v>
      </c>
      <c r="I780" s="239"/>
      <c r="J780" s="235"/>
      <c r="K780" s="235"/>
      <c r="L780" s="240"/>
      <c r="M780" s="241"/>
      <c r="N780" s="242"/>
      <c r="O780" s="242"/>
      <c r="P780" s="242"/>
      <c r="Q780" s="242"/>
      <c r="R780" s="242"/>
      <c r="S780" s="242"/>
      <c r="T780" s="243"/>
      <c r="U780" s="13"/>
      <c r="V780" s="13"/>
      <c r="W780" s="13"/>
      <c r="X780" s="13"/>
      <c r="Y780" s="13"/>
      <c r="Z780" s="13"/>
      <c r="AA780" s="13"/>
      <c r="AB780" s="13"/>
      <c r="AC780" s="13"/>
      <c r="AD780" s="13"/>
      <c r="AE780" s="13"/>
      <c r="AT780" s="244" t="s">
        <v>225</v>
      </c>
      <c r="AU780" s="244" t="s">
        <v>85</v>
      </c>
      <c r="AV780" s="13" t="s">
        <v>83</v>
      </c>
      <c r="AW780" s="13" t="s">
        <v>38</v>
      </c>
      <c r="AX780" s="13" t="s">
        <v>76</v>
      </c>
      <c r="AY780" s="244" t="s">
        <v>214</v>
      </c>
    </row>
    <row r="781" s="13" customFormat="1">
      <c r="A781" s="13"/>
      <c r="B781" s="234"/>
      <c r="C781" s="235"/>
      <c r="D781" s="236" t="s">
        <v>225</v>
      </c>
      <c r="E781" s="237" t="s">
        <v>32</v>
      </c>
      <c r="F781" s="238" t="s">
        <v>5690</v>
      </c>
      <c r="G781" s="235"/>
      <c r="H781" s="237" t="s">
        <v>32</v>
      </c>
      <c r="I781" s="239"/>
      <c r="J781" s="235"/>
      <c r="K781" s="235"/>
      <c r="L781" s="240"/>
      <c r="M781" s="241"/>
      <c r="N781" s="242"/>
      <c r="O781" s="242"/>
      <c r="P781" s="242"/>
      <c r="Q781" s="242"/>
      <c r="R781" s="242"/>
      <c r="S781" s="242"/>
      <c r="T781" s="243"/>
      <c r="U781" s="13"/>
      <c r="V781" s="13"/>
      <c r="W781" s="13"/>
      <c r="X781" s="13"/>
      <c r="Y781" s="13"/>
      <c r="Z781" s="13"/>
      <c r="AA781" s="13"/>
      <c r="AB781" s="13"/>
      <c r="AC781" s="13"/>
      <c r="AD781" s="13"/>
      <c r="AE781" s="13"/>
      <c r="AT781" s="244" t="s">
        <v>225</v>
      </c>
      <c r="AU781" s="244" t="s">
        <v>85</v>
      </c>
      <c r="AV781" s="13" t="s">
        <v>83</v>
      </c>
      <c r="AW781" s="13" t="s">
        <v>38</v>
      </c>
      <c r="AX781" s="13" t="s">
        <v>76</v>
      </c>
      <c r="AY781" s="244" t="s">
        <v>214</v>
      </c>
    </row>
    <row r="782" s="13" customFormat="1">
      <c r="A782" s="13"/>
      <c r="B782" s="234"/>
      <c r="C782" s="235"/>
      <c r="D782" s="236" t="s">
        <v>225</v>
      </c>
      <c r="E782" s="237" t="s">
        <v>32</v>
      </c>
      <c r="F782" s="238" t="s">
        <v>5691</v>
      </c>
      <c r="G782" s="235"/>
      <c r="H782" s="237" t="s">
        <v>32</v>
      </c>
      <c r="I782" s="239"/>
      <c r="J782" s="235"/>
      <c r="K782" s="235"/>
      <c r="L782" s="240"/>
      <c r="M782" s="241"/>
      <c r="N782" s="242"/>
      <c r="O782" s="242"/>
      <c r="P782" s="242"/>
      <c r="Q782" s="242"/>
      <c r="R782" s="242"/>
      <c r="S782" s="242"/>
      <c r="T782" s="243"/>
      <c r="U782" s="13"/>
      <c r="V782" s="13"/>
      <c r="W782" s="13"/>
      <c r="X782" s="13"/>
      <c r="Y782" s="13"/>
      <c r="Z782" s="13"/>
      <c r="AA782" s="13"/>
      <c r="AB782" s="13"/>
      <c r="AC782" s="13"/>
      <c r="AD782" s="13"/>
      <c r="AE782" s="13"/>
      <c r="AT782" s="244" t="s">
        <v>225</v>
      </c>
      <c r="AU782" s="244" t="s">
        <v>85</v>
      </c>
      <c r="AV782" s="13" t="s">
        <v>83</v>
      </c>
      <c r="AW782" s="13" t="s">
        <v>38</v>
      </c>
      <c r="AX782" s="13" t="s">
        <v>76</v>
      </c>
      <c r="AY782" s="244" t="s">
        <v>214</v>
      </c>
    </row>
    <row r="783" s="13" customFormat="1">
      <c r="A783" s="13"/>
      <c r="B783" s="234"/>
      <c r="C783" s="235"/>
      <c r="D783" s="236" t="s">
        <v>225</v>
      </c>
      <c r="E783" s="237" t="s">
        <v>32</v>
      </c>
      <c r="F783" s="238" t="s">
        <v>5390</v>
      </c>
      <c r="G783" s="235"/>
      <c r="H783" s="237" t="s">
        <v>32</v>
      </c>
      <c r="I783" s="239"/>
      <c r="J783" s="235"/>
      <c r="K783" s="235"/>
      <c r="L783" s="240"/>
      <c r="M783" s="241"/>
      <c r="N783" s="242"/>
      <c r="O783" s="242"/>
      <c r="P783" s="242"/>
      <c r="Q783" s="242"/>
      <c r="R783" s="242"/>
      <c r="S783" s="242"/>
      <c r="T783" s="243"/>
      <c r="U783" s="13"/>
      <c r="V783" s="13"/>
      <c r="W783" s="13"/>
      <c r="X783" s="13"/>
      <c r="Y783" s="13"/>
      <c r="Z783" s="13"/>
      <c r="AA783" s="13"/>
      <c r="AB783" s="13"/>
      <c r="AC783" s="13"/>
      <c r="AD783" s="13"/>
      <c r="AE783" s="13"/>
      <c r="AT783" s="244" t="s">
        <v>225</v>
      </c>
      <c r="AU783" s="244" t="s">
        <v>85</v>
      </c>
      <c r="AV783" s="13" t="s">
        <v>83</v>
      </c>
      <c r="AW783" s="13" t="s">
        <v>38</v>
      </c>
      <c r="AX783" s="13" t="s">
        <v>76</v>
      </c>
      <c r="AY783" s="244" t="s">
        <v>214</v>
      </c>
    </row>
    <row r="784" s="13" customFormat="1">
      <c r="A784" s="13"/>
      <c r="B784" s="234"/>
      <c r="C784" s="235"/>
      <c r="D784" s="236" t="s">
        <v>225</v>
      </c>
      <c r="E784" s="237" t="s">
        <v>32</v>
      </c>
      <c r="F784" s="238" t="s">
        <v>5692</v>
      </c>
      <c r="G784" s="235"/>
      <c r="H784" s="237" t="s">
        <v>32</v>
      </c>
      <c r="I784" s="239"/>
      <c r="J784" s="235"/>
      <c r="K784" s="235"/>
      <c r="L784" s="240"/>
      <c r="M784" s="241"/>
      <c r="N784" s="242"/>
      <c r="O784" s="242"/>
      <c r="P784" s="242"/>
      <c r="Q784" s="242"/>
      <c r="R784" s="242"/>
      <c r="S784" s="242"/>
      <c r="T784" s="243"/>
      <c r="U784" s="13"/>
      <c r="V784" s="13"/>
      <c r="W784" s="13"/>
      <c r="X784" s="13"/>
      <c r="Y784" s="13"/>
      <c r="Z784" s="13"/>
      <c r="AA784" s="13"/>
      <c r="AB784" s="13"/>
      <c r="AC784" s="13"/>
      <c r="AD784" s="13"/>
      <c r="AE784" s="13"/>
      <c r="AT784" s="244" t="s">
        <v>225</v>
      </c>
      <c r="AU784" s="244" t="s">
        <v>85</v>
      </c>
      <c r="AV784" s="13" t="s">
        <v>83</v>
      </c>
      <c r="AW784" s="13" t="s">
        <v>38</v>
      </c>
      <c r="AX784" s="13" t="s">
        <v>76</v>
      </c>
      <c r="AY784" s="244" t="s">
        <v>214</v>
      </c>
    </row>
    <row r="785" s="13" customFormat="1">
      <c r="A785" s="13"/>
      <c r="B785" s="234"/>
      <c r="C785" s="235"/>
      <c r="D785" s="236" t="s">
        <v>225</v>
      </c>
      <c r="E785" s="237" t="s">
        <v>32</v>
      </c>
      <c r="F785" s="238" t="s">
        <v>5693</v>
      </c>
      <c r="G785" s="235"/>
      <c r="H785" s="237" t="s">
        <v>32</v>
      </c>
      <c r="I785" s="239"/>
      <c r="J785" s="235"/>
      <c r="K785" s="235"/>
      <c r="L785" s="240"/>
      <c r="M785" s="241"/>
      <c r="N785" s="242"/>
      <c r="O785" s="242"/>
      <c r="P785" s="242"/>
      <c r="Q785" s="242"/>
      <c r="R785" s="242"/>
      <c r="S785" s="242"/>
      <c r="T785" s="243"/>
      <c r="U785" s="13"/>
      <c r="V785" s="13"/>
      <c r="W785" s="13"/>
      <c r="X785" s="13"/>
      <c r="Y785" s="13"/>
      <c r="Z785" s="13"/>
      <c r="AA785" s="13"/>
      <c r="AB785" s="13"/>
      <c r="AC785" s="13"/>
      <c r="AD785" s="13"/>
      <c r="AE785" s="13"/>
      <c r="AT785" s="244" t="s">
        <v>225</v>
      </c>
      <c r="AU785" s="244" t="s">
        <v>85</v>
      </c>
      <c r="AV785" s="13" t="s">
        <v>83</v>
      </c>
      <c r="AW785" s="13" t="s">
        <v>38</v>
      </c>
      <c r="AX785" s="13" t="s">
        <v>76</v>
      </c>
      <c r="AY785" s="244" t="s">
        <v>214</v>
      </c>
    </row>
    <row r="786" s="13" customFormat="1">
      <c r="A786" s="13"/>
      <c r="B786" s="234"/>
      <c r="C786" s="235"/>
      <c r="D786" s="236" t="s">
        <v>225</v>
      </c>
      <c r="E786" s="237" t="s">
        <v>32</v>
      </c>
      <c r="F786" s="238" t="s">
        <v>5694</v>
      </c>
      <c r="G786" s="235"/>
      <c r="H786" s="237" t="s">
        <v>32</v>
      </c>
      <c r="I786" s="239"/>
      <c r="J786" s="235"/>
      <c r="K786" s="235"/>
      <c r="L786" s="240"/>
      <c r="M786" s="241"/>
      <c r="N786" s="242"/>
      <c r="O786" s="242"/>
      <c r="P786" s="242"/>
      <c r="Q786" s="242"/>
      <c r="R786" s="242"/>
      <c r="S786" s="242"/>
      <c r="T786" s="243"/>
      <c r="U786" s="13"/>
      <c r="V786" s="13"/>
      <c r="W786" s="13"/>
      <c r="X786" s="13"/>
      <c r="Y786" s="13"/>
      <c r="Z786" s="13"/>
      <c r="AA786" s="13"/>
      <c r="AB786" s="13"/>
      <c r="AC786" s="13"/>
      <c r="AD786" s="13"/>
      <c r="AE786" s="13"/>
      <c r="AT786" s="244" t="s">
        <v>225</v>
      </c>
      <c r="AU786" s="244" t="s">
        <v>85</v>
      </c>
      <c r="AV786" s="13" t="s">
        <v>83</v>
      </c>
      <c r="AW786" s="13" t="s">
        <v>38</v>
      </c>
      <c r="AX786" s="13" t="s">
        <v>76</v>
      </c>
      <c r="AY786" s="244" t="s">
        <v>214</v>
      </c>
    </row>
    <row r="787" s="13" customFormat="1">
      <c r="A787" s="13"/>
      <c r="B787" s="234"/>
      <c r="C787" s="235"/>
      <c r="D787" s="236" t="s">
        <v>225</v>
      </c>
      <c r="E787" s="237" t="s">
        <v>32</v>
      </c>
      <c r="F787" s="238" t="s">
        <v>5695</v>
      </c>
      <c r="G787" s="235"/>
      <c r="H787" s="237" t="s">
        <v>32</v>
      </c>
      <c r="I787" s="239"/>
      <c r="J787" s="235"/>
      <c r="K787" s="235"/>
      <c r="L787" s="240"/>
      <c r="M787" s="241"/>
      <c r="N787" s="242"/>
      <c r="O787" s="242"/>
      <c r="P787" s="242"/>
      <c r="Q787" s="242"/>
      <c r="R787" s="242"/>
      <c r="S787" s="242"/>
      <c r="T787" s="243"/>
      <c r="U787" s="13"/>
      <c r="V787" s="13"/>
      <c r="W787" s="13"/>
      <c r="X787" s="13"/>
      <c r="Y787" s="13"/>
      <c r="Z787" s="13"/>
      <c r="AA787" s="13"/>
      <c r="AB787" s="13"/>
      <c r="AC787" s="13"/>
      <c r="AD787" s="13"/>
      <c r="AE787" s="13"/>
      <c r="AT787" s="244" t="s">
        <v>225</v>
      </c>
      <c r="AU787" s="244" t="s">
        <v>85</v>
      </c>
      <c r="AV787" s="13" t="s">
        <v>83</v>
      </c>
      <c r="AW787" s="13" t="s">
        <v>38</v>
      </c>
      <c r="AX787" s="13" t="s">
        <v>76</v>
      </c>
      <c r="AY787" s="244" t="s">
        <v>214</v>
      </c>
    </row>
    <row r="788" s="13" customFormat="1">
      <c r="A788" s="13"/>
      <c r="B788" s="234"/>
      <c r="C788" s="235"/>
      <c r="D788" s="236" t="s">
        <v>225</v>
      </c>
      <c r="E788" s="237" t="s">
        <v>32</v>
      </c>
      <c r="F788" s="238" t="s">
        <v>5696</v>
      </c>
      <c r="G788" s="235"/>
      <c r="H788" s="237" t="s">
        <v>32</v>
      </c>
      <c r="I788" s="239"/>
      <c r="J788" s="235"/>
      <c r="K788" s="235"/>
      <c r="L788" s="240"/>
      <c r="M788" s="241"/>
      <c r="N788" s="242"/>
      <c r="O788" s="242"/>
      <c r="P788" s="242"/>
      <c r="Q788" s="242"/>
      <c r="R788" s="242"/>
      <c r="S788" s="242"/>
      <c r="T788" s="243"/>
      <c r="U788" s="13"/>
      <c r="V788" s="13"/>
      <c r="W788" s="13"/>
      <c r="X788" s="13"/>
      <c r="Y788" s="13"/>
      <c r="Z788" s="13"/>
      <c r="AA788" s="13"/>
      <c r="AB788" s="13"/>
      <c r="AC788" s="13"/>
      <c r="AD788" s="13"/>
      <c r="AE788" s="13"/>
      <c r="AT788" s="244" t="s">
        <v>225</v>
      </c>
      <c r="AU788" s="244" t="s">
        <v>85</v>
      </c>
      <c r="AV788" s="13" t="s">
        <v>83</v>
      </c>
      <c r="AW788" s="13" t="s">
        <v>38</v>
      </c>
      <c r="AX788" s="13" t="s">
        <v>76</v>
      </c>
      <c r="AY788" s="244" t="s">
        <v>214</v>
      </c>
    </row>
    <row r="789" s="14" customFormat="1">
      <c r="A789" s="14"/>
      <c r="B789" s="245"/>
      <c r="C789" s="246"/>
      <c r="D789" s="236" t="s">
        <v>225</v>
      </c>
      <c r="E789" s="247" t="s">
        <v>32</v>
      </c>
      <c r="F789" s="248" t="s">
        <v>3195</v>
      </c>
      <c r="G789" s="246"/>
      <c r="H789" s="249">
        <v>200</v>
      </c>
      <c r="I789" s="250"/>
      <c r="J789" s="246"/>
      <c r="K789" s="246"/>
      <c r="L789" s="251"/>
      <c r="M789" s="252"/>
      <c r="N789" s="253"/>
      <c r="O789" s="253"/>
      <c r="P789" s="253"/>
      <c r="Q789" s="253"/>
      <c r="R789" s="253"/>
      <c r="S789" s="253"/>
      <c r="T789" s="254"/>
      <c r="U789" s="14"/>
      <c r="V789" s="14"/>
      <c r="W789" s="14"/>
      <c r="X789" s="14"/>
      <c r="Y789" s="14"/>
      <c r="Z789" s="14"/>
      <c r="AA789" s="14"/>
      <c r="AB789" s="14"/>
      <c r="AC789" s="14"/>
      <c r="AD789" s="14"/>
      <c r="AE789" s="14"/>
      <c r="AT789" s="255" t="s">
        <v>225</v>
      </c>
      <c r="AU789" s="255" t="s">
        <v>85</v>
      </c>
      <c r="AV789" s="14" t="s">
        <v>85</v>
      </c>
      <c r="AW789" s="14" t="s">
        <v>38</v>
      </c>
      <c r="AX789" s="14" t="s">
        <v>83</v>
      </c>
      <c r="AY789" s="255" t="s">
        <v>214</v>
      </c>
    </row>
    <row r="790" s="2" customFormat="1" ht="44.25" customHeight="1">
      <c r="A790" s="42"/>
      <c r="B790" s="43"/>
      <c r="C790" s="216" t="s">
        <v>631</v>
      </c>
      <c r="D790" s="216" t="s">
        <v>217</v>
      </c>
      <c r="E790" s="217" t="s">
        <v>5708</v>
      </c>
      <c r="F790" s="218" t="s">
        <v>5709</v>
      </c>
      <c r="G790" s="219" t="s">
        <v>327</v>
      </c>
      <c r="H790" s="220">
        <v>1</v>
      </c>
      <c r="I790" s="221"/>
      <c r="J790" s="222">
        <f>ROUND(I790*H790,2)</f>
        <v>0</v>
      </c>
      <c r="K790" s="218" t="s">
        <v>32</v>
      </c>
      <c r="L790" s="48"/>
      <c r="M790" s="223" t="s">
        <v>32</v>
      </c>
      <c r="N790" s="224" t="s">
        <v>47</v>
      </c>
      <c r="O790" s="88"/>
      <c r="P790" s="225">
        <f>O790*H790</f>
        <v>0</v>
      </c>
      <c r="Q790" s="225">
        <v>0.01</v>
      </c>
      <c r="R790" s="225">
        <f>Q790*H790</f>
        <v>0.01</v>
      </c>
      <c r="S790" s="225">
        <v>0.0050000000000000001</v>
      </c>
      <c r="T790" s="226">
        <f>S790*H790</f>
        <v>0.0050000000000000001</v>
      </c>
      <c r="U790" s="42"/>
      <c r="V790" s="42"/>
      <c r="W790" s="42"/>
      <c r="X790" s="42"/>
      <c r="Y790" s="42"/>
      <c r="Z790" s="42"/>
      <c r="AA790" s="42"/>
      <c r="AB790" s="42"/>
      <c r="AC790" s="42"/>
      <c r="AD790" s="42"/>
      <c r="AE790" s="42"/>
      <c r="AR790" s="227" t="s">
        <v>334</v>
      </c>
      <c r="AT790" s="227" t="s">
        <v>217</v>
      </c>
      <c r="AU790" s="227" t="s">
        <v>85</v>
      </c>
      <c r="AY790" s="20" t="s">
        <v>214</v>
      </c>
      <c r="BE790" s="228">
        <f>IF(N790="základní",J790,0)</f>
        <v>0</v>
      </c>
      <c r="BF790" s="228">
        <f>IF(N790="snížená",J790,0)</f>
        <v>0</v>
      </c>
      <c r="BG790" s="228">
        <f>IF(N790="zákl. přenesená",J790,0)</f>
        <v>0</v>
      </c>
      <c r="BH790" s="228">
        <f>IF(N790="sníž. přenesená",J790,0)</f>
        <v>0</v>
      </c>
      <c r="BI790" s="228">
        <f>IF(N790="nulová",J790,0)</f>
        <v>0</v>
      </c>
      <c r="BJ790" s="20" t="s">
        <v>83</v>
      </c>
      <c r="BK790" s="228">
        <f>ROUND(I790*H790,2)</f>
        <v>0</v>
      </c>
      <c r="BL790" s="20" t="s">
        <v>334</v>
      </c>
      <c r="BM790" s="227" t="s">
        <v>5710</v>
      </c>
    </row>
    <row r="791" s="2" customFormat="1">
      <c r="A791" s="42"/>
      <c r="B791" s="43"/>
      <c r="C791" s="44"/>
      <c r="D791" s="236" t="s">
        <v>283</v>
      </c>
      <c r="E791" s="44"/>
      <c r="F791" s="267" t="s">
        <v>5711</v>
      </c>
      <c r="G791" s="44"/>
      <c r="H791" s="44"/>
      <c r="I791" s="231"/>
      <c r="J791" s="44"/>
      <c r="K791" s="44"/>
      <c r="L791" s="48"/>
      <c r="M791" s="232"/>
      <c r="N791" s="233"/>
      <c r="O791" s="88"/>
      <c r="P791" s="88"/>
      <c r="Q791" s="88"/>
      <c r="R791" s="88"/>
      <c r="S791" s="88"/>
      <c r="T791" s="89"/>
      <c r="U791" s="42"/>
      <c r="V791" s="42"/>
      <c r="W791" s="42"/>
      <c r="X791" s="42"/>
      <c r="Y791" s="42"/>
      <c r="Z791" s="42"/>
      <c r="AA791" s="42"/>
      <c r="AB791" s="42"/>
      <c r="AC791" s="42"/>
      <c r="AD791" s="42"/>
      <c r="AE791" s="42"/>
      <c r="AT791" s="20" t="s">
        <v>283</v>
      </c>
      <c r="AU791" s="20" t="s">
        <v>85</v>
      </c>
    </row>
    <row r="792" s="2" customFormat="1" ht="49.05" customHeight="1">
      <c r="A792" s="42"/>
      <c r="B792" s="43"/>
      <c r="C792" s="216" t="s">
        <v>636</v>
      </c>
      <c r="D792" s="216" t="s">
        <v>217</v>
      </c>
      <c r="E792" s="217" t="s">
        <v>5712</v>
      </c>
      <c r="F792" s="218" t="s">
        <v>5713</v>
      </c>
      <c r="G792" s="219" t="s">
        <v>327</v>
      </c>
      <c r="H792" s="220">
        <v>1</v>
      </c>
      <c r="I792" s="221"/>
      <c r="J792" s="222">
        <f>ROUND(I792*H792,2)</f>
        <v>0</v>
      </c>
      <c r="K792" s="218" t="s">
        <v>32</v>
      </c>
      <c r="L792" s="48"/>
      <c r="M792" s="223" t="s">
        <v>32</v>
      </c>
      <c r="N792" s="224" t="s">
        <v>47</v>
      </c>
      <c r="O792" s="88"/>
      <c r="P792" s="225">
        <f>O792*H792</f>
        <v>0</v>
      </c>
      <c r="Q792" s="225">
        <v>0.017999999999999999</v>
      </c>
      <c r="R792" s="225">
        <f>Q792*H792</f>
        <v>0.017999999999999999</v>
      </c>
      <c r="S792" s="225">
        <v>0.0050000000000000001</v>
      </c>
      <c r="T792" s="226">
        <f>S792*H792</f>
        <v>0.0050000000000000001</v>
      </c>
      <c r="U792" s="42"/>
      <c r="V792" s="42"/>
      <c r="W792" s="42"/>
      <c r="X792" s="42"/>
      <c r="Y792" s="42"/>
      <c r="Z792" s="42"/>
      <c r="AA792" s="42"/>
      <c r="AB792" s="42"/>
      <c r="AC792" s="42"/>
      <c r="AD792" s="42"/>
      <c r="AE792" s="42"/>
      <c r="AR792" s="227" t="s">
        <v>334</v>
      </c>
      <c r="AT792" s="227" t="s">
        <v>217</v>
      </c>
      <c r="AU792" s="227" t="s">
        <v>85</v>
      </c>
      <c r="AY792" s="20" t="s">
        <v>214</v>
      </c>
      <c r="BE792" s="228">
        <f>IF(N792="základní",J792,0)</f>
        <v>0</v>
      </c>
      <c r="BF792" s="228">
        <f>IF(N792="snížená",J792,0)</f>
        <v>0</v>
      </c>
      <c r="BG792" s="228">
        <f>IF(N792="zákl. přenesená",J792,0)</f>
        <v>0</v>
      </c>
      <c r="BH792" s="228">
        <f>IF(N792="sníž. přenesená",J792,0)</f>
        <v>0</v>
      </c>
      <c r="BI792" s="228">
        <f>IF(N792="nulová",J792,0)</f>
        <v>0</v>
      </c>
      <c r="BJ792" s="20" t="s">
        <v>83</v>
      </c>
      <c r="BK792" s="228">
        <f>ROUND(I792*H792,2)</f>
        <v>0</v>
      </c>
      <c r="BL792" s="20" t="s">
        <v>334</v>
      </c>
      <c r="BM792" s="227" t="s">
        <v>5714</v>
      </c>
    </row>
    <row r="793" s="2" customFormat="1">
      <c r="A793" s="42"/>
      <c r="B793" s="43"/>
      <c r="C793" s="44"/>
      <c r="D793" s="236" t="s">
        <v>283</v>
      </c>
      <c r="E793" s="44"/>
      <c r="F793" s="267" t="s">
        <v>5715</v>
      </c>
      <c r="G793" s="44"/>
      <c r="H793" s="44"/>
      <c r="I793" s="231"/>
      <c r="J793" s="44"/>
      <c r="K793" s="44"/>
      <c r="L793" s="48"/>
      <c r="M793" s="232"/>
      <c r="N793" s="233"/>
      <c r="O793" s="88"/>
      <c r="P793" s="88"/>
      <c r="Q793" s="88"/>
      <c r="R793" s="88"/>
      <c r="S793" s="88"/>
      <c r="T793" s="89"/>
      <c r="U793" s="42"/>
      <c r="V793" s="42"/>
      <c r="W793" s="42"/>
      <c r="X793" s="42"/>
      <c r="Y793" s="42"/>
      <c r="Z793" s="42"/>
      <c r="AA793" s="42"/>
      <c r="AB793" s="42"/>
      <c r="AC793" s="42"/>
      <c r="AD793" s="42"/>
      <c r="AE793" s="42"/>
      <c r="AT793" s="20" t="s">
        <v>283</v>
      </c>
      <c r="AU793" s="20" t="s">
        <v>85</v>
      </c>
    </row>
    <row r="794" s="2" customFormat="1" ht="44.25" customHeight="1">
      <c r="A794" s="42"/>
      <c r="B794" s="43"/>
      <c r="C794" s="216" t="s">
        <v>641</v>
      </c>
      <c r="D794" s="216" t="s">
        <v>217</v>
      </c>
      <c r="E794" s="217" t="s">
        <v>5716</v>
      </c>
      <c r="F794" s="218" t="s">
        <v>5717</v>
      </c>
      <c r="G794" s="219" t="s">
        <v>327</v>
      </c>
      <c r="H794" s="220">
        <v>1</v>
      </c>
      <c r="I794" s="221"/>
      <c r="J794" s="222">
        <f>ROUND(I794*H794,2)</f>
        <v>0</v>
      </c>
      <c r="K794" s="218" t="s">
        <v>32</v>
      </c>
      <c r="L794" s="48"/>
      <c r="M794" s="223" t="s">
        <v>32</v>
      </c>
      <c r="N794" s="224" t="s">
        <v>47</v>
      </c>
      <c r="O794" s="88"/>
      <c r="P794" s="225">
        <f>O794*H794</f>
        <v>0</v>
      </c>
      <c r="Q794" s="225">
        <v>0.017999999999999999</v>
      </c>
      <c r="R794" s="225">
        <f>Q794*H794</f>
        <v>0.017999999999999999</v>
      </c>
      <c r="S794" s="225">
        <v>0.0050000000000000001</v>
      </c>
      <c r="T794" s="226">
        <f>S794*H794</f>
        <v>0.0050000000000000001</v>
      </c>
      <c r="U794" s="42"/>
      <c r="V794" s="42"/>
      <c r="W794" s="42"/>
      <c r="X794" s="42"/>
      <c r="Y794" s="42"/>
      <c r="Z794" s="42"/>
      <c r="AA794" s="42"/>
      <c r="AB794" s="42"/>
      <c r="AC794" s="42"/>
      <c r="AD794" s="42"/>
      <c r="AE794" s="42"/>
      <c r="AR794" s="227" t="s">
        <v>334</v>
      </c>
      <c r="AT794" s="227" t="s">
        <v>217</v>
      </c>
      <c r="AU794" s="227" t="s">
        <v>85</v>
      </c>
      <c r="AY794" s="20" t="s">
        <v>214</v>
      </c>
      <c r="BE794" s="228">
        <f>IF(N794="základní",J794,0)</f>
        <v>0</v>
      </c>
      <c r="BF794" s="228">
        <f>IF(N794="snížená",J794,0)</f>
        <v>0</v>
      </c>
      <c r="BG794" s="228">
        <f>IF(N794="zákl. přenesená",J794,0)</f>
        <v>0</v>
      </c>
      <c r="BH794" s="228">
        <f>IF(N794="sníž. přenesená",J794,0)</f>
        <v>0</v>
      </c>
      <c r="BI794" s="228">
        <f>IF(N794="nulová",J794,0)</f>
        <v>0</v>
      </c>
      <c r="BJ794" s="20" t="s">
        <v>83</v>
      </c>
      <c r="BK794" s="228">
        <f>ROUND(I794*H794,2)</f>
        <v>0</v>
      </c>
      <c r="BL794" s="20" t="s">
        <v>334</v>
      </c>
      <c r="BM794" s="227" t="s">
        <v>5718</v>
      </c>
    </row>
    <row r="795" s="2" customFormat="1">
      <c r="A795" s="42"/>
      <c r="B795" s="43"/>
      <c r="C795" s="44"/>
      <c r="D795" s="236" t="s">
        <v>283</v>
      </c>
      <c r="E795" s="44"/>
      <c r="F795" s="267" t="s">
        <v>5719</v>
      </c>
      <c r="G795" s="44"/>
      <c r="H795" s="44"/>
      <c r="I795" s="231"/>
      <c r="J795" s="44"/>
      <c r="K795" s="44"/>
      <c r="L795" s="48"/>
      <c r="M795" s="232"/>
      <c r="N795" s="233"/>
      <c r="O795" s="88"/>
      <c r="P795" s="88"/>
      <c r="Q795" s="88"/>
      <c r="R795" s="88"/>
      <c r="S795" s="88"/>
      <c r="T795" s="89"/>
      <c r="U795" s="42"/>
      <c r="V795" s="42"/>
      <c r="W795" s="42"/>
      <c r="X795" s="42"/>
      <c r="Y795" s="42"/>
      <c r="Z795" s="42"/>
      <c r="AA795" s="42"/>
      <c r="AB795" s="42"/>
      <c r="AC795" s="42"/>
      <c r="AD795" s="42"/>
      <c r="AE795" s="42"/>
      <c r="AT795" s="20" t="s">
        <v>283</v>
      </c>
      <c r="AU795" s="20" t="s">
        <v>85</v>
      </c>
    </row>
    <row r="796" s="2" customFormat="1" ht="55.5" customHeight="1">
      <c r="A796" s="42"/>
      <c r="B796" s="43"/>
      <c r="C796" s="216" t="s">
        <v>646</v>
      </c>
      <c r="D796" s="216" t="s">
        <v>217</v>
      </c>
      <c r="E796" s="217" t="s">
        <v>5720</v>
      </c>
      <c r="F796" s="218" t="s">
        <v>5721</v>
      </c>
      <c r="G796" s="219" t="s">
        <v>241</v>
      </c>
      <c r="H796" s="220">
        <v>0.075999999999999998</v>
      </c>
      <c r="I796" s="221"/>
      <c r="J796" s="222">
        <f>ROUND(I796*H796,2)</f>
        <v>0</v>
      </c>
      <c r="K796" s="218" t="s">
        <v>221</v>
      </c>
      <c r="L796" s="48"/>
      <c r="M796" s="223" t="s">
        <v>32</v>
      </c>
      <c r="N796" s="224" t="s">
        <v>47</v>
      </c>
      <c r="O796" s="88"/>
      <c r="P796" s="225">
        <f>O796*H796</f>
        <v>0</v>
      </c>
      <c r="Q796" s="225">
        <v>0</v>
      </c>
      <c r="R796" s="225">
        <f>Q796*H796</f>
        <v>0</v>
      </c>
      <c r="S796" s="225">
        <v>0</v>
      </c>
      <c r="T796" s="226">
        <f>S796*H796</f>
        <v>0</v>
      </c>
      <c r="U796" s="42"/>
      <c r="V796" s="42"/>
      <c r="W796" s="42"/>
      <c r="X796" s="42"/>
      <c r="Y796" s="42"/>
      <c r="Z796" s="42"/>
      <c r="AA796" s="42"/>
      <c r="AB796" s="42"/>
      <c r="AC796" s="42"/>
      <c r="AD796" s="42"/>
      <c r="AE796" s="42"/>
      <c r="AR796" s="227" t="s">
        <v>334</v>
      </c>
      <c r="AT796" s="227" t="s">
        <v>217</v>
      </c>
      <c r="AU796" s="227" t="s">
        <v>85</v>
      </c>
      <c r="AY796" s="20" t="s">
        <v>214</v>
      </c>
      <c r="BE796" s="228">
        <f>IF(N796="základní",J796,0)</f>
        <v>0</v>
      </c>
      <c r="BF796" s="228">
        <f>IF(N796="snížená",J796,0)</f>
        <v>0</v>
      </c>
      <c r="BG796" s="228">
        <f>IF(N796="zákl. přenesená",J796,0)</f>
        <v>0</v>
      </c>
      <c r="BH796" s="228">
        <f>IF(N796="sníž. přenesená",J796,0)</f>
        <v>0</v>
      </c>
      <c r="BI796" s="228">
        <f>IF(N796="nulová",J796,0)</f>
        <v>0</v>
      </c>
      <c r="BJ796" s="20" t="s">
        <v>83</v>
      </c>
      <c r="BK796" s="228">
        <f>ROUND(I796*H796,2)</f>
        <v>0</v>
      </c>
      <c r="BL796" s="20" t="s">
        <v>334</v>
      </c>
      <c r="BM796" s="227" t="s">
        <v>5722</v>
      </c>
    </row>
    <row r="797" s="2" customFormat="1">
      <c r="A797" s="42"/>
      <c r="B797" s="43"/>
      <c r="C797" s="44"/>
      <c r="D797" s="229" t="s">
        <v>223</v>
      </c>
      <c r="E797" s="44"/>
      <c r="F797" s="230" t="s">
        <v>5723</v>
      </c>
      <c r="G797" s="44"/>
      <c r="H797" s="44"/>
      <c r="I797" s="231"/>
      <c r="J797" s="44"/>
      <c r="K797" s="44"/>
      <c r="L797" s="48"/>
      <c r="M797" s="232"/>
      <c r="N797" s="233"/>
      <c r="O797" s="88"/>
      <c r="P797" s="88"/>
      <c r="Q797" s="88"/>
      <c r="R797" s="88"/>
      <c r="S797" s="88"/>
      <c r="T797" s="89"/>
      <c r="U797" s="42"/>
      <c r="V797" s="42"/>
      <c r="W797" s="42"/>
      <c r="X797" s="42"/>
      <c r="Y797" s="42"/>
      <c r="Z797" s="42"/>
      <c r="AA797" s="42"/>
      <c r="AB797" s="42"/>
      <c r="AC797" s="42"/>
      <c r="AD797" s="42"/>
      <c r="AE797" s="42"/>
      <c r="AT797" s="20" t="s">
        <v>223</v>
      </c>
      <c r="AU797" s="20" t="s">
        <v>85</v>
      </c>
    </row>
    <row r="798" s="12" customFormat="1" ht="22.8" customHeight="1">
      <c r="A798" s="12"/>
      <c r="B798" s="200"/>
      <c r="C798" s="201"/>
      <c r="D798" s="202" t="s">
        <v>75</v>
      </c>
      <c r="E798" s="214" t="s">
        <v>5248</v>
      </c>
      <c r="F798" s="214" t="s">
        <v>5724</v>
      </c>
      <c r="G798" s="201"/>
      <c r="H798" s="201"/>
      <c r="I798" s="204"/>
      <c r="J798" s="215">
        <f>BK798</f>
        <v>0</v>
      </c>
      <c r="K798" s="201"/>
      <c r="L798" s="206"/>
      <c r="M798" s="207"/>
      <c r="N798" s="208"/>
      <c r="O798" s="208"/>
      <c r="P798" s="209">
        <f>SUM(P799:P812)</f>
        <v>0</v>
      </c>
      <c r="Q798" s="208"/>
      <c r="R798" s="209">
        <f>SUM(R799:R812)</f>
        <v>11.955</v>
      </c>
      <c r="S798" s="208"/>
      <c r="T798" s="210">
        <f>SUM(T799:T812)</f>
        <v>0</v>
      </c>
      <c r="U798" s="12"/>
      <c r="V798" s="12"/>
      <c r="W798" s="12"/>
      <c r="X798" s="12"/>
      <c r="Y798" s="12"/>
      <c r="Z798" s="12"/>
      <c r="AA798" s="12"/>
      <c r="AB798" s="12"/>
      <c r="AC798" s="12"/>
      <c r="AD798" s="12"/>
      <c r="AE798" s="12"/>
      <c r="AR798" s="211" t="s">
        <v>85</v>
      </c>
      <c r="AT798" s="212" t="s">
        <v>75</v>
      </c>
      <c r="AU798" s="212" t="s">
        <v>83</v>
      </c>
      <c r="AY798" s="211" t="s">
        <v>214</v>
      </c>
      <c r="BK798" s="213">
        <f>SUM(BK799:BK812)</f>
        <v>0</v>
      </c>
    </row>
    <row r="799" s="2" customFormat="1" ht="37.8" customHeight="1">
      <c r="A799" s="42"/>
      <c r="B799" s="43"/>
      <c r="C799" s="216" t="s">
        <v>653</v>
      </c>
      <c r="D799" s="216" t="s">
        <v>217</v>
      </c>
      <c r="E799" s="217" t="s">
        <v>5725</v>
      </c>
      <c r="F799" s="218" t="s">
        <v>5726</v>
      </c>
      <c r="G799" s="219" t="s">
        <v>5727</v>
      </c>
      <c r="H799" s="220">
        <v>1</v>
      </c>
      <c r="I799" s="221"/>
      <c r="J799" s="222">
        <f>ROUND(I799*H799,2)</f>
        <v>0</v>
      </c>
      <c r="K799" s="218" t="s">
        <v>32</v>
      </c>
      <c r="L799" s="48"/>
      <c r="M799" s="223" t="s">
        <v>32</v>
      </c>
      <c r="N799" s="224" t="s">
        <v>47</v>
      </c>
      <c r="O799" s="88"/>
      <c r="P799" s="225">
        <f>O799*H799</f>
        <v>0</v>
      </c>
      <c r="Q799" s="225">
        <v>0.10000000000000001</v>
      </c>
      <c r="R799" s="225">
        <f>Q799*H799</f>
        <v>0.10000000000000001</v>
      </c>
      <c r="S799" s="225">
        <v>0</v>
      </c>
      <c r="T799" s="226">
        <f>S799*H799</f>
        <v>0</v>
      </c>
      <c r="U799" s="42"/>
      <c r="V799" s="42"/>
      <c r="W799" s="42"/>
      <c r="X799" s="42"/>
      <c r="Y799" s="42"/>
      <c r="Z799" s="42"/>
      <c r="AA799" s="42"/>
      <c r="AB799" s="42"/>
      <c r="AC799" s="42"/>
      <c r="AD799" s="42"/>
      <c r="AE799" s="42"/>
      <c r="AR799" s="227" t="s">
        <v>334</v>
      </c>
      <c r="AT799" s="227" t="s">
        <v>217</v>
      </c>
      <c r="AU799" s="227" t="s">
        <v>85</v>
      </c>
      <c r="AY799" s="20" t="s">
        <v>214</v>
      </c>
      <c r="BE799" s="228">
        <f>IF(N799="základní",J799,0)</f>
        <v>0</v>
      </c>
      <c r="BF799" s="228">
        <f>IF(N799="snížená",J799,0)</f>
        <v>0</v>
      </c>
      <c r="BG799" s="228">
        <f>IF(N799="zákl. přenesená",J799,0)</f>
        <v>0</v>
      </c>
      <c r="BH799" s="228">
        <f>IF(N799="sníž. přenesená",J799,0)</f>
        <v>0</v>
      </c>
      <c r="BI799" s="228">
        <f>IF(N799="nulová",J799,0)</f>
        <v>0</v>
      </c>
      <c r="BJ799" s="20" t="s">
        <v>83</v>
      </c>
      <c r="BK799" s="228">
        <f>ROUND(I799*H799,2)</f>
        <v>0</v>
      </c>
      <c r="BL799" s="20" t="s">
        <v>334</v>
      </c>
      <c r="BM799" s="227" t="s">
        <v>5728</v>
      </c>
    </row>
    <row r="800" s="2" customFormat="1">
      <c r="A800" s="42"/>
      <c r="B800" s="43"/>
      <c r="C800" s="44"/>
      <c r="D800" s="236" t="s">
        <v>283</v>
      </c>
      <c r="E800" s="44"/>
      <c r="F800" s="267" t="s">
        <v>5729</v>
      </c>
      <c r="G800" s="44"/>
      <c r="H800" s="44"/>
      <c r="I800" s="231"/>
      <c r="J800" s="44"/>
      <c r="K800" s="44"/>
      <c r="L800" s="48"/>
      <c r="M800" s="232"/>
      <c r="N800" s="233"/>
      <c r="O800" s="88"/>
      <c r="P800" s="88"/>
      <c r="Q800" s="88"/>
      <c r="R800" s="88"/>
      <c r="S800" s="88"/>
      <c r="T800" s="89"/>
      <c r="U800" s="42"/>
      <c r="V800" s="42"/>
      <c r="W800" s="42"/>
      <c r="X800" s="42"/>
      <c r="Y800" s="42"/>
      <c r="Z800" s="42"/>
      <c r="AA800" s="42"/>
      <c r="AB800" s="42"/>
      <c r="AC800" s="42"/>
      <c r="AD800" s="42"/>
      <c r="AE800" s="42"/>
      <c r="AT800" s="20" t="s">
        <v>283</v>
      </c>
      <c r="AU800" s="20" t="s">
        <v>85</v>
      </c>
    </row>
    <row r="801" s="2" customFormat="1" ht="37.8" customHeight="1">
      <c r="A801" s="42"/>
      <c r="B801" s="43"/>
      <c r="C801" s="216" t="s">
        <v>661</v>
      </c>
      <c r="D801" s="216" t="s">
        <v>217</v>
      </c>
      <c r="E801" s="217" t="s">
        <v>5730</v>
      </c>
      <c r="F801" s="218" t="s">
        <v>5731</v>
      </c>
      <c r="G801" s="219" t="s">
        <v>327</v>
      </c>
      <c r="H801" s="220">
        <v>1</v>
      </c>
      <c r="I801" s="221"/>
      <c r="J801" s="222">
        <f>ROUND(I801*H801,2)</f>
        <v>0</v>
      </c>
      <c r="K801" s="218" t="s">
        <v>32</v>
      </c>
      <c r="L801" s="48"/>
      <c r="M801" s="223" t="s">
        <v>32</v>
      </c>
      <c r="N801" s="224" t="s">
        <v>47</v>
      </c>
      <c r="O801" s="88"/>
      <c r="P801" s="225">
        <f>O801*H801</f>
        <v>0</v>
      </c>
      <c r="Q801" s="225">
        <v>0.10000000000000001</v>
      </c>
      <c r="R801" s="225">
        <f>Q801*H801</f>
        <v>0.10000000000000001</v>
      </c>
      <c r="S801" s="225">
        <v>0</v>
      </c>
      <c r="T801" s="226">
        <f>S801*H801</f>
        <v>0</v>
      </c>
      <c r="U801" s="42"/>
      <c r="V801" s="42"/>
      <c r="W801" s="42"/>
      <c r="X801" s="42"/>
      <c r="Y801" s="42"/>
      <c r="Z801" s="42"/>
      <c r="AA801" s="42"/>
      <c r="AB801" s="42"/>
      <c r="AC801" s="42"/>
      <c r="AD801" s="42"/>
      <c r="AE801" s="42"/>
      <c r="AR801" s="227" t="s">
        <v>334</v>
      </c>
      <c r="AT801" s="227" t="s">
        <v>217</v>
      </c>
      <c r="AU801" s="227" t="s">
        <v>85</v>
      </c>
      <c r="AY801" s="20" t="s">
        <v>214</v>
      </c>
      <c r="BE801" s="228">
        <f>IF(N801="základní",J801,0)</f>
        <v>0</v>
      </c>
      <c r="BF801" s="228">
        <f>IF(N801="snížená",J801,0)</f>
        <v>0</v>
      </c>
      <c r="BG801" s="228">
        <f>IF(N801="zákl. přenesená",J801,0)</f>
        <v>0</v>
      </c>
      <c r="BH801" s="228">
        <f>IF(N801="sníž. přenesená",J801,0)</f>
        <v>0</v>
      </c>
      <c r="BI801" s="228">
        <f>IF(N801="nulová",J801,0)</f>
        <v>0</v>
      </c>
      <c r="BJ801" s="20" t="s">
        <v>83</v>
      </c>
      <c r="BK801" s="228">
        <f>ROUND(I801*H801,2)</f>
        <v>0</v>
      </c>
      <c r="BL801" s="20" t="s">
        <v>334</v>
      </c>
      <c r="BM801" s="227" t="s">
        <v>5732</v>
      </c>
    </row>
    <row r="802" s="2" customFormat="1">
      <c r="A802" s="42"/>
      <c r="B802" s="43"/>
      <c r="C802" s="44"/>
      <c r="D802" s="236" t="s">
        <v>283</v>
      </c>
      <c r="E802" s="44"/>
      <c r="F802" s="267" t="s">
        <v>5733</v>
      </c>
      <c r="G802" s="44"/>
      <c r="H802" s="44"/>
      <c r="I802" s="231"/>
      <c r="J802" s="44"/>
      <c r="K802" s="44"/>
      <c r="L802" s="48"/>
      <c r="M802" s="232"/>
      <c r="N802" s="233"/>
      <c r="O802" s="88"/>
      <c r="P802" s="88"/>
      <c r="Q802" s="88"/>
      <c r="R802" s="88"/>
      <c r="S802" s="88"/>
      <c r="T802" s="89"/>
      <c r="U802" s="42"/>
      <c r="V802" s="42"/>
      <c r="W802" s="42"/>
      <c r="X802" s="42"/>
      <c r="Y802" s="42"/>
      <c r="Z802" s="42"/>
      <c r="AA802" s="42"/>
      <c r="AB802" s="42"/>
      <c r="AC802" s="42"/>
      <c r="AD802" s="42"/>
      <c r="AE802" s="42"/>
      <c r="AT802" s="20" t="s">
        <v>283</v>
      </c>
      <c r="AU802" s="20" t="s">
        <v>85</v>
      </c>
    </row>
    <row r="803" s="2" customFormat="1" ht="44.25" customHeight="1">
      <c r="A803" s="42"/>
      <c r="B803" s="43"/>
      <c r="C803" s="216" t="s">
        <v>667</v>
      </c>
      <c r="D803" s="216" t="s">
        <v>217</v>
      </c>
      <c r="E803" s="217" t="s">
        <v>5734</v>
      </c>
      <c r="F803" s="218" t="s">
        <v>5735</v>
      </c>
      <c r="G803" s="219" t="s">
        <v>327</v>
      </c>
      <c r="H803" s="220">
        <v>1</v>
      </c>
      <c r="I803" s="221"/>
      <c r="J803" s="222">
        <f>ROUND(I803*H803,2)</f>
        <v>0</v>
      </c>
      <c r="K803" s="218" t="s">
        <v>32</v>
      </c>
      <c r="L803" s="48"/>
      <c r="M803" s="223" t="s">
        <v>32</v>
      </c>
      <c r="N803" s="224" t="s">
        <v>47</v>
      </c>
      <c r="O803" s="88"/>
      <c r="P803" s="225">
        <f>O803*H803</f>
        <v>0</v>
      </c>
      <c r="Q803" s="225">
        <v>0.10000000000000001</v>
      </c>
      <c r="R803" s="225">
        <f>Q803*H803</f>
        <v>0.10000000000000001</v>
      </c>
      <c r="S803" s="225">
        <v>0</v>
      </c>
      <c r="T803" s="226">
        <f>S803*H803</f>
        <v>0</v>
      </c>
      <c r="U803" s="42"/>
      <c r="V803" s="42"/>
      <c r="W803" s="42"/>
      <c r="X803" s="42"/>
      <c r="Y803" s="42"/>
      <c r="Z803" s="42"/>
      <c r="AA803" s="42"/>
      <c r="AB803" s="42"/>
      <c r="AC803" s="42"/>
      <c r="AD803" s="42"/>
      <c r="AE803" s="42"/>
      <c r="AR803" s="227" t="s">
        <v>334</v>
      </c>
      <c r="AT803" s="227" t="s">
        <v>217</v>
      </c>
      <c r="AU803" s="227" t="s">
        <v>85</v>
      </c>
      <c r="AY803" s="20" t="s">
        <v>214</v>
      </c>
      <c r="BE803" s="228">
        <f>IF(N803="základní",J803,0)</f>
        <v>0</v>
      </c>
      <c r="BF803" s="228">
        <f>IF(N803="snížená",J803,0)</f>
        <v>0</v>
      </c>
      <c r="BG803" s="228">
        <f>IF(N803="zákl. přenesená",J803,0)</f>
        <v>0</v>
      </c>
      <c r="BH803" s="228">
        <f>IF(N803="sníž. přenesená",J803,0)</f>
        <v>0</v>
      </c>
      <c r="BI803" s="228">
        <f>IF(N803="nulová",J803,0)</f>
        <v>0</v>
      </c>
      <c r="BJ803" s="20" t="s">
        <v>83</v>
      </c>
      <c r="BK803" s="228">
        <f>ROUND(I803*H803,2)</f>
        <v>0</v>
      </c>
      <c r="BL803" s="20" t="s">
        <v>334</v>
      </c>
      <c r="BM803" s="227" t="s">
        <v>5736</v>
      </c>
    </row>
    <row r="804" s="2" customFormat="1">
      <c r="A804" s="42"/>
      <c r="B804" s="43"/>
      <c r="C804" s="44"/>
      <c r="D804" s="236" t="s">
        <v>283</v>
      </c>
      <c r="E804" s="44"/>
      <c r="F804" s="267" t="s">
        <v>5737</v>
      </c>
      <c r="G804" s="44"/>
      <c r="H804" s="44"/>
      <c r="I804" s="231"/>
      <c r="J804" s="44"/>
      <c r="K804" s="44"/>
      <c r="L804" s="48"/>
      <c r="M804" s="232"/>
      <c r="N804" s="233"/>
      <c r="O804" s="88"/>
      <c r="P804" s="88"/>
      <c r="Q804" s="88"/>
      <c r="R804" s="88"/>
      <c r="S804" s="88"/>
      <c r="T804" s="89"/>
      <c r="U804" s="42"/>
      <c r="V804" s="42"/>
      <c r="W804" s="42"/>
      <c r="X804" s="42"/>
      <c r="Y804" s="42"/>
      <c r="Z804" s="42"/>
      <c r="AA804" s="42"/>
      <c r="AB804" s="42"/>
      <c r="AC804" s="42"/>
      <c r="AD804" s="42"/>
      <c r="AE804" s="42"/>
      <c r="AT804" s="20" t="s">
        <v>283</v>
      </c>
      <c r="AU804" s="20" t="s">
        <v>85</v>
      </c>
    </row>
    <row r="805" s="2" customFormat="1" ht="33" customHeight="1">
      <c r="A805" s="42"/>
      <c r="B805" s="43"/>
      <c r="C805" s="216" t="s">
        <v>672</v>
      </c>
      <c r="D805" s="216" t="s">
        <v>217</v>
      </c>
      <c r="E805" s="217" t="s">
        <v>5738</v>
      </c>
      <c r="F805" s="218" t="s">
        <v>5739</v>
      </c>
      <c r="G805" s="219" t="s">
        <v>230</v>
      </c>
      <c r="H805" s="220">
        <v>102.5</v>
      </c>
      <c r="I805" s="221"/>
      <c r="J805" s="222">
        <f>ROUND(I805*H805,2)</f>
        <v>0</v>
      </c>
      <c r="K805" s="218" t="s">
        <v>32</v>
      </c>
      <c r="L805" s="48"/>
      <c r="M805" s="223" t="s">
        <v>32</v>
      </c>
      <c r="N805" s="224" t="s">
        <v>47</v>
      </c>
      <c r="O805" s="88"/>
      <c r="P805" s="225">
        <f>O805*H805</f>
        <v>0</v>
      </c>
      <c r="Q805" s="225">
        <v>0.029999999999999999</v>
      </c>
      <c r="R805" s="225">
        <f>Q805*H805</f>
        <v>3.0749999999999997</v>
      </c>
      <c r="S805" s="225">
        <v>0</v>
      </c>
      <c r="T805" s="226">
        <f>S805*H805</f>
        <v>0</v>
      </c>
      <c r="U805" s="42"/>
      <c r="V805" s="42"/>
      <c r="W805" s="42"/>
      <c r="X805" s="42"/>
      <c r="Y805" s="42"/>
      <c r="Z805" s="42"/>
      <c r="AA805" s="42"/>
      <c r="AB805" s="42"/>
      <c r="AC805" s="42"/>
      <c r="AD805" s="42"/>
      <c r="AE805" s="42"/>
      <c r="AR805" s="227" t="s">
        <v>334</v>
      </c>
      <c r="AT805" s="227" t="s">
        <v>217</v>
      </c>
      <c r="AU805" s="227" t="s">
        <v>85</v>
      </c>
      <c r="AY805" s="20" t="s">
        <v>214</v>
      </c>
      <c r="BE805" s="228">
        <f>IF(N805="základní",J805,0)</f>
        <v>0</v>
      </c>
      <c r="BF805" s="228">
        <f>IF(N805="snížená",J805,0)</f>
        <v>0</v>
      </c>
      <c r="BG805" s="228">
        <f>IF(N805="zákl. přenesená",J805,0)</f>
        <v>0</v>
      </c>
      <c r="BH805" s="228">
        <f>IF(N805="sníž. přenesená",J805,0)</f>
        <v>0</v>
      </c>
      <c r="BI805" s="228">
        <f>IF(N805="nulová",J805,0)</f>
        <v>0</v>
      </c>
      <c r="BJ805" s="20" t="s">
        <v>83</v>
      </c>
      <c r="BK805" s="228">
        <f>ROUND(I805*H805,2)</f>
        <v>0</v>
      </c>
      <c r="BL805" s="20" t="s">
        <v>334</v>
      </c>
      <c r="BM805" s="227" t="s">
        <v>5740</v>
      </c>
    </row>
    <row r="806" s="2" customFormat="1">
      <c r="A806" s="42"/>
      <c r="B806" s="43"/>
      <c r="C806" s="44"/>
      <c r="D806" s="236" t="s">
        <v>283</v>
      </c>
      <c r="E806" s="44"/>
      <c r="F806" s="267" t="s">
        <v>5741</v>
      </c>
      <c r="G806" s="44"/>
      <c r="H806" s="44"/>
      <c r="I806" s="231"/>
      <c r="J806" s="44"/>
      <c r="K806" s="44"/>
      <c r="L806" s="48"/>
      <c r="M806" s="232"/>
      <c r="N806" s="233"/>
      <c r="O806" s="88"/>
      <c r="P806" s="88"/>
      <c r="Q806" s="88"/>
      <c r="R806" s="88"/>
      <c r="S806" s="88"/>
      <c r="T806" s="89"/>
      <c r="U806" s="42"/>
      <c r="V806" s="42"/>
      <c r="W806" s="42"/>
      <c r="X806" s="42"/>
      <c r="Y806" s="42"/>
      <c r="Z806" s="42"/>
      <c r="AA806" s="42"/>
      <c r="AB806" s="42"/>
      <c r="AC806" s="42"/>
      <c r="AD806" s="42"/>
      <c r="AE806" s="42"/>
      <c r="AT806" s="20" t="s">
        <v>283</v>
      </c>
      <c r="AU806" s="20" t="s">
        <v>85</v>
      </c>
    </row>
    <row r="807" s="2" customFormat="1" ht="44.25" customHeight="1">
      <c r="A807" s="42"/>
      <c r="B807" s="43"/>
      <c r="C807" s="216" t="s">
        <v>678</v>
      </c>
      <c r="D807" s="216" t="s">
        <v>217</v>
      </c>
      <c r="E807" s="217" t="s">
        <v>5742</v>
      </c>
      <c r="F807" s="218" t="s">
        <v>5743</v>
      </c>
      <c r="G807" s="219" t="s">
        <v>230</v>
      </c>
      <c r="H807" s="220">
        <v>251</v>
      </c>
      <c r="I807" s="221"/>
      <c r="J807" s="222">
        <f>ROUND(I807*H807,2)</f>
        <v>0</v>
      </c>
      <c r="K807" s="218" t="s">
        <v>32</v>
      </c>
      <c r="L807" s="48"/>
      <c r="M807" s="223" t="s">
        <v>32</v>
      </c>
      <c r="N807" s="224" t="s">
        <v>47</v>
      </c>
      <c r="O807" s="88"/>
      <c r="P807" s="225">
        <f>O807*H807</f>
        <v>0</v>
      </c>
      <c r="Q807" s="225">
        <v>0.029999999999999999</v>
      </c>
      <c r="R807" s="225">
        <f>Q807*H807</f>
        <v>7.5299999999999994</v>
      </c>
      <c r="S807" s="225">
        <v>0</v>
      </c>
      <c r="T807" s="226">
        <f>S807*H807</f>
        <v>0</v>
      </c>
      <c r="U807" s="42"/>
      <c r="V807" s="42"/>
      <c r="W807" s="42"/>
      <c r="X807" s="42"/>
      <c r="Y807" s="42"/>
      <c r="Z807" s="42"/>
      <c r="AA807" s="42"/>
      <c r="AB807" s="42"/>
      <c r="AC807" s="42"/>
      <c r="AD807" s="42"/>
      <c r="AE807" s="42"/>
      <c r="AR807" s="227" t="s">
        <v>334</v>
      </c>
      <c r="AT807" s="227" t="s">
        <v>217</v>
      </c>
      <c r="AU807" s="227" t="s">
        <v>85</v>
      </c>
      <c r="AY807" s="20" t="s">
        <v>214</v>
      </c>
      <c r="BE807" s="228">
        <f>IF(N807="základní",J807,0)</f>
        <v>0</v>
      </c>
      <c r="BF807" s="228">
        <f>IF(N807="snížená",J807,0)</f>
        <v>0</v>
      </c>
      <c r="BG807" s="228">
        <f>IF(N807="zákl. přenesená",J807,0)</f>
        <v>0</v>
      </c>
      <c r="BH807" s="228">
        <f>IF(N807="sníž. přenesená",J807,0)</f>
        <v>0</v>
      </c>
      <c r="BI807" s="228">
        <f>IF(N807="nulová",J807,0)</f>
        <v>0</v>
      </c>
      <c r="BJ807" s="20" t="s">
        <v>83</v>
      </c>
      <c r="BK807" s="228">
        <f>ROUND(I807*H807,2)</f>
        <v>0</v>
      </c>
      <c r="BL807" s="20" t="s">
        <v>334</v>
      </c>
      <c r="BM807" s="227" t="s">
        <v>5744</v>
      </c>
    </row>
    <row r="808" s="2" customFormat="1">
      <c r="A808" s="42"/>
      <c r="B808" s="43"/>
      <c r="C808" s="44"/>
      <c r="D808" s="236" t="s">
        <v>283</v>
      </c>
      <c r="E808" s="44"/>
      <c r="F808" s="267" t="s">
        <v>5745</v>
      </c>
      <c r="G808" s="44"/>
      <c r="H808" s="44"/>
      <c r="I808" s="231"/>
      <c r="J808" s="44"/>
      <c r="K808" s="44"/>
      <c r="L808" s="48"/>
      <c r="M808" s="232"/>
      <c r="N808" s="233"/>
      <c r="O808" s="88"/>
      <c r="P808" s="88"/>
      <c r="Q808" s="88"/>
      <c r="R808" s="88"/>
      <c r="S808" s="88"/>
      <c r="T808" s="89"/>
      <c r="U808" s="42"/>
      <c r="V808" s="42"/>
      <c r="W808" s="42"/>
      <c r="X808" s="42"/>
      <c r="Y808" s="42"/>
      <c r="Z808" s="42"/>
      <c r="AA808" s="42"/>
      <c r="AB808" s="42"/>
      <c r="AC808" s="42"/>
      <c r="AD808" s="42"/>
      <c r="AE808" s="42"/>
      <c r="AT808" s="20" t="s">
        <v>283</v>
      </c>
      <c r="AU808" s="20" t="s">
        <v>85</v>
      </c>
    </row>
    <row r="809" s="2" customFormat="1" ht="44.25" customHeight="1">
      <c r="A809" s="42"/>
      <c r="B809" s="43"/>
      <c r="C809" s="216" t="s">
        <v>685</v>
      </c>
      <c r="D809" s="216" t="s">
        <v>217</v>
      </c>
      <c r="E809" s="217" t="s">
        <v>5746</v>
      </c>
      <c r="F809" s="218" t="s">
        <v>5747</v>
      </c>
      <c r="G809" s="219" t="s">
        <v>230</v>
      </c>
      <c r="H809" s="220">
        <v>35</v>
      </c>
      <c r="I809" s="221"/>
      <c r="J809" s="222">
        <f>ROUND(I809*H809,2)</f>
        <v>0</v>
      </c>
      <c r="K809" s="218" t="s">
        <v>32</v>
      </c>
      <c r="L809" s="48"/>
      <c r="M809" s="223" t="s">
        <v>32</v>
      </c>
      <c r="N809" s="224" t="s">
        <v>47</v>
      </c>
      <c r="O809" s="88"/>
      <c r="P809" s="225">
        <f>O809*H809</f>
        <v>0</v>
      </c>
      <c r="Q809" s="225">
        <v>0.029999999999999999</v>
      </c>
      <c r="R809" s="225">
        <f>Q809*H809</f>
        <v>1.05</v>
      </c>
      <c r="S809" s="225">
        <v>0</v>
      </c>
      <c r="T809" s="226">
        <f>S809*H809</f>
        <v>0</v>
      </c>
      <c r="U809" s="42"/>
      <c r="V809" s="42"/>
      <c r="W809" s="42"/>
      <c r="X809" s="42"/>
      <c r="Y809" s="42"/>
      <c r="Z809" s="42"/>
      <c r="AA809" s="42"/>
      <c r="AB809" s="42"/>
      <c r="AC809" s="42"/>
      <c r="AD809" s="42"/>
      <c r="AE809" s="42"/>
      <c r="AR809" s="227" t="s">
        <v>334</v>
      </c>
      <c r="AT809" s="227" t="s">
        <v>217</v>
      </c>
      <c r="AU809" s="227" t="s">
        <v>85</v>
      </c>
      <c r="AY809" s="20" t="s">
        <v>214</v>
      </c>
      <c r="BE809" s="228">
        <f>IF(N809="základní",J809,0)</f>
        <v>0</v>
      </c>
      <c r="BF809" s="228">
        <f>IF(N809="snížená",J809,0)</f>
        <v>0</v>
      </c>
      <c r="BG809" s="228">
        <f>IF(N809="zákl. přenesená",J809,0)</f>
        <v>0</v>
      </c>
      <c r="BH809" s="228">
        <f>IF(N809="sníž. přenesená",J809,0)</f>
        <v>0</v>
      </c>
      <c r="BI809" s="228">
        <f>IF(N809="nulová",J809,0)</f>
        <v>0</v>
      </c>
      <c r="BJ809" s="20" t="s">
        <v>83</v>
      </c>
      <c r="BK809" s="228">
        <f>ROUND(I809*H809,2)</f>
        <v>0</v>
      </c>
      <c r="BL809" s="20" t="s">
        <v>334</v>
      </c>
      <c r="BM809" s="227" t="s">
        <v>5748</v>
      </c>
    </row>
    <row r="810" s="2" customFormat="1">
      <c r="A810" s="42"/>
      <c r="B810" s="43"/>
      <c r="C810" s="44"/>
      <c r="D810" s="236" t="s">
        <v>283</v>
      </c>
      <c r="E810" s="44"/>
      <c r="F810" s="267" t="s">
        <v>5749</v>
      </c>
      <c r="G810" s="44"/>
      <c r="H810" s="44"/>
      <c r="I810" s="231"/>
      <c r="J810" s="44"/>
      <c r="K810" s="44"/>
      <c r="L810" s="48"/>
      <c r="M810" s="232"/>
      <c r="N810" s="233"/>
      <c r="O810" s="88"/>
      <c r="P810" s="88"/>
      <c r="Q810" s="88"/>
      <c r="R810" s="88"/>
      <c r="S810" s="88"/>
      <c r="T810" s="89"/>
      <c r="U810" s="42"/>
      <c r="V810" s="42"/>
      <c r="W810" s="42"/>
      <c r="X810" s="42"/>
      <c r="Y810" s="42"/>
      <c r="Z810" s="42"/>
      <c r="AA810" s="42"/>
      <c r="AB810" s="42"/>
      <c r="AC810" s="42"/>
      <c r="AD810" s="42"/>
      <c r="AE810" s="42"/>
      <c r="AT810" s="20" t="s">
        <v>283</v>
      </c>
      <c r="AU810" s="20" t="s">
        <v>85</v>
      </c>
    </row>
    <row r="811" s="2" customFormat="1" ht="55.5" customHeight="1">
      <c r="A811" s="42"/>
      <c r="B811" s="43"/>
      <c r="C811" s="216" t="s">
        <v>690</v>
      </c>
      <c r="D811" s="216" t="s">
        <v>217</v>
      </c>
      <c r="E811" s="217" t="s">
        <v>5750</v>
      </c>
      <c r="F811" s="218" t="s">
        <v>5751</v>
      </c>
      <c r="G811" s="219" t="s">
        <v>241</v>
      </c>
      <c r="H811" s="220">
        <v>11.955</v>
      </c>
      <c r="I811" s="221"/>
      <c r="J811" s="222">
        <f>ROUND(I811*H811,2)</f>
        <v>0</v>
      </c>
      <c r="K811" s="218" t="s">
        <v>221</v>
      </c>
      <c r="L811" s="48"/>
      <c r="M811" s="223" t="s">
        <v>32</v>
      </c>
      <c r="N811" s="224" t="s">
        <v>47</v>
      </c>
      <c r="O811" s="88"/>
      <c r="P811" s="225">
        <f>O811*H811</f>
        <v>0</v>
      </c>
      <c r="Q811" s="225">
        <v>0</v>
      </c>
      <c r="R811" s="225">
        <f>Q811*H811</f>
        <v>0</v>
      </c>
      <c r="S811" s="225">
        <v>0</v>
      </c>
      <c r="T811" s="226">
        <f>S811*H811</f>
        <v>0</v>
      </c>
      <c r="U811" s="42"/>
      <c r="V811" s="42"/>
      <c r="W811" s="42"/>
      <c r="X811" s="42"/>
      <c r="Y811" s="42"/>
      <c r="Z811" s="42"/>
      <c r="AA811" s="42"/>
      <c r="AB811" s="42"/>
      <c r="AC811" s="42"/>
      <c r="AD811" s="42"/>
      <c r="AE811" s="42"/>
      <c r="AR811" s="227" t="s">
        <v>334</v>
      </c>
      <c r="AT811" s="227" t="s">
        <v>217</v>
      </c>
      <c r="AU811" s="227" t="s">
        <v>85</v>
      </c>
      <c r="AY811" s="20" t="s">
        <v>214</v>
      </c>
      <c r="BE811" s="228">
        <f>IF(N811="základní",J811,0)</f>
        <v>0</v>
      </c>
      <c r="BF811" s="228">
        <f>IF(N811="snížená",J811,0)</f>
        <v>0</v>
      </c>
      <c r="BG811" s="228">
        <f>IF(N811="zákl. přenesená",J811,0)</f>
        <v>0</v>
      </c>
      <c r="BH811" s="228">
        <f>IF(N811="sníž. přenesená",J811,0)</f>
        <v>0</v>
      </c>
      <c r="BI811" s="228">
        <f>IF(N811="nulová",J811,0)</f>
        <v>0</v>
      </c>
      <c r="BJ811" s="20" t="s">
        <v>83</v>
      </c>
      <c r="BK811" s="228">
        <f>ROUND(I811*H811,2)</f>
        <v>0</v>
      </c>
      <c r="BL811" s="20" t="s">
        <v>334</v>
      </c>
      <c r="BM811" s="227" t="s">
        <v>5752</v>
      </c>
    </row>
    <row r="812" s="2" customFormat="1">
      <c r="A812" s="42"/>
      <c r="B812" s="43"/>
      <c r="C812" s="44"/>
      <c r="D812" s="229" t="s">
        <v>223</v>
      </c>
      <c r="E812" s="44"/>
      <c r="F812" s="230" t="s">
        <v>5753</v>
      </c>
      <c r="G812" s="44"/>
      <c r="H812" s="44"/>
      <c r="I812" s="231"/>
      <c r="J812" s="44"/>
      <c r="K812" s="44"/>
      <c r="L812" s="48"/>
      <c r="M812" s="232"/>
      <c r="N812" s="233"/>
      <c r="O812" s="88"/>
      <c r="P812" s="88"/>
      <c r="Q812" s="88"/>
      <c r="R812" s="88"/>
      <c r="S812" s="88"/>
      <c r="T812" s="89"/>
      <c r="U812" s="42"/>
      <c r="V812" s="42"/>
      <c r="W812" s="42"/>
      <c r="X812" s="42"/>
      <c r="Y812" s="42"/>
      <c r="Z812" s="42"/>
      <c r="AA812" s="42"/>
      <c r="AB812" s="42"/>
      <c r="AC812" s="42"/>
      <c r="AD812" s="42"/>
      <c r="AE812" s="42"/>
      <c r="AT812" s="20" t="s">
        <v>223</v>
      </c>
      <c r="AU812" s="20" t="s">
        <v>85</v>
      </c>
    </row>
    <row r="813" s="12" customFormat="1" ht="22.8" customHeight="1">
      <c r="A813" s="12"/>
      <c r="B813" s="200"/>
      <c r="C813" s="201"/>
      <c r="D813" s="202" t="s">
        <v>75</v>
      </c>
      <c r="E813" s="214" t="s">
        <v>5251</v>
      </c>
      <c r="F813" s="214" t="s">
        <v>5754</v>
      </c>
      <c r="G813" s="201"/>
      <c r="H813" s="201"/>
      <c r="I813" s="204"/>
      <c r="J813" s="215">
        <f>BK813</f>
        <v>0</v>
      </c>
      <c r="K813" s="201"/>
      <c r="L813" s="206"/>
      <c r="M813" s="207"/>
      <c r="N813" s="208"/>
      <c r="O813" s="208"/>
      <c r="P813" s="209">
        <f>SUM(P814:P866)</f>
        <v>0</v>
      </c>
      <c r="Q813" s="208"/>
      <c r="R813" s="209">
        <f>SUM(R814:R866)</f>
        <v>0.097125000000000003</v>
      </c>
      <c r="S813" s="208"/>
      <c r="T813" s="210">
        <f>SUM(T814:T866)</f>
        <v>0</v>
      </c>
      <c r="U813" s="12"/>
      <c r="V813" s="12"/>
      <c r="W813" s="12"/>
      <c r="X813" s="12"/>
      <c r="Y813" s="12"/>
      <c r="Z813" s="12"/>
      <c r="AA813" s="12"/>
      <c r="AB813" s="12"/>
      <c r="AC813" s="12"/>
      <c r="AD813" s="12"/>
      <c r="AE813" s="12"/>
      <c r="AR813" s="211" t="s">
        <v>85</v>
      </c>
      <c r="AT813" s="212" t="s">
        <v>75</v>
      </c>
      <c r="AU813" s="212" t="s">
        <v>83</v>
      </c>
      <c r="AY813" s="211" t="s">
        <v>214</v>
      </c>
      <c r="BK813" s="213">
        <f>SUM(BK814:BK866)</f>
        <v>0</v>
      </c>
    </row>
    <row r="814" s="2" customFormat="1" ht="24.15" customHeight="1">
      <c r="A814" s="42"/>
      <c r="B814" s="43"/>
      <c r="C814" s="216" t="s">
        <v>695</v>
      </c>
      <c r="D814" s="216" t="s">
        <v>217</v>
      </c>
      <c r="E814" s="217" t="s">
        <v>5755</v>
      </c>
      <c r="F814" s="218" t="s">
        <v>5756</v>
      </c>
      <c r="G814" s="219" t="s">
        <v>230</v>
      </c>
      <c r="H814" s="220">
        <v>388.5</v>
      </c>
      <c r="I814" s="221"/>
      <c r="J814" s="222">
        <f>ROUND(I814*H814,2)</f>
        <v>0</v>
      </c>
      <c r="K814" s="218" t="s">
        <v>221</v>
      </c>
      <c r="L814" s="48"/>
      <c r="M814" s="223" t="s">
        <v>32</v>
      </c>
      <c r="N814" s="224" t="s">
        <v>47</v>
      </c>
      <c r="O814" s="88"/>
      <c r="P814" s="225">
        <f>O814*H814</f>
        <v>0</v>
      </c>
      <c r="Q814" s="225">
        <v>0</v>
      </c>
      <c r="R814" s="225">
        <f>Q814*H814</f>
        <v>0</v>
      </c>
      <c r="S814" s="225">
        <v>0</v>
      </c>
      <c r="T814" s="226">
        <f>S814*H814</f>
        <v>0</v>
      </c>
      <c r="U814" s="42"/>
      <c r="V814" s="42"/>
      <c r="W814" s="42"/>
      <c r="X814" s="42"/>
      <c r="Y814" s="42"/>
      <c r="Z814" s="42"/>
      <c r="AA814" s="42"/>
      <c r="AB814" s="42"/>
      <c r="AC814" s="42"/>
      <c r="AD814" s="42"/>
      <c r="AE814" s="42"/>
      <c r="AR814" s="227" t="s">
        <v>334</v>
      </c>
      <c r="AT814" s="227" t="s">
        <v>217</v>
      </c>
      <c r="AU814" s="227" t="s">
        <v>85</v>
      </c>
      <c r="AY814" s="20" t="s">
        <v>214</v>
      </c>
      <c r="BE814" s="228">
        <f>IF(N814="základní",J814,0)</f>
        <v>0</v>
      </c>
      <c r="BF814" s="228">
        <f>IF(N814="snížená",J814,0)</f>
        <v>0</v>
      </c>
      <c r="BG814" s="228">
        <f>IF(N814="zákl. přenesená",J814,0)</f>
        <v>0</v>
      </c>
      <c r="BH814" s="228">
        <f>IF(N814="sníž. přenesená",J814,0)</f>
        <v>0</v>
      </c>
      <c r="BI814" s="228">
        <f>IF(N814="nulová",J814,0)</f>
        <v>0</v>
      </c>
      <c r="BJ814" s="20" t="s">
        <v>83</v>
      </c>
      <c r="BK814" s="228">
        <f>ROUND(I814*H814,2)</f>
        <v>0</v>
      </c>
      <c r="BL814" s="20" t="s">
        <v>334</v>
      </c>
      <c r="BM814" s="227" t="s">
        <v>5757</v>
      </c>
    </row>
    <row r="815" s="2" customFormat="1">
      <c r="A815" s="42"/>
      <c r="B815" s="43"/>
      <c r="C815" s="44"/>
      <c r="D815" s="229" t="s">
        <v>223</v>
      </c>
      <c r="E815" s="44"/>
      <c r="F815" s="230" t="s">
        <v>5758</v>
      </c>
      <c r="G815" s="44"/>
      <c r="H815" s="44"/>
      <c r="I815" s="231"/>
      <c r="J815" s="44"/>
      <c r="K815" s="44"/>
      <c r="L815" s="48"/>
      <c r="M815" s="232"/>
      <c r="N815" s="233"/>
      <c r="O815" s="88"/>
      <c r="P815" s="88"/>
      <c r="Q815" s="88"/>
      <c r="R815" s="88"/>
      <c r="S815" s="88"/>
      <c r="T815" s="89"/>
      <c r="U815" s="42"/>
      <c r="V815" s="42"/>
      <c r="W815" s="42"/>
      <c r="X815" s="42"/>
      <c r="Y815" s="42"/>
      <c r="Z815" s="42"/>
      <c r="AA815" s="42"/>
      <c r="AB815" s="42"/>
      <c r="AC815" s="42"/>
      <c r="AD815" s="42"/>
      <c r="AE815" s="42"/>
      <c r="AT815" s="20" t="s">
        <v>223</v>
      </c>
      <c r="AU815" s="20" t="s">
        <v>85</v>
      </c>
    </row>
    <row r="816" s="13" customFormat="1">
      <c r="A816" s="13"/>
      <c r="B816" s="234"/>
      <c r="C816" s="235"/>
      <c r="D816" s="236" t="s">
        <v>225</v>
      </c>
      <c r="E816" s="237" t="s">
        <v>32</v>
      </c>
      <c r="F816" s="238" t="s">
        <v>5759</v>
      </c>
      <c r="G816" s="235"/>
      <c r="H816" s="237" t="s">
        <v>32</v>
      </c>
      <c r="I816" s="239"/>
      <c r="J816" s="235"/>
      <c r="K816" s="235"/>
      <c r="L816" s="240"/>
      <c r="M816" s="241"/>
      <c r="N816" s="242"/>
      <c r="O816" s="242"/>
      <c r="P816" s="242"/>
      <c r="Q816" s="242"/>
      <c r="R816" s="242"/>
      <c r="S816" s="242"/>
      <c r="T816" s="243"/>
      <c r="U816" s="13"/>
      <c r="V816" s="13"/>
      <c r="W816" s="13"/>
      <c r="X816" s="13"/>
      <c r="Y816" s="13"/>
      <c r="Z816" s="13"/>
      <c r="AA816" s="13"/>
      <c r="AB816" s="13"/>
      <c r="AC816" s="13"/>
      <c r="AD816" s="13"/>
      <c r="AE816" s="13"/>
      <c r="AT816" s="244" t="s">
        <v>225</v>
      </c>
      <c r="AU816" s="244" t="s">
        <v>85</v>
      </c>
      <c r="AV816" s="13" t="s">
        <v>83</v>
      </c>
      <c r="AW816" s="13" t="s">
        <v>38</v>
      </c>
      <c r="AX816" s="13" t="s">
        <v>76</v>
      </c>
      <c r="AY816" s="244" t="s">
        <v>214</v>
      </c>
    </row>
    <row r="817" s="13" customFormat="1">
      <c r="A817" s="13"/>
      <c r="B817" s="234"/>
      <c r="C817" s="235"/>
      <c r="D817" s="236" t="s">
        <v>225</v>
      </c>
      <c r="E817" s="237" t="s">
        <v>32</v>
      </c>
      <c r="F817" s="238" t="s">
        <v>5760</v>
      </c>
      <c r="G817" s="235"/>
      <c r="H817" s="237" t="s">
        <v>32</v>
      </c>
      <c r="I817" s="239"/>
      <c r="J817" s="235"/>
      <c r="K817" s="235"/>
      <c r="L817" s="240"/>
      <c r="M817" s="241"/>
      <c r="N817" s="242"/>
      <c r="O817" s="242"/>
      <c r="P817" s="242"/>
      <c r="Q817" s="242"/>
      <c r="R817" s="242"/>
      <c r="S817" s="242"/>
      <c r="T817" s="243"/>
      <c r="U817" s="13"/>
      <c r="V817" s="13"/>
      <c r="W817" s="13"/>
      <c r="X817" s="13"/>
      <c r="Y817" s="13"/>
      <c r="Z817" s="13"/>
      <c r="AA817" s="13"/>
      <c r="AB817" s="13"/>
      <c r="AC817" s="13"/>
      <c r="AD817" s="13"/>
      <c r="AE817" s="13"/>
      <c r="AT817" s="244" t="s">
        <v>225</v>
      </c>
      <c r="AU817" s="244" t="s">
        <v>85</v>
      </c>
      <c r="AV817" s="13" t="s">
        <v>83</v>
      </c>
      <c r="AW817" s="13" t="s">
        <v>38</v>
      </c>
      <c r="AX817" s="13" t="s">
        <v>76</v>
      </c>
      <c r="AY817" s="244" t="s">
        <v>214</v>
      </c>
    </row>
    <row r="818" s="13" customFormat="1">
      <c r="A818" s="13"/>
      <c r="B818" s="234"/>
      <c r="C818" s="235"/>
      <c r="D818" s="236" t="s">
        <v>225</v>
      </c>
      <c r="E818" s="237" t="s">
        <v>32</v>
      </c>
      <c r="F818" s="238" t="s">
        <v>5761</v>
      </c>
      <c r="G818" s="235"/>
      <c r="H818" s="237" t="s">
        <v>32</v>
      </c>
      <c r="I818" s="239"/>
      <c r="J818" s="235"/>
      <c r="K818" s="235"/>
      <c r="L818" s="240"/>
      <c r="M818" s="241"/>
      <c r="N818" s="242"/>
      <c r="O818" s="242"/>
      <c r="P818" s="242"/>
      <c r="Q818" s="242"/>
      <c r="R818" s="242"/>
      <c r="S818" s="242"/>
      <c r="T818" s="243"/>
      <c r="U818" s="13"/>
      <c r="V818" s="13"/>
      <c r="W818" s="13"/>
      <c r="X818" s="13"/>
      <c r="Y818" s="13"/>
      <c r="Z818" s="13"/>
      <c r="AA818" s="13"/>
      <c r="AB818" s="13"/>
      <c r="AC818" s="13"/>
      <c r="AD818" s="13"/>
      <c r="AE818" s="13"/>
      <c r="AT818" s="244" t="s">
        <v>225</v>
      </c>
      <c r="AU818" s="244" t="s">
        <v>85</v>
      </c>
      <c r="AV818" s="13" t="s">
        <v>83</v>
      </c>
      <c r="AW818" s="13" t="s">
        <v>38</v>
      </c>
      <c r="AX818" s="13" t="s">
        <v>76</v>
      </c>
      <c r="AY818" s="244" t="s">
        <v>214</v>
      </c>
    </row>
    <row r="819" s="13" customFormat="1">
      <c r="A819" s="13"/>
      <c r="B819" s="234"/>
      <c r="C819" s="235"/>
      <c r="D819" s="236" t="s">
        <v>225</v>
      </c>
      <c r="E819" s="237" t="s">
        <v>32</v>
      </c>
      <c r="F819" s="238" t="s">
        <v>5565</v>
      </c>
      <c r="G819" s="235"/>
      <c r="H819" s="237" t="s">
        <v>32</v>
      </c>
      <c r="I819" s="239"/>
      <c r="J819" s="235"/>
      <c r="K819" s="235"/>
      <c r="L819" s="240"/>
      <c r="M819" s="241"/>
      <c r="N819" s="242"/>
      <c r="O819" s="242"/>
      <c r="P819" s="242"/>
      <c r="Q819" s="242"/>
      <c r="R819" s="242"/>
      <c r="S819" s="242"/>
      <c r="T819" s="243"/>
      <c r="U819" s="13"/>
      <c r="V819" s="13"/>
      <c r="W819" s="13"/>
      <c r="X819" s="13"/>
      <c r="Y819" s="13"/>
      <c r="Z819" s="13"/>
      <c r="AA819" s="13"/>
      <c r="AB819" s="13"/>
      <c r="AC819" s="13"/>
      <c r="AD819" s="13"/>
      <c r="AE819" s="13"/>
      <c r="AT819" s="244" t="s">
        <v>225</v>
      </c>
      <c r="AU819" s="244" t="s">
        <v>85</v>
      </c>
      <c r="AV819" s="13" t="s">
        <v>83</v>
      </c>
      <c r="AW819" s="13" t="s">
        <v>38</v>
      </c>
      <c r="AX819" s="13" t="s">
        <v>76</v>
      </c>
      <c r="AY819" s="244" t="s">
        <v>214</v>
      </c>
    </row>
    <row r="820" s="13" customFormat="1">
      <c r="A820" s="13"/>
      <c r="B820" s="234"/>
      <c r="C820" s="235"/>
      <c r="D820" s="236" t="s">
        <v>225</v>
      </c>
      <c r="E820" s="237" t="s">
        <v>32</v>
      </c>
      <c r="F820" s="238" t="s">
        <v>5762</v>
      </c>
      <c r="G820" s="235"/>
      <c r="H820" s="237" t="s">
        <v>32</v>
      </c>
      <c r="I820" s="239"/>
      <c r="J820" s="235"/>
      <c r="K820" s="235"/>
      <c r="L820" s="240"/>
      <c r="M820" s="241"/>
      <c r="N820" s="242"/>
      <c r="O820" s="242"/>
      <c r="P820" s="242"/>
      <c r="Q820" s="242"/>
      <c r="R820" s="242"/>
      <c r="S820" s="242"/>
      <c r="T820" s="243"/>
      <c r="U820" s="13"/>
      <c r="V820" s="13"/>
      <c r="W820" s="13"/>
      <c r="X820" s="13"/>
      <c r="Y820" s="13"/>
      <c r="Z820" s="13"/>
      <c r="AA820" s="13"/>
      <c r="AB820" s="13"/>
      <c r="AC820" s="13"/>
      <c r="AD820" s="13"/>
      <c r="AE820" s="13"/>
      <c r="AT820" s="244" t="s">
        <v>225</v>
      </c>
      <c r="AU820" s="244" t="s">
        <v>85</v>
      </c>
      <c r="AV820" s="13" t="s">
        <v>83</v>
      </c>
      <c r="AW820" s="13" t="s">
        <v>38</v>
      </c>
      <c r="AX820" s="13" t="s">
        <v>76</v>
      </c>
      <c r="AY820" s="244" t="s">
        <v>214</v>
      </c>
    </row>
    <row r="821" s="13" customFormat="1">
      <c r="A821" s="13"/>
      <c r="B821" s="234"/>
      <c r="C821" s="235"/>
      <c r="D821" s="236" t="s">
        <v>225</v>
      </c>
      <c r="E821" s="237" t="s">
        <v>32</v>
      </c>
      <c r="F821" s="238" t="s">
        <v>5763</v>
      </c>
      <c r="G821" s="235"/>
      <c r="H821" s="237" t="s">
        <v>32</v>
      </c>
      <c r="I821" s="239"/>
      <c r="J821" s="235"/>
      <c r="K821" s="235"/>
      <c r="L821" s="240"/>
      <c r="M821" s="241"/>
      <c r="N821" s="242"/>
      <c r="O821" s="242"/>
      <c r="P821" s="242"/>
      <c r="Q821" s="242"/>
      <c r="R821" s="242"/>
      <c r="S821" s="242"/>
      <c r="T821" s="243"/>
      <c r="U821" s="13"/>
      <c r="V821" s="13"/>
      <c r="W821" s="13"/>
      <c r="X821" s="13"/>
      <c r="Y821" s="13"/>
      <c r="Z821" s="13"/>
      <c r="AA821" s="13"/>
      <c r="AB821" s="13"/>
      <c r="AC821" s="13"/>
      <c r="AD821" s="13"/>
      <c r="AE821" s="13"/>
      <c r="AT821" s="244" t="s">
        <v>225</v>
      </c>
      <c r="AU821" s="244" t="s">
        <v>85</v>
      </c>
      <c r="AV821" s="13" t="s">
        <v>83</v>
      </c>
      <c r="AW821" s="13" t="s">
        <v>38</v>
      </c>
      <c r="AX821" s="13" t="s">
        <v>76</v>
      </c>
      <c r="AY821" s="244" t="s">
        <v>214</v>
      </c>
    </row>
    <row r="822" s="13" customFormat="1">
      <c r="A822" s="13"/>
      <c r="B822" s="234"/>
      <c r="C822" s="235"/>
      <c r="D822" s="236" t="s">
        <v>225</v>
      </c>
      <c r="E822" s="237" t="s">
        <v>32</v>
      </c>
      <c r="F822" s="238" t="s">
        <v>5764</v>
      </c>
      <c r="G822" s="235"/>
      <c r="H822" s="237" t="s">
        <v>32</v>
      </c>
      <c r="I822" s="239"/>
      <c r="J822" s="235"/>
      <c r="K822" s="235"/>
      <c r="L822" s="240"/>
      <c r="M822" s="241"/>
      <c r="N822" s="242"/>
      <c r="O822" s="242"/>
      <c r="P822" s="242"/>
      <c r="Q822" s="242"/>
      <c r="R822" s="242"/>
      <c r="S822" s="242"/>
      <c r="T822" s="243"/>
      <c r="U822" s="13"/>
      <c r="V822" s="13"/>
      <c r="W822" s="13"/>
      <c r="X822" s="13"/>
      <c r="Y822" s="13"/>
      <c r="Z822" s="13"/>
      <c r="AA822" s="13"/>
      <c r="AB822" s="13"/>
      <c r="AC822" s="13"/>
      <c r="AD822" s="13"/>
      <c r="AE822" s="13"/>
      <c r="AT822" s="244" t="s">
        <v>225</v>
      </c>
      <c r="AU822" s="244" t="s">
        <v>85</v>
      </c>
      <c r="AV822" s="13" t="s">
        <v>83</v>
      </c>
      <c r="AW822" s="13" t="s">
        <v>38</v>
      </c>
      <c r="AX822" s="13" t="s">
        <v>76</v>
      </c>
      <c r="AY822" s="244" t="s">
        <v>214</v>
      </c>
    </row>
    <row r="823" s="13" customFormat="1">
      <c r="A823" s="13"/>
      <c r="B823" s="234"/>
      <c r="C823" s="235"/>
      <c r="D823" s="236" t="s">
        <v>225</v>
      </c>
      <c r="E823" s="237" t="s">
        <v>32</v>
      </c>
      <c r="F823" s="238" t="s">
        <v>5765</v>
      </c>
      <c r="G823" s="235"/>
      <c r="H823" s="237" t="s">
        <v>32</v>
      </c>
      <c r="I823" s="239"/>
      <c r="J823" s="235"/>
      <c r="K823" s="235"/>
      <c r="L823" s="240"/>
      <c r="M823" s="241"/>
      <c r="N823" s="242"/>
      <c r="O823" s="242"/>
      <c r="P823" s="242"/>
      <c r="Q823" s="242"/>
      <c r="R823" s="242"/>
      <c r="S823" s="242"/>
      <c r="T823" s="243"/>
      <c r="U823" s="13"/>
      <c r="V823" s="13"/>
      <c r="W823" s="13"/>
      <c r="X823" s="13"/>
      <c r="Y823" s="13"/>
      <c r="Z823" s="13"/>
      <c r="AA823" s="13"/>
      <c r="AB823" s="13"/>
      <c r="AC823" s="13"/>
      <c r="AD823" s="13"/>
      <c r="AE823" s="13"/>
      <c r="AT823" s="244" t="s">
        <v>225</v>
      </c>
      <c r="AU823" s="244" t="s">
        <v>85</v>
      </c>
      <c r="AV823" s="13" t="s">
        <v>83</v>
      </c>
      <c r="AW823" s="13" t="s">
        <v>38</v>
      </c>
      <c r="AX823" s="13" t="s">
        <v>76</v>
      </c>
      <c r="AY823" s="244" t="s">
        <v>214</v>
      </c>
    </row>
    <row r="824" s="14" customFormat="1">
      <c r="A824" s="14"/>
      <c r="B824" s="245"/>
      <c r="C824" s="246"/>
      <c r="D824" s="236" t="s">
        <v>225</v>
      </c>
      <c r="E824" s="247" t="s">
        <v>32</v>
      </c>
      <c r="F824" s="248" t="s">
        <v>5766</v>
      </c>
      <c r="G824" s="246"/>
      <c r="H824" s="249">
        <v>102.5</v>
      </c>
      <c r="I824" s="250"/>
      <c r="J824" s="246"/>
      <c r="K824" s="246"/>
      <c r="L824" s="251"/>
      <c r="M824" s="252"/>
      <c r="N824" s="253"/>
      <c r="O824" s="253"/>
      <c r="P824" s="253"/>
      <c r="Q824" s="253"/>
      <c r="R824" s="253"/>
      <c r="S824" s="253"/>
      <c r="T824" s="254"/>
      <c r="U824" s="14"/>
      <c r="V824" s="14"/>
      <c r="W824" s="14"/>
      <c r="X824" s="14"/>
      <c r="Y824" s="14"/>
      <c r="Z824" s="14"/>
      <c r="AA824" s="14"/>
      <c r="AB824" s="14"/>
      <c r="AC824" s="14"/>
      <c r="AD824" s="14"/>
      <c r="AE824" s="14"/>
      <c r="AT824" s="255" t="s">
        <v>225</v>
      </c>
      <c r="AU824" s="255" t="s">
        <v>85</v>
      </c>
      <c r="AV824" s="14" t="s">
        <v>85</v>
      </c>
      <c r="AW824" s="14" t="s">
        <v>38</v>
      </c>
      <c r="AX824" s="14" t="s">
        <v>76</v>
      </c>
      <c r="AY824" s="255" t="s">
        <v>214</v>
      </c>
    </row>
    <row r="825" s="13" customFormat="1">
      <c r="A825" s="13"/>
      <c r="B825" s="234"/>
      <c r="C825" s="235"/>
      <c r="D825" s="236" t="s">
        <v>225</v>
      </c>
      <c r="E825" s="237" t="s">
        <v>32</v>
      </c>
      <c r="F825" s="238" t="s">
        <v>5559</v>
      </c>
      <c r="G825" s="235"/>
      <c r="H825" s="237" t="s">
        <v>32</v>
      </c>
      <c r="I825" s="239"/>
      <c r="J825" s="235"/>
      <c r="K825" s="235"/>
      <c r="L825" s="240"/>
      <c r="M825" s="241"/>
      <c r="N825" s="242"/>
      <c r="O825" s="242"/>
      <c r="P825" s="242"/>
      <c r="Q825" s="242"/>
      <c r="R825" s="242"/>
      <c r="S825" s="242"/>
      <c r="T825" s="243"/>
      <c r="U825" s="13"/>
      <c r="V825" s="13"/>
      <c r="W825" s="13"/>
      <c r="X825" s="13"/>
      <c r="Y825" s="13"/>
      <c r="Z825" s="13"/>
      <c r="AA825" s="13"/>
      <c r="AB825" s="13"/>
      <c r="AC825" s="13"/>
      <c r="AD825" s="13"/>
      <c r="AE825" s="13"/>
      <c r="AT825" s="244" t="s">
        <v>225</v>
      </c>
      <c r="AU825" s="244" t="s">
        <v>85</v>
      </c>
      <c r="AV825" s="13" t="s">
        <v>83</v>
      </c>
      <c r="AW825" s="13" t="s">
        <v>38</v>
      </c>
      <c r="AX825" s="13" t="s">
        <v>76</v>
      </c>
      <c r="AY825" s="244" t="s">
        <v>214</v>
      </c>
    </row>
    <row r="826" s="13" customFormat="1">
      <c r="A826" s="13"/>
      <c r="B826" s="234"/>
      <c r="C826" s="235"/>
      <c r="D826" s="236" t="s">
        <v>225</v>
      </c>
      <c r="E826" s="237" t="s">
        <v>32</v>
      </c>
      <c r="F826" s="238" t="s">
        <v>5560</v>
      </c>
      <c r="G826" s="235"/>
      <c r="H826" s="237" t="s">
        <v>32</v>
      </c>
      <c r="I826" s="239"/>
      <c r="J826" s="235"/>
      <c r="K826" s="235"/>
      <c r="L826" s="240"/>
      <c r="M826" s="241"/>
      <c r="N826" s="242"/>
      <c r="O826" s="242"/>
      <c r="P826" s="242"/>
      <c r="Q826" s="242"/>
      <c r="R826" s="242"/>
      <c r="S826" s="242"/>
      <c r="T826" s="243"/>
      <c r="U826" s="13"/>
      <c r="V826" s="13"/>
      <c r="W826" s="13"/>
      <c r="X826" s="13"/>
      <c r="Y826" s="13"/>
      <c r="Z826" s="13"/>
      <c r="AA826" s="13"/>
      <c r="AB826" s="13"/>
      <c r="AC826" s="13"/>
      <c r="AD826" s="13"/>
      <c r="AE826" s="13"/>
      <c r="AT826" s="244" t="s">
        <v>225</v>
      </c>
      <c r="AU826" s="244" t="s">
        <v>85</v>
      </c>
      <c r="AV826" s="13" t="s">
        <v>83</v>
      </c>
      <c r="AW826" s="13" t="s">
        <v>38</v>
      </c>
      <c r="AX826" s="13" t="s">
        <v>76</v>
      </c>
      <c r="AY826" s="244" t="s">
        <v>214</v>
      </c>
    </row>
    <row r="827" s="13" customFormat="1">
      <c r="A827" s="13"/>
      <c r="B827" s="234"/>
      <c r="C827" s="235"/>
      <c r="D827" s="236" t="s">
        <v>225</v>
      </c>
      <c r="E827" s="237" t="s">
        <v>32</v>
      </c>
      <c r="F827" s="238" t="s">
        <v>5561</v>
      </c>
      <c r="G827" s="235"/>
      <c r="H827" s="237" t="s">
        <v>32</v>
      </c>
      <c r="I827" s="239"/>
      <c r="J827" s="235"/>
      <c r="K827" s="235"/>
      <c r="L827" s="240"/>
      <c r="M827" s="241"/>
      <c r="N827" s="242"/>
      <c r="O827" s="242"/>
      <c r="P827" s="242"/>
      <c r="Q827" s="242"/>
      <c r="R827" s="242"/>
      <c r="S827" s="242"/>
      <c r="T827" s="243"/>
      <c r="U827" s="13"/>
      <c r="V827" s="13"/>
      <c r="W827" s="13"/>
      <c r="X827" s="13"/>
      <c r="Y827" s="13"/>
      <c r="Z827" s="13"/>
      <c r="AA827" s="13"/>
      <c r="AB827" s="13"/>
      <c r="AC827" s="13"/>
      <c r="AD827" s="13"/>
      <c r="AE827" s="13"/>
      <c r="AT827" s="244" t="s">
        <v>225</v>
      </c>
      <c r="AU827" s="244" t="s">
        <v>85</v>
      </c>
      <c r="AV827" s="13" t="s">
        <v>83</v>
      </c>
      <c r="AW827" s="13" t="s">
        <v>38</v>
      </c>
      <c r="AX827" s="13" t="s">
        <v>76</v>
      </c>
      <c r="AY827" s="244" t="s">
        <v>214</v>
      </c>
    </row>
    <row r="828" s="13" customFormat="1">
      <c r="A828" s="13"/>
      <c r="B828" s="234"/>
      <c r="C828" s="235"/>
      <c r="D828" s="236" t="s">
        <v>225</v>
      </c>
      <c r="E828" s="237" t="s">
        <v>32</v>
      </c>
      <c r="F828" s="238" t="s">
        <v>5562</v>
      </c>
      <c r="G828" s="235"/>
      <c r="H828" s="237" t="s">
        <v>32</v>
      </c>
      <c r="I828" s="239"/>
      <c r="J828" s="235"/>
      <c r="K828" s="235"/>
      <c r="L828" s="240"/>
      <c r="M828" s="241"/>
      <c r="N828" s="242"/>
      <c r="O828" s="242"/>
      <c r="P828" s="242"/>
      <c r="Q828" s="242"/>
      <c r="R828" s="242"/>
      <c r="S828" s="242"/>
      <c r="T828" s="243"/>
      <c r="U828" s="13"/>
      <c r="V828" s="13"/>
      <c r="W828" s="13"/>
      <c r="X828" s="13"/>
      <c r="Y828" s="13"/>
      <c r="Z828" s="13"/>
      <c r="AA828" s="13"/>
      <c r="AB828" s="13"/>
      <c r="AC828" s="13"/>
      <c r="AD828" s="13"/>
      <c r="AE828" s="13"/>
      <c r="AT828" s="244" t="s">
        <v>225</v>
      </c>
      <c r="AU828" s="244" t="s">
        <v>85</v>
      </c>
      <c r="AV828" s="13" t="s">
        <v>83</v>
      </c>
      <c r="AW828" s="13" t="s">
        <v>38</v>
      </c>
      <c r="AX828" s="13" t="s">
        <v>76</v>
      </c>
      <c r="AY828" s="244" t="s">
        <v>214</v>
      </c>
    </row>
    <row r="829" s="13" customFormat="1">
      <c r="A829" s="13"/>
      <c r="B829" s="234"/>
      <c r="C829" s="235"/>
      <c r="D829" s="236" t="s">
        <v>225</v>
      </c>
      <c r="E829" s="237" t="s">
        <v>32</v>
      </c>
      <c r="F829" s="238" t="s">
        <v>5563</v>
      </c>
      <c r="G829" s="235"/>
      <c r="H829" s="237" t="s">
        <v>32</v>
      </c>
      <c r="I829" s="239"/>
      <c r="J829" s="235"/>
      <c r="K829" s="235"/>
      <c r="L829" s="240"/>
      <c r="M829" s="241"/>
      <c r="N829" s="242"/>
      <c r="O829" s="242"/>
      <c r="P829" s="242"/>
      <c r="Q829" s="242"/>
      <c r="R829" s="242"/>
      <c r="S829" s="242"/>
      <c r="T829" s="243"/>
      <c r="U829" s="13"/>
      <c r="V829" s="13"/>
      <c r="W829" s="13"/>
      <c r="X829" s="13"/>
      <c r="Y829" s="13"/>
      <c r="Z829" s="13"/>
      <c r="AA829" s="13"/>
      <c r="AB829" s="13"/>
      <c r="AC829" s="13"/>
      <c r="AD829" s="13"/>
      <c r="AE829" s="13"/>
      <c r="AT829" s="244" t="s">
        <v>225</v>
      </c>
      <c r="AU829" s="244" t="s">
        <v>85</v>
      </c>
      <c r="AV829" s="13" t="s">
        <v>83</v>
      </c>
      <c r="AW829" s="13" t="s">
        <v>38</v>
      </c>
      <c r="AX829" s="13" t="s">
        <v>76</v>
      </c>
      <c r="AY829" s="244" t="s">
        <v>214</v>
      </c>
    </row>
    <row r="830" s="13" customFormat="1">
      <c r="A830" s="13"/>
      <c r="B830" s="234"/>
      <c r="C830" s="235"/>
      <c r="D830" s="236" t="s">
        <v>225</v>
      </c>
      <c r="E830" s="237" t="s">
        <v>32</v>
      </c>
      <c r="F830" s="238" t="s">
        <v>5564</v>
      </c>
      <c r="G830" s="235"/>
      <c r="H830" s="237" t="s">
        <v>32</v>
      </c>
      <c r="I830" s="239"/>
      <c r="J830" s="235"/>
      <c r="K830" s="235"/>
      <c r="L830" s="240"/>
      <c r="M830" s="241"/>
      <c r="N830" s="242"/>
      <c r="O830" s="242"/>
      <c r="P830" s="242"/>
      <c r="Q830" s="242"/>
      <c r="R830" s="242"/>
      <c r="S830" s="242"/>
      <c r="T830" s="243"/>
      <c r="U830" s="13"/>
      <c r="V830" s="13"/>
      <c r="W830" s="13"/>
      <c r="X830" s="13"/>
      <c r="Y830" s="13"/>
      <c r="Z830" s="13"/>
      <c r="AA830" s="13"/>
      <c r="AB830" s="13"/>
      <c r="AC830" s="13"/>
      <c r="AD830" s="13"/>
      <c r="AE830" s="13"/>
      <c r="AT830" s="244" t="s">
        <v>225</v>
      </c>
      <c r="AU830" s="244" t="s">
        <v>85</v>
      </c>
      <c r="AV830" s="13" t="s">
        <v>83</v>
      </c>
      <c r="AW830" s="13" t="s">
        <v>38</v>
      </c>
      <c r="AX830" s="13" t="s">
        <v>76</v>
      </c>
      <c r="AY830" s="244" t="s">
        <v>214</v>
      </c>
    </row>
    <row r="831" s="13" customFormat="1">
      <c r="A831" s="13"/>
      <c r="B831" s="234"/>
      <c r="C831" s="235"/>
      <c r="D831" s="236" t="s">
        <v>225</v>
      </c>
      <c r="E831" s="237" t="s">
        <v>32</v>
      </c>
      <c r="F831" s="238" t="s">
        <v>5565</v>
      </c>
      <c r="G831" s="235"/>
      <c r="H831" s="237" t="s">
        <v>32</v>
      </c>
      <c r="I831" s="239"/>
      <c r="J831" s="235"/>
      <c r="K831" s="235"/>
      <c r="L831" s="240"/>
      <c r="M831" s="241"/>
      <c r="N831" s="242"/>
      <c r="O831" s="242"/>
      <c r="P831" s="242"/>
      <c r="Q831" s="242"/>
      <c r="R831" s="242"/>
      <c r="S831" s="242"/>
      <c r="T831" s="243"/>
      <c r="U831" s="13"/>
      <c r="V831" s="13"/>
      <c r="W831" s="13"/>
      <c r="X831" s="13"/>
      <c r="Y831" s="13"/>
      <c r="Z831" s="13"/>
      <c r="AA831" s="13"/>
      <c r="AB831" s="13"/>
      <c r="AC831" s="13"/>
      <c r="AD831" s="13"/>
      <c r="AE831" s="13"/>
      <c r="AT831" s="244" t="s">
        <v>225</v>
      </c>
      <c r="AU831" s="244" t="s">
        <v>85</v>
      </c>
      <c r="AV831" s="13" t="s">
        <v>83</v>
      </c>
      <c r="AW831" s="13" t="s">
        <v>38</v>
      </c>
      <c r="AX831" s="13" t="s">
        <v>76</v>
      </c>
      <c r="AY831" s="244" t="s">
        <v>214</v>
      </c>
    </row>
    <row r="832" s="13" customFormat="1">
      <c r="A832" s="13"/>
      <c r="B832" s="234"/>
      <c r="C832" s="235"/>
      <c r="D832" s="236" t="s">
        <v>225</v>
      </c>
      <c r="E832" s="237" t="s">
        <v>32</v>
      </c>
      <c r="F832" s="238" t="s">
        <v>5566</v>
      </c>
      <c r="G832" s="235"/>
      <c r="H832" s="237" t="s">
        <v>32</v>
      </c>
      <c r="I832" s="239"/>
      <c r="J832" s="235"/>
      <c r="K832" s="235"/>
      <c r="L832" s="240"/>
      <c r="M832" s="241"/>
      <c r="N832" s="242"/>
      <c r="O832" s="242"/>
      <c r="P832" s="242"/>
      <c r="Q832" s="242"/>
      <c r="R832" s="242"/>
      <c r="S832" s="242"/>
      <c r="T832" s="243"/>
      <c r="U832" s="13"/>
      <c r="V832" s="13"/>
      <c r="W832" s="13"/>
      <c r="X832" s="13"/>
      <c r="Y832" s="13"/>
      <c r="Z832" s="13"/>
      <c r="AA832" s="13"/>
      <c r="AB832" s="13"/>
      <c r="AC832" s="13"/>
      <c r="AD832" s="13"/>
      <c r="AE832" s="13"/>
      <c r="AT832" s="244" t="s">
        <v>225</v>
      </c>
      <c r="AU832" s="244" t="s">
        <v>85</v>
      </c>
      <c r="AV832" s="13" t="s">
        <v>83</v>
      </c>
      <c r="AW832" s="13" t="s">
        <v>38</v>
      </c>
      <c r="AX832" s="13" t="s">
        <v>76</v>
      </c>
      <c r="AY832" s="244" t="s">
        <v>214</v>
      </c>
    </row>
    <row r="833" s="13" customFormat="1">
      <c r="A833" s="13"/>
      <c r="B833" s="234"/>
      <c r="C833" s="235"/>
      <c r="D833" s="236" t="s">
        <v>225</v>
      </c>
      <c r="E833" s="237" t="s">
        <v>32</v>
      </c>
      <c r="F833" s="238" t="s">
        <v>5567</v>
      </c>
      <c r="G833" s="235"/>
      <c r="H833" s="237" t="s">
        <v>32</v>
      </c>
      <c r="I833" s="239"/>
      <c r="J833" s="235"/>
      <c r="K833" s="235"/>
      <c r="L833" s="240"/>
      <c r="M833" s="241"/>
      <c r="N833" s="242"/>
      <c r="O833" s="242"/>
      <c r="P833" s="242"/>
      <c r="Q833" s="242"/>
      <c r="R833" s="242"/>
      <c r="S833" s="242"/>
      <c r="T833" s="243"/>
      <c r="U833" s="13"/>
      <c r="V833" s="13"/>
      <c r="W833" s="13"/>
      <c r="X833" s="13"/>
      <c r="Y833" s="13"/>
      <c r="Z833" s="13"/>
      <c r="AA833" s="13"/>
      <c r="AB833" s="13"/>
      <c r="AC833" s="13"/>
      <c r="AD833" s="13"/>
      <c r="AE833" s="13"/>
      <c r="AT833" s="244" t="s">
        <v>225</v>
      </c>
      <c r="AU833" s="244" t="s">
        <v>85</v>
      </c>
      <c r="AV833" s="13" t="s">
        <v>83</v>
      </c>
      <c r="AW833" s="13" t="s">
        <v>38</v>
      </c>
      <c r="AX833" s="13" t="s">
        <v>76</v>
      </c>
      <c r="AY833" s="244" t="s">
        <v>214</v>
      </c>
    </row>
    <row r="834" s="13" customFormat="1">
      <c r="A834" s="13"/>
      <c r="B834" s="234"/>
      <c r="C834" s="235"/>
      <c r="D834" s="236" t="s">
        <v>225</v>
      </c>
      <c r="E834" s="237" t="s">
        <v>32</v>
      </c>
      <c r="F834" s="238" t="s">
        <v>5568</v>
      </c>
      <c r="G834" s="235"/>
      <c r="H834" s="237" t="s">
        <v>32</v>
      </c>
      <c r="I834" s="239"/>
      <c r="J834" s="235"/>
      <c r="K834" s="235"/>
      <c r="L834" s="240"/>
      <c r="M834" s="241"/>
      <c r="N834" s="242"/>
      <c r="O834" s="242"/>
      <c r="P834" s="242"/>
      <c r="Q834" s="242"/>
      <c r="R834" s="242"/>
      <c r="S834" s="242"/>
      <c r="T834" s="243"/>
      <c r="U834" s="13"/>
      <c r="V834" s="13"/>
      <c r="W834" s="13"/>
      <c r="X834" s="13"/>
      <c r="Y834" s="13"/>
      <c r="Z834" s="13"/>
      <c r="AA834" s="13"/>
      <c r="AB834" s="13"/>
      <c r="AC834" s="13"/>
      <c r="AD834" s="13"/>
      <c r="AE834" s="13"/>
      <c r="AT834" s="244" t="s">
        <v>225</v>
      </c>
      <c r="AU834" s="244" t="s">
        <v>85</v>
      </c>
      <c r="AV834" s="13" t="s">
        <v>83</v>
      </c>
      <c r="AW834" s="13" t="s">
        <v>38</v>
      </c>
      <c r="AX834" s="13" t="s">
        <v>76</v>
      </c>
      <c r="AY834" s="244" t="s">
        <v>214</v>
      </c>
    </row>
    <row r="835" s="13" customFormat="1">
      <c r="A835" s="13"/>
      <c r="B835" s="234"/>
      <c r="C835" s="235"/>
      <c r="D835" s="236" t="s">
        <v>225</v>
      </c>
      <c r="E835" s="237" t="s">
        <v>32</v>
      </c>
      <c r="F835" s="238" t="s">
        <v>5569</v>
      </c>
      <c r="G835" s="235"/>
      <c r="H835" s="237" t="s">
        <v>32</v>
      </c>
      <c r="I835" s="239"/>
      <c r="J835" s="235"/>
      <c r="K835" s="235"/>
      <c r="L835" s="240"/>
      <c r="M835" s="241"/>
      <c r="N835" s="242"/>
      <c r="O835" s="242"/>
      <c r="P835" s="242"/>
      <c r="Q835" s="242"/>
      <c r="R835" s="242"/>
      <c r="S835" s="242"/>
      <c r="T835" s="243"/>
      <c r="U835" s="13"/>
      <c r="V835" s="13"/>
      <c r="W835" s="13"/>
      <c r="X835" s="13"/>
      <c r="Y835" s="13"/>
      <c r="Z835" s="13"/>
      <c r="AA835" s="13"/>
      <c r="AB835" s="13"/>
      <c r="AC835" s="13"/>
      <c r="AD835" s="13"/>
      <c r="AE835" s="13"/>
      <c r="AT835" s="244" t="s">
        <v>225</v>
      </c>
      <c r="AU835" s="244" t="s">
        <v>85</v>
      </c>
      <c r="AV835" s="13" t="s">
        <v>83</v>
      </c>
      <c r="AW835" s="13" t="s">
        <v>38</v>
      </c>
      <c r="AX835" s="13" t="s">
        <v>76</v>
      </c>
      <c r="AY835" s="244" t="s">
        <v>214</v>
      </c>
    </row>
    <row r="836" s="13" customFormat="1">
      <c r="A836" s="13"/>
      <c r="B836" s="234"/>
      <c r="C836" s="235"/>
      <c r="D836" s="236" t="s">
        <v>225</v>
      </c>
      <c r="E836" s="237" t="s">
        <v>32</v>
      </c>
      <c r="F836" s="238" t="s">
        <v>5570</v>
      </c>
      <c r="G836" s="235"/>
      <c r="H836" s="237" t="s">
        <v>32</v>
      </c>
      <c r="I836" s="239"/>
      <c r="J836" s="235"/>
      <c r="K836" s="235"/>
      <c r="L836" s="240"/>
      <c r="M836" s="241"/>
      <c r="N836" s="242"/>
      <c r="O836" s="242"/>
      <c r="P836" s="242"/>
      <c r="Q836" s="242"/>
      <c r="R836" s="242"/>
      <c r="S836" s="242"/>
      <c r="T836" s="243"/>
      <c r="U836" s="13"/>
      <c r="V836" s="13"/>
      <c r="W836" s="13"/>
      <c r="X836" s="13"/>
      <c r="Y836" s="13"/>
      <c r="Z836" s="13"/>
      <c r="AA836" s="13"/>
      <c r="AB836" s="13"/>
      <c r="AC836" s="13"/>
      <c r="AD836" s="13"/>
      <c r="AE836" s="13"/>
      <c r="AT836" s="244" t="s">
        <v>225</v>
      </c>
      <c r="AU836" s="244" t="s">
        <v>85</v>
      </c>
      <c r="AV836" s="13" t="s">
        <v>83</v>
      </c>
      <c r="AW836" s="13" t="s">
        <v>38</v>
      </c>
      <c r="AX836" s="13" t="s">
        <v>76</v>
      </c>
      <c r="AY836" s="244" t="s">
        <v>214</v>
      </c>
    </row>
    <row r="837" s="14" customFormat="1">
      <c r="A837" s="14"/>
      <c r="B837" s="245"/>
      <c r="C837" s="246"/>
      <c r="D837" s="236" t="s">
        <v>225</v>
      </c>
      <c r="E837" s="247" t="s">
        <v>32</v>
      </c>
      <c r="F837" s="248" t="s">
        <v>5571</v>
      </c>
      <c r="G837" s="246"/>
      <c r="H837" s="249">
        <v>286</v>
      </c>
      <c r="I837" s="250"/>
      <c r="J837" s="246"/>
      <c r="K837" s="246"/>
      <c r="L837" s="251"/>
      <c r="M837" s="252"/>
      <c r="N837" s="253"/>
      <c r="O837" s="253"/>
      <c r="P837" s="253"/>
      <c r="Q837" s="253"/>
      <c r="R837" s="253"/>
      <c r="S837" s="253"/>
      <c r="T837" s="254"/>
      <c r="U837" s="14"/>
      <c r="V837" s="14"/>
      <c r="W837" s="14"/>
      <c r="X837" s="14"/>
      <c r="Y837" s="14"/>
      <c r="Z837" s="14"/>
      <c r="AA837" s="14"/>
      <c r="AB837" s="14"/>
      <c r="AC837" s="14"/>
      <c r="AD837" s="14"/>
      <c r="AE837" s="14"/>
      <c r="AT837" s="255" t="s">
        <v>225</v>
      </c>
      <c r="AU837" s="255" t="s">
        <v>85</v>
      </c>
      <c r="AV837" s="14" t="s">
        <v>85</v>
      </c>
      <c r="AW837" s="14" t="s">
        <v>38</v>
      </c>
      <c r="AX837" s="14" t="s">
        <v>76</v>
      </c>
      <c r="AY837" s="255" t="s">
        <v>214</v>
      </c>
    </row>
    <row r="838" s="15" customFormat="1">
      <c r="A838" s="15"/>
      <c r="B838" s="256"/>
      <c r="C838" s="257"/>
      <c r="D838" s="236" t="s">
        <v>225</v>
      </c>
      <c r="E838" s="258" t="s">
        <v>32</v>
      </c>
      <c r="F838" s="259" t="s">
        <v>256</v>
      </c>
      <c r="G838" s="257"/>
      <c r="H838" s="260">
        <v>388.5</v>
      </c>
      <c r="I838" s="261"/>
      <c r="J838" s="257"/>
      <c r="K838" s="257"/>
      <c r="L838" s="262"/>
      <c r="M838" s="263"/>
      <c r="N838" s="264"/>
      <c r="O838" s="264"/>
      <c r="P838" s="264"/>
      <c r="Q838" s="264"/>
      <c r="R838" s="264"/>
      <c r="S838" s="264"/>
      <c r="T838" s="265"/>
      <c r="U838" s="15"/>
      <c r="V838" s="15"/>
      <c r="W838" s="15"/>
      <c r="X838" s="15"/>
      <c r="Y838" s="15"/>
      <c r="Z838" s="15"/>
      <c r="AA838" s="15"/>
      <c r="AB838" s="15"/>
      <c r="AC838" s="15"/>
      <c r="AD838" s="15"/>
      <c r="AE838" s="15"/>
      <c r="AT838" s="266" t="s">
        <v>225</v>
      </c>
      <c r="AU838" s="266" t="s">
        <v>85</v>
      </c>
      <c r="AV838" s="15" t="s">
        <v>215</v>
      </c>
      <c r="AW838" s="15" t="s">
        <v>38</v>
      </c>
      <c r="AX838" s="15" t="s">
        <v>83</v>
      </c>
      <c r="AY838" s="266" t="s">
        <v>214</v>
      </c>
    </row>
    <row r="839" s="2" customFormat="1" ht="24.15" customHeight="1">
      <c r="A839" s="42"/>
      <c r="B839" s="43"/>
      <c r="C839" s="216" t="s">
        <v>702</v>
      </c>
      <c r="D839" s="216" t="s">
        <v>217</v>
      </c>
      <c r="E839" s="217" t="s">
        <v>5767</v>
      </c>
      <c r="F839" s="218" t="s">
        <v>5768</v>
      </c>
      <c r="G839" s="219" t="s">
        <v>230</v>
      </c>
      <c r="H839" s="220">
        <v>79.849999999999994</v>
      </c>
      <c r="I839" s="221"/>
      <c r="J839" s="222">
        <f>ROUND(I839*H839,2)</f>
        <v>0</v>
      </c>
      <c r="K839" s="218" t="s">
        <v>221</v>
      </c>
      <c r="L839" s="48"/>
      <c r="M839" s="223" t="s">
        <v>32</v>
      </c>
      <c r="N839" s="224" t="s">
        <v>47</v>
      </c>
      <c r="O839" s="88"/>
      <c r="P839" s="225">
        <f>O839*H839</f>
        <v>0</v>
      </c>
      <c r="Q839" s="225">
        <v>0</v>
      </c>
      <c r="R839" s="225">
        <f>Q839*H839</f>
        <v>0</v>
      </c>
      <c r="S839" s="225">
        <v>0</v>
      </c>
      <c r="T839" s="226">
        <f>S839*H839</f>
        <v>0</v>
      </c>
      <c r="U839" s="42"/>
      <c r="V839" s="42"/>
      <c r="W839" s="42"/>
      <c r="X839" s="42"/>
      <c r="Y839" s="42"/>
      <c r="Z839" s="42"/>
      <c r="AA839" s="42"/>
      <c r="AB839" s="42"/>
      <c r="AC839" s="42"/>
      <c r="AD839" s="42"/>
      <c r="AE839" s="42"/>
      <c r="AR839" s="227" t="s">
        <v>334</v>
      </c>
      <c r="AT839" s="227" t="s">
        <v>217</v>
      </c>
      <c r="AU839" s="227" t="s">
        <v>85</v>
      </c>
      <c r="AY839" s="20" t="s">
        <v>214</v>
      </c>
      <c r="BE839" s="228">
        <f>IF(N839="základní",J839,0)</f>
        <v>0</v>
      </c>
      <c r="BF839" s="228">
        <f>IF(N839="snížená",J839,0)</f>
        <v>0</v>
      </c>
      <c r="BG839" s="228">
        <f>IF(N839="zákl. přenesená",J839,0)</f>
        <v>0</v>
      </c>
      <c r="BH839" s="228">
        <f>IF(N839="sníž. přenesená",J839,0)</f>
        <v>0</v>
      </c>
      <c r="BI839" s="228">
        <f>IF(N839="nulová",J839,0)</f>
        <v>0</v>
      </c>
      <c r="BJ839" s="20" t="s">
        <v>83</v>
      </c>
      <c r="BK839" s="228">
        <f>ROUND(I839*H839,2)</f>
        <v>0</v>
      </c>
      <c r="BL839" s="20" t="s">
        <v>334</v>
      </c>
      <c r="BM839" s="227" t="s">
        <v>5769</v>
      </c>
    </row>
    <row r="840" s="2" customFormat="1">
      <c r="A840" s="42"/>
      <c r="B840" s="43"/>
      <c r="C840" s="44"/>
      <c r="D840" s="229" t="s">
        <v>223</v>
      </c>
      <c r="E840" s="44"/>
      <c r="F840" s="230" t="s">
        <v>5770</v>
      </c>
      <c r="G840" s="44"/>
      <c r="H840" s="44"/>
      <c r="I840" s="231"/>
      <c r="J840" s="44"/>
      <c r="K840" s="44"/>
      <c r="L840" s="48"/>
      <c r="M840" s="232"/>
      <c r="N840" s="233"/>
      <c r="O840" s="88"/>
      <c r="P840" s="88"/>
      <c r="Q840" s="88"/>
      <c r="R840" s="88"/>
      <c r="S840" s="88"/>
      <c r="T840" s="89"/>
      <c r="U840" s="42"/>
      <c r="V840" s="42"/>
      <c r="W840" s="42"/>
      <c r="X840" s="42"/>
      <c r="Y840" s="42"/>
      <c r="Z840" s="42"/>
      <c r="AA840" s="42"/>
      <c r="AB840" s="42"/>
      <c r="AC840" s="42"/>
      <c r="AD840" s="42"/>
      <c r="AE840" s="42"/>
      <c r="AT840" s="20" t="s">
        <v>223</v>
      </c>
      <c r="AU840" s="20" t="s">
        <v>85</v>
      </c>
    </row>
    <row r="841" s="13" customFormat="1">
      <c r="A841" s="13"/>
      <c r="B841" s="234"/>
      <c r="C841" s="235"/>
      <c r="D841" s="236" t="s">
        <v>225</v>
      </c>
      <c r="E841" s="237" t="s">
        <v>32</v>
      </c>
      <c r="F841" s="238" t="s">
        <v>5759</v>
      </c>
      <c r="G841" s="235"/>
      <c r="H841" s="237" t="s">
        <v>32</v>
      </c>
      <c r="I841" s="239"/>
      <c r="J841" s="235"/>
      <c r="K841" s="235"/>
      <c r="L841" s="240"/>
      <c r="M841" s="241"/>
      <c r="N841" s="242"/>
      <c r="O841" s="242"/>
      <c r="P841" s="242"/>
      <c r="Q841" s="242"/>
      <c r="R841" s="242"/>
      <c r="S841" s="242"/>
      <c r="T841" s="243"/>
      <c r="U841" s="13"/>
      <c r="V841" s="13"/>
      <c r="W841" s="13"/>
      <c r="X841" s="13"/>
      <c r="Y841" s="13"/>
      <c r="Z841" s="13"/>
      <c r="AA841" s="13"/>
      <c r="AB841" s="13"/>
      <c r="AC841" s="13"/>
      <c r="AD841" s="13"/>
      <c r="AE841" s="13"/>
      <c r="AT841" s="244" t="s">
        <v>225</v>
      </c>
      <c r="AU841" s="244" t="s">
        <v>85</v>
      </c>
      <c r="AV841" s="13" t="s">
        <v>83</v>
      </c>
      <c r="AW841" s="13" t="s">
        <v>38</v>
      </c>
      <c r="AX841" s="13" t="s">
        <v>76</v>
      </c>
      <c r="AY841" s="244" t="s">
        <v>214</v>
      </c>
    </row>
    <row r="842" s="13" customFormat="1">
      <c r="A842" s="13"/>
      <c r="B842" s="234"/>
      <c r="C842" s="235"/>
      <c r="D842" s="236" t="s">
        <v>225</v>
      </c>
      <c r="E842" s="237" t="s">
        <v>32</v>
      </c>
      <c r="F842" s="238" t="s">
        <v>5760</v>
      </c>
      <c r="G842" s="235"/>
      <c r="H842" s="237" t="s">
        <v>32</v>
      </c>
      <c r="I842" s="239"/>
      <c r="J842" s="235"/>
      <c r="K842" s="235"/>
      <c r="L842" s="240"/>
      <c r="M842" s="241"/>
      <c r="N842" s="242"/>
      <c r="O842" s="242"/>
      <c r="P842" s="242"/>
      <c r="Q842" s="242"/>
      <c r="R842" s="242"/>
      <c r="S842" s="242"/>
      <c r="T842" s="243"/>
      <c r="U842" s="13"/>
      <c r="V842" s="13"/>
      <c r="W842" s="13"/>
      <c r="X842" s="13"/>
      <c r="Y842" s="13"/>
      <c r="Z842" s="13"/>
      <c r="AA842" s="13"/>
      <c r="AB842" s="13"/>
      <c r="AC842" s="13"/>
      <c r="AD842" s="13"/>
      <c r="AE842" s="13"/>
      <c r="AT842" s="244" t="s">
        <v>225</v>
      </c>
      <c r="AU842" s="244" t="s">
        <v>85</v>
      </c>
      <c r="AV842" s="13" t="s">
        <v>83</v>
      </c>
      <c r="AW842" s="13" t="s">
        <v>38</v>
      </c>
      <c r="AX842" s="13" t="s">
        <v>76</v>
      </c>
      <c r="AY842" s="244" t="s">
        <v>214</v>
      </c>
    </row>
    <row r="843" s="13" customFormat="1">
      <c r="A843" s="13"/>
      <c r="B843" s="234"/>
      <c r="C843" s="235"/>
      <c r="D843" s="236" t="s">
        <v>225</v>
      </c>
      <c r="E843" s="237" t="s">
        <v>32</v>
      </c>
      <c r="F843" s="238" t="s">
        <v>5761</v>
      </c>
      <c r="G843" s="235"/>
      <c r="H843" s="237" t="s">
        <v>32</v>
      </c>
      <c r="I843" s="239"/>
      <c r="J843" s="235"/>
      <c r="K843" s="235"/>
      <c r="L843" s="240"/>
      <c r="M843" s="241"/>
      <c r="N843" s="242"/>
      <c r="O843" s="242"/>
      <c r="P843" s="242"/>
      <c r="Q843" s="242"/>
      <c r="R843" s="242"/>
      <c r="S843" s="242"/>
      <c r="T843" s="243"/>
      <c r="U843" s="13"/>
      <c r="V843" s="13"/>
      <c r="W843" s="13"/>
      <c r="X843" s="13"/>
      <c r="Y843" s="13"/>
      <c r="Z843" s="13"/>
      <c r="AA843" s="13"/>
      <c r="AB843" s="13"/>
      <c r="AC843" s="13"/>
      <c r="AD843" s="13"/>
      <c r="AE843" s="13"/>
      <c r="AT843" s="244" t="s">
        <v>225</v>
      </c>
      <c r="AU843" s="244" t="s">
        <v>85</v>
      </c>
      <c r="AV843" s="13" t="s">
        <v>83</v>
      </c>
      <c r="AW843" s="13" t="s">
        <v>38</v>
      </c>
      <c r="AX843" s="13" t="s">
        <v>76</v>
      </c>
      <c r="AY843" s="244" t="s">
        <v>214</v>
      </c>
    </row>
    <row r="844" s="13" customFormat="1">
      <c r="A844" s="13"/>
      <c r="B844" s="234"/>
      <c r="C844" s="235"/>
      <c r="D844" s="236" t="s">
        <v>225</v>
      </c>
      <c r="E844" s="237" t="s">
        <v>32</v>
      </c>
      <c r="F844" s="238" t="s">
        <v>5565</v>
      </c>
      <c r="G844" s="235"/>
      <c r="H844" s="237" t="s">
        <v>32</v>
      </c>
      <c r="I844" s="239"/>
      <c r="J844" s="235"/>
      <c r="K844" s="235"/>
      <c r="L844" s="240"/>
      <c r="M844" s="241"/>
      <c r="N844" s="242"/>
      <c r="O844" s="242"/>
      <c r="P844" s="242"/>
      <c r="Q844" s="242"/>
      <c r="R844" s="242"/>
      <c r="S844" s="242"/>
      <c r="T844" s="243"/>
      <c r="U844" s="13"/>
      <c r="V844" s="13"/>
      <c r="W844" s="13"/>
      <c r="X844" s="13"/>
      <c r="Y844" s="13"/>
      <c r="Z844" s="13"/>
      <c r="AA844" s="13"/>
      <c r="AB844" s="13"/>
      <c r="AC844" s="13"/>
      <c r="AD844" s="13"/>
      <c r="AE844" s="13"/>
      <c r="AT844" s="244" t="s">
        <v>225</v>
      </c>
      <c r="AU844" s="244" t="s">
        <v>85</v>
      </c>
      <c r="AV844" s="13" t="s">
        <v>83</v>
      </c>
      <c r="AW844" s="13" t="s">
        <v>38</v>
      </c>
      <c r="AX844" s="13" t="s">
        <v>76</v>
      </c>
      <c r="AY844" s="244" t="s">
        <v>214</v>
      </c>
    </row>
    <row r="845" s="13" customFormat="1">
      <c r="A845" s="13"/>
      <c r="B845" s="234"/>
      <c r="C845" s="235"/>
      <c r="D845" s="236" t="s">
        <v>225</v>
      </c>
      <c r="E845" s="237" t="s">
        <v>32</v>
      </c>
      <c r="F845" s="238" t="s">
        <v>5762</v>
      </c>
      <c r="G845" s="235"/>
      <c r="H845" s="237" t="s">
        <v>32</v>
      </c>
      <c r="I845" s="239"/>
      <c r="J845" s="235"/>
      <c r="K845" s="235"/>
      <c r="L845" s="240"/>
      <c r="M845" s="241"/>
      <c r="N845" s="242"/>
      <c r="O845" s="242"/>
      <c r="P845" s="242"/>
      <c r="Q845" s="242"/>
      <c r="R845" s="242"/>
      <c r="S845" s="242"/>
      <c r="T845" s="243"/>
      <c r="U845" s="13"/>
      <c r="V845" s="13"/>
      <c r="W845" s="13"/>
      <c r="X845" s="13"/>
      <c r="Y845" s="13"/>
      <c r="Z845" s="13"/>
      <c r="AA845" s="13"/>
      <c r="AB845" s="13"/>
      <c r="AC845" s="13"/>
      <c r="AD845" s="13"/>
      <c r="AE845" s="13"/>
      <c r="AT845" s="244" t="s">
        <v>225</v>
      </c>
      <c r="AU845" s="244" t="s">
        <v>85</v>
      </c>
      <c r="AV845" s="13" t="s">
        <v>83</v>
      </c>
      <c r="AW845" s="13" t="s">
        <v>38</v>
      </c>
      <c r="AX845" s="13" t="s">
        <v>76</v>
      </c>
      <c r="AY845" s="244" t="s">
        <v>214</v>
      </c>
    </row>
    <row r="846" s="13" customFormat="1">
      <c r="A846" s="13"/>
      <c r="B846" s="234"/>
      <c r="C846" s="235"/>
      <c r="D846" s="236" t="s">
        <v>225</v>
      </c>
      <c r="E846" s="237" t="s">
        <v>32</v>
      </c>
      <c r="F846" s="238" t="s">
        <v>5763</v>
      </c>
      <c r="G846" s="235"/>
      <c r="H846" s="237" t="s">
        <v>32</v>
      </c>
      <c r="I846" s="239"/>
      <c r="J846" s="235"/>
      <c r="K846" s="235"/>
      <c r="L846" s="240"/>
      <c r="M846" s="241"/>
      <c r="N846" s="242"/>
      <c r="O846" s="242"/>
      <c r="P846" s="242"/>
      <c r="Q846" s="242"/>
      <c r="R846" s="242"/>
      <c r="S846" s="242"/>
      <c r="T846" s="243"/>
      <c r="U846" s="13"/>
      <c r="V846" s="13"/>
      <c r="W846" s="13"/>
      <c r="X846" s="13"/>
      <c r="Y846" s="13"/>
      <c r="Z846" s="13"/>
      <c r="AA846" s="13"/>
      <c r="AB846" s="13"/>
      <c r="AC846" s="13"/>
      <c r="AD846" s="13"/>
      <c r="AE846" s="13"/>
      <c r="AT846" s="244" t="s">
        <v>225</v>
      </c>
      <c r="AU846" s="244" t="s">
        <v>85</v>
      </c>
      <c r="AV846" s="13" t="s">
        <v>83</v>
      </c>
      <c r="AW846" s="13" t="s">
        <v>38</v>
      </c>
      <c r="AX846" s="13" t="s">
        <v>76</v>
      </c>
      <c r="AY846" s="244" t="s">
        <v>214</v>
      </c>
    </row>
    <row r="847" s="13" customFormat="1">
      <c r="A847" s="13"/>
      <c r="B847" s="234"/>
      <c r="C847" s="235"/>
      <c r="D847" s="236" t="s">
        <v>225</v>
      </c>
      <c r="E847" s="237" t="s">
        <v>32</v>
      </c>
      <c r="F847" s="238" t="s">
        <v>5764</v>
      </c>
      <c r="G847" s="235"/>
      <c r="H847" s="237" t="s">
        <v>32</v>
      </c>
      <c r="I847" s="239"/>
      <c r="J847" s="235"/>
      <c r="K847" s="235"/>
      <c r="L847" s="240"/>
      <c r="M847" s="241"/>
      <c r="N847" s="242"/>
      <c r="O847" s="242"/>
      <c r="P847" s="242"/>
      <c r="Q847" s="242"/>
      <c r="R847" s="242"/>
      <c r="S847" s="242"/>
      <c r="T847" s="243"/>
      <c r="U847" s="13"/>
      <c r="V847" s="13"/>
      <c r="W847" s="13"/>
      <c r="X847" s="13"/>
      <c r="Y847" s="13"/>
      <c r="Z847" s="13"/>
      <c r="AA847" s="13"/>
      <c r="AB847" s="13"/>
      <c r="AC847" s="13"/>
      <c r="AD847" s="13"/>
      <c r="AE847" s="13"/>
      <c r="AT847" s="244" t="s">
        <v>225</v>
      </c>
      <c r="AU847" s="244" t="s">
        <v>85</v>
      </c>
      <c r="AV847" s="13" t="s">
        <v>83</v>
      </c>
      <c r="AW847" s="13" t="s">
        <v>38</v>
      </c>
      <c r="AX847" s="13" t="s">
        <v>76</v>
      </c>
      <c r="AY847" s="244" t="s">
        <v>214</v>
      </c>
    </row>
    <row r="848" s="13" customFormat="1">
      <c r="A848" s="13"/>
      <c r="B848" s="234"/>
      <c r="C848" s="235"/>
      <c r="D848" s="236" t="s">
        <v>225</v>
      </c>
      <c r="E848" s="237" t="s">
        <v>32</v>
      </c>
      <c r="F848" s="238" t="s">
        <v>5765</v>
      </c>
      <c r="G848" s="235"/>
      <c r="H848" s="237" t="s">
        <v>32</v>
      </c>
      <c r="I848" s="239"/>
      <c r="J848" s="235"/>
      <c r="K848" s="235"/>
      <c r="L848" s="240"/>
      <c r="M848" s="241"/>
      <c r="N848" s="242"/>
      <c r="O848" s="242"/>
      <c r="P848" s="242"/>
      <c r="Q848" s="242"/>
      <c r="R848" s="242"/>
      <c r="S848" s="242"/>
      <c r="T848" s="243"/>
      <c r="U848" s="13"/>
      <c r="V848" s="13"/>
      <c r="W848" s="13"/>
      <c r="X848" s="13"/>
      <c r="Y848" s="13"/>
      <c r="Z848" s="13"/>
      <c r="AA848" s="13"/>
      <c r="AB848" s="13"/>
      <c r="AC848" s="13"/>
      <c r="AD848" s="13"/>
      <c r="AE848" s="13"/>
      <c r="AT848" s="244" t="s">
        <v>225</v>
      </c>
      <c r="AU848" s="244" t="s">
        <v>85</v>
      </c>
      <c r="AV848" s="13" t="s">
        <v>83</v>
      </c>
      <c r="AW848" s="13" t="s">
        <v>38</v>
      </c>
      <c r="AX848" s="13" t="s">
        <v>76</v>
      </c>
      <c r="AY848" s="244" t="s">
        <v>214</v>
      </c>
    </row>
    <row r="849" s="14" customFormat="1">
      <c r="A849" s="14"/>
      <c r="B849" s="245"/>
      <c r="C849" s="246"/>
      <c r="D849" s="236" t="s">
        <v>225</v>
      </c>
      <c r="E849" s="247" t="s">
        <v>32</v>
      </c>
      <c r="F849" s="248" t="s">
        <v>5771</v>
      </c>
      <c r="G849" s="246"/>
      <c r="H849" s="249">
        <v>51.25</v>
      </c>
      <c r="I849" s="250"/>
      <c r="J849" s="246"/>
      <c r="K849" s="246"/>
      <c r="L849" s="251"/>
      <c r="M849" s="252"/>
      <c r="N849" s="253"/>
      <c r="O849" s="253"/>
      <c r="P849" s="253"/>
      <c r="Q849" s="253"/>
      <c r="R849" s="253"/>
      <c r="S849" s="253"/>
      <c r="T849" s="254"/>
      <c r="U849" s="14"/>
      <c r="V849" s="14"/>
      <c r="W849" s="14"/>
      <c r="X849" s="14"/>
      <c r="Y849" s="14"/>
      <c r="Z849" s="14"/>
      <c r="AA849" s="14"/>
      <c r="AB849" s="14"/>
      <c r="AC849" s="14"/>
      <c r="AD849" s="14"/>
      <c r="AE849" s="14"/>
      <c r="AT849" s="255" t="s">
        <v>225</v>
      </c>
      <c r="AU849" s="255" t="s">
        <v>85</v>
      </c>
      <c r="AV849" s="14" t="s">
        <v>85</v>
      </c>
      <c r="AW849" s="14" t="s">
        <v>38</v>
      </c>
      <c r="AX849" s="14" t="s">
        <v>76</v>
      </c>
      <c r="AY849" s="255" t="s">
        <v>214</v>
      </c>
    </row>
    <row r="850" s="13" customFormat="1">
      <c r="A850" s="13"/>
      <c r="B850" s="234"/>
      <c r="C850" s="235"/>
      <c r="D850" s="236" t="s">
        <v>225</v>
      </c>
      <c r="E850" s="237" t="s">
        <v>32</v>
      </c>
      <c r="F850" s="238" t="s">
        <v>5559</v>
      </c>
      <c r="G850" s="235"/>
      <c r="H850" s="237" t="s">
        <v>32</v>
      </c>
      <c r="I850" s="239"/>
      <c r="J850" s="235"/>
      <c r="K850" s="235"/>
      <c r="L850" s="240"/>
      <c r="M850" s="241"/>
      <c r="N850" s="242"/>
      <c r="O850" s="242"/>
      <c r="P850" s="242"/>
      <c r="Q850" s="242"/>
      <c r="R850" s="242"/>
      <c r="S850" s="242"/>
      <c r="T850" s="243"/>
      <c r="U850" s="13"/>
      <c r="V850" s="13"/>
      <c r="W850" s="13"/>
      <c r="X850" s="13"/>
      <c r="Y850" s="13"/>
      <c r="Z850" s="13"/>
      <c r="AA850" s="13"/>
      <c r="AB850" s="13"/>
      <c r="AC850" s="13"/>
      <c r="AD850" s="13"/>
      <c r="AE850" s="13"/>
      <c r="AT850" s="244" t="s">
        <v>225</v>
      </c>
      <c r="AU850" s="244" t="s">
        <v>85</v>
      </c>
      <c r="AV850" s="13" t="s">
        <v>83</v>
      </c>
      <c r="AW850" s="13" t="s">
        <v>38</v>
      </c>
      <c r="AX850" s="13" t="s">
        <v>76</v>
      </c>
      <c r="AY850" s="244" t="s">
        <v>214</v>
      </c>
    </row>
    <row r="851" s="13" customFormat="1">
      <c r="A851" s="13"/>
      <c r="B851" s="234"/>
      <c r="C851" s="235"/>
      <c r="D851" s="236" t="s">
        <v>225</v>
      </c>
      <c r="E851" s="237" t="s">
        <v>32</v>
      </c>
      <c r="F851" s="238" t="s">
        <v>5560</v>
      </c>
      <c r="G851" s="235"/>
      <c r="H851" s="237" t="s">
        <v>32</v>
      </c>
      <c r="I851" s="239"/>
      <c r="J851" s="235"/>
      <c r="K851" s="235"/>
      <c r="L851" s="240"/>
      <c r="M851" s="241"/>
      <c r="N851" s="242"/>
      <c r="O851" s="242"/>
      <c r="P851" s="242"/>
      <c r="Q851" s="242"/>
      <c r="R851" s="242"/>
      <c r="S851" s="242"/>
      <c r="T851" s="243"/>
      <c r="U851" s="13"/>
      <c r="V851" s="13"/>
      <c r="W851" s="13"/>
      <c r="X851" s="13"/>
      <c r="Y851" s="13"/>
      <c r="Z851" s="13"/>
      <c r="AA851" s="13"/>
      <c r="AB851" s="13"/>
      <c r="AC851" s="13"/>
      <c r="AD851" s="13"/>
      <c r="AE851" s="13"/>
      <c r="AT851" s="244" t="s">
        <v>225</v>
      </c>
      <c r="AU851" s="244" t="s">
        <v>85</v>
      </c>
      <c r="AV851" s="13" t="s">
        <v>83</v>
      </c>
      <c r="AW851" s="13" t="s">
        <v>38</v>
      </c>
      <c r="AX851" s="13" t="s">
        <v>76</v>
      </c>
      <c r="AY851" s="244" t="s">
        <v>214</v>
      </c>
    </row>
    <row r="852" s="13" customFormat="1">
      <c r="A852" s="13"/>
      <c r="B852" s="234"/>
      <c r="C852" s="235"/>
      <c r="D852" s="236" t="s">
        <v>225</v>
      </c>
      <c r="E852" s="237" t="s">
        <v>32</v>
      </c>
      <c r="F852" s="238" t="s">
        <v>5561</v>
      </c>
      <c r="G852" s="235"/>
      <c r="H852" s="237" t="s">
        <v>32</v>
      </c>
      <c r="I852" s="239"/>
      <c r="J852" s="235"/>
      <c r="K852" s="235"/>
      <c r="L852" s="240"/>
      <c r="M852" s="241"/>
      <c r="N852" s="242"/>
      <c r="O852" s="242"/>
      <c r="P852" s="242"/>
      <c r="Q852" s="242"/>
      <c r="R852" s="242"/>
      <c r="S852" s="242"/>
      <c r="T852" s="243"/>
      <c r="U852" s="13"/>
      <c r="V852" s="13"/>
      <c r="W852" s="13"/>
      <c r="X852" s="13"/>
      <c r="Y852" s="13"/>
      <c r="Z852" s="13"/>
      <c r="AA852" s="13"/>
      <c r="AB852" s="13"/>
      <c r="AC852" s="13"/>
      <c r="AD852" s="13"/>
      <c r="AE852" s="13"/>
      <c r="AT852" s="244" t="s">
        <v>225</v>
      </c>
      <c r="AU852" s="244" t="s">
        <v>85</v>
      </c>
      <c r="AV852" s="13" t="s">
        <v>83</v>
      </c>
      <c r="AW852" s="13" t="s">
        <v>38</v>
      </c>
      <c r="AX852" s="13" t="s">
        <v>76</v>
      </c>
      <c r="AY852" s="244" t="s">
        <v>214</v>
      </c>
    </row>
    <row r="853" s="13" customFormat="1">
      <c r="A853" s="13"/>
      <c r="B853" s="234"/>
      <c r="C853" s="235"/>
      <c r="D853" s="236" t="s">
        <v>225</v>
      </c>
      <c r="E853" s="237" t="s">
        <v>32</v>
      </c>
      <c r="F853" s="238" t="s">
        <v>5562</v>
      </c>
      <c r="G853" s="235"/>
      <c r="H853" s="237" t="s">
        <v>32</v>
      </c>
      <c r="I853" s="239"/>
      <c r="J853" s="235"/>
      <c r="K853" s="235"/>
      <c r="L853" s="240"/>
      <c r="M853" s="241"/>
      <c r="N853" s="242"/>
      <c r="O853" s="242"/>
      <c r="P853" s="242"/>
      <c r="Q853" s="242"/>
      <c r="R853" s="242"/>
      <c r="S853" s="242"/>
      <c r="T853" s="243"/>
      <c r="U853" s="13"/>
      <c r="V853" s="13"/>
      <c r="W853" s="13"/>
      <c r="X853" s="13"/>
      <c r="Y853" s="13"/>
      <c r="Z853" s="13"/>
      <c r="AA853" s="13"/>
      <c r="AB853" s="13"/>
      <c r="AC853" s="13"/>
      <c r="AD853" s="13"/>
      <c r="AE853" s="13"/>
      <c r="AT853" s="244" t="s">
        <v>225</v>
      </c>
      <c r="AU853" s="244" t="s">
        <v>85</v>
      </c>
      <c r="AV853" s="13" t="s">
        <v>83</v>
      </c>
      <c r="AW853" s="13" t="s">
        <v>38</v>
      </c>
      <c r="AX853" s="13" t="s">
        <v>76</v>
      </c>
      <c r="AY853" s="244" t="s">
        <v>214</v>
      </c>
    </row>
    <row r="854" s="13" customFormat="1">
      <c r="A854" s="13"/>
      <c r="B854" s="234"/>
      <c r="C854" s="235"/>
      <c r="D854" s="236" t="s">
        <v>225</v>
      </c>
      <c r="E854" s="237" t="s">
        <v>32</v>
      </c>
      <c r="F854" s="238" t="s">
        <v>5563</v>
      </c>
      <c r="G854" s="235"/>
      <c r="H854" s="237" t="s">
        <v>32</v>
      </c>
      <c r="I854" s="239"/>
      <c r="J854" s="235"/>
      <c r="K854" s="235"/>
      <c r="L854" s="240"/>
      <c r="M854" s="241"/>
      <c r="N854" s="242"/>
      <c r="O854" s="242"/>
      <c r="P854" s="242"/>
      <c r="Q854" s="242"/>
      <c r="R854" s="242"/>
      <c r="S854" s="242"/>
      <c r="T854" s="243"/>
      <c r="U854" s="13"/>
      <c r="V854" s="13"/>
      <c r="W854" s="13"/>
      <c r="X854" s="13"/>
      <c r="Y854" s="13"/>
      <c r="Z854" s="13"/>
      <c r="AA854" s="13"/>
      <c r="AB854" s="13"/>
      <c r="AC854" s="13"/>
      <c r="AD854" s="13"/>
      <c r="AE854" s="13"/>
      <c r="AT854" s="244" t="s">
        <v>225</v>
      </c>
      <c r="AU854" s="244" t="s">
        <v>85</v>
      </c>
      <c r="AV854" s="13" t="s">
        <v>83</v>
      </c>
      <c r="AW854" s="13" t="s">
        <v>38</v>
      </c>
      <c r="AX854" s="13" t="s">
        <v>76</v>
      </c>
      <c r="AY854" s="244" t="s">
        <v>214</v>
      </c>
    </row>
    <row r="855" s="13" customFormat="1">
      <c r="A855" s="13"/>
      <c r="B855" s="234"/>
      <c r="C855" s="235"/>
      <c r="D855" s="236" t="s">
        <v>225</v>
      </c>
      <c r="E855" s="237" t="s">
        <v>32</v>
      </c>
      <c r="F855" s="238" t="s">
        <v>5564</v>
      </c>
      <c r="G855" s="235"/>
      <c r="H855" s="237" t="s">
        <v>32</v>
      </c>
      <c r="I855" s="239"/>
      <c r="J855" s="235"/>
      <c r="K855" s="235"/>
      <c r="L855" s="240"/>
      <c r="M855" s="241"/>
      <c r="N855" s="242"/>
      <c r="O855" s="242"/>
      <c r="P855" s="242"/>
      <c r="Q855" s="242"/>
      <c r="R855" s="242"/>
      <c r="S855" s="242"/>
      <c r="T855" s="243"/>
      <c r="U855" s="13"/>
      <c r="V855" s="13"/>
      <c r="W855" s="13"/>
      <c r="X855" s="13"/>
      <c r="Y855" s="13"/>
      <c r="Z855" s="13"/>
      <c r="AA855" s="13"/>
      <c r="AB855" s="13"/>
      <c r="AC855" s="13"/>
      <c r="AD855" s="13"/>
      <c r="AE855" s="13"/>
      <c r="AT855" s="244" t="s">
        <v>225</v>
      </c>
      <c r="AU855" s="244" t="s">
        <v>85</v>
      </c>
      <c r="AV855" s="13" t="s">
        <v>83</v>
      </c>
      <c r="AW855" s="13" t="s">
        <v>38</v>
      </c>
      <c r="AX855" s="13" t="s">
        <v>76</v>
      </c>
      <c r="AY855" s="244" t="s">
        <v>214</v>
      </c>
    </row>
    <row r="856" s="13" customFormat="1">
      <c r="A856" s="13"/>
      <c r="B856" s="234"/>
      <c r="C856" s="235"/>
      <c r="D856" s="236" t="s">
        <v>225</v>
      </c>
      <c r="E856" s="237" t="s">
        <v>32</v>
      </c>
      <c r="F856" s="238" t="s">
        <v>5565</v>
      </c>
      <c r="G856" s="235"/>
      <c r="H856" s="237" t="s">
        <v>32</v>
      </c>
      <c r="I856" s="239"/>
      <c r="J856" s="235"/>
      <c r="K856" s="235"/>
      <c r="L856" s="240"/>
      <c r="M856" s="241"/>
      <c r="N856" s="242"/>
      <c r="O856" s="242"/>
      <c r="P856" s="242"/>
      <c r="Q856" s="242"/>
      <c r="R856" s="242"/>
      <c r="S856" s="242"/>
      <c r="T856" s="243"/>
      <c r="U856" s="13"/>
      <c r="V856" s="13"/>
      <c r="W856" s="13"/>
      <c r="X856" s="13"/>
      <c r="Y856" s="13"/>
      <c r="Z856" s="13"/>
      <c r="AA856" s="13"/>
      <c r="AB856" s="13"/>
      <c r="AC856" s="13"/>
      <c r="AD856" s="13"/>
      <c r="AE856" s="13"/>
      <c r="AT856" s="244" t="s">
        <v>225</v>
      </c>
      <c r="AU856" s="244" t="s">
        <v>85</v>
      </c>
      <c r="AV856" s="13" t="s">
        <v>83</v>
      </c>
      <c r="AW856" s="13" t="s">
        <v>38</v>
      </c>
      <c r="AX856" s="13" t="s">
        <v>76</v>
      </c>
      <c r="AY856" s="244" t="s">
        <v>214</v>
      </c>
    </row>
    <row r="857" s="13" customFormat="1">
      <c r="A857" s="13"/>
      <c r="B857" s="234"/>
      <c r="C857" s="235"/>
      <c r="D857" s="236" t="s">
        <v>225</v>
      </c>
      <c r="E857" s="237" t="s">
        <v>32</v>
      </c>
      <c r="F857" s="238" t="s">
        <v>5566</v>
      </c>
      <c r="G857" s="235"/>
      <c r="H857" s="237" t="s">
        <v>32</v>
      </c>
      <c r="I857" s="239"/>
      <c r="J857" s="235"/>
      <c r="K857" s="235"/>
      <c r="L857" s="240"/>
      <c r="M857" s="241"/>
      <c r="N857" s="242"/>
      <c r="O857" s="242"/>
      <c r="P857" s="242"/>
      <c r="Q857" s="242"/>
      <c r="R857" s="242"/>
      <c r="S857" s="242"/>
      <c r="T857" s="243"/>
      <c r="U857" s="13"/>
      <c r="V857" s="13"/>
      <c r="W857" s="13"/>
      <c r="X857" s="13"/>
      <c r="Y857" s="13"/>
      <c r="Z857" s="13"/>
      <c r="AA857" s="13"/>
      <c r="AB857" s="13"/>
      <c r="AC857" s="13"/>
      <c r="AD857" s="13"/>
      <c r="AE857" s="13"/>
      <c r="AT857" s="244" t="s">
        <v>225</v>
      </c>
      <c r="AU857" s="244" t="s">
        <v>85</v>
      </c>
      <c r="AV857" s="13" t="s">
        <v>83</v>
      </c>
      <c r="AW857" s="13" t="s">
        <v>38</v>
      </c>
      <c r="AX857" s="13" t="s">
        <v>76</v>
      </c>
      <c r="AY857" s="244" t="s">
        <v>214</v>
      </c>
    </row>
    <row r="858" s="13" customFormat="1">
      <c r="A858" s="13"/>
      <c r="B858" s="234"/>
      <c r="C858" s="235"/>
      <c r="D858" s="236" t="s">
        <v>225</v>
      </c>
      <c r="E858" s="237" t="s">
        <v>32</v>
      </c>
      <c r="F858" s="238" t="s">
        <v>5567</v>
      </c>
      <c r="G858" s="235"/>
      <c r="H858" s="237" t="s">
        <v>32</v>
      </c>
      <c r="I858" s="239"/>
      <c r="J858" s="235"/>
      <c r="K858" s="235"/>
      <c r="L858" s="240"/>
      <c r="M858" s="241"/>
      <c r="N858" s="242"/>
      <c r="O858" s="242"/>
      <c r="P858" s="242"/>
      <c r="Q858" s="242"/>
      <c r="R858" s="242"/>
      <c r="S858" s="242"/>
      <c r="T858" s="243"/>
      <c r="U858" s="13"/>
      <c r="V858" s="13"/>
      <c r="W858" s="13"/>
      <c r="X858" s="13"/>
      <c r="Y858" s="13"/>
      <c r="Z858" s="13"/>
      <c r="AA858" s="13"/>
      <c r="AB858" s="13"/>
      <c r="AC858" s="13"/>
      <c r="AD858" s="13"/>
      <c r="AE858" s="13"/>
      <c r="AT858" s="244" t="s">
        <v>225</v>
      </c>
      <c r="AU858" s="244" t="s">
        <v>85</v>
      </c>
      <c r="AV858" s="13" t="s">
        <v>83</v>
      </c>
      <c r="AW858" s="13" t="s">
        <v>38</v>
      </c>
      <c r="AX858" s="13" t="s">
        <v>76</v>
      </c>
      <c r="AY858" s="244" t="s">
        <v>214</v>
      </c>
    </row>
    <row r="859" s="13" customFormat="1">
      <c r="A859" s="13"/>
      <c r="B859" s="234"/>
      <c r="C859" s="235"/>
      <c r="D859" s="236" t="s">
        <v>225</v>
      </c>
      <c r="E859" s="237" t="s">
        <v>32</v>
      </c>
      <c r="F859" s="238" t="s">
        <v>5568</v>
      </c>
      <c r="G859" s="235"/>
      <c r="H859" s="237" t="s">
        <v>32</v>
      </c>
      <c r="I859" s="239"/>
      <c r="J859" s="235"/>
      <c r="K859" s="235"/>
      <c r="L859" s="240"/>
      <c r="M859" s="241"/>
      <c r="N859" s="242"/>
      <c r="O859" s="242"/>
      <c r="P859" s="242"/>
      <c r="Q859" s="242"/>
      <c r="R859" s="242"/>
      <c r="S859" s="242"/>
      <c r="T859" s="243"/>
      <c r="U859" s="13"/>
      <c r="V859" s="13"/>
      <c r="W859" s="13"/>
      <c r="X859" s="13"/>
      <c r="Y859" s="13"/>
      <c r="Z859" s="13"/>
      <c r="AA859" s="13"/>
      <c r="AB859" s="13"/>
      <c r="AC859" s="13"/>
      <c r="AD859" s="13"/>
      <c r="AE859" s="13"/>
      <c r="AT859" s="244" t="s">
        <v>225</v>
      </c>
      <c r="AU859" s="244" t="s">
        <v>85</v>
      </c>
      <c r="AV859" s="13" t="s">
        <v>83</v>
      </c>
      <c r="AW859" s="13" t="s">
        <v>38</v>
      </c>
      <c r="AX859" s="13" t="s">
        <v>76</v>
      </c>
      <c r="AY859" s="244" t="s">
        <v>214</v>
      </c>
    </row>
    <row r="860" s="13" customFormat="1">
      <c r="A860" s="13"/>
      <c r="B860" s="234"/>
      <c r="C860" s="235"/>
      <c r="D860" s="236" t="s">
        <v>225</v>
      </c>
      <c r="E860" s="237" t="s">
        <v>32</v>
      </c>
      <c r="F860" s="238" t="s">
        <v>5569</v>
      </c>
      <c r="G860" s="235"/>
      <c r="H860" s="237" t="s">
        <v>32</v>
      </c>
      <c r="I860" s="239"/>
      <c r="J860" s="235"/>
      <c r="K860" s="235"/>
      <c r="L860" s="240"/>
      <c r="M860" s="241"/>
      <c r="N860" s="242"/>
      <c r="O860" s="242"/>
      <c r="P860" s="242"/>
      <c r="Q860" s="242"/>
      <c r="R860" s="242"/>
      <c r="S860" s="242"/>
      <c r="T860" s="243"/>
      <c r="U860" s="13"/>
      <c r="V860" s="13"/>
      <c r="W860" s="13"/>
      <c r="X860" s="13"/>
      <c r="Y860" s="13"/>
      <c r="Z860" s="13"/>
      <c r="AA860" s="13"/>
      <c r="AB860" s="13"/>
      <c r="AC860" s="13"/>
      <c r="AD860" s="13"/>
      <c r="AE860" s="13"/>
      <c r="AT860" s="244" t="s">
        <v>225</v>
      </c>
      <c r="AU860" s="244" t="s">
        <v>85</v>
      </c>
      <c r="AV860" s="13" t="s">
        <v>83</v>
      </c>
      <c r="AW860" s="13" t="s">
        <v>38</v>
      </c>
      <c r="AX860" s="13" t="s">
        <v>76</v>
      </c>
      <c r="AY860" s="244" t="s">
        <v>214</v>
      </c>
    </row>
    <row r="861" s="13" customFormat="1">
      <c r="A861" s="13"/>
      <c r="B861" s="234"/>
      <c r="C861" s="235"/>
      <c r="D861" s="236" t="s">
        <v>225</v>
      </c>
      <c r="E861" s="237" t="s">
        <v>32</v>
      </c>
      <c r="F861" s="238" t="s">
        <v>5570</v>
      </c>
      <c r="G861" s="235"/>
      <c r="H861" s="237" t="s">
        <v>32</v>
      </c>
      <c r="I861" s="239"/>
      <c r="J861" s="235"/>
      <c r="K861" s="235"/>
      <c r="L861" s="240"/>
      <c r="M861" s="241"/>
      <c r="N861" s="242"/>
      <c r="O861" s="242"/>
      <c r="P861" s="242"/>
      <c r="Q861" s="242"/>
      <c r="R861" s="242"/>
      <c r="S861" s="242"/>
      <c r="T861" s="243"/>
      <c r="U861" s="13"/>
      <c r="V861" s="13"/>
      <c r="W861" s="13"/>
      <c r="X861" s="13"/>
      <c r="Y861" s="13"/>
      <c r="Z861" s="13"/>
      <c r="AA861" s="13"/>
      <c r="AB861" s="13"/>
      <c r="AC861" s="13"/>
      <c r="AD861" s="13"/>
      <c r="AE861" s="13"/>
      <c r="AT861" s="244" t="s">
        <v>225</v>
      </c>
      <c r="AU861" s="244" t="s">
        <v>85</v>
      </c>
      <c r="AV861" s="13" t="s">
        <v>83</v>
      </c>
      <c r="AW861" s="13" t="s">
        <v>38</v>
      </c>
      <c r="AX861" s="13" t="s">
        <v>76</v>
      </c>
      <c r="AY861" s="244" t="s">
        <v>214</v>
      </c>
    </row>
    <row r="862" s="14" customFormat="1">
      <c r="A862" s="14"/>
      <c r="B862" s="245"/>
      <c r="C862" s="246"/>
      <c r="D862" s="236" t="s">
        <v>225</v>
      </c>
      <c r="E862" s="247" t="s">
        <v>32</v>
      </c>
      <c r="F862" s="248" t="s">
        <v>5772</v>
      </c>
      <c r="G862" s="246"/>
      <c r="H862" s="249">
        <v>28.600000000000001</v>
      </c>
      <c r="I862" s="250"/>
      <c r="J862" s="246"/>
      <c r="K862" s="246"/>
      <c r="L862" s="251"/>
      <c r="M862" s="252"/>
      <c r="N862" s="253"/>
      <c r="O862" s="253"/>
      <c r="P862" s="253"/>
      <c r="Q862" s="253"/>
      <c r="R862" s="253"/>
      <c r="S862" s="253"/>
      <c r="T862" s="254"/>
      <c r="U862" s="14"/>
      <c r="V862" s="14"/>
      <c r="W862" s="14"/>
      <c r="X862" s="14"/>
      <c r="Y862" s="14"/>
      <c r="Z862" s="14"/>
      <c r="AA862" s="14"/>
      <c r="AB862" s="14"/>
      <c r="AC862" s="14"/>
      <c r="AD862" s="14"/>
      <c r="AE862" s="14"/>
      <c r="AT862" s="255" t="s">
        <v>225</v>
      </c>
      <c r="AU862" s="255" t="s">
        <v>85</v>
      </c>
      <c r="AV862" s="14" t="s">
        <v>85</v>
      </c>
      <c r="AW862" s="14" t="s">
        <v>38</v>
      </c>
      <c r="AX862" s="14" t="s">
        <v>76</v>
      </c>
      <c r="AY862" s="255" t="s">
        <v>214</v>
      </c>
    </row>
    <row r="863" s="15" customFormat="1">
      <c r="A863" s="15"/>
      <c r="B863" s="256"/>
      <c r="C863" s="257"/>
      <c r="D863" s="236" t="s">
        <v>225</v>
      </c>
      <c r="E863" s="258" t="s">
        <v>32</v>
      </c>
      <c r="F863" s="259" t="s">
        <v>256</v>
      </c>
      <c r="G863" s="257"/>
      <c r="H863" s="260">
        <v>79.849999999999994</v>
      </c>
      <c r="I863" s="261"/>
      <c r="J863" s="257"/>
      <c r="K863" s="257"/>
      <c r="L863" s="262"/>
      <c r="M863" s="263"/>
      <c r="N863" s="264"/>
      <c r="O863" s="264"/>
      <c r="P863" s="264"/>
      <c r="Q863" s="264"/>
      <c r="R863" s="264"/>
      <c r="S863" s="264"/>
      <c r="T863" s="265"/>
      <c r="U863" s="15"/>
      <c r="V863" s="15"/>
      <c r="W863" s="15"/>
      <c r="X863" s="15"/>
      <c r="Y863" s="15"/>
      <c r="Z863" s="15"/>
      <c r="AA863" s="15"/>
      <c r="AB863" s="15"/>
      <c r="AC863" s="15"/>
      <c r="AD863" s="15"/>
      <c r="AE863" s="15"/>
      <c r="AT863" s="266" t="s">
        <v>225</v>
      </c>
      <c r="AU863" s="266" t="s">
        <v>85</v>
      </c>
      <c r="AV863" s="15" t="s">
        <v>215</v>
      </c>
      <c r="AW863" s="15" t="s">
        <v>38</v>
      </c>
      <c r="AX863" s="15" t="s">
        <v>83</v>
      </c>
      <c r="AY863" s="266" t="s">
        <v>214</v>
      </c>
    </row>
    <row r="864" s="2" customFormat="1" ht="24.15" customHeight="1">
      <c r="A864" s="42"/>
      <c r="B864" s="43"/>
      <c r="C864" s="216" t="s">
        <v>707</v>
      </c>
      <c r="D864" s="216" t="s">
        <v>217</v>
      </c>
      <c r="E864" s="217" t="s">
        <v>5773</v>
      </c>
      <c r="F864" s="218" t="s">
        <v>5774</v>
      </c>
      <c r="G864" s="219" t="s">
        <v>230</v>
      </c>
      <c r="H864" s="220">
        <v>388.5</v>
      </c>
      <c r="I864" s="221"/>
      <c r="J864" s="222">
        <f>ROUND(I864*H864,2)</f>
        <v>0</v>
      </c>
      <c r="K864" s="218" t="s">
        <v>221</v>
      </c>
      <c r="L864" s="48"/>
      <c r="M864" s="223" t="s">
        <v>32</v>
      </c>
      <c r="N864" s="224" t="s">
        <v>47</v>
      </c>
      <c r="O864" s="88"/>
      <c r="P864" s="225">
        <f>O864*H864</f>
        <v>0</v>
      </c>
      <c r="Q864" s="225">
        <v>0.00025000000000000001</v>
      </c>
      <c r="R864" s="225">
        <f>Q864*H864</f>
        <v>0.097125000000000003</v>
      </c>
      <c r="S864" s="225">
        <v>0</v>
      </c>
      <c r="T864" s="226">
        <f>S864*H864</f>
        <v>0</v>
      </c>
      <c r="U864" s="42"/>
      <c r="V864" s="42"/>
      <c r="W864" s="42"/>
      <c r="X864" s="42"/>
      <c r="Y864" s="42"/>
      <c r="Z864" s="42"/>
      <c r="AA864" s="42"/>
      <c r="AB864" s="42"/>
      <c r="AC864" s="42"/>
      <c r="AD864" s="42"/>
      <c r="AE864" s="42"/>
      <c r="AR864" s="227" t="s">
        <v>334</v>
      </c>
      <c r="AT864" s="227" t="s">
        <v>217</v>
      </c>
      <c r="AU864" s="227" t="s">
        <v>85</v>
      </c>
      <c r="AY864" s="20" t="s">
        <v>214</v>
      </c>
      <c r="BE864" s="228">
        <f>IF(N864="základní",J864,0)</f>
        <v>0</v>
      </c>
      <c r="BF864" s="228">
        <f>IF(N864="snížená",J864,0)</f>
        <v>0</v>
      </c>
      <c r="BG864" s="228">
        <f>IF(N864="zákl. přenesená",J864,0)</f>
        <v>0</v>
      </c>
      <c r="BH864" s="228">
        <f>IF(N864="sníž. přenesená",J864,0)</f>
        <v>0</v>
      </c>
      <c r="BI864" s="228">
        <f>IF(N864="nulová",J864,0)</f>
        <v>0</v>
      </c>
      <c r="BJ864" s="20" t="s">
        <v>83</v>
      </c>
      <c r="BK864" s="228">
        <f>ROUND(I864*H864,2)</f>
        <v>0</v>
      </c>
      <c r="BL864" s="20" t="s">
        <v>334</v>
      </c>
      <c r="BM864" s="227" t="s">
        <v>5775</v>
      </c>
    </row>
    <row r="865" s="2" customFormat="1">
      <c r="A865" s="42"/>
      <c r="B865" s="43"/>
      <c r="C865" s="44"/>
      <c r="D865" s="229" t="s">
        <v>223</v>
      </c>
      <c r="E865" s="44"/>
      <c r="F865" s="230" t="s">
        <v>5776</v>
      </c>
      <c r="G865" s="44"/>
      <c r="H865" s="44"/>
      <c r="I865" s="231"/>
      <c r="J865" s="44"/>
      <c r="K865" s="44"/>
      <c r="L865" s="48"/>
      <c r="M865" s="232"/>
      <c r="N865" s="233"/>
      <c r="O865" s="88"/>
      <c r="P865" s="88"/>
      <c r="Q865" s="88"/>
      <c r="R865" s="88"/>
      <c r="S865" s="88"/>
      <c r="T865" s="89"/>
      <c r="U865" s="42"/>
      <c r="V865" s="42"/>
      <c r="W865" s="42"/>
      <c r="X865" s="42"/>
      <c r="Y865" s="42"/>
      <c r="Z865" s="42"/>
      <c r="AA865" s="42"/>
      <c r="AB865" s="42"/>
      <c r="AC865" s="42"/>
      <c r="AD865" s="42"/>
      <c r="AE865" s="42"/>
      <c r="AT865" s="20" t="s">
        <v>223</v>
      </c>
      <c r="AU865" s="20" t="s">
        <v>85</v>
      </c>
    </row>
    <row r="866" s="2" customFormat="1">
      <c r="A866" s="42"/>
      <c r="B866" s="43"/>
      <c r="C866" s="44"/>
      <c r="D866" s="236" t="s">
        <v>283</v>
      </c>
      <c r="E866" s="44"/>
      <c r="F866" s="267" t="s">
        <v>5777</v>
      </c>
      <c r="G866" s="44"/>
      <c r="H866" s="44"/>
      <c r="I866" s="231"/>
      <c r="J866" s="44"/>
      <c r="K866" s="44"/>
      <c r="L866" s="48"/>
      <c r="M866" s="232"/>
      <c r="N866" s="233"/>
      <c r="O866" s="88"/>
      <c r="P866" s="88"/>
      <c r="Q866" s="88"/>
      <c r="R866" s="88"/>
      <c r="S866" s="88"/>
      <c r="T866" s="89"/>
      <c r="U866" s="42"/>
      <c r="V866" s="42"/>
      <c r="W866" s="42"/>
      <c r="X866" s="42"/>
      <c r="Y866" s="42"/>
      <c r="Z866" s="42"/>
      <c r="AA866" s="42"/>
      <c r="AB866" s="42"/>
      <c r="AC866" s="42"/>
      <c r="AD866" s="42"/>
      <c r="AE866" s="42"/>
      <c r="AT866" s="20" t="s">
        <v>283</v>
      </c>
      <c r="AU866" s="20" t="s">
        <v>85</v>
      </c>
    </row>
    <row r="867" s="12" customFormat="1" ht="22.8" customHeight="1">
      <c r="A867" s="12"/>
      <c r="B867" s="200"/>
      <c r="C867" s="201"/>
      <c r="D867" s="202" t="s">
        <v>75</v>
      </c>
      <c r="E867" s="214" t="s">
        <v>803</v>
      </c>
      <c r="F867" s="214" t="s">
        <v>804</v>
      </c>
      <c r="G867" s="201"/>
      <c r="H867" s="201"/>
      <c r="I867" s="204"/>
      <c r="J867" s="215">
        <f>BK867</f>
        <v>0</v>
      </c>
      <c r="K867" s="201"/>
      <c r="L867" s="206"/>
      <c r="M867" s="207"/>
      <c r="N867" s="208"/>
      <c r="O867" s="208"/>
      <c r="P867" s="209">
        <f>SUM(P868:P1292)</f>
        <v>0</v>
      </c>
      <c r="Q867" s="208"/>
      <c r="R867" s="209">
        <f>SUM(R868:R1292)</f>
        <v>84.265603106719993</v>
      </c>
      <c r="S867" s="208"/>
      <c r="T867" s="210">
        <f>SUM(T868:T1292)</f>
        <v>0</v>
      </c>
      <c r="U867" s="12"/>
      <c r="V867" s="12"/>
      <c r="W867" s="12"/>
      <c r="X867" s="12"/>
      <c r="Y867" s="12"/>
      <c r="Z867" s="12"/>
      <c r="AA867" s="12"/>
      <c r="AB867" s="12"/>
      <c r="AC867" s="12"/>
      <c r="AD867" s="12"/>
      <c r="AE867" s="12"/>
      <c r="AR867" s="211" t="s">
        <v>85</v>
      </c>
      <c r="AT867" s="212" t="s">
        <v>75</v>
      </c>
      <c r="AU867" s="212" t="s">
        <v>83</v>
      </c>
      <c r="AY867" s="211" t="s">
        <v>214</v>
      </c>
      <c r="BK867" s="213">
        <f>SUM(BK868:BK1292)</f>
        <v>0</v>
      </c>
    </row>
    <row r="868" s="2" customFormat="1" ht="37.8" customHeight="1">
      <c r="A868" s="42"/>
      <c r="B868" s="43"/>
      <c r="C868" s="216" t="s">
        <v>712</v>
      </c>
      <c r="D868" s="216" t="s">
        <v>217</v>
      </c>
      <c r="E868" s="217" t="s">
        <v>5778</v>
      </c>
      <c r="F868" s="218" t="s">
        <v>5779</v>
      </c>
      <c r="G868" s="219" t="s">
        <v>230</v>
      </c>
      <c r="H868" s="220">
        <v>116.45999999999999</v>
      </c>
      <c r="I868" s="221"/>
      <c r="J868" s="222">
        <f>ROUND(I868*H868,2)</f>
        <v>0</v>
      </c>
      <c r="K868" s="218" t="s">
        <v>221</v>
      </c>
      <c r="L868" s="48"/>
      <c r="M868" s="223" t="s">
        <v>32</v>
      </c>
      <c r="N868" s="224" t="s">
        <v>47</v>
      </c>
      <c r="O868" s="88"/>
      <c r="P868" s="225">
        <f>O868*H868</f>
        <v>0</v>
      </c>
      <c r="Q868" s="225">
        <v>6.7000000000000002E-05</v>
      </c>
      <c r="R868" s="225">
        <f>Q868*H868</f>
        <v>0.0078028200000000002</v>
      </c>
      <c r="S868" s="225">
        <v>0</v>
      </c>
      <c r="T868" s="226">
        <f>S868*H868</f>
        <v>0</v>
      </c>
      <c r="U868" s="42"/>
      <c r="V868" s="42"/>
      <c r="W868" s="42"/>
      <c r="X868" s="42"/>
      <c r="Y868" s="42"/>
      <c r="Z868" s="42"/>
      <c r="AA868" s="42"/>
      <c r="AB868" s="42"/>
      <c r="AC868" s="42"/>
      <c r="AD868" s="42"/>
      <c r="AE868" s="42"/>
      <c r="AR868" s="227" t="s">
        <v>334</v>
      </c>
      <c r="AT868" s="227" t="s">
        <v>217</v>
      </c>
      <c r="AU868" s="227" t="s">
        <v>85</v>
      </c>
      <c r="AY868" s="20" t="s">
        <v>214</v>
      </c>
      <c r="BE868" s="228">
        <f>IF(N868="základní",J868,0)</f>
        <v>0</v>
      </c>
      <c r="BF868" s="228">
        <f>IF(N868="snížená",J868,0)</f>
        <v>0</v>
      </c>
      <c r="BG868" s="228">
        <f>IF(N868="zákl. přenesená",J868,0)</f>
        <v>0</v>
      </c>
      <c r="BH868" s="228">
        <f>IF(N868="sníž. přenesená",J868,0)</f>
        <v>0</v>
      </c>
      <c r="BI868" s="228">
        <f>IF(N868="nulová",J868,0)</f>
        <v>0</v>
      </c>
      <c r="BJ868" s="20" t="s">
        <v>83</v>
      </c>
      <c r="BK868" s="228">
        <f>ROUND(I868*H868,2)</f>
        <v>0</v>
      </c>
      <c r="BL868" s="20" t="s">
        <v>334</v>
      </c>
      <c r="BM868" s="227" t="s">
        <v>5780</v>
      </c>
    </row>
    <row r="869" s="2" customFormat="1">
      <c r="A869" s="42"/>
      <c r="B869" s="43"/>
      <c r="C869" s="44"/>
      <c r="D869" s="229" t="s">
        <v>223</v>
      </c>
      <c r="E869" s="44"/>
      <c r="F869" s="230" t="s">
        <v>5781</v>
      </c>
      <c r="G869" s="44"/>
      <c r="H869" s="44"/>
      <c r="I869" s="231"/>
      <c r="J869" s="44"/>
      <c r="K869" s="44"/>
      <c r="L869" s="48"/>
      <c r="M869" s="232"/>
      <c r="N869" s="233"/>
      <c r="O869" s="88"/>
      <c r="P869" s="88"/>
      <c r="Q869" s="88"/>
      <c r="R869" s="88"/>
      <c r="S869" s="88"/>
      <c r="T869" s="89"/>
      <c r="U869" s="42"/>
      <c r="V869" s="42"/>
      <c r="W869" s="42"/>
      <c r="X869" s="42"/>
      <c r="Y869" s="42"/>
      <c r="Z869" s="42"/>
      <c r="AA869" s="42"/>
      <c r="AB869" s="42"/>
      <c r="AC869" s="42"/>
      <c r="AD869" s="42"/>
      <c r="AE869" s="42"/>
      <c r="AT869" s="20" t="s">
        <v>223</v>
      </c>
      <c r="AU869" s="20" t="s">
        <v>85</v>
      </c>
    </row>
    <row r="870" s="2" customFormat="1">
      <c r="A870" s="42"/>
      <c r="B870" s="43"/>
      <c r="C870" s="44"/>
      <c r="D870" s="236" t="s">
        <v>283</v>
      </c>
      <c r="E870" s="44"/>
      <c r="F870" s="267" t="s">
        <v>5782</v>
      </c>
      <c r="G870" s="44"/>
      <c r="H870" s="44"/>
      <c r="I870" s="231"/>
      <c r="J870" s="44"/>
      <c r="K870" s="44"/>
      <c r="L870" s="48"/>
      <c r="M870" s="232"/>
      <c r="N870" s="233"/>
      <c r="O870" s="88"/>
      <c r="P870" s="88"/>
      <c r="Q870" s="88"/>
      <c r="R870" s="88"/>
      <c r="S870" s="88"/>
      <c r="T870" s="89"/>
      <c r="U870" s="42"/>
      <c r="V870" s="42"/>
      <c r="W870" s="42"/>
      <c r="X870" s="42"/>
      <c r="Y870" s="42"/>
      <c r="Z870" s="42"/>
      <c r="AA870" s="42"/>
      <c r="AB870" s="42"/>
      <c r="AC870" s="42"/>
      <c r="AD870" s="42"/>
      <c r="AE870" s="42"/>
      <c r="AT870" s="20" t="s">
        <v>283</v>
      </c>
      <c r="AU870" s="20" t="s">
        <v>85</v>
      </c>
    </row>
    <row r="871" s="13" customFormat="1">
      <c r="A871" s="13"/>
      <c r="B871" s="234"/>
      <c r="C871" s="235"/>
      <c r="D871" s="236" t="s">
        <v>225</v>
      </c>
      <c r="E871" s="237" t="s">
        <v>32</v>
      </c>
      <c r="F871" s="238" t="s">
        <v>5783</v>
      </c>
      <c r="G871" s="235"/>
      <c r="H871" s="237" t="s">
        <v>32</v>
      </c>
      <c r="I871" s="239"/>
      <c r="J871" s="235"/>
      <c r="K871" s="235"/>
      <c r="L871" s="240"/>
      <c r="M871" s="241"/>
      <c r="N871" s="242"/>
      <c r="O871" s="242"/>
      <c r="P871" s="242"/>
      <c r="Q871" s="242"/>
      <c r="R871" s="242"/>
      <c r="S871" s="242"/>
      <c r="T871" s="243"/>
      <c r="U871" s="13"/>
      <c r="V871" s="13"/>
      <c r="W871" s="13"/>
      <c r="X871" s="13"/>
      <c r="Y871" s="13"/>
      <c r="Z871" s="13"/>
      <c r="AA871" s="13"/>
      <c r="AB871" s="13"/>
      <c r="AC871" s="13"/>
      <c r="AD871" s="13"/>
      <c r="AE871" s="13"/>
      <c r="AT871" s="244" t="s">
        <v>225</v>
      </c>
      <c r="AU871" s="244" t="s">
        <v>85</v>
      </c>
      <c r="AV871" s="13" t="s">
        <v>83</v>
      </c>
      <c r="AW871" s="13" t="s">
        <v>38</v>
      </c>
      <c r="AX871" s="13" t="s">
        <v>76</v>
      </c>
      <c r="AY871" s="244" t="s">
        <v>214</v>
      </c>
    </row>
    <row r="872" s="13" customFormat="1">
      <c r="A872" s="13"/>
      <c r="B872" s="234"/>
      <c r="C872" s="235"/>
      <c r="D872" s="236" t="s">
        <v>225</v>
      </c>
      <c r="E872" s="237" t="s">
        <v>32</v>
      </c>
      <c r="F872" s="238" t="s">
        <v>5784</v>
      </c>
      <c r="G872" s="235"/>
      <c r="H872" s="237" t="s">
        <v>32</v>
      </c>
      <c r="I872" s="239"/>
      <c r="J872" s="235"/>
      <c r="K872" s="235"/>
      <c r="L872" s="240"/>
      <c r="M872" s="241"/>
      <c r="N872" s="242"/>
      <c r="O872" s="242"/>
      <c r="P872" s="242"/>
      <c r="Q872" s="242"/>
      <c r="R872" s="242"/>
      <c r="S872" s="242"/>
      <c r="T872" s="243"/>
      <c r="U872" s="13"/>
      <c r="V872" s="13"/>
      <c r="W872" s="13"/>
      <c r="X872" s="13"/>
      <c r="Y872" s="13"/>
      <c r="Z872" s="13"/>
      <c r="AA872" s="13"/>
      <c r="AB872" s="13"/>
      <c r="AC872" s="13"/>
      <c r="AD872" s="13"/>
      <c r="AE872" s="13"/>
      <c r="AT872" s="244" t="s">
        <v>225</v>
      </c>
      <c r="AU872" s="244" t="s">
        <v>85</v>
      </c>
      <c r="AV872" s="13" t="s">
        <v>83</v>
      </c>
      <c r="AW872" s="13" t="s">
        <v>38</v>
      </c>
      <c r="AX872" s="13" t="s">
        <v>76</v>
      </c>
      <c r="AY872" s="244" t="s">
        <v>214</v>
      </c>
    </row>
    <row r="873" s="13" customFormat="1">
      <c r="A873" s="13"/>
      <c r="B873" s="234"/>
      <c r="C873" s="235"/>
      <c r="D873" s="236" t="s">
        <v>225</v>
      </c>
      <c r="E873" s="237" t="s">
        <v>32</v>
      </c>
      <c r="F873" s="238" t="s">
        <v>5785</v>
      </c>
      <c r="G873" s="235"/>
      <c r="H873" s="237" t="s">
        <v>32</v>
      </c>
      <c r="I873" s="239"/>
      <c r="J873" s="235"/>
      <c r="K873" s="235"/>
      <c r="L873" s="240"/>
      <c r="M873" s="241"/>
      <c r="N873" s="242"/>
      <c r="O873" s="242"/>
      <c r="P873" s="242"/>
      <c r="Q873" s="242"/>
      <c r="R873" s="242"/>
      <c r="S873" s="242"/>
      <c r="T873" s="243"/>
      <c r="U873" s="13"/>
      <c r="V873" s="13"/>
      <c r="W873" s="13"/>
      <c r="X873" s="13"/>
      <c r="Y873" s="13"/>
      <c r="Z873" s="13"/>
      <c r="AA873" s="13"/>
      <c r="AB873" s="13"/>
      <c r="AC873" s="13"/>
      <c r="AD873" s="13"/>
      <c r="AE873" s="13"/>
      <c r="AT873" s="244" t="s">
        <v>225</v>
      </c>
      <c r="AU873" s="244" t="s">
        <v>85</v>
      </c>
      <c r="AV873" s="13" t="s">
        <v>83</v>
      </c>
      <c r="AW873" s="13" t="s">
        <v>38</v>
      </c>
      <c r="AX873" s="13" t="s">
        <v>76</v>
      </c>
      <c r="AY873" s="244" t="s">
        <v>214</v>
      </c>
    </row>
    <row r="874" s="13" customFormat="1">
      <c r="A874" s="13"/>
      <c r="B874" s="234"/>
      <c r="C874" s="235"/>
      <c r="D874" s="236" t="s">
        <v>225</v>
      </c>
      <c r="E874" s="237" t="s">
        <v>32</v>
      </c>
      <c r="F874" s="238" t="s">
        <v>5786</v>
      </c>
      <c r="G874" s="235"/>
      <c r="H874" s="237" t="s">
        <v>32</v>
      </c>
      <c r="I874" s="239"/>
      <c r="J874" s="235"/>
      <c r="K874" s="235"/>
      <c r="L874" s="240"/>
      <c r="M874" s="241"/>
      <c r="N874" s="242"/>
      <c r="O874" s="242"/>
      <c r="P874" s="242"/>
      <c r="Q874" s="242"/>
      <c r="R874" s="242"/>
      <c r="S874" s="242"/>
      <c r="T874" s="243"/>
      <c r="U874" s="13"/>
      <c r="V874" s="13"/>
      <c r="W874" s="13"/>
      <c r="X874" s="13"/>
      <c r="Y874" s="13"/>
      <c r="Z874" s="13"/>
      <c r="AA874" s="13"/>
      <c r="AB874" s="13"/>
      <c r="AC874" s="13"/>
      <c r="AD874" s="13"/>
      <c r="AE874" s="13"/>
      <c r="AT874" s="244" t="s">
        <v>225</v>
      </c>
      <c r="AU874" s="244" t="s">
        <v>85</v>
      </c>
      <c r="AV874" s="13" t="s">
        <v>83</v>
      </c>
      <c r="AW874" s="13" t="s">
        <v>38</v>
      </c>
      <c r="AX874" s="13" t="s">
        <v>76</v>
      </c>
      <c r="AY874" s="244" t="s">
        <v>214</v>
      </c>
    </row>
    <row r="875" s="13" customFormat="1">
      <c r="A875" s="13"/>
      <c r="B875" s="234"/>
      <c r="C875" s="235"/>
      <c r="D875" s="236" t="s">
        <v>225</v>
      </c>
      <c r="E875" s="237" t="s">
        <v>32</v>
      </c>
      <c r="F875" s="238" t="s">
        <v>5787</v>
      </c>
      <c r="G875" s="235"/>
      <c r="H875" s="237" t="s">
        <v>32</v>
      </c>
      <c r="I875" s="239"/>
      <c r="J875" s="235"/>
      <c r="K875" s="235"/>
      <c r="L875" s="240"/>
      <c r="M875" s="241"/>
      <c r="N875" s="242"/>
      <c r="O875" s="242"/>
      <c r="P875" s="242"/>
      <c r="Q875" s="242"/>
      <c r="R875" s="242"/>
      <c r="S875" s="242"/>
      <c r="T875" s="243"/>
      <c r="U875" s="13"/>
      <c r="V875" s="13"/>
      <c r="W875" s="13"/>
      <c r="X875" s="13"/>
      <c r="Y875" s="13"/>
      <c r="Z875" s="13"/>
      <c r="AA875" s="13"/>
      <c r="AB875" s="13"/>
      <c r="AC875" s="13"/>
      <c r="AD875" s="13"/>
      <c r="AE875" s="13"/>
      <c r="AT875" s="244" t="s">
        <v>225</v>
      </c>
      <c r="AU875" s="244" t="s">
        <v>85</v>
      </c>
      <c r="AV875" s="13" t="s">
        <v>83</v>
      </c>
      <c r="AW875" s="13" t="s">
        <v>38</v>
      </c>
      <c r="AX875" s="13" t="s">
        <v>76</v>
      </c>
      <c r="AY875" s="244" t="s">
        <v>214</v>
      </c>
    </row>
    <row r="876" s="14" customFormat="1">
      <c r="A876" s="14"/>
      <c r="B876" s="245"/>
      <c r="C876" s="246"/>
      <c r="D876" s="236" t="s">
        <v>225</v>
      </c>
      <c r="E876" s="247" t="s">
        <v>32</v>
      </c>
      <c r="F876" s="248" t="s">
        <v>5788</v>
      </c>
      <c r="G876" s="246"/>
      <c r="H876" s="249">
        <v>6.6600000000000001</v>
      </c>
      <c r="I876" s="250"/>
      <c r="J876" s="246"/>
      <c r="K876" s="246"/>
      <c r="L876" s="251"/>
      <c r="M876" s="252"/>
      <c r="N876" s="253"/>
      <c r="O876" s="253"/>
      <c r="P876" s="253"/>
      <c r="Q876" s="253"/>
      <c r="R876" s="253"/>
      <c r="S876" s="253"/>
      <c r="T876" s="254"/>
      <c r="U876" s="14"/>
      <c r="V876" s="14"/>
      <c r="W876" s="14"/>
      <c r="X876" s="14"/>
      <c r="Y876" s="14"/>
      <c r="Z876" s="14"/>
      <c r="AA876" s="14"/>
      <c r="AB876" s="14"/>
      <c r="AC876" s="14"/>
      <c r="AD876" s="14"/>
      <c r="AE876" s="14"/>
      <c r="AT876" s="255" t="s">
        <v>225</v>
      </c>
      <c r="AU876" s="255" t="s">
        <v>85</v>
      </c>
      <c r="AV876" s="14" t="s">
        <v>85</v>
      </c>
      <c r="AW876" s="14" t="s">
        <v>38</v>
      </c>
      <c r="AX876" s="14" t="s">
        <v>76</v>
      </c>
      <c r="AY876" s="255" t="s">
        <v>214</v>
      </c>
    </row>
    <row r="877" s="13" customFormat="1">
      <c r="A877" s="13"/>
      <c r="B877" s="234"/>
      <c r="C877" s="235"/>
      <c r="D877" s="236" t="s">
        <v>225</v>
      </c>
      <c r="E877" s="237" t="s">
        <v>32</v>
      </c>
      <c r="F877" s="238" t="s">
        <v>5789</v>
      </c>
      <c r="G877" s="235"/>
      <c r="H877" s="237" t="s">
        <v>32</v>
      </c>
      <c r="I877" s="239"/>
      <c r="J877" s="235"/>
      <c r="K877" s="235"/>
      <c r="L877" s="240"/>
      <c r="M877" s="241"/>
      <c r="N877" s="242"/>
      <c r="O877" s="242"/>
      <c r="P877" s="242"/>
      <c r="Q877" s="242"/>
      <c r="R877" s="242"/>
      <c r="S877" s="242"/>
      <c r="T877" s="243"/>
      <c r="U877" s="13"/>
      <c r="V877" s="13"/>
      <c r="W877" s="13"/>
      <c r="X877" s="13"/>
      <c r="Y877" s="13"/>
      <c r="Z877" s="13"/>
      <c r="AA877" s="13"/>
      <c r="AB877" s="13"/>
      <c r="AC877" s="13"/>
      <c r="AD877" s="13"/>
      <c r="AE877" s="13"/>
      <c r="AT877" s="244" t="s">
        <v>225</v>
      </c>
      <c r="AU877" s="244" t="s">
        <v>85</v>
      </c>
      <c r="AV877" s="13" t="s">
        <v>83</v>
      </c>
      <c r="AW877" s="13" t="s">
        <v>38</v>
      </c>
      <c r="AX877" s="13" t="s">
        <v>76</v>
      </c>
      <c r="AY877" s="244" t="s">
        <v>214</v>
      </c>
    </row>
    <row r="878" s="13" customFormat="1">
      <c r="A878" s="13"/>
      <c r="B878" s="234"/>
      <c r="C878" s="235"/>
      <c r="D878" s="236" t="s">
        <v>225</v>
      </c>
      <c r="E878" s="237" t="s">
        <v>32</v>
      </c>
      <c r="F878" s="238" t="s">
        <v>5790</v>
      </c>
      <c r="G878" s="235"/>
      <c r="H878" s="237" t="s">
        <v>32</v>
      </c>
      <c r="I878" s="239"/>
      <c r="J878" s="235"/>
      <c r="K878" s="235"/>
      <c r="L878" s="240"/>
      <c r="M878" s="241"/>
      <c r="N878" s="242"/>
      <c r="O878" s="242"/>
      <c r="P878" s="242"/>
      <c r="Q878" s="242"/>
      <c r="R878" s="242"/>
      <c r="S878" s="242"/>
      <c r="T878" s="243"/>
      <c r="U878" s="13"/>
      <c r="V878" s="13"/>
      <c r="W878" s="13"/>
      <c r="X878" s="13"/>
      <c r="Y878" s="13"/>
      <c r="Z878" s="13"/>
      <c r="AA878" s="13"/>
      <c r="AB878" s="13"/>
      <c r="AC878" s="13"/>
      <c r="AD878" s="13"/>
      <c r="AE878" s="13"/>
      <c r="AT878" s="244" t="s">
        <v>225</v>
      </c>
      <c r="AU878" s="244" t="s">
        <v>85</v>
      </c>
      <c r="AV878" s="13" t="s">
        <v>83</v>
      </c>
      <c r="AW878" s="13" t="s">
        <v>38</v>
      </c>
      <c r="AX878" s="13" t="s">
        <v>76</v>
      </c>
      <c r="AY878" s="244" t="s">
        <v>214</v>
      </c>
    </row>
    <row r="879" s="13" customFormat="1">
      <c r="A879" s="13"/>
      <c r="B879" s="234"/>
      <c r="C879" s="235"/>
      <c r="D879" s="236" t="s">
        <v>225</v>
      </c>
      <c r="E879" s="237" t="s">
        <v>32</v>
      </c>
      <c r="F879" s="238" t="s">
        <v>5791</v>
      </c>
      <c r="G879" s="235"/>
      <c r="H879" s="237" t="s">
        <v>32</v>
      </c>
      <c r="I879" s="239"/>
      <c r="J879" s="235"/>
      <c r="K879" s="235"/>
      <c r="L879" s="240"/>
      <c r="M879" s="241"/>
      <c r="N879" s="242"/>
      <c r="O879" s="242"/>
      <c r="P879" s="242"/>
      <c r="Q879" s="242"/>
      <c r="R879" s="242"/>
      <c r="S879" s="242"/>
      <c r="T879" s="243"/>
      <c r="U879" s="13"/>
      <c r="V879" s="13"/>
      <c r="W879" s="13"/>
      <c r="X879" s="13"/>
      <c r="Y879" s="13"/>
      <c r="Z879" s="13"/>
      <c r="AA879" s="13"/>
      <c r="AB879" s="13"/>
      <c r="AC879" s="13"/>
      <c r="AD879" s="13"/>
      <c r="AE879" s="13"/>
      <c r="AT879" s="244" t="s">
        <v>225</v>
      </c>
      <c r="AU879" s="244" t="s">
        <v>85</v>
      </c>
      <c r="AV879" s="13" t="s">
        <v>83</v>
      </c>
      <c r="AW879" s="13" t="s">
        <v>38</v>
      </c>
      <c r="AX879" s="13" t="s">
        <v>76</v>
      </c>
      <c r="AY879" s="244" t="s">
        <v>214</v>
      </c>
    </row>
    <row r="880" s="13" customFormat="1">
      <c r="A880" s="13"/>
      <c r="B880" s="234"/>
      <c r="C880" s="235"/>
      <c r="D880" s="236" t="s">
        <v>225</v>
      </c>
      <c r="E880" s="237" t="s">
        <v>32</v>
      </c>
      <c r="F880" s="238" t="s">
        <v>5786</v>
      </c>
      <c r="G880" s="235"/>
      <c r="H880" s="237" t="s">
        <v>32</v>
      </c>
      <c r="I880" s="239"/>
      <c r="J880" s="235"/>
      <c r="K880" s="235"/>
      <c r="L880" s="240"/>
      <c r="M880" s="241"/>
      <c r="N880" s="242"/>
      <c r="O880" s="242"/>
      <c r="P880" s="242"/>
      <c r="Q880" s="242"/>
      <c r="R880" s="242"/>
      <c r="S880" s="242"/>
      <c r="T880" s="243"/>
      <c r="U880" s="13"/>
      <c r="V880" s="13"/>
      <c r="W880" s="13"/>
      <c r="X880" s="13"/>
      <c r="Y880" s="13"/>
      <c r="Z880" s="13"/>
      <c r="AA880" s="13"/>
      <c r="AB880" s="13"/>
      <c r="AC880" s="13"/>
      <c r="AD880" s="13"/>
      <c r="AE880" s="13"/>
      <c r="AT880" s="244" t="s">
        <v>225</v>
      </c>
      <c r="AU880" s="244" t="s">
        <v>85</v>
      </c>
      <c r="AV880" s="13" t="s">
        <v>83</v>
      </c>
      <c r="AW880" s="13" t="s">
        <v>38</v>
      </c>
      <c r="AX880" s="13" t="s">
        <v>76</v>
      </c>
      <c r="AY880" s="244" t="s">
        <v>214</v>
      </c>
    </row>
    <row r="881" s="13" customFormat="1">
      <c r="A881" s="13"/>
      <c r="B881" s="234"/>
      <c r="C881" s="235"/>
      <c r="D881" s="236" t="s">
        <v>225</v>
      </c>
      <c r="E881" s="237" t="s">
        <v>32</v>
      </c>
      <c r="F881" s="238" t="s">
        <v>5792</v>
      </c>
      <c r="G881" s="235"/>
      <c r="H881" s="237" t="s">
        <v>32</v>
      </c>
      <c r="I881" s="239"/>
      <c r="J881" s="235"/>
      <c r="K881" s="235"/>
      <c r="L881" s="240"/>
      <c r="M881" s="241"/>
      <c r="N881" s="242"/>
      <c r="O881" s="242"/>
      <c r="P881" s="242"/>
      <c r="Q881" s="242"/>
      <c r="R881" s="242"/>
      <c r="S881" s="242"/>
      <c r="T881" s="243"/>
      <c r="U881" s="13"/>
      <c r="V881" s="13"/>
      <c r="W881" s="13"/>
      <c r="X881" s="13"/>
      <c r="Y881" s="13"/>
      <c r="Z881" s="13"/>
      <c r="AA881" s="13"/>
      <c r="AB881" s="13"/>
      <c r="AC881" s="13"/>
      <c r="AD881" s="13"/>
      <c r="AE881" s="13"/>
      <c r="AT881" s="244" t="s">
        <v>225</v>
      </c>
      <c r="AU881" s="244" t="s">
        <v>85</v>
      </c>
      <c r="AV881" s="13" t="s">
        <v>83</v>
      </c>
      <c r="AW881" s="13" t="s">
        <v>38</v>
      </c>
      <c r="AX881" s="13" t="s">
        <v>76</v>
      </c>
      <c r="AY881" s="244" t="s">
        <v>214</v>
      </c>
    </row>
    <row r="882" s="14" customFormat="1">
      <c r="A882" s="14"/>
      <c r="B882" s="245"/>
      <c r="C882" s="246"/>
      <c r="D882" s="236" t="s">
        <v>225</v>
      </c>
      <c r="E882" s="247" t="s">
        <v>32</v>
      </c>
      <c r="F882" s="248" t="s">
        <v>5793</v>
      </c>
      <c r="G882" s="246"/>
      <c r="H882" s="249">
        <v>37.799999999999997</v>
      </c>
      <c r="I882" s="250"/>
      <c r="J882" s="246"/>
      <c r="K882" s="246"/>
      <c r="L882" s="251"/>
      <c r="M882" s="252"/>
      <c r="N882" s="253"/>
      <c r="O882" s="253"/>
      <c r="P882" s="253"/>
      <c r="Q882" s="253"/>
      <c r="R882" s="253"/>
      <c r="S882" s="253"/>
      <c r="T882" s="254"/>
      <c r="U882" s="14"/>
      <c r="V882" s="14"/>
      <c r="W882" s="14"/>
      <c r="X882" s="14"/>
      <c r="Y882" s="14"/>
      <c r="Z882" s="14"/>
      <c r="AA882" s="14"/>
      <c r="AB882" s="14"/>
      <c r="AC882" s="14"/>
      <c r="AD882" s="14"/>
      <c r="AE882" s="14"/>
      <c r="AT882" s="255" t="s">
        <v>225</v>
      </c>
      <c r="AU882" s="255" t="s">
        <v>85</v>
      </c>
      <c r="AV882" s="14" t="s">
        <v>85</v>
      </c>
      <c r="AW882" s="14" t="s">
        <v>38</v>
      </c>
      <c r="AX882" s="14" t="s">
        <v>76</v>
      </c>
      <c r="AY882" s="255" t="s">
        <v>214</v>
      </c>
    </row>
    <row r="883" s="13" customFormat="1">
      <c r="A883" s="13"/>
      <c r="B883" s="234"/>
      <c r="C883" s="235"/>
      <c r="D883" s="236" t="s">
        <v>225</v>
      </c>
      <c r="E883" s="237" t="s">
        <v>32</v>
      </c>
      <c r="F883" s="238" t="s">
        <v>5794</v>
      </c>
      <c r="G883" s="235"/>
      <c r="H883" s="237" t="s">
        <v>32</v>
      </c>
      <c r="I883" s="239"/>
      <c r="J883" s="235"/>
      <c r="K883" s="235"/>
      <c r="L883" s="240"/>
      <c r="M883" s="241"/>
      <c r="N883" s="242"/>
      <c r="O883" s="242"/>
      <c r="P883" s="242"/>
      <c r="Q883" s="242"/>
      <c r="R883" s="242"/>
      <c r="S883" s="242"/>
      <c r="T883" s="243"/>
      <c r="U883" s="13"/>
      <c r="V883" s="13"/>
      <c r="W883" s="13"/>
      <c r="X883" s="13"/>
      <c r="Y883" s="13"/>
      <c r="Z883" s="13"/>
      <c r="AA883" s="13"/>
      <c r="AB883" s="13"/>
      <c r="AC883" s="13"/>
      <c r="AD883" s="13"/>
      <c r="AE883" s="13"/>
      <c r="AT883" s="244" t="s">
        <v>225</v>
      </c>
      <c r="AU883" s="244" t="s">
        <v>85</v>
      </c>
      <c r="AV883" s="13" t="s">
        <v>83</v>
      </c>
      <c r="AW883" s="13" t="s">
        <v>38</v>
      </c>
      <c r="AX883" s="13" t="s">
        <v>76</v>
      </c>
      <c r="AY883" s="244" t="s">
        <v>214</v>
      </c>
    </row>
    <row r="884" s="13" customFormat="1">
      <c r="A884" s="13"/>
      <c r="B884" s="234"/>
      <c r="C884" s="235"/>
      <c r="D884" s="236" t="s">
        <v>225</v>
      </c>
      <c r="E884" s="237" t="s">
        <v>32</v>
      </c>
      <c r="F884" s="238" t="s">
        <v>5795</v>
      </c>
      <c r="G884" s="235"/>
      <c r="H884" s="237" t="s">
        <v>32</v>
      </c>
      <c r="I884" s="239"/>
      <c r="J884" s="235"/>
      <c r="K884" s="235"/>
      <c r="L884" s="240"/>
      <c r="M884" s="241"/>
      <c r="N884" s="242"/>
      <c r="O884" s="242"/>
      <c r="P884" s="242"/>
      <c r="Q884" s="242"/>
      <c r="R884" s="242"/>
      <c r="S884" s="242"/>
      <c r="T884" s="243"/>
      <c r="U884" s="13"/>
      <c r="V884" s="13"/>
      <c r="W884" s="13"/>
      <c r="X884" s="13"/>
      <c r="Y884" s="13"/>
      <c r="Z884" s="13"/>
      <c r="AA884" s="13"/>
      <c r="AB884" s="13"/>
      <c r="AC884" s="13"/>
      <c r="AD884" s="13"/>
      <c r="AE884" s="13"/>
      <c r="AT884" s="244" t="s">
        <v>225</v>
      </c>
      <c r="AU884" s="244" t="s">
        <v>85</v>
      </c>
      <c r="AV884" s="13" t="s">
        <v>83</v>
      </c>
      <c r="AW884" s="13" t="s">
        <v>38</v>
      </c>
      <c r="AX884" s="13" t="s">
        <v>76</v>
      </c>
      <c r="AY884" s="244" t="s">
        <v>214</v>
      </c>
    </row>
    <row r="885" s="13" customFormat="1">
      <c r="A885" s="13"/>
      <c r="B885" s="234"/>
      <c r="C885" s="235"/>
      <c r="D885" s="236" t="s">
        <v>225</v>
      </c>
      <c r="E885" s="237" t="s">
        <v>32</v>
      </c>
      <c r="F885" s="238" t="s">
        <v>5796</v>
      </c>
      <c r="G885" s="235"/>
      <c r="H885" s="237" t="s">
        <v>32</v>
      </c>
      <c r="I885" s="239"/>
      <c r="J885" s="235"/>
      <c r="K885" s="235"/>
      <c r="L885" s="240"/>
      <c r="M885" s="241"/>
      <c r="N885" s="242"/>
      <c r="O885" s="242"/>
      <c r="P885" s="242"/>
      <c r="Q885" s="242"/>
      <c r="R885" s="242"/>
      <c r="S885" s="242"/>
      <c r="T885" s="243"/>
      <c r="U885" s="13"/>
      <c r="V885" s="13"/>
      <c r="W885" s="13"/>
      <c r="X885" s="13"/>
      <c r="Y885" s="13"/>
      <c r="Z885" s="13"/>
      <c r="AA885" s="13"/>
      <c r="AB885" s="13"/>
      <c r="AC885" s="13"/>
      <c r="AD885" s="13"/>
      <c r="AE885" s="13"/>
      <c r="AT885" s="244" t="s">
        <v>225</v>
      </c>
      <c r="AU885" s="244" t="s">
        <v>85</v>
      </c>
      <c r="AV885" s="13" t="s">
        <v>83</v>
      </c>
      <c r="AW885" s="13" t="s">
        <v>38</v>
      </c>
      <c r="AX885" s="13" t="s">
        <v>76</v>
      </c>
      <c r="AY885" s="244" t="s">
        <v>214</v>
      </c>
    </row>
    <row r="886" s="13" customFormat="1">
      <c r="A886" s="13"/>
      <c r="B886" s="234"/>
      <c r="C886" s="235"/>
      <c r="D886" s="236" t="s">
        <v>225</v>
      </c>
      <c r="E886" s="237" t="s">
        <v>32</v>
      </c>
      <c r="F886" s="238" t="s">
        <v>5797</v>
      </c>
      <c r="G886" s="235"/>
      <c r="H886" s="237" t="s">
        <v>32</v>
      </c>
      <c r="I886" s="239"/>
      <c r="J886" s="235"/>
      <c r="K886" s="235"/>
      <c r="L886" s="240"/>
      <c r="M886" s="241"/>
      <c r="N886" s="242"/>
      <c r="O886" s="242"/>
      <c r="P886" s="242"/>
      <c r="Q886" s="242"/>
      <c r="R886" s="242"/>
      <c r="S886" s="242"/>
      <c r="T886" s="243"/>
      <c r="U886" s="13"/>
      <c r="V886" s="13"/>
      <c r="W886" s="13"/>
      <c r="X886" s="13"/>
      <c r="Y886" s="13"/>
      <c r="Z886" s="13"/>
      <c r="AA886" s="13"/>
      <c r="AB886" s="13"/>
      <c r="AC886" s="13"/>
      <c r="AD886" s="13"/>
      <c r="AE886" s="13"/>
      <c r="AT886" s="244" t="s">
        <v>225</v>
      </c>
      <c r="AU886" s="244" t="s">
        <v>85</v>
      </c>
      <c r="AV886" s="13" t="s">
        <v>83</v>
      </c>
      <c r="AW886" s="13" t="s">
        <v>38</v>
      </c>
      <c r="AX886" s="13" t="s">
        <v>76</v>
      </c>
      <c r="AY886" s="244" t="s">
        <v>214</v>
      </c>
    </row>
    <row r="887" s="13" customFormat="1">
      <c r="A887" s="13"/>
      <c r="B887" s="234"/>
      <c r="C887" s="235"/>
      <c r="D887" s="236" t="s">
        <v>225</v>
      </c>
      <c r="E887" s="237" t="s">
        <v>32</v>
      </c>
      <c r="F887" s="238" t="s">
        <v>5798</v>
      </c>
      <c r="G887" s="235"/>
      <c r="H887" s="237" t="s">
        <v>32</v>
      </c>
      <c r="I887" s="239"/>
      <c r="J887" s="235"/>
      <c r="K887" s="235"/>
      <c r="L887" s="240"/>
      <c r="M887" s="241"/>
      <c r="N887" s="242"/>
      <c r="O887" s="242"/>
      <c r="P887" s="242"/>
      <c r="Q887" s="242"/>
      <c r="R887" s="242"/>
      <c r="S887" s="242"/>
      <c r="T887" s="243"/>
      <c r="U887" s="13"/>
      <c r="V887" s="13"/>
      <c r="W887" s="13"/>
      <c r="X887" s="13"/>
      <c r="Y887" s="13"/>
      <c r="Z887" s="13"/>
      <c r="AA887" s="13"/>
      <c r="AB887" s="13"/>
      <c r="AC887" s="13"/>
      <c r="AD887" s="13"/>
      <c r="AE887" s="13"/>
      <c r="AT887" s="244" t="s">
        <v>225</v>
      </c>
      <c r="AU887" s="244" t="s">
        <v>85</v>
      </c>
      <c r="AV887" s="13" t="s">
        <v>83</v>
      </c>
      <c r="AW887" s="13" t="s">
        <v>38</v>
      </c>
      <c r="AX887" s="13" t="s">
        <v>76</v>
      </c>
      <c r="AY887" s="244" t="s">
        <v>214</v>
      </c>
    </row>
    <row r="888" s="13" customFormat="1">
      <c r="A888" s="13"/>
      <c r="B888" s="234"/>
      <c r="C888" s="235"/>
      <c r="D888" s="236" t="s">
        <v>225</v>
      </c>
      <c r="E888" s="237" t="s">
        <v>32</v>
      </c>
      <c r="F888" s="238" t="s">
        <v>5799</v>
      </c>
      <c r="G888" s="235"/>
      <c r="H888" s="237" t="s">
        <v>32</v>
      </c>
      <c r="I888" s="239"/>
      <c r="J888" s="235"/>
      <c r="K888" s="235"/>
      <c r="L888" s="240"/>
      <c r="M888" s="241"/>
      <c r="N888" s="242"/>
      <c r="O888" s="242"/>
      <c r="P888" s="242"/>
      <c r="Q888" s="242"/>
      <c r="R888" s="242"/>
      <c r="S888" s="242"/>
      <c r="T888" s="243"/>
      <c r="U888" s="13"/>
      <c r="V888" s="13"/>
      <c r="W888" s="13"/>
      <c r="X888" s="13"/>
      <c r="Y888" s="13"/>
      <c r="Z888" s="13"/>
      <c r="AA888" s="13"/>
      <c r="AB888" s="13"/>
      <c r="AC888" s="13"/>
      <c r="AD888" s="13"/>
      <c r="AE888" s="13"/>
      <c r="AT888" s="244" t="s">
        <v>225</v>
      </c>
      <c r="AU888" s="244" t="s">
        <v>85</v>
      </c>
      <c r="AV888" s="13" t="s">
        <v>83</v>
      </c>
      <c r="AW888" s="13" t="s">
        <v>38</v>
      </c>
      <c r="AX888" s="13" t="s">
        <v>76</v>
      </c>
      <c r="AY888" s="244" t="s">
        <v>214</v>
      </c>
    </row>
    <row r="889" s="13" customFormat="1">
      <c r="A889" s="13"/>
      <c r="B889" s="234"/>
      <c r="C889" s="235"/>
      <c r="D889" s="236" t="s">
        <v>225</v>
      </c>
      <c r="E889" s="237" t="s">
        <v>32</v>
      </c>
      <c r="F889" s="238" t="s">
        <v>5800</v>
      </c>
      <c r="G889" s="235"/>
      <c r="H889" s="237" t="s">
        <v>32</v>
      </c>
      <c r="I889" s="239"/>
      <c r="J889" s="235"/>
      <c r="K889" s="235"/>
      <c r="L889" s="240"/>
      <c r="M889" s="241"/>
      <c r="N889" s="242"/>
      <c r="O889" s="242"/>
      <c r="P889" s="242"/>
      <c r="Q889" s="242"/>
      <c r="R889" s="242"/>
      <c r="S889" s="242"/>
      <c r="T889" s="243"/>
      <c r="U889" s="13"/>
      <c r="V889" s="13"/>
      <c r="W889" s="13"/>
      <c r="X889" s="13"/>
      <c r="Y889" s="13"/>
      <c r="Z889" s="13"/>
      <c r="AA889" s="13"/>
      <c r="AB889" s="13"/>
      <c r="AC889" s="13"/>
      <c r="AD889" s="13"/>
      <c r="AE889" s="13"/>
      <c r="AT889" s="244" t="s">
        <v>225</v>
      </c>
      <c r="AU889" s="244" t="s">
        <v>85</v>
      </c>
      <c r="AV889" s="13" t="s">
        <v>83</v>
      </c>
      <c r="AW889" s="13" t="s">
        <v>38</v>
      </c>
      <c r="AX889" s="13" t="s">
        <v>76</v>
      </c>
      <c r="AY889" s="244" t="s">
        <v>214</v>
      </c>
    </row>
    <row r="890" s="13" customFormat="1">
      <c r="A890" s="13"/>
      <c r="B890" s="234"/>
      <c r="C890" s="235"/>
      <c r="D890" s="236" t="s">
        <v>225</v>
      </c>
      <c r="E890" s="237" t="s">
        <v>32</v>
      </c>
      <c r="F890" s="238" t="s">
        <v>5801</v>
      </c>
      <c r="G890" s="235"/>
      <c r="H890" s="237" t="s">
        <v>32</v>
      </c>
      <c r="I890" s="239"/>
      <c r="J890" s="235"/>
      <c r="K890" s="235"/>
      <c r="L890" s="240"/>
      <c r="M890" s="241"/>
      <c r="N890" s="242"/>
      <c r="O890" s="242"/>
      <c r="P890" s="242"/>
      <c r="Q890" s="242"/>
      <c r="R890" s="242"/>
      <c r="S890" s="242"/>
      <c r="T890" s="243"/>
      <c r="U890" s="13"/>
      <c r="V890" s="13"/>
      <c r="W890" s="13"/>
      <c r="X890" s="13"/>
      <c r="Y890" s="13"/>
      <c r="Z890" s="13"/>
      <c r="AA890" s="13"/>
      <c r="AB890" s="13"/>
      <c r="AC890" s="13"/>
      <c r="AD890" s="13"/>
      <c r="AE890" s="13"/>
      <c r="AT890" s="244" t="s">
        <v>225</v>
      </c>
      <c r="AU890" s="244" t="s">
        <v>85</v>
      </c>
      <c r="AV890" s="13" t="s">
        <v>83</v>
      </c>
      <c r="AW890" s="13" t="s">
        <v>38</v>
      </c>
      <c r="AX890" s="13" t="s">
        <v>76</v>
      </c>
      <c r="AY890" s="244" t="s">
        <v>214</v>
      </c>
    </row>
    <row r="891" s="14" customFormat="1">
      <c r="A891" s="14"/>
      <c r="B891" s="245"/>
      <c r="C891" s="246"/>
      <c r="D891" s="236" t="s">
        <v>225</v>
      </c>
      <c r="E891" s="247" t="s">
        <v>32</v>
      </c>
      <c r="F891" s="248" t="s">
        <v>5802</v>
      </c>
      <c r="G891" s="246"/>
      <c r="H891" s="249">
        <v>72</v>
      </c>
      <c r="I891" s="250"/>
      <c r="J891" s="246"/>
      <c r="K891" s="246"/>
      <c r="L891" s="251"/>
      <c r="M891" s="252"/>
      <c r="N891" s="253"/>
      <c r="O891" s="253"/>
      <c r="P891" s="253"/>
      <c r="Q891" s="253"/>
      <c r="R891" s="253"/>
      <c r="S891" s="253"/>
      <c r="T891" s="254"/>
      <c r="U891" s="14"/>
      <c r="V891" s="14"/>
      <c r="W891" s="14"/>
      <c r="X891" s="14"/>
      <c r="Y891" s="14"/>
      <c r="Z891" s="14"/>
      <c r="AA891" s="14"/>
      <c r="AB891" s="14"/>
      <c r="AC891" s="14"/>
      <c r="AD891" s="14"/>
      <c r="AE891" s="14"/>
      <c r="AT891" s="255" t="s">
        <v>225</v>
      </c>
      <c r="AU891" s="255" t="s">
        <v>85</v>
      </c>
      <c r="AV891" s="14" t="s">
        <v>85</v>
      </c>
      <c r="AW891" s="14" t="s">
        <v>38</v>
      </c>
      <c r="AX891" s="14" t="s">
        <v>76</v>
      </c>
      <c r="AY891" s="255" t="s">
        <v>214</v>
      </c>
    </row>
    <row r="892" s="15" customFormat="1">
      <c r="A892" s="15"/>
      <c r="B892" s="256"/>
      <c r="C892" s="257"/>
      <c r="D892" s="236" t="s">
        <v>225</v>
      </c>
      <c r="E892" s="258" t="s">
        <v>32</v>
      </c>
      <c r="F892" s="259" t="s">
        <v>256</v>
      </c>
      <c r="G892" s="257"/>
      <c r="H892" s="260">
        <v>116.45999999999999</v>
      </c>
      <c r="I892" s="261"/>
      <c r="J892" s="257"/>
      <c r="K892" s="257"/>
      <c r="L892" s="262"/>
      <c r="M892" s="263"/>
      <c r="N892" s="264"/>
      <c r="O892" s="264"/>
      <c r="P892" s="264"/>
      <c r="Q892" s="264"/>
      <c r="R892" s="264"/>
      <c r="S892" s="264"/>
      <c r="T892" s="265"/>
      <c r="U892" s="15"/>
      <c r="V892" s="15"/>
      <c r="W892" s="15"/>
      <c r="X892" s="15"/>
      <c r="Y892" s="15"/>
      <c r="Z892" s="15"/>
      <c r="AA892" s="15"/>
      <c r="AB892" s="15"/>
      <c r="AC892" s="15"/>
      <c r="AD892" s="15"/>
      <c r="AE892" s="15"/>
      <c r="AT892" s="266" t="s">
        <v>225</v>
      </c>
      <c r="AU892" s="266" t="s">
        <v>85</v>
      </c>
      <c r="AV892" s="15" t="s">
        <v>215</v>
      </c>
      <c r="AW892" s="15" t="s">
        <v>38</v>
      </c>
      <c r="AX892" s="15" t="s">
        <v>83</v>
      </c>
      <c r="AY892" s="266" t="s">
        <v>214</v>
      </c>
    </row>
    <row r="893" s="2" customFormat="1" ht="24.15" customHeight="1">
      <c r="A893" s="42"/>
      <c r="B893" s="43"/>
      <c r="C893" s="216" t="s">
        <v>717</v>
      </c>
      <c r="D893" s="216" t="s">
        <v>217</v>
      </c>
      <c r="E893" s="217" t="s">
        <v>5803</v>
      </c>
      <c r="F893" s="218" t="s">
        <v>5804</v>
      </c>
      <c r="G893" s="219" t="s">
        <v>230</v>
      </c>
      <c r="H893" s="220">
        <v>116.45999999999999</v>
      </c>
      <c r="I893" s="221"/>
      <c r="J893" s="222">
        <f>ROUND(I893*H893,2)</f>
        <v>0</v>
      </c>
      <c r="K893" s="218" t="s">
        <v>221</v>
      </c>
      <c r="L893" s="48"/>
      <c r="M893" s="223" t="s">
        <v>32</v>
      </c>
      <c r="N893" s="224" t="s">
        <v>47</v>
      </c>
      <c r="O893" s="88"/>
      <c r="P893" s="225">
        <f>O893*H893</f>
        <v>0</v>
      </c>
      <c r="Q893" s="225">
        <v>2.4232000000000001E-05</v>
      </c>
      <c r="R893" s="225">
        <f>Q893*H893</f>
        <v>0.0028220587199999998</v>
      </c>
      <c r="S893" s="225">
        <v>0</v>
      </c>
      <c r="T893" s="226">
        <f>S893*H893</f>
        <v>0</v>
      </c>
      <c r="U893" s="42"/>
      <c r="V893" s="42"/>
      <c r="W893" s="42"/>
      <c r="X893" s="42"/>
      <c r="Y893" s="42"/>
      <c r="Z893" s="42"/>
      <c r="AA893" s="42"/>
      <c r="AB893" s="42"/>
      <c r="AC893" s="42"/>
      <c r="AD893" s="42"/>
      <c r="AE893" s="42"/>
      <c r="AR893" s="227" t="s">
        <v>334</v>
      </c>
      <c r="AT893" s="227" t="s">
        <v>217</v>
      </c>
      <c r="AU893" s="227" t="s">
        <v>85</v>
      </c>
      <c r="AY893" s="20" t="s">
        <v>214</v>
      </c>
      <c r="BE893" s="228">
        <f>IF(N893="základní",J893,0)</f>
        <v>0</v>
      </c>
      <c r="BF893" s="228">
        <f>IF(N893="snížená",J893,0)</f>
        <v>0</v>
      </c>
      <c r="BG893" s="228">
        <f>IF(N893="zákl. přenesená",J893,0)</f>
        <v>0</v>
      </c>
      <c r="BH893" s="228">
        <f>IF(N893="sníž. přenesená",J893,0)</f>
        <v>0</v>
      </c>
      <c r="BI893" s="228">
        <f>IF(N893="nulová",J893,0)</f>
        <v>0</v>
      </c>
      <c r="BJ893" s="20" t="s">
        <v>83</v>
      </c>
      <c r="BK893" s="228">
        <f>ROUND(I893*H893,2)</f>
        <v>0</v>
      </c>
      <c r="BL893" s="20" t="s">
        <v>334</v>
      </c>
      <c r="BM893" s="227" t="s">
        <v>5805</v>
      </c>
    </row>
    <row r="894" s="2" customFormat="1">
      <c r="A894" s="42"/>
      <c r="B894" s="43"/>
      <c r="C894" s="44"/>
      <c r="D894" s="229" t="s">
        <v>223</v>
      </c>
      <c r="E894" s="44"/>
      <c r="F894" s="230" t="s">
        <v>5806</v>
      </c>
      <c r="G894" s="44"/>
      <c r="H894" s="44"/>
      <c r="I894" s="231"/>
      <c r="J894" s="44"/>
      <c r="K894" s="44"/>
      <c r="L894" s="48"/>
      <c r="M894" s="232"/>
      <c r="N894" s="233"/>
      <c r="O894" s="88"/>
      <c r="P894" s="88"/>
      <c r="Q894" s="88"/>
      <c r="R894" s="88"/>
      <c r="S894" s="88"/>
      <c r="T894" s="89"/>
      <c r="U894" s="42"/>
      <c r="V894" s="42"/>
      <c r="W894" s="42"/>
      <c r="X894" s="42"/>
      <c r="Y894" s="42"/>
      <c r="Z894" s="42"/>
      <c r="AA894" s="42"/>
      <c r="AB894" s="42"/>
      <c r="AC894" s="42"/>
      <c r="AD894" s="42"/>
      <c r="AE894" s="42"/>
      <c r="AT894" s="20" t="s">
        <v>223</v>
      </c>
      <c r="AU894" s="20" t="s">
        <v>85</v>
      </c>
    </row>
    <row r="895" s="2" customFormat="1">
      <c r="A895" s="42"/>
      <c r="B895" s="43"/>
      <c r="C895" s="44"/>
      <c r="D895" s="236" t="s">
        <v>283</v>
      </c>
      <c r="E895" s="44"/>
      <c r="F895" s="267" t="s">
        <v>5782</v>
      </c>
      <c r="G895" s="44"/>
      <c r="H895" s="44"/>
      <c r="I895" s="231"/>
      <c r="J895" s="44"/>
      <c r="K895" s="44"/>
      <c r="L895" s="48"/>
      <c r="M895" s="232"/>
      <c r="N895" s="233"/>
      <c r="O895" s="88"/>
      <c r="P895" s="88"/>
      <c r="Q895" s="88"/>
      <c r="R895" s="88"/>
      <c r="S895" s="88"/>
      <c r="T895" s="89"/>
      <c r="U895" s="42"/>
      <c r="V895" s="42"/>
      <c r="W895" s="42"/>
      <c r="X895" s="42"/>
      <c r="Y895" s="42"/>
      <c r="Z895" s="42"/>
      <c r="AA895" s="42"/>
      <c r="AB895" s="42"/>
      <c r="AC895" s="42"/>
      <c r="AD895" s="42"/>
      <c r="AE895" s="42"/>
      <c r="AT895" s="20" t="s">
        <v>283</v>
      </c>
      <c r="AU895" s="20" t="s">
        <v>85</v>
      </c>
    </row>
    <row r="896" s="2" customFormat="1" ht="24.15" customHeight="1">
      <c r="A896" s="42"/>
      <c r="B896" s="43"/>
      <c r="C896" s="216" t="s">
        <v>721</v>
      </c>
      <c r="D896" s="216" t="s">
        <v>217</v>
      </c>
      <c r="E896" s="217" t="s">
        <v>5807</v>
      </c>
      <c r="F896" s="218" t="s">
        <v>5808</v>
      </c>
      <c r="G896" s="219" t="s">
        <v>230</v>
      </c>
      <c r="H896" s="220">
        <v>116.45999999999999</v>
      </c>
      <c r="I896" s="221"/>
      <c r="J896" s="222">
        <f>ROUND(I896*H896,2)</f>
        <v>0</v>
      </c>
      <c r="K896" s="218" t="s">
        <v>221</v>
      </c>
      <c r="L896" s="48"/>
      <c r="M896" s="223" t="s">
        <v>32</v>
      </c>
      <c r="N896" s="224" t="s">
        <v>47</v>
      </c>
      <c r="O896" s="88"/>
      <c r="P896" s="225">
        <f>O896*H896</f>
        <v>0</v>
      </c>
      <c r="Q896" s="225">
        <v>0.00016875000000000001</v>
      </c>
      <c r="R896" s="225">
        <f>Q896*H896</f>
        <v>0.019652625</v>
      </c>
      <c r="S896" s="225">
        <v>0</v>
      </c>
      <c r="T896" s="226">
        <f>S896*H896</f>
        <v>0</v>
      </c>
      <c r="U896" s="42"/>
      <c r="V896" s="42"/>
      <c r="W896" s="42"/>
      <c r="X896" s="42"/>
      <c r="Y896" s="42"/>
      <c r="Z896" s="42"/>
      <c r="AA896" s="42"/>
      <c r="AB896" s="42"/>
      <c r="AC896" s="42"/>
      <c r="AD896" s="42"/>
      <c r="AE896" s="42"/>
      <c r="AR896" s="227" t="s">
        <v>334</v>
      </c>
      <c r="AT896" s="227" t="s">
        <v>217</v>
      </c>
      <c r="AU896" s="227" t="s">
        <v>85</v>
      </c>
      <c r="AY896" s="20" t="s">
        <v>214</v>
      </c>
      <c r="BE896" s="228">
        <f>IF(N896="základní",J896,0)</f>
        <v>0</v>
      </c>
      <c r="BF896" s="228">
        <f>IF(N896="snížená",J896,0)</f>
        <v>0</v>
      </c>
      <c r="BG896" s="228">
        <f>IF(N896="zákl. přenesená",J896,0)</f>
        <v>0</v>
      </c>
      <c r="BH896" s="228">
        <f>IF(N896="sníž. přenesená",J896,0)</f>
        <v>0</v>
      </c>
      <c r="BI896" s="228">
        <f>IF(N896="nulová",J896,0)</f>
        <v>0</v>
      </c>
      <c r="BJ896" s="20" t="s">
        <v>83</v>
      </c>
      <c r="BK896" s="228">
        <f>ROUND(I896*H896,2)</f>
        <v>0</v>
      </c>
      <c r="BL896" s="20" t="s">
        <v>334</v>
      </c>
      <c r="BM896" s="227" t="s">
        <v>5809</v>
      </c>
    </row>
    <row r="897" s="2" customFormat="1">
      <c r="A897" s="42"/>
      <c r="B897" s="43"/>
      <c r="C897" s="44"/>
      <c r="D897" s="229" t="s">
        <v>223</v>
      </c>
      <c r="E897" s="44"/>
      <c r="F897" s="230" t="s">
        <v>5810</v>
      </c>
      <c r="G897" s="44"/>
      <c r="H897" s="44"/>
      <c r="I897" s="231"/>
      <c r="J897" s="44"/>
      <c r="K897" s="44"/>
      <c r="L897" s="48"/>
      <c r="M897" s="232"/>
      <c r="N897" s="233"/>
      <c r="O897" s="88"/>
      <c r="P897" s="88"/>
      <c r="Q897" s="88"/>
      <c r="R897" s="88"/>
      <c r="S897" s="88"/>
      <c r="T897" s="89"/>
      <c r="U897" s="42"/>
      <c r="V897" s="42"/>
      <c r="W897" s="42"/>
      <c r="X897" s="42"/>
      <c r="Y897" s="42"/>
      <c r="Z897" s="42"/>
      <c r="AA897" s="42"/>
      <c r="AB897" s="42"/>
      <c r="AC897" s="42"/>
      <c r="AD897" s="42"/>
      <c r="AE897" s="42"/>
      <c r="AT897" s="20" t="s">
        <v>223</v>
      </c>
      <c r="AU897" s="20" t="s">
        <v>85</v>
      </c>
    </row>
    <row r="898" s="2" customFormat="1">
      <c r="A898" s="42"/>
      <c r="B898" s="43"/>
      <c r="C898" s="44"/>
      <c r="D898" s="236" t="s">
        <v>283</v>
      </c>
      <c r="E898" s="44"/>
      <c r="F898" s="267" t="s">
        <v>5811</v>
      </c>
      <c r="G898" s="44"/>
      <c r="H898" s="44"/>
      <c r="I898" s="231"/>
      <c r="J898" s="44"/>
      <c r="K898" s="44"/>
      <c r="L898" s="48"/>
      <c r="M898" s="232"/>
      <c r="N898" s="233"/>
      <c r="O898" s="88"/>
      <c r="P898" s="88"/>
      <c r="Q898" s="88"/>
      <c r="R898" s="88"/>
      <c r="S898" s="88"/>
      <c r="T898" s="89"/>
      <c r="U898" s="42"/>
      <c r="V898" s="42"/>
      <c r="W898" s="42"/>
      <c r="X898" s="42"/>
      <c r="Y898" s="42"/>
      <c r="Z898" s="42"/>
      <c r="AA898" s="42"/>
      <c r="AB898" s="42"/>
      <c r="AC898" s="42"/>
      <c r="AD898" s="42"/>
      <c r="AE898" s="42"/>
      <c r="AT898" s="20" t="s">
        <v>283</v>
      </c>
      <c r="AU898" s="20" t="s">
        <v>85</v>
      </c>
    </row>
    <row r="899" s="13" customFormat="1">
      <c r="A899" s="13"/>
      <c r="B899" s="234"/>
      <c r="C899" s="235"/>
      <c r="D899" s="236" t="s">
        <v>225</v>
      </c>
      <c r="E899" s="237" t="s">
        <v>32</v>
      </c>
      <c r="F899" s="238" t="s">
        <v>5783</v>
      </c>
      <c r="G899" s="235"/>
      <c r="H899" s="237" t="s">
        <v>32</v>
      </c>
      <c r="I899" s="239"/>
      <c r="J899" s="235"/>
      <c r="K899" s="235"/>
      <c r="L899" s="240"/>
      <c r="M899" s="241"/>
      <c r="N899" s="242"/>
      <c r="O899" s="242"/>
      <c r="P899" s="242"/>
      <c r="Q899" s="242"/>
      <c r="R899" s="242"/>
      <c r="S899" s="242"/>
      <c r="T899" s="243"/>
      <c r="U899" s="13"/>
      <c r="V899" s="13"/>
      <c r="W899" s="13"/>
      <c r="X899" s="13"/>
      <c r="Y899" s="13"/>
      <c r="Z899" s="13"/>
      <c r="AA899" s="13"/>
      <c r="AB899" s="13"/>
      <c r="AC899" s="13"/>
      <c r="AD899" s="13"/>
      <c r="AE899" s="13"/>
      <c r="AT899" s="244" t="s">
        <v>225</v>
      </c>
      <c r="AU899" s="244" t="s">
        <v>85</v>
      </c>
      <c r="AV899" s="13" t="s">
        <v>83</v>
      </c>
      <c r="AW899" s="13" t="s">
        <v>38</v>
      </c>
      <c r="AX899" s="13" t="s">
        <v>76</v>
      </c>
      <c r="AY899" s="244" t="s">
        <v>214</v>
      </c>
    </row>
    <row r="900" s="13" customFormat="1">
      <c r="A900" s="13"/>
      <c r="B900" s="234"/>
      <c r="C900" s="235"/>
      <c r="D900" s="236" t="s">
        <v>225</v>
      </c>
      <c r="E900" s="237" t="s">
        <v>32</v>
      </c>
      <c r="F900" s="238" t="s">
        <v>5784</v>
      </c>
      <c r="G900" s="235"/>
      <c r="H900" s="237" t="s">
        <v>32</v>
      </c>
      <c r="I900" s="239"/>
      <c r="J900" s="235"/>
      <c r="K900" s="235"/>
      <c r="L900" s="240"/>
      <c r="M900" s="241"/>
      <c r="N900" s="242"/>
      <c r="O900" s="242"/>
      <c r="P900" s="242"/>
      <c r="Q900" s="242"/>
      <c r="R900" s="242"/>
      <c r="S900" s="242"/>
      <c r="T900" s="243"/>
      <c r="U900" s="13"/>
      <c r="V900" s="13"/>
      <c r="W900" s="13"/>
      <c r="X900" s="13"/>
      <c r="Y900" s="13"/>
      <c r="Z900" s="13"/>
      <c r="AA900" s="13"/>
      <c r="AB900" s="13"/>
      <c r="AC900" s="13"/>
      <c r="AD900" s="13"/>
      <c r="AE900" s="13"/>
      <c r="AT900" s="244" t="s">
        <v>225</v>
      </c>
      <c r="AU900" s="244" t="s">
        <v>85</v>
      </c>
      <c r="AV900" s="13" t="s">
        <v>83</v>
      </c>
      <c r="AW900" s="13" t="s">
        <v>38</v>
      </c>
      <c r="AX900" s="13" t="s">
        <v>76</v>
      </c>
      <c r="AY900" s="244" t="s">
        <v>214</v>
      </c>
    </row>
    <row r="901" s="13" customFormat="1">
      <c r="A901" s="13"/>
      <c r="B901" s="234"/>
      <c r="C901" s="235"/>
      <c r="D901" s="236" t="s">
        <v>225</v>
      </c>
      <c r="E901" s="237" t="s">
        <v>32</v>
      </c>
      <c r="F901" s="238" t="s">
        <v>5785</v>
      </c>
      <c r="G901" s="235"/>
      <c r="H901" s="237" t="s">
        <v>32</v>
      </c>
      <c r="I901" s="239"/>
      <c r="J901" s="235"/>
      <c r="K901" s="235"/>
      <c r="L901" s="240"/>
      <c r="M901" s="241"/>
      <c r="N901" s="242"/>
      <c r="O901" s="242"/>
      <c r="P901" s="242"/>
      <c r="Q901" s="242"/>
      <c r="R901" s="242"/>
      <c r="S901" s="242"/>
      <c r="T901" s="243"/>
      <c r="U901" s="13"/>
      <c r="V901" s="13"/>
      <c r="W901" s="13"/>
      <c r="X901" s="13"/>
      <c r="Y901" s="13"/>
      <c r="Z901" s="13"/>
      <c r="AA901" s="13"/>
      <c r="AB901" s="13"/>
      <c r="AC901" s="13"/>
      <c r="AD901" s="13"/>
      <c r="AE901" s="13"/>
      <c r="AT901" s="244" t="s">
        <v>225</v>
      </c>
      <c r="AU901" s="244" t="s">
        <v>85</v>
      </c>
      <c r="AV901" s="13" t="s">
        <v>83</v>
      </c>
      <c r="AW901" s="13" t="s">
        <v>38</v>
      </c>
      <c r="AX901" s="13" t="s">
        <v>76</v>
      </c>
      <c r="AY901" s="244" t="s">
        <v>214</v>
      </c>
    </row>
    <row r="902" s="13" customFormat="1">
      <c r="A902" s="13"/>
      <c r="B902" s="234"/>
      <c r="C902" s="235"/>
      <c r="D902" s="236" t="s">
        <v>225</v>
      </c>
      <c r="E902" s="237" t="s">
        <v>32</v>
      </c>
      <c r="F902" s="238" t="s">
        <v>5786</v>
      </c>
      <c r="G902" s="235"/>
      <c r="H902" s="237" t="s">
        <v>32</v>
      </c>
      <c r="I902" s="239"/>
      <c r="J902" s="235"/>
      <c r="K902" s="235"/>
      <c r="L902" s="240"/>
      <c r="M902" s="241"/>
      <c r="N902" s="242"/>
      <c r="O902" s="242"/>
      <c r="P902" s="242"/>
      <c r="Q902" s="242"/>
      <c r="R902" s="242"/>
      <c r="S902" s="242"/>
      <c r="T902" s="243"/>
      <c r="U902" s="13"/>
      <c r="V902" s="13"/>
      <c r="W902" s="13"/>
      <c r="X902" s="13"/>
      <c r="Y902" s="13"/>
      <c r="Z902" s="13"/>
      <c r="AA902" s="13"/>
      <c r="AB902" s="13"/>
      <c r="AC902" s="13"/>
      <c r="AD902" s="13"/>
      <c r="AE902" s="13"/>
      <c r="AT902" s="244" t="s">
        <v>225</v>
      </c>
      <c r="AU902" s="244" t="s">
        <v>85</v>
      </c>
      <c r="AV902" s="13" t="s">
        <v>83</v>
      </c>
      <c r="AW902" s="13" t="s">
        <v>38</v>
      </c>
      <c r="AX902" s="13" t="s">
        <v>76</v>
      </c>
      <c r="AY902" s="244" t="s">
        <v>214</v>
      </c>
    </row>
    <row r="903" s="13" customFormat="1">
      <c r="A903" s="13"/>
      <c r="B903" s="234"/>
      <c r="C903" s="235"/>
      <c r="D903" s="236" t="s">
        <v>225</v>
      </c>
      <c r="E903" s="237" t="s">
        <v>32</v>
      </c>
      <c r="F903" s="238" t="s">
        <v>5787</v>
      </c>
      <c r="G903" s="235"/>
      <c r="H903" s="237" t="s">
        <v>32</v>
      </c>
      <c r="I903" s="239"/>
      <c r="J903" s="235"/>
      <c r="K903" s="235"/>
      <c r="L903" s="240"/>
      <c r="M903" s="241"/>
      <c r="N903" s="242"/>
      <c r="O903" s="242"/>
      <c r="P903" s="242"/>
      <c r="Q903" s="242"/>
      <c r="R903" s="242"/>
      <c r="S903" s="242"/>
      <c r="T903" s="243"/>
      <c r="U903" s="13"/>
      <c r="V903" s="13"/>
      <c r="W903" s="13"/>
      <c r="X903" s="13"/>
      <c r="Y903" s="13"/>
      <c r="Z903" s="13"/>
      <c r="AA903" s="13"/>
      <c r="AB903" s="13"/>
      <c r="AC903" s="13"/>
      <c r="AD903" s="13"/>
      <c r="AE903" s="13"/>
      <c r="AT903" s="244" t="s">
        <v>225</v>
      </c>
      <c r="AU903" s="244" t="s">
        <v>85</v>
      </c>
      <c r="AV903" s="13" t="s">
        <v>83</v>
      </c>
      <c r="AW903" s="13" t="s">
        <v>38</v>
      </c>
      <c r="AX903" s="13" t="s">
        <v>76</v>
      </c>
      <c r="AY903" s="244" t="s">
        <v>214</v>
      </c>
    </row>
    <row r="904" s="14" customFormat="1">
      <c r="A904" s="14"/>
      <c r="B904" s="245"/>
      <c r="C904" s="246"/>
      <c r="D904" s="236" t="s">
        <v>225</v>
      </c>
      <c r="E904" s="247" t="s">
        <v>32</v>
      </c>
      <c r="F904" s="248" t="s">
        <v>5788</v>
      </c>
      <c r="G904" s="246"/>
      <c r="H904" s="249">
        <v>6.6600000000000001</v>
      </c>
      <c r="I904" s="250"/>
      <c r="J904" s="246"/>
      <c r="K904" s="246"/>
      <c r="L904" s="251"/>
      <c r="M904" s="252"/>
      <c r="N904" s="253"/>
      <c r="O904" s="253"/>
      <c r="P904" s="253"/>
      <c r="Q904" s="253"/>
      <c r="R904" s="253"/>
      <c r="S904" s="253"/>
      <c r="T904" s="254"/>
      <c r="U904" s="14"/>
      <c r="V904" s="14"/>
      <c r="W904" s="14"/>
      <c r="X904" s="14"/>
      <c r="Y904" s="14"/>
      <c r="Z904" s="14"/>
      <c r="AA904" s="14"/>
      <c r="AB904" s="14"/>
      <c r="AC904" s="14"/>
      <c r="AD904" s="14"/>
      <c r="AE904" s="14"/>
      <c r="AT904" s="255" t="s">
        <v>225</v>
      </c>
      <c r="AU904" s="255" t="s">
        <v>85</v>
      </c>
      <c r="AV904" s="14" t="s">
        <v>85</v>
      </c>
      <c r="AW904" s="14" t="s">
        <v>38</v>
      </c>
      <c r="AX904" s="14" t="s">
        <v>76</v>
      </c>
      <c r="AY904" s="255" t="s">
        <v>214</v>
      </c>
    </row>
    <row r="905" s="13" customFormat="1">
      <c r="A905" s="13"/>
      <c r="B905" s="234"/>
      <c r="C905" s="235"/>
      <c r="D905" s="236" t="s">
        <v>225</v>
      </c>
      <c r="E905" s="237" t="s">
        <v>32</v>
      </c>
      <c r="F905" s="238" t="s">
        <v>5789</v>
      </c>
      <c r="G905" s="235"/>
      <c r="H905" s="237" t="s">
        <v>32</v>
      </c>
      <c r="I905" s="239"/>
      <c r="J905" s="235"/>
      <c r="K905" s="235"/>
      <c r="L905" s="240"/>
      <c r="M905" s="241"/>
      <c r="N905" s="242"/>
      <c r="O905" s="242"/>
      <c r="P905" s="242"/>
      <c r="Q905" s="242"/>
      <c r="R905" s="242"/>
      <c r="S905" s="242"/>
      <c r="T905" s="243"/>
      <c r="U905" s="13"/>
      <c r="V905" s="13"/>
      <c r="W905" s="13"/>
      <c r="X905" s="13"/>
      <c r="Y905" s="13"/>
      <c r="Z905" s="13"/>
      <c r="AA905" s="13"/>
      <c r="AB905" s="13"/>
      <c r="AC905" s="13"/>
      <c r="AD905" s="13"/>
      <c r="AE905" s="13"/>
      <c r="AT905" s="244" t="s">
        <v>225</v>
      </c>
      <c r="AU905" s="244" t="s">
        <v>85</v>
      </c>
      <c r="AV905" s="13" t="s">
        <v>83</v>
      </c>
      <c r="AW905" s="13" t="s">
        <v>38</v>
      </c>
      <c r="AX905" s="13" t="s">
        <v>76</v>
      </c>
      <c r="AY905" s="244" t="s">
        <v>214</v>
      </c>
    </row>
    <row r="906" s="13" customFormat="1">
      <c r="A906" s="13"/>
      <c r="B906" s="234"/>
      <c r="C906" s="235"/>
      <c r="D906" s="236" t="s">
        <v>225</v>
      </c>
      <c r="E906" s="237" t="s">
        <v>32</v>
      </c>
      <c r="F906" s="238" t="s">
        <v>5790</v>
      </c>
      <c r="G906" s="235"/>
      <c r="H906" s="237" t="s">
        <v>32</v>
      </c>
      <c r="I906" s="239"/>
      <c r="J906" s="235"/>
      <c r="K906" s="235"/>
      <c r="L906" s="240"/>
      <c r="M906" s="241"/>
      <c r="N906" s="242"/>
      <c r="O906" s="242"/>
      <c r="P906" s="242"/>
      <c r="Q906" s="242"/>
      <c r="R906" s="242"/>
      <c r="S906" s="242"/>
      <c r="T906" s="243"/>
      <c r="U906" s="13"/>
      <c r="V906" s="13"/>
      <c r="W906" s="13"/>
      <c r="X906" s="13"/>
      <c r="Y906" s="13"/>
      <c r="Z906" s="13"/>
      <c r="AA906" s="13"/>
      <c r="AB906" s="13"/>
      <c r="AC906" s="13"/>
      <c r="AD906" s="13"/>
      <c r="AE906" s="13"/>
      <c r="AT906" s="244" t="s">
        <v>225</v>
      </c>
      <c r="AU906" s="244" t="s">
        <v>85</v>
      </c>
      <c r="AV906" s="13" t="s">
        <v>83</v>
      </c>
      <c r="AW906" s="13" t="s">
        <v>38</v>
      </c>
      <c r="AX906" s="13" t="s">
        <v>76</v>
      </c>
      <c r="AY906" s="244" t="s">
        <v>214</v>
      </c>
    </row>
    <row r="907" s="13" customFormat="1">
      <c r="A907" s="13"/>
      <c r="B907" s="234"/>
      <c r="C907" s="235"/>
      <c r="D907" s="236" t="s">
        <v>225</v>
      </c>
      <c r="E907" s="237" t="s">
        <v>32</v>
      </c>
      <c r="F907" s="238" t="s">
        <v>5791</v>
      </c>
      <c r="G907" s="235"/>
      <c r="H907" s="237" t="s">
        <v>32</v>
      </c>
      <c r="I907" s="239"/>
      <c r="J907" s="235"/>
      <c r="K907" s="235"/>
      <c r="L907" s="240"/>
      <c r="M907" s="241"/>
      <c r="N907" s="242"/>
      <c r="O907" s="242"/>
      <c r="P907" s="242"/>
      <c r="Q907" s="242"/>
      <c r="R907" s="242"/>
      <c r="S907" s="242"/>
      <c r="T907" s="243"/>
      <c r="U907" s="13"/>
      <c r="V907" s="13"/>
      <c r="W907" s="13"/>
      <c r="X907" s="13"/>
      <c r="Y907" s="13"/>
      <c r="Z907" s="13"/>
      <c r="AA907" s="13"/>
      <c r="AB907" s="13"/>
      <c r="AC907" s="13"/>
      <c r="AD907" s="13"/>
      <c r="AE907" s="13"/>
      <c r="AT907" s="244" t="s">
        <v>225</v>
      </c>
      <c r="AU907" s="244" t="s">
        <v>85</v>
      </c>
      <c r="AV907" s="13" t="s">
        <v>83</v>
      </c>
      <c r="AW907" s="13" t="s">
        <v>38</v>
      </c>
      <c r="AX907" s="13" t="s">
        <v>76</v>
      </c>
      <c r="AY907" s="244" t="s">
        <v>214</v>
      </c>
    </row>
    <row r="908" s="13" customFormat="1">
      <c r="A908" s="13"/>
      <c r="B908" s="234"/>
      <c r="C908" s="235"/>
      <c r="D908" s="236" t="s">
        <v>225</v>
      </c>
      <c r="E908" s="237" t="s">
        <v>32</v>
      </c>
      <c r="F908" s="238" t="s">
        <v>5786</v>
      </c>
      <c r="G908" s="235"/>
      <c r="H908" s="237" t="s">
        <v>32</v>
      </c>
      <c r="I908" s="239"/>
      <c r="J908" s="235"/>
      <c r="K908" s="235"/>
      <c r="L908" s="240"/>
      <c r="M908" s="241"/>
      <c r="N908" s="242"/>
      <c r="O908" s="242"/>
      <c r="P908" s="242"/>
      <c r="Q908" s="242"/>
      <c r="R908" s="242"/>
      <c r="S908" s="242"/>
      <c r="T908" s="243"/>
      <c r="U908" s="13"/>
      <c r="V908" s="13"/>
      <c r="W908" s="13"/>
      <c r="X908" s="13"/>
      <c r="Y908" s="13"/>
      <c r="Z908" s="13"/>
      <c r="AA908" s="13"/>
      <c r="AB908" s="13"/>
      <c r="AC908" s="13"/>
      <c r="AD908" s="13"/>
      <c r="AE908" s="13"/>
      <c r="AT908" s="244" t="s">
        <v>225</v>
      </c>
      <c r="AU908" s="244" t="s">
        <v>85</v>
      </c>
      <c r="AV908" s="13" t="s">
        <v>83</v>
      </c>
      <c r="AW908" s="13" t="s">
        <v>38</v>
      </c>
      <c r="AX908" s="13" t="s">
        <v>76</v>
      </c>
      <c r="AY908" s="244" t="s">
        <v>214</v>
      </c>
    </row>
    <row r="909" s="13" customFormat="1">
      <c r="A909" s="13"/>
      <c r="B909" s="234"/>
      <c r="C909" s="235"/>
      <c r="D909" s="236" t="s">
        <v>225</v>
      </c>
      <c r="E909" s="237" t="s">
        <v>32</v>
      </c>
      <c r="F909" s="238" t="s">
        <v>5792</v>
      </c>
      <c r="G909" s="235"/>
      <c r="H909" s="237" t="s">
        <v>32</v>
      </c>
      <c r="I909" s="239"/>
      <c r="J909" s="235"/>
      <c r="K909" s="235"/>
      <c r="L909" s="240"/>
      <c r="M909" s="241"/>
      <c r="N909" s="242"/>
      <c r="O909" s="242"/>
      <c r="P909" s="242"/>
      <c r="Q909" s="242"/>
      <c r="R909" s="242"/>
      <c r="S909" s="242"/>
      <c r="T909" s="243"/>
      <c r="U909" s="13"/>
      <c r="V909" s="13"/>
      <c r="W909" s="13"/>
      <c r="X909" s="13"/>
      <c r="Y909" s="13"/>
      <c r="Z909" s="13"/>
      <c r="AA909" s="13"/>
      <c r="AB909" s="13"/>
      <c r="AC909" s="13"/>
      <c r="AD909" s="13"/>
      <c r="AE909" s="13"/>
      <c r="AT909" s="244" t="s">
        <v>225</v>
      </c>
      <c r="AU909" s="244" t="s">
        <v>85</v>
      </c>
      <c r="AV909" s="13" t="s">
        <v>83</v>
      </c>
      <c r="AW909" s="13" t="s">
        <v>38</v>
      </c>
      <c r="AX909" s="13" t="s">
        <v>76</v>
      </c>
      <c r="AY909" s="244" t="s">
        <v>214</v>
      </c>
    </row>
    <row r="910" s="14" customFormat="1">
      <c r="A910" s="14"/>
      <c r="B910" s="245"/>
      <c r="C910" s="246"/>
      <c r="D910" s="236" t="s">
        <v>225</v>
      </c>
      <c r="E910" s="247" t="s">
        <v>32</v>
      </c>
      <c r="F910" s="248" t="s">
        <v>5793</v>
      </c>
      <c r="G910" s="246"/>
      <c r="H910" s="249">
        <v>37.799999999999997</v>
      </c>
      <c r="I910" s="250"/>
      <c r="J910" s="246"/>
      <c r="K910" s="246"/>
      <c r="L910" s="251"/>
      <c r="M910" s="252"/>
      <c r="N910" s="253"/>
      <c r="O910" s="253"/>
      <c r="P910" s="253"/>
      <c r="Q910" s="253"/>
      <c r="R910" s="253"/>
      <c r="S910" s="253"/>
      <c r="T910" s="254"/>
      <c r="U910" s="14"/>
      <c r="V910" s="14"/>
      <c r="W910" s="14"/>
      <c r="X910" s="14"/>
      <c r="Y910" s="14"/>
      <c r="Z910" s="14"/>
      <c r="AA910" s="14"/>
      <c r="AB910" s="14"/>
      <c r="AC910" s="14"/>
      <c r="AD910" s="14"/>
      <c r="AE910" s="14"/>
      <c r="AT910" s="255" t="s">
        <v>225</v>
      </c>
      <c r="AU910" s="255" t="s">
        <v>85</v>
      </c>
      <c r="AV910" s="14" t="s">
        <v>85</v>
      </c>
      <c r="AW910" s="14" t="s">
        <v>38</v>
      </c>
      <c r="AX910" s="14" t="s">
        <v>76</v>
      </c>
      <c r="AY910" s="255" t="s">
        <v>214</v>
      </c>
    </row>
    <row r="911" s="13" customFormat="1">
      <c r="A911" s="13"/>
      <c r="B911" s="234"/>
      <c r="C911" s="235"/>
      <c r="D911" s="236" t="s">
        <v>225</v>
      </c>
      <c r="E911" s="237" t="s">
        <v>32</v>
      </c>
      <c r="F911" s="238" t="s">
        <v>5794</v>
      </c>
      <c r="G911" s="235"/>
      <c r="H911" s="237" t="s">
        <v>32</v>
      </c>
      <c r="I911" s="239"/>
      <c r="J911" s="235"/>
      <c r="K911" s="235"/>
      <c r="L911" s="240"/>
      <c r="M911" s="241"/>
      <c r="N911" s="242"/>
      <c r="O911" s="242"/>
      <c r="P911" s="242"/>
      <c r="Q911" s="242"/>
      <c r="R911" s="242"/>
      <c r="S911" s="242"/>
      <c r="T911" s="243"/>
      <c r="U911" s="13"/>
      <c r="V911" s="13"/>
      <c r="W911" s="13"/>
      <c r="X911" s="13"/>
      <c r="Y911" s="13"/>
      <c r="Z911" s="13"/>
      <c r="AA911" s="13"/>
      <c r="AB911" s="13"/>
      <c r="AC911" s="13"/>
      <c r="AD911" s="13"/>
      <c r="AE911" s="13"/>
      <c r="AT911" s="244" t="s">
        <v>225</v>
      </c>
      <c r="AU911" s="244" t="s">
        <v>85</v>
      </c>
      <c r="AV911" s="13" t="s">
        <v>83</v>
      </c>
      <c r="AW911" s="13" t="s">
        <v>38</v>
      </c>
      <c r="AX911" s="13" t="s">
        <v>76</v>
      </c>
      <c r="AY911" s="244" t="s">
        <v>214</v>
      </c>
    </row>
    <row r="912" s="13" customFormat="1">
      <c r="A912" s="13"/>
      <c r="B912" s="234"/>
      <c r="C912" s="235"/>
      <c r="D912" s="236" t="s">
        <v>225</v>
      </c>
      <c r="E912" s="237" t="s">
        <v>32</v>
      </c>
      <c r="F912" s="238" t="s">
        <v>5795</v>
      </c>
      <c r="G912" s="235"/>
      <c r="H912" s="237" t="s">
        <v>32</v>
      </c>
      <c r="I912" s="239"/>
      <c r="J912" s="235"/>
      <c r="K912" s="235"/>
      <c r="L912" s="240"/>
      <c r="M912" s="241"/>
      <c r="N912" s="242"/>
      <c r="O912" s="242"/>
      <c r="P912" s="242"/>
      <c r="Q912" s="242"/>
      <c r="R912" s="242"/>
      <c r="S912" s="242"/>
      <c r="T912" s="243"/>
      <c r="U912" s="13"/>
      <c r="V912" s="13"/>
      <c r="W912" s="13"/>
      <c r="X912" s="13"/>
      <c r="Y912" s="13"/>
      <c r="Z912" s="13"/>
      <c r="AA912" s="13"/>
      <c r="AB912" s="13"/>
      <c r="AC912" s="13"/>
      <c r="AD912" s="13"/>
      <c r="AE912" s="13"/>
      <c r="AT912" s="244" t="s">
        <v>225</v>
      </c>
      <c r="AU912" s="244" t="s">
        <v>85</v>
      </c>
      <c r="AV912" s="13" t="s">
        <v>83</v>
      </c>
      <c r="AW912" s="13" t="s">
        <v>38</v>
      </c>
      <c r="AX912" s="13" t="s">
        <v>76</v>
      </c>
      <c r="AY912" s="244" t="s">
        <v>214</v>
      </c>
    </row>
    <row r="913" s="13" customFormat="1">
      <c r="A913" s="13"/>
      <c r="B913" s="234"/>
      <c r="C913" s="235"/>
      <c r="D913" s="236" t="s">
        <v>225</v>
      </c>
      <c r="E913" s="237" t="s">
        <v>32</v>
      </c>
      <c r="F913" s="238" t="s">
        <v>5796</v>
      </c>
      <c r="G913" s="235"/>
      <c r="H913" s="237" t="s">
        <v>32</v>
      </c>
      <c r="I913" s="239"/>
      <c r="J913" s="235"/>
      <c r="K913" s="235"/>
      <c r="L913" s="240"/>
      <c r="M913" s="241"/>
      <c r="N913" s="242"/>
      <c r="O913" s="242"/>
      <c r="P913" s="242"/>
      <c r="Q913" s="242"/>
      <c r="R913" s="242"/>
      <c r="S913" s="242"/>
      <c r="T913" s="243"/>
      <c r="U913" s="13"/>
      <c r="V913" s="13"/>
      <c r="W913" s="13"/>
      <c r="X913" s="13"/>
      <c r="Y913" s="13"/>
      <c r="Z913" s="13"/>
      <c r="AA913" s="13"/>
      <c r="AB913" s="13"/>
      <c r="AC913" s="13"/>
      <c r="AD913" s="13"/>
      <c r="AE913" s="13"/>
      <c r="AT913" s="244" t="s">
        <v>225</v>
      </c>
      <c r="AU913" s="244" t="s">
        <v>85</v>
      </c>
      <c r="AV913" s="13" t="s">
        <v>83</v>
      </c>
      <c r="AW913" s="13" t="s">
        <v>38</v>
      </c>
      <c r="AX913" s="13" t="s">
        <v>76</v>
      </c>
      <c r="AY913" s="244" t="s">
        <v>214</v>
      </c>
    </row>
    <row r="914" s="13" customFormat="1">
      <c r="A914" s="13"/>
      <c r="B914" s="234"/>
      <c r="C914" s="235"/>
      <c r="D914" s="236" t="s">
        <v>225</v>
      </c>
      <c r="E914" s="237" t="s">
        <v>32</v>
      </c>
      <c r="F914" s="238" t="s">
        <v>5797</v>
      </c>
      <c r="G914" s="235"/>
      <c r="H914" s="237" t="s">
        <v>32</v>
      </c>
      <c r="I914" s="239"/>
      <c r="J914" s="235"/>
      <c r="K914" s="235"/>
      <c r="L914" s="240"/>
      <c r="M914" s="241"/>
      <c r="N914" s="242"/>
      <c r="O914" s="242"/>
      <c r="P914" s="242"/>
      <c r="Q914" s="242"/>
      <c r="R914" s="242"/>
      <c r="S914" s="242"/>
      <c r="T914" s="243"/>
      <c r="U914" s="13"/>
      <c r="V914" s="13"/>
      <c r="W914" s="13"/>
      <c r="X914" s="13"/>
      <c r="Y914" s="13"/>
      <c r="Z914" s="13"/>
      <c r="AA914" s="13"/>
      <c r="AB914" s="13"/>
      <c r="AC914" s="13"/>
      <c r="AD914" s="13"/>
      <c r="AE914" s="13"/>
      <c r="AT914" s="244" t="s">
        <v>225</v>
      </c>
      <c r="AU914" s="244" t="s">
        <v>85</v>
      </c>
      <c r="AV914" s="13" t="s">
        <v>83</v>
      </c>
      <c r="AW914" s="13" t="s">
        <v>38</v>
      </c>
      <c r="AX914" s="13" t="s">
        <v>76</v>
      </c>
      <c r="AY914" s="244" t="s">
        <v>214</v>
      </c>
    </row>
    <row r="915" s="13" customFormat="1">
      <c r="A915" s="13"/>
      <c r="B915" s="234"/>
      <c r="C915" s="235"/>
      <c r="D915" s="236" t="s">
        <v>225</v>
      </c>
      <c r="E915" s="237" t="s">
        <v>32</v>
      </c>
      <c r="F915" s="238" t="s">
        <v>5798</v>
      </c>
      <c r="G915" s="235"/>
      <c r="H915" s="237" t="s">
        <v>32</v>
      </c>
      <c r="I915" s="239"/>
      <c r="J915" s="235"/>
      <c r="K915" s="235"/>
      <c r="L915" s="240"/>
      <c r="M915" s="241"/>
      <c r="N915" s="242"/>
      <c r="O915" s="242"/>
      <c r="P915" s="242"/>
      <c r="Q915" s="242"/>
      <c r="R915" s="242"/>
      <c r="S915" s="242"/>
      <c r="T915" s="243"/>
      <c r="U915" s="13"/>
      <c r="V915" s="13"/>
      <c r="W915" s="13"/>
      <c r="X915" s="13"/>
      <c r="Y915" s="13"/>
      <c r="Z915" s="13"/>
      <c r="AA915" s="13"/>
      <c r="AB915" s="13"/>
      <c r="AC915" s="13"/>
      <c r="AD915" s="13"/>
      <c r="AE915" s="13"/>
      <c r="AT915" s="244" t="s">
        <v>225</v>
      </c>
      <c r="AU915" s="244" t="s">
        <v>85</v>
      </c>
      <c r="AV915" s="13" t="s">
        <v>83</v>
      </c>
      <c r="AW915" s="13" t="s">
        <v>38</v>
      </c>
      <c r="AX915" s="13" t="s">
        <v>76</v>
      </c>
      <c r="AY915" s="244" t="s">
        <v>214</v>
      </c>
    </row>
    <row r="916" s="13" customFormat="1">
      <c r="A916" s="13"/>
      <c r="B916" s="234"/>
      <c r="C916" s="235"/>
      <c r="D916" s="236" t="s">
        <v>225</v>
      </c>
      <c r="E916" s="237" t="s">
        <v>32</v>
      </c>
      <c r="F916" s="238" t="s">
        <v>5799</v>
      </c>
      <c r="G916" s="235"/>
      <c r="H916" s="237" t="s">
        <v>32</v>
      </c>
      <c r="I916" s="239"/>
      <c r="J916" s="235"/>
      <c r="K916" s="235"/>
      <c r="L916" s="240"/>
      <c r="M916" s="241"/>
      <c r="N916" s="242"/>
      <c r="O916" s="242"/>
      <c r="P916" s="242"/>
      <c r="Q916" s="242"/>
      <c r="R916" s="242"/>
      <c r="S916" s="242"/>
      <c r="T916" s="243"/>
      <c r="U916" s="13"/>
      <c r="V916" s="13"/>
      <c r="W916" s="13"/>
      <c r="X916" s="13"/>
      <c r="Y916" s="13"/>
      <c r="Z916" s="13"/>
      <c r="AA916" s="13"/>
      <c r="AB916" s="13"/>
      <c r="AC916" s="13"/>
      <c r="AD916" s="13"/>
      <c r="AE916" s="13"/>
      <c r="AT916" s="244" t="s">
        <v>225</v>
      </c>
      <c r="AU916" s="244" t="s">
        <v>85</v>
      </c>
      <c r="AV916" s="13" t="s">
        <v>83</v>
      </c>
      <c r="AW916" s="13" t="s">
        <v>38</v>
      </c>
      <c r="AX916" s="13" t="s">
        <v>76</v>
      </c>
      <c r="AY916" s="244" t="s">
        <v>214</v>
      </c>
    </row>
    <row r="917" s="13" customFormat="1">
      <c r="A917" s="13"/>
      <c r="B917" s="234"/>
      <c r="C917" s="235"/>
      <c r="D917" s="236" t="s">
        <v>225</v>
      </c>
      <c r="E917" s="237" t="s">
        <v>32</v>
      </c>
      <c r="F917" s="238" t="s">
        <v>5800</v>
      </c>
      <c r="G917" s="235"/>
      <c r="H917" s="237" t="s">
        <v>32</v>
      </c>
      <c r="I917" s="239"/>
      <c r="J917" s="235"/>
      <c r="K917" s="235"/>
      <c r="L917" s="240"/>
      <c r="M917" s="241"/>
      <c r="N917" s="242"/>
      <c r="O917" s="242"/>
      <c r="P917" s="242"/>
      <c r="Q917" s="242"/>
      <c r="R917" s="242"/>
      <c r="S917" s="242"/>
      <c r="T917" s="243"/>
      <c r="U917" s="13"/>
      <c r="V917" s="13"/>
      <c r="W917" s="13"/>
      <c r="X917" s="13"/>
      <c r="Y917" s="13"/>
      <c r="Z917" s="13"/>
      <c r="AA917" s="13"/>
      <c r="AB917" s="13"/>
      <c r="AC917" s="13"/>
      <c r="AD917" s="13"/>
      <c r="AE917" s="13"/>
      <c r="AT917" s="244" t="s">
        <v>225</v>
      </c>
      <c r="AU917" s="244" t="s">
        <v>85</v>
      </c>
      <c r="AV917" s="13" t="s">
        <v>83</v>
      </c>
      <c r="AW917" s="13" t="s">
        <v>38</v>
      </c>
      <c r="AX917" s="13" t="s">
        <v>76</v>
      </c>
      <c r="AY917" s="244" t="s">
        <v>214</v>
      </c>
    </row>
    <row r="918" s="13" customFormat="1">
      <c r="A918" s="13"/>
      <c r="B918" s="234"/>
      <c r="C918" s="235"/>
      <c r="D918" s="236" t="s">
        <v>225</v>
      </c>
      <c r="E918" s="237" t="s">
        <v>32</v>
      </c>
      <c r="F918" s="238" t="s">
        <v>5801</v>
      </c>
      <c r="G918" s="235"/>
      <c r="H918" s="237" t="s">
        <v>32</v>
      </c>
      <c r="I918" s="239"/>
      <c r="J918" s="235"/>
      <c r="K918" s="235"/>
      <c r="L918" s="240"/>
      <c r="M918" s="241"/>
      <c r="N918" s="242"/>
      <c r="O918" s="242"/>
      <c r="P918" s="242"/>
      <c r="Q918" s="242"/>
      <c r="R918" s="242"/>
      <c r="S918" s="242"/>
      <c r="T918" s="243"/>
      <c r="U918" s="13"/>
      <c r="V918" s="13"/>
      <c r="W918" s="13"/>
      <c r="X918" s="13"/>
      <c r="Y918" s="13"/>
      <c r="Z918" s="13"/>
      <c r="AA918" s="13"/>
      <c r="AB918" s="13"/>
      <c r="AC918" s="13"/>
      <c r="AD918" s="13"/>
      <c r="AE918" s="13"/>
      <c r="AT918" s="244" t="s">
        <v>225</v>
      </c>
      <c r="AU918" s="244" t="s">
        <v>85</v>
      </c>
      <c r="AV918" s="13" t="s">
        <v>83</v>
      </c>
      <c r="AW918" s="13" t="s">
        <v>38</v>
      </c>
      <c r="AX918" s="13" t="s">
        <v>76</v>
      </c>
      <c r="AY918" s="244" t="s">
        <v>214</v>
      </c>
    </row>
    <row r="919" s="14" customFormat="1">
      <c r="A919" s="14"/>
      <c r="B919" s="245"/>
      <c r="C919" s="246"/>
      <c r="D919" s="236" t="s">
        <v>225</v>
      </c>
      <c r="E919" s="247" t="s">
        <v>32</v>
      </c>
      <c r="F919" s="248" t="s">
        <v>5802</v>
      </c>
      <c r="G919" s="246"/>
      <c r="H919" s="249">
        <v>72</v>
      </c>
      <c r="I919" s="250"/>
      <c r="J919" s="246"/>
      <c r="K919" s="246"/>
      <c r="L919" s="251"/>
      <c r="M919" s="252"/>
      <c r="N919" s="253"/>
      <c r="O919" s="253"/>
      <c r="P919" s="253"/>
      <c r="Q919" s="253"/>
      <c r="R919" s="253"/>
      <c r="S919" s="253"/>
      <c r="T919" s="254"/>
      <c r="U919" s="14"/>
      <c r="V919" s="14"/>
      <c r="W919" s="14"/>
      <c r="X919" s="14"/>
      <c r="Y919" s="14"/>
      <c r="Z919" s="14"/>
      <c r="AA919" s="14"/>
      <c r="AB919" s="14"/>
      <c r="AC919" s="14"/>
      <c r="AD919" s="14"/>
      <c r="AE919" s="14"/>
      <c r="AT919" s="255" t="s">
        <v>225</v>
      </c>
      <c r="AU919" s="255" t="s">
        <v>85</v>
      </c>
      <c r="AV919" s="14" t="s">
        <v>85</v>
      </c>
      <c r="AW919" s="14" t="s">
        <v>38</v>
      </c>
      <c r="AX919" s="14" t="s">
        <v>76</v>
      </c>
      <c r="AY919" s="255" t="s">
        <v>214</v>
      </c>
    </row>
    <row r="920" s="15" customFormat="1">
      <c r="A920" s="15"/>
      <c r="B920" s="256"/>
      <c r="C920" s="257"/>
      <c r="D920" s="236" t="s">
        <v>225</v>
      </c>
      <c r="E920" s="258" t="s">
        <v>32</v>
      </c>
      <c r="F920" s="259" t="s">
        <v>256</v>
      </c>
      <c r="G920" s="257"/>
      <c r="H920" s="260">
        <v>116.45999999999999</v>
      </c>
      <c r="I920" s="261"/>
      <c r="J920" s="257"/>
      <c r="K920" s="257"/>
      <c r="L920" s="262"/>
      <c r="M920" s="263"/>
      <c r="N920" s="264"/>
      <c r="O920" s="264"/>
      <c r="P920" s="264"/>
      <c r="Q920" s="264"/>
      <c r="R920" s="264"/>
      <c r="S920" s="264"/>
      <c r="T920" s="265"/>
      <c r="U920" s="15"/>
      <c r="V920" s="15"/>
      <c r="W920" s="15"/>
      <c r="X920" s="15"/>
      <c r="Y920" s="15"/>
      <c r="Z920" s="15"/>
      <c r="AA920" s="15"/>
      <c r="AB920" s="15"/>
      <c r="AC920" s="15"/>
      <c r="AD920" s="15"/>
      <c r="AE920" s="15"/>
      <c r="AT920" s="266" t="s">
        <v>225</v>
      </c>
      <c r="AU920" s="266" t="s">
        <v>85</v>
      </c>
      <c r="AV920" s="15" t="s">
        <v>215</v>
      </c>
      <c r="AW920" s="15" t="s">
        <v>38</v>
      </c>
      <c r="AX920" s="15" t="s">
        <v>83</v>
      </c>
      <c r="AY920" s="266" t="s">
        <v>214</v>
      </c>
    </row>
    <row r="921" s="2" customFormat="1" ht="24.15" customHeight="1">
      <c r="A921" s="42"/>
      <c r="B921" s="43"/>
      <c r="C921" s="216" t="s">
        <v>726</v>
      </c>
      <c r="D921" s="216" t="s">
        <v>217</v>
      </c>
      <c r="E921" s="217" t="s">
        <v>5812</v>
      </c>
      <c r="F921" s="218" t="s">
        <v>5813</v>
      </c>
      <c r="G921" s="219" t="s">
        <v>230</v>
      </c>
      <c r="H921" s="220">
        <v>116.45999999999999</v>
      </c>
      <c r="I921" s="221"/>
      <c r="J921" s="222">
        <f>ROUND(I921*H921,2)</f>
        <v>0</v>
      </c>
      <c r="K921" s="218" t="s">
        <v>221</v>
      </c>
      <c r="L921" s="48"/>
      <c r="M921" s="223" t="s">
        <v>32</v>
      </c>
      <c r="N921" s="224" t="s">
        <v>47</v>
      </c>
      <c r="O921" s="88"/>
      <c r="P921" s="225">
        <f>O921*H921</f>
        <v>0</v>
      </c>
      <c r="Q921" s="225">
        <v>0.00012</v>
      </c>
      <c r="R921" s="225">
        <f>Q921*H921</f>
        <v>0.0139752</v>
      </c>
      <c r="S921" s="225">
        <v>0</v>
      </c>
      <c r="T921" s="226">
        <f>S921*H921</f>
        <v>0</v>
      </c>
      <c r="U921" s="42"/>
      <c r="V921" s="42"/>
      <c r="W921" s="42"/>
      <c r="X921" s="42"/>
      <c r="Y921" s="42"/>
      <c r="Z921" s="42"/>
      <c r="AA921" s="42"/>
      <c r="AB921" s="42"/>
      <c r="AC921" s="42"/>
      <c r="AD921" s="42"/>
      <c r="AE921" s="42"/>
      <c r="AR921" s="227" t="s">
        <v>334</v>
      </c>
      <c r="AT921" s="227" t="s">
        <v>217</v>
      </c>
      <c r="AU921" s="227" t="s">
        <v>85</v>
      </c>
      <c r="AY921" s="20" t="s">
        <v>214</v>
      </c>
      <c r="BE921" s="228">
        <f>IF(N921="základní",J921,0)</f>
        <v>0</v>
      </c>
      <c r="BF921" s="228">
        <f>IF(N921="snížená",J921,0)</f>
        <v>0</v>
      </c>
      <c r="BG921" s="228">
        <f>IF(N921="zákl. přenesená",J921,0)</f>
        <v>0</v>
      </c>
      <c r="BH921" s="228">
        <f>IF(N921="sníž. přenesená",J921,0)</f>
        <v>0</v>
      </c>
      <c r="BI921" s="228">
        <f>IF(N921="nulová",J921,0)</f>
        <v>0</v>
      </c>
      <c r="BJ921" s="20" t="s">
        <v>83</v>
      </c>
      <c r="BK921" s="228">
        <f>ROUND(I921*H921,2)</f>
        <v>0</v>
      </c>
      <c r="BL921" s="20" t="s">
        <v>334</v>
      </c>
      <c r="BM921" s="227" t="s">
        <v>5814</v>
      </c>
    </row>
    <row r="922" s="2" customFormat="1">
      <c r="A922" s="42"/>
      <c r="B922" s="43"/>
      <c r="C922" s="44"/>
      <c r="D922" s="229" t="s">
        <v>223</v>
      </c>
      <c r="E922" s="44"/>
      <c r="F922" s="230" t="s">
        <v>5815</v>
      </c>
      <c r="G922" s="44"/>
      <c r="H922" s="44"/>
      <c r="I922" s="231"/>
      <c r="J922" s="44"/>
      <c r="K922" s="44"/>
      <c r="L922" s="48"/>
      <c r="M922" s="232"/>
      <c r="N922" s="233"/>
      <c r="O922" s="88"/>
      <c r="P922" s="88"/>
      <c r="Q922" s="88"/>
      <c r="R922" s="88"/>
      <c r="S922" s="88"/>
      <c r="T922" s="89"/>
      <c r="U922" s="42"/>
      <c r="V922" s="42"/>
      <c r="W922" s="42"/>
      <c r="X922" s="42"/>
      <c r="Y922" s="42"/>
      <c r="Z922" s="42"/>
      <c r="AA922" s="42"/>
      <c r="AB922" s="42"/>
      <c r="AC922" s="42"/>
      <c r="AD922" s="42"/>
      <c r="AE922" s="42"/>
      <c r="AT922" s="20" t="s">
        <v>223</v>
      </c>
      <c r="AU922" s="20" t="s">
        <v>85</v>
      </c>
    </row>
    <row r="923" s="2" customFormat="1">
      <c r="A923" s="42"/>
      <c r="B923" s="43"/>
      <c r="C923" s="44"/>
      <c r="D923" s="236" t="s">
        <v>283</v>
      </c>
      <c r="E923" s="44"/>
      <c r="F923" s="267" t="s">
        <v>5811</v>
      </c>
      <c r="G923" s="44"/>
      <c r="H923" s="44"/>
      <c r="I923" s="231"/>
      <c r="J923" s="44"/>
      <c r="K923" s="44"/>
      <c r="L923" s="48"/>
      <c r="M923" s="232"/>
      <c r="N923" s="233"/>
      <c r="O923" s="88"/>
      <c r="P923" s="88"/>
      <c r="Q923" s="88"/>
      <c r="R923" s="88"/>
      <c r="S923" s="88"/>
      <c r="T923" s="89"/>
      <c r="U923" s="42"/>
      <c r="V923" s="42"/>
      <c r="W923" s="42"/>
      <c r="X923" s="42"/>
      <c r="Y923" s="42"/>
      <c r="Z923" s="42"/>
      <c r="AA923" s="42"/>
      <c r="AB923" s="42"/>
      <c r="AC923" s="42"/>
      <c r="AD923" s="42"/>
      <c r="AE923" s="42"/>
      <c r="AT923" s="20" t="s">
        <v>283</v>
      </c>
      <c r="AU923" s="20" t="s">
        <v>85</v>
      </c>
    </row>
    <row r="924" s="13" customFormat="1">
      <c r="A924" s="13"/>
      <c r="B924" s="234"/>
      <c r="C924" s="235"/>
      <c r="D924" s="236" t="s">
        <v>225</v>
      </c>
      <c r="E924" s="237" t="s">
        <v>32</v>
      </c>
      <c r="F924" s="238" t="s">
        <v>5783</v>
      </c>
      <c r="G924" s="235"/>
      <c r="H924" s="237" t="s">
        <v>32</v>
      </c>
      <c r="I924" s="239"/>
      <c r="J924" s="235"/>
      <c r="K924" s="235"/>
      <c r="L924" s="240"/>
      <c r="M924" s="241"/>
      <c r="N924" s="242"/>
      <c r="O924" s="242"/>
      <c r="P924" s="242"/>
      <c r="Q924" s="242"/>
      <c r="R924" s="242"/>
      <c r="S924" s="242"/>
      <c r="T924" s="243"/>
      <c r="U924" s="13"/>
      <c r="V924" s="13"/>
      <c r="W924" s="13"/>
      <c r="X924" s="13"/>
      <c r="Y924" s="13"/>
      <c r="Z924" s="13"/>
      <c r="AA924" s="13"/>
      <c r="AB924" s="13"/>
      <c r="AC924" s="13"/>
      <c r="AD924" s="13"/>
      <c r="AE924" s="13"/>
      <c r="AT924" s="244" t="s">
        <v>225</v>
      </c>
      <c r="AU924" s="244" t="s">
        <v>85</v>
      </c>
      <c r="AV924" s="13" t="s">
        <v>83</v>
      </c>
      <c r="AW924" s="13" t="s">
        <v>38</v>
      </c>
      <c r="AX924" s="13" t="s">
        <v>76</v>
      </c>
      <c r="AY924" s="244" t="s">
        <v>214</v>
      </c>
    </row>
    <row r="925" s="13" customFormat="1">
      <c r="A925" s="13"/>
      <c r="B925" s="234"/>
      <c r="C925" s="235"/>
      <c r="D925" s="236" t="s">
        <v>225</v>
      </c>
      <c r="E925" s="237" t="s">
        <v>32</v>
      </c>
      <c r="F925" s="238" t="s">
        <v>5784</v>
      </c>
      <c r="G925" s="235"/>
      <c r="H925" s="237" t="s">
        <v>32</v>
      </c>
      <c r="I925" s="239"/>
      <c r="J925" s="235"/>
      <c r="K925" s="235"/>
      <c r="L925" s="240"/>
      <c r="M925" s="241"/>
      <c r="N925" s="242"/>
      <c r="O925" s="242"/>
      <c r="P925" s="242"/>
      <c r="Q925" s="242"/>
      <c r="R925" s="242"/>
      <c r="S925" s="242"/>
      <c r="T925" s="243"/>
      <c r="U925" s="13"/>
      <c r="V925" s="13"/>
      <c r="W925" s="13"/>
      <c r="X925" s="13"/>
      <c r="Y925" s="13"/>
      <c r="Z925" s="13"/>
      <c r="AA925" s="13"/>
      <c r="AB925" s="13"/>
      <c r="AC925" s="13"/>
      <c r="AD925" s="13"/>
      <c r="AE925" s="13"/>
      <c r="AT925" s="244" t="s">
        <v>225</v>
      </c>
      <c r="AU925" s="244" t="s">
        <v>85</v>
      </c>
      <c r="AV925" s="13" t="s">
        <v>83</v>
      </c>
      <c r="AW925" s="13" t="s">
        <v>38</v>
      </c>
      <c r="AX925" s="13" t="s">
        <v>76</v>
      </c>
      <c r="AY925" s="244" t="s">
        <v>214</v>
      </c>
    </row>
    <row r="926" s="13" customFormat="1">
      <c r="A926" s="13"/>
      <c r="B926" s="234"/>
      <c r="C926" s="235"/>
      <c r="D926" s="236" t="s">
        <v>225</v>
      </c>
      <c r="E926" s="237" t="s">
        <v>32</v>
      </c>
      <c r="F926" s="238" t="s">
        <v>5785</v>
      </c>
      <c r="G926" s="235"/>
      <c r="H926" s="237" t="s">
        <v>32</v>
      </c>
      <c r="I926" s="239"/>
      <c r="J926" s="235"/>
      <c r="K926" s="235"/>
      <c r="L926" s="240"/>
      <c r="M926" s="241"/>
      <c r="N926" s="242"/>
      <c r="O926" s="242"/>
      <c r="P926" s="242"/>
      <c r="Q926" s="242"/>
      <c r="R926" s="242"/>
      <c r="S926" s="242"/>
      <c r="T926" s="243"/>
      <c r="U926" s="13"/>
      <c r="V926" s="13"/>
      <c r="W926" s="13"/>
      <c r="X926" s="13"/>
      <c r="Y926" s="13"/>
      <c r="Z926" s="13"/>
      <c r="AA926" s="13"/>
      <c r="AB926" s="13"/>
      <c r="AC926" s="13"/>
      <c r="AD926" s="13"/>
      <c r="AE926" s="13"/>
      <c r="AT926" s="244" t="s">
        <v>225</v>
      </c>
      <c r="AU926" s="244" t="s">
        <v>85</v>
      </c>
      <c r="AV926" s="13" t="s">
        <v>83</v>
      </c>
      <c r="AW926" s="13" t="s">
        <v>38</v>
      </c>
      <c r="AX926" s="13" t="s">
        <v>76</v>
      </c>
      <c r="AY926" s="244" t="s">
        <v>214</v>
      </c>
    </row>
    <row r="927" s="13" customFormat="1">
      <c r="A927" s="13"/>
      <c r="B927" s="234"/>
      <c r="C927" s="235"/>
      <c r="D927" s="236" t="s">
        <v>225</v>
      </c>
      <c r="E927" s="237" t="s">
        <v>32</v>
      </c>
      <c r="F927" s="238" t="s">
        <v>5786</v>
      </c>
      <c r="G927" s="235"/>
      <c r="H927" s="237" t="s">
        <v>32</v>
      </c>
      <c r="I927" s="239"/>
      <c r="J927" s="235"/>
      <c r="K927" s="235"/>
      <c r="L927" s="240"/>
      <c r="M927" s="241"/>
      <c r="N927" s="242"/>
      <c r="O927" s="242"/>
      <c r="P927" s="242"/>
      <c r="Q927" s="242"/>
      <c r="R927" s="242"/>
      <c r="S927" s="242"/>
      <c r="T927" s="243"/>
      <c r="U927" s="13"/>
      <c r="V927" s="13"/>
      <c r="W927" s="13"/>
      <c r="X927" s="13"/>
      <c r="Y927" s="13"/>
      <c r="Z927" s="13"/>
      <c r="AA927" s="13"/>
      <c r="AB927" s="13"/>
      <c r="AC927" s="13"/>
      <c r="AD927" s="13"/>
      <c r="AE927" s="13"/>
      <c r="AT927" s="244" t="s">
        <v>225</v>
      </c>
      <c r="AU927" s="244" t="s">
        <v>85</v>
      </c>
      <c r="AV927" s="13" t="s">
        <v>83</v>
      </c>
      <c r="AW927" s="13" t="s">
        <v>38</v>
      </c>
      <c r="AX927" s="13" t="s">
        <v>76</v>
      </c>
      <c r="AY927" s="244" t="s">
        <v>214</v>
      </c>
    </row>
    <row r="928" s="13" customFormat="1">
      <c r="A928" s="13"/>
      <c r="B928" s="234"/>
      <c r="C928" s="235"/>
      <c r="D928" s="236" t="s">
        <v>225</v>
      </c>
      <c r="E928" s="237" t="s">
        <v>32</v>
      </c>
      <c r="F928" s="238" t="s">
        <v>5787</v>
      </c>
      <c r="G928" s="235"/>
      <c r="H928" s="237" t="s">
        <v>32</v>
      </c>
      <c r="I928" s="239"/>
      <c r="J928" s="235"/>
      <c r="K928" s="235"/>
      <c r="L928" s="240"/>
      <c r="M928" s="241"/>
      <c r="N928" s="242"/>
      <c r="O928" s="242"/>
      <c r="P928" s="242"/>
      <c r="Q928" s="242"/>
      <c r="R928" s="242"/>
      <c r="S928" s="242"/>
      <c r="T928" s="243"/>
      <c r="U928" s="13"/>
      <c r="V928" s="13"/>
      <c r="W928" s="13"/>
      <c r="X928" s="13"/>
      <c r="Y928" s="13"/>
      <c r="Z928" s="13"/>
      <c r="AA928" s="13"/>
      <c r="AB928" s="13"/>
      <c r="AC928" s="13"/>
      <c r="AD928" s="13"/>
      <c r="AE928" s="13"/>
      <c r="AT928" s="244" t="s">
        <v>225</v>
      </c>
      <c r="AU928" s="244" t="s">
        <v>85</v>
      </c>
      <c r="AV928" s="13" t="s">
        <v>83</v>
      </c>
      <c r="AW928" s="13" t="s">
        <v>38</v>
      </c>
      <c r="AX928" s="13" t="s">
        <v>76</v>
      </c>
      <c r="AY928" s="244" t="s">
        <v>214</v>
      </c>
    </row>
    <row r="929" s="14" customFormat="1">
      <c r="A929" s="14"/>
      <c r="B929" s="245"/>
      <c r="C929" s="246"/>
      <c r="D929" s="236" t="s">
        <v>225</v>
      </c>
      <c r="E929" s="247" t="s">
        <v>32</v>
      </c>
      <c r="F929" s="248" t="s">
        <v>5788</v>
      </c>
      <c r="G929" s="246"/>
      <c r="H929" s="249">
        <v>6.6600000000000001</v>
      </c>
      <c r="I929" s="250"/>
      <c r="J929" s="246"/>
      <c r="K929" s="246"/>
      <c r="L929" s="251"/>
      <c r="M929" s="252"/>
      <c r="N929" s="253"/>
      <c r="O929" s="253"/>
      <c r="P929" s="253"/>
      <c r="Q929" s="253"/>
      <c r="R929" s="253"/>
      <c r="S929" s="253"/>
      <c r="T929" s="254"/>
      <c r="U929" s="14"/>
      <c r="V929" s="14"/>
      <c r="W929" s="14"/>
      <c r="X929" s="14"/>
      <c r="Y929" s="14"/>
      <c r="Z929" s="14"/>
      <c r="AA929" s="14"/>
      <c r="AB929" s="14"/>
      <c r="AC929" s="14"/>
      <c r="AD929" s="14"/>
      <c r="AE929" s="14"/>
      <c r="AT929" s="255" t="s">
        <v>225</v>
      </c>
      <c r="AU929" s="255" t="s">
        <v>85</v>
      </c>
      <c r="AV929" s="14" t="s">
        <v>85</v>
      </c>
      <c r="AW929" s="14" t="s">
        <v>38</v>
      </c>
      <c r="AX929" s="14" t="s">
        <v>76</v>
      </c>
      <c r="AY929" s="255" t="s">
        <v>214</v>
      </c>
    </row>
    <row r="930" s="13" customFormat="1">
      <c r="A930" s="13"/>
      <c r="B930" s="234"/>
      <c r="C930" s="235"/>
      <c r="D930" s="236" t="s">
        <v>225</v>
      </c>
      <c r="E930" s="237" t="s">
        <v>32</v>
      </c>
      <c r="F930" s="238" t="s">
        <v>5789</v>
      </c>
      <c r="G930" s="235"/>
      <c r="H930" s="237" t="s">
        <v>32</v>
      </c>
      <c r="I930" s="239"/>
      <c r="J930" s="235"/>
      <c r="K930" s="235"/>
      <c r="L930" s="240"/>
      <c r="M930" s="241"/>
      <c r="N930" s="242"/>
      <c r="O930" s="242"/>
      <c r="P930" s="242"/>
      <c r="Q930" s="242"/>
      <c r="R930" s="242"/>
      <c r="S930" s="242"/>
      <c r="T930" s="243"/>
      <c r="U930" s="13"/>
      <c r="V930" s="13"/>
      <c r="W930" s="13"/>
      <c r="X930" s="13"/>
      <c r="Y930" s="13"/>
      <c r="Z930" s="13"/>
      <c r="AA930" s="13"/>
      <c r="AB930" s="13"/>
      <c r="AC930" s="13"/>
      <c r="AD930" s="13"/>
      <c r="AE930" s="13"/>
      <c r="AT930" s="244" t="s">
        <v>225</v>
      </c>
      <c r="AU930" s="244" t="s">
        <v>85</v>
      </c>
      <c r="AV930" s="13" t="s">
        <v>83</v>
      </c>
      <c r="AW930" s="13" t="s">
        <v>38</v>
      </c>
      <c r="AX930" s="13" t="s">
        <v>76</v>
      </c>
      <c r="AY930" s="244" t="s">
        <v>214</v>
      </c>
    </row>
    <row r="931" s="13" customFormat="1">
      <c r="A931" s="13"/>
      <c r="B931" s="234"/>
      <c r="C931" s="235"/>
      <c r="D931" s="236" t="s">
        <v>225</v>
      </c>
      <c r="E931" s="237" t="s">
        <v>32</v>
      </c>
      <c r="F931" s="238" t="s">
        <v>5790</v>
      </c>
      <c r="G931" s="235"/>
      <c r="H931" s="237" t="s">
        <v>32</v>
      </c>
      <c r="I931" s="239"/>
      <c r="J931" s="235"/>
      <c r="K931" s="235"/>
      <c r="L931" s="240"/>
      <c r="M931" s="241"/>
      <c r="N931" s="242"/>
      <c r="O931" s="242"/>
      <c r="P931" s="242"/>
      <c r="Q931" s="242"/>
      <c r="R931" s="242"/>
      <c r="S931" s="242"/>
      <c r="T931" s="243"/>
      <c r="U931" s="13"/>
      <c r="V931" s="13"/>
      <c r="W931" s="13"/>
      <c r="X931" s="13"/>
      <c r="Y931" s="13"/>
      <c r="Z931" s="13"/>
      <c r="AA931" s="13"/>
      <c r="AB931" s="13"/>
      <c r="AC931" s="13"/>
      <c r="AD931" s="13"/>
      <c r="AE931" s="13"/>
      <c r="AT931" s="244" t="s">
        <v>225</v>
      </c>
      <c r="AU931" s="244" t="s">
        <v>85</v>
      </c>
      <c r="AV931" s="13" t="s">
        <v>83</v>
      </c>
      <c r="AW931" s="13" t="s">
        <v>38</v>
      </c>
      <c r="AX931" s="13" t="s">
        <v>76</v>
      </c>
      <c r="AY931" s="244" t="s">
        <v>214</v>
      </c>
    </row>
    <row r="932" s="13" customFormat="1">
      <c r="A932" s="13"/>
      <c r="B932" s="234"/>
      <c r="C932" s="235"/>
      <c r="D932" s="236" t="s">
        <v>225</v>
      </c>
      <c r="E932" s="237" t="s">
        <v>32</v>
      </c>
      <c r="F932" s="238" t="s">
        <v>5791</v>
      </c>
      <c r="G932" s="235"/>
      <c r="H932" s="237" t="s">
        <v>32</v>
      </c>
      <c r="I932" s="239"/>
      <c r="J932" s="235"/>
      <c r="K932" s="235"/>
      <c r="L932" s="240"/>
      <c r="M932" s="241"/>
      <c r="N932" s="242"/>
      <c r="O932" s="242"/>
      <c r="P932" s="242"/>
      <c r="Q932" s="242"/>
      <c r="R932" s="242"/>
      <c r="S932" s="242"/>
      <c r="T932" s="243"/>
      <c r="U932" s="13"/>
      <c r="V932" s="13"/>
      <c r="W932" s="13"/>
      <c r="X932" s="13"/>
      <c r="Y932" s="13"/>
      <c r="Z932" s="13"/>
      <c r="AA932" s="13"/>
      <c r="AB932" s="13"/>
      <c r="AC932" s="13"/>
      <c r="AD932" s="13"/>
      <c r="AE932" s="13"/>
      <c r="AT932" s="244" t="s">
        <v>225</v>
      </c>
      <c r="AU932" s="244" t="s">
        <v>85</v>
      </c>
      <c r="AV932" s="13" t="s">
        <v>83</v>
      </c>
      <c r="AW932" s="13" t="s">
        <v>38</v>
      </c>
      <c r="AX932" s="13" t="s">
        <v>76</v>
      </c>
      <c r="AY932" s="244" t="s">
        <v>214</v>
      </c>
    </row>
    <row r="933" s="13" customFormat="1">
      <c r="A933" s="13"/>
      <c r="B933" s="234"/>
      <c r="C933" s="235"/>
      <c r="D933" s="236" t="s">
        <v>225</v>
      </c>
      <c r="E933" s="237" t="s">
        <v>32</v>
      </c>
      <c r="F933" s="238" t="s">
        <v>5786</v>
      </c>
      <c r="G933" s="235"/>
      <c r="H933" s="237" t="s">
        <v>32</v>
      </c>
      <c r="I933" s="239"/>
      <c r="J933" s="235"/>
      <c r="K933" s="235"/>
      <c r="L933" s="240"/>
      <c r="M933" s="241"/>
      <c r="N933" s="242"/>
      <c r="O933" s="242"/>
      <c r="P933" s="242"/>
      <c r="Q933" s="242"/>
      <c r="R933" s="242"/>
      <c r="S933" s="242"/>
      <c r="T933" s="243"/>
      <c r="U933" s="13"/>
      <c r="V933" s="13"/>
      <c r="W933" s="13"/>
      <c r="X933" s="13"/>
      <c r="Y933" s="13"/>
      <c r="Z933" s="13"/>
      <c r="AA933" s="13"/>
      <c r="AB933" s="13"/>
      <c r="AC933" s="13"/>
      <c r="AD933" s="13"/>
      <c r="AE933" s="13"/>
      <c r="AT933" s="244" t="s">
        <v>225</v>
      </c>
      <c r="AU933" s="244" t="s">
        <v>85</v>
      </c>
      <c r="AV933" s="13" t="s">
        <v>83</v>
      </c>
      <c r="AW933" s="13" t="s">
        <v>38</v>
      </c>
      <c r="AX933" s="13" t="s">
        <v>76</v>
      </c>
      <c r="AY933" s="244" t="s">
        <v>214</v>
      </c>
    </row>
    <row r="934" s="13" customFormat="1">
      <c r="A934" s="13"/>
      <c r="B934" s="234"/>
      <c r="C934" s="235"/>
      <c r="D934" s="236" t="s">
        <v>225</v>
      </c>
      <c r="E934" s="237" t="s">
        <v>32</v>
      </c>
      <c r="F934" s="238" t="s">
        <v>5792</v>
      </c>
      <c r="G934" s="235"/>
      <c r="H934" s="237" t="s">
        <v>32</v>
      </c>
      <c r="I934" s="239"/>
      <c r="J934" s="235"/>
      <c r="K934" s="235"/>
      <c r="L934" s="240"/>
      <c r="M934" s="241"/>
      <c r="N934" s="242"/>
      <c r="O934" s="242"/>
      <c r="P934" s="242"/>
      <c r="Q934" s="242"/>
      <c r="R934" s="242"/>
      <c r="S934" s="242"/>
      <c r="T934" s="243"/>
      <c r="U934" s="13"/>
      <c r="V934" s="13"/>
      <c r="W934" s="13"/>
      <c r="X934" s="13"/>
      <c r="Y934" s="13"/>
      <c r="Z934" s="13"/>
      <c r="AA934" s="13"/>
      <c r="AB934" s="13"/>
      <c r="AC934" s="13"/>
      <c r="AD934" s="13"/>
      <c r="AE934" s="13"/>
      <c r="AT934" s="244" t="s">
        <v>225</v>
      </c>
      <c r="AU934" s="244" t="s">
        <v>85</v>
      </c>
      <c r="AV934" s="13" t="s">
        <v>83</v>
      </c>
      <c r="AW934" s="13" t="s">
        <v>38</v>
      </c>
      <c r="AX934" s="13" t="s">
        <v>76</v>
      </c>
      <c r="AY934" s="244" t="s">
        <v>214</v>
      </c>
    </row>
    <row r="935" s="14" customFormat="1">
      <c r="A935" s="14"/>
      <c r="B935" s="245"/>
      <c r="C935" s="246"/>
      <c r="D935" s="236" t="s">
        <v>225</v>
      </c>
      <c r="E935" s="247" t="s">
        <v>32</v>
      </c>
      <c r="F935" s="248" t="s">
        <v>5793</v>
      </c>
      <c r="G935" s="246"/>
      <c r="H935" s="249">
        <v>37.799999999999997</v>
      </c>
      <c r="I935" s="250"/>
      <c r="J935" s="246"/>
      <c r="K935" s="246"/>
      <c r="L935" s="251"/>
      <c r="M935" s="252"/>
      <c r="N935" s="253"/>
      <c r="O935" s="253"/>
      <c r="P935" s="253"/>
      <c r="Q935" s="253"/>
      <c r="R935" s="253"/>
      <c r="S935" s="253"/>
      <c r="T935" s="254"/>
      <c r="U935" s="14"/>
      <c r="V935" s="14"/>
      <c r="W935" s="14"/>
      <c r="X935" s="14"/>
      <c r="Y935" s="14"/>
      <c r="Z935" s="14"/>
      <c r="AA935" s="14"/>
      <c r="AB935" s="14"/>
      <c r="AC935" s="14"/>
      <c r="AD935" s="14"/>
      <c r="AE935" s="14"/>
      <c r="AT935" s="255" t="s">
        <v>225</v>
      </c>
      <c r="AU935" s="255" t="s">
        <v>85</v>
      </c>
      <c r="AV935" s="14" t="s">
        <v>85</v>
      </c>
      <c r="AW935" s="14" t="s">
        <v>38</v>
      </c>
      <c r="AX935" s="14" t="s">
        <v>76</v>
      </c>
      <c r="AY935" s="255" t="s">
        <v>214</v>
      </c>
    </row>
    <row r="936" s="13" customFormat="1">
      <c r="A936" s="13"/>
      <c r="B936" s="234"/>
      <c r="C936" s="235"/>
      <c r="D936" s="236" t="s">
        <v>225</v>
      </c>
      <c r="E936" s="237" t="s">
        <v>32</v>
      </c>
      <c r="F936" s="238" t="s">
        <v>5794</v>
      </c>
      <c r="G936" s="235"/>
      <c r="H936" s="237" t="s">
        <v>32</v>
      </c>
      <c r="I936" s="239"/>
      <c r="J936" s="235"/>
      <c r="K936" s="235"/>
      <c r="L936" s="240"/>
      <c r="M936" s="241"/>
      <c r="N936" s="242"/>
      <c r="O936" s="242"/>
      <c r="P936" s="242"/>
      <c r="Q936" s="242"/>
      <c r="R936" s="242"/>
      <c r="S936" s="242"/>
      <c r="T936" s="243"/>
      <c r="U936" s="13"/>
      <c r="V936" s="13"/>
      <c r="W936" s="13"/>
      <c r="X936" s="13"/>
      <c r="Y936" s="13"/>
      <c r="Z936" s="13"/>
      <c r="AA936" s="13"/>
      <c r="AB936" s="13"/>
      <c r="AC936" s="13"/>
      <c r="AD936" s="13"/>
      <c r="AE936" s="13"/>
      <c r="AT936" s="244" t="s">
        <v>225</v>
      </c>
      <c r="AU936" s="244" t="s">
        <v>85</v>
      </c>
      <c r="AV936" s="13" t="s">
        <v>83</v>
      </c>
      <c r="AW936" s="13" t="s">
        <v>38</v>
      </c>
      <c r="AX936" s="13" t="s">
        <v>76</v>
      </c>
      <c r="AY936" s="244" t="s">
        <v>214</v>
      </c>
    </row>
    <row r="937" s="13" customFormat="1">
      <c r="A937" s="13"/>
      <c r="B937" s="234"/>
      <c r="C937" s="235"/>
      <c r="D937" s="236" t="s">
        <v>225</v>
      </c>
      <c r="E937" s="237" t="s">
        <v>32</v>
      </c>
      <c r="F937" s="238" t="s">
        <v>5795</v>
      </c>
      <c r="G937" s="235"/>
      <c r="H937" s="237" t="s">
        <v>32</v>
      </c>
      <c r="I937" s="239"/>
      <c r="J937" s="235"/>
      <c r="K937" s="235"/>
      <c r="L937" s="240"/>
      <c r="M937" s="241"/>
      <c r="N937" s="242"/>
      <c r="O937" s="242"/>
      <c r="P937" s="242"/>
      <c r="Q937" s="242"/>
      <c r="R937" s="242"/>
      <c r="S937" s="242"/>
      <c r="T937" s="243"/>
      <c r="U937" s="13"/>
      <c r="V937" s="13"/>
      <c r="W937" s="13"/>
      <c r="X937" s="13"/>
      <c r="Y937" s="13"/>
      <c r="Z937" s="13"/>
      <c r="AA937" s="13"/>
      <c r="AB937" s="13"/>
      <c r="AC937" s="13"/>
      <c r="AD937" s="13"/>
      <c r="AE937" s="13"/>
      <c r="AT937" s="244" t="s">
        <v>225</v>
      </c>
      <c r="AU937" s="244" t="s">
        <v>85</v>
      </c>
      <c r="AV937" s="13" t="s">
        <v>83</v>
      </c>
      <c r="AW937" s="13" t="s">
        <v>38</v>
      </c>
      <c r="AX937" s="13" t="s">
        <v>76</v>
      </c>
      <c r="AY937" s="244" t="s">
        <v>214</v>
      </c>
    </row>
    <row r="938" s="13" customFormat="1">
      <c r="A938" s="13"/>
      <c r="B938" s="234"/>
      <c r="C938" s="235"/>
      <c r="D938" s="236" t="s">
        <v>225</v>
      </c>
      <c r="E938" s="237" t="s">
        <v>32</v>
      </c>
      <c r="F938" s="238" t="s">
        <v>5796</v>
      </c>
      <c r="G938" s="235"/>
      <c r="H938" s="237" t="s">
        <v>32</v>
      </c>
      <c r="I938" s="239"/>
      <c r="J938" s="235"/>
      <c r="K938" s="235"/>
      <c r="L938" s="240"/>
      <c r="M938" s="241"/>
      <c r="N938" s="242"/>
      <c r="O938" s="242"/>
      <c r="P938" s="242"/>
      <c r="Q938" s="242"/>
      <c r="R938" s="242"/>
      <c r="S938" s="242"/>
      <c r="T938" s="243"/>
      <c r="U938" s="13"/>
      <c r="V938" s="13"/>
      <c r="W938" s="13"/>
      <c r="X938" s="13"/>
      <c r="Y938" s="13"/>
      <c r="Z938" s="13"/>
      <c r="AA938" s="13"/>
      <c r="AB938" s="13"/>
      <c r="AC938" s="13"/>
      <c r="AD938" s="13"/>
      <c r="AE938" s="13"/>
      <c r="AT938" s="244" t="s">
        <v>225</v>
      </c>
      <c r="AU938" s="244" t="s">
        <v>85</v>
      </c>
      <c r="AV938" s="13" t="s">
        <v>83</v>
      </c>
      <c r="AW938" s="13" t="s">
        <v>38</v>
      </c>
      <c r="AX938" s="13" t="s">
        <v>76</v>
      </c>
      <c r="AY938" s="244" t="s">
        <v>214</v>
      </c>
    </row>
    <row r="939" s="13" customFormat="1">
      <c r="A939" s="13"/>
      <c r="B939" s="234"/>
      <c r="C939" s="235"/>
      <c r="D939" s="236" t="s">
        <v>225</v>
      </c>
      <c r="E939" s="237" t="s">
        <v>32</v>
      </c>
      <c r="F939" s="238" t="s">
        <v>5797</v>
      </c>
      <c r="G939" s="235"/>
      <c r="H939" s="237" t="s">
        <v>32</v>
      </c>
      <c r="I939" s="239"/>
      <c r="J939" s="235"/>
      <c r="K939" s="235"/>
      <c r="L939" s="240"/>
      <c r="M939" s="241"/>
      <c r="N939" s="242"/>
      <c r="O939" s="242"/>
      <c r="P939" s="242"/>
      <c r="Q939" s="242"/>
      <c r="R939" s="242"/>
      <c r="S939" s="242"/>
      <c r="T939" s="243"/>
      <c r="U939" s="13"/>
      <c r="V939" s="13"/>
      <c r="W939" s="13"/>
      <c r="X939" s="13"/>
      <c r="Y939" s="13"/>
      <c r="Z939" s="13"/>
      <c r="AA939" s="13"/>
      <c r="AB939" s="13"/>
      <c r="AC939" s="13"/>
      <c r="AD939" s="13"/>
      <c r="AE939" s="13"/>
      <c r="AT939" s="244" t="s">
        <v>225</v>
      </c>
      <c r="AU939" s="244" t="s">
        <v>85</v>
      </c>
      <c r="AV939" s="13" t="s">
        <v>83</v>
      </c>
      <c r="AW939" s="13" t="s">
        <v>38</v>
      </c>
      <c r="AX939" s="13" t="s">
        <v>76</v>
      </c>
      <c r="AY939" s="244" t="s">
        <v>214</v>
      </c>
    </row>
    <row r="940" s="13" customFormat="1">
      <c r="A940" s="13"/>
      <c r="B940" s="234"/>
      <c r="C940" s="235"/>
      <c r="D940" s="236" t="s">
        <v>225</v>
      </c>
      <c r="E940" s="237" t="s">
        <v>32</v>
      </c>
      <c r="F940" s="238" t="s">
        <v>5798</v>
      </c>
      <c r="G940" s="235"/>
      <c r="H940" s="237" t="s">
        <v>32</v>
      </c>
      <c r="I940" s="239"/>
      <c r="J940" s="235"/>
      <c r="K940" s="235"/>
      <c r="L940" s="240"/>
      <c r="M940" s="241"/>
      <c r="N940" s="242"/>
      <c r="O940" s="242"/>
      <c r="P940" s="242"/>
      <c r="Q940" s="242"/>
      <c r="R940" s="242"/>
      <c r="S940" s="242"/>
      <c r="T940" s="243"/>
      <c r="U940" s="13"/>
      <c r="V940" s="13"/>
      <c r="W940" s="13"/>
      <c r="X940" s="13"/>
      <c r="Y940" s="13"/>
      <c r="Z940" s="13"/>
      <c r="AA940" s="13"/>
      <c r="AB940" s="13"/>
      <c r="AC940" s="13"/>
      <c r="AD940" s="13"/>
      <c r="AE940" s="13"/>
      <c r="AT940" s="244" t="s">
        <v>225</v>
      </c>
      <c r="AU940" s="244" t="s">
        <v>85</v>
      </c>
      <c r="AV940" s="13" t="s">
        <v>83</v>
      </c>
      <c r="AW940" s="13" t="s">
        <v>38</v>
      </c>
      <c r="AX940" s="13" t="s">
        <v>76</v>
      </c>
      <c r="AY940" s="244" t="s">
        <v>214</v>
      </c>
    </row>
    <row r="941" s="13" customFormat="1">
      <c r="A941" s="13"/>
      <c r="B941" s="234"/>
      <c r="C941" s="235"/>
      <c r="D941" s="236" t="s">
        <v>225</v>
      </c>
      <c r="E941" s="237" t="s">
        <v>32</v>
      </c>
      <c r="F941" s="238" t="s">
        <v>5799</v>
      </c>
      <c r="G941" s="235"/>
      <c r="H941" s="237" t="s">
        <v>32</v>
      </c>
      <c r="I941" s="239"/>
      <c r="J941" s="235"/>
      <c r="K941" s="235"/>
      <c r="L941" s="240"/>
      <c r="M941" s="241"/>
      <c r="N941" s="242"/>
      <c r="O941" s="242"/>
      <c r="P941" s="242"/>
      <c r="Q941" s="242"/>
      <c r="R941" s="242"/>
      <c r="S941" s="242"/>
      <c r="T941" s="243"/>
      <c r="U941" s="13"/>
      <c r="V941" s="13"/>
      <c r="W941" s="13"/>
      <c r="X941" s="13"/>
      <c r="Y941" s="13"/>
      <c r="Z941" s="13"/>
      <c r="AA941" s="13"/>
      <c r="AB941" s="13"/>
      <c r="AC941" s="13"/>
      <c r="AD941" s="13"/>
      <c r="AE941" s="13"/>
      <c r="AT941" s="244" t="s">
        <v>225</v>
      </c>
      <c r="AU941" s="244" t="s">
        <v>85</v>
      </c>
      <c r="AV941" s="13" t="s">
        <v>83</v>
      </c>
      <c r="AW941" s="13" t="s">
        <v>38</v>
      </c>
      <c r="AX941" s="13" t="s">
        <v>76</v>
      </c>
      <c r="AY941" s="244" t="s">
        <v>214</v>
      </c>
    </row>
    <row r="942" s="13" customFormat="1">
      <c r="A942" s="13"/>
      <c r="B942" s="234"/>
      <c r="C942" s="235"/>
      <c r="D942" s="236" t="s">
        <v>225</v>
      </c>
      <c r="E942" s="237" t="s">
        <v>32</v>
      </c>
      <c r="F942" s="238" t="s">
        <v>5800</v>
      </c>
      <c r="G942" s="235"/>
      <c r="H942" s="237" t="s">
        <v>32</v>
      </c>
      <c r="I942" s="239"/>
      <c r="J942" s="235"/>
      <c r="K942" s="235"/>
      <c r="L942" s="240"/>
      <c r="M942" s="241"/>
      <c r="N942" s="242"/>
      <c r="O942" s="242"/>
      <c r="P942" s="242"/>
      <c r="Q942" s="242"/>
      <c r="R942" s="242"/>
      <c r="S942" s="242"/>
      <c r="T942" s="243"/>
      <c r="U942" s="13"/>
      <c r="V942" s="13"/>
      <c r="W942" s="13"/>
      <c r="X942" s="13"/>
      <c r="Y942" s="13"/>
      <c r="Z942" s="13"/>
      <c r="AA942" s="13"/>
      <c r="AB942" s="13"/>
      <c r="AC942" s="13"/>
      <c r="AD942" s="13"/>
      <c r="AE942" s="13"/>
      <c r="AT942" s="244" t="s">
        <v>225</v>
      </c>
      <c r="AU942" s="244" t="s">
        <v>85</v>
      </c>
      <c r="AV942" s="13" t="s">
        <v>83</v>
      </c>
      <c r="AW942" s="13" t="s">
        <v>38</v>
      </c>
      <c r="AX942" s="13" t="s">
        <v>76</v>
      </c>
      <c r="AY942" s="244" t="s">
        <v>214</v>
      </c>
    </row>
    <row r="943" s="13" customFormat="1">
      <c r="A943" s="13"/>
      <c r="B943" s="234"/>
      <c r="C943" s="235"/>
      <c r="D943" s="236" t="s">
        <v>225</v>
      </c>
      <c r="E943" s="237" t="s">
        <v>32</v>
      </c>
      <c r="F943" s="238" t="s">
        <v>5801</v>
      </c>
      <c r="G943" s="235"/>
      <c r="H943" s="237" t="s">
        <v>32</v>
      </c>
      <c r="I943" s="239"/>
      <c r="J943" s="235"/>
      <c r="K943" s="235"/>
      <c r="L943" s="240"/>
      <c r="M943" s="241"/>
      <c r="N943" s="242"/>
      <c r="O943" s="242"/>
      <c r="P943" s="242"/>
      <c r="Q943" s="242"/>
      <c r="R943" s="242"/>
      <c r="S943" s="242"/>
      <c r="T943" s="243"/>
      <c r="U943" s="13"/>
      <c r="V943" s="13"/>
      <c r="W943" s="13"/>
      <c r="X943" s="13"/>
      <c r="Y943" s="13"/>
      <c r="Z943" s="13"/>
      <c r="AA943" s="13"/>
      <c r="AB943" s="13"/>
      <c r="AC943" s="13"/>
      <c r="AD943" s="13"/>
      <c r="AE943" s="13"/>
      <c r="AT943" s="244" t="s">
        <v>225</v>
      </c>
      <c r="AU943" s="244" t="s">
        <v>85</v>
      </c>
      <c r="AV943" s="13" t="s">
        <v>83</v>
      </c>
      <c r="AW943" s="13" t="s">
        <v>38</v>
      </c>
      <c r="AX943" s="13" t="s">
        <v>76</v>
      </c>
      <c r="AY943" s="244" t="s">
        <v>214</v>
      </c>
    </row>
    <row r="944" s="14" customFormat="1">
      <c r="A944" s="14"/>
      <c r="B944" s="245"/>
      <c r="C944" s="246"/>
      <c r="D944" s="236" t="s">
        <v>225</v>
      </c>
      <c r="E944" s="247" t="s">
        <v>32</v>
      </c>
      <c r="F944" s="248" t="s">
        <v>5802</v>
      </c>
      <c r="G944" s="246"/>
      <c r="H944" s="249">
        <v>72</v>
      </c>
      <c r="I944" s="250"/>
      <c r="J944" s="246"/>
      <c r="K944" s="246"/>
      <c r="L944" s="251"/>
      <c r="M944" s="252"/>
      <c r="N944" s="253"/>
      <c r="O944" s="253"/>
      <c r="P944" s="253"/>
      <c r="Q944" s="253"/>
      <c r="R944" s="253"/>
      <c r="S944" s="253"/>
      <c r="T944" s="254"/>
      <c r="U944" s="14"/>
      <c r="V944" s="14"/>
      <c r="W944" s="14"/>
      <c r="X944" s="14"/>
      <c r="Y944" s="14"/>
      <c r="Z944" s="14"/>
      <c r="AA944" s="14"/>
      <c r="AB944" s="14"/>
      <c r="AC944" s="14"/>
      <c r="AD944" s="14"/>
      <c r="AE944" s="14"/>
      <c r="AT944" s="255" t="s">
        <v>225</v>
      </c>
      <c r="AU944" s="255" t="s">
        <v>85</v>
      </c>
      <c r="AV944" s="14" t="s">
        <v>85</v>
      </c>
      <c r="AW944" s="14" t="s">
        <v>38</v>
      </c>
      <c r="AX944" s="14" t="s">
        <v>76</v>
      </c>
      <c r="AY944" s="255" t="s">
        <v>214</v>
      </c>
    </row>
    <row r="945" s="15" customFormat="1">
      <c r="A945" s="15"/>
      <c r="B945" s="256"/>
      <c r="C945" s="257"/>
      <c r="D945" s="236" t="s">
        <v>225</v>
      </c>
      <c r="E945" s="258" t="s">
        <v>32</v>
      </c>
      <c r="F945" s="259" t="s">
        <v>256</v>
      </c>
      <c r="G945" s="257"/>
      <c r="H945" s="260">
        <v>116.45999999999999</v>
      </c>
      <c r="I945" s="261"/>
      <c r="J945" s="257"/>
      <c r="K945" s="257"/>
      <c r="L945" s="262"/>
      <c r="M945" s="263"/>
      <c r="N945" s="264"/>
      <c r="O945" s="264"/>
      <c r="P945" s="264"/>
      <c r="Q945" s="264"/>
      <c r="R945" s="264"/>
      <c r="S945" s="264"/>
      <c r="T945" s="265"/>
      <c r="U945" s="15"/>
      <c r="V945" s="15"/>
      <c r="W945" s="15"/>
      <c r="X945" s="15"/>
      <c r="Y945" s="15"/>
      <c r="Z945" s="15"/>
      <c r="AA945" s="15"/>
      <c r="AB945" s="15"/>
      <c r="AC945" s="15"/>
      <c r="AD945" s="15"/>
      <c r="AE945" s="15"/>
      <c r="AT945" s="266" t="s">
        <v>225</v>
      </c>
      <c r="AU945" s="266" t="s">
        <v>85</v>
      </c>
      <c r="AV945" s="15" t="s">
        <v>215</v>
      </c>
      <c r="AW945" s="15" t="s">
        <v>38</v>
      </c>
      <c r="AX945" s="15" t="s">
        <v>83</v>
      </c>
      <c r="AY945" s="266" t="s">
        <v>214</v>
      </c>
    </row>
    <row r="946" s="2" customFormat="1" ht="24.15" customHeight="1">
      <c r="A946" s="42"/>
      <c r="B946" s="43"/>
      <c r="C946" s="216" t="s">
        <v>731</v>
      </c>
      <c r="D946" s="216" t="s">
        <v>217</v>
      </c>
      <c r="E946" s="217" t="s">
        <v>4892</v>
      </c>
      <c r="F946" s="218" t="s">
        <v>4893</v>
      </c>
      <c r="G946" s="219" t="s">
        <v>230</v>
      </c>
      <c r="H946" s="220">
        <v>116.45999999999999</v>
      </c>
      <c r="I946" s="221"/>
      <c r="J946" s="222">
        <f>ROUND(I946*H946,2)</f>
        <v>0</v>
      </c>
      <c r="K946" s="218" t="s">
        <v>221</v>
      </c>
      <c r="L946" s="48"/>
      <c r="M946" s="223" t="s">
        <v>32</v>
      </c>
      <c r="N946" s="224" t="s">
        <v>47</v>
      </c>
      <c r="O946" s="88"/>
      <c r="P946" s="225">
        <f>O946*H946</f>
        <v>0</v>
      </c>
      <c r="Q946" s="225">
        <v>0.00012305000000000001</v>
      </c>
      <c r="R946" s="225">
        <f>Q946*H946</f>
        <v>0.014330403</v>
      </c>
      <c r="S946" s="225">
        <v>0</v>
      </c>
      <c r="T946" s="226">
        <f>S946*H946</f>
        <v>0</v>
      </c>
      <c r="U946" s="42"/>
      <c r="V946" s="42"/>
      <c r="W946" s="42"/>
      <c r="X946" s="42"/>
      <c r="Y946" s="42"/>
      <c r="Z946" s="42"/>
      <c r="AA946" s="42"/>
      <c r="AB946" s="42"/>
      <c r="AC946" s="42"/>
      <c r="AD946" s="42"/>
      <c r="AE946" s="42"/>
      <c r="AR946" s="227" t="s">
        <v>334</v>
      </c>
      <c r="AT946" s="227" t="s">
        <v>217</v>
      </c>
      <c r="AU946" s="227" t="s">
        <v>85</v>
      </c>
      <c r="AY946" s="20" t="s">
        <v>214</v>
      </c>
      <c r="BE946" s="228">
        <f>IF(N946="základní",J946,0)</f>
        <v>0</v>
      </c>
      <c r="BF946" s="228">
        <f>IF(N946="snížená",J946,0)</f>
        <v>0</v>
      </c>
      <c r="BG946" s="228">
        <f>IF(N946="zákl. přenesená",J946,0)</f>
        <v>0</v>
      </c>
      <c r="BH946" s="228">
        <f>IF(N946="sníž. přenesená",J946,0)</f>
        <v>0</v>
      </c>
      <c r="BI946" s="228">
        <f>IF(N946="nulová",J946,0)</f>
        <v>0</v>
      </c>
      <c r="BJ946" s="20" t="s">
        <v>83</v>
      </c>
      <c r="BK946" s="228">
        <f>ROUND(I946*H946,2)</f>
        <v>0</v>
      </c>
      <c r="BL946" s="20" t="s">
        <v>334</v>
      </c>
      <c r="BM946" s="227" t="s">
        <v>5816</v>
      </c>
    </row>
    <row r="947" s="2" customFormat="1">
      <c r="A947" s="42"/>
      <c r="B947" s="43"/>
      <c r="C947" s="44"/>
      <c r="D947" s="229" t="s">
        <v>223</v>
      </c>
      <c r="E947" s="44"/>
      <c r="F947" s="230" t="s">
        <v>4895</v>
      </c>
      <c r="G947" s="44"/>
      <c r="H947" s="44"/>
      <c r="I947" s="231"/>
      <c r="J947" s="44"/>
      <c r="K947" s="44"/>
      <c r="L947" s="48"/>
      <c r="M947" s="232"/>
      <c r="N947" s="233"/>
      <c r="O947" s="88"/>
      <c r="P947" s="88"/>
      <c r="Q947" s="88"/>
      <c r="R947" s="88"/>
      <c r="S947" s="88"/>
      <c r="T947" s="89"/>
      <c r="U947" s="42"/>
      <c r="V947" s="42"/>
      <c r="W947" s="42"/>
      <c r="X947" s="42"/>
      <c r="Y947" s="42"/>
      <c r="Z947" s="42"/>
      <c r="AA947" s="42"/>
      <c r="AB947" s="42"/>
      <c r="AC947" s="42"/>
      <c r="AD947" s="42"/>
      <c r="AE947" s="42"/>
      <c r="AT947" s="20" t="s">
        <v>223</v>
      </c>
      <c r="AU947" s="20" t="s">
        <v>85</v>
      </c>
    </row>
    <row r="948" s="2" customFormat="1">
      <c r="A948" s="42"/>
      <c r="B948" s="43"/>
      <c r="C948" s="44"/>
      <c r="D948" s="236" t="s">
        <v>283</v>
      </c>
      <c r="E948" s="44"/>
      <c r="F948" s="267" t="s">
        <v>5811</v>
      </c>
      <c r="G948" s="44"/>
      <c r="H948" s="44"/>
      <c r="I948" s="231"/>
      <c r="J948" s="44"/>
      <c r="K948" s="44"/>
      <c r="L948" s="48"/>
      <c r="M948" s="232"/>
      <c r="N948" s="233"/>
      <c r="O948" s="88"/>
      <c r="P948" s="88"/>
      <c r="Q948" s="88"/>
      <c r="R948" s="88"/>
      <c r="S948" s="88"/>
      <c r="T948" s="89"/>
      <c r="U948" s="42"/>
      <c r="V948" s="42"/>
      <c r="W948" s="42"/>
      <c r="X948" s="42"/>
      <c r="Y948" s="42"/>
      <c r="Z948" s="42"/>
      <c r="AA948" s="42"/>
      <c r="AB948" s="42"/>
      <c r="AC948" s="42"/>
      <c r="AD948" s="42"/>
      <c r="AE948" s="42"/>
      <c r="AT948" s="20" t="s">
        <v>283</v>
      </c>
      <c r="AU948" s="20" t="s">
        <v>85</v>
      </c>
    </row>
    <row r="949" s="13" customFormat="1">
      <c r="A949" s="13"/>
      <c r="B949" s="234"/>
      <c r="C949" s="235"/>
      <c r="D949" s="236" t="s">
        <v>225</v>
      </c>
      <c r="E949" s="237" t="s">
        <v>32</v>
      </c>
      <c r="F949" s="238" t="s">
        <v>5783</v>
      </c>
      <c r="G949" s="235"/>
      <c r="H949" s="237" t="s">
        <v>32</v>
      </c>
      <c r="I949" s="239"/>
      <c r="J949" s="235"/>
      <c r="K949" s="235"/>
      <c r="L949" s="240"/>
      <c r="M949" s="241"/>
      <c r="N949" s="242"/>
      <c r="O949" s="242"/>
      <c r="P949" s="242"/>
      <c r="Q949" s="242"/>
      <c r="R949" s="242"/>
      <c r="S949" s="242"/>
      <c r="T949" s="243"/>
      <c r="U949" s="13"/>
      <c r="V949" s="13"/>
      <c r="W949" s="13"/>
      <c r="X949" s="13"/>
      <c r="Y949" s="13"/>
      <c r="Z949" s="13"/>
      <c r="AA949" s="13"/>
      <c r="AB949" s="13"/>
      <c r="AC949" s="13"/>
      <c r="AD949" s="13"/>
      <c r="AE949" s="13"/>
      <c r="AT949" s="244" t="s">
        <v>225</v>
      </c>
      <c r="AU949" s="244" t="s">
        <v>85</v>
      </c>
      <c r="AV949" s="13" t="s">
        <v>83</v>
      </c>
      <c r="AW949" s="13" t="s">
        <v>38</v>
      </c>
      <c r="AX949" s="13" t="s">
        <v>76</v>
      </c>
      <c r="AY949" s="244" t="s">
        <v>214</v>
      </c>
    </row>
    <row r="950" s="13" customFormat="1">
      <c r="A950" s="13"/>
      <c r="B950" s="234"/>
      <c r="C950" s="235"/>
      <c r="D950" s="236" t="s">
        <v>225</v>
      </c>
      <c r="E950" s="237" t="s">
        <v>32</v>
      </c>
      <c r="F950" s="238" t="s">
        <v>5784</v>
      </c>
      <c r="G950" s="235"/>
      <c r="H950" s="237" t="s">
        <v>32</v>
      </c>
      <c r="I950" s="239"/>
      <c r="J950" s="235"/>
      <c r="K950" s="235"/>
      <c r="L950" s="240"/>
      <c r="M950" s="241"/>
      <c r="N950" s="242"/>
      <c r="O950" s="242"/>
      <c r="P950" s="242"/>
      <c r="Q950" s="242"/>
      <c r="R950" s="242"/>
      <c r="S950" s="242"/>
      <c r="T950" s="243"/>
      <c r="U950" s="13"/>
      <c r="V950" s="13"/>
      <c r="W950" s="13"/>
      <c r="X950" s="13"/>
      <c r="Y950" s="13"/>
      <c r="Z950" s="13"/>
      <c r="AA950" s="13"/>
      <c r="AB950" s="13"/>
      <c r="AC950" s="13"/>
      <c r="AD950" s="13"/>
      <c r="AE950" s="13"/>
      <c r="AT950" s="244" t="s">
        <v>225</v>
      </c>
      <c r="AU950" s="244" t="s">
        <v>85</v>
      </c>
      <c r="AV950" s="13" t="s">
        <v>83</v>
      </c>
      <c r="AW950" s="13" t="s">
        <v>38</v>
      </c>
      <c r="AX950" s="13" t="s">
        <v>76</v>
      </c>
      <c r="AY950" s="244" t="s">
        <v>214</v>
      </c>
    </row>
    <row r="951" s="13" customFormat="1">
      <c r="A951" s="13"/>
      <c r="B951" s="234"/>
      <c r="C951" s="235"/>
      <c r="D951" s="236" t="s">
        <v>225</v>
      </c>
      <c r="E951" s="237" t="s">
        <v>32</v>
      </c>
      <c r="F951" s="238" t="s">
        <v>5785</v>
      </c>
      <c r="G951" s="235"/>
      <c r="H951" s="237" t="s">
        <v>32</v>
      </c>
      <c r="I951" s="239"/>
      <c r="J951" s="235"/>
      <c r="K951" s="235"/>
      <c r="L951" s="240"/>
      <c r="M951" s="241"/>
      <c r="N951" s="242"/>
      <c r="O951" s="242"/>
      <c r="P951" s="242"/>
      <c r="Q951" s="242"/>
      <c r="R951" s="242"/>
      <c r="S951" s="242"/>
      <c r="T951" s="243"/>
      <c r="U951" s="13"/>
      <c r="V951" s="13"/>
      <c r="W951" s="13"/>
      <c r="X951" s="13"/>
      <c r="Y951" s="13"/>
      <c r="Z951" s="13"/>
      <c r="AA951" s="13"/>
      <c r="AB951" s="13"/>
      <c r="AC951" s="13"/>
      <c r="AD951" s="13"/>
      <c r="AE951" s="13"/>
      <c r="AT951" s="244" t="s">
        <v>225</v>
      </c>
      <c r="AU951" s="244" t="s">
        <v>85</v>
      </c>
      <c r="AV951" s="13" t="s">
        <v>83</v>
      </c>
      <c r="AW951" s="13" t="s">
        <v>38</v>
      </c>
      <c r="AX951" s="13" t="s">
        <v>76</v>
      </c>
      <c r="AY951" s="244" t="s">
        <v>214</v>
      </c>
    </row>
    <row r="952" s="13" customFormat="1">
      <c r="A952" s="13"/>
      <c r="B952" s="234"/>
      <c r="C952" s="235"/>
      <c r="D952" s="236" t="s">
        <v>225</v>
      </c>
      <c r="E952" s="237" t="s">
        <v>32</v>
      </c>
      <c r="F952" s="238" t="s">
        <v>5786</v>
      </c>
      <c r="G952" s="235"/>
      <c r="H952" s="237" t="s">
        <v>32</v>
      </c>
      <c r="I952" s="239"/>
      <c r="J952" s="235"/>
      <c r="K952" s="235"/>
      <c r="L952" s="240"/>
      <c r="M952" s="241"/>
      <c r="N952" s="242"/>
      <c r="O952" s="242"/>
      <c r="P952" s="242"/>
      <c r="Q952" s="242"/>
      <c r="R952" s="242"/>
      <c r="S952" s="242"/>
      <c r="T952" s="243"/>
      <c r="U952" s="13"/>
      <c r="V952" s="13"/>
      <c r="W952" s="13"/>
      <c r="X952" s="13"/>
      <c r="Y952" s="13"/>
      <c r="Z952" s="13"/>
      <c r="AA952" s="13"/>
      <c r="AB952" s="13"/>
      <c r="AC952" s="13"/>
      <c r="AD952" s="13"/>
      <c r="AE952" s="13"/>
      <c r="AT952" s="244" t="s">
        <v>225</v>
      </c>
      <c r="AU952" s="244" t="s">
        <v>85</v>
      </c>
      <c r="AV952" s="13" t="s">
        <v>83</v>
      </c>
      <c r="AW952" s="13" t="s">
        <v>38</v>
      </c>
      <c r="AX952" s="13" t="s">
        <v>76</v>
      </c>
      <c r="AY952" s="244" t="s">
        <v>214</v>
      </c>
    </row>
    <row r="953" s="13" customFormat="1">
      <c r="A953" s="13"/>
      <c r="B953" s="234"/>
      <c r="C953" s="235"/>
      <c r="D953" s="236" t="s">
        <v>225</v>
      </c>
      <c r="E953" s="237" t="s">
        <v>32</v>
      </c>
      <c r="F953" s="238" t="s">
        <v>5787</v>
      </c>
      <c r="G953" s="235"/>
      <c r="H953" s="237" t="s">
        <v>32</v>
      </c>
      <c r="I953" s="239"/>
      <c r="J953" s="235"/>
      <c r="K953" s="235"/>
      <c r="L953" s="240"/>
      <c r="M953" s="241"/>
      <c r="N953" s="242"/>
      <c r="O953" s="242"/>
      <c r="P953" s="242"/>
      <c r="Q953" s="242"/>
      <c r="R953" s="242"/>
      <c r="S953" s="242"/>
      <c r="T953" s="243"/>
      <c r="U953" s="13"/>
      <c r="V953" s="13"/>
      <c r="W953" s="13"/>
      <c r="X953" s="13"/>
      <c r="Y953" s="13"/>
      <c r="Z953" s="13"/>
      <c r="AA953" s="13"/>
      <c r="AB953" s="13"/>
      <c r="AC953" s="13"/>
      <c r="AD953" s="13"/>
      <c r="AE953" s="13"/>
      <c r="AT953" s="244" t="s">
        <v>225</v>
      </c>
      <c r="AU953" s="244" t="s">
        <v>85</v>
      </c>
      <c r="AV953" s="13" t="s">
        <v>83</v>
      </c>
      <c r="AW953" s="13" t="s">
        <v>38</v>
      </c>
      <c r="AX953" s="13" t="s">
        <v>76</v>
      </c>
      <c r="AY953" s="244" t="s">
        <v>214</v>
      </c>
    </row>
    <row r="954" s="14" customFormat="1">
      <c r="A954" s="14"/>
      <c r="B954" s="245"/>
      <c r="C954" s="246"/>
      <c r="D954" s="236" t="s">
        <v>225</v>
      </c>
      <c r="E954" s="247" t="s">
        <v>32</v>
      </c>
      <c r="F954" s="248" t="s">
        <v>5788</v>
      </c>
      <c r="G954" s="246"/>
      <c r="H954" s="249">
        <v>6.6600000000000001</v>
      </c>
      <c r="I954" s="250"/>
      <c r="J954" s="246"/>
      <c r="K954" s="246"/>
      <c r="L954" s="251"/>
      <c r="M954" s="252"/>
      <c r="N954" s="253"/>
      <c r="O954" s="253"/>
      <c r="P954" s="253"/>
      <c r="Q954" s="253"/>
      <c r="R954" s="253"/>
      <c r="S954" s="253"/>
      <c r="T954" s="254"/>
      <c r="U954" s="14"/>
      <c r="V954" s="14"/>
      <c r="W954" s="14"/>
      <c r="X954" s="14"/>
      <c r="Y954" s="14"/>
      <c r="Z954" s="14"/>
      <c r="AA954" s="14"/>
      <c r="AB954" s="14"/>
      <c r="AC954" s="14"/>
      <c r="AD954" s="14"/>
      <c r="AE954" s="14"/>
      <c r="AT954" s="255" t="s">
        <v>225</v>
      </c>
      <c r="AU954" s="255" t="s">
        <v>85</v>
      </c>
      <c r="AV954" s="14" t="s">
        <v>85</v>
      </c>
      <c r="AW954" s="14" t="s">
        <v>38</v>
      </c>
      <c r="AX954" s="14" t="s">
        <v>76</v>
      </c>
      <c r="AY954" s="255" t="s">
        <v>214</v>
      </c>
    </row>
    <row r="955" s="13" customFormat="1">
      <c r="A955" s="13"/>
      <c r="B955" s="234"/>
      <c r="C955" s="235"/>
      <c r="D955" s="236" t="s">
        <v>225</v>
      </c>
      <c r="E955" s="237" t="s">
        <v>32</v>
      </c>
      <c r="F955" s="238" t="s">
        <v>5789</v>
      </c>
      <c r="G955" s="235"/>
      <c r="H955" s="237" t="s">
        <v>32</v>
      </c>
      <c r="I955" s="239"/>
      <c r="J955" s="235"/>
      <c r="K955" s="235"/>
      <c r="L955" s="240"/>
      <c r="M955" s="241"/>
      <c r="N955" s="242"/>
      <c r="O955" s="242"/>
      <c r="P955" s="242"/>
      <c r="Q955" s="242"/>
      <c r="R955" s="242"/>
      <c r="S955" s="242"/>
      <c r="T955" s="243"/>
      <c r="U955" s="13"/>
      <c r="V955" s="13"/>
      <c r="W955" s="13"/>
      <c r="X955" s="13"/>
      <c r="Y955" s="13"/>
      <c r="Z955" s="13"/>
      <c r="AA955" s="13"/>
      <c r="AB955" s="13"/>
      <c r="AC955" s="13"/>
      <c r="AD955" s="13"/>
      <c r="AE955" s="13"/>
      <c r="AT955" s="244" t="s">
        <v>225</v>
      </c>
      <c r="AU955" s="244" t="s">
        <v>85</v>
      </c>
      <c r="AV955" s="13" t="s">
        <v>83</v>
      </c>
      <c r="AW955" s="13" t="s">
        <v>38</v>
      </c>
      <c r="AX955" s="13" t="s">
        <v>76</v>
      </c>
      <c r="AY955" s="244" t="s">
        <v>214</v>
      </c>
    </row>
    <row r="956" s="13" customFormat="1">
      <c r="A956" s="13"/>
      <c r="B956" s="234"/>
      <c r="C956" s="235"/>
      <c r="D956" s="236" t="s">
        <v>225</v>
      </c>
      <c r="E956" s="237" t="s">
        <v>32</v>
      </c>
      <c r="F956" s="238" t="s">
        <v>5790</v>
      </c>
      <c r="G956" s="235"/>
      <c r="H956" s="237" t="s">
        <v>32</v>
      </c>
      <c r="I956" s="239"/>
      <c r="J956" s="235"/>
      <c r="K956" s="235"/>
      <c r="L956" s="240"/>
      <c r="M956" s="241"/>
      <c r="N956" s="242"/>
      <c r="O956" s="242"/>
      <c r="P956" s="242"/>
      <c r="Q956" s="242"/>
      <c r="R956" s="242"/>
      <c r="S956" s="242"/>
      <c r="T956" s="243"/>
      <c r="U956" s="13"/>
      <c r="V956" s="13"/>
      <c r="W956" s="13"/>
      <c r="X956" s="13"/>
      <c r="Y956" s="13"/>
      <c r="Z956" s="13"/>
      <c r="AA956" s="13"/>
      <c r="AB956" s="13"/>
      <c r="AC956" s="13"/>
      <c r="AD956" s="13"/>
      <c r="AE956" s="13"/>
      <c r="AT956" s="244" t="s">
        <v>225</v>
      </c>
      <c r="AU956" s="244" t="s">
        <v>85</v>
      </c>
      <c r="AV956" s="13" t="s">
        <v>83</v>
      </c>
      <c r="AW956" s="13" t="s">
        <v>38</v>
      </c>
      <c r="AX956" s="13" t="s">
        <v>76</v>
      </c>
      <c r="AY956" s="244" t="s">
        <v>214</v>
      </c>
    </row>
    <row r="957" s="13" customFormat="1">
      <c r="A957" s="13"/>
      <c r="B957" s="234"/>
      <c r="C957" s="235"/>
      <c r="D957" s="236" t="s">
        <v>225</v>
      </c>
      <c r="E957" s="237" t="s">
        <v>32</v>
      </c>
      <c r="F957" s="238" t="s">
        <v>5791</v>
      </c>
      <c r="G957" s="235"/>
      <c r="H957" s="237" t="s">
        <v>32</v>
      </c>
      <c r="I957" s="239"/>
      <c r="J957" s="235"/>
      <c r="K957" s="235"/>
      <c r="L957" s="240"/>
      <c r="M957" s="241"/>
      <c r="N957" s="242"/>
      <c r="O957" s="242"/>
      <c r="P957" s="242"/>
      <c r="Q957" s="242"/>
      <c r="R957" s="242"/>
      <c r="S957" s="242"/>
      <c r="T957" s="243"/>
      <c r="U957" s="13"/>
      <c r="V957" s="13"/>
      <c r="W957" s="13"/>
      <c r="X957" s="13"/>
      <c r="Y957" s="13"/>
      <c r="Z957" s="13"/>
      <c r="AA957" s="13"/>
      <c r="AB957" s="13"/>
      <c r="AC957" s="13"/>
      <c r="AD957" s="13"/>
      <c r="AE957" s="13"/>
      <c r="AT957" s="244" t="s">
        <v>225</v>
      </c>
      <c r="AU957" s="244" t="s">
        <v>85</v>
      </c>
      <c r="AV957" s="13" t="s">
        <v>83</v>
      </c>
      <c r="AW957" s="13" t="s">
        <v>38</v>
      </c>
      <c r="AX957" s="13" t="s">
        <v>76</v>
      </c>
      <c r="AY957" s="244" t="s">
        <v>214</v>
      </c>
    </row>
    <row r="958" s="13" customFormat="1">
      <c r="A958" s="13"/>
      <c r="B958" s="234"/>
      <c r="C958" s="235"/>
      <c r="D958" s="236" t="s">
        <v>225</v>
      </c>
      <c r="E958" s="237" t="s">
        <v>32</v>
      </c>
      <c r="F958" s="238" t="s">
        <v>5786</v>
      </c>
      <c r="G958" s="235"/>
      <c r="H958" s="237" t="s">
        <v>32</v>
      </c>
      <c r="I958" s="239"/>
      <c r="J958" s="235"/>
      <c r="K958" s="235"/>
      <c r="L958" s="240"/>
      <c r="M958" s="241"/>
      <c r="N958" s="242"/>
      <c r="O958" s="242"/>
      <c r="P958" s="242"/>
      <c r="Q958" s="242"/>
      <c r="R958" s="242"/>
      <c r="S958" s="242"/>
      <c r="T958" s="243"/>
      <c r="U958" s="13"/>
      <c r="V958" s="13"/>
      <c r="W958" s="13"/>
      <c r="X958" s="13"/>
      <c r="Y958" s="13"/>
      <c r="Z958" s="13"/>
      <c r="AA958" s="13"/>
      <c r="AB958" s="13"/>
      <c r="AC958" s="13"/>
      <c r="AD958" s="13"/>
      <c r="AE958" s="13"/>
      <c r="AT958" s="244" t="s">
        <v>225</v>
      </c>
      <c r="AU958" s="244" t="s">
        <v>85</v>
      </c>
      <c r="AV958" s="13" t="s">
        <v>83</v>
      </c>
      <c r="AW958" s="13" t="s">
        <v>38</v>
      </c>
      <c r="AX958" s="13" t="s">
        <v>76</v>
      </c>
      <c r="AY958" s="244" t="s">
        <v>214</v>
      </c>
    </row>
    <row r="959" s="13" customFormat="1">
      <c r="A959" s="13"/>
      <c r="B959" s="234"/>
      <c r="C959" s="235"/>
      <c r="D959" s="236" t="s">
        <v>225</v>
      </c>
      <c r="E959" s="237" t="s">
        <v>32</v>
      </c>
      <c r="F959" s="238" t="s">
        <v>5792</v>
      </c>
      <c r="G959" s="235"/>
      <c r="H959" s="237" t="s">
        <v>32</v>
      </c>
      <c r="I959" s="239"/>
      <c r="J959" s="235"/>
      <c r="K959" s="235"/>
      <c r="L959" s="240"/>
      <c r="M959" s="241"/>
      <c r="N959" s="242"/>
      <c r="O959" s="242"/>
      <c r="P959" s="242"/>
      <c r="Q959" s="242"/>
      <c r="R959" s="242"/>
      <c r="S959" s="242"/>
      <c r="T959" s="243"/>
      <c r="U959" s="13"/>
      <c r="V959" s="13"/>
      <c r="W959" s="13"/>
      <c r="X959" s="13"/>
      <c r="Y959" s="13"/>
      <c r="Z959" s="13"/>
      <c r="AA959" s="13"/>
      <c r="AB959" s="13"/>
      <c r="AC959" s="13"/>
      <c r="AD959" s="13"/>
      <c r="AE959" s="13"/>
      <c r="AT959" s="244" t="s">
        <v>225</v>
      </c>
      <c r="AU959" s="244" t="s">
        <v>85</v>
      </c>
      <c r="AV959" s="13" t="s">
        <v>83</v>
      </c>
      <c r="AW959" s="13" t="s">
        <v>38</v>
      </c>
      <c r="AX959" s="13" t="s">
        <v>76</v>
      </c>
      <c r="AY959" s="244" t="s">
        <v>214</v>
      </c>
    </row>
    <row r="960" s="14" customFormat="1">
      <c r="A960" s="14"/>
      <c r="B960" s="245"/>
      <c r="C960" s="246"/>
      <c r="D960" s="236" t="s">
        <v>225</v>
      </c>
      <c r="E960" s="247" t="s">
        <v>32</v>
      </c>
      <c r="F960" s="248" t="s">
        <v>5793</v>
      </c>
      <c r="G960" s="246"/>
      <c r="H960" s="249">
        <v>37.799999999999997</v>
      </c>
      <c r="I960" s="250"/>
      <c r="J960" s="246"/>
      <c r="K960" s="246"/>
      <c r="L960" s="251"/>
      <c r="M960" s="252"/>
      <c r="N960" s="253"/>
      <c r="O960" s="253"/>
      <c r="P960" s="253"/>
      <c r="Q960" s="253"/>
      <c r="R960" s="253"/>
      <c r="S960" s="253"/>
      <c r="T960" s="254"/>
      <c r="U960" s="14"/>
      <c r="V960" s="14"/>
      <c r="W960" s="14"/>
      <c r="X960" s="14"/>
      <c r="Y960" s="14"/>
      <c r="Z960" s="14"/>
      <c r="AA960" s="14"/>
      <c r="AB960" s="14"/>
      <c r="AC960" s="14"/>
      <c r="AD960" s="14"/>
      <c r="AE960" s="14"/>
      <c r="AT960" s="255" t="s">
        <v>225</v>
      </c>
      <c r="AU960" s="255" t="s">
        <v>85</v>
      </c>
      <c r="AV960" s="14" t="s">
        <v>85</v>
      </c>
      <c r="AW960" s="14" t="s">
        <v>38</v>
      </c>
      <c r="AX960" s="14" t="s">
        <v>76</v>
      </c>
      <c r="AY960" s="255" t="s">
        <v>214</v>
      </c>
    </row>
    <row r="961" s="13" customFormat="1">
      <c r="A961" s="13"/>
      <c r="B961" s="234"/>
      <c r="C961" s="235"/>
      <c r="D961" s="236" t="s">
        <v>225</v>
      </c>
      <c r="E961" s="237" t="s">
        <v>32</v>
      </c>
      <c r="F961" s="238" t="s">
        <v>5794</v>
      </c>
      <c r="G961" s="235"/>
      <c r="H961" s="237" t="s">
        <v>32</v>
      </c>
      <c r="I961" s="239"/>
      <c r="J961" s="235"/>
      <c r="K961" s="235"/>
      <c r="L961" s="240"/>
      <c r="M961" s="241"/>
      <c r="N961" s="242"/>
      <c r="O961" s="242"/>
      <c r="P961" s="242"/>
      <c r="Q961" s="242"/>
      <c r="R961" s="242"/>
      <c r="S961" s="242"/>
      <c r="T961" s="243"/>
      <c r="U961" s="13"/>
      <c r="V961" s="13"/>
      <c r="W961" s="13"/>
      <c r="X961" s="13"/>
      <c r="Y961" s="13"/>
      <c r="Z961" s="13"/>
      <c r="AA961" s="13"/>
      <c r="AB961" s="13"/>
      <c r="AC961" s="13"/>
      <c r="AD961" s="13"/>
      <c r="AE961" s="13"/>
      <c r="AT961" s="244" t="s">
        <v>225</v>
      </c>
      <c r="AU961" s="244" t="s">
        <v>85</v>
      </c>
      <c r="AV961" s="13" t="s">
        <v>83</v>
      </c>
      <c r="AW961" s="13" t="s">
        <v>38</v>
      </c>
      <c r="AX961" s="13" t="s">
        <v>76</v>
      </c>
      <c r="AY961" s="244" t="s">
        <v>214</v>
      </c>
    </row>
    <row r="962" s="13" customFormat="1">
      <c r="A962" s="13"/>
      <c r="B962" s="234"/>
      <c r="C962" s="235"/>
      <c r="D962" s="236" t="s">
        <v>225</v>
      </c>
      <c r="E962" s="237" t="s">
        <v>32</v>
      </c>
      <c r="F962" s="238" t="s">
        <v>5795</v>
      </c>
      <c r="G962" s="235"/>
      <c r="H962" s="237" t="s">
        <v>32</v>
      </c>
      <c r="I962" s="239"/>
      <c r="J962" s="235"/>
      <c r="K962" s="235"/>
      <c r="L962" s="240"/>
      <c r="M962" s="241"/>
      <c r="N962" s="242"/>
      <c r="O962" s="242"/>
      <c r="P962" s="242"/>
      <c r="Q962" s="242"/>
      <c r="R962" s="242"/>
      <c r="S962" s="242"/>
      <c r="T962" s="243"/>
      <c r="U962" s="13"/>
      <c r="V962" s="13"/>
      <c r="W962" s="13"/>
      <c r="X962" s="13"/>
      <c r="Y962" s="13"/>
      <c r="Z962" s="13"/>
      <c r="AA962" s="13"/>
      <c r="AB962" s="13"/>
      <c r="AC962" s="13"/>
      <c r="AD962" s="13"/>
      <c r="AE962" s="13"/>
      <c r="AT962" s="244" t="s">
        <v>225</v>
      </c>
      <c r="AU962" s="244" t="s">
        <v>85</v>
      </c>
      <c r="AV962" s="13" t="s">
        <v>83</v>
      </c>
      <c r="AW962" s="13" t="s">
        <v>38</v>
      </c>
      <c r="AX962" s="13" t="s">
        <v>76</v>
      </c>
      <c r="AY962" s="244" t="s">
        <v>214</v>
      </c>
    </row>
    <row r="963" s="13" customFormat="1">
      <c r="A963" s="13"/>
      <c r="B963" s="234"/>
      <c r="C963" s="235"/>
      <c r="D963" s="236" t="s">
        <v>225</v>
      </c>
      <c r="E963" s="237" t="s">
        <v>32</v>
      </c>
      <c r="F963" s="238" t="s">
        <v>5796</v>
      </c>
      <c r="G963" s="235"/>
      <c r="H963" s="237" t="s">
        <v>32</v>
      </c>
      <c r="I963" s="239"/>
      <c r="J963" s="235"/>
      <c r="K963" s="235"/>
      <c r="L963" s="240"/>
      <c r="M963" s="241"/>
      <c r="N963" s="242"/>
      <c r="O963" s="242"/>
      <c r="P963" s="242"/>
      <c r="Q963" s="242"/>
      <c r="R963" s="242"/>
      <c r="S963" s="242"/>
      <c r="T963" s="243"/>
      <c r="U963" s="13"/>
      <c r="V963" s="13"/>
      <c r="W963" s="13"/>
      <c r="X963" s="13"/>
      <c r="Y963" s="13"/>
      <c r="Z963" s="13"/>
      <c r="AA963" s="13"/>
      <c r="AB963" s="13"/>
      <c r="AC963" s="13"/>
      <c r="AD963" s="13"/>
      <c r="AE963" s="13"/>
      <c r="AT963" s="244" t="s">
        <v>225</v>
      </c>
      <c r="AU963" s="244" t="s">
        <v>85</v>
      </c>
      <c r="AV963" s="13" t="s">
        <v>83</v>
      </c>
      <c r="AW963" s="13" t="s">
        <v>38</v>
      </c>
      <c r="AX963" s="13" t="s">
        <v>76</v>
      </c>
      <c r="AY963" s="244" t="s">
        <v>214</v>
      </c>
    </row>
    <row r="964" s="13" customFormat="1">
      <c r="A964" s="13"/>
      <c r="B964" s="234"/>
      <c r="C964" s="235"/>
      <c r="D964" s="236" t="s">
        <v>225</v>
      </c>
      <c r="E964" s="237" t="s">
        <v>32</v>
      </c>
      <c r="F964" s="238" t="s">
        <v>5797</v>
      </c>
      <c r="G964" s="235"/>
      <c r="H964" s="237" t="s">
        <v>32</v>
      </c>
      <c r="I964" s="239"/>
      <c r="J964" s="235"/>
      <c r="K964" s="235"/>
      <c r="L964" s="240"/>
      <c r="M964" s="241"/>
      <c r="N964" s="242"/>
      <c r="O964" s="242"/>
      <c r="P964" s="242"/>
      <c r="Q964" s="242"/>
      <c r="R964" s="242"/>
      <c r="S964" s="242"/>
      <c r="T964" s="243"/>
      <c r="U964" s="13"/>
      <c r="V964" s="13"/>
      <c r="W964" s="13"/>
      <c r="X964" s="13"/>
      <c r="Y964" s="13"/>
      <c r="Z964" s="13"/>
      <c r="AA964" s="13"/>
      <c r="AB964" s="13"/>
      <c r="AC964" s="13"/>
      <c r="AD964" s="13"/>
      <c r="AE964" s="13"/>
      <c r="AT964" s="244" t="s">
        <v>225</v>
      </c>
      <c r="AU964" s="244" t="s">
        <v>85</v>
      </c>
      <c r="AV964" s="13" t="s">
        <v>83</v>
      </c>
      <c r="AW964" s="13" t="s">
        <v>38</v>
      </c>
      <c r="AX964" s="13" t="s">
        <v>76</v>
      </c>
      <c r="AY964" s="244" t="s">
        <v>214</v>
      </c>
    </row>
    <row r="965" s="13" customFormat="1">
      <c r="A965" s="13"/>
      <c r="B965" s="234"/>
      <c r="C965" s="235"/>
      <c r="D965" s="236" t="s">
        <v>225</v>
      </c>
      <c r="E965" s="237" t="s">
        <v>32</v>
      </c>
      <c r="F965" s="238" t="s">
        <v>5798</v>
      </c>
      <c r="G965" s="235"/>
      <c r="H965" s="237" t="s">
        <v>32</v>
      </c>
      <c r="I965" s="239"/>
      <c r="J965" s="235"/>
      <c r="K965" s="235"/>
      <c r="L965" s="240"/>
      <c r="M965" s="241"/>
      <c r="N965" s="242"/>
      <c r="O965" s="242"/>
      <c r="P965" s="242"/>
      <c r="Q965" s="242"/>
      <c r="R965" s="242"/>
      <c r="S965" s="242"/>
      <c r="T965" s="243"/>
      <c r="U965" s="13"/>
      <c r="V965" s="13"/>
      <c r="W965" s="13"/>
      <c r="X965" s="13"/>
      <c r="Y965" s="13"/>
      <c r="Z965" s="13"/>
      <c r="AA965" s="13"/>
      <c r="AB965" s="13"/>
      <c r="AC965" s="13"/>
      <c r="AD965" s="13"/>
      <c r="AE965" s="13"/>
      <c r="AT965" s="244" t="s">
        <v>225</v>
      </c>
      <c r="AU965" s="244" t="s">
        <v>85</v>
      </c>
      <c r="AV965" s="13" t="s">
        <v>83</v>
      </c>
      <c r="AW965" s="13" t="s">
        <v>38</v>
      </c>
      <c r="AX965" s="13" t="s">
        <v>76</v>
      </c>
      <c r="AY965" s="244" t="s">
        <v>214</v>
      </c>
    </row>
    <row r="966" s="13" customFormat="1">
      <c r="A966" s="13"/>
      <c r="B966" s="234"/>
      <c r="C966" s="235"/>
      <c r="D966" s="236" t="s">
        <v>225</v>
      </c>
      <c r="E966" s="237" t="s">
        <v>32</v>
      </c>
      <c r="F966" s="238" t="s">
        <v>5799</v>
      </c>
      <c r="G966" s="235"/>
      <c r="H966" s="237" t="s">
        <v>32</v>
      </c>
      <c r="I966" s="239"/>
      <c r="J966" s="235"/>
      <c r="K966" s="235"/>
      <c r="L966" s="240"/>
      <c r="M966" s="241"/>
      <c r="N966" s="242"/>
      <c r="O966" s="242"/>
      <c r="P966" s="242"/>
      <c r="Q966" s="242"/>
      <c r="R966" s="242"/>
      <c r="S966" s="242"/>
      <c r="T966" s="243"/>
      <c r="U966" s="13"/>
      <c r="V966" s="13"/>
      <c r="W966" s="13"/>
      <c r="X966" s="13"/>
      <c r="Y966" s="13"/>
      <c r="Z966" s="13"/>
      <c r="AA966" s="13"/>
      <c r="AB966" s="13"/>
      <c r="AC966" s="13"/>
      <c r="AD966" s="13"/>
      <c r="AE966" s="13"/>
      <c r="AT966" s="244" t="s">
        <v>225</v>
      </c>
      <c r="AU966" s="244" t="s">
        <v>85</v>
      </c>
      <c r="AV966" s="13" t="s">
        <v>83</v>
      </c>
      <c r="AW966" s="13" t="s">
        <v>38</v>
      </c>
      <c r="AX966" s="13" t="s">
        <v>76</v>
      </c>
      <c r="AY966" s="244" t="s">
        <v>214</v>
      </c>
    </row>
    <row r="967" s="13" customFormat="1">
      <c r="A967" s="13"/>
      <c r="B967" s="234"/>
      <c r="C967" s="235"/>
      <c r="D967" s="236" t="s">
        <v>225</v>
      </c>
      <c r="E967" s="237" t="s">
        <v>32</v>
      </c>
      <c r="F967" s="238" t="s">
        <v>5800</v>
      </c>
      <c r="G967" s="235"/>
      <c r="H967" s="237" t="s">
        <v>32</v>
      </c>
      <c r="I967" s="239"/>
      <c r="J967" s="235"/>
      <c r="K967" s="235"/>
      <c r="L967" s="240"/>
      <c r="M967" s="241"/>
      <c r="N967" s="242"/>
      <c r="O967" s="242"/>
      <c r="P967" s="242"/>
      <c r="Q967" s="242"/>
      <c r="R967" s="242"/>
      <c r="S967" s="242"/>
      <c r="T967" s="243"/>
      <c r="U967" s="13"/>
      <c r="V967" s="13"/>
      <c r="W967" s="13"/>
      <c r="X967" s="13"/>
      <c r="Y967" s="13"/>
      <c r="Z967" s="13"/>
      <c r="AA967" s="13"/>
      <c r="AB967" s="13"/>
      <c r="AC967" s="13"/>
      <c r="AD967" s="13"/>
      <c r="AE967" s="13"/>
      <c r="AT967" s="244" t="s">
        <v>225</v>
      </c>
      <c r="AU967" s="244" t="s">
        <v>85</v>
      </c>
      <c r="AV967" s="13" t="s">
        <v>83</v>
      </c>
      <c r="AW967" s="13" t="s">
        <v>38</v>
      </c>
      <c r="AX967" s="13" t="s">
        <v>76</v>
      </c>
      <c r="AY967" s="244" t="s">
        <v>214</v>
      </c>
    </row>
    <row r="968" s="13" customFormat="1">
      <c r="A968" s="13"/>
      <c r="B968" s="234"/>
      <c r="C968" s="235"/>
      <c r="D968" s="236" t="s">
        <v>225</v>
      </c>
      <c r="E968" s="237" t="s">
        <v>32</v>
      </c>
      <c r="F968" s="238" t="s">
        <v>5801</v>
      </c>
      <c r="G968" s="235"/>
      <c r="H968" s="237" t="s">
        <v>32</v>
      </c>
      <c r="I968" s="239"/>
      <c r="J968" s="235"/>
      <c r="K968" s="235"/>
      <c r="L968" s="240"/>
      <c r="M968" s="241"/>
      <c r="N968" s="242"/>
      <c r="O968" s="242"/>
      <c r="P968" s="242"/>
      <c r="Q968" s="242"/>
      <c r="R968" s="242"/>
      <c r="S968" s="242"/>
      <c r="T968" s="243"/>
      <c r="U968" s="13"/>
      <c r="V968" s="13"/>
      <c r="W968" s="13"/>
      <c r="X968" s="13"/>
      <c r="Y968" s="13"/>
      <c r="Z968" s="13"/>
      <c r="AA968" s="13"/>
      <c r="AB968" s="13"/>
      <c r="AC968" s="13"/>
      <c r="AD968" s="13"/>
      <c r="AE968" s="13"/>
      <c r="AT968" s="244" t="s">
        <v>225</v>
      </c>
      <c r="AU968" s="244" t="s">
        <v>85</v>
      </c>
      <c r="AV968" s="13" t="s">
        <v>83</v>
      </c>
      <c r="AW968" s="13" t="s">
        <v>38</v>
      </c>
      <c r="AX968" s="13" t="s">
        <v>76</v>
      </c>
      <c r="AY968" s="244" t="s">
        <v>214</v>
      </c>
    </row>
    <row r="969" s="14" customFormat="1">
      <c r="A969" s="14"/>
      <c r="B969" s="245"/>
      <c r="C969" s="246"/>
      <c r="D969" s="236" t="s">
        <v>225</v>
      </c>
      <c r="E969" s="247" t="s">
        <v>32</v>
      </c>
      <c r="F969" s="248" t="s">
        <v>5802</v>
      </c>
      <c r="G969" s="246"/>
      <c r="H969" s="249">
        <v>72</v>
      </c>
      <c r="I969" s="250"/>
      <c r="J969" s="246"/>
      <c r="K969" s="246"/>
      <c r="L969" s="251"/>
      <c r="M969" s="252"/>
      <c r="N969" s="253"/>
      <c r="O969" s="253"/>
      <c r="P969" s="253"/>
      <c r="Q969" s="253"/>
      <c r="R969" s="253"/>
      <c r="S969" s="253"/>
      <c r="T969" s="254"/>
      <c r="U969" s="14"/>
      <c r="V969" s="14"/>
      <c r="W969" s="14"/>
      <c r="X969" s="14"/>
      <c r="Y969" s="14"/>
      <c r="Z969" s="14"/>
      <c r="AA969" s="14"/>
      <c r="AB969" s="14"/>
      <c r="AC969" s="14"/>
      <c r="AD969" s="14"/>
      <c r="AE969" s="14"/>
      <c r="AT969" s="255" t="s">
        <v>225</v>
      </c>
      <c r="AU969" s="255" t="s">
        <v>85</v>
      </c>
      <c r="AV969" s="14" t="s">
        <v>85</v>
      </c>
      <c r="AW969" s="14" t="s">
        <v>38</v>
      </c>
      <c r="AX969" s="14" t="s">
        <v>76</v>
      </c>
      <c r="AY969" s="255" t="s">
        <v>214</v>
      </c>
    </row>
    <row r="970" s="15" customFormat="1">
      <c r="A970" s="15"/>
      <c r="B970" s="256"/>
      <c r="C970" s="257"/>
      <c r="D970" s="236" t="s">
        <v>225</v>
      </c>
      <c r="E970" s="258" t="s">
        <v>32</v>
      </c>
      <c r="F970" s="259" t="s">
        <v>256</v>
      </c>
      <c r="G970" s="257"/>
      <c r="H970" s="260">
        <v>116.45999999999999</v>
      </c>
      <c r="I970" s="261"/>
      <c r="J970" s="257"/>
      <c r="K970" s="257"/>
      <c r="L970" s="262"/>
      <c r="M970" s="263"/>
      <c r="N970" s="264"/>
      <c r="O970" s="264"/>
      <c r="P970" s="264"/>
      <c r="Q970" s="264"/>
      <c r="R970" s="264"/>
      <c r="S970" s="264"/>
      <c r="T970" s="265"/>
      <c r="U970" s="15"/>
      <c r="V970" s="15"/>
      <c r="W970" s="15"/>
      <c r="X970" s="15"/>
      <c r="Y970" s="15"/>
      <c r="Z970" s="15"/>
      <c r="AA970" s="15"/>
      <c r="AB970" s="15"/>
      <c r="AC970" s="15"/>
      <c r="AD970" s="15"/>
      <c r="AE970" s="15"/>
      <c r="AT970" s="266" t="s">
        <v>225</v>
      </c>
      <c r="AU970" s="266" t="s">
        <v>85</v>
      </c>
      <c r="AV970" s="15" t="s">
        <v>215</v>
      </c>
      <c r="AW970" s="15" t="s">
        <v>38</v>
      </c>
      <c r="AX970" s="15" t="s">
        <v>83</v>
      </c>
      <c r="AY970" s="266" t="s">
        <v>214</v>
      </c>
    </row>
    <row r="971" s="2" customFormat="1" ht="16.5" customHeight="1">
      <c r="A971" s="42"/>
      <c r="B971" s="43"/>
      <c r="C971" s="216" t="s">
        <v>736</v>
      </c>
      <c r="D971" s="216" t="s">
        <v>217</v>
      </c>
      <c r="E971" s="217" t="s">
        <v>5817</v>
      </c>
      <c r="F971" s="218" t="s">
        <v>5818</v>
      </c>
      <c r="G971" s="219" t="s">
        <v>230</v>
      </c>
      <c r="H971" s="220">
        <v>226</v>
      </c>
      <c r="I971" s="221"/>
      <c r="J971" s="222">
        <f>ROUND(I971*H971,2)</f>
        <v>0</v>
      </c>
      <c r="K971" s="218" t="s">
        <v>221</v>
      </c>
      <c r="L971" s="48"/>
      <c r="M971" s="223" t="s">
        <v>32</v>
      </c>
      <c r="N971" s="224" t="s">
        <v>47</v>
      </c>
      <c r="O971" s="88"/>
      <c r="P971" s="225">
        <f>O971*H971</f>
        <v>0</v>
      </c>
      <c r="Q971" s="225">
        <v>0</v>
      </c>
      <c r="R971" s="225">
        <f>Q971*H971</f>
        <v>0</v>
      </c>
      <c r="S971" s="225">
        <v>0</v>
      </c>
      <c r="T971" s="226">
        <f>S971*H971</f>
        <v>0</v>
      </c>
      <c r="U971" s="42"/>
      <c r="V971" s="42"/>
      <c r="W971" s="42"/>
      <c r="X971" s="42"/>
      <c r="Y971" s="42"/>
      <c r="Z971" s="42"/>
      <c r="AA971" s="42"/>
      <c r="AB971" s="42"/>
      <c r="AC971" s="42"/>
      <c r="AD971" s="42"/>
      <c r="AE971" s="42"/>
      <c r="AR971" s="227" t="s">
        <v>334</v>
      </c>
      <c r="AT971" s="227" t="s">
        <v>217</v>
      </c>
      <c r="AU971" s="227" t="s">
        <v>85</v>
      </c>
      <c r="AY971" s="20" t="s">
        <v>214</v>
      </c>
      <c r="BE971" s="228">
        <f>IF(N971="základní",J971,0)</f>
        <v>0</v>
      </c>
      <c r="BF971" s="228">
        <f>IF(N971="snížená",J971,0)</f>
        <v>0</v>
      </c>
      <c r="BG971" s="228">
        <f>IF(N971="zákl. přenesená",J971,0)</f>
        <v>0</v>
      </c>
      <c r="BH971" s="228">
        <f>IF(N971="sníž. přenesená",J971,0)</f>
        <v>0</v>
      </c>
      <c r="BI971" s="228">
        <f>IF(N971="nulová",J971,0)</f>
        <v>0</v>
      </c>
      <c r="BJ971" s="20" t="s">
        <v>83</v>
      </c>
      <c r="BK971" s="228">
        <f>ROUND(I971*H971,2)</f>
        <v>0</v>
      </c>
      <c r="BL971" s="20" t="s">
        <v>334</v>
      </c>
      <c r="BM971" s="227" t="s">
        <v>5819</v>
      </c>
    </row>
    <row r="972" s="2" customFormat="1">
      <c r="A972" s="42"/>
      <c r="B972" s="43"/>
      <c r="C972" s="44"/>
      <c r="D972" s="229" t="s">
        <v>223</v>
      </c>
      <c r="E972" s="44"/>
      <c r="F972" s="230" t="s">
        <v>5820</v>
      </c>
      <c r="G972" s="44"/>
      <c r="H972" s="44"/>
      <c r="I972" s="231"/>
      <c r="J972" s="44"/>
      <c r="K972" s="44"/>
      <c r="L972" s="48"/>
      <c r="M972" s="232"/>
      <c r="N972" s="233"/>
      <c r="O972" s="88"/>
      <c r="P972" s="88"/>
      <c r="Q972" s="88"/>
      <c r="R972" s="88"/>
      <c r="S972" s="88"/>
      <c r="T972" s="89"/>
      <c r="U972" s="42"/>
      <c r="V972" s="42"/>
      <c r="W972" s="42"/>
      <c r="X972" s="42"/>
      <c r="Y972" s="42"/>
      <c r="Z972" s="42"/>
      <c r="AA972" s="42"/>
      <c r="AB972" s="42"/>
      <c r="AC972" s="42"/>
      <c r="AD972" s="42"/>
      <c r="AE972" s="42"/>
      <c r="AT972" s="20" t="s">
        <v>223</v>
      </c>
      <c r="AU972" s="20" t="s">
        <v>85</v>
      </c>
    </row>
    <row r="973" s="13" customFormat="1">
      <c r="A973" s="13"/>
      <c r="B973" s="234"/>
      <c r="C973" s="235"/>
      <c r="D973" s="236" t="s">
        <v>225</v>
      </c>
      <c r="E973" s="237" t="s">
        <v>32</v>
      </c>
      <c r="F973" s="238" t="s">
        <v>5311</v>
      </c>
      <c r="G973" s="235"/>
      <c r="H973" s="237" t="s">
        <v>32</v>
      </c>
      <c r="I973" s="239"/>
      <c r="J973" s="235"/>
      <c r="K973" s="235"/>
      <c r="L973" s="240"/>
      <c r="M973" s="241"/>
      <c r="N973" s="242"/>
      <c r="O973" s="242"/>
      <c r="P973" s="242"/>
      <c r="Q973" s="242"/>
      <c r="R973" s="242"/>
      <c r="S973" s="242"/>
      <c r="T973" s="243"/>
      <c r="U973" s="13"/>
      <c r="V973" s="13"/>
      <c r="W973" s="13"/>
      <c r="X973" s="13"/>
      <c r="Y973" s="13"/>
      <c r="Z973" s="13"/>
      <c r="AA973" s="13"/>
      <c r="AB973" s="13"/>
      <c r="AC973" s="13"/>
      <c r="AD973" s="13"/>
      <c r="AE973" s="13"/>
      <c r="AT973" s="244" t="s">
        <v>225</v>
      </c>
      <c r="AU973" s="244" t="s">
        <v>85</v>
      </c>
      <c r="AV973" s="13" t="s">
        <v>83</v>
      </c>
      <c r="AW973" s="13" t="s">
        <v>38</v>
      </c>
      <c r="AX973" s="13" t="s">
        <v>76</v>
      </c>
      <c r="AY973" s="244" t="s">
        <v>214</v>
      </c>
    </row>
    <row r="974" s="13" customFormat="1">
      <c r="A974" s="13"/>
      <c r="B974" s="234"/>
      <c r="C974" s="235"/>
      <c r="D974" s="236" t="s">
        <v>225</v>
      </c>
      <c r="E974" s="237" t="s">
        <v>32</v>
      </c>
      <c r="F974" s="238" t="s">
        <v>5312</v>
      </c>
      <c r="G974" s="235"/>
      <c r="H974" s="237" t="s">
        <v>32</v>
      </c>
      <c r="I974" s="239"/>
      <c r="J974" s="235"/>
      <c r="K974" s="235"/>
      <c r="L974" s="240"/>
      <c r="M974" s="241"/>
      <c r="N974" s="242"/>
      <c r="O974" s="242"/>
      <c r="P974" s="242"/>
      <c r="Q974" s="242"/>
      <c r="R974" s="242"/>
      <c r="S974" s="242"/>
      <c r="T974" s="243"/>
      <c r="U974" s="13"/>
      <c r="V974" s="13"/>
      <c r="W974" s="13"/>
      <c r="X974" s="13"/>
      <c r="Y974" s="13"/>
      <c r="Z974" s="13"/>
      <c r="AA974" s="13"/>
      <c r="AB974" s="13"/>
      <c r="AC974" s="13"/>
      <c r="AD974" s="13"/>
      <c r="AE974" s="13"/>
      <c r="AT974" s="244" t="s">
        <v>225</v>
      </c>
      <c r="AU974" s="244" t="s">
        <v>85</v>
      </c>
      <c r="AV974" s="13" t="s">
        <v>83</v>
      </c>
      <c r="AW974" s="13" t="s">
        <v>38</v>
      </c>
      <c r="AX974" s="13" t="s">
        <v>76</v>
      </c>
      <c r="AY974" s="244" t="s">
        <v>214</v>
      </c>
    </row>
    <row r="975" s="13" customFormat="1">
      <c r="A975" s="13"/>
      <c r="B975" s="234"/>
      <c r="C975" s="235"/>
      <c r="D975" s="236" t="s">
        <v>225</v>
      </c>
      <c r="E975" s="237" t="s">
        <v>32</v>
      </c>
      <c r="F975" s="238" t="s">
        <v>5313</v>
      </c>
      <c r="G975" s="235"/>
      <c r="H975" s="237" t="s">
        <v>32</v>
      </c>
      <c r="I975" s="239"/>
      <c r="J975" s="235"/>
      <c r="K975" s="235"/>
      <c r="L975" s="240"/>
      <c r="M975" s="241"/>
      <c r="N975" s="242"/>
      <c r="O975" s="242"/>
      <c r="P975" s="242"/>
      <c r="Q975" s="242"/>
      <c r="R975" s="242"/>
      <c r="S975" s="242"/>
      <c r="T975" s="243"/>
      <c r="U975" s="13"/>
      <c r="V975" s="13"/>
      <c r="W975" s="13"/>
      <c r="X975" s="13"/>
      <c r="Y975" s="13"/>
      <c r="Z975" s="13"/>
      <c r="AA975" s="13"/>
      <c r="AB975" s="13"/>
      <c r="AC975" s="13"/>
      <c r="AD975" s="13"/>
      <c r="AE975" s="13"/>
      <c r="AT975" s="244" t="s">
        <v>225</v>
      </c>
      <c r="AU975" s="244" t="s">
        <v>85</v>
      </c>
      <c r="AV975" s="13" t="s">
        <v>83</v>
      </c>
      <c r="AW975" s="13" t="s">
        <v>38</v>
      </c>
      <c r="AX975" s="13" t="s">
        <v>76</v>
      </c>
      <c r="AY975" s="244" t="s">
        <v>214</v>
      </c>
    </row>
    <row r="976" s="13" customFormat="1">
      <c r="A976" s="13"/>
      <c r="B976" s="234"/>
      <c r="C976" s="235"/>
      <c r="D976" s="236" t="s">
        <v>225</v>
      </c>
      <c r="E976" s="237" t="s">
        <v>32</v>
      </c>
      <c r="F976" s="238" t="s">
        <v>5314</v>
      </c>
      <c r="G976" s="235"/>
      <c r="H976" s="237" t="s">
        <v>32</v>
      </c>
      <c r="I976" s="239"/>
      <c r="J976" s="235"/>
      <c r="K976" s="235"/>
      <c r="L976" s="240"/>
      <c r="M976" s="241"/>
      <c r="N976" s="242"/>
      <c r="O976" s="242"/>
      <c r="P976" s="242"/>
      <c r="Q976" s="242"/>
      <c r="R976" s="242"/>
      <c r="S976" s="242"/>
      <c r="T976" s="243"/>
      <c r="U976" s="13"/>
      <c r="V976" s="13"/>
      <c r="W976" s="13"/>
      <c r="X976" s="13"/>
      <c r="Y976" s="13"/>
      <c r="Z976" s="13"/>
      <c r="AA976" s="13"/>
      <c r="AB976" s="13"/>
      <c r="AC976" s="13"/>
      <c r="AD976" s="13"/>
      <c r="AE976" s="13"/>
      <c r="AT976" s="244" t="s">
        <v>225</v>
      </c>
      <c r="AU976" s="244" t="s">
        <v>85</v>
      </c>
      <c r="AV976" s="13" t="s">
        <v>83</v>
      </c>
      <c r="AW976" s="13" t="s">
        <v>38</v>
      </c>
      <c r="AX976" s="13" t="s">
        <v>76</v>
      </c>
      <c r="AY976" s="244" t="s">
        <v>214</v>
      </c>
    </row>
    <row r="977" s="13" customFormat="1">
      <c r="A977" s="13"/>
      <c r="B977" s="234"/>
      <c r="C977" s="235"/>
      <c r="D977" s="236" t="s">
        <v>225</v>
      </c>
      <c r="E977" s="237" t="s">
        <v>32</v>
      </c>
      <c r="F977" s="238" t="s">
        <v>5315</v>
      </c>
      <c r="G977" s="235"/>
      <c r="H977" s="237" t="s">
        <v>32</v>
      </c>
      <c r="I977" s="239"/>
      <c r="J977" s="235"/>
      <c r="K977" s="235"/>
      <c r="L977" s="240"/>
      <c r="M977" s="241"/>
      <c r="N977" s="242"/>
      <c r="O977" s="242"/>
      <c r="P977" s="242"/>
      <c r="Q977" s="242"/>
      <c r="R977" s="242"/>
      <c r="S977" s="242"/>
      <c r="T977" s="243"/>
      <c r="U977" s="13"/>
      <c r="V977" s="13"/>
      <c r="W977" s="13"/>
      <c r="X977" s="13"/>
      <c r="Y977" s="13"/>
      <c r="Z977" s="13"/>
      <c r="AA977" s="13"/>
      <c r="AB977" s="13"/>
      <c r="AC977" s="13"/>
      <c r="AD977" s="13"/>
      <c r="AE977" s="13"/>
      <c r="AT977" s="244" t="s">
        <v>225</v>
      </c>
      <c r="AU977" s="244" t="s">
        <v>85</v>
      </c>
      <c r="AV977" s="13" t="s">
        <v>83</v>
      </c>
      <c r="AW977" s="13" t="s">
        <v>38</v>
      </c>
      <c r="AX977" s="13" t="s">
        <v>76</v>
      </c>
      <c r="AY977" s="244" t="s">
        <v>214</v>
      </c>
    </row>
    <row r="978" s="13" customFormat="1">
      <c r="A978" s="13"/>
      <c r="B978" s="234"/>
      <c r="C978" s="235"/>
      <c r="D978" s="236" t="s">
        <v>225</v>
      </c>
      <c r="E978" s="237" t="s">
        <v>32</v>
      </c>
      <c r="F978" s="238" t="s">
        <v>5316</v>
      </c>
      <c r="G978" s="235"/>
      <c r="H978" s="237" t="s">
        <v>32</v>
      </c>
      <c r="I978" s="239"/>
      <c r="J978" s="235"/>
      <c r="K978" s="235"/>
      <c r="L978" s="240"/>
      <c r="M978" s="241"/>
      <c r="N978" s="242"/>
      <c r="O978" s="242"/>
      <c r="P978" s="242"/>
      <c r="Q978" s="242"/>
      <c r="R978" s="242"/>
      <c r="S978" s="242"/>
      <c r="T978" s="243"/>
      <c r="U978" s="13"/>
      <c r="V978" s="13"/>
      <c r="W978" s="13"/>
      <c r="X978" s="13"/>
      <c r="Y978" s="13"/>
      <c r="Z978" s="13"/>
      <c r="AA978" s="13"/>
      <c r="AB978" s="13"/>
      <c r="AC978" s="13"/>
      <c r="AD978" s="13"/>
      <c r="AE978" s="13"/>
      <c r="AT978" s="244" t="s">
        <v>225</v>
      </c>
      <c r="AU978" s="244" t="s">
        <v>85</v>
      </c>
      <c r="AV978" s="13" t="s">
        <v>83</v>
      </c>
      <c r="AW978" s="13" t="s">
        <v>38</v>
      </c>
      <c r="AX978" s="13" t="s">
        <v>76</v>
      </c>
      <c r="AY978" s="244" t="s">
        <v>214</v>
      </c>
    </row>
    <row r="979" s="13" customFormat="1">
      <c r="A979" s="13"/>
      <c r="B979" s="234"/>
      <c r="C979" s="235"/>
      <c r="D979" s="236" t="s">
        <v>225</v>
      </c>
      <c r="E979" s="237" t="s">
        <v>32</v>
      </c>
      <c r="F979" s="238" t="s">
        <v>5317</v>
      </c>
      <c r="G979" s="235"/>
      <c r="H979" s="237" t="s">
        <v>32</v>
      </c>
      <c r="I979" s="239"/>
      <c r="J979" s="235"/>
      <c r="K979" s="235"/>
      <c r="L979" s="240"/>
      <c r="M979" s="241"/>
      <c r="N979" s="242"/>
      <c r="O979" s="242"/>
      <c r="P979" s="242"/>
      <c r="Q979" s="242"/>
      <c r="R979" s="242"/>
      <c r="S979" s="242"/>
      <c r="T979" s="243"/>
      <c r="U979" s="13"/>
      <c r="V979" s="13"/>
      <c r="W979" s="13"/>
      <c r="X979" s="13"/>
      <c r="Y979" s="13"/>
      <c r="Z979" s="13"/>
      <c r="AA979" s="13"/>
      <c r="AB979" s="13"/>
      <c r="AC979" s="13"/>
      <c r="AD979" s="13"/>
      <c r="AE979" s="13"/>
      <c r="AT979" s="244" t="s">
        <v>225</v>
      </c>
      <c r="AU979" s="244" t="s">
        <v>85</v>
      </c>
      <c r="AV979" s="13" t="s">
        <v>83</v>
      </c>
      <c r="AW979" s="13" t="s">
        <v>38</v>
      </c>
      <c r="AX979" s="13" t="s">
        <v>76</v>
      </c>
      <c r="AY979" s="244" t="s">
        <v>214</v>
      </c>
    </row>
    <row r="980" s="13" customFormat="1">
      <c r="A980" s="13"/>
      <c r="B980" s="234"/>
      <c r="C980" s="235"/>
      <c r="D980" s="236" t="s">
        <v>225</v>
      </c>
      <c r="E980" s="237" t="s">
        <v>32</v>
      </c>
      <c r="F980" s="238" t="s">
        <v>5318</v>
      </c>
      <c r="G980" s="235"/>
      <c r="H980" s="237" t="s">
        <v>32</v>
      </c>
      <c r="I980" s="239"/>
      <c r="J980" s="235"/>
      <c r="K980" s="235"/>
      <c r="L980" s="240"/>
      <c r="M980" s="241"/>
      <c r="N980" s="242"/>
      <c r="O980" s="242"/>
      <c r="P980" s="242"/>
      <c r="Q980" s="242"/>
      <c r="R980" s="242"/>
      <c r="S980" s="242"/>
      <c r="T980" s="243"/>
      <c r="U980" s="13"/>
      <c r="V980" s="13"/>
      <c r="W980" s="13"/>
      <c r="X980" s="13"/>
      <c r="Y980" s="13"/>
      <c r="Z980" s="13"/>
      <c r="AA980" s="13"/>
      <c r="AB980" s="13"/>
      <c r="AC980" s="13"/>
      <c r="AD980" s="13"/>
      <c r="AE980" s="13"/>
      <c r="AT980" s="244" t="s">
        <v>225</v>
      </c>
      <c r="AU980" s="244" t="s">
        <v>85</v>
      </c>
      <c r="AV980" s="13" t="s">
        <v>83</v>
      </c>
      <c r="AW980" s="13" t="s">
        <v>38</v>
      </c>
      <c r="AX980" s="13" t="s">
        <v>76</v>
      </c>
      <c r="AY980" s="244" t="s">
        <v>214</v>
      </c>
    </row>
    <row r="981" s="13" customFormat="1">
      <c r="A981" s="13"/>
      <c r="B981" s="234"/>
      <c r="C981" s="235"/>
      <c r="D981" s="236" t="s">
        <v>225</v>
      </c>
      <c r="E981" s="237" t="s">
        <v>32</v>
      </c>
      <c r="F981" s="238" t="s">
        <v>5319</v>
      </c>
      <c r="G981" s="235"/>
      <c r="H981" s="237" t="s">
        <v>32</v>
      </c>
      <c r="I981" s="239"/>
      <c r="J981" s="235"/>
      <c r="K981" s="235"/>
      <c r="L981" s="240"/>
      <c r="M981" s="241"/>
      <c r="N981" s="242"/>
      <c r="O981" s="242"/>
      <c r="P981" s="242"/>
      <c r="Q981" s="242"/>
      <c r="R981" s="242"/>
      <c r="S981" s="242"/>
      <c r="T981" s="243"/>
      <c r="U981" s="13"/>
      <c r="V981" s="13"/>
      <c r="W981" s="13"/>
      <c r="X981" s="13"/>
      <c r="Y981" s="13"/>
      <c r="Z981" s="13"/>
      <c r="AA981" s="13"/>
      <c r="AB981" s="13"/>
      <c r="AC981" s="13"/>
      <c r="AD981" s="13"/>
      <c r="AE981" s="13"/>
      <c r="AT981" s="244" t="s">
        <v>225</v>
      </c>
      <c r="AU981" s="244" t="s">
        <v>85</v>
      </c>
      <c r="AV981" s="13" t="s">
        <v>83</v>
      </c>
      <c r="AW981" s="13" t="s">
        <v>38</v>
      </c>
      <c r="AX981" s="13" t="s">
        <v>76</v>
      </c>
      <c r="AY981" s="244" t="s">
        <v>214</v>
      </c>
    </row>
    <row r="982" s="13" customFormat="1">
      <c r="A982" s="13"/>
      <c r="B982" s="234"/>
      <c r="C982" s="235"/>
      <c r="D982" s="236" t="s">
        <v>225</v>
      </c>
      <c r="E982" s="237" t="s">
        <v>32</v>
      </c>
      <c r="F982" s="238" t="s">
        <v>5320</v>
      </c>
      <c r="G982" s="235"/>
      <c r="H982" s="237" t="s">
        <v>32</v>
      </c>
      <c r="I982" s="239"/>
      <c r="J982" s="235"/>
      <c r="K982" s="235"/>
      <c r="L982" s="240"/>
      <c r="M982" s="241"/>
      <c r="N982" s="242"/>
      <c r="O982" s="242"/>
      <c r="P982" s="242"/>
      <c r="Q982" s="242"/>
      <c r="R982" s="242"/>
      <c r="S982" s="242"/>
      <c r="T982" s="243"/>
      <c r="U982" s="13"/>
      <c r="V982" s="13"/>
      <c r="W982" s="13"/>
      <c r="X982" s="13"/>
      <c r="Y982" s="13"/>
      <c r="Z982" s="13"/>
      <c r="AA982" s="13"/>
      <c r="AB982" s="13"/>
      <c r="AC982" s="13"/>
      <c r="AD982" s="13"/>
      <c r="AE982" s="13"/>
      <c r="AT982" s="244" t="s">
        <v>225</v>
      </c>
      <c r="AU982" s="244" t="s">
        <v>85</v>
      </c>
      <c r="AV982" s="13" t="s">
        <v>83</v>
      </c>
      <c r="AW982" s="13" t="s">
        <v>38</v>
      </c>
      <c r="AX982" s="13" t="s">
        <v>76</v>
      </c>
      <c r="AY982" s="244" t="s">
        <v>214</v>
      </c>
    </row>
    <row r="983" s="13" customFormat="1">
      <c r="A983" s="13"/>
      <c r="B983" s="234"/>
      <c r="C983" s="235"/>
      <c r="D983" s="236" t="s">
        <v>225</v>
      </c>
      <c r="E983" s="237" t="s">
        <v>32</v>
      </c>
      <c r="F983" s="238" t="s">
        <v>5321</v>
      </c>
      <c r="G983" s="235"/>
      <c r="H983" s="237" t="s">
        <v>32</v>
      </c>
      <c r="I983" s="239"/>
      <c r="J983" s="235"/>
      <c r="K983" s="235"/>
      <c r="L983" s="240"/>
      <c r="M983" s="241"/>
      <c r="N983" s="242"/>
      <c r="O983" s="242"/>
      <c r="P983" s="242"/>
      <c r="Q983" s="242"/>
      <c r="R983" s="242"/>
      <c r="S983" s="242"/>
      <c r="T983" s="243"/>
      <c r="U983" s="13"/>
      <c r="V983" s="13"/>
      <c r="W983" s="13"/>
      <c r="X983" s="13"/>
      <c r="Y983" s="13"/>
      <c r="Z983" s="13"/>
      <c r="AA983" s="13"/>
      <c r="AB983" s="13"/>
      <c r="AC983" s="13"/>
      <c r="AD983" s="13"/>
      <c r="AE983" s="13"/>
      <c r="AT983" s="244" t="s">
        <v>225</v>
      </c>
      <c r="AU983" s="244" t="s">
        <v>85</v>
      </c>
      <c r="AV983" s="13" t="s">
        <v>83</v>
      </c>
      <c r="AW983" s="13" t="s">
        <v>38</v>
      </c>
      <c r="AX983" s="13" t="s">
        <v>76</v>
      </c>
      <c r="AY983" s="244" t="s">
        <v>214</v>
      </c>
    </row>
    <row r="984" s="13" customFormat="1">
      <c r="A984" s="13"/>
      <c r="B984" s="234"/>
      <c r="C984" s="235"/>
      <c r="D984" s="236" t="s">
        <v>225</v>
      </c>
      <c r="E984" s="237" t="s">
        <v>32</v>
      </c>
      <c r="F984" s="238" t="s">
        <v>5322</v>
      </c>
      <c r="G984" s="235"/>
      <c r="H984" s="237" t="s">
        <v>32</v>
      </c>
      <c r="I984" s="239"/>
      <c r="J984" s="235"/>
      <c r="K984" s="235"/>
      <c r="L984" s="240"/>
      <c r="M984" s="241"/>
      <c r="N984" s="242"/>
      <c r="O984" s="242"/>
      <c r="P984" s="242"/>
      <c r="Q984" s="242"/>
      <c r="R984" s="242"/>
      <c r="S984" s="242"/>
      <c r="T984" s="243"/>
      <c r="U984" s="13"/>
      <c r="V984" s="13"/>
      <c r="W984" s="13"/>
      <c r="X984" s="13"/>
      <c r="Y984" s="13"/>
      <c r="Z984" s="13"/>
      <c r="AA984" s="13"/>
      <c r="AB984" s="13"/>
      <c r="AC984" s="13"/>
      <c r="AD984" s="13"/>
      <c r="AE984" s="13"/>
      <c r="AT984" s="244" t="s">
        <v>225</v>
      </c>
      <c r="AU984" s="244" t="s">
        <v>85</v>
      </c>
      <c r="AV984" s="13" t="s">
        <v>83</v>
      </c>
      <c r="AW984" s="13" t="s">
        <v>38</v>
      </c>
      <c r="AX984" s="13" t="s">
        <v>76</v>
      </c>
      <c r="AY984" s="244" t="s">
        <v>214</v>
      </c>
    </row>
    <row r="985" s="13" customFormat="1">
      <c r="A985" s="13"/>
      <c r="B985" s="234"/>
      <c r="C985" s="235"/>
      <c r="D985" s="236" t="s">
        <v>225</v>
      </c>
      <c r="E985" s="237" t="s">
        <v>32</v>
      </c>
      <c r="F985" s="238" t="s">
        <v>5323</v>
      </c>
      <c r="G985" s="235"/>
      <c r="H985" s="237" t="s">
        <v>32</v>
      </c>
      <c r="I985" s="239"/>
      <c r="J985" s="235"/>
      <c r="K985" s="235"/>
      <c r="L985" s="240"/>
      <c r="M985" s="241"/>
      <c r="N985" s="242"/>
      <c r="O985" s="242"/>
      <c r="P985" s="242"/>
      <c r="Q985" s="242"/>
      <c r="R985" s="242"/>
      <c r="S985" s="242"/>
      <c r="T985" s="243"/>
      <c r="U985" s="13"/>
      <c r="V985" s="13"/>
      <c r="W985" s="13"/>
      <c r="X985" s="13"/>
      <c r="Y985" s="13"/>
      <c r="Z985" s="13"/>
      <c r="AA985" s="13"/>
      <c r="AB985" s="13"/>
      <c r="AC985" s="13"/>
      <c r="AD985" s="13"/>
      <c r="AE985" s="13"/>
      <c r="AT985" s="244" t="s">
        <v>225</v>
      </c>
      <c r="AU985" s="244" t="s">
        <v>85</v>
      </c>
      <c r="AV985" s="13" t="s">
        <v>83</v>
      </c>
      <c r="AW985" s="13" t="s">
        <v>38</v>
      </c>
      <c r="AX985" s="13" t="s">
        <v>76</v>
      </c>
      <c r="AY985" s="244" t="s">
        <v>214</v>
      </c>
    </row>
    <row r="986" s="13" customFormat="1">
      <c r="A986" s="13"/>
      <c r="B986" s="234"/>
      <c r="C986" s="235"/>
      <c r="D986" s="236" t="s">
        <v>225</v>
      </c>
      <c r="E986" s="237" t="s">
        <v>32</v>
      </c>
      <c r="F986" s="238" t="s">
        <v>5324</v>
      </c>
      <c r="G986" s="235"/>
      <c r="H986" s="237" t="s">
        <v>32</v>
      </c>
      <c r="I986" s="239"/>
      <c r="J986" s="235"/>
      <c r="K986" s="235"/>
      <c r="L986" s="240"/>
      <c r="M986" s="241"/>
      <c r="N986" s="242"/>
      <c r="O986" s="242"/>
      <c r="P986" s="242"/>
      <c r="Q986" s="242"/>
      <c r="R986" s="242"/>
      <c r="S986" s="242"/>
      <c r="T986" s="243"/>
      <c r="U986" s="13"/>
      <c r="V986" s="13"/>
      <c r="W986" s="13"/>
      <c r="X986" s="13"/>
      <c r="Y986" s="13"/>
      <c r="Z986" s="13"/>
      <c r="AA986" s="13"/>
      <c r="AB986" s="13"/>
      <c r="AC986" s="13"/>
      <c r="AD986" s="13"/>
      <c r="AE986" s="13"/>
      <c r="AT986" s="244" t="s">
        <v>225</v>
      </c>
      <c r="AU986" s="244" t="s">
        <v>85</v>
      </c>
      <c r="AV986" s="13" t="s">
        <v>83</v>
      </c>
      <c r="AW986" s="13" t="s">
        <v>38</v>
      </c>
      <c r="AX986" s="13" t="s">
        <v>76</v>
      </c>
      <c r="AY986" s="244" t="s">
        <v>214</v>
      </c>
    </row>
    <row r="987" s="13" customFormat="1">
      <c r="A987" s="13"/>
      <c r="B987" s="234"/>
      <c r="C987" s="235"/>
      <c r="D987" s="236" t="s">
        <v>225</v>
      </c>
      <c r="E987" s="237" t="s">
        <v>32</v>
      </c>
      <c r="F987" s="238" t="s">
        <v>5325</v>
      </c>
      <c r="G987" s="235"/>
      <c r="H987" s="237" t="s">
        <v>32</v>
      </c>
      <c r="I987" s="239"/>
      <c r="J987" s="235"/>
      <c r="K987" s="235"/>
      <c r="L987" s="240"/>
      <c r="M987" s="241"/>
      <c r="N987" s="242"/>
      <c r="O987" s="242"/>
      <c r="P987" s="242"/>
      <c r="Q987" s="242"/>
      <c r="R987" s="242"/>
      <c r="S987" s="242"/>
      <c r="T987" s="243"/>
      <c r="U987" s="13"/>
      <c r="V987" s="13"/>
      <c r="W987" s="13"/>
      <c r="X987" s="13"/>
      <c r="Y987" s="13"/>
      <c r="Z987" s="13"/>
      <c r="AA987" s="13"/>
      <c r="AB987" s="13"/>
      <c r="AC987" s="13"/>
      <c r="AD987" s="13"/>
      <c r="AE987" s="13"/>
      <c r="AT987" s="244" t="s">
        <v>225</v>
      </c>
      <c r="AU987" s="244" t="s">
        <v>85</v>
      </c>
      <c r="AV987" s="13" t="s">
        <v>83</v>
      </c>
      <c r="AW987" s="13" t="s">
        <v>38</v>
      </c>
      <c r="AX987" s="13" t="s">
        <v>76</v>
      </c>
      <c r="AY987" s="244" t="s">
        <v>214</v>
      </c>
    </row>
    <row r="988" s="13" customFormat="1">
      <c r="A988" s="13"/>
      <c r="B988" s="234"/>
      <c r="C988" s="235"/>
      <c r="D988" s="236" t="s">
        <v>225</v>
      </c>
      <c r="E988" s="237" t="s">
        <v>32</v>
      </c>
      <c r="F988" s="238" t="s">
        <v>5326</v>
      </c>
      <c r="G988" s="235"/>
      <c r="H988" s="237" t="s">
        <v>32</v>
      </c>
      <c r="I988" s="239"/>
      <c r="J988" s="235"/>
      <c r="K988" s="235"/>
      <c r="L988" s="240"/>
      <c r="M988" s="241"/>
      <c r="N988" s="242"/>
      <c r="O988" s="242"/>
      <c r="P988" s="242"/>
      <c r="Q988" s="242"/>
      <c r="R988" s="242"/>
      <c r="S988" s="242"/>
      <c r="T988" s="243"/>
      <c r="U988" s="13"/>
      <c r="V988" s="13"/>
      <c r="W988" s="13"/>
      <c r="X988" s="13"/>
      <c r="Y988" s="13"/>
      <c r="Z988" s="13"/>
      <c r="AA988" s="13"/>
      <c r="AB988" s="13"/>
      <c r="AC988" s="13"/>
      <c r="AD988" s="13"/>
      <c r="AE988" s="13"/>
      <c r="AT988" s="244" t="s">
        <v>225</v>
      </c>
      <c r="AU988" s="244" t="s">
        <v>85</v>
      </c>
      <c r="AV988" s="13" t="s">
        <v>83</v>
      </c>
      <c r="AW988" s="13" t="s">
        <v>38</v>
      </c>
      <c r="AX988" s="13" t="s">
        <v>76</v>
      </c>
      <c r="AY988" s="244" t="s">
        <v>214</v>
      </c>
    </row>
    <row r="989" s="13" customFormat="1">
      <c r="A989" s="13"/>
      <c r="B989" s="234"/>
      <c r="C989" s="235"/>
      <c r="D989" s="236" t="s">
        <v>225</v>
      </c>
      <c r="E989" s="237" t="s">
        <v>32</v>
      </c>
      <c r="F989" s="238" t="s">
        <v>5327</v>
      </c>
      <c r="G989" s="235"/>
      <c r="H989" s="237" t="s">
        <v>32</v>
      </c>
      <c r="I989" s="239"/>
      <c r="J989" s="235"/>
      <c r="K989" s="235"/>
      <c r="L989" s="240"/>
      <c r="M989" s="241"/>
      <c r="N989" s="242"/>
      <c r="O989" s="242"/>
      <c r="P989" s="242"/>
      <c r="Q989" s="242"/>
      <c r="R989" s="242"/>
      <c r="S989" s="242"/>
      <c r="T989" s="243"/>
      <c r="U989" s="13"/>
      <c r="V989" s="13"/>
      <c r="W989" s="13"/>
      <c r="X989" s="13"/>
      <c r="Y989" s="13"/>
      <c r="Z989" s="13"/>
      <c r="AA989" s="13"/>
      <c r="AB989" s="13"/>
      <c r="AC989" s="13"/>
      <c r="AD989" s="13"/>
      <c r="AE989" s="13"/>
      <c r="AT989" s="244" t="s">
        <v>225</v>
      </c>
      <c r="AU989" s="244" t="s">
        <v>85</v>
      </c>
      <c r="AV989" s="13" t="s">
        <v>83</v>
      </c>
      <c r="AW989" s="13" t="s">
        <v>38</v>
      </c>
      <c r="AX989" s="13" t="s">
        <v>76</v>
      </c>
      <c r="AY989" s="244" t="s">
        <v>214</v>
      </c>
    </row>
    <row r="990" s="13" customFormat="1">
      <c r="A990" s="13"/>
      <c r="B990" s="234"/>
      <c r="C990" s="235"/>
      <c r="D990" s="236" t="s">
        <v>225</v>
      </c>
      <c r="E990" s="237" t="s">
        <v>32</v>
      </c>
      <c r="F990" s="238" t="s">
        <v>5328</v>
      </c>
      <c r="G990" s="235"/>
      <c r="H990" s="237" t="s">
        <v>32</v>
      </c>
      <c r="I990" s="239"/>
      <c r="J990" s="235"/>
      <c r="K990" s="235"/>
      <c r="L990" s="240"/>
      <c r="M990" s="241"/>
      <c r="N990" s="242"/>
      <c r="O990" s="242"/>
      <c r="P990" s="242"/>
      <c r="Q990" s="242"/>
      <c r="R990" s="242"/>
      <c r="S990" s="242"/>
      <c r="T990" s="243"/>
      <c r="U990" s="13"/>
      <c r="V990" s="13"/>
      <c r="W990" s="13"/>
      <c r="X990" s="13"/>
      <c r="Y990" s="13"/>
      <c r="Z990" s="13"/>
      <c r="AA990" s="13"/>
      <c r="AB990" s="13"/>
      <c r="AC990" s="13"/>
      <c r="AD990" s="13"/>
      <c r="AE990" s="13"/>
      <c r="AT990" s="244" t="s">
        <v>225</v>
      </c>
      <c r="AU990" s="244" t="s">
        <v>85</v>
      </c>
      <c r="AV990" s="13" t="s">
        <v>83</v>
      </c>
      <c r="AW990" s="13" t="s">
        <v>38</v>
      </c>
      <c r="AX990" s="13" t="s">
        <v>76</v>
      </c>
      <c r="AY990" s="244" t="s">
        <v>214</v>
      </c>
    </row>
    <row r="991" s="13" customFormat="1">
      <c r="A991" s="13"/>
      <c r="B991" s="234"/>
      <c r="C991" s="235"/>
      <c r="D991" s="236" t="s">
        <v>225</v>
      </c>
      <c r="E991" s="237" t="s">
        <v>32</v>
      </c>
      <c r="F991" s="238" t="s">
        <v>5329</v>
      </c>
      <c r="G991" s="235"/>
      <c r="H991" s="237" t="s">
        <v>32</v>
      </c>
      <c r="I991" s="239"/>
      <c r="J991" s="235"/>
      <c r="K991" s="235"/>
      <c r="L991" s="240"/>
      <c r="M991" s="241"/>
      <c r="N991" s="242"/>
      <c r="O991" s="242"/>
      <c r="P991" s="242"/>
      <c r="Q991" s="242"/>
      <c r="R991" s="242"/>
      <c r="S991" s="242"/>
      <c r="T991" s="243"/>
      <c r="U991" s="13"/>
      <c r="V991" s="13"/>
      <c r="W991" s="13"/>
      <c r="X991" s="13"/>
      <c r="Y991" s="13"/>
      <c r="Z991" s="13"/>
      <c r="AA991" s="13"/>
      <c r="AB991" s="13"/>
      <c r="AC991" s="13"/>
      <c r="AD991" s="13"/>
      <c r="AE991" s="13"/>
      <c r="AT991" s="244" t="s">
        <v>225</v>
      </c>
      <c r="AU991" s="244" t="s">
        <v>85</v>
      </c>
      <c r="AV991" s="13" t="s">
        <v>83</v>
      </c>
      <c r="AW991" s="13" t="s">
        <v>38</v>
      </c>
      <c r="AX991" s="13" t="s">
        <v>76</v>
      </c>
      <c r="AY991" s="244" t="s">
        <v>214</v>
      </c>
    </row>
    <row r="992" s="13" customFormat="1">
      <c r="A992" s="13"/>
      <c r="B992" s="234"/>
      <c r="C992" s="235"/>
      <c r="D992" s="236" t="s">
        <v>225</v>
      </c>
      <c r="E992" s="237" t="s">
        <v>32</v>
      </c>
      <c r="F992" s="238" t="s">
        <v>5330</v>
      </c>
      <c r="G992" s="235"/>
      <c r="H992" s="237" t="s">
        <v>32</v>
      </c>
      <c r="I992" s="239"/>
      <c r="J992" s="235"/>
      <c r="K992" s="235"/>
      <c r="L992" s="240"/>
      <c r="M992" s="241"/>
      <c r="N992" s="242"/>
      <c r="O992" s="242"/>
      <c r="P992" s="242"/>
      <c r="Q992" s="242"/>
      <c r="R992" s="242"/>
      <c r="S992" s="242"/>
      <c r="T992" s="243"/>
      <c r="U992" s="13"/>
      <c r="V992" s="13"/>
      <c r="W992" s="13"/>
      <c r="X992" s="13"/>
      <c r="Y992" s="13"/>
      <c r="Z992" s="13"/>
      <c r="AA992" s="13"/>
      <c r="AB992" s="13"/>
      <c r="AC992" s="13"/>
      <c r="AD992" s="13"/>
      <c r="AE992" s="13"/>
      <c r="AT992" s="244" t="s">
        <v>225</v>
      </c>
      <c r="AU992" s="244" t="s">
        <v>85</v>
      </c>
      <c r="AV992" s="13" t="s">
        <v>83</v>
      </c>
      <c r="AW992" s="13" t="s">
        <v>38</v>
      </c>
      <c r="AX992" s="13" t="s">
        <v>76</v>
      </c>
      <c r="AY992" s="244" t="s">
        <v>214</v>
      </c>
    </row>
    <row r="993" s="13" customFormat="1">
      <c r="A993" s="13"/>
      <c r="B993" s="234"/>
      <c r="C993" s="235"/>
      <c r="D993" s="236" t="s">
        <v>225</v>
      </c>
      <c r="E993" s="237" t="s">
        <v>32</v>
      </c>
      <c r="F993" s="238" t="s">
        <v>5331</v>
      </c>
      <c r="G993" s="235"/>
      <c r="H993" s="237" t="s">
        <v>32</v>
      </c>
      <c r="I993" s="239"/>
      <c r="J993" s="235"/>
      <c r="K993" s="235"/>
      <c r="L993" s="240"/>
      <c r="M993" s="241"/>
      <c r="N993" s="242"/>
      <c r="O993" s="242"/>
      <c r="P993" s="242"/>
      <c r="Q993" s="242"/>
      <c r="R993" s="242"/>
      <c r="S993" s="242"/>
      <c r="T993" s="243"/>
      <c r="U993" s="13"/>
      <c r="V993" s="13"/>
      <c r="W993" s="13"/>
      <c r="X993" s="13"/>
      <c r="Y993" s="13"/>
      <c r="Z993" s="13"/>
      <c r="AA993" s="13"/>
      <c r="AB993" s="13"/>
      <c r="AC993" s="13"/>
      <c r="AD993" s="13"/>
      <c r="AE993" s="13"/>
      <c r="AT993" s="244" t="s">
        <v>225</v>
      </c>
      <c r="AU993" s="244" t="s">
        <v>85</v>
      </c>
      <c r="AV993" s="13" t="s">
        <v>83</v>
      </c>
      <c r="AW993" s="13" t="s">
        <v>38</v>
      </c>
      <c r="AX993" s="13" t="s">
        <v>76</v>
      </c>
      <c r="AY993" s="244" t="s">
        <v>214</v>
      </c>
    </row>
    <row r="994" s="13" customFormat="1">
      <c r="A994" s="13"/>
      <c r="B994" s="234"/>
      <c r="C994" s="235"/>
      <c r="D994" s="236" t="s">
        <v>225</v>
      </c>
      <c r="E994" s="237" t="s">
        <v>32</v>
      </c>
      <c r="F994" s="238" t="s">
        <v>5332</v>
      </c>
      <c r="G994" s="235"/>
      <c r="H994" s="237" t="s">
        <v>32</v>
      </c>
      <c r="I994" s="239"/>
      <c r="J994" s="235"/>
      <c r="K994" s="235"/>
      <c r="L994" s="240"/>
      <c r="M994" s="241"/>
      <c r="N994" s="242"/>
      <c r="O994" s="242"/>
      <c r="P994" s="242"/>
      <c r="Q994" s="242"/>
      <c r="R994" s="242"/>
      <c r="S994" s="242"/>
      <c r="T994" s="243"/>
      <c r="U994" s="13"/>
      <c r="V994" s="13"/>
      <c r="W994" s="13"/>
      <c r="X994" s="13"/>
      <c r="Y994" s="13"/>
      <c r="Z994" s="13"/>
      <c r="AA994" s="13"/>
      <c r="AB994" s="13"/>
      <c r="AC994" s="13"/>
      <c r="AD994" s="13"/>
      <c r="AE994" s="13"/>
      <c r="AT994" s="244" t="s">
        <v>225</v>
      </c>
      <c r="AU994" s="244" t="s">
        <v>85</v>
      </c>
      <c r="AV994" s="13" t="s">
        <v>83</v>
      </c>
      <c r="AW994" s="13" t="s">
        <v>38</v>
      </c>
      <c r="AX994" s="13" t="s">
        <v>76</v>
      </c>
      <c r="AY994" s="244" t="s">
        <v>214</v>
      </c>
    </row>
    <row r="995" s="13" customFormat="1">
      <c r="A995" s="13"/>
      <c r="B995" s="234"/>
      <c r="C995" s="235"/>
      <c r="D995" s="236" t="s">
        <v>225</v>
      </c>
      <c r="E995" s="237" t="s">
        <v>32</v>
      </c>
      <c r="F995" s="238" t="s">
        <v>5333</v>
      </c>
      <c r="G995" s="235"/>
      <c r="H995" s="237" t="s">
        <v>32</v>
      </c>
      <c r="I995" s="239"/>
      <c r="J995" s="235"/>
      <c r="K995" s="235"/>
      <c r="L995" s="240"/>
      <c r="M995" s="241"/>
      <c r="N995" s="242"/>
      <c r="O995" s="242"/>
      <c r="P995" s="242"/>
      <c r="Q995" s="242"/>
      <c r="R995" s="242"/>
      <c r="S995" s="242"/>
      <c r="T995" s="243"/>
      <c r="U995" s="13"/>
      <c r="V995" s="13"/>
      <c r="W995" s="13"/>
      <c r="X995" s="13"/>
      <c r="Y995" s="13"/>
      <c r="Z995" s="13"/>
      <c r="AA995" s="13"/>
      <c r="AB995" s="13"/>
      <c r="AC995" s="13"/>
      <c r="AD995" s="13"/>
      <c r="AE995" s="13"/>
      <c r="AT995" s="244" t="s">
        <v>225</v>
      </c>
      <c r="AU995" s="244" t="s">
        <v>85</v>
      </c>
      <c r="AV995" s="13" t="s">
        <v>83</v>
      </c>
      <c r="AW995" s="13" t="s">
        <v>38</v>
      </c>
      <c r="AX995" s="13" t="s">
        <v>76</v>
      </c>
      <c r="AY995" s="244" t="s">
        <v>214</v>
      </c>
    </row>
    <row r="996" s="13" customFormat="1">
      <c r="A996" s="13"/>
      <c r="B996" s="234"/>
      <c r="C996" s="235"/>
      <c r="D996" s="236" t="s">
        <v>225</v>
      </c>
      <c r="E996" s="237" t="s">
        <v>32</v>
      </c>
      <c r="F996" s="238" t="s">
        <v>5334</v>
      </c>
      <c r="G996" s="235"/>
      <c r="H996" s="237" t="s">
        <v>32</v>
      </c>
      <c r="I996" s="239"/>
      <c r="J996" s="235"/>
      <c r="K996" s="235"/>
      <c r="L996" s="240"/>
      <c r="M996" s="241"/>
      <c r="N996" s="242"/>
      <c r="O996" s="242"/>
      <c r="P996" s="242"/>
      <c r="Q996" s="242"/>
      <c r="R996" s="242"/>
      <c r="S996" s="242"/>
      <c r="T996" s="243"/>
      <c r="U996" s="13"/>
      <c r="V996" s="13"/>
      <c r="W996" s="13"/>
      <c r="X996" s="13"/>
      <c r="Y996" s="13"/>
      <c r="Z996" s="13"/>
      <c r="AA996" s="13"/>
      <c r="AB996" s="13"/>
      <c r="AC996" s="13"/>
      <c r="AD996" s="13"/>
      <c r="AE996" s="13"/>
      <c r="AT996" s="244" t="s">
        <v>225</v>
      </c>
      <c r="AU996" s="244" t="s">
        <v>85</v>
      </c>
      <c r="AV996" s="13" t="s">
        <v>83</v>
      </c>
      <c r="AW996" s="13" t="s">
        <v>38</v>
      </c>
      <c r="AX996" s="13" t="s">
        <v>76</v>
      </c>
      <c r="AY996" s="244" t="s">
        <v>214</v>
      </c>
    </row>
    <row r="997" s="13" customFormat="1">
      <c r="A997" s="13"/>
      <c r="B997" s="234"/>
      <c r="C997" s="235"/>
      <c r="D997" s="236" t="s">
        <v>225</v>
      </c>
      <c r="E997" s="237" t="s">
        <v>32</v>
      </c>
      <c r="F997" s="238" t="s">
        <v>5335</v>
      </c>
      <c r="G997" s="235"/>
      <c r="H997" s="237" t="s">
        <v>32</v>
      </c>
      <c r="I997" s="239"/>
      <c r="J997" s="235"/>
      <c r="K997" s="235"/>
      <c r="L997" s="240"/>
      <c r="M997" s="241"/>
      <c r="N997" s="242"/>
      <c r="O997" s="242"/>
      <c r="P997" s="242"/>
      <c r="Q997" s="242"/>
      <c r="R997" s="242"/>
      <c r="S997" s="242"/>
      <c r="T997" s="243"/>
      <c r="U997" s="13"/>
      <c r="V997" s="13"/>
      <c r="W997" s="13"/>
      <c r="X997" s="13"/>
      <c r="Y997" s="13"/>
      <c r="Z997" s="13"/>
      <c r="AA997" s="13"/>
      <c r="AB997" s="13"/>
      <c r="AC997" s="13"/>
      <c r="AD997" s="13"/>
      <c r="AE997" s="13"/>
      <c r="AT997" s="244" t="s">
        <v>225</v>
      </c>
      <c r="AU997" s="244" t="s">
        <v>85</v>
      </c>
      <c r="AV997" s="13" t="s">
        <v>83</v>
      </c>
      <c r="AW997" s="13" t="s">
        <v>38</v>
      </c>
      <c r="AX997" s="13" t="s">
        <v>76</v>
      </c>
      <c r="AY997" s="244" t="s">
        <v>214</v>
      </c>
    </row>
    <row r="998" s="13" customFormat="1">
      <c r="A998" s="13"/>
      <c r="B998" s="234"/>
      <c r="C998" s="235"/>
      <c r="D998" s="236" t="s">
        <v>225</v>
      </c>
      <c r="E998" s="237" t="s">
        <v>32</v>
      </c>
      <c r="F998" s="238" t="s">
        <v>5336</v>
      </c>
      <c r="G998" s="235"/>
      <c r="H998" s="237" t="s">
        <v>32</v>
      </c>
      <c r="I998" s="239"/>
      <c r="J998" s="235"/>
      <c r="K998" s="235"/>
      <c r="L998" s="240"/>
      <c r="M998" s="241"/>
      <c r="N998" s="242"/>
      <c r="O998" s="242"/>
      <c r="P998" s="242"/>
      <c r="Q998" s="242"/>
      <c r="R998" s="242"/>
      <c r="S998" s="242"/>
      <c r="T998" s="243"/>
      <c r="U998" s="13"/>
      <c r="V998" s="13"/>
      <c r="W998" s="13"/>
      <c r="X998" s="13"/>
      <c r="Y998" s="13"/>
      <c r="Z998" s="13"/>
      <c r="AA998" s="13"/>
      <c r="AB998" s="13"/>
      <c r="AC998" s="13"/>
      <c r="AD998" s="13"/>
      <c r="AE998" s="13"/>
      <c r="AT998" s="244" t="s">
        <v>225</v>
      </c>
      <c r="AU998" s="244" t="s">
        <v>85</v>
      </c>
      <c r="AV998" s="13" t="s">
        <v>83</v>
      </c>
      <c r="AW998" s="13" t="s">
        <v>38</v>
      </c>
      <c r="AX998" s="13" t="s">
        <v>76</v>
      </c>
      <c r="AY998" s="244" t="s">
        <v>214</v>
      </c>
    </row>
    <row r="999" s="13" customFormat="1">
      <c r="A999" s="13"/>
      <c r="B999" s="234"/>
      <c r="C999" s="235"/>
      <c r="D999" s="236" t="s">
        <v>225</v>
      </c>
      <c r="E999" s="237" t="s">
        <v>32</v>
      </c>
      <c r="F999" s="238" t="s">
        <v>5337</v>
      </c>
      <c r="G999" s="235"/>
      <c r="H999" s="237" t="s">
        <v>32</v>
      </c>
      <c r="I999" s="239"/>
      <c r="J999" s="235"/>
      <c r="K999" s="235"/>
      <c r="L999" s="240"/>
      <c r="M999" s="241"/>
      <c r="N999" s="242"/>
      <c r="O999" s="242"/>
      <c r="P999" s="242"/>
      <c r="Q999" s="242"/>
      <c r="R999" s="242"/>
      <c r="S999" s="242"/>
      <c r="T999" s="243"/>
      <c r="U999" s="13"/>
      <c r="V999" s="13"/>
      <c r="W999" s="13"/>
      <c r="X999" s="13"/>
      <c r="Y999" s="13"/>
      <c r="Z999" s="13"/>
      <c r="AA999" s="13"/>
      <c r="AB999" s="13"/>
      <c r="AC999" s="13"/>
      <c r="AD999" s="13"/>
      <c r="AE999" s="13"/>
      <c r="AT999" s="244" t="s">
        <v>225</v>
      </c>
      <c r="AU999" s="244" t="s">
        <v>85</v>
      </c>
      <c r="AV999" s="13" t="s">
        <v>83</v>
      </c>
      <c r="AW999" s="13" t="s">
        <v>38</v>
      </c>
      <c r="AX999" s="13" t="s">
        <v>76</v>
      </c>
      <c r="AY999" s="244" t="s">
        <v>214</v>
      </c>
    </row>
    <row r="1000" s="13" customFormat="1">
      <c r="A1000" s="13"/>
      <c r="B1000" s="234"/>
      <c r="C1000" s="235"/>
      <c r="D1000" s="236" t="s">
        <v>225</v>
      </c>
      <c r="E1000" s="237" t="s">
        <v>32</v>
      </c>
      <c r="F1000" s="238" t="s">
        <v>5821</v>
      </c>
      <c r="G1000" s="235"/>
      <c r="H1000" s="237" t="s">
        <v>32</v>
      </c>
      <c r="I1000" s="239"/>
      <c r="J1000" s="235"/>
      <c r="K1000" s="235"/>
      <c r="L1000" s="240"/>
      <c r="M1000" s="241"/>
      <c r="N1000" s="242"/>
      <c r="O1000" s="242"/>
      <c r="P1000" s="242"/>
      <c r="Q1000" s="242"/>
      <c r="R1000" s="242"/>
      <c r="S1000" s="242"/>
      <c r="T1000" s="243"/>
      <c r="U1000" s="13"/>
      <c r="V1000" s="13"/>
      <c r="W1000" s="13"/>
      <c r="X1000" s="13"/>
      <c r="Y1000" s="13"/>
      <c r="Z1000" s="13"/>
      <c r="AA1000" s="13"/>
      <c r="AB1000" s="13"/>
      <c r="AC1000" s="13"/>
      <c r="AD1000" s="13"/>
      <c r="AE1000" s="13"/>
      <c r="AT1000" s="244" t="s">
        <v>225</v>
      </c>
      <c r="AU1000" s="244" t="s">
        <v>85</v>
      </c>
      <c r="AV1000" s="13" t="s">
        <v>83</v>
      </c>
      <c r="AW1000" s="13" t="s">
        <v>38</v>
      </c>
      <c r="AX1000" s="13" t="s">
        <v>76</v>
      </c>
      <c r="AY1000" s="244" t="s">
        <v>214</v>
      </c>
    </row>
    <row r="1001" s="14" customFormat="1">
      <c r="A1001" s="14"/>
      <c r="B1001" s="245"/>
      <c r="C1001" s="246"/>
      <c r="D1001" s="236" t="s">
        <v>225</v>
      </c>
      <c r="E1001" s="247" t="s">
        <v>32</v>
      </c>
      <c r="F1001" s="248" t="s">
        <v>5822</v>
      </c>
      <c r="G1001" s="246"/>
      <c r="H1001" s="249">
        <v>6.8499999999999996</v>
      </c>
      <c r="I1001" s="250"/>
      <c r="J1001" s="246"/>
      <c r="K1001" s="246"/>
      <c r="L1001" s="251"/>
      <c r="M1001" s="252"/>
      <c r="N1001" s="253"/>
      <c r="O1001" s="253"/>
      <c r="P1001" s="253"/>
      <c r="Q1001" s="253"/>
      <c r="R1001" s="253"/>
      <c r="S1001" s="253"/>
      <c r="T1001" s="254"/>
      <c r="U1001" s="14"/>
      <c r="V1001" s="14"/>
      <c r="W1001" s="14"/>
      <c r="X1001" s="14"/>
      <c r="Y1001" s="14"/>
      <c r="Z1001" s="14"/>
      <c r="AA1001" s="14"/>
      <c r="AB1001" s="14"/>
      <c r="AC1001" s="14"/>
      <c r="AD1001" s="14"/>
      <c r="AE1001" s="14"/>
      <c r="AT1001" s="255" t="s">
        <v>225</v>
      </c>
      <c r="AU1001" s="255" t="s">
        <v>85</v>
      </c>
      <c r="AV1001" s="14" t="s">
        <v>85</v>
      </c>
      <c r="AW1001" s="14" t="s">
        <v>38</v>
      </c>
      <c r="AX1001" s="14" t="s">
        <v>76</v>
      </c>
      <c r="AY1001" s="255" t="s">
        <v>214</v>
      </c>
    </row>
    <row r="1002" s="14" customFormat="1">
      <c r="A1002" s="14"/>
      <c r="B1002" s="245"/>
      <c r="C1002" s="246"/>
      <c r="D1002" s="236" t="s">
        <v>225</v>
      </c>
      <c r="E1002" s="247" t="s">
        <v>32</v>
      </c>
      <c r="F1002" s="248" t="s">
        <v>5552</v>
      </c>
      <c r="G1002" s="246"/>
      <c r="H1002" s="249">
        <v>25.25</v>
      </c>
      <c r="I1002" s="250"/>
      <c r="J1002" s="246"/>
      <c r="K1002" s="246"/>
      <c r="L1002" s="251"/>
      <c r="M1002" s="252"/>
      <c r="N1002" s="253"/>
      <c r="O1002" s="253"/>
      <c r="P1002" s="253"/>
      <c r="Q1002" s="253"/>
      <c r="R1002" s="253"/>
      <c r="S1002" s="253"/>
      <c r="T1002" s="254"/>
      <c r="U1002" s="14"/>
      <c r="V1002" s="14"/>
      <c r="W1002" s="14"/>
      <c r="X1002" s="14"/>
      <c r="Y1002" s="14"/>
      <c r="Z1002" s="14"/>
      <c r="AA1002" s="14"/>
      <c r="AB1002" s="14"/>
      <c r="AC1002" s="14"/>
      <c r="AD1002" s="14"/>
      <c r="AE1002" s="14"/>
      <c r="AT1002" s="255" t="s">
        <v>225</v>
      </c>
      <c r="AU1002" s="255" t="s">
        <v>85</v>
      </c>
      <c r="AV1002" s="14" t="s">
        <v>85</v>
      </c>
      <c r="AW1002" s="14" t="s">
        <v>38</v>
      </c>
      <c r="AX1002" s="14" t="s">
        <v>76</v>
      </c>
      <c r="AY1002" s="255" t="s">
        <v>214</v>
      </c>
    </row>
    <row r="1003" s="16" customFormat="1">
      <c r="A1003" s="16"/>
      <c r="B1003" s="278"/>
      <c r="C1003" s="279"/>
      <c r="D1003" s="236" t="s">
        <v>225</v>
      </c>
      <c r="E1003" s="280" t="s">
        <v>32</v>
      </c>
      <c r="F1003" s="281" t="s">
        <v>753</v>
      </c>
      <c r="G1003" s="279"/>
      <c r="H1003" s="282">
        <v>32.100000000000001</v>
      </c>
      <c r="I1003" s="283"/>
      <c r="J1003" s="279"/>
      <c r="K1003" s="279"/>
      <c r="L1003" s="284"/>
      <c r="M1003" s="285"/>
      <c r="N1003" s="286"/>
      <c r="O1003" s="286"/>
      <c r="P1003" s="286"/>
      <c r="Q1003" s="286"/>
      <c r="R1003" s="286"/>
      <c r="S1003" s="286"/>
      <c r="T1003" s="287"/>
      <c r="U1003" s="16"/>
      <c r="V1003" s="16"/>
      <c r="W1003" s="16"/>
      <c r="X1003" s="16"/>
      <c r="Y1003" s="16"/>
      <c r="Z1003" s="16"/>
      <c r="AA1003" s="16"/>
      <c r="AB1003" s="16"/>
      <c r="AC1003" s="16"/>
      <c r="AD1003" s="16"/>
      <c r="AE1003" s="16"/>
      <c r="AT1003" s="288" t="s">
        <v>225</v>
      </c>
      <c r="AU1003" s="288" t="s">
        <v>85</v>
      </c>
      <c r="AV1003" s="16" t="s">
        <v>234</v>
      </c>
      <c r="AW1003" s="16" t="s">
        <v>38</v>
      </c>
      <c r="AX1003" s="16" t="s">
        <v>76</v>
      </c>
      <c r="AY1003" s="288" t="s">
        <v>214</v>
      </c>
    </row>
    <row r="1004" s="13" customFormat="1">
      <c r="A1004" s="13"/>
      <c r="B1004" s="234"/>
      <c r="C1004" s="235"/>
      <c r="D1004" s="236" t="s">
        <v>225</v>
      </c>
      <c r="E1004" s="237" t="s">
        <v>32</v>
      </c>
      <c r="F1004" s="238" t="s">
        <v>5291</v>
      </c>
      <c r="G1004" s="235"/>
      <c r="H1004" s="237" t="s">
        <v>32</v>
      </c>
      <c r="I1004" s="239"/>
      <c r="J1004" s="235"/>
      <c r="K1004" s="235"/>
      <c r="L1004" s="240"/>
      <c r="M1004" s="241"/>
      <c r="N1004" s="242"/>
      <c r="O1004" s="242"/>
      <c r="P1004" s="242"/>
      <c r="Q1004" s="242"/>
      <c r="R1004" s="242"/>
      <c r="S1004" s="242"/>
      <c r="T1004" s="243"/>
      <c r="U1004" s="13"/>
      <c r="V1004" s="13"/>
      <c r="W1004" s="13"/>
      <c r="X1004" s="13"/>
      <c r="Y1004" s="13"/>
      <c r="Z1004" s="13"/>
      <c r="AA1004" s="13"/>
      <c r="AB1004" s="13"/>
      <c r="AC1004" s="13"/>
      <c r="AD1004" s="13"/>
      <c r="AE1004" s="13"/>
      <c r="AT1004" s="244" t="s">
        <v>225</v>
      </c>
      <c r="AU1004" s="244" t="s">
        <v>85</v>
      </c>
      <c r="AV1004" s="13" t="s">
        <v>83</v>
      </c>
      <c r="AW1004" s="13" t="s">
        <v>38</v>
      </c>
      <c r="AX1004" s="13" t="s">
        <v>76</v>
      </c>
      <c r="AY1004" s="244" t="s">
        <v>214</v>
      </c>
    </row>
    <row r="1005" s="13" customFormat="1">
      <c r="A1005" s="13"/>
      <c r="B1005" s="234"/>
      <c r="C1005" s="235"/>
      <c r="D1005" s="236" t="s">
        <v>225</v>
      </c>
      <c r="E1005" s="237" t="s">
        <v>32</v>
      </c>
      <c r="F1005" s="238" t="s">
        <v>5292</v>
      </c>
      <c r="G1005" s="235"/>
      <c r="H1005" s="237" t="s">
        <v>32</v>
      </c>
      <c r="I1005" s="239"/>
      <c r="J1005" s="235"/>
      <c r="K1005" s="235"/>
      <c r="L1005" s="240"/>
      <c r="M1005" s="241"/>
      <c r="N1005" s="242"/>
      <c r="O1005" s="242"/>
      <c r="P1005" s="242"/>
      <c r="Q1005" s="242"/>
      <c r="R1005" s="242"/>
      <c r="S1005" s="242"/>
      <c r="T1005" s="243"/>
      <c r="U1005" s="13"/>
      <c r="V1005" s="13"/>
      <c r="W1005" s="13"/>
      <c r="X1005" s="13"/>
      <c r="Y1005" s="13"/>
      <c r="Z1005" s="13"/>
      <c r="AA1005" s="13"/>
      <c r="AB1005" s="13"/>
      <c r="AC1005" s="13"/>
      <c r="AD1005" s="13"/>
      <c r="AE1005" s="13"/>
      <c r="AT1005" s="244" t="s">
        <v>225</v>
      </c>
      <c r="AU1005" s="244" t="s">
        <v>85</v>
      </c>
      <c r="AV1005" s="13" t="s">
        <v>83</v>
      </c>
      <c r="AW1005" s="13" t="s">
        <v>38</v>
      </c>
      <c r="AX1005" s="13" t="s">
        <v>76</v>
      </c>
      <c r="AY1005" s="244" t="s">
        <v>214</v>
      </c>
    </row>
    <row r="1006" s="13" customFormat="1">
      <c r="A1006" s="13"/>
      <c r="B1006" s="234"/>
      <c r="C1006" s="235"/>
      <c r="D1006" s="236" t="s">
        <v>225</v>
      </c>
      <c r="E1006" s="237" t="s">
        <v>32</v>
      </c>
      <c r="F1006" s="238" t="s">
        <v>5293</v>
      </c>
      <c r="G1006" s="235"/>
      <c r="H1006" s="237" t="s">
        <v>32</v>
      </c>
      <c r="I1006" s="239"/>
      <c r="J1006" s="235"/>
      <c r="K1006" s="235"/>
      <c r="L1006" s="240"/>
      <c r="M1006" s="241"/>
      <c r="N1006" s="242"/>
      <c r="O1006" s="242"/>
      <c r="P1006" s="242"/>
      <c r="Q1006" s="242"/>
      <c r="R1006" s="242"/>
      <c r="S1006" s="242"/>
      <c r="T1006" s="243"/>
      <c r="U1006" s="13"/>
      <c r="V1006" s="13"/>
      <c r="W1006" s="13"/>
      <c r="X1006" s="13"/>
      <c r="Y1006" s="13"/>
      <c r="Z1006" s="13"/>
      <c r="AA1006" s="13"/>
      <c r="AB1006" s="13"/>
      <c r="AC1006" s="13"/>
      <c r="AD1006" s="13"/>
      <c r="AE1006" s="13"/>
      <c r="AT1006" s="244" t="s">
        <v>225</v>
      </c>
      <c r="AU1006" s="244" t="s">
        <v>85</v>
      </c>
      <c r="AV1006" s="13" t="s">
        <v>83</v>
      </c>
      <c r="AW1006" s="13" t="s">
        <v>38</v>
      </c>
      <c r="AX1006" s="13" t="s">
        <v>76</v>
      </c>
      <c r="AY1006" s="244" t="s">
        <v>214</v>
      </c>
    </row>
    <row r="1007" s="13" customFormat="1">
      <c r="A1007" s="13"/>
      <c r="B1007" s="234"/>
      <c r="C1007" s="235"/>
      <c r="D1007" s="236" t="s">
        <v>225</v>
      </c>
      <c r="E1007" s="237" t="s">
        <v>32</v>
      </c>
      <c r="F1007" s="238" t="s">
        <v>5294</v>
      </c>
      <c r="G1007" s="235"/>
      <c r="H1007" s="237" t="s">
        <v>32</v>
      </c>
      <c r="I1007" s="239"/>
      <c r="J1007" s="235"/>
      <c r="K1007" s="235"/>
      <c r="L1007" s="240"/>
      <c r="M1007" s="241"/>
      <c r="N1007" s="242"/>
      <c r="O1007" s="242"/>
      <c r="P1007" s="242"/>
      <c r="Q1007" s="242"/>
      <c r="R1007" s="242"/>
      <c r="S1007" s="242"/>
      <c r="T1007" s="243"/>
      <c r="U1007" s="13"/>
      <c r="V1007" s="13"/>
      <c r="W1007" s="13"/>
      <c r="X1007" s="13"/>
      <c r="Y1007" s="13"/>
      <c r="Z1007" s="13"/>
      <c r="AA1007" s="13"/>
      <c r="AB1007" s="13"/>
      <c r="AC1007" s="13"/>
      <c r="AD1007" s="13"/>
      <c r="AE1007" s="13"/>
      <c r="AT1007" s="244" t="s">
        <v>225</v>
      </c>
      <c r="AU1007" s="244" t="s">
        <v>85</v>
      </c>
      <c r="AV1007" s="13" t="s">
        <v>83</v>
      </c>
      <c r="AW1007" s="13" t="s">
        <v>38</v>
      </c>
      <c r="AX1007" s="13" t="s">
        <v>76</v>
      </c>
      <c r="AY1007" s="244" t="s">
        <v>214</v>
      </c>
    </row>
    <row r="1008" s="13" customFormat="1">
      <c r="A1008" s="13"/>
      <c r="B1008" s="234"/>
      <c r="C1008" s="235"/>
      <c r="D1008" s="236" t="s">
        <v>225</v>
      </c>
      <c r="E1008" s="237" t="s">
        <v>32</v>
      </c>
      <c r="F1008" s="238" t="s">
        <v>5295</v>
      </c>
      <c r="G1008" s="235"/>
      <c r="H1008" s="237" t="s">
        <v>32</v>
      </c>
      <c r="I1008" s="239"/>
      <c r="J1008" s="235"/>
      <c r="K1008" s="235"/>
      <c r="L1008" s="240"/>
      <c r="M1008" s="241"/>
      <c r="N1008" s="242"/>
      <c r="O1008" s="242"/>
      <c r="P1008" s="242"/>
      <c r="Q1008" s="242"/>
      <c r="R1008" s="242"/>
      <c r="S1008" s="242"/>
      <c r="T1008" s="243"/>
      <c r="U1008" s="13"/>
      <c r="V1008" s="13"/>
      <c r="W1008" s="13"/>
      <c r="X1008" s="13"/>
      <c r="Y1008" s="13"/>
      <c r="Z1008" s="13"/>
      <c r="AA1008" s="13"/>
      <c r="AB1008" s="13"/>
      <c r="AC1008" s="13"/>
      <c r="AD1008" s="13"/>
      <c r="AE1008" s="13"/>
      <c r="AT1008" s="244" t="s">
        <v>225</v>
      </c>
      <c r="AU1008" s="244" t="s">
        <v>85</v>
      </c>
      <c r="AV1008" s="13" t="s">
        <v>83</v>
      </c>
      <c r="AW1008" s="13" t="s">
        <v>38</v>
      </c>
      <c r="AX1008" s="13" t="s">
        <v>76</v>
      </c>
      <c r="AY1008" s="244" t="s">
        <v>214</v>
      </c>
    </row>
    <row r="1009" s="13" customFormat="1">
      <c r="A1009" s="13"/>
      <c r="B1009" s="234"/>
      <c r="C1009" s="235"/>
      <c r="D1009" s="236" t="s">
        <v>225</v>
      </c>
      <c r="E1009" s="237" t="s">
        <v>32</v>
      </c>
      <c r="F1009" s="238" t="s">
        <v>5358</v>
      </c>
      <c r="G1009" s="235"/>
      <c r="H1009" s="237" t="s">
        <v>32</v>
      </c>
      <c r="I1009" s="239"/>
      <c r="J1009" s="235"/>
      <c r="K1009" s="235"/>
      <c r="L1009" s="240"/>
      <c r="M1009" s="241"/>
      <c r="N1009" s="242"/>
      <c r="O1009" s="242"/>
      <c r="P1009" s="242"/>
      <c r="Q1009" s="242"/>
      <c r="R1009" s="242"/>
      <c r="S1009" s="242"/>
      <c r="T1009" s="243"/>
      <c r="U1009" s="13"/>
      <c r="V1009" s="13"/>
      <c r="W1009" s="13"/>
      <c r="X1009" s="13"/>
      <c r="Y1009" s="13"/>
      <c r="Z1009" s="13"/>
      <c r="AA1009" s="13"/>
      <c r="AB1009" s="13"/>
      <c r="AC1009" s="13"/>
      <c r="AD1009" s="13"/>
      <c r="AE1009" s="13"/>
      <c r="AT1009" s="244" t="s">
        <v>225</v>
      </c>
      <c r="AU1009" s="244" t="s">
        <v>85</v>
      </c>
      <c r="AV1009" s="13" t="s">
        <v>83</v>
      </c>
      <c r="AW1009" s="13" t="s">
        <v>38</v>
      </c>
      <c r="AX1009" s="13" t="s">
        <v>76</v>
      </c>
      <c r="AY1009" s="244" t="s">
        <v>214</v>
      </c>
    </row>
    <row r="1010" s="13" customFormat="1">
      <c r="A1010" s="13"/>
      <c r="B1010" s="234"/>
      <c r="C1010" s="235"/>
      <c r="D1010" s="236" t="s">
        <v>225</v>
      </c>
      <c r="E1010" s="237" t="s">
        <v>32</v>
      </c>
      <c r="F1010" s="238" t="s">
        <v>5359</v>
      </c>
      <c r="G1010" s="235"/>
      <c r="H1010" s="237" t="s">
        <v>32</v>
      </c>
      <c r="I1010" s="239"/>
      <c r="J1010" s="235"/>
      <c r="K1010" s="235"/>
      <c r="L1010" s="240"/>
      <c r="M1010" s="241"/>
      <c r="N1010" s="242"/>
      <c r="O1010" s="242"/>
      <c r="P1010" s="242"/>
      <c r="Q1010" s="242"/>
      <c r="R1010" s="242"/>
      <c r="S1010" s="242"/>
      <c r="T1010" s="243"/>
      <c r="U1010" s="13"/>
      <c r="V1010" s="13"/>
      <c r="W1010" s="13"/>
      <c r="X1010" s="13"/>
      <c r="Y1010" s="13"/>
      <c r="Z1010" s="13"/>
      <c r="AA1010" s="13"/>
      <c r="AB1010" s="13"/>
      <c r="AC1010" s="13"/>
      <c r="AD1010" s="13"/>
      <c r="AE1010" s="13"/>
      <c r="AT1010" s="244" t="s">
        <v>225</v>
      </c>
      <c r="AU1010" s="244" t="s">
        <v>85</v>
      </c>
      <c r="AV1010" s="13" t="s">
        <v>83</v>
      </c>
      <c r="AW1010" s="13" t="s">
        <v>38</v>
      </c>
      <c r="AX1010" s="13" t="s">
        <v>76</v>
      </c>
      <c r="AY1010" s="244" t="s">
        <v>214</v>
      </c>
    </row>
    <row r="1011" s="13" customFormat="1">
      <c r="A1011" s="13"/>
      <c r="B1011" s="234"/>
      <c r="C1011" s="235"/>
      <c r="D1011" s="236" t="s">
        <v>225</v>
      </c>
      <c r="E1011" s="237" t="s">
        <v>32</v>
      </c>
      <c r="F1011" s="238" t="s">
        <v>5360</v>
      </c>
      <c r="G1011" s="235"/>
      <c r="H1011" s="237" t="s">
        <v>32</v>
      </c>
      <c r="I1011" s="239"/>
      <c r="J1011" s="235"/>
      <c r="K1011" s="235"/>
      <c r="L1011" s="240"/>
      <c r="M1011" s="241"/>
      <c r="N1011" s="242"/>
      <c r="O1011" s="242"/>
      <c r="P1011" s="242"/>
      <c r="Q1011" s="242"/>
      <c r="R1011" s="242"/>
      <c r="S1011" s="242"/>
      <c r="T1011" s="243"/>
      <c r="U1011" s="13"/>
      <c r="V1011" s="13"/>
      <c r="W1011" s="13"/>
      <c r="X1011" s="13"/>
      <c r="Y1011" s="13"/>
      <c r="Z1011" s="13"/>
      <c r="AA1011" s="13"/>
      <c r="AB1011" s="13"/>
      <c r="AC1011" s="13"/>
      <c r="AD1011" s="13"/>
      <c r="AE1011" s="13"/>
      <c r="AT1011" s="244" t="s">
        <v>225</v>
      </c>
      <c r="AU1011" s="244" t="s">
        <v>85</v>
      </c>
      <c r="AV1011" s="13" t="s">
        <v>83</v>
      </c>
      <c r="AW1011" s="13" t="s">
        <v>38</v>
      </c>
      <c r="AX1011" s="13" t="s">
        <v>76</v>
      </c>
      <c r="AY1011" s="244" t="s">
        <v>214</v>
      </c>
    </row>
    <row r="1012" s="13" customFormat="1">
      <c r="A1012" s="13"/>
      <c r="B1012" s="234"/>
      <c r="C1012" s="235"/>
      <c r="D1012" s="236" t="s">
        <v>225</v>
      </c>
      <c r="E1012" s="237" t="s">
        <v>32</v>
      </c>
      <c r="F1012" s="238" t="s">
        <v>5361</v>
      </c>
      <c r="G1012" s="235"/>
      <c r="H1012" s="237" t="s">
        <v>32</v>
      </c>
      <c r="I1012" s="239"/>
      <c r="J1012" s="235"/>
      <c r="K1012" s="235"/>
      <c r="L1012" s="240"/>
      <c r="M1012" s="241"/>
      <c r="N1012" s="242"/>
      <c r="O1012" s="242"/>
      <c r="P1012" s="242"/>
      <c r="Q1012" s="242"/>
      <c r="R1012" s="242"/>
      <c r="S1012" s="242"/>
      <c r="T1012" s="243"/>
      <c r="U1012" s="13"/>
      <c r="V1012" s="13"/>
      <c r="W1012" s="13"/>
      <c r="X1012" s="13"/>
      <c r="Y1012" s="13"/>
      <c r="Z1012" s="13"/>
      <c r="AA1012" s="13"/>
      <c r="AB1012" s="13"/>
      <c r="AC1012" s="13"/>
      <c r="AD1012" s="13"/>
      <c r="AE1012" s="13"/>
      <c r="AT1012" s="244" t="s">
        <v>225</v>
      </c>
      <c r="AU1012" s="244" t="s">
        <v>85</v>
      </c>
      <c r="AV1012" s="13" t="s">
        <v>83</v>
      </c>
      <c r="AW1012" s="13" t="s">
        <v>38</v>
      </c>
      <c r="AX1012" s="13" t="s">
        <v>76</v>
      </c>
      <c r="AY1012" s="244" t="s">
        <v>214</v>
      </c>
    </row>
    <row r="1013" s="13" customFormat="1">
      <c r="A1013" s="13"/>
      <c r="B1013" s="234"/>
      <c r="C1013" s="235"/>
      <c r="D1013" s="236" t="s">
        <v>225</v>
      </c>
      <c r="E1013" s="237" t="s">
        <v>32</v>
      </c>
      <c r="F1013" s="238" t="s">
        <v>5362</v>
      </c>
      <c r="G1013" s="235"/>
      <c r="H1013" s="237" t="s">
        <v>32</v>
      </c>
      <c r="I1013" s="239"/>
      <c r="J1013" s="235"/>
      <c r="K1013" s="235"/>
      <c r="L1013" s="240"/>
      <c r="M1013" s="241"/>
      <c r="N1013" s="242"/>
      <c r="O1013" s="242"/>
      <c r="P1013" s="242"/>
      <c r="Q1013" s="242"/>
      <c r="R1013" s="242"/>
      <c r="S1013" s="242"/>
      <c r="T1013" s="243"/>
      <c r="U1013" s="13"/>
      <c r="V1013" s="13"/>
      <c r="W1013" s="13"/>
      <c r="X1013" s="13"/>
      <c r="Y1013" s="13"/>
      <c r="Z1013" s="13"/>
      <c r="AA1013" s="13"/>
      <c r="AB1013" s="13"/>
      <c r="AC1013" s="13"/>
      <c r="AD1013" s="13"/>
      <c r="AE1013" s="13"/>
      <c r="AT1013" s="244" t="s">
        <v>225</v>
      </c>
      <c r="AU1013" s="244" t="s">
        <v>85</v>
      </c>
      <c r="AV1013" s="13" t="s">
        <v>83</v>
      </c>
      <c r="AW1013" s="13" t="s">
        <v>38</v>
      </c>
      <c r="AX1013" s="13" t="s">
        <v>76</v>
      </c>
      <c r="AY1013" s="244" t="s">
        <v>214</v>
      </c>
    </row>
    <row r="1014" s="13" customFormat="1">
      <c r="A1014" s="13"/>
      <c r="B1014" s="234"/>
      <c r="C1014" s="235"/>
      <c r="D1014" s="236" t="s">
        <v>225</v>
      </c>
      <c r="E1014" s="237" t="s">
        <v>32</v>
      </c>
      <c r="F1014" s="238" t="s">
        <v>5297</v>
      </c>
      <c r="G1014" s="235"/>
      <c r="H1014" s="237" t="s">
        <v>32</v>
      </c>
      <c r="I1014" s="239"/>
      <c r="J1014" s="235"/>
      <c r="K1014" s="235"/>
      <c r="L1014" s="240"/>
      <c r="M1014" s="241"/>
      <c r="N1014" s="242"/>
      <c r="O1014" s="242"/>
      <c r="P1014" s="242"/>
      <c r="Q1014" s="242"/>
      <c r="R1014" s="242"/>
      <c r="S1014" s="242"/>
      <c r="T1014" s="243"/>
      <c r="U1014" s="13"/>
      <c r="V1014" s="13"/>
      <c r="W1014" s="13"/>
      <c r="X1014" s="13"/>
      <c r="Y1014" s="13"/>
      <c r="Z1014" s="13"/>
      <c r="AA1014" s="13"/>
      <c r="AB1014" s="13"/>
      <c r="AC1014" s="13"/>
      <c r="AD1014" s="13"/>
      <c r="AE1014" s="13"/>
      <c r="AT1014" s="244" t="s">
        <v>225</v>
      </c>
      <c r="AU1014" s="244" t="s">
        <v>85</v>
      </c>
      <c r="AV1014" s="13" t="s">
        <v>83</v>
      </c>
      <c r="AW1014" s="13" t="s">
        <v>38</v>
      </c>
      <c r="AX1014" s="13" t="s">
        <v>76</v>
      </c>
      <c r="AY1014" s="244" t="s">
        <v>214</v>
      </c>
    </row>
    <row r="1015" s="13" customFormat="1">
      <c r="A1015" s="13"/>
      <c r="B1015" s="234"/>
      <c r="C1015" s="235"/>
      <c r="D1015" s="236" t="s">
        <v>225</v>
      </c>
      <c r="E1015" s="237" t="s">
        <v>32</v>
      </c>
      <c r="F1015" s="238" t="s">
        <v>5363</v>
      </c>
      <c r="G1015" s="235"/>
      <c r="H1015" s="237" t="s">
        <v>32</v>
      </c>
      <c r="I1015" s="239"/>
      <c r="J1015" s="235"/>
      <c r="K1015" s="235"/>
      <c r="L1015" s="240"/>
      <c r="M1015" s="241"/>
      <c r="N1015" s="242"/>
      <c r="O1015" s="242"/>
      <c r="P1015" s="242"/>
      <c r="Q1015" s="242"/>
      <c r="R1015" s="242"/>
      <c r="S1015" s="242"/>
      <c r="T1015" s="243"/>
      <c r="U1015" s="13"/>
      <c r="V1015" s="13"/>
      <c r="W1015" s="13"/>
      <c r="X1015" s="13"/>
      <c r="Y1015" s="13"/>
      <c r="Z1015" s="13"/>
      <c r="AA1015" s="13"/>
      <c r="AB1015" s="13"/>
      <c r="AC1015" s="13"/>
      <c r="AD1015" s="13"/>
      <c r="AE1015" s="13"/>
      <c r="AT1015" s="244" t="s">
        <v>225</v>
      </c>
      <c r="AU1015" s="244" t="s">
        <v>85</v>
      </c>
      <c r="AV1015" s="13" t="s">
        <v>83</v>
      </c>
      <c r="AW1015" s="13" t="s">
        <v>38</v>
      </c>
      <c r="AX1015" s="13" t="s">
        <v>76</v>
      </c>
      <c r="AY1015" s="244" t="s">
        <v>214</v>
      </c>
    </row>
    <row r="1016" s="13" customFormat="1">
      <c r="A1016" s="13"/>
      <c r="B1016" s="234"/>
      <c r="C1016" s="235"/>
      <c r="D1016" s="236" t="s">
        <v>225</v>
      </c>
      <c r="E1016" s="237" t="s">
        <v>32</v>
      </c>
      <c r="F1016" s="238" t="s">
        <v>5364</v>
      </c>
      <c r="G1016" s="235"/>
      <c r="H1016" s="237" t="s">
        <v>32</v>
      </c>
      <c r="I1016" s="239"/>
      <c r="J1016" s="235"/>
      <c r="K1016" s="235"/>
      <c r="L1016" s="240"/>
      <c r="M1016" s="241"/>
      <c r="N1016" s="242"/>
      <c r="O1016" s="242"/>
      <c r="P1016" s="242"/>
      <c r="Q1016" s="242"/>
      <c r="R1016" s="242"/>
      <c r="S1016" s="242"/>
      <c r="T1016" s="243"/>
      <c r="U1016" s="13"/>
      <c r="V1016" s="13"/>
      <c r="W1016" s="13"/>
      <c r="X1016" s="13"/>
      <c r="Y1016" s="13"/>
      <c r="Z1016" s="13"/>
      <c r="AA1016" s="13"/>
      <c r="AB1016" s="13"/>
      <c r="AC1016" s="13"/>
      <c r="AD1016" s="13"/>
      <c r="AE1016" s="13"/>
      <c r="AT1016" s="244" t="s">
        <v>225</v>
      </c>
      <c r="AU1016" s="244" t="s">
        <v>85</v>
      </c>
      <c r="AV1016" s="13" t="s">
        <v>83</v>
      </c>
      <c r="AW1016" s="13" t="s">
        <v>38</v>
      </c>
      <c r="AX1016" s="13" t="s">
        <v>76</v>
      </c>
      <c r="AY1016" s="244" t="s">
        <v>214</v>
      </c>
    </row>
    <row r="1017" s="13" customFormat="1">
      <c r="A1017" s="13"/>
      <c r="B1017" s="234"/>
      <c r="C1017" s="235"/>
      <c r="D1017" s="236" t="s">
        <v>225</v>
      </c>
      <c r="E1017" s="237" t="s">
        <v>32</v>
      </c>
      <c r="F1017" s="238" t="s">
        <v>5365</v>
      </c>
      <c r="G1017" s="235"/>
      <c r="H1017" s="237" t="s">
        <v>32</v>
      </c>
      <c r="I1017" s="239"/>
      <c r="J1017" s="235"/>
      <c r="K1017" s="235"/>
      <c r="L1017" s="240"/>
      <c r="M1017" s="241"/>
      <c r="N1017" s="242"/>
      <c r="O1017" s="242"/>
      <c r="P1017" s="242"/>
      <c r="Q1017" s="242"/>
      <c r="R1017" s="242"/>
      <c r="S1017" s="242"/>
      <c r="T1017" s="243"/>
      <c r="U1017" s="13"/>
      <c r="V1017" s="13"/>
      <c r="W1017" s="13"/>
      <c r="X1017" s="13"/>
      <c r="Y1017" s="13"/>
      <c r="Z1017" s="13"/>
      <c r="AA1017" s="13"/>
      <c r="AB1017" s="13"/>
      <c r="AC1017" s="13"/>
      <c r="AD1017" s="13"/>
      <c r="AE1017" s="13"/>
      <c r="AT1017" s="244" t="s">
        <v>225</v>
      </c>
      <c r="AU1017" s="244" t="s">
        <v>85</v>
      </c>
      <c r="AV1017" s="13" t="s">
        <v>83</v>
      </c>
      <c r="AW1017" s="13" t="s">
        <v>38</v>
      </c>
      <c r="AX1017" s="13" t="s">
        <v>76</v>
      </c>
      <c r="AY1017" s="244" t="s">
        <v>214</v>
      </c>
    </row>
    <row r="1018" s="13" customFormat="1">
      <c r="A1018" s="13"/>
      <c r="B1018" s="234"/>
      <c r="C1018" s="235"/>
      <c r="D1018" s="236" t="s">
        <v>225</v>
      </c>
      <c r="E1018" s="237" t="s">
        <v>32</v>
      </c>
      <c r="F1018" s="238" t="s">
        <v>5336</v>
      </c>
      <c r="G1018" s="235"/>
      <c r="H1018" s="237" t="s">
        <v>32</v>
      </c>
      <c r="I1018" s="239"/>
      <c r="J1018" s="235"/>
      <c r="K1018" s="235"/>
      <c r="L1018" s="240"/>
      <c r="M1018" s="241"/>
      <c r="N1018" s="242"/>
      <c r="O1018" s="242"/>
      <c r="P1018" s="242"/>
      <c r="Q1018" s="242"/>
      <c r="R1018" s="242"/>
      <c r="S1018" s="242"/>
      <c r="T1018" s="243"/>
      <c r="U1018" s="13"/>
      <c r="V1018" s="13"/>
      <c r="W1018" s="13"/>
      <c r="X1018" s="13"/>
      <c r="Y1018" s="13"/>
      <c r="Z1018" s="13"/>
      <c r="AA1018" s="13"/>
      <c r="AB1018" s="13"/>
      <c r="AC1018" s="13"/>
      <c r="AD1018" s="13"/>
      <c r="AE1018" s="13"/>
      <c r="AT1018" s="244" t="s">
        <v>225</v>
      </c>
      <c r="AU1018" s="244" t="s">
        <v>85</v>
      </c>
      <c r="AV1018" s="13" t="s">
        <v>83</v>
      </c>
      <c r="AW1018" s="13" t="s">
        <v>38</v>
      </c>
      <c r="AX1018" s="13" t="s">
        <v>76</v>
      </c>
      <c r="AY1018" s="244" t="s">
        <v>214</v>
      </c>
    </row>
    <row r="1019" s="13" customFormat="1">
      <c r="A1019" s="13"/>
      <c r="B1019" s="234"/>
      <c r="C1019" s="235"/>
      <c r="D1019" s="236" t="s">
        <v>225</v>
      </c>
      <c r="E1019" s="237" t="s">
        <v>32</v>
      </c>
      <c r="F1019" s="238" t="s">
        <v>5337</v>
      </c>
      <c r="G1019" s="235"/>
      <c r="H1019" s="237" t="s">
        <v>32</v>
      </c>
      <c r="I1019" s="239"/>
      <c r="J1019" s="235"/>
      <c r="K1019" s="235"/>
      <c r="L1019" s="240"/>
      <c r="M1019" s="241"/>
      <c r="N1019" s="242"/>
      <c r="O1019" s="242"/>
      <c r="P1019" s="242"/>
      <c r="Q1019" s="242"/>
      <c r="R1019" s="242"/>
      <c r="S1019" s="242"/>
      <c r="T1019" s="243"/>
      <c r="U1019" s="13"/>
      <c r="V1019" s="13"/>
      <c r="W1019" s="13"/>
      <c r="X1019" s="13"/>
      <c r="Y1019" s="13"/>
      <c r="Z1019" s="13"/>
      <c r="AA1019" s="13"/>
      <c r="AB1019" s="13"/>
      <c r="AC1019" s="13"/>
      <c r="AD1019" s="13"/>
      <c r="AE1019" s="13"/>
      <c r="AT1019" s="244" t="s">
        <v>225</v>
      </c>
      <c r="AU1019" s="244" t="s">
        <v>85</v>
      </c>
      <c r="AV1019" s="13" t="s">
        <v>83</v>
      </c>
      <c r="AW1019" s="13" t="s">
        <v>38</v>
      </c>
      <c r="AX1019" s="13" t="s">
        <v>76</v>
      </c>
      <c r="AY1019" s="244" t="s">
        <v>214</v>
      </c>
    </row>
    <row r="1020" s="13" customFormat="1">
      <c r="A1020" s="13"/>
      <c r="B1020" s="234"/>
      <c r="C1020" s="235"/>
      <c r="D1020" s="236" t="s">
        <v>225</v>
      </c>
      <c r="E1020" s="237" t="s">
        <v>32</v>
      </c>
      <c r="F1020" s="238" t="s">
        <v>5823</v>
      </c>
      <c r="G1020" s="235"/>
      <c r="H1020" s="237" t="s">
        <v>32</v>
      </c>
      <c r="I1020" s="239"/>
      <c r="J1020" s="235"/>
      <c r="K1020" s="235"/>
      <c r="L1020" s="240"/>
      <c r="M1020" s="241"/>
      <c r="N1020" s="242"/>
      <c r="O1020" s="242"/>
      <c r="P1020" s="242"/>
      <c r="Q1020" s="242"/>
      <c r="R1020" s="242"/>
      <c r="S1020" s="242"/>
      <c r="T1020" s="243"/>
      <c r="U1020" s="13"/>
      <c r="V1020" s="13"/>
      <c r="W1020" s="13"/>
      <c r="X1020" s="13"/>
      <c r="Y1020" s="13"/>
      <c r="Z1020" s="13"/>
      <c r="AA1020" s="13"/>
      <c r="AB1020" s="13"/>
      <c r="AC1020" s="13"/>
      <c r="AD1020" s="13"/>
      <c r="AE1020" s="13"/>
      <c r="AT1020" s="244" t="s">
        <v>225</v>
      </c>
      <c r="AU1020" s="244" t="s">
        <v>85</v>
      </c>
      <c r="AV1020" s="13" t="s">
        <v>83</v>
      </c>
      <c r="AW1020" s="13" t="s">
        <v>38</v>
      </c>
      <c r="AX1020" s="13" t="s">
        <v>76</v>
      </c>
      <c r="AY1020" s="244" t="s">
        <v>214</v>
      </c>
    </row>
    <row r="1021" s="14" customFormat="1">
      <c r="A1021" s="14"/>
      <c r="B1021" s="245"/>
      <c r="C1021" s="246"/>
      <c r="D1021" s="236" t="s">
        <v>225</v>
      </c>
      <c r="E1021" s="247" t="s">
        <v>32</v>
      </c>
      <c r="F1021" s="248" t="s">
        <v>5554</v>
      </c>
      <c r="G1021" s="246"/>
      <c r="H1021" s="249">
        <v>135.30000000000001</v>
      </c>
      <c r="I1021" s="250"/>
      <c r="J1021" s="246"/>
      <c r="K1021" s="246"/>
      <c r="L1021" s="251"/>
      <c r="M1021" s="252"/>
      <c r="N1021" s="253"/>
      <c r="O1021" s="253"/>
      <c r="P1021" s="253"/>
      <c r="Q1021" s="253"/>
      <c r="R1021" s="253"/>
      <c r="S1021" s="253"/>
      <c r="T1021" s="254"/>
      <c r="U1021" s="14"/>
      <c r="V1021" s="14"/>
      <c r="W1021" s="14"/>
      <c r="X1021" s="14"/>
      <c r="Y1021" s="14"/>
      <c r="Z1021" s="14"/>
      <c r="AA1021" s="14"/>
      <c r="AB1021" s="14"/>
      <c r="AC1021" s="14"/>
      <c r="AD1021" s="14"/>
      <c r="AE1021" s="14"/>
      <c r="AT1021" s="255" t="s">
        <v>225</v>
      </c>
      <c r="AU1021" s="255" t="s">
        <v>85</v>
      </c>
      <c r="AV1021" s="14" t="s">
        <v>85</v>
      </c>
      <c r="AW1021" s="14" t="s">
        <v>38</v>
      </c>
      <c r="AX1021" s="14" t="s">
        <v>76</v>
      </c>
      <c r="AY1021" s="255" t="s">
        <v>214</v>
      </c>
    </row>
    <row r="1022" s="13" customFormat="1">
      <c r="A1022" s="13"/>
      <c r="B1022" s="234"/>
      <c r="C1022" s="235"/>
      <c r="D1022" s="236" t="s">
        <v>225</v>
      </c>
      <c r="E1022" s="237" t="s">
        <v>32</v>
      </c>
      <c r="F1022" s="238" t="s">
        <v>5367</v>
      </c>
      <c r="G1022" s="235"/>
      <c r="H1022" s="237" t="s">
        <v>32</v>
      </c>
      <c r="I1022" s="239"/>
      <c r="J1022" s="235"/>
      <c r="K1022" s="235"/>
      <c r="L1022" s="240"/>
      <c r="M1022" s="241"/>
      <c r="N1022" s="242"/>
      <c r="O1022" s="242"/>
      <c r="P1022" s="242"/>
      <c r="Q1022" s="242"/>
      <c r="R1022" s="242"/>
      <c r="S1022" s="242"/>
      <c r="T1022" s="243"/>
      <c r="U1022" s="13"/>
      <c r="V1022" s="13"/>
      <c r="W1022" s="13"/>
      <c r="X1022" s="13"/>
      <c r="Y1022" s="13"/>
      <c r="Z1022" s="13"/>
      <c r="AA1022" s="13"/>
      <c r="AB1022" s="13"/>
      <c r="AC1022" s="13"/>
      <c r="AD1022" s="13"/>
      <c r="AE1022" s="13"/>
      <c r="AT1022" s="244" t="s">
        <v>225</v>
      </c>
      <c r="AU1022" s="244" t="s">
        <v>85</v>
      </c>
      <c r="AV1022" s="13" t="s">
        <v>83</v>
      </c>
      <c r="AW1022" s="13" t="s">
        <v>38</v>
      </c>
      <c r="AX1022" s="13" t="s">
        <v>76</v>
      </c>
      <c r="AY1022" s="244" t="s">
        <v>214</v>
      </c>
    </row>
    <row r="1023" s="13" customFormat="1">
      <c r="A1023" s="13"/>
      <c r="B1023" s="234"/>
      <c r="C1023" s="235"/>
      <c r="D1023" s="236" t="s">
        <v>225</v>
      </c>
      <c r="E1023" s="237" t="s">
        <v>32</v>
      </c>
      <c r="F1023" s="238" t="s">
        <v>5297</v>
      </c>
      <c r="G1023" s="235"/>
      <c r="H1023" s="237" t="s">
        <v>32</v>
      </c>
      <c r="I1023" s="239"/>
      <c r="J1023" s="235"/>
      <c r="K1023" s="235"/>
      <c r="L1023" s="240"/>
      <c r="M1023" s="241"/>
      <c r="N1023" s="242"/>
      <c r="O1023" s="242"/>
      <c r="P1023" s="242"/>
      <c r="Q1023" s="242"/>
      <c r="R1023" s="242"/>
      <c r="S1023" s="242"/>
      <c r="T1023" s="243"/>
      <c r="U1023" s="13"/>
      <c r="V1023" s="13"/>
      <c r="W1023" s="13"/>
      <c r="X1023" s="13"/>
      <c r="Y1023" s="13"/>
      <c r="Z1023" s="13"/>
      <c r="AA1023" s="13"/>
      <c r="AB1023" s="13"/>
      <c r="AC1023" s="13"/>
      <c r="AD1023" s="13"/>
      <c r="AE1023" s="13"/>
      <c r="AT1023" s="244" t="s">
        <v>225</v>
      </c>
      <c r="AU1023" s="244" t="s">
        <v>85</v>
      </c>
      <c r="AV1023" s="13" t="s">
        <v>83</v>
      </c>
      <c r="AW1023" s="13" t="s">
        <v>38</v>
      </c>
      <c r="AX1023" s="13" t="s">
        <v>76</v>
      </c>
      <c r="AY1023" s="244" t="s">
        <v>214</v>
      </c>
    </row>
    <row r="1024" s="13" customFormat="1">
      <c r="A1024" s="13"/>
      <c r="B1024" s="234"/>
      <c r="C1024" s="235"/>
      <c r="D1024" s="236" t="s">
        <v>225</v>
      </c>
      <c r="E1024" s="237" t="s">
        <v>32</v>
      </c>
      <c r="F1024" s="238" t="s">
        <v>5298</v>
      </c>
      <c r="G1024" s="235"/>
      <c r="H1024" s="237" t="s">
        <v>32</v>
      </c>
      <c r="I1024" s="239"/>
      <c r="J1024" s="235"/>
      <c r="K1024" s="235"/>
      <c r="L1024" s="240"/>
      <c r="M1024" s="241"/>
      <c r="N1024" s="242"/>
      <c r="O1024" s="242"/>
      <c r="P1024" s="242"/>
      <c r="Q1024" s="242"/>
      <c r="R1024" s="242"/>
      <c r="S1024" s="242"/>
      <c r="T1024" s="243"/>
      <c r="U1024" s="13"/>
      <c r="V1024" s="13"/>
      <c r="W1024" s="13"/>
      <c r="X1024" s="13"/>
      <c r="Y1024" s="13"/>
      <c r="Z1024" s="13"/>
      <c r="AA1024" s="13"/>
      <c r="AB1024" s="13"/>
      <c r="AC1024" s="13"/>
      <c r="AD1024" s="13"/>
      <c r="AE1024" s="13"/>
      <c r="AT1024" s="244" t="s">
        <v>225</v>
      </c>
      <c r="AU1024" s="244" t="s">
        <v>85</v>
      </c>
      <c r="AV1024" s="13" t="s">
        <v>83</v>
      </c>
      <c r="AW1024" s="13" t="s">
        <v>38</v>
      </c>
      <c r="AX1024" s="13" t="s">
        <v>76</v>
      </c>
      <c r="AY1024" s="244" t="s">
        <v>214</v>
      </c>
    </row>
    <row r="1025" s="13" customFormat="1">
      <c r="A1025" s="13"/>
      <c r="B1025" s="234"/>
      <c r="C1025" s="235"/>
      <c r="D1025" s="236" t="s">
        <v>225</v>
      </c>
      <c r="E1025" s="237" t="s">
        <v>32</v>
      </c>
      <c r="F1025" s="238" t="s">
        <v>5299</v>
      </c>
      <c r="G1025" s="235"/>
      <c r="H1025" s="237" t="s">
        <v>32</v>
      </c>
      <c r="I1025" s="239"/>
      <c r="J1025" s="235"/>
      <c r="K1025" s="235"/>
      <c r="L1025" s="240"/>
      <c r="M1025" s="241"/>
      <c r="N1025" s="242"/>
      <c r="O1025" s="242"/>
      <c r="P1025" s="242"/>
      <c r="Q1025" s="242"/>
      <c r="R1025" s="242"/>
      <c r="S1025" s="242"/>
      <c r="T1025" s="243"/>
      <c r="U1025" s="13"/>
      <c r="V1025" s="13"/>
      <c r="W1025" s="13"/>
      <c r="X1025" s="13"/>
      <c r="Y1025" s="13"/>
      <c r="Z1025" s="13"/>
      <c r="AA1025" s="13"/>
      <c r="AB1025" s="13"/>
      <c r="AC1025" s="13"/>
      <c r="AD1025" s="13"/>
      <c r="AE1025" s="13"/>
      <c r="AT1025" s="244" t="s">
        <v>225</v>
      </c>
      <c r="AU1025" s="244" t="s">
        <v>85</v>
      </c>
      <c r="AV1025" s="13" t="s">
        <v>83</v>
      </c>
      <c r="AW1025" s="13" t="s">
        <v>38</v>
      </c>
      <c r="AX1025" s="13" t="s">
        <v>76</v>
      </c>
      <c r="AY1025" s="244" t="s">
        <v>214</v>
      </c>
    </row>
    <row r="1026" s="13" customFormat="1">
      <c r="A1026" s="13"/>
      <c r="B1026" s="234"/>
      <c r="C1026" s="235"/>
      <c r="D1026" s="236" t="s">
        <v>225</v>
      </c>
      <c r="E1026" s="237" t="s">
        <v>32</v>
      </c>
      <c r="F1026" s="238" t="s">
        <v>5298</v>
      </c>
      <c r="G1026" s="235"/>
      <c r="H1026" s="237" t="s">
        <v>32</v>
      </c>
      <c r="I1026" s="239"/>
      <c r="J1026" s="235"/>
      <c r="K1026" s="235"/>
      <c r="L1026" s="240"/>
      <c r="M1026" s="241"/>
      <c r="N1026" s="242"/>
      <c r="O1026" s="242"/>
      <c r="P1026" s="242"/>
      <c r="Q1026" s="242"/>
      <c r="R1026" s="242"/>
      <c r="S1026" s="242"/>
      <c r="T1026" s="243"/>
      <c r="U1026" s="13"/>
      <c r="V1026" s="13"/>
      <c r="W1026" s="13"/>
      <c r="X1026" s="13"/>
      <c r="Y1026" s="13"/>
      <c r="Z1026" s="13"/>
      <c r="AA1026" s="13"/>
      <c r="AB1026" s="13"/>
      <c r="AC1026" s="13"/>
      <c r="AD1026" s="13"/>
      <c r="AE1026" s="13"/>
      <c r="AT1026" s="244" t="s">
        <v>225</v>
      </c>
      <c r="AU1026" s="244" t="s">
        <v>85</v>
      </c>
      <c r="AV1026" s="13" t="s">
        <v>83</v>
      </c>
      <c r="AW1026" s="13" t="s">
        <v>38</v>
      </c>
      <c r="AX1026" s="13" t="s">
        <v>76</v>
      </c>
      <c r="AY1026" s="244" t="s">
        <v>214</v>
      </c>
    </row>
    <row r="1027" s="13" customFormat="1">
      <c r="A1027" s="13"/>
      <c r="B1027" s="234"/>
      <c r="C1027" s="235"/>
      <c r="D1027" s="236" t="s">
        <v>225</v>
      </c>
      <c r="E1027" s="237" t="s">
        <v>32</v>
      </c>
      <c r="F1027" s="238" t="s">
        <v>5300</v>
      </c>
      <c r="G1027" s="235"/>
      <c r="H1027" s="237" t="s">
        <v>32</v>
      </c>
      <c r="I1027" s="239"/>
      <c r="J1027" s="235"/>
      <c r="K1027" s="235"/>
      <c r="L1027" s="240"/>
      <c r="M1027" s="241"/>
      <c r="N1027" s="242"/>
      <c r="O1027" s="242"/>
      <c r="P1027" s="242"/>
      <c r="Q1027" s="242"/>
      <c r="R1027" s="242"/>
      <c r="S1027" s="242"/>
      <c r="T1027" s="243"/>
      <c r="U1027" s="13"/>
      <c r="V1027" s="13"/>
      <c r="W1027" s="13"/>
      <c r="X1027" s="13"/>
      <c r="Y1027" s="13"/>
      <c r="Z1027" s="13"/>
      <c r="AA1027" s="13"/>
      <c r="AB1027" s="13"/>
      <c r="AC1027" s="13"/>
      <c r="AD1027" s="13"/>
      <c r="AE1027" s="13"/>
      <c r="AT1027" s="244" t="s">
        <v>225</v>
      </c>
      <c r="AU1027" s="244" t="s">
        <v>85</v>
      </c>
      <c r="AV1027" s="13" t="s">
        <v>83</v>
      </c>
      <c r="AW1027" s="13" t="s">
        <v>38</v>
      </c>
      <c r="AX1027" s="13" t="s">
        <v>76</v>
      </c>
      <c r="AY1027" s="244" t="s">
        <v>214</v>
      </c>
    </row>
    <row r="1028" s="13" customFormat="1">
      <c r="A1028" s="13"/>
      <c r="B1028" s="234"/>
      <c r="C1028" s="235"/>
      <c r="D1028" s="236" t="s">
        <v>225</v>
      </c>
      <c r="E1028" s="237" t="s">
        <v>32</v>
      </c>
      <c r="F1028" s="238" t="s">
        <v>5301</v>
      </c>
      <c r="G1028" s="235"/>
      <c r="H1028" s="237" t="s">
        <v>32</v>
      </c>
      <c r="I1028" s="239"/>
      <c r="J1028" s="235"/>
      <c r="K1028" s="235"/>
      <c r="L1028" s="240"/>
      <c r="M1028" s="241"/>
      <c r="N1028" s="242"/>
      <c r="O1028" s="242"/>
      <c r="P1028" s="242"/>
      <c r="Q1028" s="242"/>
      <c r="R1028" s="242"/>
      <c r="S1028" s="242"/>
      <c r="T1028" s="243"/>
      <c r="U1028" s="13"/>
      <c r="V1028" s="13"/>
      <c r="W1028" s="13"/>
      <c r="X1028" s="13"/>
      <c r="Y1028" s="13"/>
      <c r="Z1028" s="13"/>
      <c r="AA1028" s="13"/>
      <c r="AB1028" s="13"/>
      <c r="AC1028" s="13"/>
      <c r="AD1028" s="13"/>
      <c r="AE1028" s="13"/>
      <c r="AT1028" s="244" t="s">
        <v>225</v>
      </c>
      <c r="AU1028" s="244" t="s">
        <v>85</v>
      </c>
      <c r="AV1028" s="13" t="s">
        <v>83</v>
      </c>
      <c r="AW1028" s="13" t="s">
        <v>38</v>
      </c>
      <c r="AX1028" s="13" t="s">
        <v>76</v>
      </c>
      <c r="AY1028" s="244" t="s">
        <v>214</v>
      </c>
    </row>
    <row r="1029" s="13" customFormat="1">
      <c r="A1029" s="13"/>
      <c r="B1029" s="234"/>
      <c r="C1029" s="235"/>
      <c r="D1029" s="236" t="s">
        <v>225</v>
      </c>
      <c r="E1029" s="237" t="s">
        <v>32</v>
      </c>
      <c r="F1029" s="238" t="s">
        <v>5302</v>
      </c>
      <c r="G1029" s="235"/>
      <c r="H1029" s="237" t="s">
        <v>32</v>
      </c>
      <c r="I1029" s="239"/>
      <c r="J1029" s="235"/>
      <c r="K1029" s="235"/>
      <c r="L1029" s="240"/>
      <c r="M1029" s="241"/>
      <c r="N1029" s="242"/>
      <c r="O1029" s="242"/>
      <c r="P1029" s="242"/>
      <c r="Q1029" s="242"/>
      <c r="R1029" s="242"/>
      <c r="S1029" s="242"/>
      <c r="T1029" s="243"/>
      <c r="U1029" s="13"/>
      <c r="V1029" s="13"/>
      <c r="W1029" s="13"/>
      <c r="X1029" s="13"/>
      <c r="Y1029" s="13"/>
      <c r="Z1029" s="13"/>
      <c r="AA1029" s="13"/>
      <c r="AB1029" s="13"/>
      <c r="AC1029" s="13"/>
      <c r="AD1029" s="13"/>
      <c r="AE1029" s="13"/>
      <c r="AT1029" s="244" t="s">
        <v>225</v>
      </c>
      <c r="AU1029" s="244" t="s">
        <v>85</v>
      </c>
      <c r="AV1029" s="13" t="s">
        <v>83</v>
      </c>
      <c r="AW1029" s="13" t="s">
        <v>38</v>
      </c>
      <c r="AX1029" s="13" t="s">
        <v>76</v>
      </c>
      <c r="AY1029" s="244" t="s">
        <v>214</v>
      </c>
    </row>
    <row r="1030" s="13" customFormat="1">
      <c r="A1030" s="13"/>
      <c r="B1030" s="234"/>
      <c r="C1030" s="235"/>
      <c r="D1030" s="236" t="s">
        <v>225</v>
      </c>
      <c r="E1030" s="237" t="s">
        <v>32</v>
      </c>
      <c r="F1030" s="238" t="s">
        <v>5303</v>
      </c>
      <c r="G1030" s="235"/>
      <c r="H1030" s="237" t="s">
        <v>32</v>
      </c>
      <c r="I1030" s="239"/>
      <c r="J1030" s="235"/>
      <c r="K1030" s="235"/>
      <c r="L1030" s="240"/>
      <c r="M1030" s="241"/>
      <c r="N1030" s="242"/>
      <c r="O1030" s="242"/>
      <c r="P1030" s="242"/>
      <c r="Q1030" s="242"/>
      <c r="R1030" s="242"/>
      <c r="S1030" s="242"/>
      <c r="T1030" s="243"/>
      <c r="U1030" s="13"/>
      <c r="V1030" s="13"/>
      <c r="W1030" s="13"/>
      <c r="X1030" s="13"/>
      <c r="Y1030" s="13"/>
      <c r="Z1030" s="13"/>
      <c r="AA1030" s="13"/>
      <c r="AB1030" s="13"/>
      <c r="AC1030" s="13"/>
      <c r="AD1030" s="13"/>
      <c r="AE1030" s="13"/>
      <c r="AT1030" s="244" t="s">
        <v>225</v>
      </c>
      <c r="AU1030" s="244" t="s">
        <v>85</v>
      </c>
      <c r="AV1030" s="13" t="s">
        <v>83</v>
      </c>
      <c r="AW1030" s="13" t="s">
        <v>38</v>
      </c>
      <c r="AX1030" s="13" t="s">
        <v>76</v>
      </c>
      <c r="AY1030" s="244" t="s">
        <v>214</v>
      </c>
    </row>
    <row r="1031" s="13" customFormat="1">
      <c r="A1031" s="13"/>
      <c r="B1031" s="234"/>
      <c r="C1031" s="235"/>
      <c r="D1031" s="236" t="s">
        <v>225</v>
      </c>
      <c r="E1031" s="237" t="s">
        <v>32</v>
      </c>
      <c r="F1031" s="238" t="s">
        <v>5304</v>
      </c>
      <c r="G1031" s="235"/>
      <c r="H1031" s="237" t="s">
        <v>32</v>
      </c>
      <c r="I1031" s="239"/>
      <c r="J1031" s="235"/>
      <c r="K1031" s="235"/>
      <c r="L1031" s="240"/>
      <c r="M1031" s="241"/>
      <c r="N1031" s="242"/>
      <c r="O1031" s="242"/>
      <c r="P1031" s="242"/>
      <c r="Q1031" s="242"/>
      <c r="R1031" s="242"/>
      <c r="S1031" s="242"/>
      <c r="T1031" s="243"/>
      <c r="U1031" s="13"/>
      <c r="V1031" s="13"/>
      <c r="W1031" s="13"/>
      <c r="X1031" s="13"/>
      <c r="Y1031" s="13"/>
      <c r="Z1031" s="13"/>
      <c r="AA1031" s="13"/>
      <c r="AB1031" s="13"/>
      <c r="AC1031" s="13"/>
      <c r="AD1031" s="13"/>
      <c r="AE1031" s="13"/>
      <c r="AT1031" s="244" t="s">
        <v>225</v>
      </c>
      <c r="AU1031" s="244" t="s">
        <v>85</v>
      </c>
      <c r="AV1031" s="13" t="s">
        <v>83</v>
      </c>
      <c r="AW1031" s="13" t="s">
        <v>38</v>
      </c>
      <c r="AX1031" s="13" t="s">
        <v>76</v>
      </c>
      <c r="AY1031" s="244" t="s">
        <v>214</v>
      </c>
    </row>
    <row r="1032" s="13" customFormat="1">
      <c r="A1032" s="13"/>
      <c r="B1032" s="234"/>
      <c r="C1032" s="235"/>
      <c r="D1032" s="236" t="s">
        <v>225</v>
      </c>
      <c r="E1032" s="237" t="s">
        <v>32</v>
      </c>
      <c r="F1032" s="238" t="s">
        <v>5823</v>
      </c>
      <c r="G1032" s="235"/>
      <c r="H1032" s="237" t="s">
        <v>32</v>
      </c>
      <c r="I1032" s="239"/>
      <c r="J1032" s="235"/>
      <c r="K1032" s="235"/>
      <c r="L1032" s="240"/>
      <c r="M1032" s="241"/>
      <c r="N1032" s="242"/>
      <c r="O1032" s="242"/>
      <c r="P1032" s="242"/>
      <c r="Q1032" s="242"/>
      <c r="R1032" s="242"/>
      <c r="S1032" s="242"/>
      <c r="T1032" s="243"/>
      <c r="U1032" s="13"/>
      <c r="V1032" s="13"/>
      <c r="W1032" s="13"/>
      <c r="X1032" s="13"/>
      <c r="Y1032" s="13"/>
      <c r="Z1032" s="13"/>
      <c r="AA1032" s="13"/>
      <c r="AB1032" s="13"/>
      <c r="AC1032" s="13"/>
      <c r="AD1032" s="13"/>
      <c r="AE1032" s="13"/>
      <c r="AT1032" s="244" t="s">
        <v>225</v>
      </c>
      <c r="AU1032" s="244" t="s">
        <v>85</v>
      </c>
      <c r="AV1032" s="13" t="s">
        <v>83</v>
      </c>
      <c r="AW1032" s="13" t="s">
        <v>38</v>
      </c>
      <c r="AX1032" s="13" t="s">
        <v>76</v>
      </c>
      <c r="AY1032" s="244" t="s">
        <v>214</v>
      </c>
    </row>
    <row r="1033" s="14" customFormat="1">
      <c r="A1033" s="14"/>
      <c r="B1033" s="245"/>
      <c r="C1033" s="246"/>
      <c r="D1033" s="236" t="s">
        <v>225</v>
      </c>
      <c r="E1033" s="247" t="s">
        <v>32</v>
      </c>
      <c r="F1033" s="248" t="s">
        <v>5306</v>
      </c>
      <c r="G1033" s="246"/>
      <c r="H1033" s="249">
        <v>33</v>
      </c>
      <c r="I1033" s="250"/>
      <c r="J1033" s="246"/>
      <c r="K1033" s="246"/>
      <c r="L1033" s="251"/>
      <c r="M1033" s="252"/>
      <c r="N1033" s="253"/>
      <c r="O1033" s="253"/>
      <c r="P1033" s="253"/>
      <c r="Q1033" s="253"/>
      <c r="R1033" s="253"/>
      <c r="S1033" s="253"/>
      <c r="T1033" s="254"/>
      <c r="U1033" s="14"/>
      <c r="V1033" s="14"/>
      <c r="W1033" s="14"/>
      <c r="X1033" s="14"/>
      <c r="Y1033" s="14"/>
      <c r="Z1033" s="14"/>
      <c r="AA1033" s="14"/>
      <c r="AB1033" s="14"/>
      <c r="AC1033" s="14"/>
      <c r="AD1033" s="14"/>
      <c r="AE1033" s="14"/>
      <c r="AT1033" s="255" t="s">
        <v>225</v>
      </c>
      <c r="AU1033" s="255" t="s">
        <v>85</v>
      </c>
      <c r="AV1033" s="14" t="s">
        <v>85</v>
      </c>
      <c r="AW1033" s="14" t="s">
        <v>38</v>
      </c>
      <c r="AX1033" s="14" t="s">
        <v>76</v>
      </c>
      <c r="AY1033" s="255" t="s">
        <v>214</v>
      </c>
    </row>
    <row r="1034" s="16" customFormat="1">
      <c r="A1034" s="16"/>
      <c r="B1034" s="278"/>
      <c r="C1034" s="279"/>
      <c r="D1034" s="236" t="s">
        <v>225</v>
      </c>
      <c r="E1034" s="280" t="s">
        <v>32</v>
      </c>
      <c r="F1034" s="281" t="s">
        <v>753</v>
      </c>
      <c r="G1034" s="279"/>
      <c r="H1034" s="282">
        <v>168.30000000000001</v>
      </c>
      <c r="I1034" s="283"/>
      <c r="J1034" s="279"/>
      <c r="K1034" s="279"/>
      <c r="L1034" s="284"/>
      <c r="M1034" s="285"/>
      <c r="N1034" s="286"/>
      <c r="O1034" s="286"/>
      <c r="P1034" s="286"/>
      <c r="Q1034" s="286"/>
      <c r="R1034" s="286"/>
      <c r="S1034" s="286"/>
      <c r="T1034" s="287"/>
      <c r="U1034" s="16"/>
      <c r="V1034" s="16"/>
      <c r="W1034" s="16"/>
      <c r="X1034" s="16"/>
      <c r="Y1034" s="16"/>
      <c r="Z1034" s="16"/>
      <c r="AA1034" s="16"/>
      <c r="AB1034" s="16"/>
      <c r="AC1034" s="16"/>
      <c r="AD1034" s="16"/>
      <c r="AE1034" s="16"/>
      <c r="AT1034" s="288" t="s">
        <v>225</v>
      </c>
      <c r="AU1034" s="288" t="s">
        <v>85</v>
      </c>
      <c r="AV1034" s="16" t="s">
        <v>234</v>
      </c>
      <c r="AW1034" s="16" t="s">
        <v>38</v>
      </c>
      <c r="AX1034" s="16" t="s">
        <v>76</v>
      </c>
      <c r="AY1034" s="288" t="s">
        <v>214</v>
      </c>
    </row>
    <row r="1035" s="13" customFormat="1">
      <c r="A1035" s="13"/>
      <c r="B1035" s="234"/>
      <c r="C1035" s="235"/>
      <c r="D1035" s="236" t="s">
        <v>225</v>
      </c>
      <c r="E1035" s="237" t="s">
        <v>32</v>
      </c>
      <c r="F1035" s="238" t="s">
        <v>5369</v>
      </c>
      <c r="G1035" s="235"/>
      <c r="H1035" s="237" t="s">
        <v>32</v>
      </c>
      <c r="I1035" s="239"/>
      <c r="J1035" s="235"/>
      <c r="K1035" s="235"/>
      <c r="L1035" s="240"/>
      <c r="M1035" s="241"/>
      <c r="N1035" s="242"/>
      <c r="O1035" s="242"/>
      <c r="P1035" s="242"/>
      <c r="Q1035" s="242"/>
      <c r="R1035" s="242"/>
      <c r="S1035" s="242"/>
      <c r="T1035" s="243"/>
      <c r="U1035" s="13"/>
      <c r="V1035" s="13"/>
      <c r="W1035" s="13"/>
      <c r="X1035" s="13"/>
      <c r="Y1035" s="13"/>
      <c r="Z1035" s="13"/>
      <c r="AA1035" s="13"/>
      <c r="AB1035" s="13"/>
      <c r="AC1035" s="13"/>
      <c r="AD1035" s="13"/>
      <c r="AE1035" s="13"/>
      <c r="AT1035" s="244" t="s">
        <v>225</v>
      </c>
      <c r="AU1035" s="244" t="s">
        <v>85</v>
      </c>
      <c r="AV1035" s="13" t="s">
        <v>83</v>
      </c>
      <c r="AW1035" s="13" t="s">
        <v>38</v>
      </c>
      <c r="AX1035" s="13" t="s">
        <v>76</v>
      </c>
      <c r="AY1035" s="244" t="s">
        <v>214</v>
      </c>
    </row>
    <row r="1036" s="13" customFormat="1">
      <c r="A1036" s="13"/>
      <c r="B1036" s="234"/>
      <c r="C1036" s="235"/>
      <c r="D1036" s="236" t="s">
        <v>225</v>
      </c>
      <c r="E1036" s="237" t="s">
        <v>32</v>
      </c>
      <c r="F1036" s="238" t="s">
        <v>5370</v>
      </c>
      <c r="G1036" s="235"/>
      <c r="H1036" s="237" t="s">
        <v>32</v>
      </c>
      <c r="I1036" s="239"/>
      <c r="J1036" s="235"/>
      <c r="K1036" s="235"/>
      <c r="L1036" s="240"/>
      <c r="M1036" s="241"/>
      <c r="N1036" s="242"/>
      <c r="O1036" s="242"/>
      <c r="P1036" s="242"/>
      <c r="Q1036" s="242"/>
      <c r="R1036" s="242"/>
      <c r="S1036" s="242"/>
      <c r="T1036" s="243"/>
      <c r="U1036" s="13"/>
      <c r="V1036" s="13"/>
      <c r="W1036" s="13"/>
      <c r="X1036" s="13"/>
      <c r="Y1036" s="13"/>
      <c r="Z1036" s="13"/>
      <c r="AA1036" s="13"/>
      <c r="AB1036" s="13"/>
      <c r="AC1036" s="13"/>
      <c r="AD1036" s="13"/>
      <c r="AE1036" s="13"/>
      <c r="AT1036" s="244" t="s">
        <v>225</v>
      </c>
      <c r="AU1036" s="244" t="s">
        <v>85</v>
      </c>
      <c r="AV1036" s="13" t="s">
        <v>83</v>
      </c>
      <c r="AW1036" s="13" t="s">
        <v>38</v>
      </c>
      <c r="AX1036" s="13" t="s">
        <v>76</v>
      </c>
      <c r="AY1036" s="244" t="s">
        <v>214</v>
      </c>
    </row>
    <row r="1037" s="13" customFormat="1">
      <c r="A1037" s="13"/>
      <c r="B1037" s="234"/>
      <c r="C1037" s="235"/>
      <c r="D1037" s="236" t="s">
        <v>225</v>
      </c>
      <c r="E1037" s="237" t="s">
        <v>32</v>
      </c>
      <c r="F1037" s="238" t="s">
        <v>5371</v>
      </c>
      <c r="G1037" s="235"/>
      <c r="H1037" s="237" t="s">
        <v>32</v>
      </c>
      <c r="I1037" s="239"/>
      <c r="J1037" s="235"/>
      <c r="K1037" s="235"/>
      <c r="L1037" s="240"/>
      <c r="M1037" s="241"/>
      <c r="N1037" s="242"/>
      <c r="O1037" s="242"/>
      <c r="P1037" s="242"/>
      <c r="Q1037" s="242"/>
      <c r="R1037" s="242"/>
      <c r="S1037" s="242"/>
      <c r="T1037" s="243"/>
      <c r="U1037" s="13"/>
      <c r="V1037" s="13"/>
      <c r="W1037" s="13"/>
      <c r="X1037" s="13"/>
      <c r="Y1037" s="13"/>
      <c r="Z1037" s="13"/>
      <c r="AA1037" s="13"/>
      <c r="AB1037" s="13"/>
      <c r="AC1037" s="13"/>
      <c r="AD1037" s="13"/>
      <c r="AE1037" s="13"/>
      <c r="AT1037" s="244" t="s">
        <v>225</v>
      </c>
      <c r="AU1037" s="244" t="s">
        <v>85</v>
      </c>
      <c r="AV1037" s="13" t="s">
        <v>83</v>
      </c>
      <c r="AW1037" s="13" t="s">
        <v>38</v>
      </c>
      <c r="AX1037" s="13" t="s">
        <v>76</v>
      </c>
      <c r="AY1037" s="244" t="s">
        <v>214</v>
      </c>
    </row>
    <row r="1038" s="13" customFormat="1">
      <c r="A1038" s="13"/>
      <c r="B1038" s="234"/>
      <c r="C1038" s="235"/>
      <c r="D1038" s="236" t="s">
        <v>225</v>
      </c>
      <c r="E1038" s="237" t="s">
        <v>32</v>
      </c>
      <c r="F1038" s="238" t="s">
        <v>5358</v>
      </c>
      <c r="G1038" s="235"/>
      <c r="H1038" s="237" t="s">
        <v>32</v>
      </c>
      <c r="I1038" s="239"/>
      <c r="J1038" s="235"/>
      <c r="K1038" s="235"/>
      <c r="L1038" s="240"/>
      <c r="M1038" s="241"/>
      <c r="N1038" s="242"/>
      <c r="O1038" s="242"/>
      <c r="P1038" s="242"/>
      <c r="Q1038" s="242"/>
      <c r="R1038" s="242"/>
      <c r="S1038" s="242"/>
      <c r="T1038" s="243"/>
      <c r="U1038" s="13"/>
      <c r="V1038" s="13"/>
      <c r="W1038" s="13"/>
      <c r="X1038" s="13"/>
      <c r="Y1038" s="13"/>
      <c r="Z1038" s="13"/>
      <c r="AA1038" s="13"/>
      <c r="AB1038" s="13"/>
      <c r="AC1038" s="13"/>
      <c r="AD1038" s="13"/>
      <c r="AE1038" s="13"/>
      <c r="AT1038" s="244" t="s">
        <v>225</v>
      </c>
      <c r="AU1038" s="244" t="s">
        <v>85</v>
      </c>
      <c r="AV1038" s="13" t="s">
        <v>83</v>
      </c>
      <c r="AW1038" s="13" t="s">
        <v>38</v>
      </c>
      <c r="AX1038" s="13" t="s">
        <v>76</v>
      </c>
      <c r="AY1038" s="244" t="s">
        <v>214</v>
      </c>
    </row>
    <row r="1039" s="13" customFormat="1">
      <c r="A1039" s="13"/>
      <c r="B1039" s="234"/>
      <c r="C1039" s="235"/>
      <c r="D1039" s="236" t="s">
        <v>225</v>
      </c>
      <c r="E1039" s="237" t="s">
        <v>32</v>
      </c>
      <c r="F1039" s="238" t="s">
        <v>5359</v>
      </c>
      <c r="G1039" s="235"/>
      <c r="H1039" s="237" t="s">
        <v>32</v>
      </c>
      <c r="I1039" s="239"/>
      <c r="J1039" s="235"/>
      <c r="K1039" s="235"/>
      <c r="L1039" s="240"/>
      <c r="M1039" s="241"/>
      <c r="N1039" s="242"/>
      <c r="O1039" s="242"/>
      <c r="P1039" s="242"/>
      <c r="Q1039" s="242"/>
      <c r="R1039" s="242"/>
      <c r="S1039" s="242"/>
      <c r="T1039" s="243"/>
      <c r="U1039" s="13"/>
      <c r="V1039" s="13"/>
      <c r="W1039" s="13"/>
      <c r="X1039" s="13"/>
      <c r="Y1039" s="13"/>
      <c r="Z1039" s="13"/>
      <c r="AA1039" s="13"/>
      <c r="AB1039" s="13"/>
      <c r="AC1039" s="13"/>
      <c r="AD1039" s="13"/>
      <c r="AE1039" s="13"/>
      <c r="AT1039" s="244" t="s">
        <v>225</v>
      </c>
      <c r="AU1039" s="244" t="s">
        <v>85</v>
      </c>
      <c r="AV1039" s="13" t="s">
        <v>83</v>
      </c>
      <c r="AW1039" s="13" t="s">
        <v>38</v>
      </c>
      <c r="AX1039" s="13" t="s">
        <v>76</v>
      </c>
      <c r="AY1039" s="244" t="s">
        <v>214</v>
      </c>
    </row>
    <row r="1040" s="13" customFormat="1">
      <c r="A1040" s="13"/>
      <c r="B1040" s="234"/>
      <c r="C1040" s="235"/>
      <c r="D1040" s="236" t="s">
        <v>225</v>
      </c>
      <c r="E1040" s="237" t="s">
        <v>32</v>
      </c>
      <c r="F1040" s="238" t="s">
        <v>5360</v>
      </c>
      <c r="G1040" s="235"/>
      <c r="H1040" s="237" t="s">
        <v>32</v>
      </c>
      <c r="I1040" s="239"/>
      <c r="J1040" s="235"/>
      <c r="K1040" s="235"/>
      <c r="L1040" s="240"/>
      <c r="M1040" s="241"/>
      <c r="N1040" s="242"/>
      <c r="O1040" s="242"/>
      <c r="P1040" s="242"/>
      <c r="Q1040" s="242"/>
      <c r="R1040" s="242"/>
      <c r="S1040" s="242"/>
      <c r="T1040" s="243"/>
      <c r="U1040" s="13"/>
      <c r="V1040" s="13"/>
      <c r="W1040" s="13"/>
      <c r="X1040" s="13"/>
      <c r="Y1040" s="13"/>
      <c r="Z1040" s="13"/>
      <c r="AA1040" s="13"/>
      <c r="AB1040" s="13"/>
      <c r="AC1040" s="13"/>
      <c r="AD1040" s="13"/>
      <c r="AE1040" s="13"/>
      <c r="AT1040" s="244" t="s">
        <v>225</v>
      </c>
      <c r="AU1040" s="244" t="s">
        <v>85</v>
      </c>
      <c r="AV1040" s="13" t="s">
        <v>83</v>
      </c>
      <c r="AW1040" s="13" t="s">
        <v>38</v>
      </c>
      <c r="AX1040" s="13" t="s">
        <v>76</v>
      </c>
      <c r="AY1040" s="244" t="s">
        <v>214</v>
      </c>
    </row>
    <row r="1041" s="13" customFormat="1">
      <c r="A1041" s="13"/>
      <c r="B1041" s="234"/>
      <c r="C1041" s="235"/>
      <c r="D1041" s="236" t="s">
        <v>225</v>
      </c>
      <c r="E1041" s="237" t="s">
        <v>32</v>
      </c>
      <c r="F1041" s="238" t="s">
        <v>5361</v>
      </c>
      <c r="G1041" s="235"/>
      <c r="H1041" s="237" t="s">
        <v>32</v>
      </c>
      <c r="I1041" s="239"/>
      <c r="J1041" s="235"/>
      <c r="K1041" s="235"/>
      <c r="L1041" s="240"/>
      <c r="M1041" s="241"/>
      <c r="N1041" s="242"/>
      <c r="O1041" s="242"/>
      <c r="P1041" s="242"/>
      <c r="Q1041" s="242"/>
      <c r="R1041" s="242"/>
      <c r="S1041" s="242"/>
      <c r="T1041" s="243"/>
      <c r="U1041" s="13"/>
      <c r="V1041" s="13"/>
      <c r="W1041" s="13"/>
      <c r="X1041" s="13"/>
      <c r="Y1041" s="13"/>
      <c r="Z1041" s="13"/>
      <c r="AA1041" s="13"/>
      <c r="AB1041" s="13"/>
      <c r="AC1041" s="13"/>
      <c r="AD1041" s="13"/>
      <c r="AE1041" s="13"/>
      <c r="AT1041" s="244" t="s">
        <v>225</v>
      </c>
      <c r="AU1041" s="244" t="s">
        <v>85</v>
      </c>
      <c r="AV1041" s="13" t="s">
        <v>83</v>
      </c>
      <c r="AW1041" s="13" t="s">
        <v>38</v>
      </c>
      <c r="AX1041" s="13" t="s">
        <v>76</v>
      </c>
      <c r="AY1041" s="244" t="s">
        <v>214</v>
      </c>
    </row>
    <row r="1042" s="13" customFormat="1">
      <c r="A1042" s="13"/>
      <c r="B1042" s="234"/>
      <c r="C1042" s="235"/>
      <c r="D1042" s="236" t="s">
        <v>225</v>
      </c>
      <c r="E1042" s="237" t="s">
        <v>32</v>
      </c>
      <c r="F1042" s="238" t="s">
        <v>5372</v>
      </c>
      <c r="G1042" s="235"/>
      <c r="H1042" s="237" t="s">
        <v>32</v>
      </c>
      <c r="I1042" s="239"/>
      <c r="J1042" s="235"/>
      <c r="K1042" s="235"/>
      <c r="L1042" s="240"/>
      <c r="M1042" s="241"/>
      <c r="N1042" s="242"/>
      <c r="O1042" s="242"/>
      <c r="P1042" s="242"/>
      <c r="Q1042" s="242"/>
      <c r="R1042" s="242"/>
      <c r="S1042" s="242"/>
      <c r="T1042" s="243"/>
      <c r="U1042" s="13"/>
      <c r="V1042" s="13"/>
      <c r="W1042" s="13"/>
      <c r="X1042" s="13"/>
      <c r="Y1042" s="13"/>
      <c r="Z1042" s="13"/>
      <c r="AA1042" s="13"/>
      <c r="AB1042" s="13"/>
      <c r="AC1042" s="13"/>
      <c r="AD1042" s="13"/>
      <c r="AE1042" s="13"/>
      <c r="AT1042" s="244" t="s">
        <v>225</v>
      </c>
      <c r="AU1042" s="244" t="s">
        <v>85</v>
      </c>
      <c r="AV1042" s="13" t="s">
        <v>83</v>
      </c>
      <c r="AW1042" s="13" t="s">
        <v>38</v>
      </c>
      <c r="AX1042" s="13" t="s">
        <v>76</v>
      </c>
      <c r="AY1042" s="244" t="s">
        <v>214</v>
      </c>
    </row>
    <row r="1043" s="13" customFormat="1">
      <c r="A1043" s="13"/>
      <c r="B1043" s="234"/>
      <c r="C1043" s="235"/>
      <c r="D1043" s="236" t="s">
        <v>225</v>
      </c>
      <c r="E1043" s="237" t="s">
        <v>32</v>
      </c>
      <c r="F1043" s="238" t="s">
        <v>5297</v>
      </c>
      <c r="G1043" s="235"/>
      <c r="H1043" s="237" t="s">
        <v>32</v>
      </c>
      <c r="I1043" s="239"/>
      <c r="J1043" s="235"/>
      <c r="K1043" s="235"/>
      <c r="L1043" s="240"/>
      <c r="M1043" s="241"/>
      <c r="N1043" s="242"/>
      <c r="O1043" s="242"/>
      <c r="P1043" s="242"/>
      <c r="Q1043" s="242"/>
      <c r="R1043" s="242"/>
      <c r="S1043" s="242"/>
      <c r="T1043" s="243"/>
      <c r="U1043" s="13"/>
      <c r="V1043" s="13"/>
      <c r="W1043" s="13"/>
      <c r="X1043" s="13"/>
      <c r="Y1043" s="13"/>
      <c r="Z1043" s="13"/>
      <c r="AA1043" s="13"/>
      <c r="AB1043" s="13"/>
      <c r="AC1043" s="13"/>
      <c r="AD1043" s="13"/>
      <c r="AE1043" s="13"/>
      <c r="AT1043" s="244" t="s">
        <v>225</v>
      </c>
      <c r="AU1043" s="244" t="s">
        <v>85</v>
      </c>
      <c r="AV1043" s="13" t="s">
        <v>83</v>
      </c>
      <c r="AW1043" s="13" t="s">
        <v>38</v>
      </c>
      <c r="AX1043" s="13" t="s">
        <v>76</v>
      </c>
      <c r="AY1043" s="244" t="s">
        <v>214</v>
      </c>
    </row>
    <row r="1044" s="13" customFormat="1">
      <c r="A1044" s="13"/>
      <c r="B1044" s="234"/>
      <c r="C1044" s="235"/>
      <c r="D1044" s="236" t="s">
        <v>225</v>
      </c>
      <c r="E1044" s="237" t="s">
        <v>32</v>
      </c>
      <c r="F1044" s="238" t="s">
        <v>5363</v>
      </c>
      <c r="G1044" s="235"/>
      <c r="H1044" s="237" t="s">
        <v>32</v>
      </c>
      <c r="I1044" s="239"/>
      <c r="J1044" s="235"/>
      <c r="K1044" s="235"/>
      <c r="L1044" s="240"/>
      <c r="M1044" s="241"/>
      <c r="N1044" s="242"/>
      <c r="O1044" s="242"/>
      <c r="P1044" s="242"/>
      <c r="Q1044" s="242"/>
      <c r="R1044" s="242"/>
      <c r="S1044" s="242"/>
      <c r="T1044" s="243"/>
      <c r="U1044" s="13"/>
      <c r="V1044" s="13"/>
      <c r="W1044" s="13"/>
      <c r="X1044" s="13"/>
      <c r="Y1044" s="13"/>
      <c r="Z1044" s="13"/>
      <c r="AA1044" s="13"/>
      <c r="AB1044" s="13"/>
      <c r="AC1044" s="13"/>
      <c r="AD1044" s="13"/>
      <c r="AE1044" s="13"/>
      <c r="AT1044" s="244" t="s">
        <v>225</v>
      </c>
      <c r="AU1044" s="244" t="s">
        <v>85</v>
      </c>
      <c r="AV1044" s="13" t="s">
        <v>83</v>
      </c>
      <c r="AW1044" s="13" t="s">
        <v>38</v>
      </c>
      <c r="AX1044" s="13" t="s">
        <v>76</v>
      </c>
      <c r="AY1044" s="244" t="s">
        <v>214</v>
      </c>
    </row>
    <row r="1045" s="13" customFormat="1">
      <c r="A1045" s="13"/>
      <c r="B1045" s="234"/>
      <c r="C1045" s="235"/>
      <c r="D1045" s="236" t="s">
        <v>225</v>
      </c>
      <c r="E1045" s="237" t="s">
        <v>32</v>
      </c>
      <c r="F1045" s="238" t="s">
        <v>5373</v>
      </c>
      <c r="G1045" s="235"/>
      <c r="H1045" s="237" t="s">
        <v>32</v>
      </c>
      <c r="I1045" s="239"/>
      <c r="J1045" s="235"/>
      <c r="K1045" s="235"/>
      <c r="L1045" s="240"/>
      <c r="M1045" s="241"/>
      <c r="N1045" s="242"/>
      <c r="O1045" s="242"/>
      <c r="P1045" s="242"/>
      <c r="Q1045" s="242"/>
      <c r="R1045" s="242"/>
      <c r="S1045" s="242"/>
      <c r="T1045" s="243"/>
      <c r="U1045" s="13"/>
      <c r="V1045" s="13"/>
      <c r="W1045" s="13"/>
      <c r="X1045" s="13"/>
      <c r="Y1045" s="13"/>
      <c r="Z1045" s="13"/>
      <c r="AA1045" s="13"/>
      <c r="AB1045" s="13"/>
      <c r="AC1045" s="13"/>
      <c r="AD1045" s="13"/>
      <c r="AE1045" s="13"/>
      <c r="AT1045" s="244" t="s">
        <v>225</v>
      </c>
      <c r="AU1045" s="244" t="s">
        <v>85</v>
      </c>
      <c r="AV1045" s="13" t="s">
        <v>83</v>
      </c>
      <c r="AW1045" s="13" t="s">
        <v>38</v>
      </c>
      <c r="AX1045" s="13" t="s">
        <v>76</v>
      </c>
      <c r="AY1045" s="244" t="s">
        <v>214</v>
      </c>
    </row>
    <row r="1046" s="13" customFormat="1">
      <c r="A1046" s="13"/>
      <c r="B1046" s="234"/>
      <c r="C1046" s="235"/>
      <c r="D1046" s="236" t="s">
        <v>225</v>
      </c>
      <c r="E1046" s="237" t="s">
        <v>32</v>
      </c>
      <c r="F1046" s="238" t="s">
        <v>5374</v>
      </c>
      <c r="G1046" s="235"/>
      <c r="H1046" s="237" t="s">
        <v>32</v>
      </c>
      <c r="I1046" s="239"/>
      <c r="J1046" s="235"/>
      <c r="K1046" s="235"/>
      <c r="L1046" s="240"/>
      <c r="M1046" s="241"/>
      <c r="N1046" s="242"/>
      <c r="O1046" s="242"/>
      <c r="P1046" s="242"/>
      <c r="Q1046" s="242"/>
      <c r="R1046" s="242"/>
      <c r="S1046" s="242"/>
      <c r="T1046" s="243"/>
      <c r="U1046" s="13"/>
      <c r="V1046" s="13"/>
      <c r="W1046" s="13"/>
      <c r="X1046" s="13"/>
      <c r="Y1046" s="13"/>
      <c r="Z1046" s="13"/>
      <c r="AA1046" s="13"/>
      <c r="AB1046" s="13"/>
      <c r="AC1046" s="13"/>
      <c r="AD1046" s="13"/>
      <c r="AE1046" s="13"/>
      <c r="AT1046" s="244" t="s">
        <v>225</v>
      </c>
      <c r="AU1046" s="244" t="s">
        <v>85</v>
      </c>
      <c r="AV1046" s="13" t="s">
        <v>83</v>
      </c>
      <c r="AW1046" s="13" t="s">
        <v>38</v>
      </c>
      <c r="AX1046" s="13" t="s">
        <v>76</v>
      </c>
      <c r="AY1046" s="244" t="s">
        <v>214</v>
      </c>
    </row>
    <row r="1047" s="13" customFormat="1">
      <c r="A1047" s="13"/>
      <c r="B1047" s="234"/>
      <c r="C1047" s="235"/>
      <c r="D1047" s="236" t="s">
        <v>225</v>
      </c>
      <c r="E1047" s="237" t="s">
        <v>32</v>
      </c>
      <c r="F1047" s="238" t="s">
        <v>5823</v>
      </c>
      <c r="G1047" s="235"/>
      <c r="H1047" s="237" t="s">
        <v>32</v>
      </c>
      <c r="I1047" s="239"/>
      <c r="J1047" s="235"/>
      <c r="K1047" s="235"/>
      <c r="L1047" s="240"/>
      <c r="M1047" s="241"/>
      <c r="N1047" s="242"/>
      <c r="O1047" s="242"/>
      <c r="P1047" s="242"/>
      <c r="Q1047" s="242"/>
      <c r="R1047" s="242"/>
      <c r="S1047" s="242"/>
      <c r="T1047" s="243"/>
      <c r="U1047" s="13"/>
      <c r="V1047" s="13"/>
      <c r="W1047" s="13"/>
      <c r="X1047" s="13"/>
      <c r="Y1047" s="13"/>
      <c r="Z1047" s="13"/>
      <c r="AA1047" s="13"/>
      <c r="AB1047" s="13"/>
      <c r="AC1047" s="13"/>
      <c r="AD1047" s="13"/>
      <c r="AE1047" s="13"/>
      <c r="AT1047" s="244" t="s">
        <v>225</v>
      </c>
      <c r="AU1047" s="244" t="s">
        <v>85</v>
      </c>
      <c r="AV1047" s="13" t="s">
        <v>83</v>
      </c>
      <c r="AW1047" s="13" t="s">
        <v>38</v>
      </c>
      <c r="AX1047" s="13" t="s">
        <v>76</v>
      </c>
      <c r="AY1047" s="244" t="s">
        <v>214</v>
      </c>
    </row>
    <row r="1048" s="14" customFormat="1">
      <c r="A1048" s="14"/>
      <c r="B1048" s="245"/>
      <c r="C1048" s="246"/>
      <c r="D1048" s="236" t="s">
        <v>225</v>
      </c>
      <c r="E1048" s="247" t="s">
        <v>32</v>
      </c>
      <c r="F1048" s="248" t="s">
        <v>5824</v>
      </c>
      <c r="G1048" s="246"/>
      <c r="H1048" s="249">
        <v>25.600000000000001</v>
      </c>
      <c r="I1048" s="250"/>
      <c r="J1048" s="246"/>
      <c r="K1048" s="246"/>
      <c r="L1048" s="251"/>
      <c r="M1048" s="252"/>
      <c r="N1048" s="253"/>
      <c r="O1048" s="253"/>
      <c r="P1048" s="253"/>
      <c r="Q1048" s="253"/>
      <c r="R1048" s="253"/>
      <c r="S1048" s="253"/>
      <c r="T1048" s="254"/>
      <c r="U1048" s="14"/>
      <c r="V1048" s="14"/>
      <c r="W1048" s="14"/>
      <c r="X1048" s="14"/>
      <c r="Y1048" s="14"/>
      <c r="Z1048" s="14"/>
      <c r="AA1048" s="14"/>
      <c r="AB1048" s="14"/>
      <c r="AC1048" s="14"/>
      <c r="AD1048" s="14"/>
      <c r="AE1048" s="14"/>
      <c r="AT1048" s="255" t="s">
        <v>225</v>
      </c>
      <c r="AU1048" s="255" t="s">
        <v>85</v>
      </c>
      <c r="AV1048" s="14" t="s">
        <v>85</v>
      </c>
      <c r="AW1048" s="14" t="s">
        <v>38</v>
      </c>
      <c r="AX1048" s="14" t="s">
        <v>76</v>
      </c>
      <c r="AY1048" s="255" t="s">
        <v>214</v>
      </c>
    </row>
    <row r="1049" s="16" customFormat="1">
      <c r="A1049" s="16"/>
      <c r="B1049" s="278"/>
      <c r="C1049" s="279"/>
      <c r="D1049" s="236" t="s">
        <v>225</v>
      </c>
      <c r="E1049" s="280" t="s">
        <v>32</v>
      </c>
      <c r="F1049" s="281" t="s">
        <v>753</v>
      </c>
      <c r="G1049" s="279"/>
      <c r="H1049" s="282">
        <v>25.600000000000001</v>
      </c>
      <c r="I1049" s="283"/>
      <c r="J1049" s="279"/>
      <c r="K1049" s="279"/>
      <c r="L1049" s="284"/>
      <c r="M1049" s="285"/>
      <c r="N1049" s="286"/>
      <c r="O1049" s="286"/>
      <c r="P1049" s="286"/>
      <c r="Q1049" s="286"/>
      <c r="R1049" s="286"/>
      <c r="S1049" s="286"/>
      <c r="T1049" s="287"/>
      <c r="U1049" s="16"/>
      <c r="V1049" s="16"/>
      <c r="W1049" s="16"/>
      <c r="X1049" s="16"/>
      <c r="Y1049" s="16"/>
      <c r="Z1049" s="16"/>
      <c r="AA1049" s="16"/>
      <c r="AB1049" s="16"/>
      <c r="AC1049" s="16"/>
      <c r="AD1049" s="16"/>
      <c r="AE1049" s="16"/>
      <c r="AT1049" s="288" t="s">
        <v>225</v>
      </c>
      <c r="AU1049" s="288" t="s">
        <v>85</v>
      </c>
      <c r="AV1049" s="16" t="s">
        <v>234</v>
      </c>
      <c r="AW1049" s="16" t="s">
        <v>38</v>
      </c>
      <c r="AX1049" s="16" t="s">
        <v>76</v>
      </c>
      <c r="AY1049" s="288" t="s">
        <v>214</v>
      </c>
    </row>
    <row r="1050" s="15" customFormat="1">
      <c r="A1050" s="15"/>
      <c r="B1050" s="256"/>
      <c r="C1050" s="257"/>
      <c r="D1050" s="236" t="s">
        <v>225</v>
      </c>
      <c r="E1050" s="258" t="s">
        <v>32</v>
      </c>
      <c r="F1050" s="259" t="s">
        <v>256</v>
      </c>
      <c r="G1050" s="257"/>
      <c r="H1050" s="260">
        <v>226</v>
      </c>
      <c r="I1050" s="261"/>
      <c r="J1050" s="257"/>
      <c r="K1050" s="257"/>
      <c r="L1050" s="262"/>
      <c r="M1050" s="263"/>
      <c r="N1050" s="264"/>
      <c r="O1050" s="264"/>
      <c r="P1050" s="264"/>
      <c r="Q1050" s="264"/>
      <c r="R1050" s="264"/>
      <c r="S1050" s="264"/>
      <c r="T1050" s="265"/>
      <c r="U1050" s="15"/>
      <c r="V1050" s="15"/>
      <c r="W1050" s="15"/>
      <c r="X1050" s="15"/>
      <c r="Y1050" s="15"/>
      <c r="Z1050" s="15"/>
      <c r="AA1050" s="15"/>
      <c r="AB1050" s="15"/>
      <c r="AC1050" s="15"/>
      <c r="AD1050" s="15"/>
      <c r="AE1050" s="15"/>
      <c r="AT1050" s="266" t="s">
        <v>225</v>
      </c>
      <c r="AU1050" s="266" t="s">
        <v>85</v>
      </c>
      <c r="AV1050" s="15" t="s">
        <v>215</v>
      </c>
      <c r="AW1050" s="15" t="s">
        <v>38</v>
      </c>
      <c r="AX1050" s="15" t="s">
        <v>83</v>
      </c>
      <c r="AY1050" s="266" t="s">
        <v>214</v>
      </c>
    </row>
    <row r="1051" s="2" customFormat="1" ht="21.75" customHeight="1">
      <c r="A1051" s="42"/>
      <c r="B1051" s="43"/>
      <c r="C1051" s="216" t="s">
        <v>741</v>
      </c>
      <c r="D1051" s="216" t="s">
        <v>217</v>
      </c>
      <c r="E1051" s="217" t="s">
        <v>5825</v>
      </c>
      <c r="F1051" s="218" t="s">
        <v>5826</v>
      </c>
      <c r="G1051" s="219" t="s">
        <v>230</v>
      </c>
      <c r="H1051" s="220">
        <v>1290.5</v>
      </c>
      <c r="I1051" s="221"/>
      <c r="J1051" s="222">
        <f>ROUND(I1051*H1051,2)</f>
        <v>0</v>
      </c>
      <c r="K1051" s="218" t="s">
        <v>221</v>
      </c>
      <c r="L1051" s="48"/>
      <c r="M1051" s="223" t="s">
        <v>32</v>
      </c>
      <c r="N1051" s="224" t="s">
        <v>47</v>
      </c>
      <c r="O1051" s="88"/>
      <c r="P1051" s="225">
        <f>O1051*H1051</f>
        <v>0</v>
      </c>
      <c r="Q1051" s="225">
        <v>0.063</v>
      </c>
      <c r="R1051" s="225">
        <f>Q1051*H1051</f>
        <v>81.301500000000004</v>
      </c>
      <c r="S1051" s="225">
        <v>0</v>
      </c>
      <c r="T1051" s="226">
        <f>S1051*H1051</f>
        <v>0</v>
      </c>
      <c r="U1051" s="42"/>
      <c r="V1051" s="42"/>
      <c r="W1051" s="42"/>
      <c r="X1051" s="42"/>
      <c r="Y1051" s="42"/>
      <c r="Z1051" s="42"/>
      <c r="AA1051" s="42"/>
      <c r="AB1051" s="42"/>
      <c r="AC1051" s="42"/>
      <c r="AD1051" s="42"/>
      <c r="AE1051" s="42"/>
      <c r="AR1051" s="227" t="s">
        <v>334</v>
      </c>
      <c r="AT1051" s="227" t="s">
        <v>217</v>
      </c>
      <c r="AU1051" s="227" t="s">
        <v>85</v>
      </c>
      <c r="AY1051" s="20" t="s">
        <v>214</v>
      </c>
      <c r="BE1051" s="228">
        <f>IF(N1051="základní",J1051,0)</f>
        <v>0</v>
      </c>
      <c r="BF1051" s="228">
        <f>IF(N1051="snížená",J1051,0)</f>
        <v>0</v>
      </c>
      <c r="BG1051" s="228">
        <f>IF(N1051="zákl. přenesená",J1051,0)</f>
        <v>0</v>
      </c>
      <c r="BH1051" s="228">
        <f>IF(N1051="sníž. přenesená",J1051,0)</f>
        <v>0</v>
      </c>
      <c r="BI1051" s="228">
        <f>IF(N1051="nulová",J1051,0)</f>
        <v>0</v>
      </c>
      <c r="BJ1051" s="20" t="s">
        <v>83</v>
      </c>
      <c r="BK1051" s="228">
        <f>ROUND(I1051*H1051,2)</f>
        <v>0</v>
      </c>
      <c r="BL1051" s="20" t="s">
        <v>334</v>
      </c>
      <c r="BM1051" s="227" t="s">
        <v>5827</v>
      </c>
    </row>
    <row r="1052" s="2" customFormat="1">
      <c r="A1052" s="42"/>
      <c r="B1052" s="43"/>
      <c r="C1052" s="44"/>
      <c r="D1052" s="229" t="s">
        <v>223</v>
      </c>
      <c r="E1052" s="44"/>
      <c r="F1052" s="230" t="s">
        <v>5828</v>
      </c>
      <c r="G1052" s="44"/>
      <c r="H1052" s="44"/>
      <c r="I1052" s="231"/>
      <c r="J1052" s="44"/>
      <c r="K1052" s="44"/>
      <c r="L1052" s="48"/>
      <c r="M1052" s="232"/>
      <c r="N1052" s="233"/>
      <c r="O1052" s="88"/>
      <c r="P1052" s="88"/>
      <c r="Q1052" s="88"/>
      <c r="R1052" s="88"/>
      <c r="S1052" s="88"/>
      <c r="T1052" s="89"/>
      <c r="U1052" s="42"/>
      <c r="V1052" s="42"/>
      <c r="W1052" s="42"/>
      <c r="X1052" s="42"/>
      <c r="Y1052" s="42"/>
      <c r="Z1052" s="42"/>
      <c r="AA1052" s="42"/>
      <c r="AB1052" s="42"/>
      <c r="AC1052" s="42"/>
      <c r="AD1052" s="42"/>
      <c r="AE1052" s="42"/>
      <c r="AT1052" s="20" t="s">
        <v>223</v>
      </c>
      <c r="AU1052" s="20" t="s">
        <v>85</v>
      </c>
    </row>
    <row r="1053" s="13" customFormat="1">
      <c r="A1053" s="13"/>
      <c r="B1053" s="234"/>
      <c r="C1053" s="235"/>
      <c r="D1053" s="236" t="s">
        <v>225</v>
      </c>
      <c r="E1053" s="237" t="s">
        <v>32</v>
      </c>
      <c r="F1053" s="238" t="s">
        <v>5311</v>
      </c>
      <c r="G1053" s="235"/>
      <c r="H1053" s="237" t="s">
        <v>32</v>
      </c>
      <c r="I1053" s="239"/>
      <c r="J1053" s="235"/>
      <c r="K1053" s="235"/>
      <c r="L1053" s="240"/>
      <c r="M1053" s="241"/>
      <c r="N1053" s="242"/>
      <c r="O1053" s="242"/>
      <c r="P1053" s="242"/>
      <c r="Q1053" s="242"/>
      <c r="R1053" s="242"/>
      <c r="S1053" s="242"/>
      <c r="T1053" s="243"/>
      <c r="U1053" s="13"/>
      <c r="V1053" s="13"/>
      <c r="W1053" s="13"/>
      <c r="X1053" s="13"/>
      <c r="Y1053" s="13"/>
      <c r="Z1053" s="13"/>
      <c r="AA1053" s="13"/>
      <c r="AB1053" s="13"/>
      <c r="AC1053" s="13"/>
      <c r="AD1053" s="13"/>
      <c r="AE1053" s="13"/>
      <c r="AT1053" s="244" t="s">
        <v>225</v>
      </c>
      <c r="AU1053" s="244" t="s">
        <v>85</v>
      </c>
      <c r="AV1053" s="13" t="s">
        <v>83</v>
      </c>
      <c r="AW1053" s="13" t="s">
        <v>38</v>
      </c>
      <c r="AX1053" s="13" t="s">
        <v>76</v>
      </c>
      <c r="AY1053" s="244" t="s">
        <v>214</v>
      </c>
    </row>
    <row r="1054" s="13" customFormat="1">
      <c r="A1054" s="13"/>
      <c r="B1054" s="234"/>
      <c r="C1054" s="235"/>
      <c r="D1054" s="236" t="s">
        <v>225</v>
      </c>
      <c r="E1054" s="237" t="s">
        <v>32</v>
      </c>
      <c r="F1054" s="238" t="s">
        <v>5312</v>
      </c>
      <c r="G1054" s="235"/>
      <c r="H1054" s="237" t="s">
        <v>32</v>
      </c>
      <c r="I1054" s="239"/>
      <c r="J1054" s="235"/>
      <c r="K1054" s="235"/>
      <c r="L1054" s="240"/>
      <c r="M1054" s="241"/>
      <c r="N1054" s="242"/>
      <c r="O1054" s="242"/>
      <c r="P1054" s="242"/>
      <c r="Q1054" s="242"/>
      <c r="R1054" s="242"/>
      <c r="S1054" s="242"/>
      <c r="T1054" s="243"/>
      <c r="U1054" s="13"/>
      <c r="V1054" s="13"/>
      <c r="W1054" s="13"/>
      <c r="X1054" s="13"/>
      <c r="Y1054" s="13"/>
      <c r="Z1054" s="13"/>
      <c r="AA1054" s="13"/>
      <c r="AB1054" s="13"/>
      <c r="AC1054" s="13"/>
      <c r="AD1054" s="13"/>
      <c r="AE1054" s="13"/>
      <c r="AT1054" s="244" t="s">
        <v>225</v>
      </c>
      <c r="AU1054" s="244" t="s">
        <v>85</v>
      </c>
      <c r="AV1054" s="13" t="s">
        <v>83</v>
      </c>
      <c r="AW1054" s="13" t="s">
        <v>38</v>
      </c>
      <c r="AX1054" s="13" t="s">
        <v>76</v>
      </c>
      <c r="AY1054" s="244" t="s">
        <v>214</v>
      </c>
    </row>
    <row r="1055" s="13" customFormat="1">
      <c r="A1055" s="13"/>
      <c r="B1055" s="234"/>
      <c r="C1055" s="235"/>
      <c r="D1055" s="236" t="s">
        <v>225</v>
      </c>
      <c r="E1055" s="237" t="s">
        <v>32</v>
      </c>
      <c r="F1055" s="238" t="s">
        <v>5313</v>
      </c>
      <c r="G1055" s="235"/>
      <c r="H1055" s="237" t="s">
        <v>32</v>
      </c>
      <c r="I1055" s="239"/>
      <c r="J1055" s="235"/>
      <c r="K1055" s="235"/>
      <c r="L1055" s="240"/>
      <c r="M1055" s="241"/>
      <c r="N1055" s="242"/>
      <c r="O1055" s="242"/>
      <c r="P1055" s="242"/>
      <c r="Q1055" s="242"/>
      <c r="R1055" s="242"/>
      <c r="S1055" s="242"/>
      <c r="T1055" s="243"/>
      <c r="U1055" s="13"/>
      <c r="V1055" s="13"/>
      <c r="W1055" s="13"/>
      <c r="X1055" s="13"/>
      <c r="Y1055" s="13"/>
      <c r="Z1055" s="13"/>
      <c r="AA1055" s="13"/>
      <c r="AB1055" s="13"/>
      <c r="AC1055" s="13"/>
      <c r="AD1055" s="13"/>
      <c r="AE1055" s="13"/>
      <c r="AT1055" s="244" t="s">
        <v>225</v>
      </c>
      <c r="AU1055" s="244" t="s">
        <v>85</v>
      </c>
      <c r="AV1055" s="13" t="s">
        <v>83</v>
      </c>
      <c r="AW1055" s="13" t="s">
        <v>38</v>
      </c>
      <c r="AX1055" s="13" t="s">
        <v>76</v>
      </c>
      <c r="AY1055" s="244" t="s">
        <v>214</v>
      </c>
    </row>
    <row r="1056" s="13" customFormat="1">
      <c r="A1056" s="13"/>
      <c r="B1056" s="234"/>
      <c r="C1056" s="235"/>
      <c r="D1056" s="236" t="s">
        <v>225</v>
      </c>
      <c r="E1056" s="237" t="s">
        <v>32</v>
      </c>
      <c r="F1056" s="238" t="s">
        <v>5314</v>
      </c>
      <c r="G1056" s="235"/>
      <c r="H1056" s="237" t="s">
        <v>32</v>
      </c>
      <c r="I1056" s="239"/>
      <c r="J1056" s="235"/>
      <c r="K1056" s="235"/>
      <c r="L1056" s="240"/>
      <c r="M1056" s="241"/>
      <c r="N1056" s="242"/>
      <c r="O1056" s="242"/>
      <c r="P1056" s="242"/>
      <c r="Q1056" s="242"/>
      <c r="R1056" s="242"/>
      <c r="S1056" s="242"/>
      <c r="T1056" s="243"/>
      <c r="U1056" s="13"/>
      <c r="V1056" s="13"/>
      <c r="W1056" s="13"/>
      <c r="X1056" s="13"/>
      <c r="Y1056" s="13"/>
      <c r="Z1056" s="13"/>
      <c r="AA1056" s="13"/>
      <c r="AB1056" s="13"/>
      <c r="AC1056" s="13"/>
      <c r="AD1056" s="13"/>
      <c r="AE1056" s="13"/>
      <c r="AT1056" s="244" t="s">
        <v>225</v>
      </c>
      <c r="AU1056" s="244" t="s">
        <v>85</v>
      </c>
      <c r="AV1056" s="13" t="s">
        <v>83</v>
      </c>
      <c r="AW1056" s="13" t="s">
        <v>38</v>
      </c>
      <c r="AX1056" s="13" t="s">
        <v>76</v>
      </c>
      <c r="AY1056" s="244" t="s">
        <v>214</v>
      </c>
    </row>
    <row r="1057" s="13" customFormat="1">
      <c r="A1057" s="13"/>
      <c r="B1057" s="234"/>
      <c r="C1057" s="235"/>
      <c r="D1057" s="236" t="s">
        <v>225</v>
      </c>
      <c r="E1057" s="237" t="s">
        <v>32</v>
      </c>
      <c r="F1057" s="238" t="s">
        <v>5315</v>
      </c>
      <c r="G1057" s="235"/>
      <c r="H1057" s="237" t="s">
        <v>32</v>
      </c>
      <c r="I1057" s="239"/>
      <c r="J1057" s="235"/>
      <c r="K1057" s="235"/>
      <c r="L1057" s="240"/>
      <c r="M1057" s="241"/>
      <c r="N1057" s="242"/>
      <c r="O1057" s="242"/>
      <c r="P1057" s="242"/>
      <c r="Q1057" s="242"/>
      <c r="R1057" s="242"/>
      <c r="S1057" s="242"/>
      <c r="T1057" s="243"/>
      <c r="U1057" s="13"/>
      <c r="V1057" s="13"/>
      <c r="W1057" s="13"/>
      <c r="X1057" s="13"/>
      <c r="Y1057" s="13"/>
      <c r="Z1057" s="13"/>
      <c r="AA1057" s="13"/>
      <c r="AB1057" s="13"/>
      <c r="AC1057" s="13"/>
      <c r="AD1057" s="13"/>
      <c r="AE1057" s="13"/>
      <c r="AT1057" s="244" t="s">
        <v>225</v>
      </c>
      <c r="AU1057" s="244" t="s">
        <v>85</v>
      </c>
      <c r="AV1057" s="13" t="s">
        <v>83</v>
      </c>
      <c r="AW1057" s="13" t="s">
        <v>38</v>
      </c>
      <c r="AX1057" s="13" t="s">
        <v>76</v>
      </c>
      <c r="AY1057" s="244" t="s">
        <v>214</v>
      </c>
    </row>
    <row r="1058" s="13" customFormat="1">
      <c r="A1058" s="13"/>
      <c r="B1058" s="234"/>
      <c r="C1058" s="235"/>
      <c r="D1058" s="236" t="s">
        <v>225</v>
      </c>
      <c r="E1058" s="237" t="s">
        <v>32</v>
      </c>
      <c r="F1058" s="238" t="s">
        <v>5316</v>
      </c>
      <c r="G1058" s="235"/>
      <c r="H1058" s="237" t="s">
        <v>32</v>
      </c>
      <c r="I1058" s="239"/>
      <c r="J1058" s="235"/>
      <c r="K1058" s="235"/>
      <c r="L1058" s="240"/>
      <c r="M1058" s="241"/>
      <c r="N1058" s="242"/>
      <c r="O1058" s="242"/>
      <c r="P1058" s="242"/>
      <c r="Q1058" s="242"/>
      <c r="R1058" s="242"/>
      <c r="S1058" s="242"/>
      <c r="T1058" s="243"/>
      <c r="U1058" s="13"/>
      <c r="V1058" s="13"/>
      <c r="W1058" s="13"/>
      <c r="X1058" s="13"/>
      <c r="Y1058" s="13"/>
      <c r="Z1058" s="13"/>
      <c r="AA1058" s="13"/>
      <c r="AB1058" s="13"/>
      <c r="AC1058" s="13"/>
      <c r="AD1058" s="13"/>
      <c r="AE1058" s="13"/>
      <c r="AT1058" s="244" t="s">
        <v>225</v>
      </c>
      <c r="AU1058" s="244" t="s">
        <v>85</v>
      </c>
      <c r="AV1058" s="13" t="s">
        <v>83</v>
      </c>
      <c r="AW1058" s="13" t="s">
        <v>38</v>
      </c>
      <c r="AX1058" s="13" t="s">
        <v>76</v>
      </c>
      <c r="AY1058" s="244" t="s">
        <v>214</v>
      </c>
    </row>
    <row r="1059" s="13" customFormat="1">
      <c r="A1059" s="13"/>
      <c r="B1059" s="234"/>
      <c r="C1059" s="235"/>
      <c r="D1059" s="236" t="s">
        <v>225</v>
      </c>
      <c r="E1059" s="237" t="s">
        <v>32</v>
      </c>
      <c r="F1059" s="238" t="s">
        <v>5317</v>
      </c>
      <c r="G1059" s="235"/>
      <c r="H1059" s="237" t="s">
        <v>32</v>
      </c>
      <c r="I1059" s="239"/>
      <c r="J1059" s="235"/>
      <c r="K1059" s="235"/>
      <c r="L1059" s="240"/>
      <c r="M1059" s="241"/>
      <c r="N1059" s="242"/>
      <c r="O1059" s="242"/>
      <c r="P1059" s="242"/>
      <c r="Q1059" s="242"/>
      <c r="R1059" s="242"/>
      <c r="S1059" s="242"/>
      <c r="T1059" s="243"/>
      <c r="U1059" s="13"/>
      <c r="V1059" s="13"/>
      <c r="W1059" s="13"/>
      <c r="X1059" s="13"/>
      <c r="Y1059" s="13"/>
      <c r="Z1059" s="13"/>
      <c r="AA1059" s="13"/>
      <c r="AB1059" s="13"/>
      <c r="AC1059" s="13"/>
      <c r="AD1059" s="13"/>
      <c r="AE1059" s="13"/>
      <c r="AT1059" s="244" t="s">
        <v>225</v>
      </c>
      <c r="AU1059" s="244" t="s">
        <v>85</v>
      </c>
      <c r="AV1059" s="13" t="s">
        <v>83</v>
      </c>
      <c r="AW1059" s="13" t="s">
        <v>38</v>
      </c>
      <c r="AX1059" s="13" t="s">
        <v>76</v>
      </c>
      <c r="AY1059" s="244" t="s">
        <v>214</v>
      </c>
    </row>
    <row r="1060" s="13" customFormat="1">
      <c r="A1060" s="13"/>
      <c r="B1060" s="234"/>
      <c r="C1060" s="235"/>
      <c r="D1060" s="236" t="s">
        <v>225</v>
      </c>
      <c r="E1060" s="237" t="s">
        <v>32</v>
      </c>
      <c r="F1060" s="238" t="s">
        <v>5318</v>
      </c>
      <c r="G1060" s="235"/>
      <c r="H1060" s="237" t="s">
        <v>32</v>
      </c>
      <c r="I1060" s="239"/>
      <c r="J1060" s="235"/>
      <c r="K1060" s="235"/>
      <c r="L1060" s="240"/>
      <c r="M1060" s="241"/>
      <c r="N1060" s="242"/>
      <c r="O1060" s="242"/>
      <c r="P1060" s="242"/>
      <c r="Q1060" s="242"/>
      <c r="R1060" s="242"/>
      <c r="S1060" s="242"/>
      <c r="T1060" s="243"/>
      <c r="U1060" s="13"/>
      <c r="V1060" s="13"/>
      <c r="W1060" s="13"/>
      <c r="X1060" s="13"/>
      <c r="Y1060" s="13"/>
      <c r="Z1060" s="13"/>
      <c r="AA1060" s="13"/>
      <c r="AB1060" s="13"/>
      <c r="AC1060" s="13"/>
      <c r="AD1060" s="13"/>
      <c r="AE1060" s="13"/>
      <c r="AT1060" s="244" t="s">
        <v>225</v>
      </c>
      <c r="AU1060" s="244" t="s">
        <v>85</v>
      </c>
      <c r="AV1060" s="13" t="s">
        <v>83</v>
      </c>
      <c r="AW1060" s="13" t="s">
        <v>38</v>
      </c>
      <c r="AX1060" s="13" t="s">
        <v>76</v>
      </c>
      <c r="AY1060" s="244" t="s">
        <v>214</v>
      </c>
    </row>
    <row r="1061" s="13" customFormat="1">
      <c r="A1061" s="13"/>
      <c r="B1061" s="234"/>
      <c r="C1061" s="235"/>
      <c r="D1061" s="236" t="s">
        <v>225</v>
      </c>
      <c r="E1061" s="237" t="s">
        <v>32</v>
      </c>
      <c r="F1061" s="238" t="s">
        <v>5319</v>
      </c>
      <c r="G1061" s="235"/>
      <c r="H1061" s="237" t="s">
        <v>32</v>
      </c>
      <c r="I1061" s="239"/>
      <c r="J1061" s="235"/>
      <c r="K1061" s="235"/>
      <c r="L1061" s="240"/>
      <c r="M1061" s="241"/>
      <c r="N1061" s="242"/>
      <c r="O1061" s="242"/>
      <c r="P1061" s="242"/>
      <c r="Q1061" s="242"/>
      <c r="R1061" s="242"/>
      <c r="S1061" s="242"/>
      <c r="T1061" s="243"/>
      <c r="U1061" s="13"/>
      <c r="V1061" s="13"/>
      <c r="W1061" s="13"/>
      <c r="X1061" s="13"/>
      <c r="Y1061" s="13"/>
      <c r="Z1061" s="13"/>
      <c r="AA1061" s="13"/>
      <c r="AB1061" s="13"/>
      <c r="AC1061" s="13"/>
      <c r="AD1061" s="13"/>
      <c r="AE1061" s="13"/>
      <c r="AT1061" s="244" t="s">
        <v>225</v>
      </c>
      <c r="AU1061" s="244" t="s">
        <v>85</v>
      </c>
      <c r="AV1061" s="13" t="s">
        <v>83</v>
      </c>
      <c r="AW1061" s="13" t="s">
        <v>38</v>
      </c>
      <c r="AX1061" s="13" t="s">
        <v>76</v>
      </c>
      <c r="AY1061" s="244" t="s">
        <v>214</v>
      </c>
    </row>
    <row r="1062" s="13" customFormat="1">
      <c r="A1062" s="13"/>
      <c r="B1062" s="234"/>
      <c r="C1062" s="235"/>
      <c r="D1062" s="236" t="s">
        <v>225</v>
      </c>
      <c r="E1062" s="237" t="s">
        <v>32</v>
      </c>
      <c r="F1062" s="238" t="s">
        <v>5320</v>
      </c>
      <c r="G1062" s="235"/>
      <c r="H1062" s="237" t="s">
        <v>32</v>
      </c>
      <c r="I1062" s="239"/>
      <c r="J1062" s="235"/>
      <c r="K1062" s="235"/>
      <c r="L1062" s="240"/>
      <c r="M1062" s="241"/>
      <c r="N1062" s="242"/>
      <c r="O1062" s="242"/>
      <c r="P1062" s="242"/>
      <c r="Q1062" s="242"/>
      <c r="R1062" s="242"/>
      <c r="S1062" s="242"/>
      <c r="T1062" s="243"/>
      <c r="U1062" s="13"/>
      <c r="V1062" s="13"/>
      <c r="W1062" s="13"/>
      <c r="X1062" s="13"/>
      <c r="Y1062" s="13"/>
      <c r="Z1062" s="13"/>
      <c r="AA1062" s="13"/>
      <c r="AB1062" s="13"/>
      <c r="AC1062" s="13"/>
      <c r="AD1062" s="13"/>
      <c r="AE1062" s="13"/>
      <c r="AT1062" s="244" t="s">
        <v>225</v>
      </c>
      <c r="AU1062" s="244" t="s">
        <v>85</v>
      </c>
      <c r="AV1062" s="13" t="s">
        <v>83</v>
      </c>
      <c r="AW1062" s="13" t="s">
        <v>38</v>
      </c>
      <c r="AX1062" s="13" t="s">
        <v>76</v>
      </c>
      <c r="AY1062" s="244" t="s">
        <v>214</v>
      </c>
    </row>
    <row r="1063" s="13" customFormat="1">
      <c r="A1063" s="13"/>
      <c r="B1063" s="234"/>
      <c r="C1063" s="235"/>
      <c r="D1063" s="236" t="s">
        <v>225</v>
      </c>
      <c r="E1063" s="237" t="s">
        <v>32</v>
      </c>
      <c r="F1063" s="238" t="s">
        <v>5321</v>
      </c>
      <c r="G1063" s="235"/>
      <c r="H1063" s="237" t="s">
        <v>32</v>
      </c>
      <c r="I1063" s="239"/>
      <c r="J1063" s="235"/>
      <c r="K1063" s="235"/>
      <c r="L1063" s="240"/>
      <c r="M1063" s="241"/>
      <c r="N1063" s="242"/>
      <c r="O1063" s="242"/>
      <c r="P1063" s="242"/>
      <c r="Q1063" s="242"/>
      <c r="R1063" s="242"/>
      <c r="S1063" s="242"/>
      <c r="T1063" s="243"/>
      <c r="U1063" s="13"/>
      <c r="V1063" s="13"/>
      <c r="W1063" s="13"/>
      <c r="X1063" s="13"/>
      <c r="Y1063" s="13"/>
      <c r="Z1063" s="13"/>
      <c r="AA1063" s="13"/>
      <c r="AB1063" s="13"/>
      <c r="AC1063" s="13"/>
      <c r="AD1063" s="13"/>
      <c r="AE1063" s="13"/>
      <c r="AT1063" s="244" t="s">
        <v>225</v>
      </c>
      <c r="AU1063" s="244" t="s">
        <v>85</v>
      </c>
      <c r="AV1063" s="13" t="s">
        <v>83</v>
      </c>
      <c r="AW1063" s="13" t="s">
        <v>38</v>
      </c>
      <c r="AX1063" s="13" t="s">
        <v>76</v>
      </c>
      <c r="AY1063" s="244" t="s">
        <v>214</v>
      </c>
    </row>
    <row r="1064" s="13" customFormat="1">
      <c r="A1064" s="13"/>
      <c r="B1064" s="234"/>
      <c r="C1064" s="235"/>
      <c r="D1064" s="236" t="s">
        <v>225</v>
      </c>
      <c r="E1064" s="237" t="s">
        <v>32</v>
      </c>
      <c r="F1064" s="238" t="s">
        <v>5322</v>
      </c>
      <c r="G1064" s="235"/>
      <c r="H1064" s="237" t="s">
        <v>32</v>
      </c>
      <c r="I1064" s="239"/>
      <c r="J1064" s="235"/>
      <c r="K1064" s="235"/>
      <c r="L1064" s="240"/>
      <c r="M1064" s="241"/>
      <c r="N1064" s="242"/>
      <c r="O1064" s="242"/>
      <c r="P1064" s="242"/>
      <c r="Q1064" s="242"/>
      <c r="R1064" s="242"/>
      <c r="S1064" s="242"/>
      <c r="T1064" s="243"/>
      <c r="U1064" s="13"/>
      <c r="V1064" s="13"/>
      <c r="W1064" s="13"/>
      <c r="X1064" s="13"/>
      <c r="Y1064" s="13"/>
      <c r="Z1064" s="13"/>
      <c r="AA1064" s="13"/>
      <c r="AB1064" s="13"/>
      <c r="AC1064" s="13"/>
      <c r="AD1064" s="13"/>
      <c r="AE1064" s="13"/>
      <c r="AT1064" s="244" t="s">
        <v>225</v>
      </c>
      <c r="AU1064" s="244" t="s">
        <v>85</v>
      </c>
      <c r="AV1064" s="13" t="s">
        <v>83</v>
      </c>
      <c r="AW1064" s="13" t="s">
        <v>38</v>
      </c>
      <c r="AX1064" s="13" t="s">
        <v>76</v>
      </c>
      <c r="AY1064" s="244" t="s">
        <v>214</v>
      </c>
    </row>
    <row r="1065" s="13" customFormat="1">
      <c r="A1065" s="13"/>
      <c r="B1065" s="234"/>
      <c r="C1065" s="235"/>
      <c r="D1065" s="236" t="s">
        <v>225</v>
      </c>
      <c r="E1065" s="237" t="s">
        <v>32</v>
      </c>
      <c r="F1065" s="238" t="s">
        <v>5323</v>
      </c>
      <c r="G1065" s="235"/>
      <c r="H1065" s="237" t="s">
        <v>32</v>
      </c>
      <c r="I1065" s="239"/>
      <c r="J1065" s="235"/>
      <c r="K1065" s="235"/>
      <c r="L1065" s="240"/>
      <c r="M1065" s="241"/>
      <c r="N1065" s="242"/>
      <c r="O1065" s="242"/>
      <c r="P1065" s="242"/>
      <c r="Q1065" s="242"/>
      <c r="R1065" s="242"/>
      <c r="S1065" s="242"/>
      <c r="T1065" s="243"/>
      <c r="U1065" s="13"/>
      <c r="V1065" s="13"/>
      <c r="W1065" s="13"/>
      <c r="X1065" s="13"/>
      <c r="Y1065" s="13"/>
      <c r="Z1065" s="13"/>
      <c r="AA1065" s="13"/>
      <c r="AB1065" s="13"/>
      <c r="AC1065" s="13"/>
      <c r="AD1065" s="13"/>
      <c r="AE1065" s="13"/>
      <c r="AT1065" s="244" t="s">
        <v>225</v>
      </c>
      <c r="AU1065" s="244" t="s">
        <v>85</v>
      </c>
      <c r="AV1065" s="13" t="s">
        <v>83</v>
      </c>
      <c r="AW1065" s="13" t="s">
        <v>38</v>
      </c>
      <c r="AX1065" s="13" t="s">
        <v>76</v>
      </c>
      <c r="AY1065" s="244" t="s">
        <v>214</v>
      </c>
    </row>
    <row r="1066" s="13" customFormat="1">
      <c r="A1066" s="13"/>
      <c r="B1066" s="234"/>
      <c r="C1066" s="235"/>
      <c r="D1066" s="236" t="s">
        <v>225</v>
      </c>
      <c r="E1066" s="237" t="s">
        <v>32</v>
      </c>
      <c r="F1066" s="238" t="s">
        <v>5324</v>
      </c>
      <c r="G1066" s="235"/>
      <c r="H1066" s="237" t="s">
        <v>32</v>
      </c>
      <c r="I1066" s="239"/>
      <c r="J1066" s="235"/>
      <c r="K1066" s="235"/>
      <c r="L1066" s="240"/>
      <c r="M1066" s="241"/>
      <c r="N1066" s="242"/>
      <c r="O1066" s="242"/>
      <c r="P1066" s="242"/>
      <c r="Q1066" s="242"/>
      <c r="R1066" s="242"/>
      <c r="S1066" s="242"/>
      <c r="T1066" s="243"/>
      <c r="U1066" s="13"/>
      <c r="V1066" s="13"/>
      <c r="W1066" s="13"/>
      <c r="X1066" s="13"/>
      <c r="Y1066" s="13"/>
      <c r="Z1066" s="13"/>
      <c r="AA1066" s="13"/>
      <c r="AB1066" s="13"/>
      <c r="AC1066" s="13"/>
      <c r="AD1066" s="13"/>
      <c r="AE1066" s="13"/>
      <c r="AT1066" s="244" t="s">
        <v>225</v>
      </c>
      <c r="AU1066" s="244" t="s">
        <v>85</v>
      </c>
      <c r="AV1066" s="13" t="s">
        <v>83</v>
      </c>
      <c r="AW1066" s="13" t="s">
        <v>38</v>
      </c>
      <c r="AX1066" s="13" t="s">
        <v>76</v>
      </c>
      <c r="AY1066" s="244" t="s">
        <v>214</v>
      </c>
    </row>
    <row r="1067" s="13" customFormat="1">
      <c r="A1067" s="13"/>
      <c r="B1067" s="234"/>
      <c r="C1067" s="235"/>
      <c r="D1067" s="236" t="s">
        <v>225</v>
      </c>
      <c r="E1067" s="237" t="s">
        <v>32</v>
      </c>
      <c r="F1067" s="238" t="s">
        <v>5325</v>
      </c>
      <c r="G1067" s="235"/>
      <c r="H1067" s="237" t="s">
        <v>32</v>
      </c>
      <c r="I1067" s="239"/>
      <c r="J1067" s="235"/>
      <c r="K1067" s="235"/>
      <c r="L1067" s="240"/>
      <c r="M1067" s="241"/>
      <c r="N1067" s="242"/>
      <c r="O1067" s="242"/>
      <c r="P1067" s="242"/>
      <c r="Q1067" s="242"/>
      <c r="R1067" s="242"/>
      <c r="S1067" s="242"/>
      <c r="T1067" s="243"/>
      <c r="U1067" s="13"/>
      <c r="V1067" s="13"/>
      <c r="W1067" s="13"/>
      <c r="X1067" s="13"/>
      <c r="Y1067" s="13"/>
      <c r="Z1067" s="13"/>
      <c r="AA1067" s="13"/>
      <c r="AB1067" s="13"/>
      <c r="AC1067" s="13"/>
      <c r="AD1067" s="13"/>
      <c r="AE1067" s="13"/>
      <c r="AT1067" s="244" t="s">
        <v>225</v>
      </c>
      <c r="AU1067" s="244" t="s">
        <v>85</v>
      </c>
      <c r="AV1067" s="13" t="s">
        <v>83</v>
      </c>
      <c r="AW1067" s="13" t="s">
        <v>38</v>
      </c>
      <c r="AX1067" s="13" t="s">
        <v>76</v>
      </c>
      <c r="AY1067" s="244" t="s">
        <v>214</v>
      </c>
    </row>
    <row r="1068" s="13" customFormat="1">
      <c r="A1068" s="13"/>
      <c r="B1068" s="234"/>
      <c r="C1068" s="235"/>
      <c r="D1068" s="236" t="s">
        <v>225</v>
      </c>
      <c r="E1068" s="237" t="s">
        <v>32</v>
      </c>
      <c r="F1068" s="238" t="s">
        <v>5326</v>
      </c>
      <c r="G1068" s="235"/>
      <c r="H1068" s="237" t="s">
        <v>32</v>
      </c>
      <c r="I1068" s="239"/>
      <c r="J1068" s="235"/>
      <c r="K1068" s="235"/>
      <c r="L1068" s="240"/>
      <c r="M1068" s="241"/>
      <c r="N1068" s="242"/>
      <c r="O1068" s="242"/>
      <c r="P1068" s="242"/>
      <c r="Q1068" s="242"/>
      <c r="R1068" s="242"/>
      <c r="S1068" s="242"/>
      <c r="T1068" s="243"/>
      <c r="U1068" s="13"/>
      <c r="V1068" s="13"/>
      <c r="W1068" s="13"/>
      <c r="X1068" s="13"/>
      <c r="Y1068" s="13"/>
      <c r="Z1068" s="13"/>
      <c r="AA1068" s="13"/>
      <c r="AB1068" s="13"/>
      <c r="AC1068" s="13"/>
      <c r="AD1068" s="13"/>
      <c r="AE1068" s="13"/>
      <c r="AT1068" s="244" t="s">
        <v>225</v>
      </c>
      <c r="AU1068" s="244" t="s">
        <v>85</v>
      </c>
      <c r="AV1068" s="13" t="s">
        <v>83</v>
      </c>
      <c r="AW1068" s="13" t="s">
        <v>38</v>
      </c>
      <c r="AX1068" s="13" t="s">
        <v>76</v>
      </c>
      <c r="AY1068" s="244" t="s">
        <v>214</v>
      </c>
    </row>
    <row r="1069" s="13" customFormat="1">
      <c r="A1069" s="13"/>
      <c r="B1069" s="234"/>
      <c r="C1069" s="235"/>
      <c r="D1069" s="236" t="s">
        <v>225</v>
      </c>
      <c r="E1069" s="237" t="s">
        <v>32</v>
      </c>
      <c r="F1069" s="238" t="s">
        <v>5327</v>
      </c>
      <c r="G1069" s="235"/>
      <c r="H1069" s="237" t="s">
        <v>32</v>
      </c>
      <c r="I1069" s="239"/>
      <c r="J1069" s="235"/>
      <c r="K1069" s="235"/>
      <c r="L1069" s="240"/>
      <c r="M1069" s="241"/>
      <c r="N1069" s="242"/>
      <c r="O1069" s="242"/>
      <c r="P1069" s="242"/>
      <c r="Q1069" s="242"/>
      <c r="R1069" s="242"/>
      <c r="S1069" s="242"/>
      <c r="T1069" s="243"/>
      <c r="U1069" s="13"/>
      <c r="V1069" s="13"/>
      <c r="W1069" s="13"/>
      <c r="X1069" s="13"/>
      <c r="Y1069" s="13"/>
      <c r="Z1069" s="13"/>
      <c r="AA1069" s="13"/>
      <c r="AB1069" s="13"/>
      <c r="AC1069" s="13"/>
      <c r="AD1069" s="13"/>
      <c r="AE1069" s="13"/>
      <c r="AT1069" s="244" t="s">
        <v>225</v>
      </c>
      <c r="AU1069" s="244" t="s">
        <v>85</v>
      </c>
      <c r="AV1069" s="13" t="s">
        <v>83</v>
      </c>
      <c r="AW1069" s="13" t="s">
        <v>38</v>
      </c>
      <c r="AX1069" s="13" t="s">
        <v>76</v>
      </c>
      <c r="AY1069" s="244" t="s">
        <v>214</v>
      </c>
    </row>
    <row r="1070" s="13" customFormat="1">
      <c r="A1070" s="13"/>
      <c r="B1070" s="234"/>
      <c r="C1070" s="235"/>
      <c r="D1070" s="236" t="s">
        <v>225</v>
      </c>
      <c r="E1070" s="237" t="s">
        <v>32</v>
      </c>
      <c r="F1070" s="238" t="s">
        <v>5328</v>
      </c>
      <c r="G1070" s="235"/>
      <c r="H1070" s="237" t="s">
        <v>32</v>
      </c>
      <c r="I1070" s="239"/>
      <c r="J1070" s="235"/>
      <c r="K1070" s="235"/>
      <c r="L1070" s="240"/>
      <c r="M1070" s="241"/>
      <c r="N1070" s="242"/>
      <c r="O1070" s="242"/>
      <c r="P1070" s="242"/>
      <c r="Q1070" s="242"/>
      <c r="R1070" s="242"/>
      <c r="S1070" s="242"/>
      <c r="T1070" s="243"/>
      <c r="U1070" s="13"/>
      <c r="V1070" s="13"/>
      <c r="W1070" s="13"/>
      <c r="X1070" s="13"/>
      <c r="Y1070" s="13"/>
      <c r="Z1070" s="13"/>
      <c r="AA1070" s="13"/>
      <c r="AB1070" s="13"/>
      <c r="AC1070" s="13"/>
      <c r="AD1070" s="13"/>
      <c r="AE1070" s="13"/>
      <c r="AT1070" s="244" t="s">
        <v>225</v>
      </c>
      <c r="AU1070" s="244" t="s">
        <v>85</v>
      </c>
      <c r="AV1070" s="13" t="s">
        <v>83</v>
      </c>
      <c r="AW1070" s="13" t="s">
        <v>38</v>
      </c>
      <c r="AX1070" s="13" t="s">
        <v>76</v>
      </c>
      <c r="AY1070" s="244" t="s">
        <v>214</v>
      </c>
    </row>
    <row r="1071" s="13" customFormat="1">
      <c r="A1071" s="13"/>
      <c r="B1071" s="234"/>
      <c r="C1071" s="235"/>
      <c r="D1071" s="236" t="s">
        <v>225</v>
      </c>
      <c r="E1071" s="237" t="s">
        <v>32</v>
      </c>
      <c r="F1071" s="238" t="s">
        <v>5329</v>
      </c>
      <c r="G1071" s="235"/>
      <c r="H1071" s="237" t="s">
        <v>32</v>
      </c>
      <c r="I1071" s="239"/>
      <c r="J1071" s="235"/>
      <c r="K1071" s="235"/>
      <c r="L1071" s="240"/>
      <c r="M1071" s="241"/>
      <c r="N1071" s="242"/>
      <c r="O1071" s="242"/>
      <c r="P1071" s="242"/>
      <c r="Q1071" s="242"/>
      <c r="R1071" s="242"/>
      <c r="S1071" s="242"/>
      <c r="T1071" s="243"/>
      <c r="U1071" s="13"/>
      <c r="V1071" s="13"/>
      <c r="W1071" s="13"/>
      <c r="X1071" s="13"/>
      <c r="Y1071" s="13"/>
      <c r="Z1071" s="13"/>
      <c r="AA1071" s="13"/>
      <c r="AB1071" s="13"/>
      <c r="AC1071" s="13"/>
      <c r="AD1071" s="13"/>
      <c r="AE1071" s="13"/>
      <c r="AT1071" s="244" t="s">
        <v>225</v>
      </c>
      <c r="AU1071" s="244" t="s">
        <v>85</v>
      </c>
      <c r="AV1071" s="13" t="s">
        <v>83</v>
      </c>
      <c r="AW1071" s="13" t="s">
        <v>38</v>
      </c>
      <c r="AX1071" s="13" t="s">
        <v>76</v>
      </c>
      <c r="AY1071" s="244" t="s">
        <v>214</v>
      </c>
    </row>
    <row r="1072" s="13" customFormat="1">
      <c r="A1072" s="13"/>
      <c r="B1072" s="234"/>
      <c r="C1072" s="235"/>
      <c r="D1072" s="236" t="s">
        <v>225</v>
      </c>
      <c r="E1072" s="237" t="s">
        <v>32</v>
      </c>
      <c r="F1072" s="238" t="s">
        <v>5330</v>
      </c>
      <c r="G1072" s="235"/>
      <c r="H1072" s="237" t="s">
        <v>32</v>
      </c>
      <c r="I1072" s="239"/>
      <c r="J1072" s="235"/>
      <c r="K1072" s="235"/>
      <c r="L1072" s="240"/>
      <c r="M1072" s="241"/>
      <c r="N1072" s="242"/>
      <c r="O1072" s="242"/>
      <c r="P1072" s="242"/>
      <c r="Q1072" s="242"/>
      <c r="R1072" s="242"/>
      <c r="S1072" s="242"/>
      <c r="T1072" s="243"/>
      <c r="U1072" s="13"/>
      <c r="V1072" s="13"/>
      <c r="W1072" s="13"/>
      <c r="X1072" s="13"/>
      <c r="Y1072" s="13"/>
      <c r="Z1072" s="13"/>
      <c r="AA1072" s="13"/>
      <c r="AB1072" s="13"/>
      <c r="AC1072" s="13"/>
      <c r="AD1072" s="13"/>
      <c r="AE1072" s="13"/>
      <c r="AT1072" s="244" t="s">
        <v>225</v>
      </c>
      <c r="AU1072" s="244" t="s">
        <v>85</v>
      </c>
      <c r="AV1072" s="13" t="s">
        <v>83</v>
      </c>
      <c r="AW1072" s="13" t="s">
        <v>38</v>
      </c>
      <c r="AX1072" s="13" t="s">
        <v>76</v>
      </c>
      <c r="AY1072" s="244" t="s">
        <v>214</v>
      </c>
    </row>
    <row r="1073" s="13" customFormat="1">
      <c r="A1073" s="13"/>
      <c r="B1073" s="234"/>
      <c r="C1073" s="235"/>
      <c r="D1073" s="236" t="s">
        <v>225</v>
      </c>
      <c r="E1073" s="237" t="s">
        <v>32</v>
      </c>
      <c r="F1073" s="238" t="s">
        <v>5331</v>
      </c>
      <c r="G1073" s="235"/>
      <c r="H1073" s="237" t="s">
        <v>32</v>
      </c>
      <c r="I1073" s="239"/>
      <c r="J1073" s="235"/>
      <c r="K1073" s="235"/>
      <c r="L1073" s="240"/>
      <c r="M1073" s="241"/>
      <c r="N1073" s="242"/>
      <c r="O1073" s="242"/>
      <c r="P1073" s="242"/>
      <c r="Q1073" s="242"/>
      <c r="R1073" s="242"/>
      <c r="S1073" s="242"/>
      <c r="T1073" s="243"/>
      <c r="U1073" s="13"/>
      <c r="V1073" s="13"/>
      <c r="W1073" s="13"/>
      <c r="X1073" s="13"/>
      <c r="Y1073" s="13"/>
      <c r="Z1073" s="13"/>
      <c r="AA1073" s="13"/>
      <c r="AB1073" s="13"/>
      <c r="AC1073" s="13"/>
      <c r="AD1073" s="13"/>
      <c r="AE1073" s="13"/>
      <c r="AT1073" s="244" t="s">
        <v>225</v>
      </c>
      <c r="AU1073" s="244" t="s">
        <v>85</v>
      </c>
      <c r="AV1073" s="13" t="s">
        <v>83</v>
      </c>
      <c r="AW1073" s="13" t="s">
        <v>38</v>
      </c>
      <c r="AX1073" s="13" t="s">
        <v>76</v>
      </c>
      <c r="AY1073" s="244" t="s">
        <v>214</v>
      </c>
    </row>
    <row r="1074" s="13" customFormat="1">
      <c r="A1074" s="13"/>
      <c r="B1074" s="234"/>
      <c r="C1074" s="235"/>
      <c r="D1074" s="236" t="s">
        <v>225</v>
      </c>
      <c r="E1074" s="237" t="s">
        <v>32</v>
      </c>
      <c r="F1074" s="238" t="s">
        <v>5332</v>
      </c>
      <c r="G1074" s="235"/>
      <c r="H1074" s="237" t="s">
        <v>32</v>
      </c>
      <c r="I1074" s="239"/>
      <c r="J1074" s="235"/>
      <c r="K1074" s="235"/>
      <c r="L1074" s="240"/>
      <c r="M1074" s="241"/>
      <c r="N1074" s="242"/>
      <c r="O1074" s="242"/>
      <c r="P1074" s="242"/>
      <c r="Q1074" s="242"/>
      <c r="R1074" s="242"/>
      <c r="S1074" s="242"/>
      <c r="T1074" s="243"/>
      <c r="U1074" s="13"/>
      <c r="V1074" s="13"/>
      <c r="W1074" s="13"/>
      <c r="X1074" s="13"/>
      <c r="Y1074" s="13"/>
      <c r="Z1074" s="13"/>
      <c r="AA1074" s="13"/>
      <c r="AB1074" s="13"/>
      <c r="AC1074" s="13"/>
      <c r="AD1074" s="13"/>
      <c r="AE1074" s="13"/>
      <c r="AT1074" s="244" t="s">
        <v>225</v>
      </c>
      <c r="AU1074" s="244" t="s">
        <v>85</v>
      </c>
      <c r="AV1074" s="13" t="s">
        <v>83</v>
      </c>
      <c r="AW1074" s="13" t="s">
        <v>38</v>
      </c>
      <c r="AX1074" s="13" t="s">
        <v>76</v>
      </c>
      <c r="AY1074" s="244" t="s">
        <v>214</v>
      </c>
    </row>
    <row r="1075" s="13" customFormat="1">
      <c r="A1075" s="13"/>
      <c r="B1075" s="234"/>
      <c r="C1075" s="235"/>
      <c r="D1075" s="236" t="s">
        <v>225</v>
      </c>
      <c r="E1075" s="237" t="s">
        <v>32</v>
      </c>
      <c r="F1075" s="238" t="s">
        <v>5333</v>
      </c>
      <c r="G1075" s="235"/>
      <c r="H1075" s="237" t="s">
        <v>32</v>
      </c>
      <c r="I1075" s="239"/>
      <c r="J1075" s="235"/>
      <c r="K1075" s="235"/>
      <c r="L1075" s="240"/>
      <c r="M1075" s="241"/>
      <c r="N1075" s="242"/>
      <c r="O1075" s="242"/>
      <c r="P1075" s="242"/>
      <c r="Q1075" s="242"/>
      <c r="R1075" s="242"/>
      <c r="S1075" s="242"/>
      <c r="T1075" s="243"/>
      <c r="U1075" s="13"/>
      <c r="V1075" s="13"/>
      <c r="W1075" s="13"/>
      <c r="X1075" s="13"/>
      <c r="Y1075" s="13"/>
      <c r="Z1075" s="13"/>
      <c r="AA1075" s="13"/>
      <c r="AB1075" s="13"/>
      <c r="AC1075" s="13"/>
      <c r="AD1075" s="13"/>
      <c r="AE1075" s="13"/>
      <c r="AT1075" s="244" t="s">
        <v>225</v>
      </c>
      <c r="AU1075" s="244" t="s">
        <v>85</v>
      </c>
      <c r="AV1075" s="13" t="s">
        <v>83</v>
      </c>
      <c r="AW1075" s="13" t="s">
        <v>38</v>
      </c>
      <c r="AX1075" s="13" t="s">
        <v>76</v>
      </c>
      <c r="AY1075" s="244" t="s">
        <v>214</v>
      </c>
    </row>
    <row r="1076" s="13" customFormat="1">
      <c r="A1076" s="13"/>
      <c r="B1076" s="234"/>
      <c r="C1076" s="235"/>
      <c r="D1076" s="236" t="s">
        <v>225</v>
      </c>
      <c r="E1076" s="237" t="s">
        <v>32</v>
      </c>
      <c r="F1076" s="238" t="s">
        <v>5334</v>
      </c>
      <c r="G1076" s="235"/>
      <c r="H1076" s="237" t="s">
        <v>32</v>
      </c>
      <c r="I1076" s="239"/>
      <c r="J1076" s="235"/>
      <c r="K1076" s="235"/>
      <c r="L1076" s="240"/>
      <c r="M1076" s="241"/>
      <c r="N1076" s="242"/>
      <c r="O1076" s="242"/>
      <c r="P1076" s="242"/>
      <c r="Q1076" s="242"/>
      <c r="R1076" s="242"/>
      <c r="S1076" s="242"/>
      <c r="T1076" s="243"/>
      <c r="U1076" s="13"/>
      <c r="V1076" s="13"/>
      <c r="W1076" s="13"/>
      <c r="X1076" s="13"/>
      <c r="Y1076" s="13"/>
      <c r="Z1076" s="13"/>
      <c r="AA1076" s="13"/>
      <c r="AB1076" s="13"/>
      <c r="AC1076" s="13"/>
      <c r="AD1076" s="13"/>
      <c r="AE1076" s="13"/>
      <c r="AT1076" s="244" t="s">
        <v>225</v>
      </c>
      <c r="AU1076" s="244" t="s">
        <v>85</v>
      </c>
      <c r="AV1076" s="13" t="s">
        <v>83</v>
      </c>
      <c r="AW1076" s="13" t="s">
        <v>38</v>
      </c>
      <c r="AX1076" s="13" t="s">
        <v>76</v>
      </c>
      <c r="AY1076" s="244" t="s">
        <v>214</v>
      </c>
    </row>
    <row r="1077" s="13" customFormat="1">
      <c r="A1077" s="13"/>
      <c r="B1077" s="234"/>
      <c r="C1077" s="235"/>
      <c r="D1077" s="236" t="s">
        <v>225</v>
      </c>
      <c r="E1077" s="237" t="s">
        <v>32</v>
      </c>
      <c r="F1077" s="238" t="s">
        <v>5335</v>
      </c>
      <c r="G1077" s="235"/>
      <c r="H1077" s="237" t="s">
        <v>32</v>
      </c>
      <c r="I1077" s="239"/>
      <c r="J1077" s="235"/>
      <c r="K1077" s="235"/>
      <c r="L1077" s="240"/>
      <c r="M1077" s="241"/>
      <c r="N1077" s="242"/>
      <c r="O1077" s="242"/>
      <c r="P1077" s="242"/>
      <c r="Q1077" s="242"/>
      <c r="R1077" s="242"/>
      <c r="S1077" s="242"/>
      <c r="T1077" s="243"/>
      <c r="U1077" s="13"/>
      <c r="V1077" s="13"/>
      <c r="W1077" s="13"/>
      <c r="X1077" s="13"/>
      <c r="Y1077" s="13"/>
      <c r="Z1077" s="13"/>
      <c r="AA1077" s="13"/>
      <c r="AB1077" s="13"/>
      <c r="AC1077" s="13"/>
      <c r="AD1077" s="13"/>
      <c r="AE1077" s="13"/>
      <c r="AT1077" s="244" t="s">
        <v>225</v>
      </c>
      <c r="AU1077" s="244" t="s">
        <v>85</v>
      </c>
      <c r="AV1077" s="13" t="s">
        <v>83</v>
      </c>
      <c r="AW1077" s="13" t="s">
        <v>38</v>
      </c>
      <c r="AX1077" s="13" t="s">
        <v>76</v>
      </c>
      <c r="AY1077" s="244" t="s">
        <v>214</v>
      </c>
    </row>
    <row r="1078" s="13" customFormat="1">
      <c r="A1078" s="13"/>
      <c r="B1078" s="234"/>
      <c r="C1078" s="235"/>
      <c r="D1078" s="236" t="s">
        <v>225</v>
      </c>
      <c r="E1078" s="237" t="s">
        <v>32</v>
      </c>
      <c r="F1078" s="238" t="s">
        <v>5336</v>
      </c>
      <c r="G1078" s="235"/>
      <c r="H1078" s="237" t="s">
        <v>32</v>
      </c>
      <c r="I1078" s="239"/>
      <c r="J1078" s="235"/>
      <c r="K1078" s="235"/>
      <c r="L1078" s="240"/>
      <c r="M1078" s="241"/>
      <c r="N1078" s="242"/>
      <c r="O1078" s="242"/>
      <c r="P1078" s="242"/>
      <c r="Q1078" s="242"/>
      <c r="R1078" s="242"/>
      <c r="S1078" s="242"/>
      <c r="T1078" s="243"/>
      <c r="U1078" s="13"/>
      <c r="V1078" s="13"/>
      <c r="W1078" s="13"/>
      <c r="X1078" s="13"/>
      <c r="Y1078" s="13"/>
      <c r="Z1078" s="13"/>
      <c r="AA1078" s="13"/>
      <c r="AB1078" s="13"/>
      <c r="AC1078" s="13"/>
      <c r="AD1078" s="13"/>
      <c r="AE1078" s="13"/>
      <c r="AT1078" s="244" t="s">
        <v>225</v>
      </c>
      <c r="AU1078" s="244" t="s">
        <v>85</v>
      </c>
      <c r="AV1078" s="13" t="s">
        <v>83</v>
      </c>
      <c r="AW1078" s="13" t="s">
        <v>38</v>
      </c>
      <c r="AX1078" s="13" t="s">
        <v>76</v>
      </c>
      <c r="AY1078" s="244" t="s">
        <v>214</v>
      </c>
    </row>
    <row r="1079" s="13" customFormat="1">
      <c r="A1079" s="13"/>
      <c r="B1079" s="234"/>
      <c r="C1079" s="235"/>
      <c r="D1079" s="236" t="s">
        <v>225</v>
      </c>
      <c r="E1079" s="237" t="s">
        <v>32</v>
      </c>
      <c r="F1079" s="238" t="s">
        <v>5337</v>
      </c>
      <c r="G1079" s="235"/>
      <c r="H1079" s="237" t="s">
        <v>32</v>
      </c>
      <c r="I1079" s="239"/>
      <c r="J1079" s="235"/>
      <c r="K1079" s="235"/>
      <c r="L1079" s="240"/>
      <c r="M1079" s="241"/>
      <c r="N1079" s="242"/>
      <c r="O1079" s="242"/>
      <c r="P1079" s="242"/>
      <c r="Q1079" s="242"/>
      <c r="R1079" s="242"/>
      <c r="S1079" s="242"/>
      <c r="T1079" s="243"/>
      <c r="U1079" s="13"/>
      <c r="V1079" s="13"/>
      <c r="W1079" s="13"/>
      <c r="X1079" s="13"/>
      <c r="Y1079" s="13"/>
      <c r="Z1079" s="13"/>
      <c r="AA1079" s="13"/>
      <c r="AB1079" s="13"/>
      <c r="AC1079" s="13"/>
      <c r="AD1079" s="13"/>
      <c r="AE1079" s="13"/>
      <c r="AT1079" s="244" t="s">
        <v>225</v>
      </c>
      <c r="AU1079" s="244" t="s">
        <v>85</v>
      </c>
      <c r="AV1079" s="13" t="s">
        <v>83</v>
      </c>
      <c r="AW1079" s="13" t="s">
        <v>38</v>
      </c>
      <c r="AX1079" s="13" t="s">
        <v>76</v>
      </c>
      <c r="AY1079" s="244" t="s">
        <v>214</v>
      </c>
    </row>
    <row r="1080" s="14" customFormat="1">
      <c r="A1080" s="14"/>
      <c r="B1080" s="245"/>
      <c r="C1080" s="246"/>
      <c r="D1080" s="236" t="s">
        <v>225</v>
      </c>
      <c r="E1080" s="247" t="s">
        <v>32</v>
      </c>
      <c r="F1080" s="248" t="s">
        <v>5344</v>
      </c>
      <c r="G1080" s="246"/>
      <c r="H1080" s="249">
        <v>68.5</v>
      </c>
      <c r="I1080" s="250"/>
      <c r="J1080" s="246"/>
      <c r="K1080" s="246"/>
      <c r="L1080" s="251"/>
      <c r="M1080" s="252"/>
      <c r="N1080" s="253"/>
      <c r="O1080" s="253"/>
      <c r="P1080" s="253"/>
      <c r="Q1080" s="253"/>
      <c r="R1080" s="253"/>
      <c r="S1080" s="253"/>
      <c r="T1080" s="254"/>
      <c r="U1080" s="14"/>
      <c r="V1080" s="14"/>
      <c r="W1080" s="14"/>
      <c r="X1080" s="14"/>
      <c r="Y1080" s="14"/>
      <c r="Z1080" s="14"/>
      <c r="AA1080" s="14"/>
      <c r="AB1080" s="14"/>
      <c r="AC1080" s="14"/>
      <c r="AD1080" s="14"/>
      <c r="AE1080" s="14"/>
      <c r="AT1080" s="255" t="s">
        <v>225</v>
      </c>
      <c r="AU1080" s="255" t="s">
        <v>85</v>
      </c>
      <c r="AV1080" s="14" t="s">
        <v>85</v>
      </c>
      <c r="AW1080" s="14" t="s">
        <v>38</v>
      </c>
      <c r="AX1080" s="14" t="s">
        <v>76</v>
      </c>
      <c r="AY1080" s="255" t="s">
        <v>214</v>
      </c>
    </row>
    <row r="1081" s="14" customFormat="1">
      <c r="A1081" s="14"/>
      <c r="B1081" s="245"/>
      <c r="C1081" s="246"/>
      <c r="D1081" s="236" t="s">
        <v>225</v>
      </c>
      <c r="E1081" s="247" t="s">
        <v>32</v>
      </c>
      <c r="F1081" s="248" t="s">
        <v>5339</v>
      </c>
      <c r="G1081" s="246"/>
      <c r="H1081" s="249">
        <v>252.5</v>
      </c>
      <c r="I1081" s="250"/>
      <c r="J1081" s="246"/>
      <c r="K1081" s="246"/>
      <c r="L1081" s="251"/>
      <c r="M1081" s="252"/>
      <c r="N1081" s="253"/>
      <c r="O1081" s="253"/>
      <c r="P1081" s="253"/>
      <c r="Q1081" s="253"/>
      <c r="R1081" s="253"/>
      <c r="S1081" s="253"/>
      <c r="T1081" s="254"/>
      <c r="U1081" s="14"/>
      <c r="V1081" s="14"/>
      <c r="W1081" s="14"/>
      <c r="X1081" s="14"/>
      <c r="Y1081" s="14"/>
      <c r="Z1081" s="14"/>
      <c r="AA1081" s="14"/>
      <c r="AB1081" s="14"/>
      <c r="AC1081" s="14"/>
      <c r="AD1081" s="14"/>
      <c r="AE1081" s="14"/>
      <c r="AT1081" s="255" t="s">
        <v>225</v>
      </c>
      <c r="AU1081" s="255" t="s">
        <v>85</v>
      </c>
      <c r="AV1081" s="14" t="s">
        <v>85</v>
      </c>
      <c r="AW1081" s="14" t="s">
        <v>38</v>
      </c>
      <c r="AX1081" s="14" t="s">
        <v>76</v>
      </c>
      <c r="AY1081" s="255" t="s">
        <v>214</v>
      </c>
    </row>
    <row r="1082" s="16" customFormat="1">
      <c r="A1082" s="16"/>
      <c r="B1082" s="278"/>
      <c r="C1082" s="279"/>
      <c r="D1082" s="236" t="s">
        <v>225</v>
      </c>
      <c r="E1082" s="280" t="s">
        <v>32</v>
      </c>
      <c r="F1082" s="281" t="s">
        <v>753</v>
      </c>
      <c r="G1082" s="279"/>
      <c r="H1082" s="282">
        <v>321</v>
      </c>
      <c r="I1082" s="283"/>
      <c r="J1082" s="279"/>
      <c r="K1082" s="279"/>
      <c r="L1082" s="284"/>
      <c r="M1082" s="285"/>
      <c r="N1082" s="286"/>
      <c r="O1082" s="286"/>
      <c r="P1082" s="286"/>
      <c r="Q1082" s="286"/>
      <c r="R1082" s="286"/>
      <c r="S1082" s="286"/>
      <c r="T1082" s="287"/>
      <c r="U1082" s="16"/>
      <c r="V1082" s="16"/>
      <c r="W1082" s="16"/>
      <c r="X1082" s="16"/>
      <c r="Y1082" s="16"/>
      <c r="Z1082" s="16"/>
      <c r="AA1082" s="16"/>
      <c r="AB1082" s="16"/>
      <c r="AC1082" s="16"/>
      <c r="AD1082" s="16"/>
      <c r="AE1082" s="16"/>
      <c r="AT1082" s="288" t="s">
        <v>225</v>
      </c>
      <c r="AU1082" s="288" t="s">
        <v>85</v>
      </c>
      <c r="AV1082" s="16" t="s">
        <v>234</v>
      </c>
      <c r="AW1082" s="16" t="s">
        <v>38</v>
      </c>
      <c r="AX1082" s="16" t="s">
        <v>76</v>
      </c>
      <c r="AY1082" s="288" t="s">
        <v>214</v>
      </c>
    </row>
    <row r="1083" s="13" customFormat="1">
      <c r="A1083" s="13"/>
      <c r="B1083" s="234"/>
      <c r="C1083" s="235"/>
      <c r="D1083" s="236" t="s">
        <v>225</v>
      </c>
      <c r="E1083" s="237" t="s">
        <v>32</v>
      </c>
      <c r="F1083" s="238" t="s">
        <v>5291</v>
      </c>
      <c r="G1083" s="235"/>
      <c r="H1083" s="237" t="s">
        <v>32</v>
      </c>
      <c r="I1083" s="239"/>
      <c r="J1083" s="235"/>
      <c r="K1083" s="235"/>
      <c r="L1083" s="240"/>
      <c r="M1083" s="241"/>
      <c r="N1083" s="242"/>
      <c r="O1083" s="242"/>
      <c r="P1083" s="242"/>
      <c r="Q1083" s="242"/>
      <c r="R1083" s="242"/>
      <c r="S1083" s="242"/>
      <c r="T1083" s="243"/>
      <c r="U1083" s="13"/>
      <c r="V1083" s="13"/>
      <c r="W1083" s="13"/>
      <c r="X1083" s="13"/>
      <c r="Y1083" s="13"/>
      <c r="Z1083" s="13"/>
      <c r="AA1083" s="13"/>
      <c r="AB1083" s="13"/>
      <c r="AC1083" s="13"/>
      <c r="AD1083" s="13"/>
      <c r="AE1083" s="13"/>
      <c r="AT1083" s="244" t="s">
        <v>225</v>
      </c>
      <c r="AU1083" s="244" t="s">
        <v>85</v>
      </c>
      <c r="AV1083" s="13" t="s">
        <v>83</v>
      </c>
      <c r="AW1083" s="13" t="s">
        <v>38</v>
      </c>
      <c r="AX1083" s="13" t="s">
        <v>76</v>
      </c>
      <c r="AY1083" s="244" t="s">
        <v>214</v>
      </c>
    </row>
    <row r="1084" s="13" customFormat="1">
      <c r="A1084" s="13"/>
      <c r="B1084" s="234"/>
      <c r="C1084" s="235"/>
      <c r="D1084" s="236" t="s">
        <v>225</v>
      </c>
      <c r="E1084" s="237" t="s">
        <v>32</v>
      </c>
      <c r="F1084" s="238" t="s">
        <v>5292</v>
      </c>
      <c r="G1084" s="235"/>
      <c r="H1084" s="237" t="s">
        <v>32</v>
      </c>
      <c r="I1084" s="239"/>
      <c r="J1084" s="235"/>
      <c r="K1084" s="235"/>
      <c r="L1084" s="240"/>
      <c r="M1084" s="241"/>
      <c r="N1084" s="242"/>
      <c r="O1084" s="242"/>
      <c r="P1084" s="242"/>
      <c r="Q1084" s="242"/>
      <c r="R1084" s="242"/>
      <c r="S1084" s="242"/>
      <c r="T1084" s="243"/>
      <c r="U1084" s="13"/>
      <c r="V1084" s="13"/>
      <c r="W1084" s="13"/>
      <c r="X1084" s="13"/>
      <c r="Y1084" s="13"/>
      <c r="Z1084" s="13"/>
      <c r="AA1084" s="13"/>
      <c r="AB1084" s="13"/>
      <c r="AC1084" s="13"/>
      <c r="AD1084" s="13"/>
      <c r="AE1084" s="13"/>
      <c r="AT1084" s="244" t="s">
        <v>225</v>
      </c>
      <c r="AU1084" s="244" t="s">
        <v>85</v>
      </c>
      <c r="AV1084" s="13" t="s">
        <v>83</v>
      </c>
      <c r="AW1084" s="13" t="s">
        <v>38</v>
      </c>
      <c r="AX1084" s="13" t="s">
        <v>76</v>
      </c>
      <c r="AY1084" s="244" t="s">
        <v>214</v>
      </c>
    </row>
    <row r="1085" s="13" customFormat="1">
      <c r="A1085" s="13"/>
      <c r="B1085" s="234"/>
      <c r="C1085" s="235"/>
      <c r="D1085" s="236" t="s">
        <v>225</v>
      </c>
      <c r="E1085" s="237" t="s">
        <v>32</v>
      </c>
      <c r="F1085" s="238" t="s">
        <v>5293</v>
      </c>
      <c r="G1085" s="235"/>
      <c r="H1085" s="237" t="s">
        <v>32</v>
      </c>
      <c r="I1085" s="239"/>
      <c r="J1085" s="235"/>
      <c r="K1085" s="235"/>
      <c r="L1085" s="240"/>
      <c r="M1085" s="241"/>
      <c r="N1085" s="242"/>
      <c r="O1085" s="242"/>
      <c r="P1085" s="242"/>
      <c r="Q1085" s="242"/>
      <c r="R1085" s="242"/>
      <c r="S1085" s="242"/>
      <c r="T1085" s="243"/>
      <c r="U1085" s="13"/>
      <c r="V1085" s="13"/>
      <c r="W1085" s="13"/>
      <c r="X1085" s="13"/>
      <c r="Y1085" s="13"/>
      <c r="Z1085" s="13"/>
      <c r="AA1085" s="13"/>
      <c r="AB1085" s="13"/>
      <c r="AC1085" s="13"/>
      <c r="AD1085" s="13"/>
      <c r="AE1085" s="13"/>
      <c r="AT1085" s="244" t="s">
        <v>225</v>
      </c>
      <c r="AU1085" s="244" t="s">
        <v>85</v>
      </c>
      <c r="AV1085" s="13" t="s">
        <v>83</v>
      </c>
      <c r="AW1085" s="13" t="s">
        <v>38</v>
      </c>
      <c r="AX1085" s="13" t="s">
        <v>76</v>
      </c>
      <c r="AY1085" s="244" t="s">
        <v>214</v>
      </c>
    </row>
    <row r="1086" s="13" customFormat="1">
      <c r="A1086" s="13"/>
      <c r="B1086" s="234"/>
      <c r="C1086" s="235"/>
      <c r="D1086" s="236" t="s">
        <v>225</v>
      </c>
      <c r="E1086" s="237" t="s">
        <v>32</v>
      </c>
      <c r="F1086" s="238" t="s">
        <v>5294</v>
      </c>
      <c r="G1086" s="235"/>
      <c r="H1086" s="237" t="s">
        <v>32</v>
      </c>
      <c r="I1086" s="239"/>
      <c r="J1086" s="235"/>
      <c r="K1086" s="235"/>
      <c r="L1086" s="240"/>
      <c r="M1086" s="241"/>
      <c r="N1086" s="242"/>
      <c r="O1086" s="242"/>
      <c r="P1086" s="242"/>
      <c r="Q1086" s="242"/>
      <c r="R1086" s="242"/>
      <c r="S1086" s="242"/>
      <c r="T1086" s="243"/>
      <c r="U1086" s="13"/>
      <c r="V1086" s="13"/>
      <c r="W1086" s="13"/>
      <c r="X1086" s="13"/>
      <c r="Y1086" s="13"/>
      <c r="Z1086" s="13"/>
      <c r="AA1086" s="13"/>
      <c r="AB1086" s="13"/>
      <c r="AC1086" s="13"/>
      <c r="AD1086" s="13"/>
      <c r="AE1086" s="13"/>
      <c r="AT1086" s="244" t="s">
        <v>225</v>
      </c>
      <c r="AU1086" s="244" t="s">
        <v>85</v>
      </c>
      <c r="AV1086" s="13" t="s">
        <v>83</v>
      </c>
      <c r="AW1086" s="13" t="s">
        <v>38</v>
      </c>
      <c r="AX1086" s="13" t="s">
        <v>76</v>
      </c>
      <c r="AY1086" s="244" t="s">
        <v>214</v>
      </c>
    </row>
    <row r="1087" s="13" customFormat="1">
      <c r="A1087" s="13"/>
      <c r="B1087" s="234"/>
      <c r="C1087" s="235"/>
      <c r="D1087" s="236" t="s">
        <v>225</v>
      </c>
      <c r="E1087" s="237" t="s">
        <v>32</v>
      </c>
      <c r="F1087" s="238" t="s">
        <v>5295</v>
      </c>
      <c r="G1087" s="235"/>
      <c r="H1087" s="237" t="s">
        <v>32</v>
      </c>
      <c r="I1087" s="239"/>
      <c r="J1087" s="235"/>
      <c r="K1087" s="235"/>
      <c r="L1087" s="240"/>
      <c r="M1087" s="241"/>
      <c r="N1087" s="242"/>
      <c r="O1087" s="242"/>
      <c r="P1087" s="242"/>
      <c r="Q1087" s="242"/>
      <c r="R1087" s="242"/>
      <c r="S1087" s="242"/>
      <c r="T1087" s="243"/>
      <c r="U1087" s="13"/>
      <c r="V1087" s="13"/>
      <c r="W1087" s="13"/>
      <c r="X1087" s="13"/>
      <c r="Y1087" s="13"/>
      <c r="Z1087" s="13"/>
      <c r="AA1087" s="13"/>
      <c r="AB1087" s="13"/>
      <c r="AC1087" s="13"/>
      <c r="AD1087" s="13"/>
      <c r="AE1087" s="13"/>
      <c r="AT1087" s="244" t="s">
        <v>225</v>
      </c>
      <c r="AU1087" s="244" t="s">
        <v>85</v>
      </c>
      <c r="AV1087" s="13" t="s">
        <v>83</v>
      </c>
      <c r="AW1087" s="13" t="s">
        <v>38</v>
      </c>
      <c r="AX1087" s="13" t="s">
        <v>76</v>
      </c>
      <c r="AY1087" s="244" t="s">
        <v>214</v>
      </c>
    </row>
    <row r="1088" s="13" customFormat="1">
      <c r="A1088" s="13"/>
      <c r="B1088" s="234"/>
      <c r="C1088" s="235"/>
      <c r="D1088" s="236" t="s">
        <v>225</v>
      </c>
      <c r="E1088" s="237" t="s">
        <v>32</v>
      </c>
      <c r="F1088" s="238" t="s">
        <v>5358</v>
      </c>
      <c r="G1088" s="235"/>
      <c r="H1088" s="237" t="s">
        <v>32</v>
      </c>
      <c r="I1088" s="239"/>
      <c r="J1088" s="235"/>
      <c r="K1088" s="235"/>
      <c r="L1088" s="240"/>
      <c r="M1088" s="241"/>
      <c r="N1088" s="242"/>
      <c r="O1088" s="242"/>
      <c r="P1088" s="242"/>
      <c r="Q1088" s="242"/>
      <c r="R1088" s="242"/>
      <c r="S1088" s="242"/>
      <c r="T1088" s="243"/>
      <c r="U1088" s="13"/>
      <c r="V1088" s="13"/>
      <c r="W1088" s="13"/>
      <c r="X1088" s="13"/>
      <c r="Y1088" s="13"/>
      <c r="Z1088" s="13"/>
      <c r="AA1088" s="13"/>
      <c r="AB1088" s="13"/>
      <c r="AC1088" s="13"/>
      <c r="AD1088" s="13"/>
      <c r="AE1088" s="13"/>
      <c r="AT1088" s="244" t="s">
        <v>225</v>
      </c>
      <c r="AU1088" s="244" t="s">
        <v>85</v>
      </c>
      <c r="AV1088" s="13" t="s">
        <v>83</v>
      </c>
      <c r="AW1088" s="13" t="s">
        <v>38</v>
      </c>
      <c r="AX1088" s="13" t="s">
        <v>76</v>
      </c>
      <c r="AY1088" s="244" t="s">
        <v>214</v>
      </c>
    </row>
    <row r="1089" s="13" customFormat="1">
      <c r="A1089" s="13"/>
      <c r="B1089" s="234"/>
      <c r="C1089" s="235"/>
      <c r="D1089" s="236" t="s">
        <v>225</v>
      </c>
      <c r="E1089" s="237" t="s">
        <v>32</v>
      </c>
      <c r="F1089" s="238" t="s">
        <v>5359</v>
      </c>
      <c r="G1089" s="235"/>
      <c r="H1089" s="237" t="s">
        <v>32</v>
      </c>
      <c r="I1089" s="239"/>
      <c r="J1089" s="235"/>
      <c r="K1089" s="235"/>
      <c r="L1089" s="240"/>
      <c r="M1089" s="241"/>
      <c r="N1089" s="242"/>
      <c r="O1089" s="242"/>
      <c r="P1089" s="242"/>
      <c r="Q1089" s="242"/>
      <c r="R1089" s="242"/>
      <c r="S1089" s="242"/>
      <c r="T1089" s="243"/>
      <c r="U1089" s="13"/>
      <c r="V1089" s="13"/>
      <c r="W1089" s="13"/>
      <c r="X1089" s="13"/>
      <c r="Y1089" s="13"/>
      <c r="Z1089" s="13"/>
      <c r="AA1089" s="13"/>
      <c r="AB1089" s="13"/>
      <c r="AC1089" s="13"/>
      <c r="AD1089" s="13"/>
      <c r="AE1089" s="13"/>
      <c r="AT1089" s="244" t="s">
        <v>225</v>
      </c>
      <c r="AU1089" s="244" t="s">
        <v>85</v>
      </c>
      <c r="AV1089" s="13" t="s">
        <v>83</v>
      </c>
      <c r="AW1089" s="13" t="s">
        <v>38</v>
      </c>
      <c r="AX1089" s="13" t="s">
        <v>76</v>
      </c>
      <c r="AY1089" s="244" t="s">
        <v>214</v>
      </c>
    </row>
    <row r="1090" s="13" customFormat="1">
      <c r="A1090" s="13"/>
      <c r="B1090" s="234"/>
      <c r="C1090" s="235"/>
      <c r="D1090" s="236" t="s">
        <v>225</v>
      </c>
      <c r="E1090" s="237" t="s">
        <v>32</v>
      </c>
      <c r="F1090" s="238" t="s">
        <v>5360</v>
      </c>
      <c r="G1090" s="235"/>
      <c r="H1090" s="237" t="s">
        <v>32</v>
      </c>
      <c r="I1090" s="239"/>
      <c r="J1090" s="235"/>
      <c r="K1090" s="235"/>
      <c r="L1090" s="240"/>
      <c r="M1090" s="241"/>
      <c r="N1090" s="242"/>
      <c r="O1090" s="242"/>
      <c r="P1090" s="242"/>
      <c r="Q1090" s="242"/>
      <c r="R1090" s="242"/>
      <c r="S1090" s="242"/>
      <c r="T1090" s="243"/>
      <c r="U1090" s="13"/>
      <c r="V1090" s="13"/>
      <c r="W1090" s="13"/>
      <c r="X1090" s="13"/>
      <c r="Y1090" s="13"/>
      <c r="Z1090" s="13"/>
      <c r="AA1090" s="13"/>
      <c r="AB1090" s="13"/>
      <c r="AC1090" s="13"/>
      <c r="AD1090" s="13"/>
      <c r="AE1090" s="13"/>
      <c r="AT1090" s="244" t="s">
        <v>225</v>
      </c>
      <c r="AU1090" s="244" t="s">
        <v>85</v>
      </c>
      <c r="AV1090" s="13" t="s">
        <v>83</v>
      </c>
      <c r="AW1090" s="13" t="s">
        <v>38</v>
      </c>
      <c r="AX1090" s="13" t="s">
        <v>76</v>
      </c>
      <c r="AY1090" s="244" t="s">
        <v>214</v>
      </c>
    </row>
    <row r="1091" s="13" customFormat="1">
      <c r="A1091" s="13"/>
      <c r="B1091" s="234"/>
      <c r="C1091" s="235"/>
      <c r="D1091" s="236" t="s">
        <v>225</v>
      </c>
      <c r="E1091" s="237" t="s">
        <v>32</v>
      </c>
      <c r="F1091" s="238" t="s">
        <v>5361</v>
      </c>
      <c r="G1091" s="235"/>
      <c r="H1091" s="237" t="s">
        <v>32</v>
      </c>
      <c r="I1091" s="239"/>
      <c r="J1091" s="235"/>
      <c r="K1091" s="235"/>
      <c r="L1091" s="240"/>
      <c r="M1091" s="241"/>
      <c r="N1091" s="242"/>
      <c r="O1091" s="242"/>
      <c r="P1091" s="242"/>
      <c r="Q1091" s="242"/>
      <c r="R1091" s="242"/>
      <c r="S1091" s="242"/>
      <c r="T1091" s="243"/>
      <c r="U1091" s="13"/>
      <c r="V1091" s="13"/>
      <c r="W1091" s="13"/>
      <c r="X1091" s="13"/>
      <c r="Y1091" s="13"/>
      <c r="Z1091" s="13"/>
      <c r="AA1091" s="13"/>
      <c r="AB1091" s="13"/>
      <c r="AC1091" s="13"/>
      <c r="AD1091" s="13"/>
      <c r="AE1091" s="13"/>
      <c r="AT1091" s="244" t="s">
        <v>225</v>
      </c>
      <c r="AU1091" s="244" t="s">
        <v>85</v>
      </c>
      <c r="AV1091" s="13" t="s">
        <v>83</v>
      </c>
      <c r="AW1091" s="13" t="s">
        <v>38</v>
      </c>
      <c r="AX1091" s="13" t="s">
        <v>76</v>
      </c>
      <c r="AY1091" s="244" t="s">
        <v>214</v>
      </c>
    </row>
    <row r="1092" s="13" customFormat="1">
      <c r="A1092" s="13"/>
      <c r="B1092" s="234"/>
      <c r="C1092" s="235"/>
      <c r="D1092" s="236" t="s">
        <v>225</v>
      </c>
      <c r="E1092" s="237" t="s">
        <v>32</v>
      </c>
      <c r="F1092" s="238" t="s">
        <v>5362</v>
      </c>
      <c r="G1092" s="235"/>
      <c r="H1092" s="237" t="s">
        <v>32</v>
      </c>
      <c r="I1092" s="239"/>
      <c r="J1092" s="235"/>
      <c r="K1092" s="235"/>
      <c r="L1092" s="240"/>
      <c r="M1092" s="241"/>
      <c r="N1092" s="242"/>
      <c r="O1092" s="242"/>
      <c r="P1092" s="242"/>
      <c r="Q1092" s="242"/>
      <c r="R1092" s="242"/>
      <c r="S1092" s="242"/>
      <c r="T1092" s="243"/>
      <c r="U1092" s="13"/>
      <c r="V1092" s="13"/>
      <c r="W1092" s="13"/>
      <c r="X1092" s="13"/>
      <c r="Y1092" s="13"/>
      <c r="Z1092" s="13"/>
      <c r="AA1092" s="13"/>
      <c r="AB1092" s="13"/>
      <c r="AC1092" s="13"/>
      <c r="AD1092" s="13"/>
      <c r="AE1092" s="13"/>
      <c r="AT1092" s="244" t="s">
        <v>225</v>
      </c>
      <c r="AU1092" s="244" t="s">
        <v>85</v>
      </c>
      <c r="AV1092" s="13" t="s">
        <v>83</v>
      </c>
      <c r="AW1092" s="13" t="s">
        <v>38</v>
      </c>
      <c r="AX1092" s="13" t="s">
        <v>76</v>
      </c>
      <c r="AY1092" s="244" t="s">
        <v>214</v>
      </c>
    </row>
    <row r="1093" s="13" customFormat="1">
      <c r="A1093" s="13"/>
      <c r="B1093" s="234"/>
      <c r="C1093" s="235"/>
      <c r="D1093" s="236" t="s">
        <v>225</v>
      </c>
      <c r="E1093" s="237" t="s">
        <v>32</v>
      </c>
      <c r="F1093" s="238" t="s">
        <v>5297</v>
      </c>
      <c r="G1093" s="235"/>
      <c r="H1093" s="237" t="s">
        <v>32</v>
      </c>
      <c r="I1093" s="239"/>
      <c r="J1093" s="235"/>
      <c r="K1093" s="235"/>
      <c r="L1093" s="240"/>
      <c r="M1093" s="241"/>
      <c r="N1093" s="242"/>
      <c r="O1093" s="242"/>
      <c r="P1093" s="242"/>
      <c r="Q1093" s="242"/>
      <c r="R1093" s="242"/>
      <c r="S1093" s="242"/>
      <c r="T1093" s="243"/>
      <c r="U1093" s="13"/>
      <c r="V1093" s="13"/>
      <c r="W1093" s="13"/>
      <c r="X1093" s="13"/>
      <c r="Y1093" s="13"/>
      <c r="Z1093" s="13"/>
      <c r="AA1093" s="13"/>
      <c r="AB1093" s="13"/>
      <c r="AC1093" s="13"/>
      <c r="AD1093" s="13"/>
      <c r="AE1093" s="13"/>
      <c r="AT1093" s="244" t="s">
        <v>225</v>
      </c>
      <c r="AU1093" s="244" t="s">
        <v>85</v>
      </c>
      <c r="AV1093" s="13" t="s">
        <v>83</v>
      </c>
      <c r="AW1093" s="13" t="s">
        <v>38</v>
      </c>
      <c r="AX1093" s="13" t="s">
        <v>76</v>
      </c>
      <c r="AY1093" s="244" t="s">
        <v>214</v>
      </c>
    </row>
    <row r="1094" s="13" customFormat="1">
      <c r="A1094" s="13"/>
      <c r="B1094" s="234"/>
      <c r="C1094" s="235"/>
      <c r="D1094" s="236" t="s">
        <v>225</v>
      </c>
      <c r="E1094" s="237" t="s">
        <v>32</v>
      </c>
      <c r="F1094" s="238" t="s">
        <v>5363</v>
      </c>
      <c r="G1094" s="235"/>
      <c r="H1094" s="237" t="s">
        <v>32</v>
      </c>
      <c r="I1094" s="239"/>
      <c r="J1094" s="235"/>
      <c r="K1094" s="235"/>
      <c r="L1094" s="240"/>
      <c r="M1094" s="241"/>
      <c r="N1094" s="242"/>
      <c r="O1094" s="242"/>
      <c r="P1094" s="242"/>
      <c r="Q1094" s="242"/>
      <c r="R1094" s="242"/>
      <c r="S1094" s="242"/>
      <c r="T1094" s="243"/>
      <c r="U1094" s="13"/>
      <c r="V1094" s="13"/>
      <c r="W1094" s="13"/>
      <c r="X1094" s="13"/>
      <c r="Y1094" s="13"/>
      <c r="Z1094" s="13"/>
      <c r="AA1094" s="13"/>
      <c r="AB1094" s="13"/>
      <c r="AC1094" s="13"/>
      <c r="AD1094" s="13"/>
      <c r="AE1094" s="13"/>
      <c r="AT1094" s="244" t="s">
        <v>225</v>
      </c>
      <c r="AU1094" s="244" t="s">
        <v>85</v>
      </c>
      <c r="AV1094" s="13" t="s">
        <v>83</v>
      </c>
      <c r="AW1094" s="13" t="s">
        <v>38</v>
      </c>
      <c r="AX1094" s="13" t="s">
        <v>76</v>
      </c>
      <c r="AY1094" s="244" t="s">
        <v>214</v>
      </c>
    </row>
    <row r="1095" s="13" customFormat="1">
      <c r="A1095" s="13"/>
      <c r="B1095" s="234"/>
      <c r="C1095" s="235"/>
      <c r="D1095" s="236" t="s">
        <v>225</v>
      </c>
      <c r="E1095" s="237" t="s">
        <v>32</v>
      </c>
      <c r="F1095" s="238" t="s">
        <v>5364</v>
      </c>
      <c r="G1095" s="235"/>
      <c r="H1095" s="237" t="s">
        <v>32</v>
      </c>
      <c r="I1095" s="239"/>
      <c r="J1095" s="235"/>
      <c r="K1095" s="235"/>
      <c r="L1095" s="240"/>
      <c r="M1095" s="241"/>
      <c r="N1095" s="242"/>
      <c r="O1095" s="242"/>
      <c r="P1095" s="242"/>
      <c r="Q1095" s="242"/>
      <c r="R1095" s="242"/>
      <c r="S1095" s="242"/>
      <c r="T1095" s="243"/>
      <c r="U1095" s="13"/>
      <c r="V1095" s="13"/>
      <c r="W1095" s="13"/>
      <c r="X1095" s="13"/>
      <c r="Y1095" s="13"/>
      <c r="Z1095" s="13"/>
      <c r="AA1095" s="13"/>
      <c r="AB1095" s="13"/>
      <c r="AC1095" s="13"/>
      <c r="AD1095" s="13"/>
      <c r="AE1095" s="13"/>
      <c r="AT1095" s="244" t="s">
        <v>225</v>
      </c>
      <c r="AU1095" s="244" t="s">
        <v>85</v>
      </c>
      <c r="AV1095" s="13" t="s">
        <v>83</v>
      </c>
      <c r="AW1095" s="13" t="s">
        <v>38</v>
      </c>
      <c r="AX1095" s="13" t="s">
        <v>76</v>
      </c>
      <c r="AY1095" s="244" t="s">
        <v>214</v>
      </c>
    </row>
    <row r="1096" s="13" customFormat="1">
      <c r="A1096" s="13"/>
      <c r="B1096" s="234"/>
      <c r="C1096" s="235"/>
      <c r="D1096" s="236" t="s">
        <v>225</v>
      </c>
      <c r="E1096" s="237" t="s">
        <v>32</v>
      </c>
      <c r="F1096" s="238" t="s">
        <v>5365</v>
      </c>
      <c r="G1096" s="235"/>
      <c r="H1096" s="237" t="s">
        <v>32</v>
      </c>
      <c r="I1096" s="239"/>
      <c r="J1096" s="235"/>
      <c r="K1096" s="235"/>
      <c r="L1096" s="240"/>
      <c r="M1096" s="241"/>
      <c r="N1096" s="242"/>
      <c r="O1096" s="242"/>
      <c r="P1096" s="242"/>
      <c r="Q1096" s="242"/>
      <c r="R1096" s="242"/>
      <c r="S1096" s="242"/>
      <c r="T1096" s="243"/>
      <c r="U1096" s="13"/>
      <c r="V1096" s="13"/>
      <c r="W1096" s="13"/>
      <c r="X1096" s="13"/>
      <c r="Y1096" s="13"/>
      <c r="Z1096" s="13"/>
      <c r="AA1096" s="13"/>
      <c r="AB1096" s="13"/>
      <c r="AC1096" s="13"/>
      <c r="AD1096" s="13"/>
      <c r="AE1096" s="13"/>
      <c r="AT1096" s="244" t="s">
        <v>225</v>
      </c>
      <c r="AU1096" s="244" t="s">
        <v>85</v>
      </c>
      <c r="AV1096" s="13" t="s">
        <v>83</v>
      </c>
      <c r="AW1096" s="13" t="s">
        <v>38</v>
      </c>
      <c r="AX1096" s="13" t="s">
        <v>76</v>
      </c>
      <c r="AY1096" s="244" t="s">
        <v>214</v>
      </c>
    </row>
    <row r="1097" s="13" customFormat="1">
      <c r="A1097" s="13"/>
      <c r="B1097" s="234"/>
      <c r="C1097" s="235"/>
      <c r="D1097" s="236" t="s">
        <v>225</v>
      </c>
      <c r="E1097" s="237" t="s">
        <v>32</v>
      </c>
      <c r="F1097" s="238" t="s">
        <v>5336</v>
      </c>
      <c r="G1097" s="235"/>
      <c r="H1097" s="237" t="s">
        <v>32</v>
      </c>
      <c r="I1097" s="239"/>
      <c r="J1097" s="235"/>
      <c r="K1097" s="235"/>
      <c r="L1097" s="240"/>
      <c r="M1097" s="241"/>
      <c r="N1097" s="242"/>
      <c r="O1097" s="242"/>
      <c r="P1097" s="242"/>
      <c r="Q1097" s="242"/>
      <c r="R1097" s="242"/>
      <c r="S1097" s="242"/>
      <c r="T1097" s="243"/>
      <c r="U1097" s="13"/>
      <c r="V1097" s="13"/>
      <c r="W1097" s="13"/>
      <c r="X1097" s="13"/>
      <c r="Y1097" s="13"/>
      <c r="Z1097" s="13"/>
      <c r="AA1097" s="13"/>
      <c r="AB1097" s="13"/>
      <c r="AC1097" s="13"/>
      <c r="AD1097" s="13"/>
      <c r="AE1097" s="13"/>
      <c r="AT1097" s="244" t="s">
        <v>225</v>
      </c>
      <c r="AU1097" s="244" t="s">
        <v>85</v>
      </c>
      <c r="AV1097" s="13" t="s">
        <v>83</v>
      </c>
      <c r="AW1097" s="13" t="s">
        <v>38</v>
      </c>
      <c r="AX1097" s="13" t="s">
        <v>76</v>
      </c>
      <c r="AY1097" s="244" t="s">
        <v>214</v>
      </c>
    </row>
    <row r="1098" s="13" customFormat="1">
      <c r="A1098" s="13"/>
      <c r="B1098" s="234"/>
      <c r="C1098" s="235"/>
      <c r="D1098" s="236" t="s">
        <v>225</v>
      </c>
      <c r="E1098" s="237" t="s">
        <v>32</v>
      </c>
      <c r="F1098" s="238" t="s">
        <v>5337</v>
      </c>
      <c r="G1098" s="235"/>
      <c r="H1098" s="237" t="s">
        <v>32</v>
      </c>
      <c r="I1098" s="239"/>
      <c r="J1098" s="235"/>
      <c r="K1098" s="235"/>
      <c r="L1098" s="240"/>
      <c r="M1098" s="241"/>
      <c r="N1098" s="242"/>
      <c r="O1098" s="242"/>
      <c r="P1098" s="242"/>
      <c r="Q1098" s="242"/>
      <c r="R1098" s="242"/>
      <c r="S1098" s="242"/>
      <c r="T1098" s="243"/>
      <c r="U1098" s="13"/>
      <c r="V1098" s="13"/>
      <c r="W1098" s="13"/>
      <c r="X1098" s="13"/>
      <c r="Y1098" s="13"/>
      <c r="Z1098" s="13"/>
      <c r="AA1098" s="13"/>
      <c r="AB1098" s="13"/>
      <c r="AC1098" s="13"/>
      <c r="AD1098" s="13"/>
      <c r="AE1098" s="13"/>
      <c r="AT1098" s="244" t="s">
        <v>225</v>
      </c>
      <c r="AU1098" s="244" t="s">
        <v>85</v>
      </c>
      <c r="AV1098" s="13" t="s">
        <v>83</v>
      </c>
      <c r="AW1098" s="13" t="s">
        <v>38</v>
      </c>
      <c r="AX1098" s="13" t="s">
        <v>76</v>
      </c>
      <c r="AY1098" s="244" t="s">
        <v>214</v>
      </c>
    </row>
    <row r="1099" s="14" customFormat="1">
      <c r="A1099" s="14"/>
      <c r="B1099" s="245"/>
      <c r="C1099" s="246"/>
      <c r="D1099" s="236" t="s">
        <v>225</v>
      </c>
      <c r="E1099" s="247" t="s">
        <v>32</v>
      </c>
      <c r="F1099" s="248" t="s">
        <v>5366</v>
      </c>
      <c r="G1099" s="246"/>
      <c r="H1099" s="249">
        <v>676.5</v>
      </c>
      <c r="I1099" s="250"/>
      <c r="J1099" s="246"/>
      <c r="K1099" s="246"/>
      <c r="L1099" s="251"/>
      <c r="M1099" s="252"/>
      <c r="N1099" s="253"/>
      <c r="O1099" s="253"/>
      <c r="P1099" s="253"/>
      <c r="Q1099" s="253"/>
      <c r="R1099" s="253"/>
      <c r="S1099" s="253"/>
      <c r="T1099" s="254"/>
      <c r="U1099" s="14"/>
      <c r="V1099" s="14"/>
      <c r="W1099" s="14"/>
      <c r="X1099" s="14"/>
      <c r="Y1099" s="14"/>
      <c r="Z1099" s="14"/>
      <c r="AA1099" s="14"/>
      <c r="AB1099" s="14"/>
      <c r="AC1099" s="14"/>
      <c r="AD1099" s="14"/>
      <c r="AE1099" s="14"/>
      <c r="AT1099" s="255" t="s">
        <v>225</v>
      </c>
      <c r="AU1099" s="255" t="s">
        <v>85</v>
      </c>
      <c r="AV1099" s="14" t="s">
        <v>85</v>
      </c>
      <c r="AW1099" s="14" t="s">
        <v>38</v>
      </c>
      <c r="AX1099" s="14" t="s">
        <v>76</v>
      </c>
      <c r="AY1099" s="255" t="s">
        <v>214</v>
      </c>
    </row>
    <row r="1100" s="13" customFormat="1">
      <c r="A1100" s="13"/>
      <c r="B1100" s="234"/>
      <c r="C1100" s="235"/>
      <c r="D1100" s="236" t="s">
        <v>225</v>
      </c>
      <c r="E1100" s="237" t="s">
        <v>32</v>
      </c>
      <c r="F1100" s="238" t="s">
        <v>5367</v>
      </c>
      <c r="G1100" s="235"/>
      <c r="H1100" s="237" t="s">
        <v>32</v>
      </c>
      <c r="I1100" s="239"/>
      <c r="J1100" s="235"/>
      <c r="K1100" s="235"/>
      <c r="L1100" s="240"/>
      <c r="M1100" s="241"/>
      <c r="N1100" s="242"/>
      <c r="O1100" s="242"/>
      <c r="P1100" s="242"/>
      <c r="Q1100" s="242"/>
      <c r="R1100" s="242"/>
      <c r="S1100" s="242"/>
      <c r="T1100" s="243"/>
      <c r="U1100" s="13"/>
      <c r="V1100" s="13"/>
      <c r="W1100" s="13"/>
      <c r="X1100" s="13"/>
      <c r="Y1100" s="13"/>
      <c r="Z1100" s="13"/>
      <c r="AA1100" s="13"/>
      <c r="AB1100" s="13"/>
      <c r="AC1100" s="13"/>
      <c r="AD1100" s="13"/>
      <c r="AE1100" s="13"/>
      <c r="AT1100" s="244" t="s">
        <v>225</v>
      </c>
      <c r="AU1100" s="244" t="s">
        <v>85</v>
      </c>
      <c r="AV1100" s="13" t="s">
        <v>83</v>
      </c>
      <c r="AW1100" s="13" t="s">
        <v>38</v>
      </c>
      <c r="AX1100" s="13" t="s">
        <v>76</v>
      </c>
      <c r="AY1100" s="244" t="s">
        <v>214</v>
      </c>
    </row>
    <row r="1101" s="13" customFormat="1">
      <c r="A1101" s="13"/>
      <c r="B1101" s="234"/>
      <c r="C1101" s="235"/>
      <c r="D1101" s="236" t="s">
        <v>225</v>
      </c>
      <c r="E1101" s="237" t="s">
        <v>32</v>
      </c>
      <c r="F1101" s="238" t="s">
        <v>5297</v>
      </c>
      <c r="G1101" s="235"/>
      <c r="H1101" s="237" t="s">
        <v>32</v>
      </c>
      <c r="I1101" s="239"/>
      <c r="J1101" s="235"/>
      <c r="K1101" s="235"/>
      <c r="L1101" s="240"/>
      <c r="M1101" s="241"/>
      <c r="N1101" s="242"/>
      <c r="O1101" s="242"/>
      <c r="P1101" s="242"/>
      <c r="Q1101" s="242"/>
      <c r="R1101" s="242"/>
      <c r="S1101" s="242"/>
      <c r="T1101" s="243"/>
      <c r="U1101" s="13"/>
      <c r="V1101" s="13"/>
      <c r="W1101" s="13"/>
      <c r="X1101" s="13"/>
      <c r="Y1101" s="13"/>
      <c r="Z1101" s="13"/>
      <c r="AA1101" s="13"/>
      <c r="AB1101" s="13"/>
      <c r="AC1101" s="13"/>
      <c r="AD1101" s="13"/>
      <c r="AE1101" s="13"/>
      <c r="AT1101" s="244" t="s">
        <v>225</v>
      </c>
      <c r="AU1101" s="244" t="s">
        <v>85</v>
      </c>
      <c r="AV1101" s="13" t="s">
        <v>83</v>
      </c>
      <c r="AW1101" s="13" t="s">
        <v>38</v>
      </c>
      <c r="AX1101" s="13" t="s">
        <v>76</v>
      </c>
      <c r="AY1101" s="244" t="s">
        <v>214</v>
      </c>
    </row>
    <row r="1102" s="13" customFormat="1">
      <c r="A1102" s="13"/>
      <c r="B1102" s="234"/>
      <c r="C1102" s="235"/>
      <c r="D1102" s="236" t="s">
        <v>225</v>
      </c>
      <c r="E1102" s="237" t="s">
        <v>32</v>
      </c>
      <c r="F1102" s="238" t="s">
        <v>5298</v>
      </c>
      <c r="G1102" s="235"/>
      <c r="H1102" s="237" t="s">
        <v>32</v>
      </c>
      <c r="I1102" s="239"/>
      <c r="J1102" s="235"/>
      <c r="K1102" s="235"/>
      <c r="L1102" s="240"/>
      <c r="M1102" s="241"/>
      <c r="N1102" s="242"/>
      <c r="O1102" s="242"/>
      <c r="P1102" s="242"/>
      <c r="Q1102" s="242"/>
      <c r="R1102" s="242"/>
      <c r="S1102" s="242"/>
      <c r="T1102" s="243"/>
      <c r="U1102" s="13"/>
      <c r="V1102" s="13"/>
      <c r="W1102" s="13"/>
      <c r="X1102" s="13"/>
      <c r="Y1102" s="13"/>
      <c r="Z1102" s="13"/>
      <c r="AA1102" s="13"/>
      <c r="AB1102" s="13"/>
      <c r="AC1102" s="13"/>
      <c r="AD1102" s="13"/>
      <c r="AE1102" s="13"/>
      <c r="AT1102" s="244" t="s">
        <v>225</v>
      </c>
      <c r="AU1102" s="244" t="s">
        <v>85</v>
      </c>
      <c r="AV1102" s="13" t="s">
        <v>83</v>
      </c>
      <c r="AW1102" s="13" t="s">
        <v>38</v>
      </c>
      <c r="AX1102" s="13" t="s">
        <v>76</v>
      </c>
      <c r="AY1102" s="244" t="s">
        <v>214</v>
      </c>
    </row>
    <row r="1103" s="13" customFormat="1">
      <c r="A1103" s="13"/>
      <c r="B1103" s="234"/>
      <c r="C1103" s="235"/>
      <c r="D1103" s="236" t="s">
        <v>225</v>
      </c>
      <c r="E1103" s="237" t="s">
        <v>32</v>
      </c>
      <c r="F1103" s="238" t="s">
        <v>5299</v>
      </c>
      <c r="G1103" s="235"/>
      <c r="H1103" s="237" t="s">
        <v>32</v>
      </c>
      <c r="I1103" s="239"/>
      <c r="J1103" s="235"/>
      <c r="K1103" s="235"/>
      <c r="L1103" s="240"/>
      <c r="M1103" s="241"/>
      <c r="N1103" s="242"/>
      <c r="O1103" s="242"/>
      <c r="P1103" s="242"/>
      <c r="Q1103" s="242"/>
      <c r="R1103" s="242"/>
      <c r="S1103" s="242"/>
      <c r="T1103" s="243"/>
      <c r="U1103" s="13"/>
      <c r="V1103" s="13"/>
      <c r="W1103" s="13"/>
      <c r="X1103" s="13"/>
      <c r="Y1103" s="13"/>
      <c r="Z1103" s="13"/>
      <c r="AA1103" s="13"/>
      <c r="AB1103" s="13"/>
      <c r="AC1103" s="13"/>
      <c r="AD1103" s="13"/>
      <c r="AE1103" s="13"/>
      <c r="AT1103" s="244" t="s">
        <v>225</v>
      </c>
      <c r="AU1103" s="244" t="s">
        <v>85</v>
      </c>
      <c r="AV1103" s="13" t="s">
        <v>83</v>
      </c>
      <c r="AW1103" s="13" t="s">
        <v>38</v>
      </c>
      <c r="AX1103" s="13" t="s">
        <v>76</v>
      </c>
      <c r="AY1103" s="244" t="s">
        <v>214</v>
      </c>
    </row>
    <row r="1104" s="13" customFormat="1">
      <c r="A1104" s="13"/>
      <c r="B1104" s="234"/>
      <c r="C1104" s="235"/>
      <c r="D1104" s="236" t="s">
        <v>225</v>
      </c>
      <c r="E1104" s="237" t="s">
        <v>32</v>
      </c>
      <c r="F1104" s="238" t="s">
        <v>5298</v>
      </c>
      <c r="G1104" s="235"/>
      <c r="H1104" s="237" t="s">
        <v>32</v>
      </c>
      <c r="I1104" s="239"/>
      <c r="J1104" s="235"/>
      <c r="K1104" s="235"/>
      <c r="L1104" s="240"/>
      <c r="M1104" s="241"/>
      <c r="N1104" s="242"/>
      <c r="O1104" s="242"/>
      <c r="P1104" s="242"/>
      <c r="Q1104" s="242"/>
      <c r="R1104" s="242"/>
      <c r="S1104" s="242"/>
      <c r="T1104" s="243"/>
      <c r="U1104" s="13"/>
      <c r="V1104" s="13"/>
      <c r="W1104" s="13"/>
      <c r="X1104" s="13"/>
      <c r="Y1104" s="13"/>
      <c r="Z1104" s="13"/>
      <c r="AA1104" s="13"/>
      <c r="AB1104" s="13"/>
      <c r="AC1104" s="13"/>
      <c r="AD1104" s="13"/>
      <c r="AE1104" s="13"/>
      <c r="AT1104" s="244" t="s">
        <v>225</v>
      </c>
      <c r="AU1104" s="244" t="s">
        <v>85</v>
      </c>
      <c r="AV1104" s="13" t="s">
        <v>83</v>
      </c>
      <c r="AW1104" s="13" t="s">
        <v>38</v>
      </c>
      <c r="AX1104" s="13" t="s">
        <v>76</v>
      </c>
      <c r="AY1104" s="244" t="s">
        <v>214</v>
      </c>
    </row>
    <row r="1105" s="13" customFormat="1">
      <c r="A1105" s="13"/>
      <c r="B1105" s="234"/>
      <c r="C1105" s="235"/>
      <c r="D1105" s="236" t="s">
        <v>225</v>
      </c>
      <c r="E1105" s="237" t="s">
        <v>32</v>
      </c>
      <c r="F1105" s="238" t="s">
        <v>5300</v>
      </c>
      <c r="G1105" s="235"/>
      <c r="H1105" s="237" t="s">
        <v>32</v>
      </c>
      <c r="I1105" s="239"/>
      <c r="J1105" s="235"/>
      <c r="K1105" s="235"/>
      <c r="L1105" s="240"/>
      <c r="M1105" s="241"/>
      <c r="N1105" s="242"/>
      <c r="O1105" s="242"/>
      <c r="P1105" s="242"/>
      <c r="Q1105" s="242"/>
      <c r="R1105" s="242"/>
      <c r="S1105" s="242"/>
      <c r="T1105" s="243"/>
      <c r="U1105" s="13"/>
      <c r="V1105" s="13"/>
      <c r="W1105" s="13"/>
      <c r="X1105" s="13"/>
      <c r="Y1105" s="13"/>
      <c r="Z1105" s="13"/>
      <c r="AA1105" s="13"/>
      <c r="AB1105" s="13"/>
      <c r="AC1105" s="13"/>
      <c r="AD1105" s="13"/>
      <c r="AE1105" s="13"/>
      <c r="AT1105" s="244" t="s">
        <v>225</v>
      </c>
      <c r="AU1105" s="244" t="s">
        <v>85</v>
      </c>
      <c r="AV1105" s="13" t="s">
        <v>83</v>
      </c>
      <c r="AW1105" s="13" t="s">
        <v>38</v>
      </c>
      <c r="AX1105" s="13" t="s">
        <v>76</v>
      </c>
      <c r="AY1105" s="244" t="s">
        <v>214</v>
      </c>
    </row>
    <row r="1106" s="13" customFormat="1">
      <c r="A1106" s="13"/>
      <c r="B1106" s="234"/>
      <c r="C1106" s="235"/>
      <c r="D1106" s="236" t="s">
        <v>225</v>
      </c>
      <c r="E1106" s="237" t="s">
        <v>32</v>
      </c>
      <c r="F1106" s="238" t="s">
        <v>5301</v>
      </c>
      <c r="G1106" s="235"/>
      <c r="H1106" s="237" t="s">
        <v>32</v>
      </c>
      <c r="I1106" s="239"/>
      <c r="J1106" s="235"/>
      <c r="K1106" s="235"/>
      <c r="L1106" s="240"/>
      <c r="M1106" s="241"/>
      <c r="N1106" s="242"/>
      <c r="O1106" s="242"/>
      <c r="P1106" s="242"/>
      <c r="Q1106" s="242"/>
      <c r="R1106" s="242"/>
      <c r="S1106" s="242"/>
      <c r="T1106" s="243"/>
      <c r="U1106" s="13"/>
      <c r="V1106" s="13"/>
      <c r="W1106" s="13"/>
      <c r="X1106" s="13"/>
      <c r="Y1106" s="13"/>
      <c r="Z1106" s="13"/>
      <c r="AA1106" s="13"/>
      <c r="AB1106" s="13"/>
      <c r="AC1106" s="13"/>
      <c r="AD1106" s="13"/>
      <c r="AE1106" s="13"/>
      <c r="AT1106" s="244" t="s">
        <v>225</v>
      </c>
      <c r="AU1106" s="244" t="s">
        <v>85</v>
      </c>
      <c r="AV1106" s="13" t="s">
        <v>83</v>
      </c>
      <c r="AW1106" s="13" t="s">
        <v>38</v>
      </c>
      <c r="AX1106" s="13" t="s">
        <v>76</v>
      </c>
      <c r="AY1106" s="244" t="s">
        <v>214</v>
      </c>
    </row>
    <row r="1107" s="13" customFormat="1">
      <c r="A1107" s="13"/>
      <c r="B1107" s="234"/>
      <c r="C1107" s="235"/>
      <c r="D1107" s="236" t="s">
        <v>225</v>
      </c>
      <c r="E1107" s="237" t="s">
        <v>32</v>
      </c>
      <c r="F1107" s="238" t="s">
        <v>5302</v>
      </c>
      <c r="G1107" s="235"/>
      <c r="H1107" s="237" t="s">
        <v>32</v>
      </c>
      <c r="I1107" s="239"/>
      <c r="J1107" s="235"/>
      <c r="K1107" s="235"/>
      <c r="L1107" s="240"/>
      <c r="M1107" s="241"/>
      <c r="N1107" s="242"/>
      <c r="O1107" s="242"/>
      <c r="P1107" s="242"/>
      <c r="Q1107" s="242"/>
      <c r="R1107" s="242"/>
      <c r="S1107" s="242"/>
      <c r="T1107" s="243"/>
      <c r="U1107" s="13"/>
      <c r="V1107" s="13"/>
      <c r="W1107" s="13"/>
      <c r="X1107" s="13"/>
      <c r="Y1107" s="13"/>
      <c r="Z1107" s="13"/>
      <c r="AA1107" s="13"/>
      <c r="AB1107" s="13"/>
      <c r="AC1107" s="13"/>
      <c r="AD1107" s="13"/>
      <c r="AE1107" s="13"/>
      <c r="AT1107" s="244" t="s">
        <v>225</v>
      </c>
      <c r="AU1107" s="244" t="s">
        <v>85</v>
      </c>
      <c r="AV1107" s="13" t="s">
        <v>83</v>
      </c>
      <c r="AW1107" s="13" t="s">
        <v>38</v>
      </c>
      <c r="AX1107" s="13" t="s">
        <v>76</v>
      </c>
      <c r="AY1107" s="244" t="s">
        <v>214</v>
      </c>
    </row>
    <row r="1108" s="13" customFormat="1">
      <c r="A1108" s="13"/>
      <c r="B1108" s="234"/>
      <c r="C1108" s="235"/>
      <c r="D1108" s="236" t="s">
        <v>225</v>
      </c>
      <c r="E1108" s="237" t="s">
        <v>32</v>
      </c>
      <c r="F1108" s="238" t="s">
        <v>5303</v>
      </c>
      <c r="G1108" s="235"/>
      <c r="H1108" s="237" t="s">
        <v>32</v>
      </c>
      <c r="I1108" s="239"/>
      <c r="J1108" s="235"/>
      <c r="K1108" s="235"/>
      <c r="L1108" s="240"/>
      <c r="M1108" s="241"/>
      <c r="N1108" s="242"/>
      <c r="O1108" s="242"/>
      <c r="P1108" s="242"/>
      <c r="Q1108" s="242"/>
      <c r="R1108" s="242"/>
      <c r="S1108" s="242"/>
      <c r="T1108" s="243"/>
      <c r="U1108" s="13"/>
      <c r="V1108" s="13"/>
      <c r="W1108" s="13"/>
      <c r="X1108" s="13"/>
      <c r="Y1108" s="13"/>
      <c r="Z1108" s="13"/>
      <c r="AA1108" s="13"/>
      <c r="AB1108" s="13"/>
      <c r="AC1108" s="13"/>
      <c r="AD1108" s="13"/>
      <c r="AE1108" s="13"/>
      <c r="AT1108" s="244" t="s">
        <v>225</v>
      </c>
      <c r="AU1108" s="244" t="s">
        <v>85</v>
      </c>
      <c r="AV1108" s="13" t="s">
        <v>83</v>
      </c>
      <c r="AW1108" s="13" t="s">
        <v>38</v>
      </c>
      <c r="AX1108" s="13" t="s">
        <v>76</v>
      </c>
      <c r="AY1108" s="244" t="s">
        <v>214</v>
      </c>
    </row>
    <row r="1109" s="13" customFormat="1">
      <c r="A1109" s="13"/>
      <c r="B1109" s="234"/>
      <c r="C1109" s="235"/>
      <c r="D1109" s="236" t="s">
        <v>225</v>
      </c>
      <c r="E1109" s="237" t="s">
        <v>32</v>
      </c>
      <c r="F1109" s="238" t="s">
        <v>5304</v>
      </c>
      <c r="G1109" s="235"/>
      <c r="H1109" s="237" t="s">
        <v>32</v>
      </c>
      <c r="I1109" s="239"/>
      <c r="J1109" s="235"/>
      <c r="K1109" s="235"/>
      <c r="L1109" s="240"/>
      <c r="M1109" s="241"/>
      <c r="N1109" s="242"/>
      <c r="O1109" s="242"/>
      <c r="P1109" s="242"/>
      <c r="Q1109" s="242"/>
      <c r="R1109" s="242"/>
      <c r="S1109" s="242"/>
      <c r="T1109" s="243"/>
      <c r="U1109" s="13"/>
      <c r="V1109" s="13"/>
      <c r="W1109" s="13"/>
      <c r="X1109" s="13"/>
      <c r="Y1109" s="13"/>
      <c r="Z1109" s="13"/>
      <c r="AA1109" s="13"/>
      <c r="AB1109" s="13"/>
      <c r="AC1109" s="13"/>
      <c r="AD1109" s="13"/>
      <c r="AE1109" s="13"/>
      <c r="AT1109" s="244" t="s">
        <v>225</v>
      </c>
      <c r="AU1109" s="244" t="s">
        <v>85</v>
      </c>
      <c r="AV1109" s="13" t="s">
        <v>83</v>
      </c>
      <c r="AW1109" s="13" t="s">
        <v>38</v>
      </c>
      <c r="AX1109" s="13" t="s">
        <v>76</v>
      </c>
      <c r="AY1109" s="244" t="s">
        <v>214</v>
      </c>
    </row>
    <row r="1110" s="14" customFormat="1">
      <c r="A1110" s="14"/>
      <c r="B1110" s="245"/>
      <c r="C1110" s="246"/>
      <c r="D1110" s="236" t="s">
        <v>225</v>
      </c>
      <c r="E1110" s="247" t="s">
        <v>32</v>
      </c>
      <c r="F1110" s="248" t="s">
        <v>5368</v>
      </c>
      <c r="G1110" s="246"/>
      <c r="H1110" s="249">
        <v>165</v>
      </c>
      <c r="I1110" s="250"/>
      <c r="J1110" s="246"/>
      <c r="K1110" s="246"/>
      <c r="L1110" s="251"/>
      <c r="M1110" s="252"/>
      <c r="N1110" s="253"/>
      <c r="O1110" s="253"/>
      <c r="P1110" s="253"/>
      <c r="Q1110" s="253"/>
      <c r="R1110" s="253"/>
      <c r="S1110" s="253"/>
      <c r="T1110" s="254"/>
      <c r="U1110" s="14"/>
      <c r="V1110" s="14"/>
      <c r="W1110" s="14"/>
      <c r="X1110" s="14"/>
      <c r="Y1110" s="14"/>
      <c r="Z1110" s="14"/>
      <c r="AA1110" s="14"/>
      <c r="AB1110" s="14"/>
      <c r="AC1110" s="14"/>
      <c r="AD1110" s="14"/>
      <c r="AE1110" s="14"/>
      <c r="AT1110" s="255" t="s">
        <v>225</v>
      </c>
      <c r="AU1110" s="255" t="s">
        <v>85</v>
      </c>
      <c r="AV1110" s="14" t="s">
        <v>85</v>
      </c>
      <c r="AW1110" s="14" t="s">
        <v>38</v>
      </c>
      <c r="AX1110" s="14" t="s">
        <v>76</v>
      </c>
      <c r="AY1110" s="255" t="s">
        <v>214</v>
      </c>
    </row>
    <row r="1111" s="16" customFormat="1">
      <c r="A1111" s="16"/>
      <c r="B1111" s="278"/>
      <c r="C1111" s="279"/>
      <c r="D1111" s="236" t="s">
        <v>225</v>
      </c>
      <c r="E1111" s="280" t="s">
        <v>32</v>
      </c>
      <c r="F1111" s="281" t="s">
        <v>753</v>
      </c>
      <c r="G1111" s="279"/>
      <c r="H1111" s="282">
        <v>841.5</v>
      </c>
      <c r="I1111" s="283"/>
      <c r="J1111" s="279"/>
      <c r="K1111" s="279"/>
      <c r="L1111" s="284"/>
      <c r="M1111" s="285"/>
      <c r="N1111" s="286"/>
      <c r="O1111" s="286"/>
      <c r="P1111" s="286"/>
      <c r="Q1111" s="286"/>
      <c r="R1111" s="286"/>
      <c r="S1111" s="286"/>
      <c r="T1111" s="287"/>
      <c r="U1111" s="16"/>
      <c r="V1111" s="16"/>
      <c r="W1111" s="16"/>
      <c r="X1111" s="16"/>
      <c r="Y1111" s="16"/>
      <c r="Z1111" s="16"/>
      <c r="AA1111" s="16"/>
      <c r="AB1111" s="16"/>
      <c r="AC1111" s="16"/>
      <c r="AD1111" s="16"/>
      <c r="AE1111" s="16"/>
      <c r="AT1111" s="288" t="s">
        <v>225</v>
      </c>
      <c r="AU1111" s="288" t="s">
        <v>85</v>
      </c>
      <c r="AV1111" s="16" t="s">
        <v>234</v>
      </c>
      <c r="AW1111" s="16" t="s">
        <v>38</v>
      </c>
      <c r="AX1111" s="16" t="s">
        <v>76</v>
      </c>
      <c r="AY1111" s="288" t="s">
        <v>214</v>
      </c>
    </row>
    <row r="1112" s="13" customFormat="1">
      <c r="A1112" s="13"/>
      <c r="B1112" s="234"/>
      <c r="C1112" s="235"/>
      <c r="D1112" s="236" t="s">
        <v>225</v>
      </c>
      <c r="E1112" s="237" t="s">
        <v>32</v>
      </c>
      <c r="F1112" s="238" t="s">
        <v>5369</v>
      </c>
      <c r="G1112" s="235"/>
      <c r="H1112" s="237" t="s">
        <v>32</v>
      </c>
      <c r="I1112" s="239"/>
      <c r="J1112" s="235"/>
      <c r="K1112" s="235"/>
      <c r="L1112" s="240"/>
      <c r="M1112" s="241"/>
      <c r="N1112" s="242"/>
      <c r="O1112" s="242"/>
      <c r="P1112" s="242"/>
      <c r="Q1112" s="242"/>
      <c r="R1112" s="242"/>
      <c r="S1112" s="242"/>
      <c r="T1112" s="243"/>
      <c r="U1112" s="13"/>
      <c r="V1112" s="13"/>
      <c r="W1112" s="13"/>
      <c r="X1112" s="13"/>
      <c r="Y1112" s="13"/>
      <c r="Z1112" s="13"/>
      <c r="AA1112" s="13"/>
      <c r="AB1112" s="13"/>
      <c r="AC1112" s="13"/>
      <c r="AD1112" s="13"/>
      <c r="AE1112" s="13"/>
      <c r="AT1112" s="244" t="s">
        <v>225</v>
      </c>
      <c r="AU1112" s="244" t="s">
        <v>85</v>
      </c>
      <c r="AV1112" s="13" t="s">
        <v>83</v>
      </c>
      <c r="AW1112" s="13" t="s">
        <v>38</v>
      </c>
      <c r="AX1112" s="13" t="s">
        <v>76</v>
      </c>
      <c r="AY1112" s="244" t="s">
        <v>214</v>
      </c>
    </row>
    <row r="1113" s="13" customFormat="1">
      <c r="A1113" s="13"/>
      <c r="B1113" s="234"/>
      <c r="C1113" s="235"/>
      <c r="D1113" s="236" t="s">
        <v>225</v>
      </c>
      <c r="E1113" s="237" t="s">
        <v>32</v>
      </c>
      <c r="F1113" s="238" t="s">
        <v>5370</v>
      </c>
      <c r="G1113" s="235"/>
      <c r="H1113" s="237" t="s">
        <v>32</v>
      </c>
      <c r="I1113" s="239"/>
      <c r="J1113" s="235"/>
      <c r="K1113" s="235"/>
      <c r="L1113" s="240"/>
      <c r="M1113" s="241"/>
      <c r="N1113" s="242"/>
      <c r="O1113" s="242"/>
      <c r="P1113" s="242"/>
      <c r="Q1113" s="242"/>
      <c r="R1113" s="242"/>
      <c r="S1113" s="242"/>
      <c r="T1113" s="243"/>
      <c r="U1113" s="13"/>
      <c r="V1113" s="13"/>
      <c r="W1113" s="13"/>
      <c r="X1113" s="13"/>
      <c r="Y1113" s="13"/>
      <c r="Z1113" s="13"/>
      <c r="AA1113" s="13"/>
      <c r="AB1113" s="13"/>
      <c r="AC1113" s="13"/>
      <c r="AD1113" s="13"/>
      <c r="AE1113" s="13"/>
      <c r="AT1113" s="244" t="s">
        <v>225</v>
      </c>
      <c r="AU1113" s="244" t="s">
        <v>85</v>
      </c>
      <c r="AV1113" s="13" t="s">
        <v>83</v>
      </c>
      <c r="AW1113" s="13" t="s">
        <v>38</v>
      </c>
      <c r="AX1113" s="13" t="s">
        <v>76</v>
      </c>
      <c r="AY1113" s="244" t="s">
        <v>214</v>
      </c>
    </row>
    <row r="1114" s="13" customFormat="1">
      <c r="A1114" s="13"/>
      <c r="B1114" s="234"/>
      <c r="C1114" s="235"/>
      <c r="D1114" s="236" t="s">
        <v>225</v>
      </c>
      <c r="E1114" s="237" t="s">
        <v>32</v>
      </c>
      <c r="F1114" s="238" t="s">
        <v>5371</v>
      </c>
      <c r="G1114" s="235"/>
      <c r="H1114" s="237" t="s">
        <v>32</v>
      </c>
      <c r="I1114" s="239"/>
      <c r="J1114" s="235"/>
      <c r="K1114" s="235"/>
      <c r="L1114" s="240"/>
      <c r="M1114" s="241"/>
      <c r="N1114" s="242"/>
      <c r="O1114" s="242"/>
      <c r="P1114" s="242"/>
      <c r="Q1114" s="242"/>
      <c r="R1114" s="242"/>
      <c r="S1114" s="242"/>
      <c r="T1114" s="243"/>
      <c r="U1114" s="13"/>
      <c r="V1114" s="13"/>
      <c r="W1114" s="13"/>
      <c r="X1114" s="13"/>
      <c r="Y1114" s="13"/>
      <c r="Z1114" s="13"/>
      <c r="AA1114" s="13"/>
      <c r="AB1114" s="13"/>
      <c r="AC1114" s="13"/>
      <c r="AD1114" s="13"/>
      <c r="AE1114" s="13"/>
      <c r="AT1114" s="244" t="s">
        <v>225</v>
      </c>
      <c r="AU1114" s="244" t="s">
        <v>85</v>
      </c>
      <c r="AV1114" s="13" t="s">
        <v>83</v>
      </c>
      <c r="AW1114" s="13" t="s">
        <v>38</v>
      </c>
      <c r="AX1114" s="13" t="s">
        <v>76</v>
      </c>
      <c r="AY1114" s="244" t="s">
        <v>214</v>
      </c>
    </row>
    <row r="1115" s="13" customFormat="1">
      <c r="A1115" s="13"/>
      <c r="B1115" s="234"/>
      <c r="C1115" s="235"/>
      <c r="D1115" s="236" t="s">
        <v>225</v>
      </c>
      <c r="E1115" s="237" t="s">
        <v>32</v>
      </c>
      <c r="F1115" s="238" t="s">
        <v>5358</v>
      </c>
      <c r="G1115" s="235"/>
      <c r="H1115" s="237" t="s">
        <v>32</v>
      </c>
      <c r="I1115" s="239"/>
      <c r="J1115" s="235"/>
      <c r="K1115" s="235"/>
      <c r="L1115" s="240"/>
      <c r="M1115" s="241"/>
      <c r="N1115" s="242"/>
      <c r="O1115" s="242"/>
      <c r="P1115" s="242"/>
      <c r="Q1115" s="242"/>
      <c r="R1115" s="242"/>
      <c r="S1115" s="242"/>
      <c r="T1115" s="243"/>
      <c r="U1115" s="13"/>
      <c r="V1115" s="13"/>
      <c r="W1115" s="13"/>
      <c r="X1115" s="13"/>
      <c r="Y1115" s="13"/>
      <c r="Z1115" s="13"/>
      <c r="AA1115" s="13"/>
      <c r="AB1115" s="13"/>
      <c r="AC1115" s="13"/>
      <c r="AD1115" s="13"/>
      <c r="AE1115" s="13"/>
      <c r="AT1115" s="244" t="s">
        <v>225</v>
      </c>
      <c r="AU1115" s="244" t="s">
        <v>85</v>
      </c>
      <c r="AV1115" s="13" t="s">
        <v>83</v>
      </c>
      <c r="AW1115" s="13" t="s">
        <v>38</v>
      </c>
      <c r="AX1115" s="13" t="s">
        <v>76</v>
      </c>
      <c r="AY1115" s="244" t="s">
        <v>214</v>
      </c>
    </row>
    <row r="1116" s="13" customFormat="1">
      <c r="A1116" s="13"/>
      <c r="B1116" s="234"/>
      <c r="C1116" s="235"/>
      <c r="D1116" s="236" t="s">
        <v>225</v>
      </c>
      <c r="E1116" s="237" t="s">
        <v>32</v>
      </c>
      <c r="F1116" s="238" t="s">
        <v>5359</v>
      </c>
      <c r="G1116" s="235"/>
      <c r="H1116" s="237" t="s">
        <v>32</v>
      </c>
      <c r="I1116" s="239"/>
      <c r="J1116" s="235"/>
      <c r="K1116" s="235"/>
      <c r="L1116" s="240"/>
      <c r="M1116" s="241"/>
      <c r="N1116" s="242"/>
      <c r="O1116" s="242"/>
      <c r="P1116" s="242"/>
      <c r="Q1116" s="242"/>
      <c r="R1116" s="242"/>
      <c r="S1116" s="242"/>
      <c r="T1116" s="243"/>
      <c r="U1116" s="13"/>
      <c r="V1116" s="13"/>
      <c r="W1116" s="13"/>
      <c r="X1116" s="13"/>
      <c r="Y1116" s="13"/>
      <c r="Z1116" s="13"/>
      <c r="AA1116" s="13"/>
      <c r="AB1116" s="13"/>
      <c r="AC1116" s="13"/>
      <c r="AD1116" s="13"/>
      <c r="AE1116" s="13"/>
      <c r="AT1116" s="244" t="s">
        <v>225</v>
      </c>
      <c r="AU1116" s="244" t="s">
        <v>85</v>
      </c>
      <c r="AV1116" s="13" t="s">
        <v>83</v>
      </c>
      <c r="AW1116" s="13" t="s">
        <v>38</v>
      </c>
      <c r="AX1116" s="13" t="s">
        <v>76</v>
      </c>
      <c r="AY1116" s="244" t="s">
        <v>214</v>
      </c>
    </row>
    <row r="1117" s="13" customFormat="1">
      <c r="A1117" s="13"/>
      <c r="B1117" s="234"/>
      <c r="C1117" s="235"/>
      <c r="D1117" s="236" t="s">
        <v>225</v>
      </c>
      <c r="E1117" s="237" t="s">
        <v>32</v>
      </c>
      <c r="F1117" s="238" t="s">
        <v>5360</v>
      </c>
      <c r="G1117" s="235"/>
      <c r="H1117" s="237" t="s">
        <v>32</v>
      </c>
      <c r="I1117" s="239"/>
      <c r="J1117" s="235"/>
      <c r="K1117" s="235"/>
      <c r="L1117" s="240"/>
      <c r="M1117" s="241"/>
      <c r="N1117" s="242"/>
      <c r="O1117" s="242"/>
      <c r="P1117" s="242"/>
      <c r="Q1117" s="242"/>
      <c r="R1117" s="242"/>
      <c r="S1117" s="242"/>
      <c r="T1117" s="243"/>
      <c r="U1117" s="13"/>
      <c r="V1117" s="13"/>
      <c r="W1117" s="13"/>
      <c r="X1117" s="13"/>
      <c r="Y1117" s="13"/>
      <c r="Z1117" s="13"/>
      <c r="AA1117" s="13"/>
      <c r="AB1117" s="13"/>
      <c r="AC1117" s="13"/>
      <c r="AD1117" s="13"/>
      <c r="AE1117" s="13"/>
      <c r="AT1117" s="244" t="s">
        <v>225</v>
      </c>
      <c r="AU1117" s="244" t="s">
        <v>85</v>
      </c>
      <c r="AV1117" s="13" t="s">
        <v>83</v>
      </c>
      <c r="AW1117" s="13" t="s">
        <v>38</v>
      </c>
      <c r="AX1117" s="13" t="s">
        <v>76</v>
      </c>
      <c r="AY1117" s="244" t="s">
        <v>214</v>
      </c>
    </row>
    <row r="1118" s="13" customFormat="1">
      <c r="A1118" s="13"/>
      <c r="B1118" s="234"/>
      <c r="C1118" s="235"/>
      <c r="D1118" s="236" t="s">
        <v>225</v>
      </c>
      <c r="E1118" s="237" t="s">
        <v>32</v>
      </c>
      <c r="F1118" s="238" t="s">
        <v>5361</v>
      </c>
      <c r="G1118" s="235"/>
      <c r="H1118" s="237" t="s">
        <v>32</v>
      </c>
      <c r="I1118" s="239"/>
      <c r="J1118" s="235"/>
      <c r="K1118" s="235"/>
      <c r="L1118" s="240"/>
      <c r="M1118" s="241"/>
      <c r="N1118" s="242"/>
      <c r="O1118" s="242"/>
      <c r="P1118" s="242"/>
      <c r="Q1118" s="242"/>
      <c r="R1118" s="242"/>
      <c r="S1118" s="242"/>
      <c r="T1118" s="243"/>
      <c r="U1118" s="13"/>
      <c r="V1118" s="13"/>
      <c r="W1118" s="13"/>
      <c r="X1118" s="13"/>
      <c r="Y1118" s="13"/>
      <c r="Z1118" s="13"/>
      <c r="AA1118" s="13"/>
      <c r="AB1118" s="13"/>
      <c r="AC1118" s="13"/>
      <c r="AD1118" s="13"/>
      <c r="AE1118" s="13"/>
      <c r="AT1118" s="244" t="s">
        <v>225</v>
      </c>
      <c r="AU1118" s="244" t="s">
        <v>85</v>
      </c>
      <c r="AV1118" s="13" t="s">
        <v>83</v>
      </c>
      <c r="AW1118" s="13" t="s">
        <v>38</v>
      </c>
      <c r="AX1118" s="13" t="s">
        <v>76</v>
      </c>
      <c r="AY1118" s="244" t="s">
        <v>214</v>
      </c>
    </row>
    <row r="1119" s="13" customFormat="1">
      <c r="A1119" s="13"/>
      <c r="B1119" s="234"/>
      <c r="C1119" s="235"/>
      <c r="D1119" s="236" t="s">
        <v>225</v>
      </c>
      <c r="E1119" s="237" t="s">
        <v>32</v>
      </c>
      <c r="F1119" s="238" t="s">
        <v>5372</v>
      </c>
      <c r="G1119" s="235"/>
      <c r="H1119" s="237" t="s">
        <v>32</v>
      </c>
      <c r="I1119" s="239"/>
      <c r="J1119" s="235"/>
      <c r="K1119" s="235"/>
      <c r="L1119" s="240"/>
      <c r="M1119" s="241"/>
      <c r="N1119" s="242"/>
      <c r="O1119" s="242"/>
      <c r="P1119" s="242"/>
      <c r="Q1119" s="242"/>
      <c r="R1119" s="242"/>
      <c r="S1119" s="242"/>
      <c r="T1119" s="243"/>
      <c r="U1119" s="13"/>
      <c r="V1119" s="13"/>
      <c r="W1119" s="13"/>
      <c r="X1119" s="13"/>
      <c r="Y1119" s="13"/>
      <c r="Z1119" s="13"/>
      <c r="AA1119" s="13"/>
      <c r="AB1119" s="13"/>
      <c r="AC1119" s="13"/>
      <c r="AD1119" s="13"/>
      <c r="AE1119" s="13"/>
      <c r="AT1119" s="244" t="s">
        <v>225</v>
      </c>
      <c r="AU1119" s="244" t="s">
        <v>85</v>
      </c>
      <c r="AV1119" s="13" t="s">
        <v>83</v>
      </c>
      <c r="AW1119" s="13" t="s">
        <v>38</v>
      </c>
      <c r="AX1119" s="13" t="s">
        <v>76</v>
      </c>
      <c r="AY1119" s="244" t="s">
        <v>214</v>
      </c>
    </row>
    <row r="1120" s="13" customFormat="1">
      <c r="A1120" s="13"/>
      <c r="B1120" s="234"/>
      <c r="C1120" s="235"/>
      <c r="D1120" s="236" t="s">
        <v>225</v>
      </c>
      <c r="E1120" s="237" t="s">
        <v>32</v>
      </c>
      <c r="F1120" s="238" t="s">
        <v>5297</v>
      </c>
      <c r="G1120" s="235"/>
      <c r="H1120" s="237" t="s">
        <v>32</v>
      </c>
      <c r="I1120" s="239"/>
      <c r="J1120" s="235"/>
      <c r="K1120" s="235"/>
      <c r="L1120" s="240"/>
      <c r="M1120" s="241"/>
      <c r="N1120" s="242"/>
      <c r="O1120" s="242"/>
      <c r="P1120" s="242"/>
      <c r="Q1120" s="242"/>
      <c r="R1120" s="242"/>
      <c r="S1120" s="242"/>
      <c r="T1120" s="243"/>
      <c r="U1120" s="13"/>
      <c r="V1120" s="13"/>
      <c r="W1120" s="13"/>
      <c r="X1120" s="13"/>
      <c r="Y1120" s="13"/>
      <c r="Z1120" s="13"/>
      <c r="AA1120" s="13"/>
      <c r="AB1120" s="13"/>
      <c r="AC1120" s="13"/>
      <c r="AD1120" s="13"/>
      <c r="AE1120" s="13"/>
      <c r="AT1120" s="244" t="s">
        <v>225</v>
      </c>
      <c r="AU1120" s="244" t="s">
        <v>85</v>
      </c>
      <c r="AV1120" s="13" t="s">
        <v>83</v>
      </c>
      <c r="AW1120" s="13" t="s">
        <v>38</v>
      </c>
      <c r="AX1120" s="13" t="s">
        <v>76</v>
      </c>
      <c r="AY1120" s="244" t="s">
        <v>214</v>
      </c>
    </row>
    <row r="1121" s="13" customFormat="1">
      <c r="A1121" s="13"/>
      <c r="B1121" s="234"/>
      <c r="C1121" s="235"/>
      <c r="D1121" s="236" t="s">
        <v>225</v>
      </c>
      <c r="E1121" s="237" t="s">
        <v>32</v>
      </c>
      <c r="F1121" s="238" t="s">
        <v>5363</v>
      </c>
      <c r="G1121" s="235"/>
      <c r="H1121" s="237" t="s">
        <v>32</v>
      </c>
      <c r="I1121" s="239"/>
      <c r="J1121" s="235"/>
      <c r="K1121" s="235"/>
      <c r="L1121" s="240"/>
      <c r="M1121" s="241"/>
      <c r="N1121" s="242"/>
      <c r="O1121" s="242"/>
      <c r="P1121" s="242"/>
      <c r="Q1121" s="242"/>
      <c r="R1121" s="242"/>
      <c r="S1121" s="242"/>
      <c r="T1121" s="243"/>
      <c r="U1121" s="13"/>
      <c r="V1121" s="13"/>
      <c r="W1121" s="13"/>
      <c r="X1121" s="13"/>
      <c r="Y1121" s="13"/>
      <c r="Z1121" s="13"/>
      <c r="AA1121" s="13"/>
      <c r="AB1121" s="13"/>
      <c r="AC1121" s="13"/>
      <c r="AD1121" s="13"/>
      <c r="AE1121" s="13"/>
      <c r="AT1121" s="244" t="s">
        <v>225</v>
      </c>
      <c r="AU1121" s="244" t="s">
        <v>85</v>
      </c>
      <c r="AV1121" s="13" t="s">
        <v>83</v>
      </c>
      <c r="AW1121" s="13" t="s">
        <v>38</v>
      </c>
      <c r="AX1121" s="13" t="s">
        <v>76</v>
      </c>
      <c r="AY1121" s="244" t="s">
        <v>214</v>
      </c>
    </row>
    <row r="1122" s="13" customFormat="1">
      <c r="A1122" s="13"/>
      <c r="B1122" s="234"/>
      <c r="C1122" s="235"/>
      <c r="D1122" s="236" t="s">
        <v>225</v>
      </c>
      <c r="E1122" s="237" t="s">
        <v>32</v>
      </c>
      <c r="F1122" s="238" t="s">
        <v>5373</v>
      </c>
      <c r="G1122" s="235"/>
      <c r="H1122" s="237" t="s">
        <v>32</v>
      </c>
      <c r="I1122" s="239"/>
      <c r="J1122" s="235"/>
      <c r="K1122" s="235"/>
      <c r="L1122" s="240"/>
      <c r="M1122" s="241"/>
      <c r="N1122" s="242"/>
      <c r="O1122" s="242"/>
      <c r="P1122" s="242"/>
      <c r="Q1122" s="242"/>
      <c r="R1122" s="242"/>
      <c r="S1122" s="242"/>
      <c r="T1122" s="243"/>
      <c r="U1122" s="13"/>
      <c r="V1122" s="13"/>
      <c r="W1122" s="13"/>
      <c r="X1122" s="13"/>
      <c r="Y1122" s="13"/>
      <c r="Z1122" s="13"/>
      <c r="AA1122" s="13"/>
      <c r="AB1122" s="13"/>
      <c r="AC1122" s="13"/>
      <c r="AD1122" s="13"/>
      <c r="AE1122" s="13"/>
      <c r="AT1122" s="244" t="s">
        <v>225</v>
      </c>
      <c r="AU1122" s="244" t="s">
        <v>85</v>
      </c>
      <c r="AV1122" s="13" t="s">
        <v>83</v>
      </c>
      <c r="AW1122" s="13" t="s">
        <v>38</v>
      </c>
      <c r="AX1122" s="13" t="s">
        <v>76</v>
      </c>
      <c r="AY1122" s="244" t="s">
        <v>214</v>
      </c>
    </row>
    <row r="1123" s="13" customFormat="1">
      <c r="A1123" s="13"/>
      <c r="B1123" s="234"/>
      <c r="C1123" s="235"/>
      <c r="D1123" s="236" t="s">
        <v>225</v>
      </c>
      <c r="E1123" s="237" t="s">
        <v>32</v>
      </c>
      <c r="F1123" s="238" t="s">
        <v>5374</v>
      </c>
      <c r="G1123" s="235"/>
      <c r="H1123" s="237" t="s">
        <v>32</v>
      </c>
      <c r="I1123" s="239"/>
      <c r="J1123" s="235"/>
      <c r="K1123" s="235"/>
      <c r="L1123" s="240"/>
      <c r="M1123" s="241"/>
      <c r="N1123" s="242"/>
      <c r="O1123" s="242"/>
      <c r="P1123" s="242"/>
      <c r="Q1123" s="242"/>
      <c r="R1123" s="242"/>
      <c r="S1123" s="242"/>
      <c r="T1123" s="243"/>
      <c r="U1123" s="13"/>
      <c r="V1123" s="13"/>
      <c r="W1123" s="13"/>
      <c r="X1123" s="13"/>
      <c r="Y1123" s="13"/>
      <c r="Z1123" s="13"/>
      <c r="AA1123" s="13"/>
      <c r="AB1123" s="13"/>
      <c r="AC1123" s="13"/>
      <c r="AD1123" s="13"/>
      <c r="AE1123" s="13"/>
      <c r="AT1123" s="244" t="s">
        <v>225</v>
      </c>
      <c r="AU1123" s="244" t="s">
        <v>85</v>
      </c>
      <c r="AV1123" s="13" t="s">
        <v>83</v>
      </c>
      <c r="AW1123" s="13" t="s">
        <v>38</v>
      </c>
      <c r="AX1123" s="13" t="s">
        <v>76</v>
      </c>
      <c r="AY1123" s="244" t="s">
        <v>214</v>
      </c>
    </row>
    <row r="1124" s="14" customFormat="1">
      <c r="A1124" s="14"/>
      <c r="B1124" s="245"/>
      <c r="C1124" s="246"/>
      <c r="D1124" s="236" t="s">
        <v>225</v>
      </c>
      <c r="E1124" s="247" t="s">
        <v>32</v>
      </c>
      <c r="F1124" s="248" t="s">
        <v>5375</v>
      </c>
      <c r="G1124" s="246"/>
      <c r="H1124" s="249">
        <v>128</v>
      </c>
      <c r="I1124" s="250"/>
      <c r="J1124" s="246"/>
      <c r="K1124" s="246"/>
      <c r="L1124" s="251"/>
      <c r="M1124" s="252"/>
      <c r="N1124" s="253"/>
      <c r="O1124" s="253"/>
      <c r="P1124" s="253"/>
      <c r="Q1124" s="253"/>
      <c r="R1124" s="253"/>
      <c r="S1124" s="253"/>
      <c r="T1124" s="254"/>
      <c r="U1124" s="14"/>
      <c r="V1124" s="14"/>
      <c r="W1124" s="14"/>
      <c r="X1124" s="14"/>
      <c r="Y1124" s="14"/>
      <c r="Z1124" s="14"/>
      <c r="AA1124" s="14"/>
      <c r="AB1124" s="14"/>
      <c r="AC1124" s="14"/>
      <c r="AD1124" s="14"/>
      <c r="AE1124" s="14"/>
      <c r="AT1124" s="255" t="s">
        <v>225</v>
      </c>
      <c r="AU1124" s="255" t="s">
        <v>85</v>
      </c>
      <c r="AV1124" s="14" t="s">
        <v>85</v>
      </c>
      <c r="AW1124" s="14" t="s">
        <v>38</v>
      </c>
      <c r="AX1124" s="14" t="s">
        <v>76</v>
      </c>
      <c r="AY1124" s="255" t="s">
        <v>214</v>
      </c>
    </row>
    <row r="1125" s="16" customFormat="1">
      <c r="A1125" s="16"/>
      <c r="B1125" s="278"/>
      <c r="C1125" s="279"/>
      <c r="D1125" s="236" t="s">
        <v>225</v>
      </c>
      <c r="E1125" s="280" t="s">
        <v>32</v>
      </c>
      <c r="F1125" s="281" t="s">
        <v>753</v>
      </c>
      <c r="G1125" s="279"/>
      <c r="H1125" s="282">
        <v>128</v>
      </c>
      <c r="I1125" s="283"/>
      <c r="J1125" s="279"/>
      <c r="K1125" s="279"/>
      <c r="L1125" s="284"/>
      <c r="M1125" s="285"/>
      <c r="N1125" s="286"/>
      <c r="O1125" s="286"/>
      <c r="P1125" s="286"/>
      <c r="Q1125" s="286"/>
      <c r="R1125" s="286"/>
      <c r="S1125" s="286"/>
      <c r="T1125" s="287"/>
      <c r="U1125" s="16"/>
      <c r="V1125" s="16"/>
      <c r="W1125" s="16"/>
      <c r="X1125" s="16"/>
      <c r="Y1125" s="16"/>
      <c r="Z1125" s="16"/>
      <c r="AA1125" s="16"/>
      <c r="AB1125" s="16"/>
      <c r="AC1125" s="16"/>
      <c r="AD1125" s="16"/>
      <c r="AE1125" s="16"/>
      <c r="AT1125" s="288" t="s">
        <v>225</v>
      </c>
      <c r="AU1125" s="288" t="s">
        <v>85</v>
      </c>
      <c r="AV1125" s="16" t="s">
        <v>234</v>
      </c>
      <c r="AW1125" s="16" t="s">
        <v>38</v>
      </c>
      <c r="AX1125" s="16" t="s">
        <v>76</v>
      </c>
      <c r="AY1125" s="288" t="s">
        <v>214</v>
      </c>
    </row>
    <row r="1126" s="15" customFormat="1">
      <c r="A1126" s="15"/>
      <c r="B1126" s="256"/>
      <c r="C1126" s="257"/>
      <c r="D1126" s="236" t="s">
        <v>225</v>
      </c>
      <c r="E1126" s="258" t="s">
        <v>32</v>
      </c>
      <c r="F1126" s="259" t="s">
        <v>256</v>
      </c>
      <c r="G1126" s="257"/>
      <c r="H1126" s="260">
        <v>1290.5</v>
      </c>
      <c r="I1126" s="261"/>
      <c r="J1126" s="257"/>
      <c r="K1126" s="257"/>
      <c r="L1126" s="262"/>
      <c r="M1126" s="263"/>
      <c r="N1126" s="264"/>
      <c r="O1126" s="264"/>
      <c r="P1126" s="264"/>
      <c r="Q1126" s="264"/>
      <c r="R1126" s="264"/>
      <c r="S1126" s="264"/>
      <c r="T1126" s="265"/>
      <c r="U1126" s="15"/>
      <c r="V1126" s="15"/>
      <c r="W1126" s="15"/>
      <c r="X1126" s="15"/>
      <c r="Y1126" s="15"/>
      <c r="Z1126" s="15"/>
      <c r="AA1126" s="15"/>
      <c r="AB1126" s="15"/>
      <c r="AC1126" s="15"/>
      <c r="AD1126" s="15"/>
      <c r="AE1126" s="15"/>
      <c r="AT1126" s="266" t="s">
        <v>225</v>
      </c>
      <c r="AU1126" s="266" t="s">
        <v>85</v>
      </c>
      <c r="AV1126" s="15" t="s">
        <v>215</v>
      </c>
      <c r="AW1126" s="15" t="s">
        <v>38</v>
      </c>
      <c r="AX1126" s="15" t="s">
        <v>83</v>
      </c>
      <c r="AY1126" s="266" t="s">
        <v>214</v>
      </c>
    </row>
    <row r="1127" s="2" customFormat="1" ht="37.8" customHeight="1">
      <c r="A1127" s="42"/>
      <c r="B1127" s="43"/>
      <c r="C1127" s="216" t="s">
        <v>748</v>
      </c>
      <c r="D1127" s="216" t="s">
        <v>217</v>
      </c>
      <c r="E1127" s="217" t="s">
        <v>5829</v>
      </c>
      <c r="F1127" s="218" t="s">
        <v>5830</v>
      </c>
      <c r="G1127" s="219" t="s">
        <v>230</v>
      </c>
      <c r="H1127" s="220">
        <v>969.5</v>
      </c>
      <c r="I1127" s="221"/>
      <c r="J1127" s="222">
        <f>ROUND(I1127*H1127,2)</f>
        <v>0</v>
      </c>
      <c r="K1127" s="218" t="s">
        <v>221</v>
      </c>
      <c r="L1127" s="48"/>
      <c r="M1127" s="223" t="s">
        <v>32</v>
      </c>
      <c r="N1127" s="224" t="s">
        <v>47</v>
      </c>
      <c r="O1127" s="88"/>
      <c r="P1127" s="225">
        <f>O1127*H1127</f>
        <v>0</v>
      </c>
      <c r="Q1127" s="225">
        <v>0.00029999999999999997</v>
      </c>
      <c r="R1127" s="225">
        <f>Q1127*H1127</f>
        <v>0.29085</v>
      </c>
      <c r="S1127" s="225">
        <v>0</v>
      </c>
      <c r="T1127" s="226">
        <f>S1127*H1127</f>
        <v>0</v>
      </c>
      <c r="U1127" s="42"/>
      <c r="V1127" s="42"/>
      <c r="W1127" s="42"/>
      <c r="X1127" s="42"/>
      <c r="Y1127" s="42"/>
      <c r="Z1127" s="42"/>
      <c r="AA1127" s="42"/>
      <c r="AB1127" s="42"/>
      <c r="AC1127" s="42"/>
      <c r="AD1127" s="42"/>
      <c r="AE1127" s="42"/>
      <c r="AR1127" s="227" t="s">
        <v>334</v>
      </c>
      <c r="AT1127" s="227" t="s">
        <v>217</v>
      </c>
      <c r="AU1127" s="227" t="s">
        <v>85</v>
      </c>
      <c r="AY1127" s="20" t="s">
        <v>214</v>
      </c>
      <c r="BE1127" s="228">
        <f>IF(N1127="základní",J1127,0)</f>
        <v>0</v>
      </c>
      <c r="BF1127" s="228">
        <f>IF(N1127="snížená",J1127,0)</f>
        <v>0</v>
      </c>
      <c r="BG1127" s="228">
        <f>IF(N1127="zákl. přenesená",J1127,0)</f>
        <v>0</v>
      </c>
      <c r="BH1127" s="228">
        <f>IF(N1127="sníž. přenesená",J1127,0)</f>
        <v>0</v>
      </c>
      <c r="BI1127" s="228">
        <f>IF(N1127="nulová",J1127,0)</f>
        <v>0</v>
      </c>
      <c r="BJ1127" s="20" t="s">
        <v>83</v>
      </c>
      <c r="BK1127" s="228">
        <f>ROUND(I1127*H1127,2)</f>
        <v>0</v>
      </c>
      <c r="BL1127" s="20" t="s">
        <v>334</v>
      </c>
      <c r="BM1127" s="227" t="s">
        <v>5831</v>
      </c>
    </row>
    <row r="1128" s="2" customFormat="1">
      <c r="A1128" s="42"/>
      <c r="B1128" s="43"/>
      <c r="C1128" s="44"/>
      <c r="D1128" s="229" t="s">
        <v>223</v>
      </c>
      <c r="E1128" s="44"/>
      <c r="F1128" s="230" t="s">
        <v>5832</v>
      </c>
      <c r="G1128" s="44"/>
      <c r="H1128" s="44"/>
      <c r="I1128" s="231"/>
      <c r="J1128" s="44"/>
      <c r="K1128" s="44"/>
      <c r="L1128" s="48"/>
      <c r="M1128" s="232"/>
      <c r="N1128" s="233"/>
      <c r="O1128" s="88"/>
      <c r="P1128" s="88"/>
      <c r="Q1128" s="88"/>
      <c r="R1128" s="88"/>
      <c r="S1128" s="88"/>
      <c r="T1128" s="89"/>
      <c r="U1128" s="42"/>
      <c r="V1128" s="42"/>
      <c r="W1128" s="42"/>
      <c r="X1128" s="42"/>
      <c r="Y1128" s="42"/>
      <c r="Z1128" s="42"/>
      <c r="AA1128" s="42"/>
      <c r="AB1128" s="42"/>
      <c r="AC1128" s="42"/>
      <c r="AD1128" s="42"/>
      <c r="AE1128" s="42"/>
      <c r="AT1128" s="20" t="s">
        <v>223</v>
      </c>
      <c r="AU1128" s="20" t="s">
        <v>85</v>
      </c>
    </row>
    <row r="1129" s="13" customFormat="1">
      <c r="A1129" s="13"/>
      <c r="B1129" s="234"/>
      <c r="C1129" s="235"/>
      <c r="D1129" s="236" t="s">
        <v>225</v>
      </c>
      <c r="E1129" s="237" t="s">
        <v>32</v>
      </c>
      <c r="F1129" s="238" t="s">
        <v>5291</v>
      </c>
      <c r="G1129" s="235"/>
      <c r="H1129" s="237" t="s">
        <v>32</v>
      </c>
      <c r="I1129" s="239"/>
      <c r="J1129" s="235"/>
      <c r="K1129" s="235"/>
      <c r="L1129" s="240"/>
      <c r="M1129" s="241"/>
      <c r="N1129" s="242"/>
      <c r="O1129" s="242"/>
      <c r="P1129" s="242"/>
      <c r="Q1129" s="242"/>
      <c r="R1129" s="242"/>
      <c r="S1129" s="242"/>
      <c r="T1129" s="243"/>
      <c r="U1129" s="13"/>
      <c r="V1129" s="13"/>
      <c r="W1129" s="13"/>
      <c r="X1129" s="13"/>
      <c r="Y1129" s="13"/>
      <c r="Z1129" s="13"/>
      <c r="AA1129" s="13"/>
      <c r="AB1129" s="13"/>
      <c r="AC1129" s="13"/>
      <c r="AD1129" s="13"/>
      <c r="AE1129" s="13"/>
      <c r="AT1129" s="244" t="s">
        <v>225</v>
      </c>
      <c r="AU1129" s="244" t="s">
        <v>85</v>
      </c>
      <c r="AV1129" s="13" t="s">
        <v>83</v>
      </c>
      <c r="AW1129" s="13" t="s">
        <v>38</v>
      </c>
      <c r="AX1129" s="13" t="s">
        <v>76</v>
      </c>
      <c r="AY1129" s="244" t="s">
        <v>214</v>
      </c>
    </row>
    <row r="1130" s="13" customFormat="1">
      <c r="A1130" s="13"/>
      <c r="B1130" s="234"/>
      <c r="C1130" s="235"/>
      <c r="D1130" s="236" t="s">
        <v>225</v>
      </c>
      <c r="E1130" s="237" t="s">
        <v>32</v>
      </c>
      <c r="F1130" s="238" t="s">
        <v>5292</v>
      </c>
      <c r="G1130" s="235"/>
      <c r="H1130" s="237" t="s">
        <v>32</v>
      </c>
      <c r="I1130" s="239"/>
      <c r="J1130" s="235"/>
      <c r="K1130" s="235"/>
      <c r="L1130" s="240"/>
      <c r="M1130" s="241"/>
      <c r="N1130" s="242"/>
      <c r="O1130" s="242"/>
      <c r="P1130" s="242"/>
      <c r="Q1130" s="242"/>
      <c r="R1130" s="242"/>
      <c r="S1130" s="242"/>
      <c r="T1130" s="243"/>
      <c r="U1130" s="13"/>
      <c r="V1130" s="13"/>
      <c r="W1130" s="13"/>
      <c r="X1130" s="13"/>
      <c r="Y1130" s="13"/>
      <c r="Z1130" s="13"/>
      <c r="AA1130" s="13"/>
      <c r="AB1130" s="13"/>
      <c r="AC1130" s="13"/>
      <c r="AD1130" s="13"/>
      <c r="AE1130" s="13"/>
      <c r="AT1130" s="244" t="s">
        <v>225</v>
      </c>
      <c r="AU1130" s="244" t="s">
        <v>85</v>
      </c>
      <c r="AV1130" s="13" t="s">
        <v>83</v>
      </c>
      <c r="AW1130" s="13" t="s">
        <v>38</v>
      </c>
      <c r="AX1130" s="13" t="s">
        <v>76</v>
      </c>
      <c r="AY1130" s="244" t="s">
        <v>214</v>
      </c>
    </row>
    <row r="1131" s="13" customFormat="1">
      <c r="A1131" s="13"/>
      <c r="B1131" s="234"/>
      <c r="C1131" s="235"/>
      <c r="D1131" s="236" t="s">
        <v>225</v>
      </c>
      <c r="E1131" s="237" t="s">
        <v>32</v>
      </c>
      <c r="F1131" s="238" t="s">
        <v>5293</v>
      </c>
      <c r="G1131" s="235"/>
      <c r="H1131" s="237" t="s">
        <v>32</v>
      </c>
      <c r="I1131" s="239"/>
      <c r="J1131" s="235"/>
      <c r="K1131" s="235"/>
      <c r="L1131" s="240"/>
      <c r="M1131" s="241"/>
      <c r="N1131" s="242"/>
      <c r="O1131" s="242"/>
      <c r="P1131" s="242"/>
      <c r="Q1131" s="242"/>
      <c r="R1131" s="242"/>
      <c r="S1131" s="242"/>
      <c r="T1131" s="243"/>
      <c r="U1131" s="13"/>
      <c r="V1131" s="13"/>
      <c r="W1131" s="13"/>
      <c r="X1131" s="13"/>
      <c r="Y1131" s="13"/>
      <c r="Z1131" s="13"/>
      <c r="AA1131" s="13"/>
      <c r="AB1131" s="13"/>
      <c r="AC1131" s="13"/>
      <c r="AD1131" s="13"/>
      <c r="AE1131" s="13"/>
      <c r="AT1131" s="244" t="s">
        <v>225</v>
      </c>
      <c r="AU1131" s="244" t="s">
        <v>85</v>
      </c>
      <c r="AV1131" s="13" t="s">
        <v>83</v>
      </c>
      <c r="AW1131" s="13" t="s">
        <v>38</v>
      </c>
      <c r="AX1131" s="13" t="s">
        <v>76</v>
      </c>
      <c r="AY1131" s="244" t="s">
        <v>214</v>
      </c>
    </row>
    <row r="1132" s="13" customFormat="1">
      <c r="A1132" s="13"/>
      <c r="B1132" s="234"/>
      <c r="C1132" s="235"/>
      <c r="D1132" s="236" t="s">
        <v>225</v>
      </c>
      <c r="E1132" s="237" t="s">
        <v>32</v>
      </c>
      <c r="F1132" s="238" t="s">
        <v>5294</v>
      </c>
      <c r="G1132" s="235"/>
      <c r="H1132" s="237" t="s">
        <v>32</v>
      </c>
      <c r="I1132" s="239"/>
      <c r="J1132" s="235"/>
      <c r="K1132" s="235"/>
      <c r="L1132" s="240"/>
      <c r="M1132" s="241"/>
      <c r="N1132" s="242"/>
      <c r="O1132" s="242"/>
      <c r="P1132" s="242"/>
      <c r="Q1132" s="242"/>
      <c r="R1132" s="242"/>
      <c r="S1132" s="242"/>
      <c r="T1132" s="243"/>
      <c r="U1132" s="13"/>
      <c r="V1132" s="13"/>
      <c r="W1132" s="13"/>
      <c r="X1132" s="13"/>
      <c r="Y1132" s="13"/>
      <c r="Z1132" s="13"/>
      <c r="AA1132" s="13"/>
      <c r="AB1132" s="13"/>
      <c r="AC1132" s="13"/>
      <c r="AD1132" s="13"/>
      <c r="AE1132" s="13"/>
      <c r="AT1132" s="244" t="s">
        <v>225</v>
      </c>
      <c r="AU1132" s="244" t="s">
        <v>85</v>
      </c>
      <c r="AV1132" s="13" t="s">
        <v>83</v>
      </c>
      <c r="AW1132" s="13" t="s">
        <v>38</v>
      </c>
      <c r="AX1132" s="13" t="s">
        <v>76</v>
      </c>
      <c r="AY1132" s="244" t="s">
        <v>214</v>
      </c>
    </row>
    <row r="1133" s="13" customFormat="1">
      <c r="A1133" s="13"/>
      <c r="B1133" s="234"/>
      <c r="C1133" s="235"/>
      <c r="D1133" s="236" t="s">
        <v>225</v>
      </c>
      <c r="E1133" s="237" t="s">
        <v>32</v>
      </c>
      <c r="F1133" s="238" t="s">
        <v>5295</v>
      </c>
      <c r="G1133" s="235"/>
      <c r="H1133" s="237" t="s">
        <v>32</v>
      </c>
      <c r="I1133" s="239"/>
      <c r="J1133" s="235"/>
      <c r="K1133" s="235"/>
      <c r="L1133" s="240"/>
      <c r="M1133" s="241"/>
      <c r="N1133" s="242"/>
      <c r="O1133" s="242"/>
      <c r="P1133" s="242"/>
      <c r="Q1133" s="242"/>
      <c r="R1133" s="242"/>
      <c r="S1133" s="242"/>
      <c r="T1133" s="243"/>
      <c r="U1133" s="13"/>
      <c r="V1133" s="13"/>
      <c r="W1133" s="13"/>
      <c r="X1133" s="13"/>
      <c r="Y1133" s="13"/>
      <c r="Z1133" s="13"/>
      <c r="AA1133" s="13"/>
      <c r="AB1133" s="13"/>
      <c r="AC1133" s="13"/>
      <c r="AD1133" s="13"/>
      <c r="AE1133" s="13"/>
      <c r="AT1133" s="244" t="s">
        <v>225</v>
      </c>
      <c r="AU1133" s="244" t="s">
        <v>85</v>
      </c>
      <c r="AV1133" s="13" t="s">
        <v>83</v>
      </c>
      <c r="AW1133" s="13" t="s">
        <v>38</v>
      </c>
      <c r="AX1133" s="13" t="s">
        <v>76</v>
      </c>
      <c r="AY1133" s="244" t="s">
        <v>214</v>
      </c>
    </row>
    <row r="1134" s="13" customFormat="1">
      <c r="A1134" s="13"/>
      <c r="B1134" s="234"/>
      <c r="C1134" s="235"/>
      <c r="D1134" s="236" t="s">
        <v>225</v>
      </c>
      <c r="E1134" s="237" t="s">
        <v>32</v>
      </c>
      <c r="F1134" s="238" t="s">
        <v>5358</v>
      </c>
      <c r="G1134" s="235"/>
      <c r="H1134" s="237" t="s">
        <v>32</v>
      </c>
      <c r="I1134" s="239"/>
      <c r="J1134" s="235"/>
      <c r="K1134" s="235"/>
      <c r="L1134" s="240"/>
      <c r="M1134" s="241"/>
      <c r="N1134" s="242"/>
      <c r="O1134" s="242"/>
      <c r="P1134" s="242"/>
      <c r="Q1134" s="242"/>
      <c r="R1134" s="242"/>
      <c r="S1134" s="242"/>
      <c r="T1134" s="243"/>
      <c r="U1134" s="13"/>
      <c r="V1134" s="13"/>
      <c r="W1134" s="13"/>
      <c r="X1134" s="13"/>
      <c r="Y1134" s="13"/>
      <c r="Z1134" s="13"/>
      <c r="AA1134" s="13"/>
      <c r="AB1134" s="13"/>
      <c r="AC1134" s="13"/>
      <c r="AD1134" s="13"/>
      <c r="AE1134" s="13"/>
      <c r="AT1134" s="244" t="s">
        <v>225</v>
      </c>
      <c r="AU1134" s="244" t="s">
        <v>85</v>
      </c>
      <c r="AV1134" s="13" t="s">
        <v>83</v>
      </c>
      <c r="AW1134" s="13" t="s">
        <v>38</v>
      </c>
      <c r="AX1134" s="13" t="s">
        <v>76</v>
      </c>
      <c r="AY1134" s="244" t="s">
        <v>214</v>
      </c>
    </row>
    <row r="1135" s="13" customFormat="1">
      <c r="A1135" s="13"/>
      <c r="B1135" s="234"/>
      <c r="C1135" s="235"/>
      <c r="D1135" s="236" t="s">
        <v>225</v>
      </c>
      <c r="E1135" s="237" t="s">
        <v>32</v>
      </c>
      <c r="F1135" s="238" t="s">
        <v>5359</v>
      </c>
      <c r="G1135" s="235"/>
      <c r="H1135" s="237" t="s">
        <v>32</v>
      </c>
      <c r="I1135" s="239"/>
      <c r="J1135" s="235"/>
      <c r="K1135" s="235"/>
      <c r="L1135" s="240"/>
      <c r="M1135" s="241"/>
      <c r="N1135" s="242"/>
      <c r="O1135" s="242"/>
      <c r="P1135" s="242"/>
      <c r="Q1135" s="242"/>
      <c r="R1135" s="242"/>
      <c r="S1135" s="242"/>
      <c r="T1135" s="243"/>
      <c r="U1135" s="13"/>
      <c r="V1135" s="13"/>
      <c r="W1135" s="13"/>
      <c r="X1135" s="13"/>
      <c r="Y1135" s="13"/>
      <c r="Z1135" s="13"/>
      <c r="AA1135" s="13"/>
      <c r="AB1135" s="13"/>
      <c r="AC1135" s="13"/>
      <c r="AD1135" s="13"/>
      <c r="AE1135" s="13"/>
      <c r="AT1135" s="244" t="s">
        <v>225</v>
      </c>
      <c r="AU1135" s="244" t="s">
        <v>85</v>
      </c>
      <c r="AV1135" s="13" t="s">
        <v>83</v>
      </c>
      <c r="AW1135" s="13" t="s">
        <v>38</v>
      </c>
      <c r="AX1135" s="13" t="s">
        <v>76</v>
      </c>
      <c r="AY1135" s="244" t="s">
        <v>214</v>
      </c>
    </row>
    <row r="1136" s="13" customFormat="1">
      <c r="A1136" s="13"/>
      <c r="B1136" s="234"/>
      <c r="C1136" s="235"/>
      <c r="D1136" s="236" t="s">
        <v>225</v>
      </c>
      <c r="E1136" s="237" t="s">
        <v>32</v>
      </c>
      <c r="F1136" s="238" t="s">
        <v>5360</v>
      </c>
      <c r="G1136" s="235"/>
      <c r="H1136" s="237" t="s">
        <v>32</v>
      </c>
      <c r="I1136" s="239"/>
      <c r="J1136" s="235"/>
      <c r="K1136" s="235"/>
      <c r="L1136" s="240"/>
      <c r="M1136" s="241"/>
      <c r="N1136" s="242"/>
      <c r="O1136" s="242"/>
      <c r="P1136" s="242"/>
      <c r="Q1136" s="242"/>
      <c r="R1136" s="242"/>
      <c r="S1136" s="242"/>
      <c r="T1136" s="243"/>
      <c r="U1136" s="13"/>
      <c r="V1136" s="13"/>
      <c r="W1136" s="13"/>
      <c r="X1136" s="13"/>
      <c r="Y1136" s="13"/>
      <c r="Z1136" s="13"/>
      <c r="AA1136" s="13"/>
      <c r="AB1136" s="13"/>
      <c r="AC1136" s="13"/>
      <c r="AD1136" s="13"/>
      <c r="AE1136" s="13"/>
      <c r="AT1136" s="244" t="s">
        <v>225</v>
      </c>
      <c r="AU1136" s="244" t="s">
        <v>85</v>
      </c>
      <c r="AV1136" s="13" t="s">
        <v>83</v>
      </c>
      <c r="AW1136" s="13" t="s">
        <v>38</v>
      </c>
      <c r="AX1136" s="13" t="s">
        <v>76</v>
      </c>
      <c r="AY1136" s="244" t="s">
        <v>214</v>
      </c>
    </row>
    <row r="1137" s="13" customFormat="1">
      <c r="A1137" s="13"/>
      <c r="B1137" s="234"/>
      <c r="C1137" s="235"/>
      <c r="D1137" s="236" t="s">
        <v>225</v>
      </c>
      <c r="E1137" s="237" t="s">
        <v>32</v>
      </c>
      <c r="F1137" s="238" t="s">
        <v>5361</v>
      </c>
      <c r="G1137" s="235"/>
      <c r="H1137" s="237" t="s">
        <v>32</v>
      </c>
      <c r="I1137" s="239"/>
      <c r="J1137" s="235"/>
      <c r="K1137" s="235"/>
      <c r="L1137" s="240"/>
      <c r="M1137" s="241"/>
      <c r="N1137" s="242"/>
      <c r="O1137" s="242"/>
      <c r="P1137" s="242"/>
      <c r="Q1137" s="242"/>
      <c r="R1137" s="242"/>
      <c r="S1137" s="242"/>
      <c r="T1137" s="243"/>
      <c r="U1137" s="13"/>
      <c r="V1137" s="13"/>
      <c r="W1137" s="13"/>
      <c r="X1137" s="13"/>
      <c r="Y1137" s="13"/>
      <c r="Z1137" s="13"/>
      <c r="AA1137" s="13"/>
      <c r="AB1137" s="13"/>
      <c r="AC1137" s="13"/>
      <c r="AD1137" s="13"/>
      <c r="AE1137" s="13"/>
      <c r="AT1137" s="244" t="s">
        <v>225</v>
      </c>
      <c r="AU1137" s="244" t="s">
        <v>85</v>
      </c>
      <c r="AV1137" s="13" t="s">
        <v>83</v>
      </c>
      <c r="AW1137" s="13" t="s">
        <v>38</v>
      </c>
      <c r="AX1137" s="13" t="s">
        <v>76</v>
      </c>
      <c r="AY1137" s="244" t="s">
        <v>214</v>
      </c>
    </row>
    <row r="1138" s="13" customFormat="1">
      <c r="A1138" s="13"/>
      <c r="B1138" s="234"/>
      <c r="C1138" s="235"/>
      <c r="D1138" s="236" t="s">
        <v>225</v>
      </c>
      <c r="E1138" s="237" t="s">
        <v>32</v>
      </c>
      <c r="F1138" s="238" t="s">
        <v>5362</v>
      </c>
      <c r="G1138" s="235"/>
      <c r="H1138" s="237" t="s">
        <v>32</v>
      </c>
      <c r="I1138" s="239"/>
      <c r="J1138" s="235"/>
      <c r="K1138" s="235"/>
      <c r="L1138" s="240"/>
      <c r="M1138" s="241"/>
      <c r="N1138" s="242"/>
      <c r="O1138" s="242"/>
      <c r="P1138" s="242"/>
      <c r="Q1138" s="242"/>
      <c r="R1138" s="242"/>
      <c r="S1138" s="242"/>
      <c r="T1138" s="243"/>
      <c r="U1138" s="13"/>
      <c r="V1138" s="13"/>
      <c r="W1138" s="13"/>
      <c r="X1138" s="13"/>
      <c r="Y1138" s="13"/>
      <c r="Z1138" s="13"/>
      <c r="AA1138" s="13"/>
      <c r="AB1138" s="13"/>
      <c r="AC1138" s="13"/>
      <c r="AD1138" s="13"/>
      <c r="AE1138" s="13"/>
      <c r="AT1138" s="244" t="s">
        <v>225</v>
      </c>
      <c r="AU1138" s="244" t="s">
        <v>85</v>
      </c>
      <c r="AV1138" s="13" t="s">
        <v>83</v>
      </c>
      <c r="AW1138" s="13" t="s">
        <v>38</v>
      </c>
      <c r="AX1138" s="13" t="s">
        <v>76</v>
      </c>
      <c r="AY1138" s="244" t="s">
        <v>214</v>
      </c>
    </row>
    <row r="1139" s="13" customFormat="1">
      <c r="A1139" s="13"/>
      <c r="B1139" s="234"/>
      <c r="C1139" s="235"/>
      <c r="D1139" s="236" t="s">
        <v>225</v>
      </c>
      <c r="E1139" s="237" t="s">
        <v>32</v>
      </c>
      <c r="F1139" s="238" t="s">
        <v>5297</v>
      </c>
      <c r="G1139" s="235"/>
      <c r="H1139" s="237" t="s">
        <v>32</v>
      </c>
      <c r="I1139" s="239"/>
      <c r="J1139" s="235"/>
      <c r="K1139" s="235"/>
      <c r="L1139" s="240"/>
      <c r="M1139" s="241"/>
      <c r="N1139" s="242"/>
      <c r="O1139" s="242"/>
      <c r="P1139" s="242"/>
      <c r="Q1139" s="242"/>
      <c r="R1139" s="242"/>
      <c r="S1139" s="242"/>
      <c r="T1139" s="243"/>
      <c r="U1139" s="13"/>
      <c r="V1139" s="13"/>
      <c r="W1139" s="13"/>
      <c r="X1139" s="13"/>
      <c r="Y1139" s="13"/>
      <c r="Z1139" s="13"/>
      <c r="AA1139" s="13"/>
      <c r="AB1139" s="13"/>
      <c r="AC1139" s="13"/>
      <c r="AD1139" s="13"/>
      <c r="AE1139" s="13"/>
      <c r="AT1139" s="244" t="s">
        <v>225</v>
      </c>
      <c r="AU1139" s="244" t="s">
        <v>85</v>
      </c>
      <c r="AV1139" s="13" t="s">
        <v>83</v>
      </c>
      <c r="AW1139" s="13" t="s">
        <v>38</v>
      </c>
      <c r="AX1139" s="13" t="s">
        <v>76</v>
      </c>
      <c r="AY1139" s="244" t="s">
        <v>214</v>
      </c>
    </row>
    <row r="1140" s="13" customFormat="1">
      <c r="A1140" s="13"/>
      <c r="B1140" s="234"/>
      <c r="C1140" s="235"/>
      <c r="D1140" s="236" t="s">
        <v>225</v>
      </c>
      <c r="E1140" s="237" t="s">
        <v>32</v>
      </c>
      <c r="F1140" s="238" t="s">
        <v>5363</v>
      </c>
      <c r="G1140" s="235"/>
      <c r="H1140" s="237" t="s">
        <v>32</v>
      </c>
      <c r="I1140" s="239"/>
      <c r="J1140" s="235"/>
      <c r="K1140" s="235"/>
      <c r="L1140" s="240"/>
      <c r="M1140" s="241"/>
      <c r="N1140" s="242"/>
      <c r="O1140" s="242"/>
      <c r="P1140" s="242"/>
      <c r="Q1140" s="242"/>
      <c r="R1140" s="242"/>
      <c r="S1140" s="242"/>
      <c r="T1140" s="243"/>
      <c r="U1140" s="13"/>
      <c r="V1140" s="13"/>
      <c r="W1140" s="13"/>
      <c r="X1140" s="13"/>
      <c r="Y1140" s="13"/>
      <c r="Z1140" s="13"/>
      <c r="AA1140" s="13"/>
      <c r="AB1140" s="13"/>
      <c r="AC1140" s="13"/>
      <c r="AD1140" s="13"/>
      <c r="AE1140" s="13"/>
      <c r="AT1140" s="244" t="s">
        <v>225</v>
      </c>
      <c r="AU1140" s="244" t="s">
        <v>85</v>
      </c>
      <c r="AV1140" s="13" t="s">
        <v>83</v>
      </c>
      <c r="AW1140" s="13" t="s">
        <v>38</v>
      </c>
      <c r="AX1140" s="13" t="s">
        <v>76</v>
      </c>
      <c r="AY1140" s="244" t="s">
        <v>214</v>
      </c>
    </row>
    <row r="1141" s="13" customFormat="1">
      <c r="A1141" s="13"/>
      <c r="B1141" s="234"/>
      <c r="C1141" s="235"/>
      <c r="D1141" s="236" t="s">
        <v>225</v>
      </c>
      <c r="E1141" s="237" t="s">
        <v>32</v>
      </c>
      <c r="F1141" s="238" t="s">
        <v>5364</v>
      </c>
      <c r="G1141" s="235"/>
      <c r="H1141" s="237" t="s">
        <v>32</v>
      </c>
      <c r="I1141" s="239"/>
      <c r="J1141" s="235"/>
      <c r="K1141" s="235"/>
      <c r="L1141" s="240"/>
      <c r="M1141" s="241"/>
      <c r="N1141" s="242"/>
      <c r="O1141" s="242"/>
      <c r="P1141" s="242"/>
      <c r="Q1141" s="242"/>
      <c r="R1141" s="242"/>
      <c r="S1141" s="242"/>
      <c r="T1141" s="243"/>
      <c r="U1141" s="13"/>
      <c r="V1141" s="13"/>
      <c r="W1141" s="13"/>
      <c r="X1141" s="13"/>
      <c r="Y1141" s="13"/>
      <c r="Z1141" s="13"/>
      <c r="AA1141" s="13"/>
      <c r="AB1141" s="13"/>
      <c r="AC1141" s="13"/>
      <c r="AD1141" s="13"/>
      <c r="AE1141" s="13"/>
      <c r="AT1141" s="244" t="s">
        <v>225</v>
      </c>
      <c r="AU1141" s="244" t="s">
        <v>85</v>
      </c>
      <c r="AV1141" s="13" t="s">
        <v>83</v>
      </c>
      <c r="AW1141" s="13" t="s">
        <v>38</v>
      </c>
      <c r="AX1141" s="13" t="s">
        <v>76</v>
      </c>
      <c r="AY1141" s="244" t="s">
        <v>214</v>
      </c>
    </row>
    <row r="1142" s="13" customFormat="1">
      <c r="A1142" s="13"/>
      <c r="B1142" s="234"/>
      <c r="C1142" s="235"/>
      <c r="D1142" s="236" t="s">
        <v>225</v>
      </c>
      <c r="E1142" s="237" t="s">
        <v>32</v>
      </c>
      <c r="F1142" s="238" t="s">
        <v>5365</v>
      </c>
      <c r="G1142" s="235"/>
      <c r="H1142" s="237" t="s">
        <v>32</v>
      </c>
      <c r="I1142" s="239"/>
      <c r="J1142" s="235"/>
      <c r="K1142" s="235"/>
      <c r="L1142" s="240"/>
      <c r="M1142" s="241"/>
      <c r="N1142" s="242"/>
      <c r="O1142" s="242"/>
      <c r="P1142" s="242"/>
      <c r="Q1142" s="242"/>
      <c r="R1142" s="242"/>
      <c r="S1142" s="242"/>
      <c r="T1142" s="243"/>
      <c r="U1142" s="13"/>
      <c r="V1142" s="13"/>
      <c r="W1142" s="13"/>
      <c r="X1142" s="13"/>
      <c r="Y1142" s="13"/>
      <c r="Z1142" s="13"/>
      <c r="AA1142" s="13"/>
      <c r="AB1142" s="13"/>
      <c r="AC1142" s="13"/>
      <c r="AD1142" s="13"/>
      <c r="AE1142" s="13"/>
      <c r="AT1142" s="244" t="s">
        <v>225</v>
      </c>
      <c r="AU1142" s="244" t="s">
        <v>85</v>
      </c>
      <c r="AV1142" s="13" t="s">
        <v>83</v>
      </c>
      <c r="AW1142" s="13" t="s">
        <v>38</v>
      </c>
      <c r="AX1142" s="13" t="s">
        <v>76</v>
      </c>
      <c r="AY1142" s="244" t="s">
        <v>214</v>
      </c>
    </row>
    <row r="1143" s="13" customFormat="1">
      <c r="A1143" s="13"/>
      <c r="B1143" s="234"/>
      <c r="C1143" s="235"/>
      <c r="D1143" s="236" t="s">
        <v>225</v>
      </c>
      <c r="E1143" s="237" t="s">
        <v>32</v>
      </c>
      <c r="F1143" s="238" t="s">
        <v>5336</v>
      </c>
      <c r="G1143" s="235"/>
      <c r="H1143" s="237" t="s">
        <v>32</v>
      </c>
      <c r="I1143" s="239"/>
      <c r="J1143" s="235"/>
      <c r="K1143" s="235"/>
      <c r="L1143" s="240"/>
      <c r="M1143" s="241"/>
      <c r="N1143" s="242"/>
      <c r="O1143" s="242"/>
      <c r="P1143" s="242"/>
      <c r="Q1143" s="242"/>
      <c r="R1143" s="242"/>
      <c r="S1143" s="242"/>
      <c r="T1143" s="243"/>
      <c r="U1143" s="13"/>
      <c r="V1143" s="13"/>
      <c r="W1143" s="13"/>
      <c r="X1143" s="13"/>
      <c r="Y1143" s="13"/>
      <c r="Z1143" s="13"/>
      <c r="AA1143" s="13"/>
      <c r="AB1143" s="13"/>
      <c r="AC1143" s="13"/>
      <c r="AD1143" s="13"/>
      <c r="AE1143" s="13"/>
      <c r="AT1143" s="244" t="s">
        <v>225</v>
      </c>
      <c r="AU1143" s="244" t="s">
        <v>85</v>
      </c>
      <c r="AV1143" s="13" t="s">
        <v>83</v>
      </c>
      <c r="AW1143" s="13" t="s">
        <v>38</v>
      </c>
      <c r="AX1143" s="13" t="s">
        <v>76</v>
      </c>
      <c r="AY1143" s="244" t="s">
        <v>214</v>
      </c>
    </row>
    <row r="1144" s="13" customFormat="1">
      <c r="A1144" s="13"/>
      <c r="B1144" s="234"/>
      <c r="C1144" s="235"/>
      <c r="D1144" s="236" t="s">
        <v>225</v>
      </c>
      <c r="E1144" s="237" t="s">
        <v>32</v>
      </c>
      <c r="F1144" s="238" t="s">
        <v>5337</v>
      </c>
      <c r="G1144" s="235"/>
      <c r="H1144" s="237" t="s">
        <v>32</v>
      </c>
      <c r="I1144" s="239"/>
      <c r="J1144" s="235"/>
      <c r="K1144" s="235"/>
      <c r="L1144" s="240"/>
      <c r="M1144" s="241"/>
      <c r="N1144" s="242"/>
      <c r="O1144" s="242"/>
      <c r="P1144" s="242"/>
      <c r="Q1144" s="242"/>
      <c r="R1144" s="242"/>
      <c r="S1144" s="242"/>
      <c r="T1144" s="243"/>
      <c r="U1144" s="13"/>
      <c r="V1144" s="13"/>
      <c r="W1144" s="13"/>
      <c r="X1144" s="13"/>
      <c r="Y1144" s="13"/>
      <c r="Z1144" s="13"/>
      <c r="AA1144" s="13"/>
      <c r="AB1144" s="13"/>
      <c r="AC1144" s="13"/>
      <c r="AD1144" s="13"/>
      <c r="AE1144" s="13"/>
      <c r="AT1144" s="244" t="s">
        <v>225</v>
      </c>
      <c r="AU1144" s="244" t="s">
        <v>85</v>
      </c>
      <c r="AV1144" s="13" t="s">
        <v>83</v>
      </c>
      <c r="AW1144" s="13" t="s">
        <v>38</v>
      </c>
      <c r="AX1144" s="13" t="s">
        <v>76</v>
      </c>
      <c r="AY1144" s="244" t="s">
        <v>214</v>
      </c>
    </row>
    <row r="1145" s="14" customFormat="1">
      <c r="A1145" s="14"/>
      <c r="B1145" s="245"/>
      <c r="C1145" s="246"/>
      <c r="D1145" s="236" t="s">
        <v>225</v>
      </c>
      <c r="E1145" s="247" t="s">
        <v>32</v>
      </c>
      <c r="F1145" s="248" t="s">
        <v>5366</v>
      </c>
      <c r="G1145" s="246"/>
      <c r="H1145" s="249">
        <v>676.5</v>
      </c>
      <c r="I1145" s="250"/>
      <c r="J1145" s="246"/>
      <c r="K1145" s="246"/>
      <c r="L1145" s="251"/>
      <c r="M1145" s="252"/>
      <c r="N1145" s="253"/>
      <c r="O1145" s="253"/>
      <c r="P1145" s="253"/>
      <c r="Q1145" s="253"/>
      <c r="R1145" s="253"/>
      <c r="S1145" s="253"/>
      <c r="T1145" s="254"/>
      <c r="U1145" s="14"/>
      <c r="V1145" s="14"/>
      <c r="W1145" s="14"/>
      <c r="X1145" s="14"/>
      <c r="Y1145" s="14"/>
      <c r="Z1145" s="14"/>
      <c r="AA1145" s="14"/>
      <c r="AB1145" s="14"/>
      <c r="AC1145" s="14"/>
      <c r="AD1145" s="14"/>
      <c r="AE1145" s="14"/>
      <c r="AT1145" s="255" t="s">
        <v>225</v>
      </c>
      <c r="AU1145" s="255" t="s">
        <v>85</v>
      </c>
      <c r="AV1145" s="14" t="s">
        <v>85</v>
      </c>
      <c r="AW1145" s="14" t="s">
        <v>38</v>
      </c>
      <c r="AX1145" s="14" t="s">
        <v>76</v>
      </c>
      <c r="AY1145" s="255" t="s">
        <v>214</v>
      </c>
    </row>
    <row r="1146" s="13" customFormat="1">
      <c r="A1146" s="13"/>
      <c r="B1146" s="234"/>
      <c r="C1146" s="235"/>
      <c r="D1146" s="236" t="s">
        <v>225</v>
      </c>
      <c r="E1146" s="237" t="s">
        <v>32</v>
      </c>
      <c r="F1146" s="238" t="s">
        <v>5367</v>
      </c>
      <c r="G1146" s="235"/>
      <c r="H1146" s="237" t="s">
        <v>32</v>
      </c>
      <c r="I1146" s="239"/>
      <c r="J1146" s="235"/>
      <c r="K1146" s="235"/>
      <c r="L1146" s="240"/>
      <c r="M1146" s="241"/>
      <c r="N1146" s="242"/>
      <c r="O1146" s="242"/>
      <c r="P1146" s="242"/>
      <c r="Q1146" s="242"/>
      <c r="R1146" s="242"/>
      <c r="S1146" s="242"/>
      <c r="T1146" s="243"/>
      <c r="U1146" s="13"/>
      <c r="V1146" s="13"/>
      <c r="W1146" s="13"/>
      <c r="X1146" s="13"/>
      <c r="Y1146" s="13"/>
      <c r="Z1146" s="13"/>
      <c r="AA1146" s="13"/>
      <c r="AB1146" s="13"/>
      <c r="AC1146" s="13"/>
      <c r="AD1146" s="13"/>
      <c r="AE1146" s="13"/>
      <c r="AT1146" s="244" t="s">
        <v>225</v>
      </c>
      <c r="AU1146" s="244" t="s">
        <v>85</v>
      </c>
      <c r="AV1146" s="13" t="s">
        <v>83</v>
      </c>
      <c r="AW1146" s="13" t="s">
        <v>38</v>
      </c>
      <c r="AX1146" s="13" t="s">
        <v>76</v>
      </c>
      <c r="AY1146" s="244" t="s">
        <v>214</v>
      </c>
    </row>
    <row r="1147" s="13" customFormat="1">
      <c r="A1147" s="13"/>
      <c r="B1147" s="234"/>
      <c r="C1147" s="235"/>
      <c r="D1147" s="236" t="s">
        <v>225</v>
      </c>
      <c r="E1147" s="237" t="s">
        <v>32</v>
      </c>
      <c r="F1147" s="238" t="s">
        <v>5297</v>
      </c>
      <c r="G1147" s="235"/>
      <c r="H1147" s="237" t="s">
        <v>32</v>
      </c>
      <c r="I1147" s="239"/>
      <c r="J1147" s="235"/>
      <c r="K1147" s="235"/>
      <c r="L1147" s="240"/>
      <c r="M1147" s="241"/>
      <c r="N1147" s="242"/>
      <c r="O1147" s="242"/>
      <c r="P1147" s="242"/>
      <c r="Q1147" s="242"/>
      <c r="R1147" s="242"/>
      <c r="S1147" s="242"/>
      <c r="T1147" s="243"/>
      <c r="U1147" s="13"/>
      <c r="V1147" s="13"/>
      <c r="W1147" s="13"/>
      <c r="X1147" s="13"/>
      <c r="Y1147" s="13"/>
      <c r="Z1147" s="13"/>
      <c r="AA1147" s="13"/>
      <c r="AB1147" s="13"/>
      <c r="AC1147" s="13"/>
      <c r="AD1147" s="13"/>
      <c r="AE1147" s="13"/>
      <c r="AT1147" s="244" t="s">
        <v>225</v>
      </c>
      <c r="AU1147" s="244" t="s">
        <v>85</v>
      </c>
      <c r="AV1147" s="13" t="s">
        <v>83</v>
      </c>
      <c r="AW1147" s="13" t="s">
        <v>38</v>
      </c>
      <c r="AX1147" s="13" t="s">
        <v>76</v>
      </c>
      <c r="AY1147" s="244" t="s">
        <v>214</v>
      </c>
    </row>
    <row r="1148" s="13" customFormat="1">
      <c r="A1148" s="13"/>
      <c r="B1148" s="234"/>
      <c r="C1148" s="235"/>
      <c r="D1148" s="236" t="s">
        <v>225</v>
      </c>
      <c r="E1148" s="237" t="s">
        <v>32</v>
      </c>
      <c r="F1148" s="238" t="s">
        <v>5298</v>
      </c>
      <c r="G1148" s="235"/>
      <c r="H1148" s="237" t="s">
        <v>32</v>
      </c>
      <c r="I1148" s="239"/>
      <c r="J1148" s="235"/>
      <c r="K1148" s="235"/>
      <c r="L1148" s="240"/>
      <c r="M1148" s="241"/>
      <c r="N1148" s="242"/>
      <c r="O1148" s="242"/>
      <c r="P1148" s="242"/>
      <c r="Q1148" s="242"/>
      <c r="R1148" s="242"/>
      <c r="S1148" s="242"/>
      <c r="T1148" s="243"/>
      <c r="U1148" s="13"/>
      <c r="V1148" s="13"/>
      <c r="W1148" s="13"/>
      <c r="X1148" s="13"/>
      <c r="Y1148" s="13"/>
      <c r="Z1148" s="13"/>
      <c r="AA1148" s="13"/>
      <c r="AB1148" s="13"/>
      <c r="AC1148" s="13"/>
      <c r="AD1148" s="13"/>
      <c r="AE1148" s="13"/>
      <c r="AT1148" s="244" t="s">
        <v>225</v>
      </c>
      <c r="AU1148" s="244" t="s">
        <v>85</v>
      </c>
      <c r="AV1148" s="13" t="s">
        <v>83</v>
      </c>
      <c r="AW1148" s="13" t="s">
        <v>38</v>
      </c>
      <c r="AX1148" s="13" t="s">
        <v>76</v>
      </c>
      <c r="AY1148" s="244" t="s">
        <v>214</v>
      </c>
    </row>
    <row r="1149" s="13" customFormat="1">
      <c r="A1149" s="13"/>
      <c r="B1149" s="234"/>
      <c r="C1149" s="235"/>
      <c r="D1149" s="236" t="s">
        <v>225</v>
      </c>
      <c r="E1149" s="237" t="s">
        <v>32</v>
      </c>
      <c r="F1149" s="238" t="s">
        <v>5299</v>
      </c>
      <c r="G1149" s="235"/>
      <c r="H1149" s="237" t="s">
        <v>32</v>
      </c>
      <c r="I1149" s="239"/>
      <c r="J1149" s="235"/>
      <c r="K1149" s="235"/>
      <c r="L1149" s="240"/>
      <c r="M1149" s="241"/>
      <c r="N1149" s="242"/>
      <c r="O1149" s="242"/>
      <c r="P1149" s="242"/>
      <c r="Q1149" s="242"/>
      <c r="R1149" s="242"/>
      <c r="S1149" s="242"/>
      <c r="T1149" s="243"/>
      <c r="U1149" s="13"/>
      <c r="V1149" s="13"/>
      <c r="W1149" s="13"/>
      <c r="X1149" s="13"/>
      <c r="Y1149" s="13"/>
      <c r="Z1149" s="13"/>
      <c r="AA1149" s="13"/>
      <c r="AB1149" s="13"/>
      <c r="AC1149" s="13"/>
      <c r="AD1149" s="13"/>
      <c r="AE1149" s="13"/>
      <c r="AT1149" s="244" t="s">
        <v>225</v>
      </c>
      <c r="AU1149" s="244" t="s">
        <v>85</v>
      </c>
      <c r="AV1149" s="13" t="s">
        <v>83</v>
      </c>
      <c r="AW1149" s="13" t="s">
        <v>38</v>
      </c>
      <c r="AX1149" s="13" t="s">
        <v>76</v>
      </c>
      <c r="AY1149" s="244" t="s">
        <v>214</v>
      </c>
    </row>
    <row r="1150" s="13" customFormat="1">
      <c r="A1150" s="13"/>
      <c r="B1150" s="234"/>
      <c r="C1150" s="235"/>
      <c r="D1150" s="236" t="s">
        <v>225</v>
      </c>
      <c r="E1150" s="237" t="s">
        <v>32</v>
      </c>
      <c r="F1150" s="238" t="s">
        <v>5298</v>
      </c>
      <c r="G1150" s="235"/>
      <c r="H1150" s="237" t="s">
        <v>32</v>
      </c>
      <c r="I1150" s="239"/>
      <c r="J1150" s="235"/>
      <c r="K1150" s="235"/>
      <c r="L1150" s="240"/>
      <c r="M1150" s="241"/>
      <c r="N1150" s="242"/>
      <c r="O1150" s="242"/>
      <c r="P1150" s="242"/>
      <c r="Q1150" s="242"/>
      <c r="R1150" s="242"/>
      <c r="S1150" s="242"/>
      <c r="T1150" s="243"/>
      <c r="U1150" s="13"/>
      <c r="V1150" s="13"/>
      <c r="W1150" s="13"/>
      <c r="X1150" s="13"/>
      <c r="Y1150" s="13"/>
      <c r="Z1150" s="13"/>
      <c r="AA1150" s="13"/>
      <c r="AB1150" s="13"/>
      <c r="AC1150" s="13"/>
      <c r="AD1150" s="13"/>
      <c r="AE1150" s="13"/>
      <c r="AT1150" s="244" t="s">
        <v>225</v>
      </c>
      <c r="AU1150" s="244" t="s">
        <v>85</v>
      </c>
      <c r="AV1150" s="13" t="s">
        <v>83</v>
      </c>
      <c r="AW1150" s="13" t="s">
        <v>38</v>
      </c>
      <c r="AX1150" s="13" t="s">
        <v>76</v>
      </c>
      <c r="AY1150" s="244" t="s">
        <v>214</v>
      </c>
    </row>
    <row r="1151" s="13" customFormat="1">
      <c r="A1151" s="13"/>
      <c r="B1151" s="234"/>
      <c r="C1151" s="235"/>
      <c r="D1151" s="236" t="s">
        <v>225</v>
      </c>
      <c r="E1151" s="237" t="s">
        <v>32</v>
      </c>
      <c r="F1151" s="238" t="s">
        <v>5300</v>
      </c>
      <c r="G1151" s="235"/>
      <c r="H1151" s="237" t="s">
        <v>32</v>
      </c>
      <c r="I1151" s="239"/>
      <c r="J1151" s="235"/>
      <c r="K1151" s="235"/>
      <c r="L1151" s="240"/>
      <c r="M1151" s="241"/>
      <c r="N1151" s="242"/>
      <c r="O1151" s="242"/>
      <c r="P1151" s="242"/>
      <c r="Q1151" s="242"/>
      <c r="R1151" s="242"/>
      <c r="S1151" s="242"/>
      <c r="T1151" s="243"/>
      <c r="U1151" s="13"/>
      <c r="V1151" s="13"/>
      <c r="W1151" s="13"/>
      <c r="X1151" s="13"/>
      <c r="Y1151" s="13"/>
      <c r="Z1151" s="13"/>
      <c r="AA1151" s="13"/>
      <c r="AB1151" s="13"/>
      <c r="AC1151" s="13"/>
      <c r="AD1151" s="13"/>
      <c r="AE1151" s="13"/>
      <c r="AT1151" s="244" t="s">
        <v>225</v>
      </c>
      <c r="AU1151" s="244" t="s">
        <v>85</v>
      </c>
      <c r="AV1151" s="13" t="s">
        <v>83</v>
      </c>
      <c r="AW1151" s="13" t="s">
        <v>38</v>
      </c>
      <c r="AX1151" s="13" t="s">
        <v>76</v>
      </c>
      <c r="AY1151" s="244" t="s">
        <v>214</v>
      </c>
    </row>
    <row r="1152" s="13" customFormat="1">
      <c r="A1152" s="13"/>
      <c r="B1152" s="234"/>
      <c r="C1152" s="235"/>
      <c r="D1152" s="236" t="s">
        <v>225</v>
      </c>
      <c r="E1152" s="237" t="s">
        <v>32</v>
      </c>
      <c r="F1152" s="238" t="s">
        <v>5301</v>
      </c>
      <c r="G1152" s="235"/>
      <c r="H1152" s="237" t="s">
        <v>32</v>
      </c>
      <c r="I1152" s="239"/>
      <c r="J1152" s="235"/>
      <c r="K1152" s="235"/>
      <c r="L1152" s="240"/>
      <c r="M1152" s="241"/>
      <c r="N1152" s="242"/>
      <c r="O1152" s="242"/>
      <c r="P1152" s="242"/>
      <c r="Q1152" s="242"/>
      <c r="R1152" s="242"/>
      <c r="S1152" s="242"/>
      <c r="T1152" s="243"/>
      <c r="U1152" s="13"/>
      <c r="V1152" s="13"/>
      <c r="W1152" s="13"/>
      <c r="X1152" s="13"/>
      <c r="Y1152" s="13"/>
      <c r="Z1152" s="13"/>
      <c r="AA1152" s="13"/>
      <c r="AB1152" s="13"/>
      <c r="AC1152" s="13"/>
      <c r="AD1152" s="13"/>
      <c r="AE1152" s="13"/>
      <c r="AT1152" s="244" t="s">
        <v>225</v>
      </c>
      <c r="AU1152" s="244" t="s">
        <v>85</v>
      </c>
      <c r="AV1152" s="13" t="s">
        <v>83</v>
      </c>
      <c r="AW1152" s="13" t="s">
        <v>38</v>
      </c>
      <c r="AX1152" s="13" t="s">
        <v>76</v>
      </c>
      <c r="AY1152" s="244" t="s">
        <v>214</v>
      </c>
    </row>
    <row r="1153" s="13" customFormat="1">
      <c r="A1153" s="13"/>
      <c r="B1153" s="234"/>
      <c r="C1153" s="235"/>
      <c r="D1153" s="236" t="s">
        <v>225</v>
      </c>
      <c r="E1153" s="237" t="s">
        <v>32</v>
      </c>
      <c r="F1153" s="238" t="s">
        <v>5302</v>
      </c>
      <c r="G1153" s="235"/>
      <c r="H1153" s="237" t="s">
        <v>32</v>
      </c>
      <c r="I1153" s="239"/>
      <c r="J1153" s="235"/>
      <c r="K1153" s="235"/>
      <c r="L1153" s="240"/>
      <c r="M1153" s="241"/>
      <c r="N1153" s="242"/>
      <c r="O1153" s="242"/>
      <c r="P1153" s="242"/>
      <c r="Q1153" s="242"/>
      <c r="R1153" s="242"/>
      <c r="S1153" s="242"/>
      <c r="T1153" s="243"/>
      <c r="U1153" s="13"/>
      <c r="V1153" s="13"/>
      <c r="W1153" s="13"/>
      <c r="X1153" s="13"/>
      <c r="Y1153" s="13"/>
      <c r="Z1153" s="13"/>
      <c r="AA1153" s="13"/>
      <c r="AB1153" s="13"/>
      <c r="AC1153" s="13"/>
      <c r="AD1153" s="13"/>
      <c r="AE1153" s="13"/>
      <c r="AT1153" s="244" t="s">
        <v>225</v>
      </c>
      <c r="AU1153" s="244" t="s">
        <v>85</v>
      </c>
      <c r="AV1153" s="13" t="s">
        <v>83</v>
      </c>
      <c r="AW1153" s="13" t="s">
        <v>38</v>
      </c>
      <c r="AX1153" s="13" t="s">
        <v>76</v>
      </c>
      <c r="AY1153" s="244" t="s">
        <v>214</v>
      </c>
    </row>
    <row r="1154" s="13" customFormat="1">
      <c r="A1154" s="13"/>
      <c r="B1154" s="234"/>
      <c r="C1154" s="235"/>
      <c r="D1154" s="236" t="s">
        <v>225</v>
      </c>
      <c r="E1154" s="237" t="s">
        <v>32</v>
      </c>
      <c r="F1154" s="238" t="s">
        <v>5303</v>
      </c>
      <c r="G1154" s="235"/>
      <c r="H1154" s="237" t="s">
        <v>32</v>
      </c>
      <c r="I1154" s="239"/>
      <c r="J1154" s="235"/>
      <c r="K1154" s="235"/>
      <c r="L1154" s="240"/>
      <c r="M1154" s="241"/>
      <c r="N1154" s="242"/>
      <c r="O1154" s="242"/>
      <c r="P1154" s="242"/>
      <c r="Q1154" s="242"/>
      <c r="R1154" s="242"/>
      <c r="S1154" s="242"/>
      <c r="T1154" s="243"/>
      <c r="U1154" s="13"/>
      <c r="V1154" s="13"/>
      <c r="W1154" s="13"/>
      <c r="X1154" s="13"/>
      <c r="Y1154" s="13"/>
      <c r="Z1154" s="13"/>
      <c r="AA1154" s="13"/>
      <c r="AB1154" s="13"/>
      <c r="AC1154" s="13"/>
      <c r="AD1154" s="13"/>
      <c r="AE1154" s="13"/>
      <c r="AT1154" s="244" t="s">
        <v>225</v>
      </c>
      <c r="AU1154" s="244" t="s">
        <v>85</v>
      </c>
      <c r="AV1154" s="13" t="s">
        <v>83</v>
      </c>
      <c r="AW1154" s="13" t="s">
        <v>38</v>
      </c>
      <c r="AX1154" s="13" t="s">
        <v>76</v>
      </c>
      <c r="AY1154" s="244" t="s">
        <v>214</v>
      </c>
    </row>
    <row r="1155" s="13" customFormat="1">
      <c r="A1155" s="13"/>
      <c r="B1155" s="234"/>
      <c r="C1155" s="235"/>
      <c r="D1155" s="236" t="s">
        <v>225</v>
      </c>
      <c r="E1155" s="237" t="s">
        <v>32</v>
      </c>
      <c r="F1155" s="238" t="s">
        <v>5304</v>
      </c>
      <c r="G1155" s="235"/>
      <c r="H1155" s="237" t="s">
        <v>32</v>
      </c>
      <c r="I1155" s="239"/>
      <c r="J1155" s="235"/>
      <c r="K1155" s="235"/>
      <c r="L1155" s="240"/>
      <c r="M1155" s="241"/>
      <c r="N1155" s="242"/>
      <c r="O1155" s="242"/>
      <c r="P1155" s="242"/>
      <c r="Q1155" s="242"/>
      <c r="R1155" s="242"/>
      <c r="S1155" s="242"/>
      <c r="T1155" s="243"/>
      <c r="U1155" s="13"/>
      <c r="V1155" s="13"/>
      <c r="W1155" s="13"/>
      <c r="X1155" s="13"/>
      <c r="Y1155" s="13"/>
      <c r="Z1155" s="13"/>
      <c r="AA1155" s="13"/>
      <c r="AB1155" s="13"/>
      <c r="AC1155" s="13"/>
      <c r="AD1155" s="13"/>
      <c r="AE1155" s="13"/>
      <c r="AT1155" s="244" t="s">
        <v>225</v>
      </c>
      <c r="AU1155" s="244" t="s">
        <v>85</v>
      </c>
      <c r="AV1155" s="13" t="s">
        <v>83</v>
      </c>
      <c r="AW1155" s="13" t="s">
        <v>38</v>
      </c>
      <c r="AX1155" s="13" t="s">
        <v>76</v>
      </c>
      <c r="AY1155" s="244" t="s">
        <v>214</v>
      </c>
    </row>
    <row r="1156" s="14" customFormat="1">
      <c r="A1156" s="14"/>
      <c r="B1156" s="245"/>
      <c r="C1156" s="246"/>
      <c r="D1156" s="236" t="s">
        <v>225</v>
      </c>
      <c r="E1156" s="247" t="s">
        <v>32</v>
      </c>
      <c r="F1156" s="248" t="s">
        <v>5368</v>
      </c>
      <c r="G1156" s="246"/>
      <c r="H1156" s="249">
        <v>165</v>
      </c>
      <c r="I1156" s="250"/>
      <c r="J1156" s="246"/>
      <c r="K1156" s="246"/>
      <c r="L1156" s="251"/>
      <c r="M1156" s="252"/>
      <c r="N1156" s="253"/>
      <c r="O1156" s="253"/>
      <c r="P1156" s="253"/>
      <c r="Q1156" s="253"/>
      <c r="R1156" s="253"/>
      <c r="S1156" s="253"/>
      <c r="T1156" s="254"/>
      <c r="U1156" s="14"/>
      <c r="V1156" s="14"/>
      <c r="W1156" s="14"/>
      <c r="X1156" s="14"/>
      <c r="Y1156" s="14"/>
      <c r="Z1156" s="14"/>
      <c r="AA1156" s="14"/>
      <c r="AB1156" s="14"/>
      <c r="AC1156" s="14"/>
      <c r="AD1156" s="14"/>
      <c r="AE1156" s="14"/>
      <c r="AT1156" s="255" t="s">
        <v>225</v>
      </c>
      <c r="AU1156" s="255" t="s">
        <v>85</v>
      </c>
      <c r="AV1156" s="14" t="s">
        <v>85</v>
      </c>
      <c r="AW1156" s="14" t="s">
        <v>38</v>
      </c>
      <c r="AX1156" s="14" t="s">
        <v>76</v>
      </c>
      <c r="AY1156" s="255" t="s">
        <v>214</v>
      </c>
    </row>
    <row r="1157" s="16" customFormat="1">
      <c r="A1157" s="16"/>
      <c r="B1157" s="278"/>
      <c r="C1157" s="279"/>
      <c r="D1157" s="236" t="s">
        <v>225</v>
      </c>
      <c r="E1157" s="280" t="s">
        <v>32</v>
      </c>
      <c r="F1157" s="281" t="s">
        <v>753</v>
      </c>
      <c r="G1157" s="279"/>
      <c r="H1157" s="282">
        <v>841.5</v>
      </c>
      <c r="I1157" s="283"/>
      <c r="J1157" s="279"/>
      <c r="K1157" s="279"/>
      <c r="L1157" s="284"/>
      <c r="M1157" s="285"/>
      <c r="N1157" s="286"/>
      <c r="O1157" s="286"/>
      <c r="P1157" s="286"/>
      <c r="Q1157" s="286"/>
      <c r="R1157" s="286"/>
      <c r="S1157" s="286"/>
      <c r="T1157" s="287"/>
      <c r="U1157" s="16"/>
      <c r="V1157" s="16"/>
      <c r="W1157" s="16"/>
      <c r="X1157" s="16"/>
      <c r="Y1157" s="16"/>
      <c r="Z1157" s="16"/>
      <c r="AA1157" s="16"/>
      <c r="AB1157" s="16"/>
      <c r="AC1157" s="16"/>
      <c r="AD1157" s="16"/>
      <c r="AE1157" s="16"/>
      <c r="AT1157" s="288" t="s">
        <v>225</v>
      </c>
      <c r="AU1157" s="288" t="s">
        <v>85</v>
      </c>
      <c r="AV1157" s="16" t="s">
        <v>234</v>
      </c>
      <c r="AW1157" s="16" t="s">
        <v>38</v>
      </c>
      <c r="AX1157" s="16" t="s">
        <v>76</v>
      </c>
      <c r="AY1157" s="288" t="s">
        <v>214</v>
      </c>
    </row>
    <row r="1158" s="13" customFormat="1">
      <c r="A1158" s="13"/>
      <c r="B1158" s="234"/>
      <c r="C1158" s="235"/>
      <c r="D1158" s="236" t="s">
        <v>225</v>
      </c>
      <c r="E1158" s="237" t="s">
        <v>32</v>
      </c>
      <c r="F1158" s="238" t="s">
        <v>5369</v>
      </c>
      <c r="G1158" s="235"/>
      <c r="H1158" s="237" t="s">
        <v>32</v>
      </c>
      <c r="I1158" s="239"/>
      <c r="J1158" s="235"/>
      <c r="K1158" s="235"/>
      <c r="L1158" s="240"/>
      <c r="M1158" s="241"/>
      <c r="N1158" s="242"/>
      <c r="O1158" s="242"/>
      <c r="P1158" s="242"/>
      <c r="Q1158" s="242"/>
      <c r="R1158" s="242"/>
      <c r="S1158" s="242"/>
      <c r="T1158" s="243"/>
      <c r="U1158" s="13"/>
      <c r="V1158" s="13"/>
      <c r="W1158" s="13"/>
      <c r="X1158" s="13"/>
      <c r="Y1158" s="13"/>
      <c r="Z1158" s="13"/>
      <c r="AA1158" s="13"/>
      <c r="AB1158" s="13"/>
      <c r="AC1158" s="13"/>
      <c r="AD1158" s="13"/>
      <c r="AE1158" s="13"/>
      <c r="AT1158" s="244" t="s">
        <v>225</v>
      </c>
      <c r="AU1158" s="244" t="s">
        <v>85</v>
      </c>
      <c r="AV1158" s="13" t="s">
        <v>83</v>
      </c>
      <c r="AW1158" s="13" t="s">
        <v>38</v>
      </c>
      <c r="AX1158" s="13" t="s">
        <v>76</v>
      </c>
      <c r="AY1158" s="244" t="s">
        <v>214</v>
      </c>
    </row>
    <row r="1159" s="13" customFormat="1">
      <c r="A1159" s="13"/>
      <c r="B1159" s="234"/>
      <c r="C1159" s="235"/>
      <c r="D1159" s="236" t="s">
        <v>225</v>
      </c>
      <c r="E1159" s="237" t="s">
        <v>32</v>
      </c>
      <c r="F1159" s="238" t="s">
        <v>5370</v>
      </c>
      <c r="G1159" s="235"/>
      <c r="H1159" s="237" t="s">
        <v>32</v>
      </c>
      <c r="I1159" s="239"/>
      <c r="J1159" s="235"/>
      <c r="K1159" s="235"/>
      <c r="L1159" s="240"/>
      <c r="M1159" s="241"/>
      <c r="N1159" s="242"/>
      <c r="O1159" s="242"/>
      <c r="P1159" s="242"/>
      <c r="Q1159" s="242"/>
      <c r="R1159" s="242"/>
      <c r="S1159" s="242"/>
      <c r="T1159" s="243"/>
      <c r="U1159" s="13"/>
      <c r="V1159" s="13"/>
      <c r="W1159" s="13"/>
      <c r="X1159" s="13"/>
      <c r="Y1159" s="13"/>
      <c r="Z1159" s="13"/>
      <c r="AA1159" s="13"/>
      <c r="AB1159" s="13"/>
      <c r="AC1159" s="13"/>
      <c r="AD1159" s="13"/>
      <c r="AE1159" s="13"/>
      <c r="AT1159" s="244" t="s">
        <v>225</v>
      </c>
      <c r="AU1159" s="244" t="s">
        <v>85</v>
      </c>
      <c r="AV1159" s="13" t="s">
        <v>83</v>
      </c>
      <c r="AW1159" s="13" t="s">
        <v>38</v>
      </c>
      <c r="AX1159" s="13" t="s">
        <v>76</v>
      </c>
      <c r="AY1159" s="244" t="s">
        <v>214</v>
      </c>
    </row>
    <row r="1160" s="13" customFormat="1">
      <c r="A1160" s="13"/>
      <c r="B1160" s="234"/>
      <c r="C1160" s="235"/>
      <c r="D1160" s="236" t="s">
        <v>225</v>
      </c>
      <c r="E1160" s="237" t="s">
        <v>32</v>
      </c>
      <c r="F1160" s="238" t="s">
        <v>5371</v>
      </c>
      <c r="G1160" s="235"/>
      <c r="H1160" s="237" t="s">
        <v>32</v>
      </c>
      <c r="I1160" s="239"/>
      <c r="J1160" s="235"/>
      <c r="K1160" s="235"/>
      <c r="L1160" s="240"/>
      <c r="M1160" s="241"/>
      <c r="N1160" s="242"/>
      <c r="O1160" s="242"/>
      <c r="P1160" s="242"/>
      <c r="Q1160" s="242"/>
      <c r="R1160" s="242"/>
      <c r="S1160" s="242"/>
      <c r="T1160" s="243"/>
      <c r="U1160" s="13"/>
      <c r="V1160" s="13"/>
      <c r="W1160" s="13"/>
      <c r="X1160" s="13"/>
      <c r="Y1160" s="13"/>
      <c r="Z1160" s="13"/>
      <c r="AA1160" s="13"/>
      <c r="AB1160" s="13"/>
      <c r="AC1160" s="13"/>
      <c r="AD1160" s="13"/>
      <c r="AE1160" s="13"/>
      <c r="AT1160" s="244" t="s">
        <v>225</v>
      </c>
      <c r="AU1160" s="244" t="s">
        <v>85</v>
      </c>
      <c r="AV1160" s="13" t="s">
        <v>83</v>
      </c>
      <c r="AW1160" s="13" t="s">
        <v>38</v>
      </c>
      <c r="AX1160" s="13" t="s">
        <v>76</v>
      </c>
      <c r="AY1160" s="244" t="s">
        <v>214</v>
      </c>
    </row>
    <row r="1161" s="13" customFormat="1">
      <c r="A1161" s="13"/>
      <c r="B1161" s="234"/>
      <c r="C1161" s="235"/>
      <c r="D1161" s="236" t="s">
        <v>225</v>
      </c>
      <c r="E1161" s="237" t="s">
        <v>32</v>
      </c>
      <c r="F1161" s="238" t="s">
        <v>5358</v>
      </c>
      <c r="G1161" s="235"/>
      <c r="H1161" s="237" t="s">
        <v>32</v>
      </c>
      <c r="I1161" s="239"/>
      <c r="J1161" s="235"/>
      <c r="K1161" s="235"/>
      <c r="L1161" s="240"/>
      <c r="M1161" s="241"/>
      <c r="N1161" s="242"/>
      <c r="O1161" s="242"/>
      <c r="P1161" s="242"/>
      <c r="Q1161" s="242"/>
      <c r="R1161" s="242"/>
      <c r="S1161" s="242"/>
      <c r="T1161" s="243"/>
      <c r="U1161" s="13"/>
      <c r="V1161" s="13"/>
      <c r="W1161" s="13"/>
      <c r="X1161" s="13"/>
      <c r="Y1161" s="13"/>
      <c r="Z1161" s="13"/>
      <c r="AA1161" s="13"/>
      <c r="AB1161" s="13"/>
      <c r="AC1161" s="13"/>
      <c r="AD1161" s="13"/>
      <c r="AE1161" s="13"/>
      <c r="AT1161" s="244" t="s">
        <v>225</v>
      </c>
      <c r="AU1161" s="244" t="s">
        <v>85</v>
      </c>
      <c r="AV1161" s="13" t="s">
        <v>83</v>
      </c>
      <c r="AW1161" s="13" t="s">
        <v>38</v>
      </c>
      <c r="AX1161" s="13" t="s">
        <v>76</v>
      </c>
      <c r="AY1161" s="244" t="s">
        <v>214</v>
      </c>
    </row>
    <row r="1162" s="13" customFormat="1">
      <c r="A1162" s="13"/>
      <c r="B1162" s="234"/>
      <c r="C1162" s="235"/>
      <c r="D1162" s="236" t="s">
        <v>225</v>
      </c>
      <c r="E1162" s="237" t="s">
        <v>32</v>
      </c>
      <c r="F1162" s="238" t="s">
        <v>5359</v>
      </c>
      <c r="G1162" s="235"/>
      <c r="H1162" s="237" t="s">
        <v>32</v>
      </c>
      <c r="I1162" s="239"/>
      <c r="J1162" s="235"/>
      <c r="K1162" s="235"/>
      <c r="L1162" s="240"/>
      <c r="M1162" s="241"/>
      <c r="N1162" s="242"/>
      <c r="O1162" s="242"/>
      <c r="P1162" s="242"/>
      <c r="Q1162" s="242"/>
      <c r="R1162" s="242"/>
      <c r="S1162" s="242"/>
      <c r="T1162" s="243"/>
      <c r="U1162" s="13"/>
      <c r="V1162" s="13"/>
      <c r="W1162" s="13"/>
      <c r="X1162" s="13"/>
      <c r="Y1162" s="13"/>
      <c r="Z1162" s="13"/>
      <c r="AA1162" s="13"/>
      <c r="AB1162" s="13"/>
      <c r="AC1162" s="13"/>
      <c r="AD1162" s="13"/>
      <c r="AE1162" s="13"/>
      <c r="AT1162" s="244" t="s">
        <v>225</v>
      </c>
      <c r="AU1162" s="244" t="s">
        <v>85</v>
      </c>
      <c r="AV1162" s="13" t="s">
        <v>83</v>
      </c>
      <c r="AW1162" s="13" t="s">
        <v>38</v>
      </c>
      <c r="AX1162" s="13" t="s">
        <v>76</v>
      </c>
      <c r="AY1162" s="244" t="s">
        <v>214</v>
      </c>
    </row>
    <row r="1163" s="13" customFormat="1">
      <c r="A1163" s="13"/>
      <c r="B1163" s="234"/>
      <c r="C1163" s="235"/>
      <c r="D1163" s="236" t="s">
        <v>225</v>
      </c>
      <c r="E1163" s="237" t="s">
        <v>32</v>
      </c>
      <c r="F1163" s="238" t="s">
        <v>5360</v>
      </c>
      <c r="G1163" s="235"/>
      <c r="H1163" s="237" t="s">
        <v>32</v>
      </c>
      <c r="I1163" s="239"/>
      <c r="J1163" s="235"/>
      <c r="K1163" s="235"/>
      <c r="L1163" s="240"/>
      <c r="M1163" s="241"/>
      <c r="N1163" s="242"/>
      <c r="O1163" s="242"/>
      <c r="P1163" s="242"/>
      <c r="Q1163" s="242"/>
      <c r="R1163" s="242"/>
      <c r="S1163" s="242"/>
      <c r="T1163" s="243"/>
      <c r="U1163" s="13"/>
      <c r="V1163" s="13"/>
      <c r="W1163" s="13"/>
      <c r="X1163" s="13"/>
      <c r="Y1163" s="13"/>
      <c r="Z1163" s="13"/>
      <c r="AA1163" s="13"/>
      <c r="AB1163" s="13"/>
      <c r="AC1163" s="13"/>
      <c r="AD1163" s="13"/>
      <c r="AE1163" s="13"/>
      <c r="AT1163" s="244" t="s">
        <v>225</v>
      </c>
      <c r="AU1163" s="244" t="s">
        <v>85</v>
      </c>
      <c r="AV1163" s="13" t="s">
        <v>83</v>
      </c>
      <c r="AW1163" s="13" t="s">
        <v>38</v>
      </c>
      <c r="AX1163" s="13" t="s">
        <v>76</v>
      </c>
      <c r="AY1163" s="244" t="s">
        <v>214</v>
      </c>
    </row>
    <row r="1164" s="13" customFormat="1">
      <c r="A1164" s="13"/>
      <c r="B1164" s="234"/>
      <c r="C1164" s="235"/>
      <c r="D1164" s="236" t="s">
        <v>225</v>
      </c>
      <c r="E1164" s="237" t="s">
        <v>32</v>
      </c>
      <c r="F1164" s="238" t="s">
        <v>5361</v>
      </c>
      <c r="G1164" s="235"/>
      <c r="H1164" s="237" t="s">
        <v>32</v>
      </c>
      <c r="I1164" s="239"/>
      <c r="J1164" s="235"/>
      <c r="K1164" s="235"/>
      <c r="L1164" s="240"/>
      <c r="M1164" s="241"/>
      <c r="N1164" s="242"/>
      <c r="O1164" s="242"/>
      <c r="P1164" s="242"/>
      <c r="Q1164" s="242"/>
      <c r="R1164" s="242"/>
      <c r="S1164" s="242"/>
      <c r="T1164" s="243"/>
      <c r="U1164" s="13"/>
      <c r="V1164" s="13"/>
      <c r="W1164" s="13"/>
      <c r="X1164" s="13"/>
      <c r="Y1164" s="13"/>
      <c r="Z1164" s="13"/>
      <c r="AA1164" s="13"/>
      <c r="AB1164" s="13"/>
      <c r="AC1164" s="13"/>
      <c r="AD1164" s="13"/>
      <c r="AE1164" s="13"/>
      <c r="AT1164" s="244" t="s">
        <v>225</v>
      </c>
      <c r="AU1164" s="244" t="s">
        <v>85</v>
      </c>
      <c r="AV1164" s="13" t="s">
        <v>83</v>
      </c>
      <c r="AW1164" s="13" t="s">
        <v>38</v>
      </c>
      <c r="AX1164" s="13" t="s">
        <v>76</v>
      </c>
      <c r="AY1164" s="244" t="s">
        <v>214</v>
      </c>
    </row>
    <row r="1165" s="13" customFormat="1">
      <c r="A1165" s="13"/>
      <c r="B1165" s="234"/>
      <c r="C1165" s="235"/>
      <c r="D1165" s="236" t="s">
        <v>225</v>
      </c>
      <c r="E1165" s="237" t="s">
        <v>32</v>
      </c>
      <c r="F1165" s="238" t="s">
        <v>5372</v>
      </c>
      <c r="G1165" s="235"/>
      <c r="H1165" s="237" t="s">
        <v>32</v>
      </c>
      <c r="I1165" s="239"/>
      <c r="J1165" s="235"/>
      <c r="K1165" s="235"/>
      <c r="L1165" s="240"/>
      <c r="M1165" s="241"/>
      <c r="N1165" s="242"/>
      <c r="O1165" s="242"/>
      <c r="P1165" s="242"/>
      <c r="Q1165" s="242"/>
      <c r="R1165" s="242"/>
      <c r="S1165" s="242"/>
      <c r="T1165" s="243"/>
      <c r="U1165" s="13"/>
      <c r="V1165" s="13"/>
      <c r="W1165" s="13"/>
      <c r="X1165" s="13"/>
      <c r="Y1165" s="13"/>
      <c r="Z1165" s="13"/>
      <c r="AA1165" s="13"/>
      <c r="AB1165" s="13"/>
      <c r="AC1165" s="13"/>
      <c r="AD1165" s="13"/>
      <c r="AE1165" s="13"/>
      <c r="AT1165" s="244" t="s">
        <v>225</v>
      </c>
      <c r="AU1165" s="244" t="s">
        <v>85</v>
      </c>
      <c r="AV1165" s="13" t="s">
        <v>83</v>
      </c>
      <c r="AW1165" s="13" t="s">
        <v>38</v>
      </c>
      <c r="AX1165" s="13" t="s">
        <v>76</v>
      </c>
      <c r="AY1165" s="244" t="s">
        <v>214</v>
      </c>
    </row>
    <row r="1166" s="13" customFormat="1">
      <c r="A1166" s="13"/>
      <c r="B1166" s="234"/>
      <c r="C1166" s="235"/>
      <c r="D1166" s="236" t="s">
        <v>225</v>
      </c>
      <c r="E1166" s="237" t="s">
        <v>32</v>
      </c>
      <c r="F1166" s="238" t="s">
        <v>5297</v>
      </c>
      <c r="G1166" s="235"/>
      <c r="H1166" s="237" t="s">
        <v>32</v>
      </c>
      <c r="I1166" s="239"/>
      <c r="J1166" s="235"/>
      <c r="K1166" s="235"/>
      <c r="L1166" s="240"/>
      <c r="M1166" s="241"/>
      <c r="N1166" s="242"/>
      <c r="O1166" s="242"/>
      <c r="P1166" s="242"/>
      <c r="Q1166" s="242"/>
      <c r="R1166" s="242"/>
      <c r="S1166" s="242"/>
      <c r="T1166" s="243"/>
      <c r="U1166" s="13"/>
      <c r="V1166" s="13"/>
      <c r="W1166" s="13"/>
      <c r="X1166" s="13"/>
      <c r="Y1166" s="13"/>
      <c r="Z1166" s="13"/>
      <c r="AA1166" s="13"/>
      <c r="AB1166" s="13"/>
      <c r="AC1166" s="13"/>
      <c r="AD1166" s="13"/>
      <c r="AE1166" s="13"/>
      <c r="AT1166" s="244" t="s">
        <v>225</v>
      </c>
      <c r="AU1166" s="244" t="s">
        <v>85</v>
      </c>
      <c r="AV1166" s="13" t="s">
        <v>83</v>
      </c>
      <c r="AW1166" s="13" t="s">
        <v>38</v>
      </c>
      <c r="AX1166" s="13" t="s">
        <v>76</v>
      </c>
      <c r="AY1166" s="244" t="s">
        <v>214</v>
      </c>
    </row>
    <row r="1167" s="13" customFormat="1">
      <c r="A1167" s="13"/>
      <c r="B1167" s="234"/>
      <c r="C1167" s="235"/>
      <c r="D1167" s="236" t="s">
        <v>225</v>
      </c>
      <c r="E1167" s="237" t="s">
        <v>32</v>
      </c>
      <c r="F1167" s="238" t="s">
        <v>5363</v>
      </c>
      <c r="G1167" s="235"/>
      <c r="H1167" s="237" t="s">
        <v>32</v>
      </c>
      <c r="I1167" s="239"/>
      <c r="J1167" s="235"/>
      <c r="K1167" s="235"/>
      <c r="L1167" s="240"/>
      <c r="M1167" s="241"/>
      <c r="N1167" s="242"/>
      <c r="O1167" s="242"/>
      <c r="P1167" s="242"/>
      <c r="Q1167" s="242"/>
      <c r="R1167" s="242"/>
      <c r="S1167" s="242"/>
      <c r="T1167" s="243"/>
      <c r="U1167" s="13"/>
      <c r="V1167" s="13"/>
      <c r="W1167" s="13"/>
      <c r="X1167" s="13"/>
      <c r="Y1167" s="13"/>
      <c r="Z1167" s="13"/>
      <c r="AA1167" s="13"/>
      <c r="AB1167" s="13"/>
      <c r="AC1167" s="13"/>
      <c r="AD1167" s="13"/>
      <c r="AE1167" s="13"/>
      <c r="AT1167" s="244" t="s">
        <v>225</v>
      </c>
      <c r="AU1167" s="244" t="s">
        <v>85</v>
      </c>
      <c r="AV1167" s="13" t="s">
        <v>83</v>
      </c>
      <c r="AW1167" s="13" t="s">
        <v>38</v>
      </c>
      <c r="AX1167" s="13" t="s">
        <v>76</v>
      </c>
      <c r="AY1167" s="244" t="s">
        <v>214</v>
      </c>
    </row>
    <row r="1168" s="13" customFormat="1">
      <c r="A1168" s="13"/>
      <c r="B1168" s="234"/>
      <c r="C1168" s="235"/>
      <c r="D1168" s="236" t="s">
        <v>225</v>
      </c>
      <c r="E1168" s="237" t="s">
        <v>32</v>
      </c>
      <c r="F1168" s="238" t="s">
        <v>5373</v>
      </c>
      <c r="G1168" s="235"/>
      <c r="H1168" s="237" t="s">
        <v>32</v>
      </c>
      <c r="I1168" s="239"/>
      <c r="J1168" s="235"/>
      <c r="K1168" s="235"/>
      <c r="L1168" s="240"/>
      <c r="M1168" s="241"/>
      <c r="N1168" s="242"/>
      <c r="O1168" s="242"/>
      <c r="P1168" s="242"/>
      <c r="Q1168" s="242"/>
      <c r="R1168" s="242"/>
      <c r="S1168" s="242"/>
      <c r="T1168" s="243"/>
      <c r="U1168" s="13"/>
      <c r="V1168" s="13"/>
      <c r="W1168" s="13"/>
      <c r="X1168" s="13"/>
      <c r="Y1168" s="13"/>
      <c r="Z1168" s="13"/>
      <c r="AA1168" s="13"/>
      <c r="AB1168" s="13"/>
      <c r="AC1168" s="13"/>
      <c r="AD1168" s="13"/>
      <c r="AE1168" s="13"/>
      <c r="AT1168" s="244" t="s">
        <v>225</v>
      </c>
      <c r="AU1168" s="244" t="s">
        <v>85</v>
      </c>
      <c r="AV1168" s="13" t="s">
        <v>83</v>
      </c>
      <c r="AW1168" s="13" t="s">
        <v>38</v>
      </c>
      <c r="AX1168" s="13" t="s">
        <v>76</v>
      </c>
      <c r="AY1168" s="244" t="s">
        <v>214</v>
      </c>
    </row>
    <row r="1169" s="13" customFormat="1">
      <c r="A1169" s="13"/>
      <c r="B1169" s="234"/>
      <c r="C1169" s="235"/>
      <c r="D1169" s="236" t="s">
        <v>225</v>
      </c>
      <c r="E1169" s="237" t="s">
        <v>32</v>
      </c>
      <c r="F1169" s="238" t="s">
        <v>5374</v>
      </c>
      <c r="G1169" s="235"/>
      <c r="H1169" s="237" t="s">
        <v>32</v>
      </c>
      <c r="I1169" s="239"/>
      <c r="J1169" s="235"/>
      <c r="K1169" s="235"/>
      <c r="L1169" s="240"/>
      <c r="M1169" s="241"/>
      <c r="N1169" s="242"/>
      <c r="O1169" s="242"/>
      <c r="P1169" s="242"/>
      <c r="Q1169" s="242"/>
      <c r="R1169" s="242"/>
      <c r="S1169" s="242"/>
      <c r="T1169" s="243"/>
      <c r="U1169" s="13"/>
      <c r="V1169" s="13"/>
      <c r="W1169" s="13"/>
      <c r="X1169" s="13"/>
      <c r="Y1169" s="13"/>
      <c r="Z1169" s="13"/>
      <c r="AA1169" s="13"/>
      <c r="AB1169" s="13"/>
      <c r="AC1169" s="13"/>
      <c r="AD1169" s="13"/>
      <c r="AE1169" s="13"/>
      <c r="AT1169" s="244" t="s">
        <v>225</v>
      </c>
      <c r="AU1169" s="244" t="s">
        <v>85</v>
      </c>
      <c r="AV1169" s="13" t="s">
        <v>83</v>
      </c>
      <c r="AW1169" s="13" t="s">
        <v>38</v>
      </c>
      <c r="AX1169" s="13" t="s">
        <v>76</v>
      </c>
      <c r="AY1169" s="244" t="s">
        <v>214</v>
      </c>
    </row>
    <row r="1170" s="14" customFormat="1">
      <c r="A1170" s="14"/>
      <c r="B1170" s="245"/>
      <c r="C1170" s="246"/>
      <c r="D1170" s="236" t="s">
        <v>225</v>
      </c>
      <c r="E1170" s="247" t="s">
        <v>32</v>
      </c>
      <c r="F1170" s="248" t="s">
        <v>5375</v>
      </c>
      <c r="G1170" s="246"/>
      <c r="H1170" s="249">
        <v>128</v>
      </c>
      <c r="I1170" s="250"/>
      <c r="J1170" s="246"/>
      <c r="K1170" s="246"/>
      <c r="L1170" s="251"/>
      <c r="M1170" s="252"/>
      <c r="N1170" s="253"/>
      <c r="O1170" s="253"/>
      <c r="P1170" s="253"/>
      <c r="Q1170" s="253"/>
      <c r="R1170" s="253"/>
      <c r="S1170" s="253"/>
      <c r="T1170" s="254"/>
      <c r="U1170" s="14"/>
      <c r="V1170" s="14"/>
      <c r="W1170" s="14"/>
      <c r="X1170" s="14"/>
      <c r="Y1170" s="14"/>
      <c r="Z1170" s="14"/>
      <c r="AA1170" s="14"/>
      <c r="AB1170" s="14"/>
      <c r="AC1170" s="14"/>
      <c r="AD1170" s="14"/>
      <c r="AE1170" s="14"/>
      <c r="AT1170" s="255" t="s">
        <v>225</v>
      </c>
      <c r="AU1170" s="255" t="s">
        <v>85</v>
      </c>
      <c r="AV1170" s="14" t="s">
        <v>85</v>
      </c>
      <c r="AW1170" s="14" t="s">
        <v>38</v>
      </c>
      <c r="AX1170" s="14" t="s">
        <v>76</v>
      </c>
      <c r="AY1170" s="255" t="s">
        <v>214</v>
      </c>
    </row>
    <row r="1171" s="16" customFormat="1">
      <c r="A1171" s="16"/>
      <c r="B1171" s="278"/>
      <c r="C1171" s="279"/>
      <c r="D1171" s="236" t="s">
        <v>225</v>
      </c>
      <c r="E1171" s="280" t="s">
        <v>32</v>
      </c>
      <c r="F1171" s="281" t="s">
        <v>753</v>
      </c>
      <c r="G1171" s="279"/>
      <c r="H1171" s="282">
        <v>128</v>
      </c>
      <c r="I1171" s="283"/>
      <c r="J1171" s="279"/>
      <c r="K1171" s="279"/>
      <c r="L1171" s="284"/>
      <c r="M1171" s="285"/>
      <c r="N1171" s="286"/>
      <c r="O1171" s="286"/>
      <c r="P1171" s="286"/>
      <c r="Q1171" s="286"/>
      <c r="R1171" s="286"/>
      <c r="S1171" s="286"/>
      <c r="T1171" s="287"/>
      <c r="U1171" s="16"/>
      <c r="V1171" s="16"/>
      <c r="W1171" s="16"/>
      <c r="X1171" s="16"/>
      <c r="Y1171" s="16"/>
      <c r="Z1171" s="16"/>
      <c r="AA1171" s="16"/>
      <c r="AB1171" s="16"/>
      <c r="AC1171" s="16"/>
      <c r="AD1171" s="16"/>
      <c r="AE1171" s="16"/>
      <c r="AT1171" s="288" t="s">
        <v>225</v>
      </c>
      <c r="AU1171" s="288" t="s">
        <v>85</v>
      </c>
      <c r="AV1171" s="16" t="s">
        <v>234</v>
      </c>
      <c r="AW1171" s="16" t="s">
        <v>38</v>
      </c>
      <c r="AX1171" s="16" t="s">
        <v>76</v>
      </c>
      <c r="AY1171" s="288" t="s">
        <v>214</v>
      </c>
    </row>
    <row r="1172" s="15" customFormat="1">
      <c r="A1172" s="15"/>
      <c r="B1172" s="256"/>
      <c r="C1172" s="257"/>
      <c r="D1172" s="236" t="s">
        <v>225</v>
      </c>
      <c r="E1172" s="258" t="s">
        <v>32</v>
      </c>
      <c r="F1172" s="259" t="s">
        <v>256</v>
      </c>
      <c r="G1172" s="257"/>
      <c r="H1172" s="260">
        <v>969.5</v>
      </c>
      <c r="I1172" s="261"/>
      <c r="J1172" s="257"/>
      <c r="K1172" s="257"/>
      <c r="L1172" s="262"/>
      <c r="M1172" s="263"/>
      <c r="N1172" s="264"/>
      <c r="O1172" s="264"/>
      <c r="P1172" s="264"/>
      <c r="Q1172" s="264"/>
      <c r="R1172" s="264"/>
      <c r="S1172" s="264"/>
      <c r="T1172" s="265"/>
      <c r="U1172" s="15"/>
      <c r="V1172" s="15"/>
      <c r="W1172" s="15"/>
      <c r="X1172" s="15"/>
      <c r="Y1172" s="15"/>
      <c r="Z1172" s="15"/>
      <c r="AA1172" s="15"/>
      <c r="AB1172" s="15"/>
      <c r="AC1172" s="15"/>
      <c r="AD1172" s="15"/>
      <c r="AE1172" s="15"/>
      <c r="AT1172" s="266" t="s">
        <v>225</v>
      </c>
      <c r="AU1172" s="266" t="s">
        <v>85</v>
      </c>
      <c r="AV1172" s="15" t="s">
        <v>215</v>
      </c>
      <c r="AW1172" s="15" t="s">
        <v>38</v>
      </c>
      <c r="AX1172" s="15" t="s">
        <v>83</v>
      </c>
      <c r="AY1172" s="266" t="s">
        <v>214</v>
      </c>
    </row>
    <row r="1173" s="2" customFormat="1" ht="37.8" customHeight="1">
      <c r="A1173" s="42"/>
      <c r="B1173" s="43"/>
      <c r="C1173" s="216" t="s">
        <v>755</v>
      </c>
      <c r="D1173" s="216" t="s">
        <v>217</v>
      </c>
      <c r="E1173" s="217" t="s">
        <v>5833</v>
      </c>
      <c r="F1173" s="218" t="s">
        <v>5834</v>
      </c>
      <c r="G1173" s="219" t="s">
        <v>230</v>
      </c>
      <c r="H1173" s="220">
        <v>969.5</v>
      </c>
      <c r="I1173" s="221"/>
      <c r="J1173" s="222">
        <f>ROUND(I1173*H1173,2)</f>
        <v>0</v>
      </c>
      <c r="K1173" s="218" t="s">
        <v>221</v>
      </c>
      <c r="L1173" s="48"/>
      <c r="M1173" s="223" t="s">
        <v>32</v>
      </c>
      <c r="N1173" s="224" t="s">
        <v>47</v>
      </c>
      <c r="O1173" s="88"/>
      <c r="P1173" s="225">
        <f>O1173*H1173</f>
        <v>0</v>
      </c>
      <c r="Q1173" s="225">
        <v>0.00073999999999999999</v>
      </c>
      <c r="R1173" s="225">
        <f>Q1173*H1173</f>
        <v>0.71743000000000001</v>
      </c>
      <c r="S1173" s="225">
        <v>0</v>
      </c>
      <c r="T1173" s="226">
        <f>S1173*H1173</f>
        <v>0</v>
      </c>
      <c r="U1173" s="42"/>
      <c r="V1173" s="42"/>
      <c r="W1173" s="42"/>
      <c r="X1173" s="42"/>
      <c r="Y1173" s="42"/>
      <c r="Z1173" s="42"/>
      <c r="AA1173" s="42"/>
      <c r="AB1173" s="42"/>
      <c r="AC1173" s="42"/>
      <c r="AD1173" s="42"/>
      <c r="AE1173" s="42"/>
      <c r="AR1173" s="227" t="s">
        <v>334</v>
      </c>
      <c r="AT1173" s="227" t="s">
        <v>217</v>
      </c>
      <c r="AU1173" s="227" t="s">
        <v>85</v>
      </c>
      <c r="AY1173" s="20" t="s">
        <v>214</v>
      </c>
      <c r="BE1173" s="228">
        <f>IF(N1173="základní",J1173,0)</f>
        <v>0</v>
      </c>
      <c r="BF1173" s="228">
        <f>IF(N1173="snížená",J1173,0)</f>
        <v>0</v>
      </c>
      <c r="BG1173" s="228">
        <f>IF(N1173="zákl. přenesená",J1173,0)</f>
        <v>0</v>
      </c>
      <c r="BH1173" s="228">
        <f>IF(N1173="sníž. přenesená",J1173,0)</f>
        <v>0</v>
      </c>
      <c r="BI1173" s="228">
        <f>IF(N1173="nulová",J1173,0)</f>
        <v>0</v>
      </c>
      <c r="BJ1173" s="20" t="s">
        <v>83</v>
      </c>
      <c r="BK1173" s="228">
        <f>ROUND(I1173*H1173,2)</f>
        <v>0</v>
      </c>
      <c r="BL1173" s="20" t="s">
        <v>334</v>
      </c>
      <c r="BM1173" s="227" t="s">
        <v>5835</v>
      </c>
    </row>
    <row r="1174" s="2" customFormat="1">
      <c r="A1174" s="42"/>
      <c r="B1174" s="43"/>
      <c r="C1174" s="44"/>
      <c r="D1174" s="229" t="s">
        <v>223</v>
      </c>
      <c r="E1174" s="44"/>
      <c r="F1174" s="230" t="s">
        <v>5836</v>
      </c>
      <c r="G1174" s="44"/>
      <c r="H1174" s="44"/>
      <c r="I1174" s="231"/>
      <c r="J1174" s="44"/>
      <c r="K1174" s="44"/>
      <c r="L1174" s="48"/>
      <c r="M1174" s="232"/>
      <c r="N1174" s="233"/>
      <c r="O1174" s="88"/>
      <c r="P1174" s="88"/>
      <c r="Q1174" s="88"/>
      <c r="R1174" s="88"/>
      <c r="S1174" s="88"/>
      <c r="T1174" s="89"/>
      <c r="U1174" s="42"/>
      <c r="V1174" s="42"/>
      <c r="W1174" s="42"/>
      <c r="X1174" s="42"/>
      <c r="Y1174" s="42"/>
      <c r="Z1174" s="42"/>
      <c r="AA1174" s="42"/>
      <c r="AB1174" s="42"/>
      <c r="AC1174" s="42"/>
      <c r="AD1174" s="42"/>
      <c r="AE1174" s="42"/>
      <c r="AT1174" s="20" t="s">
        <v>223</v>
      </c>
      <c r="AU1174" s="20" t="s">
        <v>85</v>
      </c>
    </row>
    <row r="1175" s="13" customFormat="1">
      <c r="A1175" s="13"/>
      <c r="B1175" s="234"/>
      <c r="C1175" s="235"/>
      <c r="D1175" s="236" t="s">
        <v>225</v>
      </c>
      <c r="E1175" s="237" t="s">
        <v>32</v>
      </c>
      <c r="F1175" s="238" t="s">
        <v>5291</v>
      </c>
      <c r="G1175" s="235"/>
      <c r="H1175" s="237" t="s">
        <v>32</v>
      </c>
      <c r="I1175" s="239"/>
      <c r="J1175" s="235"/>
      <c r="K1175" s="235"/>
      <c r="L1175" s="240"/>
      <c r="M1175" s="241"/>
      <c r="N1175" s="242"/>
      <c r="O1175" s="242"/>
      <c r="P1175" s="242"/>
      <c r="Q1175" s="242"/>
      <c r="R1175" s="242"/>
      <c r="S1175" s="242"/>
      <c r="T1175" s="243"/>
      <c r="U1175" s="13"/>
      <c r="V1175" s="13"/>
      <c r="W1175" s="13"/>
      <c r="X1175" s="13"/>
      <c r="Y1175" s="13"/>
      <c r="Z1175" s="13"/>
      <c r="AA1175" s="13"/>
      <c r="AB1175" s="13"/>
      <c r="AC1175" s="13"/>
      <c r="AD1175" s="13"/>
      <c r="AE1175" s="13"/>
      <c r="AT1175" s="244" t="s">
        <v>225</v>
      </c>
      <c r="AU1175" s="244" t="s">
        <v>85</v>
      </c>
      <c r="AV1175" s="13" t="s">
        <v>83</v>
      </c>
      <c r="AW1175" s="13" t="s">
        <v>38</v>
      </c>
      <c r="AX1175" s="13" t="s">
        <v>76</v>
      </c>
      <c r="AY1175" s="244" t="s">
        <v>214</v>
      </c>
    </row>
    <row r="1176" s="13" customFormat="1">
      <c r="A1176" s="13"/>
      <c r="B1176" s="234"/>
      <c r="C1176" s="235"/>
      <c r="D1176" s="236" t="s">
        <v>225</v>
      </c>
      <c r="E1176" s="237" t="s">
        <v>32</v>
      </c>
      <c r="F1176" s="238" t="s">
        <v>5292</v>
      </c>
      <c r="G1176" s="235"/>
      <c r="H1176" s="237" t="s">
        <v>32</v>
      </c>
      <c r="I1176" s="239"/>
      <c r="J1176" s="235"/>
      <c r="K1176" s="235"/>
      <c r="L1176" s="240"/>
      <c r="M1176" s="241"/>
      <c r="N1176" s="242"/>
      <c r="O1176" s="242"/>
      <c r="P1176" s="242"/>
      <c r="Q1176" s="242"/>
      <c r="R1176" s="242"/>
      <c r="S1176" s="242"/>
      <c r="T1176" s="243"/>
      <c r="U1176" s="13"/>
      <c r="V1176" s="13"/>
      <c r="W1176" s="13"/>
      <c r="X1176" s="13"/>
      <c r="Y1176" s="13"/>
      <c r="Z1176" s="13"/>
      <c r="AA1176" s="13"/>
      <c r="AB1176" s="13"/>
      <c r="AC1176" s="13"/>
      <c r="AD1176" s="13"/>
      <c r="AE1176" s="13"/>
      <c r="AT1176" s="244" t="s">
        <v>225</v>
      </c>
      <c r="AU1176" s="244" t="s">
        <v>85</v>
      </c>
      <c r="AV1176" s="13" t="s">
        <v>83</v>
      </c>
      <c r="AW1176" s="13" t="s">
        <v>38</v>
      </c>
      <c r="AX1176" s="13" t="s">
        <v>76</v>
      </c>
      <c r="AY1176" s="244" t="s">
        <v>214</v>
      </c>
    </row>
    <row r="1177" s="13" customFormat="1">
      <c r="A1177" s="13"/>
      <c r="B1177" s="234"/>
      <c r="C1177" s="235"/>
      <c r="D1177" s="236" t="s">
        <v>225</v>
      </c>
      <c r="E1177" s="237" t="s">
        <v>32</v>
      </c>
      <c r="F1177" s="238" t="s">
        <v>5293</v>
      </c>
      <c r="G1177" s="235"/>
      <c r="H1177" s="237" t="s">
        <v>32</v>
      </c>
      <c r="I1177" s="239"/>
      <c r="J1177" s="235"/>
      <c r="K1177" s="235"/>
      <c r="L1177" s="240"/>
      <c r="M1177" s="241"/>
      <c r="N1177" s="242"/>
      <c r="O1177" s="242"/>
      <c r="P1177" s="242"/>
      <c r="Q1177" s="242"/>
      <c r="R1177" s="242"/>
      <c r="S1177" s="242"/>
      <c r="T1177" s="243"/>
      <c r="U1177" s="13"/>
      <c r="V1177" s="13"/>
      <c r="W1177" s="13"/>
      <c r="X1177" s="13"/>
      <c r="Y1177" s="13"/>
      <c r="Z1177" s="13"/>
      <c r="AA1177" s="13"/>
      <c r="AB1177" s="13"/>
      <c r="AC1177" s="13"/>
      <c r="AD1177" s="13"/>
      <c r="AE1177" s="13"/>
      <c r="AT1177" s="244" t="s">
        <v>225</v>
      </c>
      <c r="AU1177" s="244" t="s">
        <v>85</v>
      </c>
      <c r="AV1177" s="13" t="s">
        <v>83</v>
      </c>
      <c r="AW1177" s="13" t="s">
        <v>38</v>
      </c>
      <c r="AX1177" s="13" t="s">
        <v>76</v>
      </c>
      <c r="AY1177" s="244" t="s">
        <v>214</v>
      </c>
    </row>
    <row r="1178" s="13" customFormat="1">
      <c r="A1178" s="13"/>
      <c r="B1178" s="234"/>
      <c r="C1178" s="235"/>
      <c r="D1178" s="236" t="s">
        <v>225</v>
      </c>
      <c r="E1178" s="237" t="s">
        <v>32</v>
      </c>
      <c r="F1178" s="238" t="s">
        <v>5294</v>
      </c>
      <c r="G1178" s="235"/>
      <c r="H1178" s="237" t="s">
        <v>32</v>
      </c>
      <c r="I1178" s="239"/>
      <c r="J1178" s="235"/>
      <c r="K1178" s="235"/>
      <c r="L1178" s="240"/>
      <c r="M1178" s="241"/>
      <c r="N1178" s="242"/>
      <c r="O1178" s="242"/>
      <c r="P1178" s="242"/>
      <c r="Q1178" s="242"/>
      <c r="R1178" s="242"/>
      <c r="S1178" s="242"/>
      <c r="T1178" s="243"/>
      <c r="U1178" s="13"/>
      <c r="V1178" s="13"/>
      <c r="W1178" s="13"/>
      <c r="X1178" s="13"/>
      <c r="Y1178" s="13"/>
      <c r="Z1178" s="13"/>
      <c r="AA1178" s="13"/>
      <c r="AB1178" s="13"/>
      <c r="AC1178" s="13"/>
      <c r="AD1178" s="13"/>
      <c r="AE1178" s="13"/>
      <c r="AT1178" s="244" t="s">
        <v>225</v>
      </c>
      <c r="AU1178" s="244" t="s">
        <v>85</v>
      </c>
      <c r="AV1178" s="13" t="s">
        <v>83</v>
      </c>
      <c r="AW1178" s="13" t="s">
        <v>38</v>
      </c>
      <c r="AX1178" s="13" t="s">
        <v>76</v>
      </c>
      <c r="AY1178" s="244" t="s">
        <v>214</v>
      </c>
    </row>
    <row r="1179" s="13" customFormat="1">
      <c r="A1179" s="13"/>
      <c r="B1179" s="234"/>
      <c r="C1179" s="235"/>
      <c r="D1179" s="236" t="s">
        <v>225</v>
      </c>
      <c r="E1179" s="237" t="s">
        <v>32</v>
      </c>
      <c r="F1179" s="238" t="s">
        <v>5295</v>
      </c>
      <c r="G1179" s="235"/>
      <c r="H1179" s="237" t="s">
        <v>32</v>
      </c>
      <c r="I1179" s="239"/>
      <c r="J1179" s="235"/>
      <c r="K1179" s="235"/>
      <c r="L1179" s="240"/>
      <c r="M1179" s="241"/>
      <c r="N1179" s="242"/>
      <c r="O1179" s="242"/>
      <c r="P1179" s="242"/>
      <c r="Q1179" s="242"/>
      <c r="R1179" s="242"/>
      <c r="S1179" s="242"/>
      <c r="T1179" s="243"/>
      <c r="U1179" s="13"/>
      <c r="V1179" s="13"/>
      <c r="W1179" s="13"/>
      <c r="X1179" s="13"/>
      <c r="Y1179" s="13"/>
      <c r="Z1179" s="13"/>
      <c r="AA1179" s="13"/>
      <c r="AB1179" s="13"/>
      <c r="AC1179" s="13"/>
      <c r="AD1179" s="13"/>
      <c r="AE1179" s="13"/>
      <c r="AT1179" s="244" t="s">
        <v>225</v>
      </c>
      <c r="AU1179" s="244" t="s">
        <v>85</v>
      </c>
      <c r="AV1179" s="13" t="s">
        <v>83</v>
      </c>
      <c r="AW1179" s="13" t="s">
        <v>38</v>
      </c>
      <c r="AX1179" s="13" t="s">
        <v>76</v>
      </c>
      <c r="AY1179" s="244" t="s">
        <v>214</v>
      </c>
    </row>
    <row r="1180" s="13" customFormat="1">
      <c r="A1180" s="13"/>
      <c r="B1180" s="234"/>
      <c r="C1180" s="235"/>
      <c r="D1180" s="236" t="s">
        <v>225</v>
      </c>
      <c r="E1180" s="237" t="s">
        <v>32</v>
      </c>
      <c r="F1180" s="238" t="s">
        <v>5358</v>
      </c>
      <c r="G1180" s="235"/>
      <c r="H1180" s="237" t="s">
        <v>32</v>
      </c>
      <c r="I1180" s="239"/>
      <c r="J1180" s="235"/>
      <c r="K1180" s="235"/>
      <c r="L1180" s="240"/>
      <c r="M1180" s="241"/>
      <c r="N1180" s="242"/>
      <c r="O1180" s="242"/>
      <c r="P1180" s="242"/>
      <c r="Q1180" s="242"/>
      <c r="R1180" s="242"/>
      <c r="S1180" s="242"/>
      <c r="T1180" s="243"/>
      <c r="U1180" s="13"/>
      <c r="V1180" s="13"/>
      <c r="W1180" s="13"/>
      <c r="X1180" s="13"/>
      <c r="Y1180" s="13"/>
      <c r="Z1180" s="13"/>
      <c r="AA1180" s="13"/>
      <c r="AB1180" s="13"/>
      <c r="AC1180" s="13"/>
      <c r="AD1180" s="13"/>
      <c r="AE1180" s="13"/>
      <c r="AT1180" s="244" t="s">
        <v>225</v>
      </c>
      <c r="AU1180" s="244" t="s">
        <v>85</v>
      </c>
      <c r="AV1180" s="13" t="s">
        <v>83</v>
      </c>
      <c r="AW1180" s="13" t="s">
        <v>38</v>
      </c>
      <c r="AX1180" s="13" t="s">
        <v>76</v>
      </c>
      <c r="AY1180" s="244" t="s">
        <v>214</v>
      </c>
    </row>
    <row r="1181" s="13" customFormat="1">
      <c r="A1181" s="13"/>
      <c r="B1181" s="234"/>
      <c r="C1181" s="235"/>
      <c r="D1181" s="236" t="s">
        <v>225</v>
      </c>
      <c r="E1181" s="237" t="s">
        <v>32</v>
      </c>
      <c r="F1181" s="238" t="s">
        <v>5359</v>
      </c>
      <c r="G1181" s="235"/>
      <c r="H1181" s="237" t="s">
        <v>32</v>
      </c>
      <c r="I1181" s="239"/>
      <c r="J1181" s="235"/>
      <c r="K1181" s="235"/>
      <c r="L1181" s="240"/>
      <c r="M1181" s="241"/>
      <c r="N1181" s="242"/>
      <c r="O1181" s="242"/>
      <c r="P1181" s="242"/>
      <c r="Q1181" s="242"/>
      <c r="R1181" s="242"/>
      <c r="S1181" s="242"/>
      <c r="T1181" s="243"/>
      <c r="U1181" s="13"/>
      <c r="V1181" s="13"/>
      <c r="W1181" s="13"/>
      <c r="X1181" s="13"/>
      <c r="Y1181" s="13"/>
      <c r="Z1181" s="13"/>
      <c r="AA1181" s="13"/>
      <c r="AB1181" s="13"/>
      <c r="AC1181" s="13"/>
      <c r="AD1181" s="13"/>
      <c r="AE1181" s="13"/>
      <c r="AT1181" s="244" t="s">
        <v>225</v>
      </c>
      <c r="AU1181" s="244" t="s">
        <v>85</v>
      </c>
      <c r="AV1181" s="13" t="s">
        <v>83</v>
      </c>
      <c r="AW1181" s="13" t="s">
        <v>38</v>
      </c>
      <c r="AX1181" s="13" t="s">
        <v>76</v>
      </c>
      <c r="AY1181" s="244" t="s">
        <v>214</v>
      </c>
    </row>
    <row r="1182" s="13" customFormat="1">
      <c r="A1182" s="13"/>
      <c r="B1182" s="234"/>
      <c r="C1182" s="235"/>
      <c r="D1182" s="236" t="s">
        <v>225</v>
      </c>
      <c r="E1182" s="237" t="s">
        <v>32</v>
      </c>
      <c r="F1182" s="238" t="s">
        <v>5360</v>
      </c>
      <c r="G1182" s="235"/>
      <c r="H1182" s="237" t="s">
        <v>32</v>
      </c>
      <c r="I1182" s="239"/>
      <c r="J1182" s="235"/>
      <c r="K1182" s="235"/>
      <c r="L1182" s="240"/>
      <c r="M1182" s="241"/>
      <c r="N1182" s="242"/>
      <c r="O1182" s="242"/>
      <c r="P1182" s="242"/>
      <c r="Q1182" s="242"/>
      <c r="R1182" s="242"/>
      <c r="S1182" s="242"/>
      <c r="T1182" s="243"/>
      <c r="U1182" s="13"/>
      <c r="V1182" s="13"/>
      <c r="W1182" s="13"/>
      <c r="X1182" s="13"/>
      <c r="Y1182" s="13"/>
      <c r="Z1182" s="13"/>
      <c r="AA1182" s="13"/>
      <c r="AB1182" s="13"/>
      <c r="AC1182" s="13"/>
      <c r="AD1182" s="13"/>
      <c r="AE1182" s="13"/>
      <c r="AT1182" s="244" t="s">
        <v>225</v>
      </c>
      <c r="AU1182" s="244" t="s">
        <v>85</v>
      </c>
      <c r="AV1182" s="13" t="s">
        <v>83</v>
      </c>
      <c r="AW1182" s="13" t="s">
        <v>38</v>
      </c>
      <c r="AX1182" s="13" t="s">
        <v>76</v>
      </c>
      <c r="AY1182" s="244" t="s">
        <v>214</v>
      </c>
    </row>
    <row r="1183" s="13" customFormat="1">
      <c r="A1183" s="13"/>
      <c r="B1183" s="234"/>
      <c r="C1183" s="235"/>
      <c r="D1183" s="236" t="s">
        <v>225</v>
      </c>
      <c r="E1183" s="237" t="s">
        <v>32</v>
      </c>
      <c r="F1183" s="238" t="s">
        <v>5361</v>
      </c>
      <c r="G1183" s="235"/>
      <c r="H1183" s="237" t="s">
        <v>32</v>
      </c>
      <c r="I1183" s="239"/>
      <c r="J1183" s="235"/>
      <c r="K1183" s="235"/>
      <c r="L1183" s="240"/>
      <c r="M1183" s="241"/>
      <c r="N1183" s="242"/>
      <c r="O1183" s="242"/>
      <c r="P1183" s="242"/>
      <c r="Q1183" s="242"/>
      <c r="R1183" s="242"/>
      <c r="S1183" s="242"/>
      <c r="T1183" s="243"/>
      <c r="U1183" s="13"/>
      <c r="V1183" s="13"/>
      <c r="W1183" s="13"/>
      <c r="X1183" s="13"/>
      <c r="Y1183" s="13"/>
      <c r="Z1183" s="13"/>
      <c r="AA1183" s="13"/>
      <c r="AB1183" s="13"/>
      <c r="AC1183" s="13"/>
      <c r="AD1183" s="13"/>
      <c r="AE1183" s="13"/>
      <c r="AT1183" s="244" t="s">
        <v>225</v>
      </c>
      <c r="AU1183" s="244" t="s">
        <v>85</v>
      </c>
      <c r="AV1183" s="13" t="s">
        <v>83</v>
      </c>
      <c r="AW1183" s="13" t="s">
        <v>38</v>
      </c>
      <c r="AX1183" s="13" t="s">
        <v>76</v>
      </c>
      <c r="AY1183" s="244" t="s">
        <v>214</v>
      </c>
    </row>
    <row r="1184" s="13" customFormat="1">
      <c r="A1184" s="13"/>
      <c r="B1184" s="234"/>
      <c r="C1184" s="235"/>
      <c r="D1184" s="236" t="s">
        <v>225</v>
      </c>
      <c r="E1184" s="237" t="s">
        <v>32</v>
      </c>
      <c r="F1184" s="238" t="s">
        <v>5362</v>
      </c>
      <c r="G1184" s="235"/>
      <c r="H1184" s="237" t="s">
        <v>32</v>
      </c>
      <c r="I1184" s="239"/>
      <c r="J1184" s="235"/>
      <c r="K1184" s="235"/>
      <c r="L1184" s="240"/>
      <c r="M1184" s="241"/>
      <c r="N1184" s="242"/>
      <c r="O1184" s="242"/>
      <c r="P1184" s="242"/>
      <c r="Q1184" s="242"/>
      <c r="R1184" s="242"/>
      <c r="S1184" s="242"/>
      <c r="T1184" s="243"/>
      <c r="U1184" s="13"/>
      <c r="V1184" s="13"/>
      <c r="W1184" s="13"/>
      <c r="X1184" s="13"/>
      <c r="Y1184" s="13"/>
      <c r="Z1184" s="13"/>
      <c r="AA1184" s="13"/>
      <c r="AB1184" s="13"/>
      <c r="AC1184" s="13"/>
      <c r="AD1184" s="13"/>
      <c r="AE1184" s="13"/>
      <c r="AT1184" s="244" t="s">
        <v>225</v>
      </c>
      <c r="AU1184" s="244" t="s">
        <v>85</v>
      </c>
      <c r="AV1184" s="13" t="s">
        <v>83</v>
      </c>
      <c r="AW1184" s="13" t="s">
        <v>38</v>
      </c>
      <c r="AX1184" s="13" t="s">
        <v>76</v>
      </c>
      <c r="AY1184" s="244" t="s">
        <v>214</v>
      </c>
    </row>
    <row r="1185" s="13" customFormat="1">
      <c r="A1185" s="13"/>
      <c r="B1185" s="234"/>
      <c r="C1185" s="235"/>
      <c r="D1185" s="236" t="s">
        <v>225</v>
      </c>
      <c r="E1185" s="237" t="s">
        <v>32</v>
      </c>
      <c r="F1185" s="238" t="s">
        <v>5297</v>
      </c>
      <c r="G1185" s="235"/>
      <c r="H1185" s="237" t="s">
        <v>32</v>
      </c>
      <c r="I1185" s="239"/>
      <c r="J1185" s="235"/>
      <c r="K1185" s="235"/>
      <c r="L1185" s="240"/>
      <c r="M1185" s="241"/>
      <c r="N1185" s="242"/>
      <c r="O1185" s="242"/>
      <c r="P1185" s="242"/>
      <c r="Q1185" s="242"/>
      <c r="R1185" s="242"/>
      <c r="S1185" s="242"/>
      <c r="T1185" s="243"/>
      <c r="U1185" s="13"/>
      <c r="V1185" s="13"/>
      <c r="W1185" s="13"/>
      <c r="X1185" s="13"/>
      <c r="Y1185" s="13"/>
      <c r="Z1185" s="13"/>
      <c r="AA1185" s="13"/>
      <c r="AB1185" s="13"/>
      <c r="AC1185" s="13"/>
      <c r="AD1185" s="13"/>
      <c r="AE1185" s="13"/>
      <c r="AT1185" s="244" t="s">
        <v>225</v>
      </c>
      <c r="AU1185" s="244" t="s">
        <v>85</v>
      </c>
      <c r="AV1185" s="13" t="s">
        <v>83</v>
      </c>
      <c r="AW1185" s="13" t="s">
        <v>38</v>
      </c>
      <c r="AX1185" s="13" t="s">
        <v>76</v>
      </c>
      <c r="AY1185" s="244" t="s">
        <v>214</v>
      </c>
    </row>
    <row r="1186" s="13" customFormat="1">
      <c r="A1186" s="13"/>
      <c r="B1186" s="234"/>
      <c r="C1186" s="235"/>
      <c r="D1186" s="236" t="s">
        <v>225</v>
      </c>
      <c r="E1186" s="237" t="s">
        <v>32</v>
      </c>
      <c r="F1186" s="238" t="s">
        <v>5363</v>
      </c>
      <c r="G1186" s="235"/>
      <c r="H1186" s="237" t="s">
        <v>32</v>
      </c>
      <c r="I1186" s="239"/>
      <c r="J1186" s="235"/>
      <c r="K1186" s="235"/>
      <c r="L1186" s="240"/>
      <c r="M1186" s="241"/>
      <c r="N1186" s="242"/>
      <c r="O1186" s="242"/>
      <c r="P1186" s="242"/>
      <c r="Q1186" s="242"/>
      <c r="R1186" s="242"/>
      <c r="S1186" s="242"/>
      <c r="T1186" s="243"/>
      <c r="U1186" s="13"/>
      <c r="V1186" s="13"/>
      <c r="W1186" s="13"/>
      <c r="X1186" s="13"/>
      <c r="Y1186" s="13"/>
      <c r="Z1186" s="13"/>
      <c r="AA1186" s="13"/>
      <c r="AB1186" s="13"/>
      <c r="AC1186" s="13"/>
      <c r="AD1186" s="13"/>
      <c r="AE1186" s="13"/>
      <c r="AT1186" s="244" t="s">
        <v>225</v>
      </c>
      <c r="AU1186" s="244" t="s">
        <v>85</v>
      </c>
      <c r="AV1186" s="13" t="s">
        <v>83</v>
      </c>
      <c r="AW1186" s="13" t="s">
        <v>38</v>
      </c>
      <c r="AX1186" s="13" t="s">
        <v>76</v>
      </c>
      <c r="AY1186" s="244" t="s">
        <v>214</v>
      </c>
    </row>
    <row r="1187" s="13" customFormat="1">
      <c r="A1187" s="13"/>
      <c r="B1187" s="234"/>
      <c r="C1187" s="235"/>
      <c r="D1187" s="236" t="s">
        <v>225</v>
      </c>
      <c r="E1187" s="237" t="s">
        <v>32</v>
      </c>
      <c r="F1187" s="238" t="s">
        <v>5364</v>
      </c>
      <c r="G1187" s="235"/>
      <c r="H1187" s="237" t="s">
        <v>32</v>
      </c>
      <c r="I1187" s="239"/>
      <c r="J1187" s="235"/>
      <c r="K1187" s="235"/>
      <c r="L1187" s="240"/>
      <c r="M1187" s="241"/>
      <c r="N1187" s="242"/>
      <c r="O1187" s="242"/>
      <c r="P1187" s="242"/>
      <c r="Q1187" s="242"/>
      <c r="R1187" s="242"/>
      <c r="S1187" s="242"/>
      <c r="T1187" s="243"/>
      <c r="U1187" s="13"/>
      <c r="V1187" s="13"/>
      <c r="W1187" s="13"/>
      <c r="X1187" s="13"/>
      <c r="Y1187" s="13"/>
      <c r="Z1187" s="13"/>
      <c r="AA1187" s="13"/>
      <c r="AB1187" s="13"/>
      <c r="AC1187" s="13"/>
      <c r="AD1187" s="13"/>
      <c r="AE1187" s="13"/>
      <c r="AT1187" s="244" t="s">
        <v>225</v>
      </c>
      <c r="AU1187" s="244" t="s">
        <v>85</v>
      </c>
      <c r="AV1187" s="13" t="s">
        <v>83</v>
      </c>
      <c r="AW1187" s="13" t="s">
        <v>38</v>
      </c>
      <c r="AX1187" s="13" t="s">
        <v>76</v>
      </c>
      <c r="AY1187" s="244" t="s">
        <v>214</v>
      </c>
    </row>
    <row r="1188" s="13" customFormat="1">
      <c r="A1188" s="13"/>
      <c r="B1188" s="234"/>
      <c r="C1188" s="235"/>
      <c r="D1188" s="236" t="s">
        <v>225</v>
      </c>
      <c r="E1188" s="237" t="s">
        <v>32</v>
      </c>
      <c r="F1188" s="238" t="s">
        <v>5365</v>
      </c>
      <c r="G1188" s="235"/>
      <c r="H1188" s="237" t="s">
        <v>32</v>
      </c>
      <c r="I1188" s="239"/>
      <c r="J1188" s="235"/>
      <c r="K1188" s="235"/>
      <c r="L1188" s="240"/>
      <c r="M1188" s="241"/>
      <c r="N1188" s="242"/>
      <c r="O1188" s="242"/>
      <c r="P1188" s="242"/>
      <c r="Q1188" s="242"/>
      <c r="R1188" s="242"/>
      <c r="S1188" s="242"/>
      <c r="T1188" s="243"/>
      <c r="U1188" s="13"/>
      <c r="V1188" s="13"/>
      <c r="W1188" s="13"/>
      <c r="X1188" s="13"/>
      <c r="Y1188" s="13"/>
      <c r="Z1188" s="13"/>
      <c r="AA1188" s="13"/>
      <c r="AB1188" s="13"/>
      <c r="AC1188" s="13"/>
      <c r="AD1188" s="13"/>
      <c r="AE1188" s="13"/>
      <c r="AT1188" s="244" t="s">
        <v>225</v>
      </c>
      <c r="AU1188" s="244" t="s">
        <v>85</v>
      </c>
      <c r="AV1188" s="13" t="s">
        <v>83</v>
      </c>
      <c r="AW1188" s="13" t="s">
        <v>38</v>
      </c>
      <c r="AX1188" s="13" t="s">
        <v>76</v>
      </c>
      <c r="AY1188" s="244" t="s">
        <v>214</v>
      </c>
    </row>
    <row r="1189" s="13" customFormat="1">
      <c r="A1189" s="13"/>
      <c r="B1189" s="234"/>
      <c r="C1189" s="235"/>
      <c r="D1189" s="236" t="s">
        <v>225</v>
      </c>
      <c r="E1189" s="237" t="s">
        <v>32</v>
      </c>
      <c r="F1189" s="238" t="s">
        <v>5336</v>
      </c>
      <c r="G1189" s="235"/>
      <c r="H1189" s="237" t="s">
        <v>32</v>
      </c>
      <c r="I1189" s="239"/>
      <c r="J1189" s="235"/>
      <c r="K1189" s="235"/>
      <c r="L1189" s="240"/>
      <c r="M1189" s="241"/>
      <c r="N1189" s="242"/>
      <c r="O1189" s="242"/>
      <c r="P1189" s="242"/>
      <c r="Q1189" s="242"/>
      <c r="R1189" s="242"/>
      <c r="S1189" s="242"/>
      <c r="T1189" s="243"/>
      <c r="U1189" s="13"/>
      <c r="V1189" s="13"/>
      <c r="W1189" s="13"/>
      <c r="X1189" s="13"/>
      <c r="Y1189" s="13"/>
      <c r="Z1189" s="13"/>
      <c r="AA1189" s="13"/>
      <c r="AB1189" s="13"/>
      <c r="AC1189" s="13"/>
      <c r="AD1189" s="13"/>
      <c r="AE1189" s="13"/>
      <c r="AT1189" s="244" t="s">
        <v>225</v>
      </c>
      <c r="AU1189" s="244" t="s">
        <v>85</v>
      </c>
      <c r="AV1189" s="13" t="s">
        <v>83</v>
      </c>
      <c r="AW1189" s="13" t="s">
        <v>38</v>
      </c>
      <c r="AX1189" s="13" t="s">
        <v>76</v>
      </c>
      <c r="AY1189" s="244" t="s">
        <v>214</v>
      </c>
    </row>
    <row r="1190" s="13" customFormat="1">
      <c r="A1190" s="13"/>
      <c r="B1190" s="234"/>
      <c r="C1190" s="235"/>
      <c r="D1190" s="236" t="s">
        <v>225</v>
      </c>
      <c r="E1190" s="237" t="s">
        <v>32</v>
      </c>
      <c r="F1190" s="238" t="s">
        <v>5337</v>
      </c>
      <c r="G1190" s="235"/>
      <c r="H1190" s="237" t="s">
        <v>32</v>
      </c>
      <c r="I1190" s="239"/>
      <c r="J1190" s="235"/>
      <c r="K1190" s="235"/>
      <c r="L1190" s="240"/>
      <c r="M1190" s="241"/>
      <c r="N1190" s="242"/>
      <c r="O1190" s="242"/>
      <c r="P1190" s="242"/>
      <c r="Q1190" s="242"/>
      <c r="R1190" s="242"/>
      <c r="S1190" s="242"/>
      <c r="T1190" s="243"/>
      <c r="U1190" s="13"/>
      <c r="V1190" s="13"/>
      <c r="W1190" s="13"/>
      <c r="X1190" s="13"/>
      <c r="Y1190" s="13"/>
      <c r="Z1190" s="13"/>
      <c r="AA1190" s="13"/>
      <c r="AB1190" s="13"/>
      <c r="AC1190" s="13"/>
      <c r="AD1190" s="13"/>
      <c r="AE1190" s="13"/>
      <c r="AT1190" s="244" t="s">
        <v>225</v>
      </c>
      <c r="AU1190" s="244" t="s">
        <v>85</v>
      </c>
      <c r="AV1190" s="13" t="s">
        <v>83</v>
      </c>
      <c r="AW1190" s="13" t="s">
        <v>38</v>
      </c>
      <c r="AX1190" s="13" t="s">
        <v>76</v>
      </c>
      <c r="AY1190" s="244" t="s">
        <v>214</v>
      </c>
    </row>
    <row r="1191" s="14" customFormat="1">
      <c r="A1191" s="14"/>
      <c r="B1191" s="245"/>
      <c r="C1191" s="246"/>
      <c r="D1191" s="236" t="s">
        <v>225</v>
      </c>
      <c r="E1191" s="247" t="s">
        <v>32</v>
      </c>
      <c r="F1191" s="248" t="s">
        <v>5366</v>
      </c>
      <c r="G1191" s="246"/>
      <c r="H1191" s="249">
        <v>676.5</v>
      </c>
      <c r="I1191" s="250"/>
      <c r="J1191" s="246"/>
      <c r="K1191" s="246"/>
      <c r="L1191" s="251"/>
      <c r="M1191" s="252"/>
      <c r="N1191" s="253"/>
      <c r="O1191" s="253"/>
      <c r="P1191" s="253"/>
      <c r="Q1191" s="253"/>
      <c r="R1191" s="253"/>
      <c r="S1191" s="253"/>
      <c r="T1191" s="254"/>
      <c r="U1191" s="14"/>
      <c r="V1191" s="14"/>
      <c r="W1191" s="14"/>
      <c r="X1191" s="14"/>
      <c r="Y1191" s="14"/>
      <c r="Z1191" s="14"/>
      <c r="AA1191" s="14"/>
      <c r="AB1191" s="14"/>
      <c r="AC1191" s="14"/>
      <c r="AD1191" s="14"/>
      <c r="AE1191" s="14"/>
      <c r="AT1191" s="255" t="s">
        <v>225</v>
      </c>
      <c r="AU1191" s="255" t="s">
        <v>85</v>
      </c>
      <c r="AV1191" s="14" t="s">
        <v>85</v>
      </c>
      <c r="AW1191" s="14" t="s">
        <v>38</v>
      </c>
      <c r="AX1191" s="14" t="s">
        <v>76</v>
      </c>
      <c r="AY1191" s="255" t="s">
        <v>214</v>
      </c>
    </row>
    <row r="1192" s="13" customFormat="1">
      <c r="A1192" s="13"/>
      <c r="B1192" s="234"/>
      <c r="C1192" s="235"/>
      <c r="D1192" s="236" t="s">
        <v>225</v>
      </c>
      <c r="E1192" s="237" t="s">
        <v>32</v>
      </c>
      <c r="F1192" s="238" t="s">
        <v>5367</v>
      </c>
      <c r="G1192" s="235"/>
      <c r="H1192" s="237" t="s">
        <v>32</v>
      </c>
      <c r="I1192" s="239"/>
      <c r="J1192" s="235"/>
      <c r="K1192" s="235"/>
      <c r="L1192" s="240"/>
      <c r="M1192" s="241"/>
      <c r="N1192" s="242"/>
      <c r="O1192" s="242"/>
      <c r="P1192" s="242"/>
      <c r="Q1192" s="242"/>
      <c r="R1192" s="242"/>
      <c r="S1192" s="242"/>
      <c r="T1192" s="243"/>
      <c r="U1192" s="13"/>
      <c r="V1192" s="13"/>
      <c r="W1192" s="13"/>
      <c r="X1192" s="13"/>
      <c r="Y1192" s="13"/>
      <c r="Z1192" s="13"/>
      <c r="AA1192" s="13"/>
      <c r="AB1192" s="13"/>
      <c r="AC1192" s="13"/>
      <c r="AD1192" s="13"/>
      <c r="AE1192" s="13"/>
      <c r="AT1192" s="244" t="s">
        <v>225</v>
      </c>
      <c r="AU1192" s="244" t="s">
        <v>85</v>
      </c>
      <c r="AV1192" s="13" t="s">
        <v>83</v>
      </c>
      <c r="AW1192" s="13" t="s">
        <v>38</v>
      </c>
      <c r="AX1192" s="13" t="s">
        <v>76</v>
      </c>
      <c r="AY1192" s="244" t="s">
        <v>214</v>
      </c>
    </row>
    <row r="1193" s="13" customFormat="1">
      <c r="A1193" s="13"/>
      <c r="B1193" s="234"/>
      <c r="C1193" s="235"/>
      <c r="D1193" s="236" t="s">
        <v>225</v>
      </c>
      <c r="E1193" s="237" t="s">
        <v>32</v>
      </c>
      <c r="F1193" s="238" t="s">
        <v>5297</v>
      </c>
      <c r="G1193" s="235"/>
      <c r="H1193" s="237" t="s">
        <v>32</v>
      </c>
      <c r="I1193" s="239"/>
      <c r="J1193" s="235"/>
      <c r="K1193" s="235"/>
      <c r="L1193" s="240"/>
      <c r="M1193" s="241"/>
      <c r="N1193" s="242"/>
      <c r="O1193" s="242"/>
      <c r="P1193" s="242"/>
      <c r="Q1193" s="242"/>
      <c r="R1193" s="242"/>
      <c r="S1193" s="242"/>
      <c r="T1193" s="243"/>
      <c r="U1193" s="13"/>
      <c r="V1193" s="13"/>
      <c r="W1193" s="13"/>
      <c r="X1193" s="13"/>
      <c r="Y1193" s="13"/>
      <c r="Z1193" s="13"/>
      <c r="AA1193" s="13"/>
      <c r="AB1193" s="13"/>
      <c r="AC1193" s="13"/>
      <c r="AD1193" s="13"/>
      <c r="AE1193" s="13"/>
      <c r="AT1193" s="244" t="s">
        <v>225</v>
      </c>
      <c r="AU1193" s="244" t="s">
        <v>85</v>
      </c>
      <c r="AV1193" s="13" t="s">
        <v>83</v>
      </c>
      <c r="AW1193" s="13" t="s">
        <v>38</v>
      </c>
      <c r="AX1193" s="13" t="s">
        <v>76</v>
      </c>
      <c r="AY1193" s="244" t="s">
        <v>214</v>
      </c>
    </row>
    <row r="1194" s="13" customFormat="1">
      <c r="A1194" s="13"/>
      <c r="B1194" s="234"/>
      <c r="C1194" s="235"/>
      <c r="D1194" s="236" t="s">
        <v>225</v>
      </c>
      <c r="E1194" s="237" t="s">
        <v>32</v>
      </c>
      <c r="F1194" s="238" t="s">
        <v>5298</v>
      </c>
      <c r="G1194" s="235"/>
      <c r="H1194" s="237" t="s">
        <v>32</v>
      </c>
      <c r="I1194" s="239"/>
      <c r="J1194" s="235"/>
      <c r="K1194" s="235"/>
      <c r="L1194" s="240"/>
      <c r="M1194" s="241"/>
      <c r="N1194" s="242"/>
      <c r="O1194" s="242"/>
      <c r="P1194" s="242"/>
      <c r="Q1194" s="242"/>
      <c r="R1194" s="242"/>
      <c r="S1194" s="242"/>
      <c r="T1194" s="243"/>
      <c r="U1194" s="13"/>
      <c r="V1194" s="13"/>
      <c r="W1194" s="13"/>
      <c r="X1194" s="13"/>
      <c r="Y1194" s="13"/>
      <c r="Z1194" s="13"/>
      <c r="AA1194" s="13"/>
      <c r="AB1194" s="13"/>
      <c r="AC1194" s="13"/>
      <c r="AD1194" s="13"/>
      <c r="AE1194" s="13"/>
      <c r="AT1194" s="244" t="s">
        <v>225</v>
      </c>
      <c r="AU1194" s="244" t="s">
        <v>85</v>
      </c>
      <c r="AV1194" s="13" t="s">
        <v>83</v>
      </c>
      <c r="AW1194" s="13" t="s">
        <v>38</v>
      </c>
      <c r="AX1194" s="13" t="s">
        <v>76</v>
      </c>
      <c r="AY1194" s="244" t="s">
        <v>214</v>
      </c>
    </row>
    <row r="1195" s="13" customFormat="1">
      <c r="A1195" s="13"/>
      <c r="B1195" s="234"/>
      <c r="C1195" s="235"/>
      <c r="D1195" s="236" t="s">
        <v>225</v>
      </c>
      <c r="E1195" s="237" t="s">
        <v>32</v>
      </c>
      <c r="F1195" s="238" t="s">
        <v>5299</v>
      </c>
      <c r="G1195" s="235"/>
      <c r="H1195" s="237" t="s">
        <v>32</v>
      </c>
      <c r="I1195" s="239"/>
      <c r="J1195" s="235"/>
      <c r="K1195" s="235"/>
      <c r="L1195" s="240"/>
      <c r="M1195" s="241"/>
      <c r="N1195" s="242"/>
      <c r="O1195" s="242"/>
      <c r="P1195" s="242"/>
      <c r="Q1195" s="242"/>
      <c r="R1195" s="242"/>
      <c r="S1195" s="242"/>
      <c r="T1195" s="243"/>
      <c r="U1195" s="13"/>
      <c r="V1195" s="13"/>
      <c r="W1195" s="13"/>
      <c r="X1195" s="13"/>
      <c r="Y1195" s="13"/>
      <c r="Z1195" s="13"/>
      <c r="AA1195" s="13"/>
      <c r="AB1195" s="13"/>
      <c r="AC1195" s="13"/>
      <c r="AD1195" s="13"/>
      <c r="AE1195" s="13"/>
      <c r="AT1195" s="244" t="s">
        <v>225</v>
      </c>
      <c r="AU1195" s="244" t="s">
        <v>85</v>
      </c>
      <c r="AV1195" s="13" t="s">
        <v>83</v>
      </c>
      <c r="AW1195" s="13" t="s">
        <v>38</v>
      </c>
      <c r="AX1195" s="13" t="s">
        <v>76</v>
      </c>
      <c r="AY1195" s="244" t="s">
        <v>214</v>
      </c>
    </row>
    <row r="1196" s="13" customFormat="1">
      <c r="A1196" s="13"/>
      <c r="B1196" s="234"/>
      <c r="C1196" s="235"/>
      <c r="D1196" s="236" t="s">
        <v>225</v>
      </c>
      <c r="E1196" s="237" t="s">
        <v>32</v>
      </c>
      <c r="F1196" s="238" t="s">
        <v>5298</v>
      </c>
      <c r="G1196" s="235"/>
      <c r="H1196" s="237" t="s">
        <v>32</v>
      </c>
      <c r="I1196" s="239"/>
      <c r="J1196" s="235"/>
      <c r="K1196" s="235"/>
      <c r="L1196" s="240"/>
      <c r="M1196" s="241"/>
      <c r="N1196" s="242"/>
      <c r="O1196" s="242"/>
      <c r="P1196" s="242"/>
      <c r="Q1196" s="242"/>
      <c r="R1196" s="242"/>
      <c r="S1196" s="242"/>
      <c r="T1196" s="243"/>
      <c r="U1196" s="13"/>
      <c r="V1196" s="13"/>
      <c r="W1196" s="13"/>
      <c r="X1196" s="13"/>
      <c r="Y1196" s="13"/>
      <c r="Z1196" s="13"/>
      <c r="AA1196" s="13"/>
      <c r="AB1196" s="13"/>
      <c r="AC1196" s="13"/>
      <c r="AD1196" s="13"/>
      <c r="AE1196" s="13"/>
      <c r="AT1196" s="244" t="s">
        <v>225</v>
      </c>
      <c r="AU1196" s="244" t="s">
        <v>85</v>
      </c>
      <c r="AV1196" s="13" t="s">
        <v>83</v>
      </c>
      <c r="AW1196" s="13" t="s">
        <v>38</v>
      </c>
      <c r="AX1196" s="13" t="s">
        <v>76</v>
      </c>
      <c r="AY1196" s="244" t="s">
        <v>214</v>
      </c>
    </row>
    <row r="1197" s="13" customFormat="1">
      <c r="A1197" s="13"/>
      <c r="B1197" s="234"/>
      <c r="C1197" s="235"/>
      <c r="D1197" s="236" t="s">
        <v>225</v>
      </c>
      <c r="E1197" s="237" t="s">
        <v>32</v>
      </c>
      <c r="F1197" s="238" t="s">
        <v>5300</v>
      </c>
      <c r="G1197" s="235"/>
      <c r="H1197" s="237" t="s">
        <v>32</v>
      </c>
      <c r="I1197" s="239"/>
      <c r="J1197" s="235"/>
      <c r="K1197" s="235"/>
      <c r="L1197" s="240"/>
      <c r="M1197" s="241"/>
      <c r="N1197" s="242"/>
      <c r="O1197" s="242"/>
      <c r="P1197" s="242"/>
      <c r="Q1197" s="242"/>
      <c r="R1197" s="242"/>
      <c r="S1197" s="242"/>
      <c r="T1197" s="243"/>
      <c r="U1197" s="13"/>
      <c r="V1197" s="13"/>
      <c r="W1197" s="13"/>
      <c r="X1197" s="13"/>
      <c r="Y1197" s="13"/>
      <c r="Z1197" s="13"/>
      <c r="AA1197" s="13"/>
      <c r="AB1197" s="13"/>
      <c r="AC1197" s="13"/>
      <c r="AD1197" s="13"/>
      <c r="AE1197" s="13"/>
      <c r="AT1197" s="244" t="s">
        <v>225</v>
      </c>
      <c r="AU1197" s="244" t="s">
        <v>85</v>
      </c>
      <c r="AV1197" s="13" t="s">
        <v>83</v>
      </c>
      <c r="AW1197" s="13" t="s">
        <v>38</v>
      </c>
      <c r="AX1197" s="13" t="s">
        <v>76</v>
      </c>
      <c r="AY1197" s="244" t="s">
        <v>214</v>
      </c>
    </row>
    <row r="1198" s="13" customFormat="1">
      <c r="A1198" s="13"/>
      <c r="B1198" s="234"/>
      <c r="C1198" s="235"/>
      <c r="D1198" s="236" t="s">
        <v>225</v>
      </c>
      <c r="E1198" s="237" t="s">
        <v>32</v>
      </c>
      <c r="F1198" s="238" t="s">
        <v>5301</v>
      </c>
      <c r="G1198" s="235"/>
      <c r="H1198" s="237" t="s">
        <v>32</v>
      </c>
      <c r="I1198" s="239"/>
      <c r="J1198" s="235"/>
      <c r="K1198" s="235"/>
      <c r="L1198" s="240"/>
      <c r="M1198" s="241"/>
      <c r="N1198" s="242"/>
      <c r="O1198" s="242"/>
      <c r="P1198" s="242"/>
      <c r="Q1198" s="242"/>
      <c r="R1198" s="242"/>
      <c r="S1198" s="242"/>
      <c r="T1198" s="243"/>
      <c r="U1198" s="13"/>
      <c r="V1198" s="13"/>
      <c r="W1198" s="13"/>
      <c r="X1198" s="13"/>
      <c r="Y1198" s="13"/>
      <c r="Z1198" s="13"/>
      <c r="AA1198" s="13"/>
      <c r="AB1198" s="13"/>
      <c r="AC1198" s="13"/>
      <c r="AD1198" s="13"/>
      <c r="AE1198" s="13"/>
      <c r="AT1198" s="244" t="s">
        <v>225</v>
      </c>
      <c r="AU1198" s="244" t="s">
        <v>85</v>
      </c>
      <c r="AV1198" s="13" t="s">
        <v>83</v>
      </c>
      <c r="AW1198" s="13" t="s">
        <v>38</v>
      </c>
      <c r="AX1198" s="13" t="s">
        <v>76</v>
      </c>
      <c r="AY1198" s="244" t="s">
        <v>214</v>
      </c>
    </row>
    <row r="1199" s="13" customFormat="1">
      <c r="A1199" s="13"/>
      <c r="B1199" s="234"/>
      <c r="C1199" s="235"/>
      <c r="D1199" s="236" t="s">
        <v>225</v>
      </c>
      <c r="E1199" s="237" t="s">
        <v>32</v>
      </c>
      <c r="F1199" s="238" t="s">
        <v>5302</v>
      </c>
      <c r="G1199" s="235"/>
      <c r="H1199" s="237" t="s">
        <v>32</v>
      </c>
      <c r="I1199" s="239"/>
      <c r="J1199" s="235"/>
      <c r="K1199" s="235"/>
      <c r="L1199" s="240"/>
      <c r="M1199" s="241"/>
      <c r="N1199" s="242"/>
      <c r="O1199" s="242"/>
      <c r="P1199" s="242"/>
      <c r="Q1199" s="242"/>
      <c r="R1199" s="242"/>
      <c r="S1199" s="242"/>
      <c r="T1199" s="243"/>
      <c r="U1199" s="13"/>
      <c r="V1199" s="13"/>
      <c r="W1199" s="13"/>
      <c r="X1199" s="13"/>
      <c r="Y1199" s="13"/>
      <c r="Z1199" s="13"/>
      <c r="AA1199" s="13"/>
      <c r="AB1199" s="13"/>
      <c r="AC1199" s="13"/>
      <c r="AD1199" s="13"/>
      <c r="AE1199" s="13"/>
      <c r="AT1199" s="244" t="s">
        <v>225</v>
      </c>
      <c r="AU1199" s="244" t="s">
        <v>85</v>
      </c>
      <c r="AV1199" s="13" t="s">
        <v>83</v>
      </c>
      <c r="AW1199" s="13" t="s">
        <v>38</v>
      </c>
      <c r="AX1199" s="13" t="s">
        <v>76</v>
      </c>
      <c r="AY1199" s="244" t="s">
        <v>214</v>
      </c>
    </row>
    <row r="1200" s="13" customFormat="1">
      <c r="A1200" s="13"/>
      <c r="B1200" s="234"/>
      <c r="C1200" s="235"/>
      <c r="D1200" s="236" t="s">
        <v>225</v>
      </c>
      <c r="E1200" s="237" t="s">
        <v>32</v>
      </c>
      <c r="F1200" s="238" t="s">
        <v>5303</v>
      </c>
      <c r="G1200" s="235"/>
      <c r="H1200" s="237" t="s">
        <v>32</v>
      </c>
      <c r="I1200" s="239"/>
      <c r="J1200" s="235"/>
      <c r="K1200" s="235"/>
      <c r="L1200" s="240"/>
      <c r="M1200" s="241"/>
      <c r="N1200" s="242"/>
      <c r="O1200" s="242"/>
      <c r="P1200" s="242"/>
      <c r="Q1200" s="242"/>
      <c r="R1200" s="242"/>
      <c r="S1200" s="242"/>
      <c r="T1200" s="243"/>
      <c r="U1200" s="13"/>
      <c r="V1200" s="13"/>
      <c r="W1200" s="13"/>
      <c r="X1200" s="13"/>
      <c r="Y1200" s="13"/>
      <c r="Z1200" s="13"/>
      <c r="AA1200" s="13"/>
      <c r="AB1200" s="13"/>
      <c r="AC1200" s="13"/>
      <c r="AD1200" s="13"/>
      <c r="AE1200" s="13"/>
      <c r="AT1200" s="244" t="s">
        <v>225</v>
      </c>
      <c r="AU1200" s="244" t="s">
        <v>85</v>
      </c>
      <c r="AV1200" s="13" t="s">
        <v>83</v>
      </c>
      <c r="AW1200" s="13" t="s">
        <v>38</v>
      </c>
      <c r="AX1200" s="13" t="s">
        <v>76</v>
      </c>
      <c r="AY1200" s="244" t="s">
        <v>214</v>
      </c>
    </row>
    <row r="1201" s="13" customFormat="1">
      <c r="A1201" s="13"/>
      <c r="B1201" s="234"/>
      <c r="C1201" s="235"/>
      <c r="D1201" s="236" t="s">
        <v>225</v>
      </c>
      <c r="E1201" s="237" t="s">
        <v>32</v>
      </c>
      <c r="F1201" s="238" t="s">
        <v>5304</v>
      </c>
      <c r="G1201" s="235"/>
      <c r="H1201" s="237" t="s">
        <v>32</v>
      </c>
      <c r="I1201" s="239"/>
      <c r="J1201" s="235"/>
      <c r="K1201" s="235"/>
      <c r="L1201" s="240"/>
      <c r="M1201" s="241"/>
      <c r="N1201" s="242"/>
      <c r="O1201" s="242"/>
      <c r="P1201" s="242"/>
      <c r="Q1201" s="242"/>
      <c r="R1201" s="242"/>
      <c r="S1201" s="242"/>
      <c r="T1201" s="243"/>
      <c r="U1201" s="13"/>
      <c r="V1201" s="13"/>
      <c r="W1201" s="13"/>
      <c r="X1201" s="13"/>
      <c r="Y1201" s="13"/>
      <c r="Z1201" s="13"/>
      <c r="AA1201" s="13"/>
      <c r="AB1201" s="13"/>
      <c r="AC1201" s="13"/>
      <c r="AD1201" s="13"/>
      <c r="AE1201" s="13"/>
      <c r="AT1201" s="244" t="s">
        <v>225</v>
      </c>
      <c r="AU1201" s="244" t="s">
        <v>85</v>
      </c>
      <c r="AV1201" s="13" t="s">
        <v>83</v>
      </c>
      <c r="AW1201" s="13" t="s">
        <v>38</v>
      </c>
      <c r="AX1201" s="13" t="s">
        <v>76</v>
      </c>
      <c r="AY1201" s="244" t="s">
        <v>214</v>
      </c>
    </row>
    <row r="1202" s="14" customFormat="1">
      <c r="A1202" s="14"/>
      <c r="B1202" s="245"/>
      <c r="C1202" s="246"/>
      <c r="D1202" s="236" t="s">
        <v>225</v>
      </c>
      <c r="E1202" s="247" t="s">
        <v>32</v>
      </c>
      <c r="F1202" s="248" t="s">
        <v>5368</v>
      </c>
      <c r="G1202" s="246"/>
      <c r="H1202" s="249">
        <v>165</v>
      </c>
      <c r="I1202" s="250"/>
      <c r="J1202" s="246"/>
      <c r="K1202" s="246"/>
      <c r="L1202" s="251"/>
      <c r="M1202" s="252"/>
      <c r="N1202" s="253"/>
      <c r="O1202" s="253"/>
      <c r="P1202" s="253"/>
      <c r="Q1202" s="253"/>
      <c r="R1202" s="253"/>
      <c r="S1202" s="253"/>
      <c r="T1202" s="254"/>
      <c r="U1202" s="14"/>
      <c r="V1202" s="14"/>
      <c r="W1202" s="14"/>
      <c r="X1202" s="14"/>
      <c r="Y1202" s="14"/>
      <c r="Z1202" s="14"/>
      <c r="AA1202" s="14"/>
      <c r="AB1202" s="14"/>
      <c r="AC1202" s="14"/>
      <c r="AD1202" s="14"/>
      <c r="AE1202" s="14"/>
      <c r="AT1202" s="255" t="s">
        <v>225</v>
      </c>
      <c r="AU1202" s="255" t="s">
        <v>85</v>
      </c>
      <c r="AV1202" s="14" t="s">
        <v>85</v>
      </c>
      <c r="AW1202" s="14" t="s">
        <v>38</v>
      </c>
      <c r="AX1202" s="14" t="s">
        <v>76</v>
      </c>
      <c r="AY1202" s="255" t="s">
        <v>214</v>
      </c>
    </row>
    <row r="1203" s="16" customFormat="1">
      <c r="A1203" s="16"/>
      <c r="B1203" s="278"/>
      <c r="C1203" s="279"/>
      <c r="D1203" s="236" t="s">
        <v>225</v>
      </c>
      <c r="E1203" s="280" t="s">
        <v>32</v>
      </c>
      <c r="F1203" s="281" t="s">
        <v>753</v>
      </c>
      <c r="G1203" s="279"/>
      <c r="H1203" s="282">
        <v>841.5</v>
      </c>
      <c r="I1203" s="283"/>
      <c r="J1203" s="279"/>
      <c r="K1203" s="279"/>
      <c r="L1203" s="284"/>
      <c r="M1203" s="285"/>
      <c r="N1203" s="286"/>
      <c r="O1203" s="286"/>
      <c r="P1203" s="286"/>
      <c r="Q1203" s="286"/>
      <c r="R1203" s="286"/>
      <c r="S1203" s="286"/>
      <c r="T1203" s="287"/>
      <c r="U1203" s="16"/>
      <c r="V1203" s="16"/>
      <c r="W1203" s="16"/>
      <c r="X1203" s="16"/>
      <c r="Y1203" s="16"/>
      <c r="Z1203" s="16"/>
      <c r="AA1203" s="16"/>
      <c r="AB1203" s="16"/>
      <c r="AC1203" s="16"/>
      <c r="AD1203" s="16"/>
      <c r="AE1203" s="16"/>
      <c r="AT1203" s="288" t="s">
        <v>225</v>
      </c>
      <c r="AU1203" s="288" t="s">
        <v>85</v>
      </c>
      <c r="AV1203" s="16" t="s">
        <v>234</v>
      </c>
      <c r="AW1203" s="16" t="s">
        <v>38</v>
      </c>
      <c r="AX1203" s="16" t="s">
        <v>76</v>
      </c>
      <c r="AY1203" s="288" t="s">
        <v>214</v>
      </c>
    </row>
    <row r="1204" s="13" customFormat="1">
      <c r="A1204" s="13"/>
      <c r="B1204" s="234"/>
      <c r="C1204" s="235"/>
      <c r="D1204" s="236" t="s">
        <v>225</v>
      </c>
      <c r="E1204" s="237" t="s">
        <v>32</v>
      </c>
      <c r="F1204" s="238" t="s">
        <v>5369</v>
      </c>
      <c r="G1204" s="235"/>
      <c r="H1204" s="237" t="s">
        <v>32</v>
      </c>
      <c r="I1204" s="239"/>
      <c r="J1204" s="235"/>
      <c r="K1204" s="235"/>
      <c r="L1204" s="240"/>
      <c r="M1204" s="241"/>
      <c r="N1204" s="242"/>
      <c r="O1204" s="242"/>
      <c r="P1204" s="242"/>
      <c r="Q1204" s="242"/>
      <c r="R1204" s="242"/>
      <c r="S1204" s="242"/>
      <c r="T1204" s="243"/>
      <c r="U1204" s="13"/>
      <c r="V1204" s="13"/>
      <c r="W1204" s="13"/>
      <c r="X1204" s="13"/>
      <c r="Y1204" s="13"/>
      <c r="Z1204" s="13"/>
      <c r="AA1204" s="13"/>
      <c r="AB1204" s="13"/>
      <c r="AC1204" s="13"/>
      <c r="AD1204" s="13"/>
      <c r="AE1204" s="13"/>
      <c r="AT1204" s="244" t="s">
        <v>225</v>
      </c>
      <c r="AU1204" s="244" t="s">
        <v>85</v>
      </c>
      <c r="AV1204" s="13" t="s">
        <v>83</v>
      </c>
      <c r="AW1204" s="13" t="s">
        <v>38</v>
      </c>
      <c r="AX1204" s="13" t="s">
        <v>76</v>
      </c>
      <c r="AY1204" s="244" t="s">
        <v>214</v>
      </c>
    </row>
    <row r="1205" s="13" customFormat="1">
      <c r="A1205" s="13"/>
      <c r="B1205" s="234"/>
      <c r="C1205" s="235"/>
      <c r="D1205" s="236" t="s">
        <v>225</v>
      </c>
      <c r="E1205" s="237" t="s">
        <v>32</v>
      </c>
      <c r="F1205" s="238" t="s">
        <v>5370</v>
      </c>
      <c r="G1205" s="235"/>
      <c r="H1205" s="237" t="s">
        <v>32</v>
      </c>
      <c r="I1205" s="239"/>
      <c r="J1205" s="235"/>
      <c r="K1205" s="235"/>
      <c r="L1205" s="240"/>
      <c r="M1205" s="241"/>
      <c r="N1205" s="242"/>
      <c r="O1205" s="242"/>
      <c r="P1205" s="242"/>
      <c r="Q1205" s="242"/>
      <c r="R1205" s="242"/>
      <c r="S1205" s="242"/>
      <c r="T1205" s="243"/>
      <c r="U1205" s="13"/>
      <c r="V1205" s="13"/>
      <c r="W1205" s="13"/>
      <c r="X1205" s="13"/>
      <c r="Y1205" s="13"/>
      <c r="Z1205" s="13"/>
      <c r="AA1205" s="13"/>
      <c r="AB1205" s="13"/>
      <c r="AC1205" s="13"/>
      <c r="AD1205" s="13"/>
      <c r="AE1205" s="13"/>
      <c r="AT1205" s="244" t="s">
        <v>225</v>
      </c>
      <c r="AU1205" s="244" t="s">
        <v>85</v>
      </c>
      <c r="AV1205" s="13" t="s">
        <v>83</v>
      </c>
      <c r="AW1205" s="13" t="s">
        <v>38</v>
      </c>
      <c r="AX1205" s="13" t="s">
        <v>76</v>
      </c>
      <c r="AY1205" s="244" t="s">
        <v>214</v>
      </c>
    </row>
    <row r="1206" s="13" customFormat="1">
      <c r="A1206" s="13"/>
      <c r="B1206" s="234"/>
      <c r="C1206" s="235"/>
      <c r="D1206" s="236" t="s">
        <v>225</v>
      </c>
      <c r="E1206" s="237" t="s">
        <v>32</v>
      </c>
      <c r="F1206" s="238" t="s">
        <v>5371</v>
      </c>
      <c r="G1206" s="235"/>
      <c r="H1206" s="237" t="s">
        <v>32</v>
      </c>
      <c r="I1206" s="239"/>
      <c r="J1206" s="235"/>
      <c r="K1206" s="235"/>
      <c r="L1206" s="240"/>
      <c r="M1206" s="241"/>
      <c r="N1206" s="242"/>
      <c r="O1206" s="242"/>
      <c r="P1206" s="242"/>
      <c r="Q1206" s="242"/>
      <c r="R1206" s="242"/>
      <c r="S1206" s="242"/>
      <c r="T1206" s="243"/>
      <c r="U1206" s="13"/>
      <c r="V1206" s="13"/>
      <c r="W1206" s="13"/>
      <c r="X1206" s="13"/>
      <c r="Y1206" s="13"/>
      <c r="Z1206" s="13"/>
      <c r="AA1206" s="13"/>
      <c r="AB1206" s="13"/>
      <c r="AC1206" s="13"/>
      <c r="AD1206" s="13"/>
      <c r="AE1206" s="13"/>
      <c r="AT1206" s="244" t="s">
        <v>225</v>
      </c>
      <c r="AU1206" s="244" t="s">
        <v>85</v>
      </c>
      <c r="AV1206" s="13" t="s">
        <v>83</v>
      </c>
      <c r="AW1206" s="13" t="s">
        <v>38</v>
      </c>
      <c r="AX1206" s="13" t="s">
        <v>76</v>
      </c>
      <c r="AY1206" s="244" t="s">
        <v>214</v>
      </c>
    </row>
    <row r="1207" s="13" customFormat="1">
      <c r="A1207" s="13"/>
      <c r="B1207" s="234"/>
      <c r="C1207" s="235"/>
      <c r="D1207" s="236" t="s">
        <v>225</v>
      </c>
      <c r="E1207" s="237" t="s">
        <v>32</v>
      </c>
      <c r="F1207" s="238" t="s">
        <v>5358</v>
      </c>
      <c r="G1207" s="235"/>
      <c r="H1207" s="237" t="s">
        <v>32</v>
      </c>
      <c r="I1207" s="239"/>
      <c r="J1207" s="235"/>
      <c r="K1207" s="235"/>
      <c r="L1207" s="240"/>
      <c r="M1207" s="241"/>
      <c r="N1207" s="242"/>
      <c r="O1207" s="242"/>
      <c r="P1207" s="242"/>
      <c r="Q1207" s="242"/>
      <c r="R1207" s="242"/>
      <c r="S1207" s="242"/>
      <c r="T1207" s="243"/>
      <c r="U1207" s="13"/>
      <c r="V1207" s="13"/>
      <c r="W1207" s="13"/>
      <c r="X1207" s="13"/>
      <c r="Y1207" s="13"/>
      <c r="Z1207" s="13"/>
      <c r="AA1207" s="13"/>
      <c r="AB1207" s="13"/>
      <c r="AC1207" s="13"/>
      <c r="AD1207" s="13"/>
      <c r="AE1207" s="13"/>
      <c r="AT1207" s="244" t="s">
        <v>225</v>
      </c>
      <c r="AU1207" s="244" t="s">
        <v>85</v>
      </c>
      <c r="AV1207" s="13" t="s">
        <v>83</v>
      </c>
      <c r="AW1207" s="13" t="s">
        <v>38</v>
      </c>
      <c r="AX1207" s="13" t="s">
        <v>76</v>
      </c>
      <c r="AY1207" s="244" t="s">
        <v>214</v>
      </c>
    </row>
    <row r="1208" s="13" customFormat="1">
      <c r="A1208" s="13"/>
      <c r="B1208" s="234"/>
      <c r="C1208" s="235"/>
      <c r="D1208" s="236" t="s">
        <v>225</v>
      </c>
      <c r="E1208" s="237" t="s">
        <v>32</v>
      </c>
      <c r="F1208" s="238" t="s">
        <v>5359</v>
      </c>
      <c r="G1208" s="235"/>
      <c r="H1208" s="237" t="s">
        <v>32</v>
      </c>
      <c r="I1208" s="239"/>
      <c r="J1208" s="235"/>
      <c r="K1208" s="235"/>
      <c r="L1208" s="240"/>
      <c r="M1208" s="241"/>
      <c r="N1208" s="242"/>
      <c r="O1208" s="242"/>
      <c r="P1208" s="242"/>
      <c r="Q1208" s="242"/>
      <c r="R1208" s="242"/>
      <c r="S1208" s="242"/>
      <c r="T1208" s="243"/>
      <c r="U1208" s="13"/>
      <c r="V1208" s="13"/>
      <c r="W1208" s="13"/>
      <c r="X1208" s="13"/>
      <c r="Y1208" s="13"/>
      <c r="Z1208" s="13"/>
      <c r="AA1208" s="13"/>
      <c r="AB1208" s="13"/>
      <c r="AC1208" s="13"/>
      <c r="AD1208" s="13"/>
      <c r="AE1208" s="13"/>
      <c r="AT1208" s="244" t="s">
        <v>225</v>
      </c>
      <c r="AU1208" s="244" t="s">
        <v>85</v>
      </c>
      <c r="AV1208" s="13" t="s">
        <v>83</v>
      </c>
      <c r="AW1208" s="13" t="s">
        <v>38</v>
      </c>
      <c r="AX1208" s="13" t="s">
        <v>76</v>
      </c>
      <c r="AY1208" s="244" t="s">
        <v>214</v>
      </c>
    </row>
    <row r="1209" s="13" customFormat="1">
      <c r="A1209" s="13"/>
      <c r="B1209" s="234"/>
      <c r="C1209" s="235"/>
      <c r="D1209" s="236" t="s">
        <v>225</v>
      </c>
      <c r="E1209" s="237" t="s">
        <v>32</v>
      </c>
      <c r="F1209" s="238" t="s">
        <v>5360</v>
      </c>
      <c r="G1209" s="235"/>
      <c r="H1209" s="237" t="s">
        <v>32</v>
      </c>
      <c r="I1209" s="239"/>
      <c r="J1209" s="235"/>
      <c r="K1209" s="235"/>
      <c r="L1209" s="240"/>
      <c r="M1209" s="241"/>
      <c r="N1209" s="242"/>
      <c r="O1209" s="242"/>
      <c r="P1209" s="242"/>
      <c r="Q1209" s="242"/>
      <c r="R1209" s="242"/>
      <c r="S1209" s="242"/>
      <c r="T1209" s="243"/>
      <c r="U1209" s="13"/>
      <c r="V1209" s="13"/>
      <c r="W1209" s="13"/>
      <c r="X1209" s="13"/>
      <c r="Y1209" s="13"/>
      <c r="Z1209" s="13"/>
      <c r="AA1209" s="13"/>
      <c r="AB1209" s="13"/>
      <c r="AC1209" s="13"/>
      <c r="AD1209" s="13"/>
      <c r="AE1209" s="13"/>
      <c r="AT1209" s="244" t="s">
        <v>225</v>
      </c>
      <c r="AU1209" s="244" t="s">
        <v>85</v>
      </c>
      <c r="AV1209" s="13" t="s">
        <v>83</v>
      </c>
      <c r="AW1209" s="13" t="s">
        <v>38</v>
      </c>
      <c r="AX1209" s="13" t="s">
        <v>76</v>
      </c>
      <c r="AY1209" s="244" t="s">
        <v>214</v>
      </c>
    </row>
    <row r="1210" s="13" customFormat="1">
      <c r="A1210" s="13"/>
      <c r="B1210" s="234"/>
      <c r="C1210" s="235"/>
      <c r="D1210" s="236" t="s">
        <v>225</v>
      </c>
      <c r="E1210" s="237" t="s">
        <v>32</v>
      </c>
      <c r="F1210" s="238" t="s">
        <v>5361</v>
      </c>
      <c r="G1210" s="235"/>
      <c r="H1210" s="237" t="s">
        <v>32</v>
      </c>
      <c r="I1210" s="239"/>
      <c r="J1210" s="235"/>
      <c r="K1210" s="235"/>
      <c r="L1210" s="240"/>
      <c r="M1210" s="241"/>
      <c r="N1210" s="242"/>
      <c r="O1210" s="242"/>
      <c r="P1210" s="242"/>
      <c r="Q1210" s="242"/>
      <c r="R1210" s="242"/>
      <c r="S1210" s="242"/>
      <c r="T1210" s="243"/>
      <c r="U1210" s="13"/>
      <c r="V1210" s="13"/>
      <c r="W1210" s="13"/>
      <c r="X1210" s="13"/>
      <c r="Y1210" s="13"/>
      <c r="Z1210" s="13"/>
      <c r="AA1210" s="13"/>
      <c r="AB1210" s="13"/>
      <c r="AC1210" s="13"/>
      <c r="AD1210" s="13"/>
      <c r="AE1210" s="13"/>
      <c r="AT1210" s="244" t="s">
        <v>225</v>
      </c>
      <c r="AU1210" s="244" t="s">
        <v>85</v>
      </c>
      <c r="AV1210" s="13" t="s">
        <v>83</v>
      </c>
      <c r="AW1210" s="13" t="s">
        <v>38</v>
      </c>
      <c r="AX1210" s="13" t="s">
        <v>76</v>
      </c>
      <c r="AY1210" s="244" t="s">
        <v>214</v>
      </c>
    </row>
    <row r="1211" s="13" customFormat="1">
      <c r="A1211" s="13"/>
      <c r="B1211" s="234"/>
      <c r="C1211" s="235"/>
      <c r="D1211" s="236" t="s">
        <v>225</v>
      </c>
      <c r="E1211" s="237" t="s">
        <v>32</v>
      </c>
      <c r="F1211" s="238" t="s">
        <v>5372</v>
      </c>
      <c r="G1211" s="235"/>
      <c r="H1211" s="237" t="s">
        <v>32</v>
      </c>
      <c r="I1211" s="239"/>
      <c r="J1211" s="235"/>
      <c r="K1211" s="235"/>
      <c r="L1211" s="240"/>
      <c r="M1211" s="241"/>
      <c r="N1211" s="242"/>
      <c r="O1211" s="242"/>
      <c r="P1211" s="242"/>
      <c r="Q1211" s="242"/>
      <c r="R1211" s="242"/>
      <c r="S1211" s="242"/>
      <c r="T1211" s="243"/>
      <c r="U1211" s="13"/>
      <c r="V1211" s="13"/>
      <c r="W1211" s="13"/>
      <c r="X1211" s="13"/>
      <c r="Y1211" s="13"/>
      <c r="Z1211" s="13"/>
      <c r="AA1211" s="13"/>
      <c r="AB1211" s="13"/>
      <c r="AC1211" s="13"/>
      <c r="AD1211" s="13"/>
      <c r="AE1211" s="13"/>
      <c r="AT1211" s="244" t="s">
        <v>225</v>
      </c>
      <c r="AU1211" s="244" t="s">
        <v>85</v>
      </c>
      <c r="AV1211" s="13" t="s">
        <v>83</v>
      </c>
      <c r="AW1211" s="13" t="s">
        <v>38</v>
      </c>
      <c r="AX1211" s="13" t="s">
        <v>76</v>
      </c>
      <c r="AY1211" s="244" t="s">
        <v>214</v>
      </c>
    </row>
    <row r="1212" s="13" customFormat="1">
      <c r="A1212" s="13"/>
      <c r="B1212" s="234"/>
      <c r="C1212" s="235"/>
      <c r="D1212" s="236" t="s">
        <v>225</v>
      </c>
      <c r="E1212" s="237" t="s">
        <v>32</v>
      </c>
      <c r="F1212" s="238" t="s">
        <v>5297</v>
      </c>
      <c r="G1212" s="235"/>
      <c r="H1212" s="237" t="s">
        <v>32</v>
      </c>
      <c r="I1212" s="239"/>
      <c r="J1212" s="235"/>
      <c r="K1212" s="235"/>
      <c r="L1212" s="240"/>
      <c r="M1212" s="241"/>
      <c r="N1212" s="242"/>
      <c r="O1212" s="242"/>
      <c r="P1212" s="242"/>
      <c r="Q1212" s="242"/>
      <c r="R1212" s="242"/>
      <c r="S1212" s="242"/>
      <c r="T1212" s="243"/>
      <c r="U1212" s="13"/>
      <c r="V1212" s="13"/>
      <c r="W1212" s="13"/>
      <c r="X1212" s="13"/>
      <c r="Y1212" s="13"/>
      <c r="Z1212" s="13"/>
      <c r="AA1212" s="13"/>
      <c r="AB1212" s="13"/>
      <c r="AC1212" s="13"/>
      <c r="AD1212" s="13"/>
      <c r="AE1212" s="13"/>
      <c r="AT1212" s="244" t="s">
        <v>225</v>
      </c>
      <c r="AU1212" s="244" t="s">
        <v>85</v>
      </c>
      <c r="AV1212" s="13" t="s">
        <v>83</v>
      </c>
      <c r="AW1212" s="13" t="s">
        <v>38</v>
      </c>
      <c r="AX1212" s="13" t="s">
        <v>76</v>
      </c>
      <c r="AY1212" s="244" t="s">
        <v>214</v>
      </c>
    </row>
    <row r="1213" s="13" customFormat="1">
      <c r="A1213" s="13"/>
      <c r="B1213" s="234"/>
      <c r="C1213" s="235"/>
      <c r="D1213" s="236" t="s">
        <v>225</v>
      </c>
      <c r="E1213" s="237" t="s">
        <v>32</v>
      </c>
      <c r="F1213" s="238" t="s">
        <v>5363</v>
      </c>
      <c r="G1213" s="235"/>
      <c r="H1213" s="237" t="s">
        <v>32</v>
      </c>
      <c r="I1213" s="239"/>
      <c r="J1213" s="235"/>
      <c r="K1213" s="235"/>
      <c r="L1213" s="240"/>
      <c r="M1213" s="241"/>
      <c r="N1213" s="242"/>
      <c r="O1213" s="242"/>
      <c r="P1213" s="242"/>
      <c r="Q1213" s="242"/>
      <c r="R1213" s="242"/>
      <c r="S1213" s="242"/>
      <c r="T1213" s="243"/>
      <c r="U1213" s="13"/>
      <c r="V1213" s="13"/>
      <c r="W1213" s="13"/>
      <c r="X1213" s="13"/>
      <c r="Y1213" s="13"/>
      <c r="Z1213" s="13"/>
      <c r="AA1213" s="13"/>
      <c r="AB1213" s="13"/>
      <c r="AC1213" s="13"/>
      <c r="AD1213" s="13"/>
      <c r="AE1213" s="13"/>
      <c r="AT1213" s="244" t="s">
        <v>225</v>
      </c>
      <c r="AU1213" s="244" t="s">
        <v>85</v>
      </c>
      <c r="AV1213" s="13" t="s">
        <v>83</v>
      </c>
      <c r="AW1213" s="13" t="s">
        <v>38</v>
      </c>
      <c r="AX1213" s="13" t="s">
        <v>76</v>
      </c>
      <c r="AY1213" s="244" t="s">
        <v>214</v>
      </c>
    </row>
    <row r="1214" s="13" customFormat="1">
      <c r="A1214" s="13"/>
      <c r="B1214" s="234"/>
      <c r="C1214" s="235"/>
      <c r="D1214" s="236" t="s">
        <v>225</v>
      </c>
      <c r="E1214" s="237" t="s">
        <v>32</v>
      </c>
      <c r="F1214" s="238" t="s">
        <v>5373</v>
      </c>
      <c r="G1214" s="235"/>
      <c r="H1214" s="237" t="s">
        <v>32</v>
      </c>
      <c r="I1214" s="239"/>
      <c r="J1214" s="235"/>
      <c r="K1214" s="235"/>
      <c r="L1214" s="240"/>
      <c r="M1214" s="241"/>
      <c r="N1214" s="242"/>
      <c r="O1214" s="242"/>
      <c r="P1214" s="242"/>
      <c r="Q1214" s="242"/>
      <c r="R1214" s="242"/>
      <c r="S1214" s="242"/>
      <c r="T1214" s="243"/>
      <c r="U1214" s="13"/>
      <c r="V1214" s="13"/>
      <c r="W1214" s="13"/>
      <c r="X1214" s="13"/>
      <c r="Y1214" s="13"/>
      <c r="Z1214" s="13"/>
      <c r="AA1214" s="13"/>
      <c r="AB1214" s="13"/>
      <c r="AC1214" s="13"/>
      <c r="AD1214" s="13"/>
      <c r="AE1214" s="13"/>
      <c r="AT1214" s="244" t="s">
        <v>225</v>
      </c>
      <c r="AU1214" s="244" t="s">
        <v>85</v>
      </c>
      <c r="AV1214" s="13" t="s">
        <v>83</v>
      </c>
      <c r="AW1214" s="13" t="s">
        <v>38</v>
      </c>
      <c r="AX1214" s="13" t="s">
        <v>76</v>
      </c>
      <c r="AY1214" s="244" t="s">
        <v>214</v>
      </c>
    </row>
    <row r="1215" s="13" customFormat="1">
      <c r="A1215" s="13"/>
      <c r="B1215" s="234"/>
      <c r="C1215" s="235"/>
      <c r="D1215" s="236" t="s">
        <v>225</v>
      </c>
      <c r="E1215" s="237" t="s">
        <v>32</v>
      </c>
      <c r="F1215" s="238" t="s">
        <v>5374</v>
      </c>
      <c r="G1215" s="235"/>
      <c r="H1215" s="237" t="s">
        <v>32</v>
      </c>
      <c r="I1215" s="239"/>
      <c r="J1215" s="235"/>
      <c r="K1215" s="235"/>
      <c r="L1215" s="240"/>
      <c r="M1215" s="241"/>
      <c r="N1215" s="242"/>
      <c r="O1215" s="242"/>
      <c r="P1215" s="242"/>
      <c r="Q1215" s="242"/>
      <c r="R1215" s="242"/>
      <c r="S1215" s="242"/>
      <c r="T1215" s="243"/>
      <c r="U1215" s="13"/>
      <c r="V1215" s="13"/>
      <c r="W1215" s="13"/>
      <c r="X1215" s="13"/>
      <c r="Y1215" s="13"/>
      <c r="Z1215" s="13"/>
      <c r="AA1215" s="13"/>
      <c r="AB1215" s="13"/>
      <c r="AC1215" s="13"/>
      <c r="AD1215" s="13"/>
      <c r="AE1215" s="13"/>
      <c r="AT1215" s="244" t="s">
        <v>225</v>
      </c>
      <c r="AU1215" s="244" t="s">
        <v>85</v>
      </c>
      <c r="AV1215" s="13" t="s">
        <v>83</v>
      </c>
      <c r="AW1215" s="13" t="s">
        <v>38</v>
      </c>
      <c r="AX1215" s="13" t="s">
        <v>76</v>
      </c>
      <c r="AY1215" s="244" t="s">
        <v>214</v>
      </c>
    </row>
    <row r="1216" s="14" customFormat="1">
      <c r="A1216" s="14"/>
      <c r="B1216" s="245"/>
      <c r="C1216" s="246"/>
      <c r="D1216" s="236" t="s">
        <v>225</v>
      </c>
      <c r="E1216" s="247" t="s">
        <v>32</v>
      </c>
      <c r="F1216" s="248" t="s">
        <v>5375</v>
      </c>
      <c r="G1216" s="246"/>
      <c r="H1216" s="249">
        <v>128</v>
      </c>
      <c r="I1216" s="250"/>
      <c r="J1216" s="246"/>
      <c r="K1216" s="246"/>
      <c r="L1216" s="251"/>
      <c r="M1216" s="252"/>
      <c r="N1216" s="253"/>
      <c r="O1216" s="253"/>
      <c r="P1216" s="253"/>
      <c r="Q1216" s="253"/>
      <c r="R1216" s="253"/>
      <c r="S1216" s="253"/>
      <c r="T1216" s="254"/>
      <c r="U1216" s="14"/>
      <c r="V1216" s="14"/>
      <c r="W1216" s="14"/>
      <c r="X1216" s="14"/>
      <c r="Y1216" s="14"/>
      <c r="Z1216" s="14"/>
      <c r="AA1216" s="14"/>
      <c r="AB1216" s="14"/>
      <c r="AC1216" s="14"/>
      <c r="AD1216" s="14"/>
      <c r="AE1216" s="14"/>
      <c r="AT1216" s="255" t="s">
        <v>225</v>
      </c>
      <c r="AU1216" s="255" t="s">
        <v>85</v>
      </c>
      <c r="AV1216" s="14" t="s">
        <v>85</v>
      </c>
      <c r="AW1216" s="14" t="s">
        <v>38</v>
      </c>
      <c r="AX1216" s="14" t="s">
        <v>76</v>
      </c>
      <c r="AY1216" s="255" t="s">
        <v>214</v>
      </c>
    </row>
    <row r="1217" s="16" customFormat="1">
      <c r="A1217" s="16"/>
      <c r="B1217" s="278"/>
      <c r="C1217" s="279"/>
      <c r="D1217" s="236" t="s">
        <v>225</v>
      </c>
      <c r="E1217" s="280" t="s">
        <v>32</v>
      </c>
      <c r="F1217" s="281" t="s">
        <v>753</v>
      </c>
      <c r="G1217" s="279"/>
      <c r="H1217" s="282">
        <v>128</v>
      </c>
      <c r="I1217" s="283"/>
      <c r="J1217" s="279"/>
      <c r="K1217" s="279"/>
      <c r="L1217" s="284"/>
      <c r="M1217" s="285"/>
      <c r="N1217" s="286"/>
      <c r="O1217" s="286"/>
      <c r="P1217" s="286"/>
      <c r="Q1217" s="286"/>
      <c r="R1217" s="286"/>
      <c r="S1217" s="286"/>
      <c r="T1217" s="287"/>
      <c r="U1217" s="16"/>
      <c r="V1217" s="16"/>
      <c r="W1217" s="16"/>
      <c r="X1217" s="16"/>
      <c r="Y1217" s="16"/>
      <c r="Z1217" s="16"/>
      <c r="AA1217" s="16"/>
      <c r="AB1217" s="16"/>
      <c r="AC1217" s="16"/>
      <c r="AD1217" s="16"/>
      <c r="AE1217" s="16"/>
      <c r="AT1217" s="288" t="s">
        <v>225</v>
      </c>
      <c r="AU1217" s="288" t="s">
        <v>85</v>
      </c>
      <c r="AV1217" s="16" t="s">
        <v>234</v>
      </c>
      <c r="AW1217" s="16" t="s">
        <v>38</v>
      </c>
      <c r="AX1217" s="16" t="s">
        <v>76</v>
      </c>
      <c r="AY1217" s="288" t="s">
        <v>214</v>
      </c>
    </row>
    <row r="1218" s="15" customFormat="1">
      <c r="A1218" s="15"/>
      <c r="B1218" s="256"/>
      <c r="C1218" s="257"/>
      <c r="D1218" s="236" t="s">
        <v>225</v>
      </c>
      <c r="E1218" s="258" t="s">
        <v>32</v>
      </c>
      <c r="F1218" s="259" t="s">
        <v>256</v>
      </c>
      <c r="G1218" s="257"/>
      <c r="H1218" s="260">
        <v>969.5</v>
      </c>
      <c r="I1218" s="261"/>
      <c r="J1218" s="257"/>
      <c r="K1218" s="257"/>
      <c r="L1218" s="262"/>
      <c r="M1218" s="263"/>
      <c r="N1218" s="264"/>
      <c r="O1218" s="264"/>
      <c r="P1218" s="264"/>
      <c r="Q1218" s="264"/>
      <c r="R1218" s="264"/>
      <c r="S1218" s="264"/>
      <c r="T1218" s="265"/>
      <c r="U1218" s="15"/>
      <c r="V1218" s="15"/>
      <c r="W1218" s="15"/>
      <c r="X1218" s="15"/>
      <c r="Y1218" s="15"/>
      <c r="Z1218" s="15"/>
      <c r="AA1218" s="15"/>
      <c r="AB1218" s="15"/>
      <c r="AC1218" s="15"/>
      <c r="AD1218" s="15"/>
      <c r="AE1218" s="15"/>
      <c r="AT1218" s="266" t="s">
        <v>225</v>
      </c>
      <c r="AU1218" s="266" t="s">
        <v>85</v>
      </c>
      <c r="AV1218" s="15" t="s">
        <v>215</v>
      </c>
      <c r="AW1218" s="15" t="s">
        <v>38</v>
      </c>
      <c r="AX1218" s="15" t="s">
        <v>83</v>
      </c>
      <c r="AY1218" s="266" t="s">
        <v>214</v>
      </c>
    </row>
    <row r="1219" s="2" customFormat="1" ht="37.8" customHeight="1">
      <c r="A1219" s="42"/>
      <c r="B1219" s="43"/>
      <c r="C1219" s="216" t="s">
        <v>760</v>
      </c>
      <c r="D1219" s="216" t="s">
        <v>217</v>
      </c>
      <c r="E1219" s="217" t="s">
        <v>5837</v>
      </c>
      <c r="F1219" s="218" t="s">
        <v>5838</v>
      </c>
      <c r="G1219" s="219" t="s">
        <v>230</v>
      </c>
      <c r="H1219" s="220">
        <v>969.5</v>
      </c>
      <c r="I1219" s="221"/>
      <c r="J1219" s="222">
        <f>ROUND(I1219*H1219,2)</f>
        <v>0</v>
      </c>
      <c r="K1219" s="218" t="s">
        <v>221</v>
      </c>
      <c r="L1219" s="48"/>
      <c r="M1219" s="223" t="s">
        <v>32</v>
      </c>
      <c r="N1219" s="224" t="s">
        <v>47</v>
      </c>
      <c r="O1219" s="88"/>
      <c r="P1219" s="225">
        <f>O1219*H1219</f>
        <v>0</v>
      </c>
      <c r="Q1219" s="225">
        <v>2.0000000000000002E-05</v>
      </c>
      <c r="R1219" s="225">
        <f>Q1219*H1219</f>
        <v>0.019390000000000001</v>
      </c>
      <c r="S1219" s="225">
        <v>0</v>
      </c>
      <c r="T1219" s="226">
        <f>S1219*H1219</f>
        <v>0</v>
      </c>
      <c r="U1219" s="42"/>
      <c r="V1219" s="42"/>
      <c r="W1219" s="42"/>
      <c r="X1219" s="42"/>
      <c r="Y1219" s="42"/>
      <c r="Z1219" s="42"/>
      <c r="AA1219" s="42"/>
      <c r="AB1219" s="42"/>
      <c r="AC1219" s="42"/>
      <c r="AD1219" s="42"/>
      <c r="AE1219" s="42"/>
      <c r="AR1219" s="227" t="s">
        <v>334</v>
      </c>
      <c r="AT1219" s="227" t="s">
        <v>217</v>
      </c>
      <c r="AU1219" s="227" t="s">
        <v>85</v>
      </c>
      <c r="AY1219" s="20" t="s">
        <v>214</v>
      </c>
      <c r="BE1219" s="228">
        <f>IF(N1219="základní",J1219,0)</f>
        <v>0</v>
      </c>
      <c r="BF1219" s="228">
        <f>IF(N1219="snížená",J1219,0)</f>
        <v>0</v>
      </c>
      <c r="BG1219" s="228">
        <f>IF(N1219="zákl. přenesená",J1219,0)</f>
        <v>0</v>
      </c>
      <c r="BH1219" s="228">
        <f>IF(N1219="sníž. přenesená",J1219,0)</f>
        <v>0</v>
      </c>
      <c r="BI1219" s="228">
        <f>IF(N1219="nulová",J1219,0)</f>
        <v>0</v>
      </c>
      <c r="BJ1219" s="20" t="s">
        <v>83</v>
      </c>
      <c r="BK1219" s="228">
        <f>ROUND(I1219*H1219,2)</f>
        <v>0</v>
      </c>
      <c r="BL1219" s="20" t="s">
        <v>334</v>
      </c>
      <c r="BM1219" s="227" t="s">
        <v>5839</v>
      </c>
    </row>
    <row r="1220" s="2" customFormat="1">
      <c r="A1220" s="42"/>
      <c r="B1220" s="43"/>
      <c r="C1220" s="44"/>
      <c r="D1220" s="229" t="s">
        <v>223</v>
      </c>
      <c r="E1220" s="44"/>
      <c r="F1220" s="230" t="s">
        <v>5840</v>
      </c>
      <c r="G1220" s="44"/>
      <c r="H1220" s="44"/>
      <c r="I1220" s="231"/>
      <c r="J1220" s="44"/>
      <c r="K1220" s="44"/>
      <c r="L1220" s="48"/>
      <c r="M1220" s="232"/>
      <c r="N1220" s="233"/>
      <c r="O1220" s="88"/>
      <c r="P1220" s="88"/>
      <c r="Q1220" s="88"/>
      <c r="R1220" s="88"/>
      <c r="S1220" s="88"/>
      <c r="T1220" s="89"/>
      <c r="U1220" s="42"/>
      <c r="V1220" s="42"/>
      <c r="W1220" s="42"/>
      <c r="X1220" s="42"/>
      <c r="Y1220" s="42"/>
      <c r="Z1220" s="42"/>
      <c r="AA1220" s="42"/>
      <c r="AB1220" s="42"/>
      <c r="AC1220" s="42"/>
      <c r="AD1220" s="42"/>
      <c r="AE1220" s="42"/>
      <c r="AT1220" s="20" t="s">
        <v>223</v>
      </c>
      <c r="AU1220" s="20" t="s">
        <v>85</v>
      </c>
    </row>
    <row r="1221" s="13" customFormat="1">
      <c r="A1221" s="13"/>
      <c r="B1221" s="234"/>
      <c r="C1221" s="235"/>
      <c r="D1221" s="236" t="s">
        <v>225</v>
      </c>
      <c r="E1221" s="237" t="s">
        <v>32</v>
      </c>
      <c r="F1221" s="238" t="s">
        <v>5291</v>
      </c>
      <c r="G1221" s="235"/>
      <c r="H1221" s="237" t="s">
        <v>32</v>
      </c>
      <c r="I1221" s="239"/>
      <c r="J1221" s="235"/>
      <c r="K1221" s="235"/>
      <c r="L1221" s="240"/>
      <c r="M1221" s="241"/>
      <c r="N1221" s="242"/>
      <c r="O1221" s="242"/>
      <c r="P1221" s="242"/>
      <c r="Q1221" s="242"/>
      <c r="R1221" s="242"/>
      <c r="S1221" s="242"/>
      <c r="T1221" s="243"/>
      <c r="U1221" s="13"/>
      <c r="V1221" s="13"/>
      <c r="W1221" s="13"/>
      <c r="X1221" s="13"/>
      <c r="Y1221" s="13"/>
      <c r="Z1221" s="13"/>
      <c r="AA1221" s="13"/>
      <c r="AB1221" s="13"/>
      <c r="AC1221" s="13"/>
      <c r="AD1221" s="13"/>
      <c r="AE1221" s="13"/>
      <c r="AT1221" s="244" t="s">
        <v>225</v>
      </c>
      <c r="AU1221" s="244" t="s">
        <v>85</v>
      </c>
      <c r="AV1221" s="13" t="s">
        <v>83</v>
      </c>
      <c r="AW1221" s="13" t="s">
        <v>38</v>
      </c>
      <c r="AX1221" s="13" t="s">
        <v>76</v>
      </c>
      <c r="AY1221" s="244" t="s">
        <v>214</v>
      </c>
    </row>
    <row r="1222" s="13" customFormat="1">
      <c r="A1222" s="13"/>
      <c r="B1222" s="234"/>
      <c r="C1222" s="235"/>
      <c r="D1222" s="236" t="s">
        <v>225</v>
      </c>
      <c r="E1222" s="237" t="s">
        <v>32</v>
      </c>
      <c r="F1222" s="238" t="s">
        <v>5292</v>
      </c>
      <c r="G1222" s="235"/>
      <c r="H1222" s="237" t="s">
        <v>32</v>
      </c>
      <c r="I1222" s="239"/>
      <c r="J1222" s="235"/>
      <c r="K1222" s="235"/>
      <c r="L1222" s="240"/>
      <c r="M1222" s="241"/>
      <c r="N1222" s="242"/>
      <c r="O1222" s="242"/>
      <c r="P1222" s="242"/>
      <c r="Q1222" s="242"/>
      <c r="R1222" s="242"/>
      <c r="S1222" s="242"/>
      <c r="T1222" s="243"/>
      <c r="U1222" s="13"/>
      <c r="V1222" s="13"/>
      <c r="W1222" s="13"/>
      <c r="X1222" s="13"/>
      <c r="Y1222" s="13"/>
      <c r="Z1222" s="13"/>
      <c r="AA1222" s="13"/>
      <c r="AB1222" s="13"/>
      <c r="AC1222" s="13"/>
      <c r="AD1222" s="13"/>
      <c r="AE1222" s="13"/>
      <c r="AT1222" s="244" t="s">
        <v>225</v>
      </c>
      <c r="AU1222" s="244" t="s">
        <v>85</v>
      </c>
      <c r="AV1222" s="13" t="s">
        <v>83</v>
      </c>
      <c r="AW1222" s="13" t="s">
        <v>38</v>
      </c>
      <c r="AX1222" s="13" t="s">
        <v>76</v>
      </c>
      <c r="AY1222" s="244" t="s">
        <v>214</v>
      </c>
    </row>
    <row r="1223" s="13" customFormat="1">
      <c r="A1223" s="13"/>
      <c r="B1223" s="234"/>
      <c r="C1223" s="235"/>
      <c r="D1223" s="236" t="s">
        <v>225</v>
      </c>
      <c r="E1223" s="237" t="s">
        <v>32</v>
      </c>
      <c r="F1223" s="238" t="s">
        <v>5293</v>
      </c>
      <c r="G1223" s="235"/>
      <c r="H1223" s="237" t="s">
        <v>32</v>
      </c>
      <c r="I1223" s="239"/>
      <c r="J1223" s="235"/>
      <c r="K1223" s="235"/>
      <c r="L1223" s="240"/>
      <c r="M1223" s="241"/>
      <c r="N1223" s="242"/>
      <c r="O1223" s="242"/>
      <c r="P1223" s="242"/>
      <c r="Q1223" s="242"/>
      <c r="R1223" s="242"/>
      <c r="S1223" s="242"/>
      <c r="T1223" s="243"/>
      <c r="U1223" s="13"/>
      <c r="V1223" s="13"/>
      <c r="W1223" s="13"/>
      <c r="X1223" s="13"/>
      <c r="Y1223" s="13"/>
      <c r="Z1223" s="13"/>
      <c r="AA1223" s="13"/>
      <c r="AB1223" s="13"/>
      <c r="AC1223" s="13"/>
      <c r="AD1223" s="13"/>
      <c r="AE1223" s="13"/>
      <c r="AT1223" s="244" t="s">
        <v>225</v>
      </c>
      <c r="AU1223" s="244" t="s">
        <v>85</v>
      </c>
      <c r="AV1223" s="13" t="s">
        <v>83</v>
      </c>
      <c r="AW1223" s="13" t="s">
        <v>38</v>
      </c>
      <c r="AX1223" s="13" t="s">
        <v>76</v>
      </c>
      <c r="AY1223" s="244" t="s">
        <v>214</v>
      </c>
    </row>
    <row r="1224" s="13" customFormat="1">
      <c r="A1224" s="13"/>
      <c r="B1224" s="234"/>
      <c r="C1224" s="235"/>
      <c r="D1224" s="236" t="s">
        <v>225</v>
      </c>
      <c r="E1224" s="237" t="s">
        <v>32</v>
      </c>
      <c r="F1224" s="238" t="s">
        <v>5294</v>
      </c>
      <c r="G1224" s="235"/>
      <c r="H1224" s="237" t="s">
        <v>32</v>
      </c>
      <c r="I1224" s="239"/>
      <c r="J1224" s="235"/>
      <c r="K1224" s="235"/>
      <c r="L1224" s="240"/>
      <c r="M1224" s="241"/>
      <c r="N1224" s="242"/>
      <c r="O1224" s="242"/>
      <c r="P1224" s="242"/>
      <c r="Q1224" s="242"/>
      <c r="R1224" s="242"/>
      <c r="S1224" s="242"/>
      <c r="T1224" s="243"/>
      <c r="U1224" s="13"/>
      <c r="V1224" s="13"/>
      <c r="W1224" s="13"/>
      <c r="X1224" s="13"/>
      <c r="Y1224" s="13"/>
      <c r="Z1224" s="13"/>
      <c r="AA1224" s="13"/>
      <c r="AB1224" s="13"/>
      <c r="AC1224" s="13"/>
      <c r="AD1224" s="13"/>
      <c r="AE1224" s="13"/>
      <c r="AT1224" s="244" t="s">
        <v>225</v>
      </c>
      <c r="AU1224" s="244" t="s">
        <v>85</v>
      </c>
      <c r="AV1224" s="13" t="s">
        <v>83</v>
      </c>
      <c r="AW1224" s="13" t="s">
        <v>38</v>
      </c>
      <c r="AX1224" s="13" t="s">
        <v>76</v>
      </c>
      <c r="AY1224" s="244" t="s">
        <v>214</v>
      </c>
    </row>
    <row r="1225" s="13" customFormat="1">
      <c r="A1225" s="13"/>
      <c r="B1225" s="234"/>
      <c r="C1225" s="235"/>
      <c r="D1225" s="236" t="s">
        <v>225</v>
      </c>
      <c r="E1225" s="237" t="s">
        <v>32</v>
      </c>
      <c r="F1225" s="238" t="s">
        <v>5295</v>
      </c>
      <c r="G1225" s="235"/>
      <c r="H1225" s="237" t="s">
        <v>32</v>
      </c>
      <c r="I1225" s="239"/>
      <c r="J1225" s="235"/>
      <c r="K1225" s="235"/>
      <c r="L1225" s="240"/>
      <c r="M1225" s="241"/>
      <c r="N1225" s="242"/>
      <c r="O1225" s="242"/>
      <c r="P1225" s="242"/>
      <c r="Q1225" s="242"/>
      <c r="R1225" s="242"/>
      <c r="S1225" s="242"/>
      <c r="T1225" s="243"/>
      <c r="U1225" s="13"/>
      <c r="V1225" s="13"/>
      <c r="W1225" s="13"/>
      <c r="X1225" s="13"/>
      <c r="Y1225" s="13"/>
      <c r="Z1225" s="13"/>
      <c r="AA1225" s="13"/>
      <c r="AB1225" s="13"/>
      <c r="AC1225" s="13"/>
      <c r="AD1225" s="13"/>
      <c r="AE1225" s="13"/>
      <c r="AT1225" s="244" t="s">
        <v>225</v>
      </c>
      <c r="AU1225" s="244" t="s">
        <v>85</v>
      </c>
      <c r="AV1225" s="13" t="s">
        <v>83</v>
      </c>
      <c r="AW1225" s="13" t="s">
        <v>38</v>
      </c>
      <c r="AX1225" s="13" t="s">
        <v>76</v>
      </c>
      <c r="AY1225" s="244" t="s">
        <v>214</v>
      </c>
    </row>
    <row r="1226" s="13" customFormat="1">
      <c r="A1226" s="13"/>
      <c r="B1226" s="234"/>
      <c r="C1226" s="235"/>
      <c r="D1226" s="236" t="s">
        <v>225</v>
      </c>
      <c r="E1226" s="237" t="s">
        <v>32</v>
      </c>
      <c r="F1226" s="238" t="s">
        <v>5362</v>
      </c>
      <c r="G1226" s="235"/>
      <c r="H1226" s="237" t="s">
        <v>32</v>
      </c>
      <c r="I1226" s="239"/>
      <c r="J1226" s="235"/>
      <c r="K1226" s="235"/>
      <c r="L1226" s="240"/>
      <c r="M1226" s="241"/>
      <c r="N1226" s="242"/>
      <c r="O1226" s="242"/>
      <c r="P1226" s="242"/>
      <c r="Q1226" s="242"/>
      <c r="R1226" s="242"/>
      <c r="S1226" s="242"/>
      <c r="T1226" s="243"/>
      <c r="U1226" s="13"/>
      <c r="V1226" s="13"/>
      <c r="W1226" s="13"/>
      <c r="X1226" s="13"/>
      <c r="Y1226" s="13"/>
      <c r="Z1226" s="13"/>
      <c r="AA1226" s="13"/>
      <c r="AB1226" s="13"/>
      <c r="AC1226" s="13"/>
      <c r="AD1226" s="13"/>
      <c r="AE1226" s="13"/>
      <c r="AT1226" s="244" t="s">
        <v>225</v>
      </c>
      <c r="AU1226" s="244" t="s">
        <v>85</v>
      </c>
      <c r="AV1226" s="13" t="s">
        <v>83</v>
      </c>
      <c r="AW1226" s="13" t="s">
        <v>38</v>
      </c>
      <c r="AX1226" s="13" t="s">
        <v>76</v>
      </c>
      <c r="AY1226" s="244" t="s">
        <v>214</v>
      </c>
    </row>
    <row r="1227" s="13" customFormat="1">
      <c r="A1227" s="13"/>
      <c r="B1227" s="234"/>
      <c r="C1227" s="235"/>
      <c r="D1227" s="236" t="s">
        <v>225</v>
      </c>
      <c r="E1227" s="237" t="s">
        <v>32</v>
      </c>
      <c r="F1227" s="238" t="s">
        <v>5297</v>
      </c>
      <c r="G1227" s="235"/>
      <c r="H1227" s="237" t="s">
        <v>32</v>
      </c>
      <c r="I1227" s="239"/>
      <c r="J1227" s="235"/>
      <c r="K1227" s="235"/>
      <c r="L1227" s="240"/>
      <c r="M1227" s="241"/>
      <c r="N1227" s="242"/>
      <c r="O1227" s="242"/>
      <c r="P1227" s="242"/>
      <c r="Q1227" s="242"/>
      <c r="R1227" s="242"/>
      <c r="S1227" s="242"/>
      <c r="T1227" s="243"/>
      <c r="U1227" s="13"/>
      <c r="V1227" s="13"/>
      <c r="W1227" s="13"/>
      <c r="X1227" s="13"/>
      <c r="Y1227" s="13"/>
      <c r="Z1227" s="13"/>
      <c r="AA1227" s="13"/>
      <c r="AB1227" s="13"/>
      <c r="AC1227" s="13"/>
      <c r="AD1227" s="13"/>
      <c r="AE1227" s="13"/>
      <c r="AT1227" s="244" t="s">
        <v>225</v>
      </c>
      <c r="AU1227" s="244" t="s">
        <v>85</v>
      </c>
      <c r="AV1227" s="13" t="s">
        <v>83</v>
      </c>
      <c r="AW1227" s="13" t="s">
        <v>38</v>
      </c>
      <c r="AX1227" s="13" t="s">
        <v>76</v>
      </c>
      <c r="AY1227" s="244" t="s">
        <v>214</v>
      </c>
    </row>
    <row r="1228" s="13" customFormat="1">
      <c r="A1228" s="13"/>
      <c r="B1228" s="234"/>
      <c r="C1228" s="235"/>
      <c r="D1228" s="236" t="s">
        <v>225</v>
      </c>
      <c r="E1228" s="237" t="s">
        <v>32</v>
      </c>
      <c r="F1228" s="238" t="s">
        <v>5363</v>
      </c>
      <c r="G1228" s="235"/>
      <c r="H1228" s="237" t="s">
        <v>32</v>
      </c>
      <c r="I1228" s="239"/>
      <c r="J1228" s="235"/>
      <c r="K1228" s="235"/>
      <c r="L1228" s="240"/>
      <c r="M1228" s="241"/>
      <c r="N1228" s="242"/>
      <c r="O1228" s="242"/>
      <c r="P1228" s="242"/>
      <c r="Q1228" s="242"/>
      <c r="R1228" s="242"/>
      <c r="S1228" s="242"/>
      <c r="T1228" s="243"/>
      <c r="U1228" s="13"/>
      <c r="V1228" s="13"/>
      <c r="W1228" s="13"/>
      <c r="X1228" s="13"/>
      <c r="Y1228" s="13"/>
      <c r="Z1228" s="13"/>
      <c r="AA1228" s="13"/>
      <c r="AB1228" s="13"/>
      <c r="AC1228" s="13"/>
      <c r="AD1228" s="13"/>
      <c r="AE1228" s="13"/>
      <c r="AT1228" s="244" t="s">
        <v>225</v>
      </c>
      <c r="AU1228" s="244" t="s">
        <v>85</v>
      </c>
      <c r="AV1228" s="13" t="s">
        <v>83</v>
      </c>
      <c r="AW1228" s="13" t="s">
        <v>38</v>
      </c>
      <c r="AX1228" s="13" t="s">
        <v>76</v>
      </c>
      <c r="AY1228" s="244" t="s">
        <v>214</v>
      </c>
    </row>
    <row r="1229" s="13" customFormat="1">
      <c r="A1229" s="13"/>
      <c r="B1229" s="234"/>
      <c r="C1229" s="235"/>
      <c r="D1229" s="236" t="s">
        <v>225</v>
      </c>
      <c r="E1229" s="237" t="s">
        <v>32</v>
      </c>
      <c r="F1229" s="238" t="s">
        <v>5364</v>
      </c>
      <c r="G1229" s="235"/>
      <c r="H1229" s="237" t="s">
        <v>32</v>
      </c>
      <c r="I1229" s="239"/>
      <c r="J1229" s="235"/>
      <c r="K1229" s="235"/>
      <c r="L1229" s="240"/>
      <c r="M1229" s="241"/>
      <c r="N1229" s="242"/>
      <c r="O1229" s="242"/>
      <c r="P1229" s="242"/>
      <c r="Q1229" s="242"/>
      <c r="R1229" s="242"/>
      <c r="S1229" s="242"/>
      <c r="T1229" s="243"/>
      <c r="U1229" s="13"/>
      <c r="V1229" s="13"/>
      <c r="W1229" s="13"/>
      <c r="X1229" s="13"/>
      <c r="Y1229" s="13"/>
      <c r="Z1229" s="13"/>
      <c r="AA1229" s="13"/>
      <c r="AB1229" s="13"/>
      <c r="AC1229" s="13"/>
      <c r="AD1229" s="13"/>
      <c r="AE1229" s="13"/>
      <c r="AT1229" s="244" t="s">
        <v>225</v>
      </c>
      <c r="AU1229" s="244" t="s">
        <v>85</v>
      </c>
      <c r="AV1229" s="13" t="s">
        <v>83</v>
      </c>
      <c r="AW1229" s="13" t="s">
        <v>38</v>
      </c>
      <c r="AX1229" s="13" t="s">
        <v>76</v>
      </c>
      <c r="AY1229" s="244" t="s">
        <v>214</v>
      </c>
    </row>
    <row r="1230" s="13" customFormat="1">
      <c r="A1230" s="13"/>
      <c r="B1230" s="234"/>
      <c r="C1230" s="235"/>
      <c r="D1230" s="236" t="s">
        <v>225</v>
      </c>
      <c r="E1230" s="237" t="s">
        <v>32</v>
      </c>
      <c r="F1230" s="238" t="s">
        <v>5365</v>
      </c>
      <c r="G1230" s="235"/>
      <c r="H1230" s="237" t="s">
        <v>32</v>
      </c>
      <c r="I1230" s="239"/>
      <c r="J1230" s="235"/>
      <c r="K1230" s="235"/>
      <c r="L1230" s="240"/>
      <c r="M1230" s="241"/>
      <c r="N1230" s="242"/>
      <c r="O1230" s="242"/>
      <c r="P1230" s="242"/>
      <c r="Q1230" s="242"/>
      <c r="R1230" s="242"/>
      <c r="S1230" s="242"/>
      <c r="T1230" s="243"/>
      <c r="U1230" s="13"/>
      <c r="V1230" s="13"/>
      <c r="W1230" s="13"/>
      <c r="X1230" s="13"/>
      <c r="Y1230" s="13"/>
      <c r="Z1230" s="13"/>
      <c r="AA1230" s="13"/>
      <c r="AB1230" s="13"/>
      <c r="AC1230" s="13"/>
      <c r="AD1230" s="13"/>
      <c r="AE1230" s="13"/>
      <c r="AT1230" s="244" t="s">
        <v>225</v>
      </c>
      <c r="AU1230" s="244" t="s">
        <v>85</v>
      </c>
      <c r="AV1230" s="13" t="s">
        <v>83</v>
      </c>
      <c r="AW1230" s="13" t="s">
        <v>38</v>
      </c>
      <c r="AX1230" s="13" t="s">
        <v>76</v>
      </c>
      <c r="AY1230" s="244" t="s">
        <v>214</v>
      </c>
    </row>
    <row r="1231" s="13" customFormat="1">
      <c r="A1231" s="13"/>
      <c r="B1231" s="234"/>
      <c r="C1231" s="235"/>
      <c r="D1231" s="236" t="s">
        <v>225</v>
      </c>
      <c r="E1231" s="237" t="s">
        <v>32</v>
      </c>
      <c r="F1231" s="238" t="s">
        <v>5336</v>
      </c>
      <c r="G1231" s="235"/>
      <c r="H1231" s="237" t="s">
        <v>32</v>
      </c>
      <c r="I1231" s="239"/>
      <c r="J1231" s="235"/>
      <c r="K1231" s="235"/>
      <c r="L1231" s="240"/>
      <c r="M1231" s="241"/>
      <c r="N1231" s="242"/>
      <c r="O1231" s="242"/>
      <c r="P1231" s="242"/>
      <c r="Q1231" s="242"/>
      <c r="R1231" s="242"/>
      <c r="S1231" s="242"/>
      <c r="T1231" s="243"/>
      <c r="U1231" s="13"/>
      <c r="V1231" s="13"/>
      <c r="W1231" s="13"/>
      <c r="X1231" s="13"/>
      <c r="Y1231" s="13"/>
      <c r="Z1231" s="13"/>
      <c r="AA1231" s="13"/>
      <c r="AB1231" s="13"/>
      <c r="AC1231" s="13"/>
      <c r="AD1231" s="13"/>
      <c r="AE1231" s="13"/>
      <c r="AT1231" s="244" t="s">
        <v>225</v>
      </c>
      <c r="AU1231" s="244" t="s">
        <v>85</v>
      </c>
      <c r="AV1231" s="13" t="s">
        <v>83</v>
      </c>
      <c r="AW1231" s="13" t="s">
        <v>38</v>
      </c>
      <c r="AX1231" s="13" t="s">
        <v>76</v>
      </c>
      <c r="AY1231" s="244" t="s">
        <v>214</v>
      </c>
    </row>
    <row r="1232" s="13" customFormat="1">
      <c r="A1232" s="13"/>
      <c r="B1232" s="234"/>
      <c r="C1232" s="235"/>
      <c r="D1232" s="236" t="s">
        <v>225</v>
      </c>
      <c r="E1232" s="237" t="s">
        <v>32</v>
      </c>
      <c r="F1232" s="238" t="s">
        <v>5337</v>
      </c>
      <c r="G1232" s="235"/>
      <c r="H1232" s="237" t="s">
        <v>32</v>
      </c>
      <c r="I1232" s="239"/>
      <c r="J1232" s="235"/>
      <c r="K1232" s="235"/>
      <c r="L1232" s="240"/>
      <c r="M1232" s="241"/>
      <c r="N1232" s="242"/>
      <c r="O1232" s="242"/>
      <c r="P1232" s="242"/>
      <c r="Q1232" s="242"/>
      <c r="R1232" s="242"/>
      <c r="S1232" s="242"/>
      <c r="T1232" s="243"/>
      <c r="U1232" s="13"/>
      <c r="V1232" s="13"/>
      <c r="W1232" s="13"/>
      <c r="X1232" s="13"/>
      <c r="Y1232" s="13"/>
      <c r="Z1232" s="13"/>
      <c r="AA1232" s="13"/>
      <c r="AB1232" s="13"/>
      <c r="AC1232" s="13"/>
      <c r="AD1232" s="13"/>
      <c r="AE1232" s="13"/>
      <c r="AT1232" s="244" t="s">
        <v>225</v>
      </c>
      <c r="AU1232" s="244" t="s">
        <v>85</v>
      </c>
      <c r="AV1232" s="13" t="s">
        <v>83</v>
      </c>
      <c r="AW1232" s="13" t="s">
        <v>38</v>
      </c>
      <c r="AX1232" s="13" t="s">
        <v>76</v>
      </c>
      <c r="AY1232" s="244" t="s">
        <v>214</v>
      </c>
    </row>
    <row r="1233" s="14" customFormat="1">
      <c r="A1233" s="14"/>
      <c r="B1233" s="245"/>
      <c r="C1233" s="246"/>
      <c r="D1233" s="236" t="s">
        <v>225</v>
      </c>
      <c r="E1233" s="247" t="s">
        <v>32</v>
      </c>
      <c r="F1233" s="248" t="s">
        <v>5366</v>
      </c>
      <c r="G1233" s="246"/>
      <c r="H1233" s="249">
        <v>676.5</v>
      </c>
      <c r="I1233" s="250"/>
      <c r="J1233" s="246"/>
      <c r="K1233" s="246"/>
      <c r="L1233" s="251"/>
      <c r="M1233" s="252"/>
      <c r="N1233" s="253"/>
      <c r="O1233" s="253"/>
      <c r="P1233" s="253"/>
      <c r="Q1233" s="253"/>
      <c r="R1233" s="253"/>
      <c r="S1233" s="253"/>
      <c r="T1233" s="254"/>
      <c r="U1233" s="14"/>
      <c r="V1233" s="14"/>
      <c r="W1233" s="14"/>
      <c r="X1233" s="14"/>
      <c r="Y1233" s="14"/>
      <c r="Z1233" s="14"/>
      <c r="AA1233" s="14"/>
      <c r="AB1233" s="14"/>
      <c r="AC1233" s="14"/>
      <c r="AD1233" s="14"/>
      <c r="AE1233" s="14"/>
      <c r="AT1233" s="255" t="s">
        <v>225</v>
      </c>
      <c r="AU1233" s="255" t="s">
        <v>85</v>
      </c>
      <c r="AV1233" s="14" t="s">
        <v>85</v>
      </c>
      <c r="AW1233" s="14" t="s">
        <v>38</v>
      </c>
      <c r="AX1233" s="14" t="s">
        <v>76</v>
      </c>
      <c r="AY1233" s="255" t="s">
        <v>214</v>
      </c>
    </row>
    <row r="1234" s="13" customFormat="1">
      <c r="A1234" s="13"/>
      <c r="B1234" s="234"/>
      <c r="C1234" s="235"/>
      <c r="D1234" s="236" t="s">
        <v>225</v>
      </c>
      <c r="E1234" s="237" t="s">
        <v>32</v>
      </c>
      <c r="F1234" s="238" t="s">
        <v>5367</v>
      </c>
      <c r="G1234" s="235"/>
      <c r="H1234" s="237" t="s">
        <v>32</v>
      </c>
      <c r="I1234" s="239"/>
      <c r="J1234" s="235"/>
      <c r="K1234" s="235"/>
      <c r="L1234" s="240"/>
      <c r="M1234" s="241"/>
      <c r="N1234" s="242"/>
      <c r="O1234" s="242"/>
      <c r="P1234" s="242"/>
      <c r="Q1234" s="242"/>
      <c r="R1234" s="242"/>
      <c r="S1234" s="242"/>
      <c r="T1234" s="243"/>
      <c r="U1234" s="13"/>
      <c r="V1234" s="13"/>
      <c r="W1234" s="13"/>
      <c r="X1234" s="13"/>
      <c r="Y1234" s="13"/>
      <c r="Z1234" s="13"/>
      <c r="AA1234" s="13"/>
      <c r="AB1234" s="13"/>
      <c r="AC1234" s="13"/>
      <c r="AD1234" s="13"/>
      <c r="AE1234" s="13"/>
      <c r="AT1234" s="244" t="s">
        <v>225</v>
      </c>
      <c r="AU1234" s="244" t="s">
        <v>85</v>
      </c>
      <c r="AV1234" s="13" t="s">
        <v>83</v>
      </c>
      <c r="AW1234" s="13" t="s">
        <v>38</v>
      </c>
      <c r="AX1234" s="13" t="s">
        <v>76</v>
      </c>
      <c r="AY1234" s="244" t="s">
        <v>214</v>
      </c>
    </row>
    <row r="1235" s="13" customFormat="1">
      <c r="A1235" s="13"/>
      <c r="B1235" s="234"/>
      <c r="C1235" s="235"/>
      <c r="D1235" s="236" t="s">
        <v>225</v>
      </c>
      <c r="E1235" s="237" t="s">
        <v>32</v>
      </c>
      <c r="F1235" s="238" t="s">
        <v>5297</v>
      </c>
      <c r="G1235" s="235"/>
      <c r="H1235" s="237" t="s">
        <v>32</v>
      </c>
      <c r="I1235" s="239"/>
      <c r="J1235" s="235"/>
      <c r="K1235" s="235"/>
      <c r="L1235" s="240"/>
      <c r="M1235" s="241"/>
      <c r="N1235" s="242"/>
      <c r="O1235" s="242"/>
      <c r="P1235" s="242"/>
      <c r="Q1235" s="242"/>
      <c r="R1235" s="242"/>
      <c r="S1235" s="242"/>
      <c r="T1235" s="243"/>
      <c r="U1235" s="13"/>
      <c r="V1235" s="13"/>
      <c r="W1235" s="13"/>
      <c r="X1235" s="13"/>
      <c r="Y1235" s="13"/>
      <c r="Z1235" s="13"/>
      <c r="AA1235" s="13"/>
      <c r="AB1235" s="13"/>
      <c r="AC1235" s="13"/>
      <c r="AD1235" s="13"/>
      <c r="AE1235" s="13"/>
      <c r="AT1235" s="244" t="s">
        <v>225</v>
      </c>
      <c r="AU1235" s="244" t="s">
        <v>85</v>
      </c>
      <c r="AV1235" s="13" t="s">
        <v>83</v>
      </c>
      <c r="AW1235" s="13" t="s">
        <v>38</v>
      </c>
      <c r="AX1235" s="13" t="s">
        <v>76</v>
      </c>
      <c r="AY1235" s="244" t="s">
        <v>214</v>
      </c>
    </row>
    <row r="1236" s="13" customFormat="1">
      <c r="A1236" s="13"/>
      <c r="B1236" s="234"/>
      <c r="C1236" s="235"/>
      <c r="D1236" s="236" t="s">
        <v>225</v>
      </c>
      <c r="E1236" s="237" t="s">
        <v>32</v>
      </c>
      <c r="F1236" s="238" t="s">
        <v>5298</v>
      </c>
      <c r="G1236" s="235"/>
      <c r="H1236" s="237" t="s">
        <v>32</v>
      </c>
      <c r="I1236" s="239"/>
      <c r="J1236" s="235"/>
      <c r="K1236" s="235"/>
      <c r="L1236" s="240"/>
      <c r="M1236" s="241"/>
      <c r="N1236" s="242"/>
      <c r="O1236" s="242"/>
      <c r="P1236" s="242"/>
      <c r="Q1236" s="242"/>
      <c r="R1236" s="242"/>
      <c r="S1236" s="242"/>
      <c r="T1236" s="243"/>
      <c r="U1236" s="13"/>
      <c r="V1236" s="13"/>
      <c r="W1236" s="13"/>
      <c r="X1236" s="13"/>
      <c r="Y1236" s="13"/>
      <c r="Z1236" s="13"/>
      <c r="AA1236" s="13"/>
      <c r="AB1236" s="13"/>
      <c r="AC1236" s="13"/>
      <c r="AD1236" s="13"/>
      <c r="AE1236" s="13"/>
      <c r="AT1236" s="244" t="s">
        <v>225</v>
      </c>
      <c r="AU1236" s="244" t="s">
        <v>85</v>
      </c>
      <c r="AV1236" s="13" t="s">
        <v>83</v>
      </c>
      <c r="AW1236" s="13" t="s">
        <v>38</v>
      </c>
      <c r="AX1236" s="13" t="s">
        <v>76</v>
      </c>
      <c r="AY1236" s="244" t="s">
        <v>214</v>
      </c>
    </row>
    <row r="1237" s="13" customFormat="1">
      <c r="A1237" s="13"/>
      <c r="B1237" s="234"/>
      <c r="C1237" s="235"/>
      <c r="D1237" s="236" t="s">
        <v>225</v>
      </c>
      <c r="E1237" s="237" t="s">
        <v>32</v>
      </c>
      <c r="F1237" s="238" t="s">
        <v>5299</v>
      </c>
      <c r="G1237" s="235"/>
      <c r="H1237" s="237" t="s">
        <v>32</v>
      </c>
      <c r="I1237" s="239"/>
      <c r="J1237" s="235"/>
      <c r="K1237" s="235"/>
      <c r="L1237" s="240"/>
      <c r="M1237" s="241"/>
      <c r="N1237" s="242"/>
      <c r="O1237" s="242"/>
      <c r="P1237" s="242"/>
      <c r="Q1237" s="242"/>
      <c r="R1237" s="242"/>
      <c r="S1237" s="242"/>
      <c r="T1237" s="243"/>
      <c r="U1237" s="13"/>
      <c r="V1237" s="13"/>
      <c r="W1237" s="13"/>
      <c r="X1237" s="13"/>
      <c r="Y1237" s="13"/>
      <c r="Z1237" s="13"/>
      <c r="AA1237" s="13"/>
      <c r="AB1237" s="13"/>
      <c r="AC1237" s="13"/>
      <c r="AD1237" s="13"/>
      <c r="AE1237" s="13"/>
      <c r="AT1237" s="244" t="s">
        <v>225</v>
      </c>
      <c r="AU1237" s="244" t="s">
        <v>85</v>
      </c>
      <c r="AV1237" s="13" t="s">
        <v>83</v>
      </c>
      <c r="AW1237" s="13" t="s">
        <v>38</v>
      </c>
      <c r="AX1237" s="13" t="s">
        <v>76</v>
      </c>
      <c r="AY1237" s="244" t="s">
        <v>214</v>
      </c>
    </row>
    <row r="1238" s="13" customFormat="1">
      <c r="A1238" s="13"/>
      <c r="B1238" s="234"/>
      <c r="C1238" s="235"/>
      <c r="D1238" s="236" t="s">
        <v>225</v>
      </c>
      <c r="E1238" s="237" t="s">
        <v>32</v>
      </c>
      <c r="F1238" s="238" t="s">
        <v>5298</v>
      </c>
      <c r="G1238" s="235"/>
      <c r="H1238" s="237" t="s">
        <v>32</v>
      </c>
      <c r="I1238" s="239"/>
      <c r="J1238" s="235"/>
      <c r="K1238" s="235"/>
      <c r="L1238" s="240"/>
      <c r="M1238" s="241"/>
      <c r="N1238" s="242"/>
      <c r="O1238" s="242"/>
      <c r="P1238" s="242"/>
      <c r="Q1238" s="242"/>
      <c r="R1238" s="242"/>
      <c r="S1238" s="242"/>
      <c r="T1238" s="243"/>
      <c r="U1238" s="13"/>
      <c r="V1238" s="13"/>
      <c r="W1238" s="13"/>
      <c r="X1238" s="13"/>
      <c r="Y1238" s="13"/>
      <c r="Z1238" s="13"/>
      <c r="AA1238" s="13"/>
      <c r="AB1238" s="13"/>
      <c r="AC1238" s="13"/>
      <c r="AD1238" s="13"/>
      <c r="AE1238" s="13"/>
      <c r="AT1238" s="244" t="s">
        <v>225</v>
      </c>
      <c r="AU1238" s="244" t="s">
        <v>85</v>
      </c>
      <c r="AV1238" s="13" t="s">
        <v>83</v>
      </c>
      <c r="AW1238" s="13" t="s">
        <v>38</v>
      </c>
      <c r="AX1238" s="13" t="s">
        <v>76</v>
      </c>
      <c r="AY1238" s="244" t="s">
        <v>214</v>
      </c>
    </row>
    <row r="1239" s="13" customFormat="1">
      <c r="A1239" s="13"/>
      <c r="B1239" s="234"/>
      <c r="C1239" s="235"/>
      <c r="D1239" s="236" t="s">
        <v>225</v>
      </c>
      <c r="E1239" s="237" t="s">
        <v>32</v>
      </c>
      <c r="F1239" s="238" t="s">
        <v>5300</v>
      </c>
      <c r="G1239" s="235"/>
      <c r="H1239" s="237" t="s">
        <v>32</v>
      </c>
      <c r="I1239" s="239"/>
      <c r="J1239" s="235"/>
      <c r="K1239" s="235"/>
      <c r="L1239" s="240"/>
      <c r="M1239" s="241"/>
      <c r="N1239" s="242"/>
      <c r="O1239" s="242"/>
      <c r="P1239" s="242"/>
      <c r="Q1239" s="242"/>
      <c r="R1239" s="242"/>
      <c r="S1239" s="242"/>
      <c r="T1239" s="243"/>
      <c r="U1239" s="13"/>
      <c r="V1239" s="13"/>
      <c r="W1239" s="13"/>
      <c r="X1239" s="13"/>
      <c r="Y1239" s="13"/>
      <c r="Z1239" s="13"/>
      <c r="AA1239" s="13"/>
      <c r="AB1239" s="13"/>
      <c r="AC1239" s="13"/>
      <c r="AD1239" s="13"/>
      <c r="AE1239" s="13"/>
      <c r="AT1239" s="244" t="s">
        <v>225</v>
      </c>
      <c r="AU1239" s="244" t="s">
        <v>85</v>
      </c>
      <c r="AV1239" s="13" t="s">
        <v>83</v>
      </c>
      <c r="AW1239" s="13" t="s">
        <v>38</v>
      </c>
      <c r="AX1239" s="13" t="s">
        <v>76</v>
      </c>
      <c r="AY1239" s="244" t="s">
        <v>214</v>
      </c>
    </row>
    <row r="1240" s="13" customFormat="1">
      <c r="A1240" s="13"/>
      <c r="B1240" s="234"/>
      <c r="C1240" s="235"/>
      <c r="D1240" s="236" t="s">
        <v>225</v>
      </c>
      <c r="E1240" s="237" t="s">
        <v>32</v>
      </c>
      <c r="F1240" s="238" t="s">
        <v>5301</v>
      </c>
      <c r="G1240" s="235"/>
      <c r="H1240" s="237" t="s">
        <v>32</v>
      </c>
      <c r="I1240" s="239"/>
      <c r="J1240" s="235"/>
      <c r="K1240" s="235"/>
      <c r="L1240" s="240"/>
      <c r="M1240" s="241"/>
      <c r="N1240" s="242"/>
      <c r="O1240" s="242"/>
      <c r="P1240" s="242"/>
      <c r="Q1240" s="242"/>
      <c r="R1240" s="242"/>
      <c r="S1240" s="242"/>
      <c r="T1240" s="243"/>
      <c r="U1240" s="13"/>
      <c r="V1240" s="13"/>
      <c r="W1240" s="13"/>
      <c r="X1240" s="13"/>
      <c r="Y1240" s="13"/>
      <c r="Z1240" s="13"/>
      <c r="AA1240" s="13"/>
      <c r="AB1240" s="13"/>
      <c r="AC1240" s="13"/>
      <c r="AD1240" s="13"/>
      <c r="AE1240" s="13"/>
      <c r="AT1240" s="244" t="s">
        <v>225</v>
      </c>
      <c r="AU1240" s="244" t="s">
        <v>85</v>
      </c>
      <c r="AV1240" s="13" t="s">
        <v>83</v>
      </c>
      <c r="AW1240" s="13" t="s">
        <v>38</v>
      </c>
      <c r="AX1240" s="13" t="s">
        <v>76</v>
      </c>
      <c r="AY1240" s="244" t="s">
        <v>214</v>
      </c>
    </row>
    <row r="1241" s="13" customFormat="1">
      <c r="A1241" s="13"/>
      <c r="B1241" s="234"/>
      <c r="C1241" s="235"/>
      <c r="D1241" s="236" t="s">
        <v>225</v>
      </c>
      <c r="E1241" s="237" t="s">
        <v>32</v>
      </c>
      <c r="F1241" s="238" t="s">
        <v>5302</v>
      </c>
      <c r="G1241" s="235"/>
      <c r="H1241" s="237" t="s">
        <v>32</v>
      </c>
      <c r="I1241" s="239"/>
      <c r="J1241" s="235"/>
      <c r="K1241" s="235"/>
      <c r="L1241" s="240"/>
      <c r="M1241" s="241"/>
      <c r="N1241" s="242"/>
      <c r="O1241" s="242"/>
      <c r="P1241" s="242"/>
      <c r="Q1241" s="242"/>
      <c r="R1241" s="242"/>
      <c r="S1241" s="242"/>
      <c r="T1241" s="243"/>
      <c r="U1241" s="13"/>
      <c r="V1241" s="13"/>
      <c r="W1241" s="13"/>
      <c r="X1241" s="13"/>
      <c r="Y1241" s="13"/>
      <c r="Z1241" s="13"/>
      <c r="AA1241" s="13"/>
      <c r="AB1241" s="13"/>
      <c r="AC1241" s="13"/>
      <c r="AD1241" s="13"/>
      <c r="AE1241" s="13"/>
      <c r="AT1241" s="244" t="s">
        <v>225</v>
      </c>
      <c r="AU1241" s="244" t="s">
        <v>85</v>
      </c>
      <c r="AV1241" s="13" t="s">
        <v>83</v>
      </c>
      <c r="AW1241" s="13" t="s">
        <v>38</v>
      </c>
      <c r="AX1241" s="13" t="s">
        <v>76</v>
      </c>
      <c r="AY1241" s="244" t="s">
        <v>214</v>
      </c>
    </row>
    <row r="1242" s="13" customFormat="1">
      <c r="A1242" s="13"/>
      <c r="B1242" s="234"/>
      <c r="C1242" s="235"/>
      <c r="D1242" s="236" t="s">
        <v>225</v>
      </c>
      <c r="E1242" s="237" t="s">
        <v>32</v>
      </c>
      <c r="F1242" s="238" t="s">
        <v>5303</v>
      </c>
      <c r="G1242" s="235"/>
      <c r="H1242" s="237" t="s">
        <v>32</v>
      </c>
      <c r="I1242" s="239"/>
      <c r="J1242" s="235"/>
      <c r="K1242" s="235"/>
      <c r="L1242" s="240"/>
      <c r="M1242" s="241"/>
      <c r="N1242" s="242"/>
      <c r="O1242" s="242"/>
      <c r="P1242" s="242"/>
      <c r="Q1242" s="242"/>
      <c r="R1242" s="242"/>
      <c r="S1242" s="242"/>
      <c r="T1242" s="243"/>
      <c r="U1242" s="13"/>
      <c r="V1242" s="13"/>
      <c r="W1242" s="13"/>
      <c r="X1242" s="13"/>
      <c r="Y1242" s="13"/>
      <c r="Z1242" s="13"/>
      <c r="AA1242" s="13"/>
      <c r="AB1242" s="13"/>
      <c r="AC1242" s="13"/>
      <c r="AD1242" s="13"/>
      <c r="AE1242" s="13"/>
      <c r="AT1242" s="244" t="s">
        <v>225</v>
      </c>
      <c r="AU1242" s="244" t="s">
        <v>85</v>
      </c>
      <c r="AV1242" s="13" t="s">
        <v>83</v>
      </c>
      <c r="AW1242" s="13" t="s">
        <v>38</v>
      </c>
      <c r="AX1242" s="13" t="s">
        <v>76</v>
      </c>
      <c r="AY1242" s="244" t="s">
        <v>214</v>
      </c>
    </row>
    <row r="1243" s="13" customFormat="1">
      <c r="A1243" s="13"/>
      <c r="B1243" s="234"/>
      <c r="C1243" s="235"/>
      <c r="D1243" s="236" t="s">
        <v>225</v>
      </c>
      <c r="E1243" s="237" t="s">
        <v>32</v>
      </c>
      <c r="F1243" s="238" t="s">
        <v>5304</v>
      </c>
      <c r="G1243" s="235"/>
      <c r="H1243" s="237" t="s">
        <v>32</v>
      </c>
      <c r="I1243" s="239"/>
      <c r="J1243" s="235"/>
      <c r="K1243" s="235"/>
      <c r="L1243" s="240"/>
      <c r="M1243" s="241"/>
      <c r="N1243" s="242"/>
      <c r="O1243" s="242"/>
      <c r="P1243" s="242"/>
      <c r="Q1243" s="242"/>
      <c r="R1243" s="242"/>
      <c r="S1243" s="242"/>
      <c r="T1243" s="243"/>
      <c r="U1243" s="13"/>
      <c r="V1243" s="13"/>
      <c r="W1243" s="13"/>
      <c r="X1243" s="13"/>
      <c r="Y1243" s="13"/>
      <c r="Z1243" s="13"/>
      <c r="AA1243" s="13"/>
      <c r="AB1243" s="13"/>
      <c r="AC1243" s="13"/>
      <c r="AD1243" s="13"/>
      <c r="AE1243" s="13"/>
      <c r="AT1243" s="244" t="s">
        <v>225</v>
      </c>
      <c r="AU1243" s="244" t="s">
        <v>85</v>
      </c>
      <c r="AV1243" s="13" t="s">
        <v>83</v>
      </c>
      <c r="AW1243" s="13" t="s">
        <v>38</v>
      </c>
      <c r="AX1243" s="13" t="s">
        <v>76</v>
      </c>
      <c r="AY1243" s="244" t="s">
        <v>214</v>
      </c>
    </row>
    <row r="1244" s="14" customFormat="1">
      <c r="A1244" s="14"/>
      <c r="B1244" s="245"/>
      <c r="C1244" s="246"/>
      <c r="D1244" s="236" t="s">
        <v>225</v>
      </c>
      <c r="E1244" s="247" t="s">
        <v>32</v>
      </c>
      <c r="F1244" s="248" t="s">
        <v>5368</v>
      </c>
      <c r="G1244" s="246"/>
      <c r="H1244" s="249">
        <v>165</v>
      </c>
      <c r="I1244" s="250"/>
      <c r="J1244" s="246"/>
      <c r="K1244" s="246"/>
      <c r="L1244" s="251"/>
      <c r="M1244" s="252"/>
      <c r="N1244" s="253"/>
      <c r="O1244" s="253"/>
      <c r="P1244" s="253"/>
      <c r="Q1244" s="253"/>
      <c r="R1244" s="253"/>
      <c r="S1244" s="253"/>
      <c r="T1244" s="254"/>
      <c r="U1244" s="14"/>
      <c r="V1244" s="14"/>
      <c r="W1244" s="14"/>
      <c r="X1244" s="14"/>
      <c r="Y1244" s="14"/>
      <c r="Z1244" s="14"/>
      <c r="AA1244" s="14"/>
      <c r="AB1244" s="14"/>
      <c r="AC1244" s="14"/>
      <c r="AD1244" s="14"/>
      <c r="AE1244" s="14"/>
      <c r="AT1244" s="255" t="s">
        <v>225</v>
      </c>
      <c r="AU1244" s="255" t="s">
        <v>85</v>
      </c>
      <c r="AV1244" s="14" t="s">
        <v>85</v>
      </c>
      <c r="AW1244" s="14" t="s">
        <v>38</v>
      </c>
      <c r="AX1244" s="14" t="s">
        <v>76</v>
      </c>
      <c r="AY1244" s="255" t="s">
        <v>214</v>
      </c>
    </row>
    <row r="1245" s="16" customFormat="1">
      <c r="A1245" s="16"/>
      <c r="B1245" s="278"/>
      <c r="C1245" s="279"/>
      <c r="D1245" s="236" t="s">
        <v>225</v>
      </c>
      <c r="E1245" s="280" t="s">
        <v>32</v>
      </c>
      <c r="F1245" s="281" t="s">
        <v>753</v>
      </c>
      <c r="G1245" s="279"/>
      <c r="H1245" s="282">
        <v>841.5</v>
      </c>
      <c r="I1245" s="283"/>
      <c r="J1245" s="279"/>
      <c r="K1245" s="279"/>
      <c r="L1245" s="284"/>
      <c r="M1245" s="285"/>
      <c r="N1245" s="286"/>
      <c r="O1245" s="286"/>
      <c r="P1245" s="286"/>
      <c r="Q1245" s="286"/>
      <c r="R1245" s="286"/>
      <c r="S1245" s="286"/>
      <c r="T1245" s="287"/>
      <c r="U1245" s="16"/>
      <c r="V1245" s="16"/>
      <c r="W1245" s="16"/>
      <c r="X1245" s="16"/>
      <c r="Y1245" s="16"/>
      <c r="Z1245" s="16"/>
      <c r="AA1245" s="16"/>
      <c r="AB1245" s="16"/>
      <c r="AC1245" s="16"/>
      <c r="AD1245" s="16"/>
      <c r="AE1245" s="16"/>
      <c r="AT1245" s="288" t="s">
        <v>225</v>
      </c>
      <c r="AU1245" s="288" t="s">
        <v>85</v>
      </c>
      <c r="AV1245" s="16" t="s">
        <v>234</v>
      </c>
      <c r="AW1245" s="16" t="s">
        <v>38</v>
      </c>
      <c r="AX1245" s="16" t="s">
        <v>76</v>
      </c>
      <c r="AY1245" s="288" t="s">
        <v>214</v>
      </c>
    </row>
    <row r="1246" s="13" customFormat="1">
      <c r="A1246" s="13"/>
      <c r="B1246" s="234"/>
      <c r="C1246" s="235"/>
      <c r="D1246" s="236" t="s">
        <v>225</v>
      </c>
      <c r="E1246" s="237" t="s">
        <v>32</v>
      </c>
      <c r="F1246" s="238" t="s">
        <v>5369</v>
      </c>
      <c r="G1246" s="235"/>
      <c r="H1246" s="237" t="s">
        <v>32</v>
      </c>
      <c r="I1246" s="239"/>
      <c r="J1246" s="235"/>
      <c r="K1246" s="235"/>
      <c r="L1246" s="240"/>
      <c r="M1246" s="241"/>
      <c r="N1246" s="242"/>
      <c r="O1246" s="242"/>
      <c r="P1246" s="242"/>
      <c r="Q1246" s="242"/>
      <c r="R1246" s="242"/>
      <c r="S1246" s="242"/>
      <c r="T1246" s="243"/>
      <c r="U1246" s="13"/>
      <c r="V1246" s="13"/>
      <c r="W1246" s="13"/>
      <c r="X1246" s="13"/>
      <c r="Y1246" s="13"/>
      <c r="Z1246" s="13"/>
      <c r="AA1246" s="13"/>
      <c r="AB1246" s="13"/>
      <c r="AC1246" s="13"/>
      <c r="AD1246" s="13"/>
      <c r="AE1246" s="13"/>
      <c r="AT1246" s="244" t="s">
        <v>225</v>
      </c>
      <c r="AU1246" s="244" t="s">
        <v>85</v>
      </c>
      <c r="AV1246" s="13" t="s">
        <v>83</v>
      </c>
      <c r="AW1246" s="13" t="s">
        <v>38</v>
      </c>
      <c r="AX1246" s="13" t="s">
        <v>76</v>
      </c>
      <c r="AY1246" s="244" t="s">
        <v>214</v>
      </c>
    </row>
    <row r="1247" s="13" customFormat="1">
      <c r="A1247" s="13"/>
      <c r="B1247" s="234"/>
      <c r="C1247" s="235"/>
      <c r="D1247" s="236" t="s">
        <v>225</v>
      </c>
      <c r="E1247" s="237" t="s">
        <v>32</v>
      </c>
      <c r="F1247" s="238" t="s">
        <v>5370</v>
      </c>
      <c r="G1247" s="235"/>
      <c r="H1247" s="237" t="s">
        <v>32</v>
      </c>
      <c r="I1247" s="239"/>
      <c r="J1247" s="235"/>
      <c r="K1247" s="235"/>
      <c r="L1247" s="240"/>
      <c r="M1247" s="241"/>
      <c r="N1247" s="242"/>
      <c r="O1247" s="242"/>
      <c r="P1247" s="242"/>
      <c r="Q1247" s="242"/>
      <c r="R1247" s="242"/>
      <c r="S1247" s="242"/>
      <c r="T1247" s="243"/>
      <c r="U1247" s="13"/>
      <c r="V1247" s="13"/>
      <c r="W1247" s="13"/>
      <c r="X1247" s="13"/>
      <c r="Y1247" s="13"/>
      <c r="Z1247" s="13"/>
      <c r="AA1247" s="13"/>
      <c r="AB1247" s="13"/>
      <c r="AC1247" s="13"/>
      <c r="AD1247" s="13"/>
      <c r="AE1247" s="13"/>
      <c r="AT1247" s="244" t="s">
        <v>225</v>
      </c>
      <c r="AU1247" s="244" t="s">
        <v>85</v>
      </c>
      <c r="AV1247" s="13" t="s">
        <v>83</v>
      </c>
      <c r="AW1247" s="13" t="s">
        <v>38</v>
      </c>
      <c r="AX1247" s="13" t="s">
        <v>76</v>
      </c>
      <c r="AY1247" s="244" t="s">
        <v>214</v>
      </c>
    </row>
    <row r="1248" s="13" customFormat="1">
      <c r="A1248" s="13"/>
      <c r="B1248" s="234"/>
      <c r="C1248" s="235"/>
      <c r="D1248" s="236" t="s">
        <v>225</v>
      </c>
      <c r="E1248" s="237" t="s">
        <v>32</v>
      </c>
      <c r="F1248" s="238" t="s">
        <v>5371</v>
      </c>
      <c r="G1248" s="235"/>
      <c r="H1248" s="237" t="s">
        <v>32</v>
      </c>
      <c r="I1248" s="239"/>
      <c r="J1248" s="235"/>
      <c r="K1248" s="235"/>
      <c r="L1248" s="240"/>
      <c r="M1248" s="241"/>
      <c r="N1248" s="242"/>
      <c r="O1248" s="242"/>
      <c r="P1248" s="242"/>
      <c r="Q1248" s="242"/>
      <c r="R1248" s="242"/>
      <c r="S1248" s="242"/>
      <c r="T1248" s="243"/>
      <c r="U1248" s="13"/>
      <c r="V1248" s="13"/>
      <c r="W1248" s="13"/>
      <c r="X1248" s="13"/>
      <c r="Y1248" s="13"/>
      <c r="Z1248" s="13"/>
      <c r="AA1248" s="13"/>
      <c r="AB1248" s="13"/>
      <c r="AC1248" s="13"/>
      <c r="AD1248" s="13"/>
      <c r="AE1248" s="13"/>
      <c r="AT1248" s="244" t="s">
        <v>225</v>
      </c>
      <c r="AU1248" s="244" t="s">
        <v>85</v>
      </c>
      <c r="AV1248" s="13" t="s">
        <v>83</v>
      </c>
      <c r="AW1248" s="13" t="s">
        <v>38</v>
      </c>
      <c r="AX1248" s="13" t="s">
        <v>76</v>
      </c>
      <c r="AY1248" s="244" t="s">
        <v>214</v>
      </c>
    </row>
    <row r="1249" s="13" customFormat="1">
      <c r="A1249" s="13"/>
      <c r="B1249" s="234"/>
      <c r="C1249" s="235"/>
      <c r="D1249" s="236" t="s">
        <v>225</v>
      </c>
      <c r="E1249" s="237" t="s">
        <v>32</v>
      </c>
      <c r="F1249" s="238" t="s">
        <v>5358</v>
      </c>
      <c r="G1249" s="235"/>
      <c r="H1249" s="237" t="s">
        <v>32</v>
      </c>
      <c r="I1249" s="239"/>
      <c r="J1249" s="235"/>
      <c r="K1249" s="235"/>
      <c r="L1249" s="240"/>
      <c r="M1249" s="241"/>
      <c r="N1249" s="242"/>
      <c r="O1249" s="242"/>
      <c r="P1249" s="242"/>
      <c r="Q1249" s="242"/>
      <c r="R1249" s="242"/>
      <c r="S1249" s="242"/>
      <c r="T1249" s="243"/>
      <c r="U1249" s="13"/>
      <c r="V1249" s="13"/>
      <c r="W1249" s="13"/>
      <c r="X1249" s="13"/>
      <c r="Y1249" s="13"/>
      <c r="Z1249" s="13"/>
      <c r="AA1249" s="13"/>
      <c r="AB1249" s="13"/>
      <c r="AC1249" s="13"/>
      <c r="AD1249" s="13"/>
      <c r="AE1249" s="13"/>
      <c r="AT1249" s="244" t="s">
        <v>225</v>
      </c>
      <c r="AU1249" s="244" t="s">
        <v>85</v>
      </c>
      <c r="AV1249" s="13" t="s">
        <v>83</v>
      </c>
      <c r="AW1249" s="13" t="s">
        <v>38</v>
      </c>
      <c r="AX1249" s="13" t="s">
        <v>76</v>
      </c>
      <c r="AY1249" s="244" t="s">
        <v>214</v>
      </c>
    </row>
    <row r="1250" s="13" customFormat="1">
      <c r="A1250" s="13"/>
      <c r="B1250" s="234"/>
      <c r="C1250" s="235"/>
      <c r="D1250" s="236" t="s">
        <v>225</v>
      </c>
      <c r="E1250" s="237" t="s">
        <v>32</v>
      </c>
      <c r="F1250" s="238" t="s">
        <v>5359</v>
      </c>
      <c r="G1250" s="235"/>
      <c r="H1250" s="237" t="s">
        <v>32</v>
      </c>
      <c r="I1250" s="239"/>
      <c r="J1250" s="235"/>
      <c r="K1250" s="235"/>
      <c r="L1250" s="240"/>
      <c r="M1250" s="241"/>
      <c r="N1250" s="242"/>
      <c r="O1250" s="242"/>
      <c r="P1250" s="242"/>
      <c r="Q1250" s="242"/>
      <c r="R1250" s="242"/>
      <c r="S1250" s="242"/>
      <c r="T1250" s="243"/>
      <c r="U1250" s="13"/>
      <c r="V1250" s="13"/>
      <c r="W1250" s="13"/>
      <c r="X1250" s="13"/>
      <c r="Y1250" s="13"/>
      <c r="Z1250" s="13"/>
      <c r="AA1250" s="13"/>
      <c r="AB1250" s="13"/>
      <c r="AC1250" s="13"/>
      <c r="AD1250" s="13"/>
      <c r="AE1250" s="13"/>
      <c r="AT1250" s="244" t="s">
        <v>225</v>
      </c>
      <c r="AU1250" s="244" t="s">
        <v>85</v>
      </c>
      <c r="AV1250" s="13" t="s">
        <v>83</v>
      </c>
      <c r="AW1250" s="13" t="s">
        <v>38</v>
      </c>
      <c r="AX1250" s="13" t="s">
        <v>76</v>
      </c>
      <c r="AY1250" s="244" t="s">
        <v>214</v>
      </c>
    </row>
    <row r="1251" s="13" customFormat="1">
      <c r="A1251" s="13"/>
      <c r="B1251" s="234"/>
      <c r="C1251" s="235"/>
      <c r="D1251" s="236" t="s">
        <v>225</v>
      </c>
      <c r="E1251" s="237" t="s">
        <v>32</v>
      </c>
      <c r="F1251" s="238" t="s">
        <v>5360</v>
      </c>
      <c r="G1251" s="235"/>
      <c r="H1251" s="237" t="s">
        <v>32</v>
      </c>
      <c r="I1251" s="239"/>
      <c r="J1251" s="235"/>
      <c r="K1251" s="235"/>
      <c r="L1251" s="240"/>
      <c r="M1251" s="241"/>
      <c r="N1251" s="242"/>
      <c r="O1251" s="242"/>
      <c r="P1251" s="242"/>
      <c r="Q1251" s="242"/>
      <c r="R1251" s="242"/>
      <c r="S1251" s="242"/>
      <c r="T1251" s="243"/>
      <c r="U1251" s="13"/>
      <c r="V1251" s="13"/>
      <c r="W1251" s="13"/>
      <c r="X1251" s="13"/>
      <c r="Y1251" s="13"/>
      <c r="Z1251" s="13"/>
      <c r="AA1251" s="13"/>
      <c r="AB1251" s="13"/>
      <c r="AC1251" s="13"/>
      <c r="AD1251" s="13"/>
      <c r="AE1251" s="13"/>
      <c r="AT1251" s="244" t="s">
        <v>225</v>
      </c>
      <c r="AU1251" s="244" t="s">
        <v>85</v>
      </c>
      <c r="AV1251" s="13" t="s">
        <v>83</v>
      </c>
      <c r="AW1251" s="13" t="s">
        <v>38</v>
      </c>
      <c r="AX1251" s="13" t="s">
        <v>76</v>
      </c>
      <c r="AY1251" s="244" t="s">
        <v>214</v>
      </c>
    </row>
    <row r="1252" s="13" customFormat="1">
      <c r="A1252" s="13"/>
      <c r="B1252" s="234"/>
      <c r="C1252" s="235"/>
      <c r="D1252" s="236" t="s">
        <v>225</v>
      </c>
      <c r="E1252" s="237" t="s">
        <v>32</v>
      </c>
      <c r="F1252" s="238" t="s">
        <v>5361</v>
      </c>
      <c r="G1252" s="235"/>
      <c r="H1252" s="237" t="s">
        <v>32</v>
      </c>
      <c r="I1252" s="239"/>
      <c r="J1252" s="235"/>
      <c r="K1252" s="235"/>
      <c r="L1252" s="240"/>
      <c r="M1252" s="241"/>
      <c r="N1252" s="242"/>
      <c r="O1252" s="242"/>
      <c r="P1252" s="242"/>
      <c r="Q1252" s="242"/>
      <c r="R1252" s="242"/>
      <c r="S1252" s="242"/>
      <c r="T1252" s="243"/>
      <c r="U1252" s="13"/>
      <c r="V1252" s="13"/>
      <c r="W1252" s="13"/>
      <c r="X1252" s="13"/>
      <c r="Y1252" s="13"/>
      <c r="Z1252" s="13"/>
      <c r="AA1252" s="13"/>
      <c r="AB1252" s="13"/>
      <c r="AC1252" s="13"/>
      <c r="AD1252" s="13"/>
      <c r="AE1252" s="13"/>
      <c r="AT1252" s="244" t="s">
        <v>225</v>
      </c>
      <c r="AU1252" s="244" t="s">
        <v>85</v>
      </c>
      <c r="AV1252" s="13" t="s">
        <v>83</v>
      </c>
      <c r="AW1252" s="13" t="s">
        <v>38</v>
      </c>
      <c r="AX1252" s="13" t="s">
        <v>76</v>
      </c>
      <c r="AY1252" s="244" t="s">
        <v>214</v>
      </c>
    </row>
    <row r="1253" s="13" customFormat="1">
      <c r="A1253" s="13"/>
      <c r="B1253" s="234"/>
      <c r="C1253" s="235"/>
      <c r="D1253" s="236" t="s">
        <v>225</v>
      </c>
      <c r="E1253" s="237" t="s">
        <v>32</v>
      </c>
      <c r="F1253" s="238" t="s">
        <v>5372</v>
      </c>
      <c r="G1253" s="235"/>
      <c r="H1253" s="237" t="s">
        <v>32</v>
      </c>
      <c r="I1253" s="239"/>
      <c r="J1253" s="235"/>
      <c r="K1253" s="235"/>
      <c r="L1253" s="240"/>
      <c r="M1253" s="241"/>
      <c r="N1253" s="242"/>
      <c r="O1253" s="242"/>
      <c r="P1253" s="242"/>
      <c r="Q1253" s="242"/>
      <c r="R1253" s="242"/>
      <c r="S1253" s="242"/>
      <c r="T1253" s="243"/>
      <c r="U1253" s="13"/>
      <c r="V1253" s="13"/>
      <c r="W1253" s="13"/>
      <c r="X1253" s="13"/>
      <c r="Y1253" s="13"/>
      <c r="Z1253" s="13"/>
      <c r="AA1253" s="13"/>
      <c r="AB1253" s="13"/>
      <c r="AC1253" s="13"/>
      <c r="AD1253" s="13"/>
      <c r="AE1253" s="13"/>
      <c r="AT1253" s="244" t="s">
        <v>225</v>
      </c>
      <c r="AU1253" s="244" t="s">
        <v>85</v>
      </c>
      <c r="AV1253" s="13" t="s">
        <v>83</v>
      </c>
      <c r="AW1253" s="13" t="s">
        <v>38</v>
      </c>
      <c r="AX1253" s="13" t="s">
        <v>76</v>
      </c>
      <c r="AY1253" s="244" t="s">
        <v>214</v>
      </c>
    </row>
    <row r="1254" s="13" customFormat="1">
      <c r="A1254" s="13"/>
      <c r="B1254" s="234"/>
      <c r="C1254" s="235"/>
      <c r="D1254" s="236" t="s">
        <v>225</v>
      </c>
      <c r="E1254" s="237" t="s">
        <v>32</v>
      </c>
      <c r="F1254" s="238" t="s">
        <v>5297</v>
      </c>
      <c r="G1254" s="235"/>
      <c r="H1254" s="237" t="s">
        <v>32</v>
      </c>
      <c r="I1254" s="239"/>
      <c r="J1254" s="235"/>
      <c r="K1254" s="235"/>
      <c r="L1254" s="240"/>
      <c r="M1254" s="241"/>
      <c r="N1254" s="242"/>
      <c r="O1254" s="242"/>
      <c r="P1254" s="242"/>
      <c r="Q1254" s="242"/>
      <c r="R1254" s="242"/>
      <c r="S1254" s="242"/>
      <c r="T1254" s="243"/>
      <c r="U1254" s="13"/>
      <c r="V1254" s="13"/>
      <c r="W1254" s="13"/>
      <c r="X1254" s="13"/>
      <c r="Y1254" s="13"/>
      <c r="Z1254" s="13"/>
      <c r="AA1254" s="13"/>
      <c r="AB1254" s="13"/>
      <c r="AC1254" s="13"/>
      <c r="AD1254" s="13"/>
      <c r="AE1254" s="13"/>
      <c r="AT1254" s="244" t="s">
        <v>225</v>
      </c>
      <c r="AU1254" s="244" t="s">
        <v>85</v>
      </c>
      <c r="AV1254" s="13" t="s">
        <v>83</v>
      </c>
      <c r="AW1254" s="13" t="s">
        <v>38</v>
      </c>
      <c r="AX1254" s="13" t="s">
        <v>76</v>
      </c>
      <c r="AY1254" s="244" t="s">
        <v>214</v>
      </c>
    </row>
    <row r="1255" s="13" customFormat="1">
      <c r="A1255" s="13"/>
      <c r="B1255" s="234"/>
      <c r="C1255" s="235"/>
      <c r="D1255" s="236" t="s">
        <v>225</v>
      </c>
      <c r="E1255" s="237" t="s">
        <v>32</v>
      </c>
      <c r="F1255" s="238" t="s">
        <v>5363</v>
      </c>
      <c r="G1255" s="235"/>
      <c r="H1255" s="237" t="s">
        <v>32</v>
      </c>
      <c r="I1255" s="239"/>
      <c r="J1255" s="235"/>
      <c r="K1255" s="235"/>
      <c r="L1255" s="240"/>
      <c r="M1255" s="241"/>
      <c r="N1255" s="242"/>
      <c r="O1255" s="242"/>
      <c r="P1255" s="242"/>
      <c r="Q1255" s="242"/>
      <c r="R1255" s="242"/>
      <c r="S1255" s="242"/>
      <c r="T1255" s="243"/>
      <c r="U1255" s="13"/>
      <c r="V1255" s="13"/>
      <c r="W1255" s="13"/>
      <c r="X1255" s="13"/>
      <c r="Y1255" s="13"/>
      <c r="Z1255" s="13"/>
      <c r="AA1255" s="13"/>
      <c r="AB1255" s="13"/>
      <c r="AC1255" s="13"/>
      <c r="AD1255" s="13"/>
      <c r="AE1255" s="13"/>
      <c r="AT1255" s="244" t="s">
        <v>225</v>
      </c>
      <c r="AU1255" s="244" t="s">
        <v>85</v>
      </c>
      <c r="AV1255" s="13" t="s">
        <v>83</v>
      </c>
      <c r="AW1255" s="13" t="s">
        <v>38</v>
      </c>
      <c r="AX1255" s="13" t="s">
        <v>76</v>
      </c>
      <c r="AY1255" s="244" t="s">
        <v>214</v>
      </c>
    </row>
    <row r="1256" s="13" customFormat="1">
      <c r="A1256" s="13"/>
      <c r="B1256" s="234"/>
      <c r="C1256" s="235"/>
      <c r="D1256" s="236" t="s">
        <v>225</v>
      </c>
      <c r="E1256" s="237" t="s">
        <v>32</v>
      </c>
      <c r="F1256" s="238" t="s">
        <v>5373</v>
      </c>
      <c r="G1256" s="235"/>
      <c r="H1256" s="237" t="s">
        <v>32</v>
      </c>
      <c r="I1256" s="239"/>
      <c r="J1256" s="235"/>
      <c r="K1256" s="235"/>
      <c r="L1256" s="240"/>
      <c r="M1256" s="241"/>
      <c r="N1256" s="242"/>
      <c r="O1256" s="242"/>
      <c r="P1256" s="242"/>
      <c r="Q1256" s="242"/>
      <c r="R1256" s="242"/>
      <c r="S1256" s="242"/>
      <c r="T1256" s="243"/>
      <c r="U1256" s="13"/>
      <c r="V1256" s="13"/>
      <c r="W1256" s="13"/>
      <c r="X1256" s="13"/>
      <c r="Y1256" s="13"/>
      <c r="Z1256" s="13"/>
      <c r="AA1256" s="13"/>
      <c r="AB1256" s="13"/>
      <c r="AC1256" s="13"/>
      <c r="AD1256" s="13"/>
      <c r="AE1256" s="13"/>
      <c r="AT1256" s="244" t="s">
        <v>225</v>
      </c>
      <c r="AU1256" s="244" t="s">
        <v>85</v>
      </c>
      <c r="AV1256" s="13" t="s">
        <v>83</v>
      </c>
      <c r="AW1256" s="13" t="s">
        <v>38</v>
      </c>
      <c r="AX1256" s="13" t="s">
        <v>76</v>
      </c>
      <c r="AY1256" s="244" t="s">
        <v>214</v>
      </c>
    </row>
    <row r="1257" s="13" customFormat="1">
      <c r="A1257" s="13"/>
      <c r="B1257" s="234"/>
      <c r="C1257" s="235"/>
      <c r="D1257" s="236" t="s">
        <v>225</v>
      </c>
      <c r="E1257" s="237" t="s">
        <v>32</v>
      </c>
      <c r="F1257" s="238" t="s">
        <v>5374</v>
      </c>
      <c r="G1257" s="235"/>
      <c r="H1257" s="237" t="s">
        <v>32</v>
      </c>
      <c r="I1257" s="239"/>
      <c r="J1257" s="235"/>
      <c r="K1257" s="235"/>
      <c r="L1257" s="240"/>
      <c r="M1257" s="241"/>
      <c r="N1257" s="242"/>
      <c r="O1257" s="242"/>
      <c r="P1257" s="242"/>
      <c r="Q1257" s="242"/>
      <c r="R1257" s="242"/>
      <c r="S1257" s="242"/>
      <c r="T1257" s="243"/>
      <c r="U1257" s="13"/>
      <c r="V1257" s="13"/>
      <c r="W1257" s="13"/>
      <c r="X1257" s="13"/>
      <c r="Y1257" s="13"/>
      <c r="Z1257" s="13"/>
      <c r="AA1257" s="13"/>
      <c r="AB1257" s="13"/>
      <c r="AC1257" s="13"/>
      <c r="AD1257" s="13"/>
      <c r="AE1257" s="13"/>
      <c r="AT1257" s="244" t="s">
        <v>225</v>
      </c>
      <c r="AU1257" s="244" t="s">
        <v>85</v>
      </c>
      <c r="AV1257" s="13" t="s">
        <v>83</v>
      </c>
      <c r="AW1257" s="13" t="s">
        <v>38</v>
      </c>
      <c r="AX1257" s="13" t="s">
        <v>76</v>
      </c>
      <c r="AY1257" s="244" t="s">
        <v>214</v>
      </c>
    </row>
    <row r="1258" s="14" customFormat="1">
      <c r="A1258" s="14"/>
      <c r="B1258" s="245"/>
      <c r="C1258" s="246"/>
      <c r="D1258" s="236" t="s">
        <v>225</v>
      </c>
      <c r="E1258" s="247" t="s">
        <v>32</v>
      </c>
      <c r="F1258" s="248" t="s">
        <v>5375</v>
      </c>
      <c r="G1258" s="246"/>
      <c r="H1258" s="249">
        <v>128</v>
      </c>
      <c r="I1258" s="250"/>
      <c r="J1258" s="246"/>
      <c r="K1258" s="246"/>
      <c r="L1258" s="251"/>
      <c r="M1258" s="252"/>
      <c r="N1258" s="253"/>
      <c r="O1258" s="253"/>
      <c r="P1258" s="253"/>
      <c r="Q1258" s="253"/>
      <c r="R1258" s="253"/>
      <c r="S1258" s="253"/>
      <c r="T1258" s="254"/>
      <c r="U1258" s="14"/>
      <c r="V1258" s="14"/>
      <c r="W1258" s="14"/>
      <c r="X1258" s="14"/>
      <c r="Y1258" s="14"/>
      <c r="Z1258" s="14"/>
      <c r="AA1258" s="14"/>
      <c r="AB1258" s="14"/>
      <c r="AC1258" s="14"/>
      <c r="AD1258" s="14"/>
      <c r="AE1258" s="14"/>
      <c r="AT1258" s="255" t="s">
        <v>225</v>
      </c>
      <c r="AU1258" s="255" t="s">
        <v>85</v>
      </c>
      <c r="AV1258" s="14" t="s">
        <v>85</v>
      </c>
      <c r="AW1258" s="14" t="s">
        <v>38</v>
      </c>
      <c r="AX1258" s="14" t="s">
        <v>76</v>
      </c>
      <c r="AY1258" s="255" t="s">
        <v>214</v>
      </c>
    </row>
    <row r="1259" s="16" customFormat="1">
      <c r="A1259" s="16"/>
      <c r="B1259" s="278"/>
      <c r="C1259" s="279"/>
      <c r="D1259" s="236" t="s">
        <v>225</v>
      </c>
      <c r="E1259" s="280" t="s">
        <v>32</v>
      </c>
      <c r="F1259" s="281" t="s">
        <v>753</v>
      </c>
      <c r="G1259" s="279"/>
      <c r="H1259" s="282">
        <v>128</v>
      </c>
      <c r="I1259" s="283"/>
      <c r="J1259" s="279"/>
      <c r="K1259" s="279"/>
      <c r="L1259" s="284"/>
      <c r="M1259" s="285"/>
      <c r="N1259" s="286"/>
      <c r="O1259" s="286"/>
      <c r="P1259" s="286"/>
      <c r="Q1259" s="286"/>
      <c r="R1259" s="286"/>
      <c r="S1259" s="286"/>
      <c r="T1259" s="287"/>
      <c r="U1259" s="16"/>
      <c r="V1259" s="16"/>
      <c r="W1259" s="16"/>
      <c r="X1259" s="16"/>
      <c r="Y1259" s="16"/>
      <c r="Z1259" s="16"/>
      <c r="AA1259" s="16"/>
      <c r="AB1259" s="16"/>
      <c r="AC1259" s="16"/>
      <c r="AD1259" s="16"/>
      <c r="AE1259" s="16"/>
      <c r="AT1259" s="288" t="s">
        <v>225</v>
      </c>
      <c r="AU1259" s="288" t="s">
        <v>85</v>
      </c>
      <c r="AV1259" s="16" t="s">
        <v>234</v>
      </c>
      <c r="AW1259" s="16" t="s">
        <v>38</v>
      </c>
      <c r="AX1259" s="16" t="s">
        <v>76</v>
      </c>
      <c r="AY1259" s="288" t="s">
        <v>214</v>
      </c>
    </row>
    <row r="1260" s="15" customFormat="1">
      <c r="A1260" s="15"/>
      <c r="B1260" s="256"/>
      <c r="C1260" s="257"/>
      <c r="D1260" s="236" t="s">
        <v>225</v>
      </c>
      <c r="E1260" s="258" t="s">
        <v>32</v>
      </c>
      <c r="F1260" s="259" t="s">
        <v>256</v>
      </c>
      <c r="G1260" s="257"/>
      <c r="H1260" s="260">
        <v>969.5</v>
      </c>
      <c r="I1260" s="261"/>
      <c r="J1260" s="257"/>
      <c r="K1260" s="257"/>
      <c r="L1260" s="262"/>
      <c r="M1260" s="263"/>
      <c r="N1260" s="264"/>
      <c r="O1260" s="264"/>
      <c r="P1260" s="264"/>
      <c r="Q1260" s="264"/>
      <c r="R1260" s="264"/>
      <c r="S1260" s="264"/>
      <c r="T1260" s="265"/>
      <c r="U1260" s="15"/>
      <c r="V1260" s="15"/>
      <c r="W1260" s="15"/>
      <c r="X1260" s="15"/>
      <c r="Y1260" s="15"/>
      <c r="Z1260" s="15"/>
      <c r="AA1260" s="15"/>
      <c r="AB1260" s="15"/>
      <c r="AC1260" s="15"/>
      <c r="AD1260" s="15"/>
      <c r="AE1260" s="15"/>
      <c r="AT1260" s="266" t="s">
        <v>225</v>
      </c>
      <c r="AU1260" s="266" t="s">
        <v>85</v>
      </c>
      <c r="AV1260" s="15" t="s">
        <v>215</v>
      </c>
      <c r="AW1260" s="15" t="s">
        <v>38</v>
      </c>
      <c r="AX1260" s="15" t="s">
        <v>83</v>
      </c>
      <c r="AY1260" s="266" t="s">
        <v>214</v>
      </c>
    </row>
    <row r="1261" s="2" customFormat="1" ht="16.5" customHeight="1">
      <c r="A1261" s="42"/>
      <c r="B1261" s="43"/>
      <c r="C1261" s="216" t="s">
        <v>766</v>
      </c>
      <c r="D1261" s="216" t="s">
        <v>217</v>
      </c>
      <c r="E1261" s="217" t="s">
        <v>5841</v>
      </c>
      <c r="F1261" s="218" t="s">
        <v>5842</v>
      </c>
      <c r="G1261" s="219" t="s">
        <v>230</v>
      </c>
      <c r="H1261" s="220">
        <v>321</v>
      </c>
      <c r="I1261" s="221"/>
      <c r="J1261" s="222">
        <f>ROUND(I1261*H1261,2)</f>
        <v>0</v>
      </c>
      <c r="K1261" s="218" t="s">
        <v>32</v>
      </c>
      <c r="L1261" s="48"/>
      <c r="M1261" s="223" t="s">
        <v>32</v>
      </c>
      <c r="N1261" s="224" t="s">
        <v>47</v>
      </c>
      <c r="O1261" s="88"/>
      <c r="P1261" s="225">
        <f>O1261*H1261</f>
        <v>0</v>
      </c>
      <c r="Q1261" s="225">
        <v>0.0058500000000000002</v>
      </c>
      <c r="R1261" s="225">
        <f>Q1261*H1261</f>
        <v>1.87785</v>
      </c>
      <c r="S1261" s="225">
        <v>0</v>
      </c>
      <c r="T1261" s="226">
        <f>S1261*H1261</f>
        <v>0</v>
      </c>
      <c r="U1261" s="42"/>
      <c r="V1261" s="42"/>
      <c r="W1261" s="42"/>
      <c r="X1261" s="42"/>
      <c r="Y1261" s="42"/>
      <c r="Z1261" s="42"/>
      <c r="AA1261" s="42"/>
      <c r="AB1261" s="42"/>
      <c r="AC1261" s="42"/>
      <c r="AD1261" s="42"/>
      <c r="AE1261" s="42"/>
      <c r="AR1261" s="227" t="s">
        <v>334</v>
      </c>
      <c r="AT1261" s="227" t="s">
        <v>217</v>
      </c>
      <c r="AU1261" s="227" t="s">
        <v>85</v>
      </c>
      <c r="AY1261" s="20" t="s">
        <v>214</v>
      </c>
      <c r="BE1261" s="228">
        <f>IF(N1261="základní",J1261,0)</f>
        <v>0</v>
      </c>
      <c r="BF1261" s="228">
        <f>IF(N1261="snížená",J1261,0)</f>
        <v>0</v>
      </c>
      <c r="BG1261" s="228">
        <f>IF(N1261="zákl. přenesená",J1261,0)</f>
        <v>0</v>
      </c>
      <c r="BH1261" s="228">
        <f>IF(N1261="sníž. přenesená",J1261,0)</f>
        <v>0</v>
      </c>
      <c r="BI1261" s="228">
        <f>IF(N1261="nulová",J1261,0)</f>
        <v>0</v>
      </c>
      <c r="BJ1261" s="20" t="s">
        <v>83</v>
      </c>
      <c r="BK1261" s="228">
        <f>ROUND(I1261*H1261,2)</f>
        <v>0</v>
      </c>
      <c r="BL1261" s="20" t="s">
        <v>334</v>
      </c>
      <c r="BM1261" s="227" t="s">
        <v>5843</v>
      </c>
    </row>
    <row r="1262" s="13" customFormat="1">
      <c r="A1262" s="13"/>
      <c r="B1262" s="234"/>
      <c r="C1262" s="235"/>
      <c r="D1262" s="236" t="s">
        <v>225</v>
      </c>
      <c r="E1262" s="237" t="s">
        <v>32</v>
      </c>
      <c r="F1262" s="238" t="s">
        <v>5311</v>
      </c>
      <c r="G1262" s="235"/>
      <c r="H1262" s="237" t="s">
        <v>32</v>
      </c>
      <c r="I1262" s="239"/>
      <c r="J1262" s="235"/>
      <c r="K1262" s="235"/>
      <c r="L1262" s="240"/>
      <c r="M1262" s="241"/>
      <c r="N1262" s="242"/>
      <c r="O1262" s="242"/>
      <c r="P1262" s="242"/>
      <c r="Q1262" s="242"/>
      <c r="R1262" s="242"/>
      <c r="S1262" s="242"/>
      <c r="T1262" s="243"/>
      <c r="U1262" s="13"/>
      <c r="V1262" s="13"/>
      <c r="W1262" s="13"/>
      <c r="X1262" s="13"/>
      <c r="Y1262" s="13"/>
      <c r="Z1262" s="13"/>
      <c r="AA1262" s="13"/>
      <c r="AB1262" s="13"/>
      <c r="AC1262" s="13"/>
      <c r="AD1262" s="13"/>
      <c r="AE1262" s="13"/>
      <c r="AT1262" s="244" t="s">
        <v>225</v>
      </c>
      <c r="AU1262" s="244" t="s">
        <v>85</v>
      </c>
      <c r="AV1262" s="13" t="s">
        <v>83</v>
      </c>
      <c r="AW1262" s="13" t="s">
        <v>38</v>
      </c>
      <c r="AX1262" s="13" t="s">
        <v>76</v>
      </c>
      <c r="AY1262" s="244" t="s">
        <v>214</v>
      </c>
    </row>
    <row r="1263" s="13" customFormat="1">
      <c r="A1263" s="13"/>
      <c r="B1263" s="234"/>
      <c r="C1263" s="235"/>
      <c r="D1263" s="236" t="s">
        <v>225</v>
      </c>
      <c r="E1263" s="237" t="s">
        <v>32</v>
      </c>
      <c r="F1263" s="238" t="s">
        <v>5312</v>
      </c>
      <c r="G1263" s="235"/>
      <c r="H1263" s="237" t="s">
        <v>32</v>
      </c>
      <c r="I1263" s="239"/>
      <c r="J1263" s="235"/>
      <c r="K1263" s="235"/>
      <c r="L1263" s="240"/>
      <c r="M1263" s="241"/>
      <c r="N1263" s="242"/>
      <c r="O1263" s="242"/>
      <c r="P1263" s="242"/>
      <c r="Q1263" s="242"/>
      <c r="R1263" s="242"/>
      <c r="S1263" s="242"/>
      <c r="T1263" s="243"/>
      <c r="U1263" s="13"/>
      <c r="V1263" s="13"/>
      <c r="W1263" s="13"/>
      <c r="X1263" s="13"/>
      <c r="Y1263" s="13"/>
      <c r="Z1263" s="13"/>
      <c r="AA1263" s="13"/>
      <c r="AB1263" s="13"/>
      <c r="AC1263" s="13"/>
      <c r="AD1263" s="13"/>
      <c r="AE1263" s="13"/>
      <c r="AT1263" s="244" t="s">
        <v>225</v>
      </c>
      <c r="AU1263" s="244" t="s">
        <v>85</v>
      </c>
      <c r="AV1263" s="13" t="s">
        <v>83</v>
      </c>
      <c r="AW1263" s="13" t="s">
        <v>38</v>
      </c>
      <c r="AX1263" s="13" t="s">
        <v>76</v>
      </c>
      <c r="AY1263" s="244" t="s">
        <v>214</v>
      </c>
    </row>
    <row r="1264" s="13" customFormat="1">
      <c r="A1264" s="13"/>
      <c r="B1264" s="234"/>
      <c r="C1264" s="235"/>
      <c r="D1264" s="236" t="s">
        <v>225</v>
      </c>
      <c r="E1264" s="237" t="s">
        <v>32</v>
      </c>
      <c r="F1264" s="238" t="s">
        <v>5313</v>
      </c>
      <c r="G1264" s="235"/>
      <c r="H1264" s="237" t="s">
        <v>32</v>
      </c>
      <c r="I1264" s="239"/>
      <c r="J1264" s="235"/>
      <c r="K1264" s="235"/>
      <c r="L1264" s="240"/>
      <c r="M1264" s="241"/>
      <c r="N1264" s="242"/>
      <c r="O1264" s="242"/>
      <c r="P1264" s="242"/>
      <c r="Q1264" s="242"/>
      <c r="R1264" s="242"/>
      <c r="S1264" s="242"/>
      <c r="T1264" s="243"/>
      <c r="U1264" s="13"/>
      <c r="V1264" s="13"/>
      <c r="W1264" s="13"/>
      <c r="X1264" s="13"/>
      <c r="Y1264" s="13"/>
      <c r="Z1264" s="13"/>
      <c r="AA1264" s="13"/>
      <c r="AB1264" s="13"/>
      <c r="AC1264" s="13"/>
      <c r="AD1264" s="13"/>
      <c r="AE1264" s="13"/>
      <c r="AT1264" s="244" t="s">
        <v>225</v>
      </c>
      <c r="AU1264" s="244" t="s">
        <v>85</v>
      </c>
      <c r="AV1264" s="13" t="s">
        <v>83</v>
      </c>
      <c r="AW1264" s="13" t="s">
        <v>38</v>
      </c>
      <c r="AX1264" s="13" t="s">
        <v>76</v>
      </c>
      <c r="AY1264" s="244" t="s">
        <v>214</v>
      </c>
    </row>
    <row r="1265" s="13" customFormat="1">
      <c r="A1265" s="13"/>
      <c r="B1265" s="234"/>
      <c r="C1265" s="235"/>
      <c r="D1265" s="236" t="s">
        <v>225</v>
      </c>
      <c r="E1265" s="237" t="s">
        <v>32</v>
      </c>
      <c r="F1265" s="238" t="s">
        <v>5314</v>
      </c>
      <c r="G1265" s="235"/>
      <c r="H1265" s="237" t="s">
        <v>32</v>
      </c>
      <c r="I1265" s="239"/>
      <c r="J1265" s="235"/>
      <c r="K1265" s="235"/>
      <c r="L1265" s="240"/>
      <c r="M1265" s="241"/>
      <c r="N1265" s="242"/>
      <c r="O1265" s="242"/>
      <c r="P1265" s="242"/>
      <c r="Q1265" s="242"/>
      <c r="R1265" s="242"/>
      <c r="S1265" s="242"/>
      <c r="T1265" s="243"/>
      <c r="U1265" s="13"/>
      <c r="V1265" s="13"/>
      <c r="W1265" s="13"/>
      <c r="X1265" s="13"/>
      <c r="Y1265" s="13"/>
      <c r="Z1265" s="13"/>
      <c r="AA1265" s="13"/>
      <c r="AB1265" s="13"/>
      <c r="AC1265" s="13"/>
      <c r="AD1265" s="13"/>
      <c r="AE1265" s="13"/>
      <c r="AT1265" s="244" t="s">
        <v>225</v>
      </c>
      <c r="AU1265" s="244" t="s">
        <v>85</v>
      </c>
      <c r="AV1265" s="13" t="s">
        <v>83</v>
      </c>
      <c r="AW1265" s="13" t="s">
        <v>38</v>
      </c>
      <c r="AX1265" s="13" t="s">
        <v>76</v>
      </c>
      <c r="AY1265" s="244" t="s">
        <v>214</v>
      </c>
    </row>
    <row r="1266" s="13" customFormat="1">
      <c r="A1266" s="13"/>
      <c r="B1266" s="234"/>
      <c r="C1266" s="235"/>
      <c r="D1266" s="236" t="s">
        <v>225</v>
      </c>
      <c r="E1266" s="237" t="s">
        <v>32</v>
      </c>
      <c r="F1266" s="238" t="s">
        <v>5315</v>
      </c>
      <c r="G1266" s="235"/>
      <c r="H1266" s="237" t="s">
        <v>32</v>
      </c>
      <c r="I1266" s="239"/>
      <c r="J1266" s="235"/>
      <c r="K1266" s="235"/>
      <c r="L1266" s="240"/>
      <c r="M1266" s="241"/>
      <c r="N1266" s="242"/>
      <c r="O1266" s="242"/>
      <c r="P1266" s="242"/>
      <c r="Q1266" s="242"/>
      <c r="R1266" s="242"/>
      <c r="S1266" s="242"/>
      <c r="T1266" s="243"/>
      <c r="U1266" s="13"/>
      <c r="V1266" s="13"/>
      <c r="W1266" s="13"/>
      <c r="X1266" s="13"/>
      <c r="Y1266" s="13"/>
      <c r="Z1266" s="13"/>
      <c r="AA1266" s="13"/>
      <c r="AB1266" s="13"/>
      <c r="AC1266" s="13"/>
      <c r="AD1266" s="13"/>
      <c r="AE1266" s="13"/>
      <c r="AT1266" s="244" t="s">
        <v>225</v>
      </c>
      <c r="AU1266" s="244" t="s">
        <v>85</v>
      </c>
      <c r="AV1266" s="13" t="s">
        <v>83</v>
      </c>
      <c r="AW1266" s="13" t="s">
        <v>38</v>
      </c>
      <c r="AX1266" s="13" t="s">
        <v>76</v>
      </c>
      <c r="AY1266" s="244" t="s">
        <v>214</v>
      </c>
    </row>
    <row r="1267" s="13" customFormat="1">
      <c r="A1267" s="13"/>
      <c r="B1267" s="234"/>
      <c r="C1267" s="235"/>
      <c r="D1267" s="236" t="s">
        <v>225</v>
      </c>
      <c r="E1267" s="237" t="s">
        <v>32</v>
      </c>
      <c r="F1267" s="238" t="s">
        <v>5316</v>
      </c>
      <c r="G1267" s="235"/>
      <c r="H1267" s="237" t="s">
        <v>32</v>
      </c>
      <c r="I1267" s="239"/>
      <c r="J1267" s="235"/>
      <c r="K1267" s="235"/>
      <c r="L1267" s="240"/>
      <c r="M1267" s="241"/>
      <c r="N1267" s="242"/>
      <c r="O1267" s="242"/>
      <c r="P1267" s="242"/>
      <c r="Q1267" s="242"/>
      <c r="R1267" s="242"/>
      <c r="S1267" s="242"/>
      <c r="T1267" s="243"/>
      <c r="U1267" s="13"/>
      <c r="V1267" s="13"/>
      <c r="W1267" s="13"/>
      <c r="X1267" s="13"/>
      <c r="Y1267" s="13"/>
      <c r="Z1267" s="13"/>
      <c r="AA1267" s="13"/>
      <c r="AB1267" s="13"/>
      <c r="AC1267" s="13"/>
      <c r="AD1267" s="13"/>
      <c r="AE1267" s="13"/>
      <c r="AT1267" s="244" t="s">
        <v>225</v>
      </c>
      <c r="AU1267" s="244" t="s">
        <v>85</v>
      </c>
      <c r="AV1267" s="13" t="s">
        <v>83</v>
      </c>
      <c r="AW1267" s="13" t="s">
        <v>38</v>
      </c>
      <c r="AX1267" s="13" t="s">
        <v>76</v>
      </c>
      <c r="AY1267" s="244" t="s">
        <v>214</v>
      </c>
    </row>
    <row r="1268" s="13" customFormat="1">
      <c r="A1268" s="13"/>
      <c r="B1268" s="234"/>
      <c r="C1268" s="235"/>
      <c r="D1268" s="236" t="s">
        <v>225</v>
      </c>
      <c r="E1268" s="237" t="s">
        <v>32</v>
      </c>
      <c r="F1268" s="238" t="s">
        <v>5317</v>
      </c>
      <c r="G1268" s="235"/>
      <c r="H1268" s="237" t="s">
        <v>32</v>
      </c>
      <c r="I1268" s="239"/>
      <c r="J1268" s="235"/>
      <c r="K1268" s="235"/>
      <c r="L1268" s="240"/>
      <c r="M1268" s="241"/>
      <c r="N1268" s="242"/>
      <c r="O1268" s="242"/>
      <c r="P1268" s="242"/>
      <c r="Q1268" s="242"/>
      <c r="R1268" s="242"/>
      <c r="S1268" s="242"/>
      <c r="T1268" s="243"/>
      <c r="U1268" s="13"/>
      <c r="V1268" s="13"/>
      <c r="W1268" s="13"/>
      <c r="X1268" s="13"/>
      <c r="Y1268" s="13"/>
      <c r="Z1268" s="13"/>
      <c r="AA1268" s="13"/>
      <c r="AB1268" s="13"/>
      <c r="AC1268" s="13"/>
      <c r="AD1268" s="13"/>
      <c r="AE1268" s="13"/>
      <c r="AT1268" s="244" t="s">
        <v>225</v>
      </c>
      <c r="AU1268" s="244" t="s">
        <v>85</v>
      </c>
      <c r="AV1268" s="13" t="s">
        <v>83</v>
      </c>
      <c r="AW1268" s="13" t="s">
        <v>38</v>
      </c>
      <c r="AX1268" s="13" t="s">
        <v>76</v>
      </c>
      <c r="AY1268" s="244" t="s">
        <v>214</v>
      </c>
    </row>
    <row r="1269" s="13" customFormat="1">
      <c r="A1269" s="13"/>
      <c r="B1269" s="234"/>
      <c r="C1269" s="235"/>
      <c r="D1269" s="236" t="s">
        <v>225</v>
      </c>
      <c r="E1269" s="237" t="s">
        <v>32</v>
      </c>
      <c r="F1269" s="238" t="s">
        <v>5318</v>
      </c>
      <c r="G1269" s="235"/>
      <c r="H1269" s="237" t="s">
        <v>32</v>
      </c>
      <c r="I1269" s="239"/>
      <c r="J1269" s="235"/>
      <c r="K1269" s="235"/>
      <c r="L1269" s="240"/>
      <c r="M1269" s="241"/>
      <c r="N1269" s="242"/>
      <c r="O1269" s="242"/>
      <c r="P1269" s="242"/>
      <c r="Q1269" s="242"/>
      <c r="R1269" s="242"/>
      <c r="S1269" s="242"/>
      <c r="T1269" s="243"/>
      <c r="U1269" s="13"/>
      <c r="V1269" s="13"/>
      <c r="W1269" s="13"/>
      <c r="X1269" s="13"/>
      <c r="Y1269" s="13"/>
      <c r="Z1269" s="13"/>
      <c r="AA1269" s="13"/>
      <c r="AB1269" s="13"/>
      <c r="AC1269" s="13"/>
      <c r="AD1269" s="13"/>
      <c r="AE1269" s="13"/>
      <c r="AT1269" s="244" t="s">
        <v>225</v>
      </c>
      <c r="AU1269" s="244" t="s">
        <v>85</v>
      </c>
      <c r="AV1269" s="13" t="s">
        <v>83</v>
      </c>
      <c r="AW1269" s="13" t="s">
        <v>38</v>
      </c>
      <c r="AX1269" s="13" t="s">
        <v>76</v>
      </c>
      <c r="AY1269" s="244" t="s">
        <v>214</v>
      </c>
    </row>
    <row r="1270" s="13" customFormat="1">
      <c r="A1270" s="13"/>
      <c r="B1270" s="234"/>
      <c r="C1270" s="235"/>
      <c r="D1270" s="236" t="s">
        <v>225</v>
      </c>
      <c r="E1270" s="237" t="s">
        <v>32</v>
      </c>
      <c r="F1270" s="238" t="s">
        <v>5319</v>
      </c>
      <c r="G1270" s="235"/>
      <c r="H1270" s="237" t="s">
        <v>32</v>
      </c>
      <c r="I1270" s="239"/>
      <c r="J1270" s="235"/>
      <c r="K1270" s="235"/>
      <c r="L1270" s="240"/>
      <c r="M1270" s="241"/>
      <c r="N1270" s="242"/>
      <c r="O1270" s="242"/>
      <c r="P1270" s="242"/>
      <c r="Q1270" s="242"/>
      <c r="R1270" s="242"/>
      <c r="S1270" s="242"/>
      <c r="T1270" s="243"/>
      <c r="U1270" s="13"/>
      <c r="V1270" s="13"/>
      <c r="W1270" s="13"/>
      <c r="X1270" s="13"/>
      <c r="Y1270" s="13"/>
      <c r="Z1270" s="13"/>
      <c r="AA1270" s="13"/>
      <c r="AB1270" s="13"/>
      <c r="AC1270" s="13"/>
      <c r="AD1270" s="13"/>
      <c r="AE1270" s="13"/>
      <c r="AT1270" s="244" t="s">
        <v>225</v>
      </c>
      <c r="AU1270" s="244" t="s">
        <v>85</v>
      </c>
      <c r="AV1270" s="13" t="s">
        <v>83</v>
      </c>
      <c r="AW1270" s="13" t="s">
        <v>38</v>
      </c>
      <c r="AX1270" s="13" t="s">
        <v>76</v>
      </c>
      <c r="AY1270" s="244" t="s">
        <v>214</v>
      </c>
    </row>
    <row r="1271" s="13" customFormat="1">
      <c r="A1271" s="13"/>
      <c r="B1271" s="234"/>
      <c r="C1271" s="235"/>
      <c r="D1271" s="236" t="s">
        <v>225</v>
      </c>
      <c r="E1271" s="237" t="s">
        <v>32</v>
      </c>
      <c r="F1271" s="238" t="s">
        <v>5320</v>
      </c>
      <c r="G1271" s="235"/>
      <c r="H1271" s="237" t="s">
        <v>32</v>
      </c>
      <c r="I1271" s="239"/>
      <c r="J1271" s="235"/>
      <c r="K1271" s="235"/>
      <c r="L1271" s="240"/>
      <c r="M1271" s="241"/>
      <c r="N1271" s="242"/>
      <c r="O1271" s="242"/>
      <c r="P1271" s="242"/>
      <c r="Q1271" s="242"/>
      <c r="R1271" s="242"/>
      <c r="S1271" s="242"/>
      <c r="T1271" s="243"/>
      <c r="U1271" s="13"/>
      <c r="V1271" s="13"/>
      <c r="W1271" s="13"/>
      <c r="X1271" s="13"/>
      <c r="Y1271" s="13"/>
      <c r="Z1271" s="13"/>
      <c r="AA1271" s="13"/>
      <c r="AB1271" s="13"/>
      <c r="AC1271" s="13"/>
      <c r="AD1271" s="13"/>
      <c r="AE1271" s="13"/>
      <c r="AT1271" s="244" t="s">
        <v>225</v>
      </c>
      <c r="AU1271" s="244" t="s">
        <v>85</v>
      </c>
      <c r="AV1271" s="13" t="s">
        <v>83</v>
      </c>
      <c r="AW1271" s="13" t="s">
        <v>38</v>
      </c>
      <c r="AX1271" s="13" t="s">
        <v>76</v>
      </c>
      <c r="AY1271" s="244" t="s">
        <v>214</v>
      </c>
    </row>
    <row r="1272" s="13" customFormat="1">
      <c r="A1272" s="13"/>
      <c r="B1272" s="234"/>
      <c r="C1272" s="235"/>
      <c r="D1272" s="236" t="s">
        <v>225</v>
      </c>
      <c r="E1272" s="237" t="s">
        <v>32</v>
      </c>
      <c r="F1272" s="238" t="s">
        <v>5321</v>
      </c>
      <c r="G1272" s="235"/>
      <c r="H1272" s="237" t="s">
        <v>32</v>
      </c>
      <c r="I1272" s="239"/>
      <c r="J1272" s="235"/>
      <c r="K1272" s="235"/>
      <c r="L1272" s="240"/>
      <c r="M1272" s="241"/>
      <c r="N1272" s="242"/>
      <c r="O1272" s="242"/>
      <c r="P1272" s="242"/>
      <c r="Q1272" s="242"/>
      <c r="R1272" s="242"/>
      <c r="S1272" s="242"/>
      <c r="T1272" s="243"/>
      <c r="U1272" s="13"/>
      <c r="V1272" s="13"/>
      <c r="W1272" s="13"/>
      <c r="X1272" s="13"/>
      <c r="Y1272" s="13"/>
      <c r="Z1272" s="13"/>
      <c r="AA1272" s="13"/>
      <c r="AB1272" s="13"/>
      <c r="AC1272" s="13"/>
      <c r="AD1272" s="13"/>
      <c r="AE1272" s="13"/>
      <c r="AT1272" s="244" t="s">
        <v>225</v>
      </c>
      <c r="AU1272" s="244" t="s">
        <v>85</v>
      </c>
      <c r="AV1272" s="13" t="s">
        <v>83</v>
      </c>
      <c r="AW1272" s="13" t="s">
        <v>38</v>
      </c>
      <c r="AX1272" s="13" t="s">
        <v>76</v>
      </c>
      <c r="AY1272" s="244" t="s">
        <v>214</v>
      </c>
    </row>
    <row r="1273" s="13" customFormat="1">
      <c r="A1273" s="13"/>
      <c r="B1273" s="234"/>
      <c r="C1273" s="235"/>
      <c r="D1273" s="236" t="s">
        <v>225</v>
      </c>
      <c r="E1273" s="237" t="s">
        <v>32</v>
      </c>
      <c r="F1273" s="238" t="s">
        <v>5322</v>
      </c>
      <c r="G1273" s="235"/>
      <c r="H1273" s="237" t="s">
        <v>32</v>
      </c>
      <c r="I1273" s="239"/>
      <c r="J1273" s="235"/>
      <c r="K1273" s="235"/>
      <c r="L1273" s="240"/>
      <c r="M1273" s="241"/>
      <c r="N1273" s="242"/>
      <c r="O1273" s="242"/>
      <c r="P1273" s="242"/>
      <c r="Q1273" s="242"/>
      <c r="R1273" s="242"/>
      <c r="S1273" s="242"/>
      <c r="T1273" s="243"/>
      <c r="U1273" s="13"/>
      <c r="V1273" s="13"/>
      <c r="W1273" s="13"/>
      <c r="X1273" s="13"/>
      <c r="Y1273" s="13"/>
      <c r="Z1273" s="13"/>
      <c r="AA1273" s="13"/>
      <c r="AB1273" s="13"/>
      <c r="AC1273" s="13"/>
      <c r="AD1273" s="13"/>
      <c r="AE1273" s="13"/>
      <c r="AT1273" s="244" t="s">
        <v>225</v>
      </c>
      <c r="AU1273" s="244" t="s">
        <v>85</v>
      </c>
      <c r="AV1273" s="13" t="s">
        <v>83</v>
      </c>
      <c r="AW1273" s="13" t="s">
        <v>38</v>
      </c>
      <c r="AX1273" s="13" t="s">
        <v>76</v>
      </c>
      <c r="AY1273" s="244" t="s">
        <v>214</v>
      </c>
    </row>
    <row r="1274" s="13" customFormat="1">
      <c r="A1274" s="13"/>
      <c r="B1274" s="234"/>
      <c r="C1274" s="235"/>
      <c r="D1274" s="236" t="s">
        <v>225</v>
      </c>
      <c r="E1274" s="237" t="s">
        <v>32</v>
      </c>
      <c r="F1274" s="238" t="s">
        <v>5323</v>
      </c>
      <c r="G1274" s="235"/>
      <c r="H1274" s="237" t="s">
        <v>32</v>
      </c>
      <c r="I1274" s="239"/>
      <c r="J1274" s="235"/>
      <c r="K1274" s="235"/>
      <c r="L1274" s="240"/>
      <c r="M1274" s="241"/>
      <c r="N1274" s="242"/>
      <c r="O1274" s="242"/>
      <c r="P1274" s="242"/>
      <c r="Q1274" s="242"/>
      <c r="R1274" s="242"/>
      <c r="S1274" s="242"/>
      <c r="T1274" s="243"/>
      <c r="U1274" s="13"/>
      <c r="V1274" s="13"/>
      <c r="W1274" s="13"/>
      <c r="X1274" s="13"/>
      <c r="Y1274" s="13"/>
      <c r="Z1274" s="13"/>
      <c r="AA1274" s="13"/>
      <c r="AB1274" s="13"/>
      <c r="AC1274" s="13"/>
      <c r="AD1274" s="13"/>
      <c r="AE1274" s="13"/>
      <c r="AT1274" s="244" t="s">
        <v>225</v>
      </c>
      <c r="AU1274" s="244" t="s">
        <v>85</v>
      </c>
      <c r="AV1274" s="13" t="s">
        <v>83</v>
      </c>
      <c r="AW1274" s="13" t="s">
        <v>38</v>
      </c>
      <c r="AX1274" s="13" t="s">
        <v>76</v>
      </c>
      <c r="AY1274" s="244" t="s">
        <v>214</v>
      </c>
    </row>
    <row r="1275" s="13" customFormat="1">
      <c r="A1275" s="13"/>
      <c r="B1275" s="234"/>
      <c r="C1275" s="235"/>
      <c r="D1275" s="236" t="s">
        <v>225</v>
      </c>
      <c r="E1275" s="237" t="s">
        <v>32</v>
      </c>
      <c r="F1275" s="238" t="s">
        <v>5324</v>
      </c>
      <c r="G1275" s="235"/>
      <c r="H1275" s="237" t="s">
        <v>32</v>
      </c>
      <c r="I1275" s="239"/>
      <c r="J1275" s="235"/>
      <c r="K1275" s="235"/>
      <c r="L1275" s="240"/>
      <c r="M1275" s="241"/>
      <c r="N1275" s="242"/>
      <c r="O1275" s="242"/>
      <c r="P1275" s="242"/>
      <c r="Q1275" s="242"/>
      <c r="R1275" s="242"/>
      <c r="S1275" s="242"/>
      <c r="T1275" s="243"/>
      <c r="U1275" s="13"/>
      <c r="V1275" s="13"/>
      <c r="W1275" s="13"/>
      <c r="X1275" s="13"/>
      <c r="Y1275" s="13"/>
      <c r="Z1275" s="13"/>
      <c r="AA1275" s="13"/>
      <c r="AB1275" s="13"/>
      <c r="AC1275" s="13"/>
      <c r="AD1275" s="13"/>
      <c r="AE1275" s="13"/>
      <c r="AT1275" s="244" t="s">
        <v>225</v>
      </c>
      <c r="AU1275" s="244" t="s">
        <v>85</v>
      </c>
      <c r="AV1275" s="13" t="s">
        <v>83</v>
      </c>
      <c r="AW1275" s="13" t="s">
        <v>38</v>
      </c>
      <c r="AX1275" s="13" t="s">
        <v>76</v>
      </c>
      <c r="AY1275" s="244" t="s">
        <v>214</v>
      </c>
    </row>
    <row r="1276" s="13" customFormat="1">
      <c r="A1276" s="13"/>
      <c r="B1276" s="234"/>
      <c r="C1276" s="235"/>
      <c r="D1276" s="236" t="s">
        <v>225</v>
      </c>
      <c r="E1276" s="237" t="s">
        <v>32</v>
      </c>
      <c r="F1276" s="238" t="s">
        <v>5325</v>
      </c>
      <c r="G1276" s="235"/>
      <c r="H1276" s="237" t="s">
        <v>32</v>
      </c>
      <c r="I1276" s="239"/>
      <c r="J1276" s="235"/>
      <c r="K1276" s="235"/>
      <c r="L1276" s="240"/>
      <c r="M1276" s="241"/>
      <c r="N1276" s="242"/>
      <c r="O1276" s="242"/>
      <c r="P1276" s="242"/>
      <c r="Q1276" s="242"/>
      <c r="R1276" s="242"/>
      <c r="S1276" s="242"/>
      <c r="T1276" s="243"/>
      <c r="U1276" s="13"/>
      <c r="V1276" s="13"/>
      <c r="W1276" s="13"/>
      <c r="X1276" s="13"/>
      <c r="Y1276" s="13"/>
      <c r="Z1276" s="13"/>
      <c r="AA1276" s="13"/>
      <c r="AB1276" s="13"/>
      <c r="AC1276" s="13"/>
      <c r="AD1276" s="13"/>
      <c r="AE1276" s="13"/>
      <c r="AT1276" s="244" t="s">
        <v>225</v>
      </c>
      <c r="AU1276" s="244" t="s">
        <v>85</v>
      </c>
      <c r="AV1276" s="13" t="s">
        <v>83</v>
      </c>
      <c r="AW1276" s="13" t="s">
        <v>38</v>
      </c>
      <c r="AX1276" s="13" t="s">
        <v>76</v>
      </c>
      <c r="AY1276" s="244" t="s">
        <v>214</v>
      </c>
    </row>
    <row r="1277" s="13" customFormat="1">
      <c r="A1277" s="13"/>
      <c r="B1277" s="234"/>
      <c r="C1277" s="235"/>
      <c r="D1277" s="236" t="s">
        <v>225</v>
      </c>
      <c r="E1277" s="237" t="s">
        <v>32</v>
      </c>
      <c r="F1277" s="238" t="s">
        <v>5326</v>
      </c>
      <c r="G1277" s="235"/>
      <c r="H1277" s="237" t="s">
        <v>32</v>
      </c>
      <c r="I1277" s="239"/>
      <c r="J1277" s="235"/>
      <c r="K1277" s="235"/>
      <c r="L1277" s="240"/>
      <c r="M1277" s="241"/>
      <c r="N1277" s="242"/>
      <c r="O1277" s="242"/>
      <c r="P1277" s="242"/>
      <c r="Q1277" s="242"/>
      <c r="R1277" s="242"/>
      <c r="S1277" s="242"/>
      <c r="T1277" s="243"/>
      <c r="U1277" s="13"/>
      <c r="V1277" s="13"/>
      <c r="W1277" s="13"/>
      <c r="X1277" s="13"/>
      <c r="Y1277" s="13"/>
      <c r="Z1277" s="13"/>
      <c r="AA1277" s="13"/>
      <c r="AB1277" s="13"/>
      <c r="AC1277" s="13"/>
      <c r="AD1277" s="13"/>
      <c r="AE1277" s="13"/>
      <c r="AT1277" s="244" t="s">
        <v>225</v>
      </c>
      <c r="AU1277" s="244" t="s">
        <v>85</v>
      </c>
      <c r="AV1277" s="13" t="s">
        <v>83</v>
      </c>
      <c r="AW1277" s="13" t="s">
        <v>38</v>
      </c>
      <c r="AX1277" s="13" t="s">
        <v>76</v>
      </c>
      <c r="AY1277" s="244" t="s">
        <v>214</v>
      </c>
    </row>
    <row r="1278" s="13" customFormat="1">
      <c r="A1278" s="13"/>
      <c r="B1278" s="234"/>
      <c r="C1278" s="235"/>
      <c r="D1278" s="236" t="s">
        <v>225</v>
      </c>
      <c r="E1278" s="237" t="s">
        <v>32</v>
      </c>
      <c r="F1278" s="238" t="s">
        <v>5327</v>
      </c>
      <c r="G1278" s="235"/>
      <c r="H1278" s="237" t="s">
        <v>32</v>
      </c>
      <c r="I1278" s="239"/>
      <c r="J1278" s="235"/>
      <c r="K1278" s="235"/>
      <c r="L1278" s="240"/>
      <c r="M1278" s="241"/>
      <c r="N1278" s="242"/>
      <c r="O1278" s="242"/>
      <c r="P1278" s="242"/>
      <c r="Q1278" s="242"/>
      <c r="R1278" s="242"/>
      <c r="S1278" s="242"/>
      <c r="T1278" s="243"/>
      <c r="U1278" s="13"/>
      <c r="V1278" s="13"/>
      <c r="W1278" s="13"/>
      <c r="X1278" s="13"/>
      <c r="Y1278" s="13"/>
      <c r="Z1278" s="13"/>
      <c r="AA1278" s="13"/>
      <c r="AB1278" s="13"/>
      <c r="AC1278" s="13"/>
      <c r="AD1278" s="13"/>
      <c r="AE1278" s="13"/>
      <c r="AT1278" s="244" t="s">
        <v>225</v>
      </c>
      <c r="AU1278" s="244" t="s">
        <v>85</v>
      </c>
      <c r="AV1278" s="13" t="s">
        <v>83</v>
      </c>
      <c r="AW1278" s="13" t="s">
        <v>38</v>
      </c>
      <c r="AX1278" s="13" t="s">
        <v>76</v>
      </c>
      <c r="AY1278" s="244" t="s">
        <v>214</v>
      </c>
    </row>
    <row r="1279" s="13" customFormat="1">
      <c r="A1279" s="13"/>
      <c r="B1279" s="234"/>
      <c r="C1279" s="235"/>
      <c r="D1279" s="236" t="s">
        <v>225</v>
      </c>
      <c r="E1279" s="237" t="s">
        <v>32</v>
      </c>
      <c r="F1279" s="238" t="s">
        <v>5328</v>
      </c>
      <c r="G1279" s="235"/>
      <c r="H1279" s="237" t="s">
        <v>32</v>
      </c>
      <c r="I1279" s="239"/>
      <c r="J1279" s="235"/>
      <c r="K1279" s="235"/>
      <c r="L1279" s="240"/>
      <c r="M1279" s="241"/>
      <c r="N1279" s="242"/>
      <c r="O1279" s="242"/>
      <c r="P1279" s="242"/>
      <c r="Q1279" s="242"/>
      <c r="R1279" s="242"/>
      <c r="S1279" s="242"/>
      <c r="T1279" s="243"/>
      <c r="U1279" s="13"/>
      <c r="V1279" s="13"/>
      <c r="W1279" s="13"/>
      <c r="X1279" s="13"/>
      <c r="Y1279" s="13"/>
      <c r="Z1279" s="13"/>
      <c r="AA1279" s="13"/>
      <c r="AB1279" s="13"/>
      <c r="AC1279" s="13"/>
      <c r="AD1279" s="13"/>
      <c r="AE1279" s="13"/>
      <c r="AT1279" s="244" t="s">
        <v>225</v>
      </c>
      <c r="AU1279" s="244" t="s">
        <v>85</v>
      </c>
      <c r="AV1279" s="13" t="s">
        <v>83</v>
      </c>
      <c r="AW1279" s="13" t="s">
        <v>38</v>
      </c>
      <c r="AX1279" s="13" t="s">
        <v>76</v>
      </c>
      <c r="AY1279" s="244" t="s">
        <v>214</v>
      </c>
    </row>
    <row r="1280" s="13" customFormat="1">
      <c r="A1280" s="13"/>
      <c r="B1280" s="234"/>
      <c r="C1280" s="235"/>
      <c r="D1280" s="236" t="s">
        <v>225</v>
      </c>
      <c r="E1280" s="237" t="s">
        <v>32</v>
      </c>
      <c r="F1280" s="238" t="s">
        <v>5329</v>
      </c>
      <c r="G1280" s="235"/>
      <c r="H1280" s="237" t="s">
        <v>32</v>
      </c>
      <c r="I1280" s="239"/>
      <c r="J1280" s="235"/>
      <c r="K1280" s="235"/>
      <c r="L1280" s="240"/>
      <c r="M1280" s="241"/>
      <c r="N1280" s="242"/>
      <c r="O1280" s="242"/>
      <c r="P1280" s="242"/>
      <c r="Q1280" s="242"/>
      <c r="R1280" s="242"/>
      <c r="S1280" s="242"/>
      <c r="T1280" s="243"/>
      <c r="U1280" s="13"/>
      <c r="V1280" s="13"/>
      <c r="W1280" s="13"/>
      <c r="X1280" s="13"/>
      <c r="Y1280" s="13"/>
      <c r="Z1280" s="13"/>
      <c r="AA1280" s="13"/>
      <c r="AB1280" s="13"/>
      <c r="AC1280" s="13"/>
      <c r="AD1280" s="13"/>
      <c r="AE1280" s="13"/>
      <c r="AT1280" s="244" t="s">
        <v>225</v>
      </c>
      <c r="AU1280" s="244" t="s">
        <v>85</v>
      </c>
      <c r="AV1280" s="13" t="s">
        <v>83</v>
      </c>
      <c r="AW1280" s="13" t="s">
        <v>38</v>
      </c>
      <c r="AX1280" s="13" t="s">
        <v>76</v>
      </c>
      <c r="AY1280" s="244" t="s">
        <v>214</v>
      </c>
    </row>
    <row r="1281" s="13" customFormat="1">
      <c r="A1281" s="13"/>
      <c r="B1281" s="234"/>
      <c r="C1281" s="235"/>
      <c r="D1281" s="236" t="s">
        <v>225</v>
      </c>
      <c r="E1281" s="237" t="s">
        <v>32</v>
      </c>
      <c r="F1281" s="238" t="s">
        <v>5330</v>
      </c>
      <c r="G1281" s="235"/>
      <c r="H1281" s="237" t="s">
        <v>32</v>
      </c>
      <c r="I1281" s="239"/>
      <c r="J1281" s="235"/>
      <c r="K1281" s="235"/>
      <c r="L1281" s="240"/>
      <c r="M1281" s="241"/>
      <c r="N1281" s="242"/>
      <c r="O1281" s="242"/>
      <c r="P1281" s="242"/>
      <c r="Q1281" s="242"/>
      <c r="R1281" s="242"/>
      <c r="S1281" s="242"/>
      <c r="T1281" s="243"/>
      <c r="U1281" s="13"/>
      <c r="V1281" s="13"/>
      <c r="W1281" s="13"/>
      <c r="X1281" s="13"/>
      <c r="Y1281" s="13"/>
      <c r="Z1281" s="13"/>
      <c r="AA1281" s="13"/>
      <c r="AB1281" s="13"/>
      <c r="AC1281" s="13"/>
      <c r="AD1281" s="13"/>
      <c r="AE1281" s="13"/>
      <c r="AT1281" s="244" t="s">
        <v>225</v>
      </c>
      <c r="AU1281" s="244" t="s">
        <v>85</v>
      </c>
      <c r="AV1281" s="13" t="s">
        <v>83</v>
      </c>
      <c r="AW1281" s="13" t="s">
        <v>38</v>
      </c>
      <c r="AX1281" s="13" t="s">
        <v>76</v>
      </c>
      <c r="AY1281" s="244" t="s">
        <v>214</v>
      </c>
    </row>
    <row r="1282" s="13" customFormat="1">
      <c r="A1282" s="13"/>
      <c r="B1282" s="234"/>
      <c r="C1282" s="235"/>
      <c r="D1282" s="236" t="s">
        <v>225</v>
      </c>
      <c r="E1282" s="237" t="s">
        <v>32</v>
      </c>
      <c r="F1282" s="238" t="s">
        <v>5331</v>
      </c>
      <c r="G1282" s="235"/>
      <c r="H1282" s="237" t="s">
        <v>32</v>
      </c>
      <c r="I1282" s="239"/>
      <c r="J1282" s="235"/>
      <c r="K1282" s="235"/>
      <c r="L1282" s="240"/>
      <c r="M1282" s="241"/>
      <c r="N1282" s="242"/>
      <c r="O1282" s="242"/>
      <c r="P1282" s="242"/>
      <c r="Q1282" s="242"/>
      <c r="R1282" s="242"/>
      <c r="S1282" s="242"/>
      <c r="T1282" s="243"/>
      <c r="U1282" s="13"/>
      <c r="V1282" s="13"/>
      <c r="W1282" s="13"/>
      <c r="X1282" s="13"/>
      <c r="Y1282" s="13"/>
      <c r="Z1282" s="13"/>
      <c r="AA1282" s="13"/>
      <c r="AB1282" s="13"/>
      <c r="AC1282" s="13"/>
      <c r="AD1282" s="13"/>
      <c r="AE1282" s="13"/>
      <c r="AT1282" s="244" t="s">
        <v>225</v>
      </c>
      <c r="AU1282" s="244" t="s">
        <v>85</v>
      </c>
      <c r="AV1282" s="13" t="s">
        <v>83</v>
      </c>
      <c r="AW1282" s="13" t="s">
        <v>38</v>
      </c>
      <c r="AX1282" s="13" t="s">
        <v>76</v>
      </c>
      <c r="AY1282" s="244" t="s">
        <v>214</v>
      </c>
    </row>
    <row r="1283" s="13" customFormat="1">
      <c r="A1283" s="13"/>
      <c r="B1283" s="234"/>
      <c r="C1283" s="235"/>
      <c r="D1283" s="236" t="s">
        <v>225</v>
      </c>
      <c r="E1283" s="237" t="s">
        <v>32</v>
      </c>
      <c r="F1283" s="238" t="s">
        <v>5332</v>
      </c>
      <c r="G1283" s="235"/>
      <c r="H1283" s="237" t="s">
        <v>32</v>
      </c>
      <c r="I1283" s="239"/>
      <c r="J1283" s="235"/>
      <c r="K1283" s="235"/>
      <c r="L1283" s="240"/>
      <c r="M1283" s="241"/>
      <c r="N1283" s="242"/>
      <c r="O1283" s="242"/>
      <c r="P1283" s="242"/>
      <c r="Q1283" s="242"/>
      <c r="R1283" s="242"/>
      <c r="S1283" s="242"/>
      <c r="T1283" s="243"/>
      <c r="U1283" s="13"/>
      <c r="V1283" s="13"/>
      <c r="W1283" s="13"/>
      <c r="X1283" s="13"/>
      <c r="Y1283" s="13"/>
      <c r="Z1283" s="13"/>
      <c r="AA1283" s="13"/>
      <c r="AB1283" s="13"/>
      <c r="AC1283" s="13"/>
      <c r="AD1283" s="13"/>
      <c r="AE1283" s="13"/>
      <c r="AT1283" s="244" t="s">
        <v>225</v>
      </c>
      <c r="AU1283" s="244" t="s">
        <v>85</v>
      </c>
      <c r="AV1283" s="13" t="s">
        <v>83</v>
      </c>
      <c r="AW1283" s="13" t="s">
        <v>38</v>
      </c>
      <c r="AX1283" s="13" t="s">
        <v>76</v>
      </c>
      <c r="AY1283" s="244" t="s">
        <v>214</v>
      </c>
    </row>
    <row r="1284" s="13" customFormat="1">
      <c r="A1284" s="13"/>
      <c r="B1284" s="234"/>
      <c r="C1284" s="235"/>
      <c r="D1284" s="236" t="s">
        <v>225</v>
      </c>
      <c r="E1284" s="237" t="s">
        <v>32</v>
      </c>
      <c r="F1284" s="238" t="s">
        <v>5333</v>
      </c>
      <c r="G1284" s="235"/>
      <c r="H1284" s="237" t="s">
        <v>32</v>
      </c>
      <c r="I1284" s="239"/>
      <c r="J1284" s="235"/>
      <c r="K1284" s="235"/>
      <c r="L1284" s="240"/>
      <c r="M1284" s="241"/>
      <c r="N1284" s="242"/>
      <c r="O1284" s="242"/>
      <c r="P1284" s="242"/>
      <c r="Q1284" s="242"/>
      <c r="R1284" s="242"/>
      <c r="S1284" s="242"/>
      <c r="T1284" s="243"/>
      <c r="U1284" s="13"/>
      <c r="V1284" s="13"/>
      <c r="W1284" s="13"/>
      <c r="X1284" s="13"/>
      <c r="Y1284" s="13"/>
      <c r="Z1284" s="13"/>
      <c r="AA1284" s="13"/>
      <c r="AB1284" s="13"/>
      <c r="AC1284" s="13"/>
      <c r="AD1284" s="13"/>
      <c r="AE1284" s="13"/>
      <c r="AT1284" s="244" t="s">
        <v>225</v>
      </c>
      <c r="AU1284" s="244" t="s">
        <v>85</v>
      </c>
      <c r="AV1284" s="13" t="s">
        <v>83</v>
      </c>
      <c r="AW1284" s="13" t="s">
        <v>38</v>
      </c>
      <c r="AX1284" s="13" t="s">
        <v>76</v>
      </c>
      <c r="AY1284" s="244" t="s">
        <v>214</v>
      </c>
    </row>
    <row r="1285" s="13" customFormat="1">
      <c r="A1285" s="13"/>
      <c r="B1285" s="234"/>
      <c r="C1285" s="235"/>
      <c r="D1285" s="236" t="s">
        <v>225</v>
      </c>
      <c r="E1285" s="237" t="s">
        <v>32</v>
      </c>
      <c r="F1285" s="238" t="s">
        <v>5334</v>
      </c>
      <c r="G1285" s="235"/>
      <c r="H1285" s="237" t="s">
        <v>32</v>
      </c>
      <c r="I1285" s="239"/>
      <c r="J1285" s="235"/>
      <c r="K1285" s="235"/>
      <c r="L1285" s="240"/>
      <c r="M1285" s="241"/>
      <c r="N1285" s="242"/>
      <c r="O1285" s="242"/>
      <c r="P1285" s="242"/>
      <c r="Q1285" s="242"/>
      <c r="R1285" s="242"/>
      <c r="S1285" s="242"/>
      <c r="T1285" s="243"/>
      <c r="U1285" s="13"/>
      <c r="V1285" s="13"/>
      <c r="W1285" s="13"/>
      <c r="X1285" s="13"/>
      <c r="Y1285" s="13"/>
      <c r="Z1285" s="13"/>
      <c r="AA1285" s="13"/>
      <c r="AB1285" s="13"/>
      <c r="AC1285" s="13"/>
      <c r="AD1285" s="13"/>
      <c r="AE1285" s="13"/>
      <c r="AT1285" s="244" t="s">
        <v>225</v>
      </c>
      <c r="AU1285" s="244" t="s">
        <v>85</v>
      </c>
      <c r="AV1285" s="13" t="s">
        <v>83</v>
      </c>
      <c r="AW1285" s="13" t="s">
        <v>38</v>
      </c>
      <c r="AX1285" s="13" t="s">
        <v>76</v>
      </c>
      <c r="AY1285" s="244" t="s">
        <v>214</v>
      </c>
    </row>
    <row r="1286" s="13" customFormat="1">
      <c r="A1286" s="13"/>
      <c r="B1286" s="234"/>
      <c r="C1286" s="235"/>
      <c r="D1286" s="236" t="s">
        <v>225</v>
      </c>
      <c r="E1286" s="237" t="s">
        <v>32</v>
      </c>
      <c r="F1286" s="238" t="s">
        <v>5335</v>
      </c>
      <c r="G1286" s="235"/>
      <c r="H1286" s="237" t="s">
        <v>32</v>
      </c>
      <c r="I1286" s="239"/>
      <c r="J1286" s="235"/>
      <c r="K1286" s="235"/>
      <c r="L1286" s="240"/>
      <c r="M1286" s="241"/>
      <c r="N1286" s="242"/>
      <c r="O1286" s="242"/>
      <c r="P1286" s="242"/>
      <c r="Q1286" s="242"/>
      <c r="R1286" s="242"/>
      <c r="S1286" s="242"/>
      <c r="T1286" s="243"/>
      <c r="U1286" s="13"/>
      <c r="V1286" s="13"/>
      <c r="W1286" s="13"/>
      <c r="X1286" s="13"/>
      <c r="Y1286" s="13"/>
      <c r="Z1286" s="13"/>
      <c r="AA1286" s="13"/>
      <c r="AB1286" s="13"/>
      <c r="AC1286" s="13"/>
      <c r="AD1286" s="13"/>
      <c r="AE1286" s="13"/>
      <c r="AT1286" s="244" t="s">
        <v>225</v>
      </c>
      <c r="AU1286" s="244" t="s">
        <v>85</v>
      </c>
      <c r="AV1286" s="13" t="s">
        <v>83</v>
      </c>
      <c r="AW1286" s="13" t="s">
        <v>38</v>
      </c>
      <c r="AX1286" s="13" t="s">
        <v>76</v>
      </c>
      <c r="AY1286" s="244" t="s">
        <v>214</v>
      </c>
    </row>
    <row r="1287" s="13" customFormat="1">
      <c r="A1287" s="13"/>
      <c r="B1287" s="234"/>
      <c r="C1287" s="235"/>
      <c r="D1287" s="236" t="s">
        <v>225</v>
      </c>
      <c r="E1287" s="237" t="s">
        <v>32</v>
      </c>
      <c r="F1287" s="238" t="s">
        <v>5336</v>
      </c>
      <c r="G1287" s="235"/>
      <c r="H1287" s="237" t="s">
        <v>32</v>
      </c>
      <c r="I1287" s="239"/>
      <c r="J1287" s="235"/>
      <c r="K1287" s="235"/>
      <c r="L1287" s="240"/>
      <c r="M1287" s="241"/>
      <c r="N1287" s="242"/>
      <c r="O1287" s="242"/>
      <c r="P1287" s="242"/>
      <c r="Q1287" s="242"/>
      <c r="R1287" s="242"/>
      <c r="S1287" s="242"/>
      <c r="T1287" s="243"/>
      <c r="U1287" s="13"/>
      <c r="V1287" s="13"/>
      <c r="W1287" s="13"/>
      <c r="X1287" s="13"/>
      <c r="Y1287" s="13"/>
      <c r="Z1287" s="13"/>
      <c r="AA1287" s="13"/>
      <c r="AB1287" s="13"/>
      <c r="AC1287" s="13"/>
      <c r="AD1287" s="13"/>
      <c r="AE1287" s="13"/>
      <c r="AT1287" s="244" t="s">
        <v>225</v>
      </c>
      <c r="AU1287" s="244" t="s">
        <v>85</v>
      </c>
      <c r="AV1287" s="13" t="s">
        <v>83</v>
      </c>
      <c r="AW1287" s="13" t="s">
        <v>38</v>
      </c>
      <c r="AX1287" s="13" t="s">
        <v>76</v>
      </c>
      <c r="AY1287" s="244" t="s">
        <v>214</v>
      </c>
    </row>
    <row r="1288" s="13" customFormat="1">
      <c r="A1288" s="13"/>
      <c r="B1288" s="234"/>
      <c r="C1288" s="235"/>
      <c r="D1288" s="236" t="s">
        <v>225</v>
      </c>
      <c r="E1288" s="237" t="s">
        <v>32</v>
      </c>
      <c r="F1288" s="238" t="s">
        <v>5337</v>
      </c>
      <c r="G1288" s="235"/>
      <c r="H1288" s="237" t="s">
        <v>32</v>
      </c>
      <c r="I1288" s="239"/>
      <c r="J1288" s="235"/>
      <c r="K1288" s="235"/>
      <c r="L1288" s="240"/>
      <c r="M1288" s="241"/>
      <c r="N1288" s="242"/>
      <c r="O1288" s="242"/>
      <c r="P1288" s="242"/>
      <c r="Q1288" s="242"/>
      <c r="R1288" s="242"/>
      <c r="S1288" s="242"/>
      <c r="T1288" s="243"/>
      <c r="U1288" s="13"/>
      <c r="V1288" s="13"/>
      <c r="W1288" s="13"/>
      <c r="X1288" s="13"/>
      <c r="Y1288" s="13"/>
      <c r="Z1288" s="13"/>
      <c r="AA1288" s="13"/>
      <c r="AB1288" s="13"/>
      <c r="AC1288" s="13"/>
      <c r="AD1288" s="13"/>
      <c r="AE1288" s="13"/>
      <c r="AT1288" s="244" t="s">
        <v>225</v>
      </c>
      <c r="AU1288" s="244" t="s">
        <v>85</v>
      </c>
      <c r="AV1288" s="13" t="s">
        <v>83</v>
      </c>
      <c r="AW1288" s="13" t="s">
        <v>38</v>
      </c>
      <c r="AX1288" s="13" t="s">
        <v>76</v>
      </c>
      <c r="AY1288" s="244" t="s">
        <v>214</v>
      </c>
    </row>
    <row r="1289" s="13" customFormat="1">
      <c r="A1289" s="13"/>
      <c r="B1289" s="234"/>
      <c r="C1289" s="235"/>
      <c r="D1289" s="236" t="s">
        <v>225</v>
      </c>
      <c r="E1289" s="237" t="s">
        <v>32</v>
      </c>
      <c r="F1289" s="238" t="s">
        <v>5844</v>
      </c>
      <c r="G1289" s="235"/>
      <c r="H1289" s="237" t="s">
        <v>32</v>
      </c>
      <c r="I1289" s="239"/>
      <c r="J1289" s="235"/>
      <c r="K1289" s="235"/>
      <c r="L1289" s="240"/>
      <c r="M1289" s="241"/>
      <c r="N1289" s="242"/>
      <c r="O1289" s="242"/>
      <c r="P1289" s="242"/>
      <c r="Q1289" s="242"/>
      <c r="R1289" s="242"/>
      <c r="S1289" s="242"/>
      <c r="T1289" s="243"/>
      <c r="U1289" s="13"/>
      <c r="V1289" s="13"/>
      <c r="W1289" s="13"/>
      <c r="X1289" s="13"/>
      <c r="Y1289" s="13"/>
      <c r="Z1289" s="13"/>
      <c r="AA1289" s="13"/>
      <c r="AB1289" s="13"/>
      <c r="AC1289" s="13"/>
      <c r="AD1289" s="13"/>
      <c r="AE1289" s="13"/>
      <c r="AT1289" s="244" t="s">
        <v>225</v>
      </c>
      <c r="AU1289" s="244" t="s">
        <v>85</v>
      </c>
      <c r="AV1289" s="13" t="s">
        <v>83</v>
      </c>
      <c r="AW1289" s="13" t="s">
        <v>38</v>
      </c>
      <c r="AX1289" s="13" t="s">
        <v>76</v>
      </c>
      <c r="AY1289" s="244" t="s">
        <v>214</v>
      </c>
    </row>
    <row r="1290" s="14" customFormat="1">
      <c r="A1290" s="14"/>
      <c r="B1290" s="245"/>
      <c r="C1290" s="246"/>
      <c r="D1290" s="236" t="s">
        <v>225</v>
      </c>
      <c r="E1290" s="247" t="s">
        <v>32</v>
      </c>
      <c r="F1290" s="248" t="s">
        <v>5845</v>
      </c>
      <c r="G1290" s="246"/>
      <c r="H1290" s="249">
        <v>68.5</v>
      </c>
      <c r="I1290" s="250"/>
      <c r="J1290" s="246"/>
      <c r="K1290" s="246"/>
      <c r="L1290" s="251"/>
      <c r="M1290" s="252"/>
      <c r="N1290" s="253"/>
      <c r="O1290" s="253"/>
      <c r="P1290" s="253"/>
      <c r="Q1290" s="253"/>
      <c r="R1290" s="253"/>
      <c r="S1290" s="253"/>
      <c r="T1290" s="254"/>
      <c r="U1290" s="14"/>
      <c r="V1290" s="14"/>
      <c r="W1290" s="14"/>
      <c r="X1290" s="14"/>
      <c r="Y1290" s="14"/>
      <c r="Z1290" s="14"/>
      <c r="AA1290" s="14"/>
      <c r="AB1290" s="14"/>
      <c r="AC1290" s="14"/>
      <c r="AD1290" s="14"/>
      <c r="AE1290" s="14"/>
      <c r="AT1290" s="255" t="s">
        <v>225</v>
      </c>
      <c r="AU1290" s="255" t="s">
        <v>85</v>
      </c>
      <c r="AV1290" s="14" t="s">
        <v>85</v>
      </c>
      <c r="AW1290" s="14" t="s">
        <v>38</v>
      </c>
      <c r="AX1290" s="14" t="s">
        <v>76</v>
      </c>
      <c r="AY1290" s="255" t="s">
        <v>214</v>
      </c>
    </row>
    <row r="1291" s="14" customFormat="1">
      <c r="A1291" s="14"/>
      <c r="B1291" s="245"/>
      <c r="C1291" s="246"/>
      <c r="D1291" s="236" t="s">
        <v>225</v>
      </c>
      <c r="E1291" s="247" t="s">
        <v>32</v>
      </c>
      <c r="F1291" s="248" t="s">
        <v>5846</v>
      </c>
      <c r="G1291" s="246"/>
      <c r="H1291" s="249">
        <v>252.5</v>
      </c>
      <c r="I1291" s="250"/>
      <c r="J1291" s="246"/>
      <c r="K1291" s="246"/>
      <c r="L1291" s="251"/>
      <c r="M1291" s="252"/>
      <c r="N1291" s="253"/>
      <c r="O1291" s="253"/>
      <c r="P1291" s="253"/>
      <c r="Q1291" s="253"/>
      <c r="R1291" s="253"/>
      <c r="S1291" s="253"/>
      <c r="T1291" s="254"/>
      <c r="U1291" s="14"/>
      <c r="V1291" s="14"/>
      <c r="W1291" s="14"/>
      <c r="X1291" s="14"/>
      <c r="Y1291" s="14"/>
      <c r="Z1291" s="14"/>
      <c r="AA1291" s="14"/>
      <c r="AB1291" s="14"/>
      <c r="AC1291" s="14"/>
      <c r="AD1291" s="14"/>
      <c r="AE1291" s="14"/>
      <c r="AT1291" s="255" t="s">
        <v>225</v>
      </c>
      <c r="AU1291" s="255" t="s">
        <v>85</v>
      </c>
      <c r="AV1291" s="14" t="s">
        <v>85</v>
      </c>
      <c r="AW1291" s="14" t="s">
        <v>38</v>
      </c>
      <c r="AX1291" s="14" t="s">
        <v>76</v>
      </c>
      <c r="AY1291" s="255" t="s">
        <v>214</v>
      </c>
    </row>
    <row r="1292" s="15" customFormat="1">
      <c r="A1292" s="15"/>
      <c r="B1292" s="256"/>
      <c r="C1292" s="257"/>
      <c r="D1292" s="236" t="s">
        <v>225</v>
      </c>
      <c r="E1292" s="258" t="s">
        <v>32</v>
      </c>
      <c r="F1292" s="259" t="s">
        <v>256</v>
      </c>
      <c r="G1292" s="257"/>
      <c r="H1292" s="260">
        <v>321</v>
      </c>
      <c r="I1292" s="261"/>
      <c r="J1292" s="257"/>
      <c r="K1292" s="257"/>
      <c r="L1292" s="262"/>
      <c r="M1292" s="263"/>
      <c r="N1292" s="264"/>
      <c r="O1292" s="264"/>
      <c r="P1292" s="264"/>
      <c r="Q1292" s="264"/>
      <c r="R1292" s="264"/>
      <c r="S1292" s="264"/>
      <c r="T1292" s="265"/>
      <c r="U1292" s="15"/>
      <c r="V1292" s="15"/>
      <c r="W1292" s="15"/>
      <c r="X1292" s="15"/>
      <c r="Y1292" s="15"/>
      <c r="Z1292" s="15"/>
      <c r="AA1292" s="15"/>
      <c r="AB1292" s="15"/>
      <c r="AC1292" s="15"/>
      <c r="AD1292" s="15"/>
      <c r="AE1292" s="15"/>
      <c r="AT1292" s="266" t="s">
        <v>225</v>
      </c>
      <c r="AU1292" s="266" t="s">
        <v>85</v>
      </c>
      <c r="AV1292" s="15" t="s">
        <v>215</v>
      </c>
      <c r="AW1292" s="15" t="s">
        <v>38</v>
      </c>
      <c r="AX1292" s="15" t="s">
        <v>83</v>
      </c>
      <c r="AY1292" s="266" t="s">
        <v>214</v>
      </c>
    </row>
    <row r="1293" s="12" customFormat="1" ht="22.8" customHeight="1">
      <c r="A1293" s="12"/>
      <c r="B1293" s="200"/>
      <c r="C1293" s="201"/>
      <c r="D1293" s="202" t="s">
        <v>75</v>
      </c>
      <c r="E1293" s="214" t="s">
        <v>5847</v>
      </c>
      <c r="F1293" s="214" t="s">
        <v>5848</v>
      </c>
      <c r="G1293" s="201"/>
      <c r="H1293" s="201"/>
      <c r="I1293" s="204"/>
      <c r="J1293" s="215">
        <f>BK1293</f>
        <v>0</v>
      </c>
      <c r="K1293" s="201"/>
      <c r="L1293" s="206"/>
      <c r="M1293" s="207"/>
      <c r="N1293" s="208"/>
      <c r="O1293" s="208"/>
      <c r="P1293" s="209">
        <f>SUM(P1294:P1305)</f>
        <v>0</v>
      </c>
      <c r="Q1293" s="208"/>
      <c r="R1293" s="209">
        <f>SUM(R1294:R1305)</f>
        <v>0.0042450000000000005</v>
      </c>
      <c r="S1293" s="208"/>
      <c r="T1293" s="210">
        <f>SUM(T1294:T1305)</f>
        <v>0</v>
      </c>
      <c r="U1293" s="12"/>
      <c r="V1293" s="12"/>
      <c r="W1293" s="12"/>
      <c r="X1293" s="12"/>
      <c r="Y1293" s="12"/>
      <c r="Z1293" s="12"/>
      <c r="AA1293" s="12"/>
      <c r="AB1293" s="12"/>
      <c r="AC1293" s="12"/>
      <c r="AD1293" s="12"/>
      <c r="AE1293" s="12"/>
      <c r="AR1293" s="211" t="s">
        <v>85</v>
      </c>
      <c r="AT1293" s="212" t="s">
        <v>75</v>
      </c>
      <c r="AU1293" s="212" t="s">
        <v>83</v>
      </c>
      <c r="AY1293" s="211" t="s">
        <v>214</v>
      </c>
      <c r="BK1293" s="213">
        <f>SUM(BK1294:BK1305)</f>
        <v>0</v>
      </c>
    </row>
    <row r="1294" s="2" customFormat="1" ht="24.15" customHeight="1">
      <c r="A1294" s="42"/>
      <c r="B1294" s="43"/>
      <c r="C1294" s="216" t="s">
        <v>768</v>
      </c>
      <c r="D1294" s="216" t="s">
        <v>217</v>
      </c>
      <c r="E1294" s="217" t="s">
        <v>5849</v>
      </c>
      <c r="F1294" s="218" t="s">
        <v>5850</v>
      </c>
      <c r="G1294" s="219" t="s">
        <v>230</v>
      </c>
      <c r="H1294" s="220">
        <v>1.5</v>
      </c>
      <c r="I1294" s="221"/>
      <c r="J1294" s="222">
        <f>ROUND(I1294*H1294,2)</f>
        <v>0</v>
      </c>
      <c r="K1294" s="218" t="s">
        <v>221</v>
      </c>
      <c r="L1294" s="48"/>
      <c r="M1294" s="223" t="s">
        <v>32</v>
      </c>
      <c r="N1294" s="224" t="s">
        <v>47</v>
      </c>
      <c r="O1294" s="88"/>
      <c r="P1294" s="225">
        <f>O1294*H1294</f>
        <v>0</v>
      </c>
      <c r="Q1294" s="225">
        <v>0.0028300000000000001</v>
      </c>
      <c r="R1294" s="225">
        <f>Q1294*H1294</f>
        <v>0.0042450000000000005</v>
      </c>
      <c r="S1294" s="225">
        <v>0</v>
      </c>
      <c r="T1294" s="226">
        <f>S1294*H1294</f>
        <v>0</v>
      </c>
      <c r="U1294" s="42"/>
      <c r="V1294" s="42"/>
      <c r="W1294" s="42"/>
      <c r="X1294" s="42"/>
      <c r="Y1294" s="42"/>
      <c r="Z1294" s="42"/>
      <c r="AA1294" s="42"/>
      <c r="AB1294" s="42"/>
      <c r="AC1294" s="42"/>
      <c r="AD1294" s="42"/>
      <c r="AE1294" s="42"/>
      <c r="AR1294" s="227" t="s">
        <v>334</v>
      </c>
      <c r="AT1294" s="227" t="s">
        <v>217</v>
      </c>
      <c r="AU1294" s="227" t="s">
        <v>85</v>
      </c>
      <c r="AY1294" s="20" t="s">
        <v>214</v>
      </c>
      <c r="BE1294" s="228">
        <f>IF(N1294="základní",J1294,0)</f>
        <v>0</v>
      </c>
      <c r="BF1294" s="228">
        <f>IF(N1294="snížená",J1294,0)</f>
        <v>0</v>
      </c>
      <c r="BG1294" s="228">
        <f>IF(N1294="zákl. přenesená",J1294,0)</f>
        <v>0</v>
      </c>
      <c r="BH1294" s="228">
        <f>IF(N1294="sníž. přenesená",J1294,0)</f>
        <v>0</v>
      </c>
      <c r="BI1294" s="228">
        <f>IF(N1294="nulová",J1294,0)</f>
        <v>0</v>
      </c>
      <c r="BJ1294" s="20" t="s">
        <v>83</v>
      </c>
      <c r="BK1294" s="228">
        <f>ROUND(I1294*H1294,2)</f>
        <v>0</v>
      </c>
      <c r="BL1294" s="20" t="s">
        <v>334</v>
      </c>
      <c r="BM1294" s="227" t="s">
        <v>5851</v>
      </c>
    </row>
    <row r="1295" s="2" customFormat="1">
      <c r="A1295" s="42"/>
      <c r="B1295" s="43"/>
      <c r="C1295" s="44"/>
      <c r="D1295" s="229" t="s">
        <v>223</v>
      </c>
      <c r="E1295" s="44"/>
      <c r="F1295" s="230" t="s">
        <v>5852</v>
      </c>
      <c r="G1295" s="44"/>
      <c r="H1295" s="44"/>
      <c r="I1295" s="231"/>
      <c r="J1295" s="44"/>
      <c r="K1295" s="44"/>
      <c r="L1295" s="48"/>
      <c r="M1295" s="232"/>
      <c r="N1295" s="233"/>
      <c r="O1295" s="88"/>
      <c r="P1295" s="88"/>
      <c r="Q1295" s="88"/>
      <c r="R1295" s="88"/>
      <c r="S1295" s="88"/>
      <c r="T1295" s="89"/>
      <c r="U1295" s="42"/>
      <c r="V1295" s="42"/>
      <c r="W1295" s="42"/>
      <c r="X1295" s="42"/>
      <c r="Y1295" s="42"/>
      <c r="Z1295" s="42"/>
      <c r="AA1295" s="42"/>
      <c r="AB1295" s="42"/>
      <c r="AC1295" s="42"/>
      <c r="AD1295" s="42"/>
      <c r="AE1295" s="42"/>
      <c r="AT1295" s="20" t="s">
        <v>223</v>
      </c>
      <c r="AU1295" s="20" t="s">
        <v>85</v>
      </c>
    </row>
    <row r="1296" s="2" customFormat="1">
      <c r="A1296" s="42"/>
      <c r="B1296" s="43"/>
      <c r="C1296" s="44"/>
      <c r="D1296" s="236" t="s">
        <v>283</v>
      </c>
      <c r="E1296" s="44"/>
      <c r="F1296" s="267" t="s">
        <v>5668</v>
      </c>
      <c r="G1296" s="44"/>
      <c r="H1296" s="44"/>
      <c r="I1296" s="231"/>
      <c r="J1296" s="44"/>
      <c r="K1296" s="44"/>
      <c r="L1296" s="48"/>
      <c r="M1296" s="232"/>
      <c r="N1296" s="233"/>
      <c r="O1296" s="88"/>
      <c r="P1296" s="88"/>
      <c r="Q1296" s="88"/>
      <c r="R1296" s="88"/>
      <c r="S1296" s="88"/>
      <c r="T1296" s="89"/>
      <c r="U1296" s="42"/>
      <c r="V1296" s="42"/>
      <c r="W1296" s="42"/>
      <c r="X1296" s="42"/>
      <c r="Y1296" s="42"/>
      <c r="Z1296" s="42"/>
      <c r="AA1296" s="42"/>
      <c r="AB1296" s="42"/>
      <c r="AC1296" s="42"/>
      <c r="AD1296" s="42"/>
      <c r="AE1296" s="42"/>
      <c r="AT1296" s="20" t="s">
        <v>283</v>
      </c>
      <c r="AU1296" s="20" t="s">
        <v>85</v>
      </c>
    </row>
    <row r="1297" s="13" customFormat="1">
      <c r="A1297" s="13"/>
      <c r="B1297" s="234"/>
      <c r="C1297" s="235"/>
      <c r="D1297" s="236" t="s">
        <v>225</v>
      </c>
      <c r="E1297" s="237" t="s">
        <v>32</v>
      </c>
      <c r="F1297" s="238" t="s">
        <v>5669</v>
      </c>
      <c r="G1297" s="235"/>
      <c r="H1297" s="237" t="s">
        <v>32</v>
      </c>
      <c r="I1297" s="239"/>
      <c r="J1297" s="235"/>
      <c r="K1297" s="235"/>
      <c r="L1297" s="240"/>
      <c r="M1297" s="241"/>
      <c r="N1297" s="242"/>
      <c r="O1297" s="242"/>
      <c r="P1297" s="242"/>
      <c r="Q1297" s="242"/>
      <c r="R1297" s="242"/>
      <c r="S1297" s="242"/>
      <c r="T1297" s="243"/>
      <c r="U1297" s="13"/>
      <c r="V1297" s="13"/>
      <c r="W1297" s="13"/>
      <c r="X1297" s="13"/>
      <c r="Y1297" s="13"/>
      <c r="Z1297" s="13"/>
      <c r="AA1297" s="13"/>
      <c r="AB1297" s="13"/>
      <c r="AC1297" s="13"/>
      <c r="AD1297" s="13"/>
      <c r="AE1297" s="13"/>
      <c r="AT1297" s="244" t="s">
        <v>225</v>
      </c>
      <c r="AU1297" s="244" t="s">
        <v>85</v>
      </c>
      <c r="AV1297" s="13" t="s">
        <v>83</v>
      </c>
      <c r="AW1297" s="13" t="s">
        <v>38</v>
      </c>
      <c r="AX1297" s="13" t="s">
        <v>76</v>
      </c>
      <c r="AY1297" s="244" t="s">
        <v>214</v>
      </c>
    </row>
    <row r="1298" s="13" customFormat="1">
      <c r="A1298" s="13"/>
      <c r="B1298" s="234"/>
      <c r="C1298" s="235"/>
      <c r="D1298" s="236" t="s">
        <v>225</v>
      </c>
      <c r="E1298" s="237" t="s">
        <v>32</v>
      </c>
      <c r="F1298" s="238" t="s">
        <v>5670</v>
      </c>
      <c r="G1298" s="235"/>
      <c r="H1298" s="237" t="s">
        <v>32</v>
      </c>
      <c r="I1298" s="239"/>
      <c r="J1298" s="235"/>
      <c r="K1298" s="235"/>
      <c r="L1298" s="240"/>
      <c r="M1298" s="241"/>
      <c r="N1298" s="242"/>
      <c r="O1298" s="242"/>
      <c r="P1298" s="242"/>
      <c r="Q1298" s="242"/>
      <c r="R1298" s="242"/>
      <c r="S1298" s="242"/>
      <c r="T1298" s="243"/>
      <c r="U1298" s="13"/>
      <c r="V1298" s="13"/>
      <c r="W1298" s="13"/>
      <c r="X1298" s="13"/>
      <c r="Y1298" s="13"/>
      <c r="Z1298" s="13"/>
      <c r="AA1298" s="13"/>
      <c r="AB1298" s="13"/>
      <c r="AC1298" s="13"/>
      <c r="AD1298" s="13"/>
      <c r="AE1298" s="13"/>
      <c r="AT1298" s="244" t="s">
        <v>225</v>
      </c>
      <c r="AU1298" s="244" t="s">
        <v>85</v>
      </c>
      <c r="AV1298" s="13" t="s">
        <v>83</v>
      </c>
      <c r="AW1298" s="13" t="s">
        <v>38</v>
      </c>
      <c r="AX1298" s="13" t="s">
        <v>76</v>
      </c>
      <c r="AY1298" s="244" t="s">
        <v>214</v>
      </c>
    </row>
    <row r="1299" s="13" customFormat="1">
      <c r="A1299" s="13"/>
      <c r="B1299" s="234"/>
      <c r="C1299" s="235"/>
      <c r="D1299" s="236" t="s">
        <v>225</v>
      </c>
      <c r="E1299" s="237" t="s">
        <v>32</v>
      </c>
      <c r="F1299" s="238" t="s">
        <v>5671</v>
      </c>
      <c r="G1299" s="235"/>
      <c r="H1299" s="237" t="s">
        <v>32</v>
      </c>
      <c r="I1299" s="239"/>
      <c r="J1299" s="235"/>
      <c r="K1299" s="235"/>
      <c r="L1299" s="240"/>
      <c r="M1299" s="241"/>
      <c r="N1299" s="242"/>
      <c r="O1299" s="242"/>
      <c r="P1299" s="242"/>
      <c r="Q1299" s="242"/>
      <c r="R1299" s="242"/>
      <c r="S1299" s="242"/>
      <c r="T1299" s="243"/>
      <c r="U1299" s="13"/>
      <c r="V1299" s="13"/>
      <c r="W1299" s="13"/>
      <c r="X1299" s="13"/>
      <c r="Y1299" s="13"/>
      <c r="Z1299" s="13"/>
      <c r="AA1299" s="13"/>
      <c r="AB1299" s="13"/>
      <c r="AC1299" s="13"/>
      <c r="AD1299" s="13"/>
      <c r="AE1299" s="13"/>
      <c r="AT1299" s="244" t="s">
        <v>225</v>
      </c>
      <c r="AU1299" s="244" t="s">
        <v>85</v>
      </c>
      <c r="AV1299" s="13" t="s">
        <v>83</v>
      </c>
      <c r="AW1299" s="13" t="s">
        <v>38</v>
      </c>
      <c r="AX1299" s="13" t="s">
        <v>76</v>
      </c>
      <c r="AY1299" s="244" t="s">
        <v>214</v>
      </c>
    </row>
    <row r="1300" s="13" customFormat="1">
      <c r="A1300" s="13"/>
      <c r="B1300" s="234"/>
      <c r="C1300" s="235"/>
      <c r="D1300" s="236" t="s">
        <v>225</v>
      </c>
      <c r="E1300" s="237" t="s">
        <v>32</v>
      </c>
      <c r="F1300" s="238" t="s">
        <v>5672</v>
      </c>
      <c r="G1300" s="235"/>
      <c r="H1300" s="237" t="s">
        <v>32</v>
      </c>
      <c r="I1300" s="239"/>
      <c r="J1300" s="235"/>
      <c r="K1300" s="235"/>
      <c r="L1300" s="240"/>
      <c r="M1300" s="241"/>
      <c r="N1300" s="242"/>
      <c r="O1300" s="242"/>
      <c r="P1300" s="242"/>
      <c r="Q1300" s="242"/>
      <c r="R1300" s="242"/>
      <c r="S1300" s="242"/>
      <c r="T1300" s="243"/>
      <c r="U1300" s="13"/>
      <c r="V1300" s="13"/>
      <c r="W1300" s="13"/>
      <c r="X1300" s="13"/>
      <c r="Y1300" s="13"/>
      <c r="Z1300" s="13"/>
      <c r="AA1300" s="13"/>
      <c r="AB1300" s="13"/>
      <c r="AC1300" s="13"/>
      <c r="AD1300" s="13"/>
      <c r="AE1300" s="13"/>
      <c r="AT1300" s="244" t="s">
        <v>225</v>
      </c>
      <c r="AU1300" s="244" t="s">
        <v>85</v>
      </c>
      <c r="AV1300" s="13" t="s">
        <v>83</v>
      </c>
      <c r="AW1300" s="13" t="s">
        <v>38</v>
      </c>
      <c r="AX1300" s="13" t="s">
        <v>76</v>
      </c>
      <c r="AY1300" s="244" t="s">
        <v>214</v>
      </c>
    </row>
    <row r="1301" s="13" customFormat="1">
      <c r="A1301" s="13"/>
      <c r="B1301" s="234"/>
      <c r="C1301" s="235"/>
      <c r="D1301" s="236" t="s">
        <v>225</v>
      </c>
      <c r="E1301" s="237" t="s">
        <v>32</v>
      </c>
      <c r="F1301" s="238" t="s">
        <v>5673</v>
      </c>
      <c r="G1301" s="235"/>
      <c r="H1301" s="237" t="s">
        <v>32</v>
      </c>
      <c r="I1301" s="239"/>
      <c r="J1301" s="235"/>
      <c r="K1301" s="235"/>
      <c r="L1301" s="240"/>
      <c r="M1301" s="241"/>
      <c r="N1301" s="242"/>
      <c r="O1301" s="242"/>
      <c r="P1301" s="242"/>
      <c r="Q1301" s="242"/>
      <c r="R1301" s="242"/>
      <c r="S1301" s="242"/>
      <c r="T1301" s="243"/>
      <c r="U1301" s="13"/>
      <c r="V1301" s="13"/>
      <c r="W1301" s="13"/>
      <c r="X1301" s="13"/>
      <c r="Y1301" s="13"/>
      <c r="Z1301" s="13"/>
      <c r="AA1301" s="13"/>
      <c r="AB1301" s="13"/>
      <c r="AC1301" s="13"/>
      <c r="AD1301" s="13"/>
      <c r="AE1301" s="13"/>
      <c r="AT1301" s="244" t="s">
        <v>225</v>
      </c>
      <c r="AU1301" s="244" t="s">
        <v>85</v>
      </c>
      <c r="AV1301" s="13" t="s">
        <v>83</v>
      </c>
      <c r="AW1301" s="13" t="s">
        <v>38</v>
      </c>
      <c r="AX1301" s="13" t="s">
        <v>76</v>
      </c>
      <c r="AY1301" s="244" t="s">
        <v>214</v>
      </c>
    </row>
    <row r="1302" s="13" customFormat="1">
      <c r="A1302" s="13"/>
      <c r="B1302" s="234"/>
      <c r="C1302" s="235"/>
      <c r="D1302" s="236" t="s">
        <v>225</v>
      </c>
      <c r="E1302" s="237" t="s">
        <v>32</v>
      </c>
      <c r="F1302" s="238" t="s">
        <v>5674</v>
      </c>
      <c r="G1302" s="235"/>
      <c r="H1302" s="237" t="s">
        <v>32</v>
      </c>
      <c r="I1302" s="239"/>
      <c r="J1302" s="235"/>
      <c r="K1302" s="235"/>
      <c r="L1302" s="240"/>
      <c r="M1302" s="241"/>
      <c r="N1302" s="242"/>
      <c r="O1302" s="242"/>
      <c r="P1302" s="242"/>
      <c r="Q1302" s="242"/>
      <c r="R1302" s="242"/>
      <c r="S1302" s="242"/>
      <c r="T1302" s="243"/>
      <c r="U1302" s="13"/>
      <c r="V1302" s="13"/>
      <c r="W1302" s="13"/>
      <c r="X1302" s="13"/>
      <c r="Y1302" s="13"/>
      <c r="Z1302" s="13"/>
      <c r="AA1302" s="13"/>
      <c r="AB1302" s="13"/>
      <c r="AC1302" s="13"/>
      <c r="AD1302" s="13"/>
      <c r="AE1302" s="13"/>
      <c r="AT1302" s="244" t="s">
        <v>225</v>
      </c>
      <c r="AU1302" s="244" t="s">
        <v>85</v>
      </c>
      <c r="AV1302" s="13" t="s">
        <v>83</v>
      </c>
      <c r="AW1302" s="13" t="s">
        <v>38</v>
      </c>
      <c r="AX1302" s="13" t="s">
        <v>76</v>
      </c>
      <c r="AY1302" s="244" t="s">
        <v>214</v>
      </c>
    </row>
    <row r="1303" s="13" customFormat="1">
      <c r="A1303" s="13"/>
      <c r="B1303" s="234"/>
      <c r="C1303" s="235"/>
      <c r="D1303" s="236" t="s">
        <v>225</v>
      </c>
      <c r="E1303" s="237" t="s">
        <v>32</v>
      </c>
      <c r="F1303" s="238" t="s">
        <v>5675</v>
      </c>
      <c r="G1303" s="235"/>
      <c r="H1303" s="237" t="s">
        <v>32</v>
      </c>
      <c r="I1303" s="239"/>
      <c r="J1303" s="235"/>
      <c r="K1303" s="235"/>
      <c r="L1303" s="240"/>
      <c r="M1303" s="241"/>
      <c r="N1303" s="242"/>
      <c r="O1303" s="242"/>
      <c r="P1303" s="242"/>
      <c r="Q1303" s="242"/>
      <c r="R1303" s="242"/>
      <c r="S1303" s="242"/>
      <c r="T1303" s="243"/>
      <c r="U1303" s="13"/>
      <c r="V1303" s="13"/>
      <c r="W1303" s="13"/>
      <c r="X1303" s="13"/>
      <c r="Y1303" s="13"/>
      <c r="Z1303" s="13"/>
      <c r="AA1303" s="13"/>
      <c r="AB1303" s="13"/>
      <c r="AC1303" s="13"/>
      <c r="AD1303" s="13"/>
      <c r="AE1303" s="13"/>
      <c r="AT1303" s="244" t="s">
        <v>225</v>
      </c>
      <c r="AU1303" s="244" t="s">
        <v>85</v>
      </c>
      <c r="AV1303" s="13" t="s">
        <v>83</v>
      </c>
      <c r="AW1303" s="13" t="s">
        <v>38</v>
      </c>
      <c r="AX1303" s="13" t="s">
        <v>76</v>
      </c>
      <c r="AY1303" s="244" t="s">
        <v>214</v>
      </c>
    </row>
    <row r="1304" s="13" customFormat="1">
      <c r="A1304" s="13"/>
      <c r="B1304" s="234"/>
      <c r="C1304" s="235"/>
      <c r="D1304" s="236" t="s">
        <v>225</v>
      </c>
      <c r="E1304" s="237" t="s">
        <v>32</v>
      </c>
      <c r="F1304" s="238" t="s">
        <v>5676</v>
      </c>
      <c r="G1304" s="235"/>
      <c r="H1304" s="237" t="s">
        <v>32</v>
      </c>
      <c r="I1304" s="239"/>
      <c r="J1304" s="235"/>
      <c r="K1304" s="235"/>
      <c r="L1304" s="240"/>
      <c r="M1304" s="241"/>
      <c r="N1304" s="242"/>
      <c r="O1304" s="242"/>
      <c r="P1304" s="242"/>
      <c r="Q1304" s="242"/>
      <c r="R1304" s="242"/>
      <c r="S1304" s="242"/>
      <c r="T1304" s="243"/>
      <c r="U1304" s="13"/>
      <c r="V1304" s="13"/>
      <c r="W1304" s="13"/>
      <c r="X1304" s="13"/>
      <c r="Y1304" s="13"/>
      <c r="Z1304" s="13"/>
      <c r="AA1304" s="13"/>
      <c r="AB1304" s="13"/>
      <c r="AC1304" s="13"/>
      <c r="AD1304" s="13"/>
      <c r="AE1304" s="13"/>
      <c r="AT1304" s="244" t="s">
        <v>225</v>
      </c>
      <c r="AU1304" s="244" t="s">
        <v>85</v>
      </c>
      <c r="AV1304" s="13" t="s">
        <v>83</v>
      </c>
      <c r="AW1304" s="13" t="s">
        <v>38</v>
      </c>
      <c r="AX1304" s="13" t="s">
        <v>76</v>
      </c>
      <c r="AY1304" s="244" t="s">
        <v>214</v>
      </c>
    </row>
    <row r="1305" s="14" customFormat="1">
      <c r="A1305" s="14"/>
      <c r="B1305" s="245"/>
      <c r="C1305" s="246"/>
      <c r="D1305" s="236" t="s">
        <v>225</v>
      </c>
      <c r="E1305" s="247" t="s">
        <v>32</v>
      </c>
      <c r="F1305" s="248" t="s">
        <v>5677</v>
      </c>
      <c r="G1305" s="246"/>
      <c r="H1305" s="249">
        <v>1.5</v>
      </c>
      <c r="I1305" s="250"/>
      <c r="J1305" s="246"/>
      <c r="K1305" s="246"/>
      <c r="L1305" s="251"/>
      <c r="M1305" s="252"/>
      <c r="N1305" s="253"/>
      <c r="O1305" s="253"/>
      <c r="P1305" s="253"/>
      <c r="Q1305" s="253"/>
      <c r="R1305" s="253"/>
      <c r="S1305" s="253"/>
      <c r="T1305" s="254"/>
      <c r="U1305" s="14"/>
      <c r="V1305" s="14"/>
      <c r="W1305" s="14"/>
      <c r="X1305" s="14"/>
      <c r="Y1305" s="14"/>
      <c r="Z1305" s="14"/>
      <c r="AA1305" s="14"/>
      <c r="AB1305" s="14"/>
      <c r="AC1305" s="14"/>
      <c r="AD1305" s="14"/>
      <c r="AE1305" s="14"/>
      <c r="AT1305" s="255" t="s">
        <v>225</v>
      </c>
      <c r="AU1305" s="255" t="s">
        <v>85</v>
      </c>
      <c r="AV1305" s="14" t="s">
        <v>85</v>
      </c>
      <c r="AW1305" s="14" t="s">
        <v>38</v>
      </c>
      <c r="AX1305" s="14" t="s">
        <v>83</v>
      </c>
      <c r="AY1305" s="255" t="s">
        <v>214</v>
      </c>
    </row>
    <row r="1306" s="12" customFormat="1" ht="25.92" customHeight="1">
      <c r="A1306" s="12"/>
      <c r="B1306" s="200"/>
      <c r="C1306" s="201"/>
      <c r="D1306" s="202" t="s">
        <v>75</v>
      </c>
      <c r="E1306" s="203" t="s">
        <v>852</v>
      </c>
      <c r="F1306" s="203" t="s">
        <v>853</v>
      </c>
      <c r="G1306" s="201"/>
      <c r="H1306" s="201"/>
      <c r="I1306" s="204"/>
      <c r="J1306" s="205">
        <f>BK1306</f>
        <v>0</v>
      </c>
      <c r="K1306" s="201"/>
      <c r="L1306" s="206"/>
      <c r="M1306" s="207"/>
      <c r="N1306" s="208"/>
      <c r="O1306" s="208"/>
      <c r="P1306" s="209">
        <f>SUM(P1307:P1318)</f>
        <v>0</v>
      </c>
      <c r="Q1306" s="208"/>
      <c r="R1306" s="209">
        <f>SUM(R1307:R1318)</f>
        <v>0</v>
      </c>
      <c r="S1306" s="208"/>
      <c r="T1306" s="210">
        <f>SUM(T1307:T1318)</f>
        <v>0</v>
      </c>
      <c r="U1306" s="12"/>
      <c r="V1306" s="12"/>
      <c r="W1306" s="12"/>
      <c r="X1306" s="12"/>
      <c r="Y1306" s="12"/>
      <c r="Z1306" s="12"/>
      <c r="AA1306" s="12"/>
      <c r="AB1306" s="12"/>
      <c r="AC1306" s="12"/>
      <c r="AD1306" s="12"/>
      <c r="AE1306" s="12"/>
      <c r="AR1306" s="211" t="s">
        <v>215</v>
      </c>
      <c r="AT1306" s="212" t="s">
        <v>75</v>
      </c>
      <c r="AU1306" s="212" t="s">
        <v>76</v>
      </c>
      <c r="AY1306" s="211" t="s">
        <v>214</v>
      </c>
      <c r="BK1306" s="213">
        <f>SUM(BK1307:BK1318)</f>
        <v>0</v>
      </c>
    </row>
    <row r="1307" s="2" customFormat="1" ht="24.15" customHeight="1">
      <c r="A1307" s="42"/>
      <c r="B1307" s="43"/>
      <c r="C1307" s="216" t="s">
        <v>774</v>
      </c>
      <c r="D1307" s="216" t="s">
        <v>217</v>
      </c>
      <c r="E1307" s="217" t="s">
        <v>5853</v>
      </c>
      <c r="F1307" s="218" t="s">
        <v>5854</v>
      </c>
      <c r="G1307" s="219" t="s">
        <v>857</v>
      </c>
      <c r="H1307" s="220">
        <v>40</v>
      </c>
      <c r="I1307" s="221"/>
      <c r="J1307" s="222">
        <f>ROUND(I1307*H1307,2)</f>
        <v>0</v>
      </c>
      <c r="K1307" s="218" t="s">
        <v>221</v>
      </c>
      <c r="L1307" s="48"/>
      <c r="M1307" s="223" t="s">
        <v>32</v>
      </c>
      <c r="N1307" s="224" t="s">
        <v>47</v>
      </c>
      <c r="O1307" s="88"/>
      <c r="P1307" s="225">
        <f>O1307*H1307</f>
        <v>0</v>
      </c>
      <c r="Q1307" s="225">
        <v>0</v>
      </c>
      <c r="R1307" s="225">
        <f>Q1307*H1307</f>
        <v>0</v>
      </c>
      <c r="S1307" s="225">
        <v>0</v>
      </c>
      <c r="T1307" s="226">
        <f>S1307*H1307</f>
        <v>0</v>
      </c>
      <c r="U1307" s="42"/>
      <c r="V1307" s="42"/>
      <c r="W1307" s="42"/>
      <c r="X1307" s="42"/>
      <c r="Y1307" s="42"/>
      <c r="Z1307" s="42"/>
      <c r="AA1307" s="42"/>
      <c r="AB1307" s="42"/>
      <c r="AC1307" s="42"/>
      <c r="AD1307" s="42"/>
      <c r="AE1307" s="42"/>
      <c r="AR1307" s="227" t="s">
        <v>858</v>
      </c>
      <c r="AT1307" s="227" t="s">
        <v>217</v>
      </c>
      <c r="AU1307" s="227" t="s">
        <v>83</v>
      </c>
      <c r="AY1307" s="20" t="s">
        <v>214</v>
      </c>
      <c r="BE1307" s="228">
        <f>IF(N1307="základní",J1307,0)</f>
        <v>0</v>
      </c>
      <c r="BF1307" s="228">
        <f>IF(N1307="snížená",J1307,0)</f>
        <v>0</v>
      </c>
      <c r="BG1307" s="228">
        <f>IF(N1307="zákl. přenesená",J1307,0)</f>
        <v>0</v>
      </c>
      <c r="BH1307" s="228">
        <f>IF(N1307="sníž. přenesená",J1307,0)</f>
        <v>0</v>
      </c>
      <c r="BI1307" s="228">
        <f>IF(N1307="nulová",J1307,0)</f>
        <v>0</v>
      </c>
      <c r="BJ1307" s="20" t="s">
        <v>83</v>
      </c>
      <c r="BK1307" s="228">
        <f>ROUND(I1307*H1307,2)</f>
        <v>0</v>
      </c>
      <c r="BL1307" s="20" t="s">
        <v>858</v>
      </c>
      <c r="BM1307" s="227" t="s">
        <v>5855</v>
      </c>
    </row>
    <row r="1308" s="2" customFormat="1">
      <c r="A1308" s="42"/>
      <c r="B1308" s="43"/>
      <c r="C1308" s="44"/>
      <c r="D1308" s="229" t="s">
        <v>223</v>
      </c>
      <c r="E1308" s="44"/>
      <c r="F1308" s="230" t="s">
        <v>5856</v>
      </c>
      <c r="G1308" s="44"/>
      <c r="H1308" s="44"/>
      <c r="I1308" s="231"/>
      <c r="J1308" s="44"/>
      <c r="K1308" s="44"/>
      <c r="L1308" s="48"/>
      <c r="M1308" s="232"/>
      <c r="N1308" s="233"/>
      <c r="O1308" s="88"/>
      <c r="P1308" s="88"/>
      <c r="Q1308" s="88"/>
      <c r="R1308" s="88"/>
      <c r="S1308" s="88"/>
      <c r="T1308" s="89"/>
      <c r="U1308" s="42"/>
      <c r="V1308" s="42"/>
      <c r="W1308" s="42"/>
      <c r="X1308" s="42"/>
      <c r="Y1308" s="42"/>
      <c r="Z1308" s="42"/>
      <c r="AA1308" s="42"/>
      <c r="AB1308" s="42"/>
      <c r="AC1308" s="42"/>
      <c r="AD1308" s="42"/>
      <c r="AE1308" s="42"/>
      <c r="AT1308" s="20" t="s">
        <v>223</v>
      </c>
      <c r="AU1308" s="20" t="s">
        <v>83</v>
      </c>
    </row>
    <row r="1309" s="13" customFormat="1">
      <c r="A1309" s="13"/>
      <c r="B1309" s="234"/>
      <c r="C1309" s="235"/>
      <c r="D1309" s="236" t="s">
        <v>225</v>
      </c>
      <c r="E1309" s="237" t="s">
        <v>32</v>
      </c>
      <c r="F1309" s="238" t="s">
        <v>5857</v>
      </c>
      <c r="G1309" s="235"/>
      <c r="H1309" s="237" t="s">
        <v>32</v>
      </c>
      <c r="I1309" s="239"/>
      <c r="J1309" s="235"/>
      <c r="K1309" s="235"/>
      <c r="L1309" s="240"/>
      <c r="M1309" s="241"/>
      <c r="N1309" s="242"/>
      <c r="O1309" s="242"/>
      <c r="P1309" s="242"/>
      <c r="Q1309" s="242"/>
      <c r="R1309" s="242"/>
      <c r="S1309" s="242"/>
      <c r="T1309" s="243"/>
      <c r="U1309" s="13"/>
      <c r="V1309" s="13"/>
      <c r="W1309" s="13"/>
      <c r="X1309" s="13"/>
      <c r="Y1309" s="13"/>
      <c r="Z1309" s="13"/>
      <c r="AA1309" s="13"/>
      <c r="AB1309" s="13"/>
      <c r="AC1309" s="13"/>
      <c r="AD1309" s="13"/>
      <c r="AE1309" s="13"/>
      <c r="AT1309" s="244" t="s">
        <v>225</v>
      </c>
      <c r="AU1309" s="244" t="s">
        <v>83</v>
      </c>
      <c r="AV1309" s="13" t="s">
        <v>83</v>
      </c>
      <c r="AW1309" s="13" t="s">
        <v>38</v>
      </c>
      <c r="AX1309" s="13" t="s">
        <v>76</v>
      </c>
      <c r="AY1309" s="244" t="s">
        <v>214</v>
      </c>
    </row>
    <row r="1310" s="14" customFormat="1">
      <c r="A1310" s="14"/>
      <c r="B1310" s="245"/>
      <c r="C1310" s="246"/>
      <c r="D1310" s="236" t="s">
        <v>225</v>
      </c>
      <c r="E1310" s="247" t="s">
        <v>32</v>
      </c>
      <c r="F1310" s="248" t="s">
        <v>5858</v>
      </c>
      <c r="G1310" s="246"/>
      <c r="H1310" s="249">
        <v>40</v>
      </c>
      <c r="I1310" s="250"/>
      <c r="J1310" s="246"/>
      <c r="K1310" s="246"/>
      <c r="L1310" s="251"/>
      <c r="M1310" s="252"/>
      <c r="N1310" s="253"/>
      <c r="O1310" s="253"/>
      <c r="P1310" s="253"/>
      <c r="Q1310" s="253"/>
      <c r="R1310" s="253"/>
      <c r="S1310" s="253"/>
      <c r="T1310" s="254"/>
      <c r="U1310" s="14"/>
      <c r="V1310" s="14"/>
      <c r="W1310" s="14"/>
      <c r="X1310" s="14"/>
      <c r="Y1310" s="14"/>
      <c r="Z1310" s="14"/>
      <c r="AA1310" s="14"/>
      <c r="AB1310" s="14"/>
      <c r="AC1310" s="14"/>
      <c r="AD1310" s="14"/>
      <c r="AE1310" s="14"/>
      <c r="AT1310" s="255" t="s">
        <v>225</v>
      </c>
      <c r="AU1310" s="255" t="s">
        <v>83</v>
      </c>
      <c r="AV1310" s="14" t="s">
        <v>85</v>
      </c>
      <c r="AW1310" s="14" t="s">
        <v>38</v>
      </c>
      <c r="AX1310" s="14" t="s">
        <v>83</v>
      </c>
      <c r="AY1310" s="255" t="s">
        <v>214</v>
      </c>
    </row>
    <row r="1311" s="2" customFormat="1" ht="24.15" customHeight="1">
      <c r="A1311" s="42"/>
      <c r="B1311" s="43"/>
      <c r="C1311" s="216" t="s">
        <v>780</v>
      </c>
      <c r="D1311" s="216" t="s">
        <v>217</v>
      </c>
      <c r="E1311" s="217" t="s">
        <v>5859</v>
      </c>
      <c r="F1311" s="218" t="s">
        <v>5860</v>
      </c>
      <c r="G1311" s="219" t="s">
        <v>857</v>
      </c>
      <c r="H1311" s="220">
        <v>40</v>
      </c>
      <c r="I1311" s="221"/>
      <c r="J1311" s="222">
        <f>ROUND(I1311*H1311,2)</f>
        <v>0</v>
      </c>
      <c r="K1311" s="218" t="s">
        <v>221</v>
      </c>
      <c r="L1311" s="48"/>
      <c r="M1311" s="223" t="s">
        <v>32</v>
      </c>
      <c r="N1311" s="224" t="s">
        <v>47</v>
      </c>
      <c r="O1311" s="88"/>
      <c r="P1311" s="225">
        <f>O1311*H1311</f>
        <v>0</v>
      </c>
      <c r="Q1311" s="225">
        <v>0</v>
      </c>
      <c r="R1311" s="225">
        <f>Q1311*H1311</f>
        <v>0</v>
      </c>
      <c r="S1311" s="225">
        <v>0</v>
      </c>
      <c r="T1311" s="226">
        <f>S1311*H1311</f>
        <v>0</v>
      </c>
      <c r="U1311" s="42"/>
      <c r="V1311" s="42"/>
      <c r="W1311" s="42"/>
      <c r="X1311" s="42"/>
      <c r="Y1311" s="42"/>
      <c r="Z1311" s="42"/>
      <c r="AA1311" s="42"/>
      <c r="AB1311" s="42"/>
      <c r="AC1311" s="42"/>
      <c r="AD1311" s="42"/>
      <c r="AE1311" s="42"/>
      <c r="AR1311" s="227" t="s">
        <v>858</v>
      </c>
      <c r="AT1311" s="227" t="s">
        <v>217</v>
      </c>
      <c r="AU1311" s="227" t="s">
        <v>83</v>
      </c>
      <c r="AY1311" s="20" t="s">
        <v>214</v>
      </c>
      <c r="BE1311" s="228">
        <f>IF(N1311="základní",J1311,0)</f>
        <v>0</v>
      </c>
      <c r="BF1311" s="228">
        <f>IF(N1311="snížená",J1311,0)</f>
        <v>0</v>
      </c>
      <c r="BG1311" s="228">
        <f>IF(N1311="zákl. přenesená",J1311,0)</f>
        <v>0</v>
      </c>
      <c r="BH1311" s="228">
        <f>IF(N1311="sníž. přenesená",J1311,0)</f>
        <v>0</v>
      </c>
      <c r="BI1311" s="228">
        <f>IF(N1311="nulová",J1311,0)</f>
        <v>0</v>
      </c>
      <c r="BJ1311" s="20" t="s">
        <v>83</v>
      </c>
      <c r="BK1311" s="228">
        <f>ROUND(I1311*H1311,2)</f>
        <v>0</v>
      </c>
      <c r="BL1311" s="20" t="s">
        <v>858</v>
      </c>
      <c r="BM1311" s="227" t="s">
        <v>5861</v>
      </c>
    </row>
    <row r="1312" s="2" customFormat="1">
      <c r="A1312" s="42"/>
      <c r="B1312" s="43"/>
      <c r="C1312" s="44"/>
      <c r="D1312" s="229" t="s">
        <v>223</v>
      </c>
      <c r="E1312" s="44"/>
      <c r="F1312" s="230" t="s">
        <v>5862</v>
      </c>
      <c r="G1312" s="44"/>
      <c r="H1312" s="44"/>
      <c r="I1312" s="231"/>
      <c r="J1312" s="44"/>
      <c r="K1312" s="44"/>
      <c r="L1312" s="48"/>
      <c r="M1312" s="232"/>
      <c r="N1312" s="233"/>
      <c r="O1312" s="88"/>
      <c r="P1312" s="88"/>
      <c r="Q1312" s="88"/>
      <c r="R1312" s="88"/>
      <c r="S1312" s="88"/>
      <c r="T1312" s="89"/>
      <c r="U1312" s="42"/>
      <c r="V1312" s="42"/>
      <c r="W1312" s="42"/>
      <c r="X1312" s="42"/>
      <c r="Y1312" s="42"/>
      <c r="Z1312" s="42"/>
      <c r="AA1312" s="42"/>
      <c r="AB1312" s="42"/>
      <c r="AC1312" s="42"/>
      <c r="AD1312" s="42"/>
      <c r="AE1312" s="42"/>
      <c r="AT1312" s="20" t="s">
        <v>223</v>
      </c>
      <c r="AU1312" s="20" t="s">
        <v>83</v>
      </c>
    </row>
    <row r="1313" s="13" customFormat="1">
      <c r="A1313" s="13"/>
      <c r="B1313" s="234"/>
      <c r="C1313" s="235"/>
      <c r="D1313" s="236" t="s">
        <v>225</v>
      </c>
      <c r="E1313" s="237" t="s">
        <v>32</v>
      </c>
      <c r="F1313" s="238" t="s">
        <v>5857</v>
      </c>
      <c r="G1313" s="235"/>
      <c r="H1313" s="237" t="s">
        <v>32</v>
      </c>
      <c r="I1313" s="239"/>
      <c r="J1313" s="235"/>
      <c r="K1313" s="235"/>
      <c r="L1313" s="240"/>
      <c r="M1313" s="241"/>
      <c r="N1313" s="242"/>
      <c r="O1313" s="242"/>
      <c r="P1313" s="242"/>
      <c r="Q1313" s="242"/>
      <c r="R1313" s="242"/>
      <c r="S1313" s="242"/>
      <c r="T1313" s="243"/>
      <c r="U1313" s="13"/>
      <c r="V1313" s="13"/>
      <c r="W1313" s="13"/>
      <c r="X1313" s="13"/>
      <c r="Y1313" s="13"/>
      <c r="Z1313" s="13"/>
      <c r="AA1313" s="13"/>
      <c r="AB1313" s="13"/>
      <c r="AC1313" s="13"/>
      <c r="AD1313" s="13"/>
      <c r="AE1313" s="13"/>
      <c r="AT1313" s="244" t="s">
        <v>225</v>
      </c>
      <c r="AU1313" s="244" t="s">
        <v>83</v>
      </c>
      <c r="AV1313" s="13" t="s">
        <v>83</v>
      </c>
      <c r="AW1313" s="13" t="s">
        <v>38</v>
      </c>
      <c r="AX1313" s="13" t="s">
        <v>76</v>
      </c>
      <c r="AY1313" s="244" t="s">
        <v>214</v>
      </c>
    </row>
    <row r="1314" s="14" customFormat="1">
      <c r="A1314" s="14"/>
      <c r="B1314" s="245"/>
      <c r="C1314" s="246"/>
      <c r="D1314" s="236" t="s">
        <v>225</v>
      </c>
      <c r="E1314" s="247" t="s">
        <v>32</v>
      </c>
      <c r="F1314" s="248" t="s">
        <v>5858</v>
      </c>
      <c r="G1314" s="246"/>
      <c r="H1314" s="249">
        <v>40</v>
      </c>
      <c r="I1314" s="250"/>
      <c r="J1314" s="246"/>
      <c r="K1314" s="246"/>
      <c r="L1314" s="251"/>
      <c r="M1314" s="252"/>
      <c r="N1314" s="253"/>
      <c r="O1314" s="253"/>
      <c r="P1314" s="253"/>
      <c r="Q1314" s="253"/>
      <c r="R1314" s="253"/>
      <c r="S1314" s="253"/>
      <c r="T1314" s="254"/>
      <c r="U1314" s="14"/>
      <c r="V1314" s="14"/>
      <c r="W1314" s="14"/>
      <c r="X1314" s="14"/>
      <c r="Y1314" s="14"/>
      <c r="Z1314" s="14"/>
      <c r="AA1314" s="14"/>
      <c r="AB1314" s="14"/>
      <c r="AC1314" s="14"/>
      <c r="AD1314" s="14"/>
      <c r="AE1314" s="14"/>
      <c r="AT1314" s="255" t="s">
        <v>225</v>
      </c>
      <c r="AU1314" s="255" t="s">
        <v>83</v>
      </c>
      <c r="AV1314" s="14" t="s">
        <v>85</v>
      </c>
      <c r="AW1314" s="14" t="s">
        <v>38</v>
      </c>
      <c r="AX1314" s="14" t="s">
        <v>83</v>
      </c>
      <c r="AY1314" s="255" t="s">
        <v>214</v>
      </c>
    </row>
    <row r="1315" s="2" customFormat="1" ht="24.15" customHeight="1">
      <c r="A1315" s="42"/>
      <c r="B1315" s="43"/>
      <c r="C1315" s="216" t="s">
        <v>786</v>
      </c>
      <c r="D1315" s="216" t="s">
        <v>217</v>
      </c>
      <c r="E1315" s="217" t="s">
        <v>5863</v>
      </c>
      <c r="F1315" s="218" t="s">
        <v>5864</v>
      </c>
      <c r="G1315" s="219" t="s">
        <v>857</v>
      </c>
      <c r="H1315" s="220">
        <v>40</v>
      </c>
      <c r="I1315" s="221"/>
      <c r="J1315" s="222">
        <f>ROUND(I1315*H1315,2)</f>
        <v>0</v>
      </c>
      <c r="K1315" s="218" t="s">
        <v>221</v>
      </c>
      <c r="L1315" s="48"/>
      <c r="M1315" s="223" t="s">
        <v>32</v>
      </c>
      <c r="N1315" s="224" t="s">
        <v>47</v>
      </c>
      <c r="O1315" s="88"/>
      <c r="P1315" s="225">
        <f>O1315*H1315</f>
        <v>0</v>
      </c>
      <c r="Q1315" s="225">
        <v>0</v>
      </c>
      <c r="R1315" s="225">
        <f>Q1315*H1315</f>
        <v>0</v>
      </c>
      <c r="S1315" s="225">
        <v>0</v>
      </c>
      <c r="T1315" s="226">
        <f>S1315*H1315</f>
        <v>0</v>
      </c>
      <c r="U1315" s="42"/>
      <c r="V1315" s="42"/>
      <c r="W1315" s="42"/>
      <c r="X1315" s="42"/>
      <c r="Y1315" s="42"/>
      <c r="Z1315" s="42"/>
      <c r="AA1315" s="42"/>
      <c r="AB1315" s="42"/>
      <c r="AC1315" s="42"/>
      <c r="AD1315" s="42"/>
      <c r="AE1315" s="42"/>
      <c r="AR1315" s="227" t="s">
        <v>858</v>
      </c>
      <c r="AT1315" s="227" t="s">
        <v>217</v>
      </c>
      <c r="AU1315" s="227" t="s">
        <v>83</v>
      </c>
      <c r="AY1315" s="20" t="s">
        <v>214</v>
      </c>
      <c r="BE1315" s="228">
        <f>IF(N1315="základní",J1315,0)</f>
        <v>0</v>
      </c>
      <c r="BF1315" s="228">
        <f>IF(N1315="snížená",J1315,0)</f>
        <v>0</v>
      </c>
      <c r="BG1315" s="228">
        <f>IF(N1315="zákl. přenesená",J1315,0)</f>
        <v>0</v>
      </c>
      <c r="BH1315" s="228">
        <f>IF(N1315="sníž. přenesená",J1315,0)</f>
        <v>0</v>
      </c>
      <c r="BI1315" s="228">
        <f>IF(N1315="nulová",J1315,0)</f>
        <v>0</v>
      </c>
      <c r="BJ1315" s="20" t="s">
        <v>83</v>
      </c>
      <c r="BK1315" s="228">
        <f>ROUND(I1315*H1315,2)</f>
        <v>0</v>
      </c>
      <c r="BL1315" s="20" t="s">
        <v>858</v>
      </c>
      <c r="BM1315" s="227" t="s">
        <v>5865</v>
      </c>
    </row>
    <row r="1316" s="2" customFormat="1">
      <c r="A1316" s="42"/>
      <c r="B1316" s="43"/>
      <c r="C1316" s="44"/>
      <c r="D1316" s="229" t="s">
        <v>223</v>
      </c>
      <c r="E1316" s="44"/>
      <c r="F1316" s="230" t="s">
        <v>5866</v>
      </c>
      <c r="G1316" s="44"/>
      <c r="H1316" s="44"/>
      <c r="I1316" s="231"/>
      <c r="J1316" s="44"/>
      <c r="K1316" s="44"/>
      <c r="L1316" s="48"/>
      <c r="M1316" s="232"/>
      <c r="N1316" s="233"/>
      <c r="O1316" s="88"/>
      <c r="P1316" s="88"/>
      <c r="Q1316" s="88"/>
      <c r="R1316" s="88"/>
      <c r="S1316" s="88"/>
      <c r="T1316" s="89"/>
      <c r="U1316" s="42"/>
      <c r="V1316" s="42"/>
      <c r="W1316" s="42"/>
      <c r="X1316" s="42"/>
      <c r="Y1316" s="42"/>
      <c r="Z1316" s="42"/>
      <c r="AA1316" s="42"/>
      <c r="AB1316" s="42"/>
      <c r="AC1316" s="42"/>
      <c r="AD1316" s="42"/>
      <c r="AE1316" s="42"/>
      <c r="AT1316" s="20" t="s">
        <v>223</v>
      </c>
      <c r="AU1316" s="20" t="s">
        <v>83</v>
      </c>
    </row>
    <row r="1317" s="13" customFormat="1">
      <c r="A1317" s="13"/>
      <c r="B1317" s="234"/>
      <c r="C1317" s="235"/>
      <c r="D1317" s="236" t="s">
        <v>225</v>
      </c>
      <c r="E1317" s="237" t="s">
        <v>32</v>
      </c>
      <c r="F1317" s="238" t="s">
        <v>5857</v>
      </c>
      <c r="G1317" s="235"/>
      <c r="H1317" s="237" t="s">
        <v>32</v>
      </c>
      <c r="I1317" s="239"/>
      <c r="J1317" s="235"/>
      <c r="K1317" s="235"/>
      <c r="L1317" s="240"/>
      <c r="M1317" s="241"/>
      <c r="N1317" s="242"/>
      <c r="O1317" s="242"/>
      <c r="P1317" s="242"/>
      <c r="Q1317" s="242"/>
      <c r="R1317" s="242"/>
      <c r="S1317" s="242"/>
      <c r="T1317" s="243"/>
      <c r="U1317" s="13"/>
      <c r="V1317" s="13"/>
      <c r="W1317" s="13"/>
      <c r="X1317" s="13"/>
      <c r="Y1317" s="13"/>
      <c r="Z1317" s="13"/>
      <c r="AA1317" s="13"/>
      <c r="AB1317" s="13"/>
      <c r="AC1317" s="13"/>
      <c r="AD1317" s="13"/>
      <c r="AE1317" s="13"/>
      <c r="AT1317" s="244" t="s">
        <v>225</v>
      </c>
      <c r="AU1317" s="244" t="s">
        <v>83</v>
      </c>
      <c r="AV1317" s="13" t="s">
        <v>83</v>
      </c>
      <c r="AW1317" s="13" t="s">
        <v>38</v>
      </c>
      <c r="AX1317" s="13" t="s">
        <v>76</v>
      </c>
      <c r="AY1317" s="244" t="s">
        <v>214</v>
      </c>
    </row>
    <row r="1318" s="14" customFormat="1">
      <c r="A1318" s="14"/>
      <c r="B1318" s="245"/>
      <c r="C1318" s="246"/>
      <c r="D1318" s="236" t="s">
        <v>225</v>
      </c>
      <c r="E1318" s="247" t="s">
        <v>32</v>
      </c>
      <c r="F1318" s="248" t="s">
        <v>5858</v>
      </c>
      <c r="G1318" s="246"/>
      <c r="H1318" s="249">
        <v>40</v>
      </c>
      <c r="I1318" s="250"/>
      <c r="J1318" s="246"/>
      <c r="K1318" s="246"/>
      <c r="L1318" s="251"/>
      <c r="M1318" s="252"/>
      <c r="N1318" s="253"/>
      <c r="O1318" s="253"/>
      <c r="P1318" s="253"/>
      <c r="Q1318" s="253"/>
      <c r="R1318" s="253"/>
      <c r="S1318" s="253"/>
      <c r="T1318" s="254"/>
      <c r="U1318" s="14"/>
      <c r="V1318" s="14"/>
      <c r="W1318" s="14"/>
      <c r="X1318" s="14"/>
      <c r="Y1318" s="14"/>
      <c r="Z1318" s="14"/>
      <c r="AA1318" s="14"/>
      <c r="AB1318" s="14"/>
      <c r="AC1318" s="14"/>
      <c r="AD1318" s="14"/>
      <c r="AE1318" s="14"/>
      <c r="AT1318" s="255" t="s">
        <v>225</v>
      </c>
      <c r="AU1318" s="255" t="s">
        <v>83</v>
      </c>
      <c r="AV1318" s="14" t="s">
        <v>85</v>
      </c>
      <c r="AW1318" s="14" t="s">
        <v>38</v>
      </c>
      <c r="AX1318" s="14" t="s">
        <v>83</v>
      </c>
      <c r="AY1318" s="255" t="s">
        <v>214</v>
      </c>
    </row>
    <row r="1319" s="12" customFormat="1" ht="25.92" customHeight="1">
      <c r="A1319" s="12"/>
      <c r="B1319" s="200"/>
      <c r="C1319" s="201"/>
      <c r="D1319" s="202" t="s">
        <v>75</v>
      </c>
      <c r="E1319" s="203" t="s">
        <v>167</v>
      </c>
      <c r="F1319" s="203" t="s">
        <v>1365</v>
      </c>
      <c r="G1319" s="201"/>
      <c r="H1319" s="201"/>
      <c r="I1319" s="204"/>
      <c r="J1319" s="205">
        <f>BK1319</f>
        <v>0</v>
      </c>
      <c r="K1319" s="201"/>
      <c r="L1319" s="206"/>
      <c r="M1319" s="207"/>
      <c r="N1319" s="208"/>
      <c r="O1319" s="208"/>
      <c r="P1319" s="209">
        <f>P1320</f>
        <v>0</v>
      </c>
      <c r="Q1319" s="208"/>
      <c r="R1319" s="209">
        <f>R1320</f>
        <v>0</v>
      </c>
      <c r="S1319" s="208"/>
      <c r="T1319" s="210">
        <f>T1320</f>
        <v>0</v>
      </c>
      <c r="U1319" s="12"/>
      <c r="V1319" s="12"/>
      <c r="W1319" s="12"/>
      <c r="X1319" s="12"/>
      <c r="Y1319" s="12"/>
      <c r="Z1319" s="12"/>
      <c r="AA1319" s="12"/>
      <c r="AB1319" s="12"/>
      <c r="AC1319" s="12"/>
      <c r="AD1319" s="12"/>
      <c r="AE1319" s="12"/>
      <c r="AR1319" s="211" t="s">
        <v>246</v>
      </c>
      <c r="AT1319" s="212" t="s">
        <v>75</v>
      </c>
      <c r="AU1319" s="212" t="s">
        <v>76</v>
      </c>
      <c r="AY1319" s="211" t="s">
        <v>214</v>
      </c>
      <c r="BK1319" s="213">
        <f>BK1320</f>
        <v>0</v>
      </c>
    </row>
    <row r="1320" s="12" customFormat="1" ht="22.8" customHeight="1">
      <c r="A1320" s="12"/>
      <c r="B1320" s="200"/>
      <c r="C1320" s="201"/>
      <c r="D1320" s="202" t="s">
        <v>75</v>
      </c>
      <c r="E1320" s="214" t="s">
        <v>2810</v>
      </c>
      <c r="F1320" s="214" t="s">
        <v>2811</v>
      </c>
      <c r="G1320" s="201"/>
      <c r="H1320" s="201"/>
      <c r="I1320" s="204"/>
      <c r="J1320" s="215">
        <f>BK1320</f>
        <v>0</v>
      </c>
      <c r="K1320" s="201"/>
      <c r="L1320" s="206"/>
      <c r="M1320" s="207"/>
      <c r="N1320" s="208"/>
      <c r="O1320" s="208"/>
      <c r="P1320" s="209">
        <f>SUM(P1321:P1336)</f>
        <v>0</v>
      </c>
      <c r="Q1320" s="208"/>
      <c r="R1320" s="209">
        <f>SUM(R1321:R1336)</f>
        <v>0</v>
      </c>
      <c r="S1320" s="208"/>
      <c r="T1320" s="210">
        <f>SUM(T1321:T1336)</f>
        <v>0</v>
      </c>
      <c r="U1320" s="12"/>
      <c r="V1320" s="12"/>
      <c r="W1320" s="12"/>
      <c r="X1320" s="12"/>
      <c r="Y1320" s="12"/>
      <c r="Z1320" s="12"/>
      <c r="AA1320" s="12"/>
      <c r="AB1320" s="12"/>
      <c r="AC1320" s="12"/>
      <c r="AD1320" s="12"/>
      <c r="AE1320" s="12"/>
      <c r="AR1320" s="211" t="s">
        <v>246</v>
      </c>
      <c r="AT1320" s="212" t="s">
        <v>75</v>
      </c>
      <c r="AU1320" s="212" t="s">
        <v>83</v>
      </c>
      <c r="AY1320" s="211" t="s">
        <v>214</v>
      </c>
      <c r="BK1320" s="213">
        <f>SUM(BK1321:BK1336)</f>
        <v>0</v>
      </c>
    </row>
    <row r="1321" s="2" customFormat="1" ht="16.5" customHeight="1">
      <c r="A1321" s="42"/>
      <c r="B1321" s="43"/>
      <c r="C1321" s="216" t="s">
        <v>793</v>
      </c>
      <c r="D1321" s="216" t="s">
        <v>217</v>
      </c>
      <c r="E1321" s="217" t="s">
        <v>5867</v>
      </c>
      <c r="F1321" s="218" t="s">
        <v>5868</v>
      </c>
      <c r="G1321" s="219" t="s">
        <v>5727</v>
      </c>
      <c r="H1321" s="220">
        <v>1</v>
      </c>
      <c r="I1321" s="221"/>
      <c r="J1321" s="222">
        <f>ROUND(I1321*H1321,2)</f>
        <v>0</v>
      </c>
      <c r="K1321" s="218" t="s">
        <v>221</v>
      </c>
      <c r="L1321" s="48"/>
      <c r="M1321" s="223" t="s">
        <v>32</v>
      </c>
      <c r="N1321" s="224" t="s">
        <v>47</v>
      </c>
      <c r="O1321" s="88"/>
      <c r="P1321" s="225">
        <f>O1321*H1321</f>
        <v>0</v>
      </c>
      <c r="Q1321" s="225">
        <v>0</v>
      </c>
      <c r="R1321" s="225">
        <f>Q1321*H1321</f>
        <v>0</v>
      </c>
      <c r="S1321" s="225">
        <v>0</v>
      </c>
      <c r="T1321" s="226">
        <f>S1321*H1321</f>
        <v>0</v>
      </c>
      <c r="U1321" s="42"/>
      <c r="V1321" s="42"/>
      <c r="W1321" s="42"/>
      <c r="X1321" s="42"/>
      <c r="Y1321" s="42"/>
      <c r="Z1321" s="42"/>
      <c r="AA1321" s="42"/>
      <c r="AB1321" s="42"/>
      <c r="AC1321" s="42"/>
      <c r="AD1321" s="42"/>
      <c r="AE1321" s="42"/>
      <c r="AR1321" s="227" t="s">
        <v>1370</v>
      </c>
      <c r="AT1321" s="227" t="s">
        <v>217</v>
      </c>
      <c r="AU1321" s="227" t="s">
        <v>85</v>
      </c>
      <c r="AY1321" s="20" t="s">
        <v>214</v>
      </c>
      <c r="BE1321" s="228">
        <f>IF(N1321="základní",J1321,0)</f>
        <v>0</v>
      </c>
      <c r="BF1321" s="228">
        <f>IF(N1321="snížená",J1321,0)</f>
        <v>0</v>
      </c>
      <c r="BG1321" s="228">
        <f>IF(N1321="zákl. přenesená",J1321,0)</f>
        <v>0</v>
      </c>
      <c r="BH1321" s="228">
        <f>IF(N1321="sníž. přenesená",J1321,0)</f>
        <v>0</v>
      </c>
      <c r="BI1321" s="228">
        <f>IF(N1321="nulová",J1321,0)</f>
        <v>0</v>
      </c>
      <c r="BJ1321" s="20" t="s">
        <v>83</v>
      </c>
      <c r="BK1321" s="228">
        <f>ROUND(I1321*H1321,2)</f>
        <v>0</v>
      </c>
      <c r="BL1321" s="20" t="s">
        <v>1370</v>
      </c>
      <c r="BM1321" s="227" t="s">
        <v>5869</v>
      </c>
    </row>
    <row r="1322" s="2" customFormat="1">
      <c r="A1322" s="42"/>
      <c r="B1322" s="43"/>
      <c r="C1322" s="44"/>
      <c r="D1322" s="229" t="s">
        <v>223</v>
      </c>
      <c r="E1322" s="44"/>
      <c r="F1322" s="230" t="s">
        <v>5870</v>
      </c>
      <c r="G1322" s="44"/>
      <c r="H1322" s="44"/>
      <c r="I1322" s="231"/>
      <c r="J1322" s="44"/>
      <c r="K1322" s="44"/>
      <c r="L1322" s="48"/>
      <c r="M1322" s="232"/>
      <c r="N1322" s="233"/>
      <c r="O1322" s="88"/>
      <c r="P1322" s="88"/>
      <c r="Q1322" s="88"/>
      <c r="R1322" s="88"/>
      <c r="S1322" s="88"/>
      <c r="T1322" s="89"/>
      <c r="U1322" s="42"/>
      <c r="V1322" s="42"/>
      <c r="W1322" s="42"/>
      <c r="X1322" s="42"/>
      <c r="Y1322" s="42"/>
      <c r="Z1322" s="42"/>
      <c r="AA1322" s="42"/>
      <c r="AB1322" s="42"/>
      <c r="AC1322" s="42"/>
      <c r="AD1322" s="42"/>
      <c r="AE1322" s="42"/>
      <c r="AT1322" s="20" t="s">
        <v>223</v>
      </c>
      <c r="AU1322" s="20" t="s">
        <v>85</v>
      </c>
    </row>
    <row r="1323" s="2" customFormat="1">
      <c r="A1323" s="42"/>
      <c r="B1323" s="43"/>
      <c r="C1323" s="44"/>
      <c r="D1323" s="236" t="s">
        <v>283</v>
      </c>
      <c r="E1323" s="44"/>
      <c r="F1323" s="267" t="s">
        <v>5871</v>
      </c>
      <c r="G1323" s="44"/>
      <c r="H1323" s="44"/>
      <c r="I1323" s="231"/>
      <c r="J1323" s="44"/>
      <c r="K1323" s="44"/>
      <c r="L1323" s="48"/>
      <c r="M1323" s="232"/>
      <c r="N1323" s="233"/>
      <c r="O1323" s="88"/>
      <c r="P1323" s="88"/>
      <c r="Q1323" s="88"/>
      <c r="R1323" s="88"/>
      <c r="S1323" s="88"/>
      <c r="T1323" s="89"/>
      <c r="U1323" s="42"/>
      <c r="V1323" s="42"/>
      <c r="W1323" s="42"/>
      <c r="X1323" s="42"/>
      <c r="Y1323" s="42"/>
      <c r="Z1323" s="42"/>
      <c r="AA1323" s="42"/>
      <c r="AB1323" s="42"/>
      <c r="AC1323" s="42"/>
      <c r="AD1323" s="42"/>
      <c r="AE1323" s="42"/>
      <c r="AT1323" s="20" t="s">
        <v>283</v>
      </c>
      <c r="AU1323" s="20" t="s">
        <v>85</v>
      </c>
    </row>
    <row r="1324" s="13" customFormat="1">
      <c r="A1324" s="13"/>
      <c r="B1324" s="234"/>
      <c r="C1324" s="235"/>
      <c r="D1324" s="236" t="s">
        <v>225</v>
      </c>
      <c r="E1324" s="237" t="s">
        <v>32</v>
      </c>
      <c r="F1324" s="238" t="s">
        <v>5686</v>
      </c>
      <c r="G1324" s="235"/>
      <c r="H1324" s="237" t="s">
        <v>32</v>
      </c>
      <c r="I1324" s="239"/>
      <c r="J1324" s="235"/>
      <c r="K1324" s="235"/>
      <c r="L1324" s="240"/>
      <c r="M1324" s="241"/>
      <c r="N1324" s="242"/>
      <c r="O1324" s="242"/>
      <c r="P1324" s="242"/>
      <c r="Q1324" s="242"/>
      <c r="R1324" s="242"/>
      <c r="S1324" s="242"/>
      <c r="T1324" s="243"/>
      <c r="U1324" s="13"/>
      <c r="V1324" s="13"/>
      <c r="W1324" s="13"/>
      <c r="X1324" s="13"/>
      <c r="Y1324" s="13"/>
      <c r="Z1324" s="13"/>
      <c r="AA1324" s="13"/>
      <c r="AB1324" s="13"/>
      <c r="AC1324" s="13"/>
      <c r="AD1324" s="13"/>
      <c r="AE1324" s="13"/>
      <c r="AT1324" s="244" t="s">
        <v>225</v>
      </c>
      <c r="AU1324" s="244" t="s">
        <v>85</v>
      </c>
      <c r="AV1324" s="13" t="s">
        <v>83</v>
      </c>
      <c r="AW1324" s="13" t="s">
        <v>38</v>
      </c>
      <c r="AX1324" s="13" t="s">
        <v>76</v>
      </c>
      <c r="AY1324" s="244" t="s">
        <v>214</v>
      </c>
    </row>
    <row r="1325" s="13" customFormat="1">
      <c r="A1325" s="13"/>
      <c r="B1325" s="234"/>
      <c r="C1325" s="235"/>
      <c r="D1325" s="236" t="s">
        <v>225</v>
      </c>
      <c r="E1325" s="237" t="s">
        <v>32</v>
      </c>
      <c r="F1325" s="238" t="s">
        <v>5687</v>
      </c>
      <c r="G1325" s="235"/>
      <c r="H1325" s="237" t="s">
        <v>32</v>
      </c>
      <c r="I1325" s="239"/>
      <c r="J1325" s="235"/>
      <c r="K1325" s="235"/>
      <c r="L1325" s="240"/>
      <c r="M1325" s="241"/>
      <c r="N1325" s="242"/>
      <c r="O1325" s="242"/>
      <c r="P1325" s="242"/>
      <c r="Q1325" s="242"/>
      <c r="R1325" s="242"/>
      <c r="S1325" s="242"/>
      <c r="T1325" s="243"/>
      <c r="U1325" s="13"/>
      <c r="V1325" s="13"/>
      <c r="W1325" s="13"/>
      <c r="X1325" s="13"/>
      <c r="Y1325" s="13"/>
      <c r="Z1325" s="13"/>
      <c r="AA1325" s="13"/>
      <c r="AB1325" s="13"/>
      <c r="AC1325" s="13"/>
      <c r="AD1325" s="13"/>
      <c r="AE1325" s="13"/>
      <c r="AT1325" s="244" t="s">
        <v>225</v>
      </c>
      <c r="AU1325" s="244" t="s">
        <v>85</v>
      </c>
      <c r="AV1325" s="13" t="s">
        <v>83</v>
      </c>
      <c r="AW1325" s="13" t="s">
        <v>38</v>
      </c>
      <c r="AX1325" s="13" t="s">
        <v>76</v>
      </c>
      <c r="AY1325" s="244" t="s">
        <v>214</v>
      </c>
    </row>
    <row r="1326" s="13" customFormat="1">
      <c r="A1326" s="13"/>
      <c r="B1326" s="234"/>
      <c r="C1326" s="235"/>
      <c r="D1326" s="236" t="s">
        <v>225</v>
      </c>
      <c r="E1326" s="237" t="s">
        <v>32</v>
      </c>
      <c r="F1326" s="238" t="s">
        <v>5688</v>
      </c>
      <c r="G1326" s="235"/>
      <c r="H1326" s="237" t="s">
        <v>32</v>
      </c>
      <c r="I1326" s="239"/>
      <c r="J1326" s="235"/>
      <c r="K1326" s="235"/>
      <c r="L1326" s="240"/>
      <c r="M1326" s="241"/>
      <c r="N1326" s="242"/>
      <c r="O1326" s="242"/>
      <c r="P1326" s="242"/>
      <c r="Q1326" s="242"/>
      <c r="R1326" s="242"/>
      <c r="S1326" s="242"/>
      <c r="T1326" s="243"/>
      <c r="U1326" s="13"/>
      <c r="V1326" s="13"/>
      <c r="W1326" s="13"/>
      <c r="X1326" s="13"/>
      <c r="Y1326" s="13"/>
      <c r="Z1326" s="13"/>
      <c r="AA1326" s="13"/>
      <c r="AB1326" s="13"/>
      <c r="AC1326" s="13"/>
      <c r="AD1326" s="13"/>
      <c r="AE1326" s="13"/>
      <c r="AT1326" s="244" t="s">
        <v>225</v>
      </c>
      <c r="AU1326" s="244" t="s">
        <v>85</v>
      </c>
      <c r="AV1326" s="13" t="s">
        <v>83</v>
      </c>
      <c r="AW1326" s="13" t="s">
        <v>38</v>
      </c>
      <c r="AX1326" s="13" t="s">
        <v>76</v>
      </c>
      <c r="AY1326" s="244" t="s">
        <v>214</v>
      </c>
    </row>
    <row r="1327" s="13" customFormat="1">
      <c r="A1327" s="13"/>
      <c r="B1327" s="234"/>
      <c r="C1327" s="235"/>
      <c r="D1327" s="236" t="s">
        <v>225</v>
      </c>
      <c r="E1327" s="237" t="s">
        <v>32</v>
      </c>
      <c r="F1327" s="238" t="s">
        <v>5689</v>
      </c>
      <c r="G1327" s="235"/>
      <c r="H1327" s="237" t="s">
        <v>32</v>
      </c>
      <c r="I1327" s="239"/>
      <c r="J1327" s="235"/>
      <c r="K1327" s="235"/>
      <c r="L1327" s="240"/>
      <c r="M1327" s="241"/>
      <c r="N1327" s="242"/>
      <c r="O1327" s="242"/>
      <c r="P1327" s="242"/>
      <c r="Q1327" s="242"/>
      <c r="R1327" s="242"/>
      <c r="S1327" s="242"/>
      <c r="T1327" s="243"/>
      <c r="U1327" s="13"/>
      <c r="V1327" s="13"/>
      <c r="W1327" s="13"/>
      <c r="X1327" s="13"/>
      <c r="Y1327" s="13"/>
      <c r="Z1327" s="13"/>
      <c r="AA1327" s="13"/>
      <c r="AB1327" s="13"/>
      <c r="AC1327" s="13"/>
      <c r="AD1327" s="13"/>
      <c r="AE1327" s="13"/>
      <c r="AT1327" s="244" t="s">
        <v>225</v>
      </c>
      <c r="AU1327" s="244" t="s">
        <v>85</v>
      </c>
      <c r="AV1327" s="13" t="s">
        <v>83</v>
      </c>
      <c r="AW1327" s="13" t="s">
        <v>38</v>
      </c>
      <c r="AX1327" s="13" t="s">
        <v>76</v>
      </c>
      <c r="AY1327" s="244" t="s">
        <v>214</v>
      </c>
    </row>
    <row r="1328" s="13" customFormat="1">
      <c r="A1328" s="13"/>
      <c r="B1328" s="234"/>
      <c r="C1328" s="235"/>
      <c r="D1328" s="236" t="s">
        <v>225</v>
      </c>
      <c r="E1328" s="237" t="s">
        <v>32</v>
      </c>
      <c r="F1328" s="238" t="s">
        <v>5690</v>
      </c>
      <c r="G1328" s="235"/>
      <c r="H1328" s="237" t="s">
        <v>32</v>
      </c>
      <c r="I1328" s="239"/>
      <c r="J1328" s="235"/>
      <c r="K1328" s="235"/>
      <c r="L1328" s="240"/>
      <c r="M1328" s="241"/>
      <c r="N1328" s="242"/>
      <c r="O1328" s="242"/>
      <c r="P1328" s="242"/>
      <c r="Q1328" s="242"/>
      <c r="R1328" s="242"/>
      <c r="S1328" s="242"/>
      <c r="T1328" s="243"/>
      <c r="U1328" s="13"/>
      <c r="V1328" s="13"/>
      <c r="W1328" s="13"/>
      <c r="X1328" s="13"/>
      <c r="Y1328" s="13"/>
      <c r="Z1328" s="13"/>
      <c r="AA1328" s="13"/>
      <c r="AB1328" s="13"/>
      <c r="AC1328" s="13"/>
      <c r="AD1328" s="13"/>
      <c r="AE1328" s="13"/>
      <c r="AT1328" s="244" t="s">
        <v>225</v>
      </c>
      <c r="AU1328" s="244" t="s">
        <v>85</v>
      </c>
      <c r="AV1328" s="13" t="s">
        <v>83</v>
      </c>
      <c r="AW1328" s="13" t="s">
        <v>38</v>
      </c>
      <c r="AX1328" s="13" t="s">
        <v>76</v>
      </c>
      <c r="AY1328" s="244" t="s">
        <v>214</v>
      </c>
    </row>
    <row r="1329" s="13" customFormat="1">
      <c r="A1329" s="13"/>
      <c r="B1329" s="234"/>
      <c r="C1329" s="235"/>
      <c r="D1329" s="236" t="s">
        <v>225</v>
      </c>
      <c r="E1329" s="237" t="s">
        <v>32</v>
      </c>
      <c r="F1329" s="238" t="s">
        <v>5691</v>
      </c>
      <c r="G1329" s="235"/>
      <c r="H1329" s="237" t="s">
        <v>32</v>
      </c>
      <c r="I1329" s="239"/>
      <c r="J1329" s="235"/>
      <c r="K1329" s="235"/>
      <c r="L1329" s="240"/>
      <c r="M1329" s="241"/>
      <c r="N1329" s="242"/>
      <c r="O1329" s="242"/>
      <c r="P1329" s="242"/>
      <c r="Q1329" s="242"/>
      <c r="R1329" s="242"/>
      <c r="S1329" s="242"/>
      <c r="T1329" s="243"/>
      <c r="U1329" s="13"/>
      <c r="V1329" s="13"/>
      <c r="W1329" s="13"/>
      <c r="X1329" s="13"/>
      <c r="Y1329" s="13"/>
      <c r="Z1329" s="13"/>
      <c r="AA1329" s="13"/>
      <c r="AB1329" s="13"/>
      <c r="AC1329" s="13"/>
      <c r="AD1329" s="13"/>
      <c r="AE1329" s="13"/>
      <c r="AT1329" s="244" t="s">
        <v>225</v>
      </c>
      <c r="AU1329" s="244" t="s">
        <v>85</v>
      </c>
      <c r="AV1329" s="13" t="s">
        <v>83</v>
      </c>
      <c r="AW1329" s="13" t="s">
        <v>38</v>
      </c>
      <c r="AX1329" s="13" t="s">
        <v>76</v>
      </c>
      <c r="AY1329" s="244" t="s">
        <v>214</v>
      </c>
    </row>
    <row r="1330" s="13" customFormat="1">
      <c r="A1330" s="13"/>
      <c r="B1330" s="234"/>
      <c r="C1330" s="235"/>
      <c r="D1330" s="236" t="s">
        <v>225</v>
      </c>
      <c r="E1330" s="237" t="s">
        <v>32</v>
      </c>
      <c r="F1330" s="238" t="s">
        <v>5390</v>
      </c>
      <c r="G1330" s="235"/>
      <c r="H1330" s="237" t="s">
        <v>32</v>
      </c>
      <c r="I1330" s="239"/>
      <c r="J1330" s="235"/>
      <c r="K1330" s="235"/>
      <c r="L1330" s="240"/>
      <c r="M1330" s="241"/>
      <c r="N1330" s="242"/>
      <c r="O1330" s="242"/>
      <c r="P1330" s="242"/>
      <c r="Q1330" s="242"/>
      <c r="R1330" s="242"/>
      <c r="S1330" s="242"/>
      <c r="T1330" s="243"/>
      <c r="U1330" s="13"/>
      <c r="V1330" s="13"/>
      <c r="W1330" s="13"/>
      <c r="X1330" s="13"/>
      <c r="Y1330" s="13"/>
      <c r="Z1330" s="13"/>
      <c r="AA1330" s="13"/>
      <c r="AB1330" s="13"/>
      <c r="AC1330" s="13"/>
      <c r="AD1330" s="13"/>
      <c r="AE1330" s="13"/>
      <c r="AT1330" s="244" t="s">
        <v>225</v>
      </c>
      <c r="AU1330" s="244" t="s">
        <v>85</v>
      </c>
      <c r="AV1330" s="13" t="s">
        <v>83</v>
      </c>
      <c r="AW1330" s="13" t="s">
        <v>38</v>
      </c>
      <c r="AX1330" s="13" t="s">
        <v>76</v>
      </c>
      <c r="AY1330" s="244" t="s">
        <v>214</v>
      </c>
    </row>
    <row r="1331" s="13" customFormat="1">
      <c r="A1331" s="13"/>
      <c r="B1331" s="234"/>
      <c r="C1331" s="235"/>
      <c r="D1331" s="236" t="s">
        <v>225</v>
      </c>
      <c r="E1331" s="237" t="s">
        <v>32</v>
      </c>
      <c r="F1331" s="238" t="s">
        <v>5692</v>
      </c>
      <c r="G1331" s="235"/>
      <c r="H1331" s="237" t="s">
        <v>32</v>
      </c>
      <c r="I1331" s="239"/>
      <c r="J1331" s="235"/>
      <c r="K1331" s="235"/>
      <c r="L1331" s="240"/>
      <c r="M1331" s="241"/>
      <c r="N1331" s="242"/>
      <c r="O1331" s="242"/>
      <c r="P1331" s="242"/>
      <c r="Q1331" s="242"/>
      <c r="R1331" s="242"/>
      <c r="S1331" s="242"/>
      <c r="T1331" s="243"/>
      <c r="U1331" s="13"/>
      <c r="V1331" s="13"/>
      <c r="W1331" s="13"/>
      <c r="X1331" s="13"/>
      <c r="Y1331" s="13"/>
      <c r="Z1331" s="13"/>
      <c r="AA1331" s="13"/>
      <c r="AB1331" s="13"/>
      <c r="AC1331" s="13"/>
      <c r="AD1331" s="13"/>
      <c r="AE1331" s="13"/>
      <c r="AT1331" s="244" t="s">
        <v>225</v>
      </c>
      <c r="AU1331" s="244" t="s">
        <v>85</v>
      </c>
      <c r="AV1331" s="13" t="s">
        <v>83</v>
      </c>
      <c r="AW1331" s="13" t="s">
        <v>38</v>
      </c>
      <c r="AX1331" s="13" t="s">
        <v>76</v>
      </c>
      <c r="AY1331" s="244" t="s">
        <v>214</v>
      </c>
    </row>
    <row r="1332" s="13" customFormat="1">
      <c r="A1332" s="13"/>
      <c r="B1332" s="234"/>
      <c r="C1332" s="235"/>
      <c r="D1332" s="236" t="s">
        <v>225</v>
      </c>
      <c r="E1332" s="237" t="s">
        <v>32</v>
      </c>
      <c r="F1332" s="238" t="s">
        <v>5693</v>
      </c>
      <c r="G1332" s="235"/>
      <c r="H1332" s="237" t="s">
        <v>32</v>
      </c>
      <c r="I1332" s="239"/>
      <c r="J1332" s="235"/>
      <c r="K1332" s="235"/>
      <c r="L1332" s="240"/>
      <c r="M1332" s="241"/>
      <c r="N1332" s="242"/>
      <c r="O1332" s="242"/>
      <c r="P1332" s="242"/>
      <c r="Q1332" s="242"/>
      <c r="R1332" s="242"/>
      <c r="S1332" s="242"/>
      <c r="T1332" s="243"/>
      <c r="U1332" s="13"/>
      <c r="V1332" s="13"/>
      <c r="W1332" s="13"/>
      <c r="X1332" s="13"/>
      <c r="Y1332" s="13"/>
      <c r="Z1332" s="13"/>
      <c r="AA1332" s="13"/>
      <c r="AB1332" s="13"/>
      <c r="AC1332" s="13"/>
      <c r="AD1332" s="13"/>
      <c r="AE1332" s="13"/>
      <c r="AT1332" s="244" t="s">
        <v>225</v>
      </c>
      <c r="AU1332" s="244" t="s">
        <v>85</v>
      </c>
      <c r="AV1332" s="13" t="s">
        <v>83</v>
      </c>
      <c r="AW1332" s="13" t="s">
        <v>38</v>
      </c>
      <c r="AX1332" s="13" t="s">
        <v>76</v>
      </c>
      <c r="AY1332" s="244" t="s">
        <v>214</v>
      </c>
    </row>
    <row r="1333" s="13" customFormat="1">
      <c r="A1333" s="13"/>
      <c r="B1333" s="234"/>
      <c r="C1333" s="235"/>
      <c r="D1333" s="236" t="s">
        <v>225</v>
      </c>
      <c r="E1333" s="237" t="s">
        <v>32</v>
      </c>
      <c r="F1333" s="238" t="s">
        <v>5694</v>
      </c>
      <c r="G1333" s="235"/>
      <c r="H1333" s="237" t="s">
        <v>32</v>
      </c>
      <c r="I1333" s="239"/>
      <c r="J1333" s="235"/>
      <c r="K1333" s="235"/>
      <c r="L1333" s="240"/>
      <c r="M1333" s="241"/>
      <c r="N1333" s="242"/>
      <c r="O1333" s="242"/>
      <c r="P1333" s="242"/>
      <c r="Q1333" s="242"/>
      <c r="R1333" s="242"/>
      <c r="S1333" s="242"/>
      <c r="T1333" s="243"/>
      <c r="U1333" s="13"/>
      <c r="V1333" s="13"/>
      <c r="W1333" s="13"/>
      <c r="X1333" s="13"/>
      <c r="Y1333" s="13"/>
      <c r="Z1333" s="13"/>
      <c r="AA1333" s="13"/>
      <c r="AB1333" s="13"/>
      <c r="AC1333" s="13"/>
      <c r="AD1333" s="13"/>
      <c r="AE1333" s="13"/>
      <c r="AT1333" s="244" t="s">
        <v>225</v>
      </c>
      <c r="AU1333" s="244" t="s">
        <v>85</v>
      </c>
      <c r="AV1333" s="13" t="s">
        <v>83</v>
      </c>
      <c r="AW1333" s="13" t="s">
        <v>38</v>
      </c>
      <c r="AX1333" s="13" t="s">
        <v>76</v>
      </c>
      <c r="AY1333" s="244" t="s">
        <v>214</v>
      </c>
    </row>
    <row r="1334" s="13" customFormat="1">
      <c r="A1334" s="13"/>
      <c r="B1334" s="234"/>
      <c r="C1334" s="235"/>
      <c r="D1334" s="236" t="s">
        <v>225</v>
      </c>
      <c r="E1334" s="237" t="s">
        <v>32</v>
      </c>
      <c r="F1334" s="238" t="s">
        <v>5695</v>
      </c>
      <c r="G1334" s="235"/>
      <c r="H1334" s="237" t="s">
        <v>32</v>
      </c>
      <c r="I1334" s="239"/>
      <c r="J1334" s="235"/>
      <c r="K1334" s="235"/>
      <c r="L1334" s="240"/>
      <c r="M1334" s="241"/>
      <c r="N1334" s="242"/>
      <c r="O1334" s="242"/>
      <c r="P1334" s="242"/>
      <c r="Q1334" s="242"/>
      <c r="R1334" s="242"/>
      <c r="S1334" s="242"/>
      <c r="T1334" s="243"/>
      <c r="U1334" s="13"/>
      <c r="V1334" s="13"/>
      <c r="W1334" s="13"/>
      <c r="X1334" s="13"/>
      <c r="Y1334" s="13"/>
      <c r="Z1334" s="13"/>
      <c r="AA1334" s="13"/>
      <c r="AB1334" s="13"/>
      <c r="AC1334" s="13"/>
      <c r="AD1334" s="13"/>
      <c r="AE1334" s="13"/>
      <c r="AT1334" s="244" t="s">
        <v>225</v>
      </c>
      <c r="AU1334" s="244" t="s">
        <v>85</v>
      </c>
      <c r="AV1334" s="13" t="s">
        <v>83</v>
      </c>
      <c r="AW1334" s="13" t="s">
        <v>38</v>
      </c>
      <c r="AX1334" s="13" t="s">
        <v>76</v>
      </c>
      <c r="AY1334" s="244" t="s">
        <v>214</v>
      </c>
    </row>
    <row r="1335" s="13" customFormat="1">
      <c r="A1335" s="13"/>
      <c r="B1335" s="234"/>
      <c r="C1335" s="235"/>
      <c r="D1335" s="236" t="s">
        <v>225</v>
      </c>
      <c r="E1335" s="237" t="s">
        <v>32</v>
      </c>
      <c r="F1335" s="238" t="s">
        <v>5696</v>
      </c>
      <c r="G1335" s="235"/>
      <c r="H1335" s="237" t="s">
        <v>32</v>
      </c>
      <c r="I1335" s="239"/>
      <c r="J1335" s="235"/>
      <c r="K1335" s="235"/>
      <c r="L1335" s="240"/>
      <c r="M1335" s="241"/>
      <c r="N1335" s="242"/>
      <c r="O1335" s="242"/>
      <c r="P1335" s="242"/>
      <c r="Q1335" s="242"/>
      <c r="R1335" s="242"/>
      <c r="S1335" s="242"/>
      <c r="T1335" s="243"/>
      <c r="U1335" s="13"/>
      <c r="V1335" s="13"/>
      <c r="W1335" s="13"/>
      <c r="X1335" s="13"/>
      <c r="Y1335" s="13"/>
      <c r="Z1335" s="13"/>
      <c r="AA1335" s="13"/>
      <c r="AB1335" s="13"/>
      <c r="AC1335" s="13"/>
      <c r="AD1335" s="13"/>
      <c r="AE1335" s="13"/>
      <c r="AT1335" s="244" t="s">
        <v>225</v>
      </c>
      <c r="AU1335" s="244" t="s">
        <v>85</v>
      </c>
      <c r="AV1335" s="13" t="s">
        <v>83</v>
      </c>
      <c r="AW1335" s="13" t="s">
        <v>38</v>
      </c>
      <c r="AX1335" s="13" t="s">
        <v>76</v>
      </c>
      <c r="AY1335" s="244" t="s">
        <v>214</v>
      </c>
    </row>
    <row r="1336" s="14" customFormat="1">
      <c r="A1336" s="14"/>
      <c r="B1336" s="245"/>
      <c r="C1336" s="246"/>
      <c r="D1336" s="236" t="s">
        <v>225</v>
      </c>
      <c r="E1336" s="247" t="s">
        <v>32</v>
      </c>
      <c r="F1336" s="248" t="s">
        <v>83</v>
      </c>
      <c r="G1336" s="246"/>
      <c r="H1336" s="249">
        <v>1</v>
      </c>
      <c r="I1336" s="250"/>
      <c r="J1336" s="246"/>
      <c r="K1336" s="246"/>
      <c r="L1336" s="251"/>
      <c r="M1336" s="289"/>
      <c r="N1336" s="290"/>
      <c r="O1336" s="290"/>
      <c r="P1336" s="290"/>
      <c r="Q1336" s="290"/>
      <c r="R1336" s="290"/>
      <c r="S1336" s="290"/>
      <c r="T1336" s="291"/>
      <c r="U1336" s="14"/>
      <c r="V1336" s="14"/>
      <c r="W1336" s="14"/>
      <c r="X1336" s="14"/>
      <c r="Y1336" s="14"/>
      <c r="Z1336" s="14"/>
      <c r="AA1336" s="14"/>
      <c r="AB1336" s="14"/>
      <c r="AC1336" s="14"/>
      <c r="AD1336" s="14"/>
      <c r="AE1336" s="14"/>
      <c r="AT1336" s="255" t="s">
        <v>225</v>
      </c>
      <c r="AU1336" s="255" t="s">
        <v>85</v>
      </c>
      <c r="AV1336" s="14" t="s">
        <v>85</v>
      </c>
      <c r="AW1336" s="14" t="s">
        <v>38</v>
      </c>
      <c r="AX1336" s="14" t="s">
        <v>83</v>
      </c>
      <c r="AY1336" s="255" t="s">
        <v>214</v>
      </c>
    </row>
    <row r="1337" s="2" customFormat="1" ht="6.96" customHeight="1">
      <c r="A1337" s="42"/>
      <c r="B1337" s="63"/>
      <c r="C1337" s="64"/>
      <c r="D1337" s="64"/>
      <c r="E1337" s="64"/>
      <c r="F1337" s="64"/>
      <c r="G1337" s="64"/>
      <c r="H1337" s="64"/>
      <c r="I1337" s="64"/>
      <c r="J1337" s="64"/>
      <c r="K1337" s="64"/>
      <c r="L1337" s="48"/>
      <c r="M1337" s="42"/>
      <c r="O1337" s="42"/>
      <c r="P1337" s="42"/>
      <c r="Q1337" s="42"/>
      <c r="R1337" s="42"/>
      <c r="S1337" s="42"/>
      <c r="T1337" s="42"/>
      <c r="U1337" s="42"/>
      <c r="V1337" s="42"/>
      <c r="W1337" s="42"/>
      <c r="X1337" s="42"/>
      <c r="Y1337" s="42"/>
      <c r="Z1337" s="42"/>
      <c r="AA1337" s="42"/>
      <c r="AB1337" s="42"/>
      <c r="AC1337" s="42"/>
      <c r="AD1337" s="42"/>
      <c r="AE1337" s="42"/>
    </row>
  </sheetData>
  <sheetProtection sheet="1" autoFilter="0" formatColumns="0" formatRows="0" objects="1" scenarios="1" spinCount="100000" saltValue="3rugc5usE4X4VwGaIbBO5ATwHnWK9XG03vB4Z4Q6qU21ZeypwwVc/831VY9NIxU1AcFbjqLepuCVNJmRplcDzA==" hashValue="xgW8VxaDPJ0950Q0Nbn47fF//vfb16IXg5yHNUZ2zlQwvrqfZqRfZMxgaDIDUOLYsPsr0aIs8OLzZn6ZqtkbgA==" algorithmName="SHA-512" password="CC35"/>
  <autoFilter ref="C99:K1336"/>
  <mergeCells count="12">
    <mergeCell ref="E7:H7"/>
    <mergeCell ref="E9:H9"/>
    <mergeCell ref="E11:H11"/>
    <mergeCell ref="E20:H20"/>
    <mergeCell ref="E29:H29"/>
    <mergeCell ref="E50:H50"/>
    <mergeCell ref="E52:H52"/>
    <mergeCell ref="E54:H54"/>
    <mergeCell ref="E88:H88"/>
    <mergeCell ref="E90:H90"/>
    <mergeCell ref="E92:H92"/>
    <mergeCell ref="L2:V2"/>
  </mergeCells>
  <hyperlinks>
    <hyperlink ref="F104" r:id="rId1" display="https://podminky.urs.cz/item/CS_URS_2024_02/621131100"/>
    <hyperlink ref="F190" r:id="rId2" display="https://podminky.urs.cz/item/CS_URS_2024_02/622325351"/>
    <hyperlink ref="F223" r:id="rId3" display="https://podminky.urs.cz/item/CS_URS_2024_02/622325352"/>
    <hyperlink ref="F302" r:id="rId4" display="https://podminky.urs.cz/item/CS_URS_2024_02/622325452"/>
    <hyperlink ref="F348" r:id="rId5" display="https://podminky.urs.cz/item/CS_URS_2024_02/625681012"/>
    <hyperlink ref="F360" r:id="rId6" display="https://podminky.urs.cz/item/CS_URS_2024_02/625681014"/>
    <hyperlink ref="F374" r:id="rId7" display="https://podminky.urs.cz/item/CS_URS_2024_02/629991001"/>
    <hyperlink ref="F409" r:id="rId8" display="https://podminky.urs.cz/item/CS_URS_2024_02/941121113"/>
    <hyperlink ref="F417" r:id="rId9" display="https://podminky.urs.cz/item/CS_URS_2024_02/941121213"/>
    <hyperlink ref="F425" r:id="rId10" display="https://podminky.urs.cz/item/CS_URS_2024_02/941121322"/>
    <hyperlink ref="F427" r:id="rId11" display="https://podminky.urs.cz/item/CS_URS_2024_02/941121813"/>
    <hyperlink ref="F429" r:id="rId12" display="https://podminky.urs.cz/item/CS_URS_2024_02/944511111"/>
    <hyperlink ref="F431" r:id="rId13" display="https://podminky.urs.cz/item/CS_URS_2024_02/944511211"/>
    <hyperlink ref="F439" r:id="rId14" display="https://podminky.urs.cz/item/CS_URS_2024_02/944511811"/>
    <hyperlink ref="F441" r:id="rId15" display="https://podminky.urs.cz/item/CS_URS_2024_02/949511111"/>
    <hyperlink ref="F449" r:id="rId16" display="https://podminky.urs.cz/item/CS_URS_2024_02/949511211"/>
    <hyperlink ref="F457" r:id="rId17" display="https://podminky.urs.cz/item/CS_URS_2024_02/949511811"/>
    <hyperlink ref="F459" r:id="rId18" display="https://podminky.urs.cz/item/CS_URS_2024_02/952902121"/>
    <hyperlink ref="F468" r:id="rId19" display="https://podminky.urs.cz/item/CS_URS_2024_02/952902131"/>
    <hyperlink ref="F477" r:id="rId20" display="https://podminky.urs.cz/item/CS_URS_2024_02/952902141"/>
    <hyperlink ref="F482" r:id="rId21" display="https://podminky.urs.cz/item/CS_URS_2024_02/978015321"/>
    <hyperlink ref="F484" r:id="rId22" display="https://podminky.urs.cz/item/CS_URS_2024_02/978015331"/>
    <hyperlink ref="F486" r:id="rId23" display="https://podminky.urs.cz/item/CS_URS_2024_02/978019331"/>
    <hyperlink ref="F488" r:id="rId24" display="https://podminky.urs.cz/item/CS_URS_2024_02/985142111"/>
    <hyperlink ref="F554" r:id="rId25" display="https://podminky.urs.cz/item/CS_URS_2024_02/985231111"/>
    <hyperlink ref="F634" r:id="rId26" display="https://podminky.urs.cz/item/CS_URS_2024_02/993111111"/>
    <hyperlink ref="F636" r:id="rId27" display="https://podminky.urs.cz/item/CS_URS_2024_02/993111119"/>
    <hyperlink ref="F639" r:id="rId28" display="https://podminky.urs.cz/item/CS_URS_2024_02/997013157"/>
    <hyperlink ref="F641" r:id="rId29" display="https://podminky.urs.cz/item/CS_URS_2024_02/997013501"/>
    <hyperlink ref="F643" r:id="rId30" display="https://podminky.urs.cz/item/CS_URS_2024_02/997013509"/>
    <hyperlink ref="F647" r:id="rId31" display="https://podminky.urs.cz/item/CS_URS_2024_02/997013871"/>
    <hyperlink ref="F650" r:id="rId32" display="https://podminky.urs.cz/item/CS_URS_2024_02/998012110"/>
    <hyperlink ref="F654" r:id="rId33" display="https://podminky.urs.cz/item/CS_URS_2024_02/764004803"/>
    <hyperlink ref="F659" r:id="rId34" display="https://podminky.urs.cz/item/CS_URS_2024_02/764004861"/>
    <hyperlink ref="F673" r:id="rId35" display="https://podminky.urs.cz/item/CS_URS_2024_02/764004863"/>
    <hyperlink ref="F690" r:id="rId36" display="https://podminky.urs.cz/item/CS_URS_2024_02/764131471"/>
    <hyperlink ref="F701" r:id="rId37" display="https://podminky.urs.cz/item/CS_URS_2024_02/764538422"/>
    <hyperlink ref="F728" r:id="rId38" display="https://podminky.urs.cz/item/CS_URS_2024_02/998764123"/>
    <hyperlink ref="F731" r:id="rId39" display="https://podminky.urs.cz/item/CS_URS_2024_02/767662120"/>
    <hyperlink ref="F744" r:id="rId40" display="https://podminky.urs.cz/item/CS_URS_2024_02/767995111"/>
    <hyperlink ref="F760" r:id="rId41" display="https://podminky.urs.cz/item/CS_URS_2024_02/767996801"/>
    <hyperlink ref="F775" r:id="rId42" display="https://podminky.urs.cz/item/CS_URS_2024_02/767996801"/>
    <hyperlink ref="F797" r:id="rId43" display="https://podminky.urs.cz/item/CS_URS_2024_02/998767113"/>
    <hyperlink ref="F812" r:id="rId44" display="https://podminky.urs.cz/item/CS_URS_2024_02/998782123"/>
    <hyperlink ref="F815" r:id="rId45" display="https://podminky.urs.cz/item/CS_URS_2024_02/782994913"/>
    <hyperlink ref="F840" r:id="rId46" display="https://podminky.urs.cz/item/CS_URS_2024_02/782994915"/>
    <hyperlink ref="F865" r:id="rId47" display="https://podminky.urs.cz/item/CS_URS_2024_02/782994922"/>
    <hyperlink ref="F869" r:id="rId48" display="https://podminky.urs.cz/item/CS_URS_2024_02/783301303"/>
    <hyperlink ref="F894" r:id="rId49" display="https://podminky.urs.cz/item/CS_URS_2024_02/783306805"/>
    <hyperlink ref="F897" r:id="rId50" display="https://podminky.urs.cz/item/CS_URS_2024_02/783314201"/>
    <hyperlink ref="F922" r:id="rId51" display="https://podminky.urs.cz/item/CS_URS_2024_02/783315101"/>
    <hyperlink ref="F947" r:id="rId52" display="https://podminky.urs.cz/item/CS_URS_2024_02/783317101"/>
    <hyperlink ref="F972" r:id="rId53" display="https://podminky.urs.cz/item/CS_URS_2024_02/783806809"/>
    <hyperlink ref="F1052" r:id="rId54" display="https://podminky.urs.cz/item/CS_URS_2024_02/783806815"/>
    <hyperlink ref="F1128" r:id="rId55" display="https://podminky.urs.cz/item/CS_URS_2024_02/783823167"/>
    <hyperlink ref="F1174" r:id="rId56" display="https://podminky.urs.cz/item/CS_URS_2024_02/783827447"/>
    <hyperlink ref="F1220" r:id="rId57" display="https://podminky.urs.cz/item/CS_URS_2024_02/783897619"/>
    <hyperlink ref="F1295" r:id="rId58" display="https://podminky.urs.cz/item/CS_URS_2024_02/789421531"/>
    <hyperlink ref="F1308" r:id="rId59" display="https://podminky.urs.cz/item/CS_URS_2024_02/HZS1302"/>
    <hyperlink ref="F1312" r:id="rId60" display="https://podminky.urs.cz/item/CS_URS_2024_02/HZS1312"/>
    <hyperlink ref="F1316" r:id="rId61" display="https://podminky.urs.cz/item/CS_URS_2024_02/HZS2152"/>
    <hyperlink ref="F1322" r:id="rId62" display="https://podminky.urs.cz/item/CS_URS_2024_02/094002000"/>
  </hyperlinks>
  <pageMargins left="0.39375" right="0.39375" top="0.39375" bottom="0.39375" header="0" footer="0"/>
  <pageSetup paperSize="9" orientation="portrait" blackAndWhite="1" fitToHeight="100"/>
  <headerFooter>
    <oddFooter>&amp;CStrana &amp;P z &amp;N</oddFooter>
  </headerFooter>
  <drawing r:id="rId63"/>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165</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5275</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5872</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5277</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5278</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5279</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5280</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
        <v>5281</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5282</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71.25" customHeight="1">
      <c r="A29" s="151"/>
      <c r="B29" s="152"/>
      <c r="C29" s="151"/>
      <c r="D29" s="151"/>
      <c r="E29" s="153" t="s">
        <v>41</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ROUND((SUM(BE90:BE134)),  2)</f>
        <v>0</v>
      </c>
      <c r="G35" s="42"/>
      <c r="H35" s="42"/>
      <c r="I35" s="161">
        <v>0.20999999999999999</v>
      </c>
      <c r="J35" s="160">
        <f>ROUND(((SUM(BE90:BE134))*I35),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ROUND((SUM(BF90:BF134)),  2)</f>
        <v>0</v>
      </c>
      <c r="G36" s="42"/>
      <c r="H36" s="42"/>
      <c r="I36" s="161">
        <v>0.12</v>
      </c>
      <c r="J36" s="160">
        <f>ROUND(((SUM(BF90:BF134))*I36),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ROUND((SUM(BG90:BG134)),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ROUND((SUM(BH90:BH134)),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ROUND((SUM(BI90:BI134)),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5275</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D.6.2 - VON - Vedlější a ostatní náklady stavby</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 Nerudova 1243/33</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40.05" customHeight="1">
      <c r="A58" s="42"/>
      <c r="B58" s="43"/>
      <c r="C58" s="35" t="s">
        <v>30</v>
      </c>
      <c r="D58" s="44"/>
      <c r="E58" s="44"/>
      <c r="F58" s="30" t="str">
        <f>E17</f>
        <v>Střední obchod. škola obchodu, užit. umění a desig</v>
      </c>
      <c r="G58" s="44"/>
      <c r="H58" s="44"/>
      <c r="I58" s="35" t="s">
        <v>37</v>
      </c>
      <c r="J58" s="40" t="str">
        <f>E23</f>
        <v>Ing.arch. Martin Kondr, J.J.Ryby 974/74, Plzeň</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Eva Vopalecká</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868</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5873</v>
      </c>
      <c r="E65" s="186"/>
      <c r="F65" s="186"/>
      <c r="G65" s="186"/>
      <c r="H65" s="186"/>
      <c r="I65" s="186"/>
      <c r="J65" s="187">
        <f>J92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5874</v>
      </c>
      <c r="E66" s="186"/>
      <c r="F66" s="186"/>
      <c r="G66" s="186"/>
      <c r="H66" s="186"/>
      <c r="I66" s="186"/>
      <c r="J66" s="187">
        <f>J110</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869</v>
      </c>
      <c r="E67" s="186"/>
      <c r="F67" s="186"/>
      <c r="G67" s="186"/>
      <c r="H67" s="186"/>
      <c r="I67" s="186"/>
      <c r="J67" s="187">
        <f>J120</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2723</v>
      </c>
      <c r="E68" s="186"/>
      <c r="F68" s="186"/>
      <c r="G68" s="186"/>
      <c r="H68" s="186"/>
      <c r="I68" s="186"/>
      <c r="J68" s="187">
        <f>J131</f>
        <v>0</v>
      </c>
      <c r="K68" s="129"/>
      <c r="L68" s="188"/>
      <c r="S68" s="10"/>
      <c r="T68" s="10"/>
      <c r="U68" s="10"/>
      <c r="V68" s="10"/>
      <c r="W68" s="10"/>
      <c r="X68" s="10"/>
      <c r="Y68" s="10"/>
      <c r="Z68" s="10"/>
      <c r="AA68" s="10"/>
      <c r="AB68" s="10"/>
      <c r="AC68" s="10"/>
      <c r="AD68" s="10"/>
      <c r="AE68" s="10"/>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199</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26.25" customHeight="1">
      <c r="A78" s="42"/>
      <c r="B78" s="43"/>
      <c r="C78" s="44"/>
      <c r="D78" s="44"/>
      <c r="E78" s="173" t="str">
        <f>E7</f>
        <v>Energeticky úspory objektu Střední odborné školy obchodu, užitého umění a designu Plzeň, Nerudova 33</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171</v>
      </c>
      <c r="D79" s="25"/>
      <c r="E79" s="25"/>
      <c r="F79" s="25"/>
      <c r="G79" s="25"/>
      <c r="H79" s="25"/>
      <c r="I79" s="25"/>
      <c r="J79" s="25"/>
      <c r="K79" s="25"/>
      <c r="L79" s="23"/>
    </row>
    <row r="80" s="2" customFormat="1" ht="16.5" customHeight="1">
      <c r="A80" s="42"/>
      <c r="B80" s="43"/>
      <c r="C80" s="44"/>
      <c r="D80" s="44"/>
      <c r="E80" s="173" t="s">
        <v>5275</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173</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D.6.2 - VON - Vedlější a ostatní náklady stavby</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Plzeň, Nerudova 1243/33</v>
      </c>
      <c r="G84" s="44"/>
      <c r="H84" s="44"/>
      <c r="I84" s="35" t="s">
        <v>24</v>
      </c>
      <c r="J84" s="76" t="str">
        <f>IF(J14="","",J14)</f>
        <v>26. 11. 2024</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40.05" customHeight="1">
      <c r="A86" s="42"/>
      <c r="B86" s="43"/>
      <c r="C86" s="35" t="s">
        <v>30</v>
      </c>
      <c r="D86" s="44"/>
      <c r="E86" s="44"/>
      <c r="F86" s="30" t="str">
        <f>E17</f>
        <v>Střední obchod. škola obchodu, užit. umění a desig</v>
      </c>
      <c r="G86" s="44"/>
      <c r="H86" s="44"/>
      <c r="I86" s="35" t="s">
        <v>37</v>
      </c>
      <c r="J86" s="40" t="str">
        <f>E23</f>
        <v>Ing.arch. Martin Kondr, J.J.Ryby 974/74, Plzeň</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39</v>
      </c>
      <c r="J87" s="40" t="str">
        <f>E26</f>
        <v>Eva Vopalecká</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200</v>
      </c>
      <c r="D89" s="192" t="s">
        <v>61</v>
      </c>
      <c r="E89" s="192" t="s">
        <v>57</v>
      </c>
      <c r="F89" s="192" t="s">
        <v>58</v>
      </c>
      <c r="G89" s="192" t="s">
        <v>201</v>
      </c>
      <c r="H89" s="192" t="s">
        <v>202</v>
      </c>
      <c r="I89" s="192" t="s">
        <v>203</v>
      </c>
      <c r="J89" s="192" t="s">
        <v>177</v>
      </c>
      <c r="K89" s="193" t="s">
        <v>204</v>
      </c>
      <c r="L89" s="194"/>
      <c r="M89" s="96" t="s">
        <v>32</v>
      </c>
      <c r="N89" s="97" t="s">
        <v>46</v>
      </c>
      <c r="O89" s="97" t="s">
        <v>205</v>
      </c>
      <c r="P89" s="97" t="s">
        <v>206</v>
      </c>
      <c r="Q89" s="97" t="s">
        <v>207</v>
      </c>
      <c r="R89" s="97" t="s">
        <v>208</v>
      </c>
      <c r="S89" s="97" t="s">
        <v>209</v>
      </c>
      <c r="T89" s="98" t="s">
        <v>210</v>
      </c>
      <c r="U89" s="189"/>
      <c r="V89" s="189"/>
      <c r="W89" s="189"/>
      <c r="X89" s="189"/>
      <c r="Y89" s="189"/>
      <c r="Z89" s="189"/>
      <c r="AA89" s="189"/>
      <c r="AB89" s="189"/>
      <c r="AC89" s="189"/>
      <c r="AD89" s="189"/>
      <c r="AE89" s="189"/>
    </row>
    <row r="90" s="2" customFormat="1" ht="22.8" customHeight="1">
      <c r="A90" s="42"/>
      <c r="B90" s="43"/>
      <c r="C90" s="103" t="s">
        <v>211</v>
      </c>
      <c r="D90" s="44"/>
      <c r="E90" s="44"/>
      <c r="F90" s="44"/>
      <c r="G90" s="44"/>
      <c r="H90" s="44"/>
      <c r="I90" s="44"/>
      <c r="J90" s="195">
        <f>BK90</f>
        <v>0</v>
      </c>
      <c r="K90" s="44"/>
      <c r="L90" s="48"/>
      <c r="M90" s="99"/>
      <c r="N90" s="196"/>
      <c r="O90" s="100"/>
      <c r="P90" s="197">
        <f>P91</f>
        <v>0</v>
      </c>
      <c r="Q90" s="100"/>
      <c r="R90" s="197">
        <f>R91</f>
        <v>0</v>
      </c>
      <c r="S90" s="100"/>
      <c r="T90" s="198">
        <f>T91</f>
        <v>0</v>
      </c>
      <c r="U90" s="42"/>
      <c r="V90" s="42"/>
      <c r="W90" s="42"/>
      <c r="X90" s="42"/>
      <c r="Y90" s="42"/>
      <c r="Z90" s="42"/>
      <c r="AA90" s="42"/>
      <c r="AB90" s="42"/>
      <c r="AC90" s="42"/>
      <c r="AD90" s="42"/>
      <c r="AE90" s="42"/>
      <c r="AT90" s="20" t="s">
        <v>75</v>
      </c>
      <c r="AU90" s="20" t="s">
        <v>178</v>
      </c>
      <c r="BK90" s="199">
        <f>BK91</f>
        <v>0</v>
      </c>
    </row>
    <row r="91" s="12" customFormat="1" ht="25.92" customHeight="1">
      <c r="A91" s="12"/>
      <c r="B91" s="200"/>
      <c r="C91" s="201"/>
      <c r="D91" s="202" t="s">
        <v>75</v>
      </c>
      <c r="E91" s="203" t="s">
        <v>167</v>
      </c>
      <c r="F91" s="203" t="s">
        <v>1365</v>
      </c>
      <c r="G91" s="201"/>
      <c r="H91" s="201"/>
      <c r="I91" s="204"/>
      <c r="J91" s="205">
        <f>BK91</f>
        <v>0</v>
      </c>
      <c r="K91" s="201"/>
      <c r="L91" s="206"/>
      <c r="M91" s="207"/>
      <c r="N91" s="208"/>
      <c r="O91" s="208"/>
      <c r="P91" s="209">
        <f>P92+P110+P120+P131</f>
        <v>0</v>
      </c>
      <c r="Q91" s="208"/>
      <c r="R91" s="209">
        <f>R92+R110+R120+R131</f>
        <v>0</v>
      </c>
      <c r="S91" s="208"/>
      <c r="T91" s="210">
        <f>T92+T110+T120+T131</f>
        <v>0</v>
      </c>
      <c r="U91" s="12"/>
      <c r="V91" s="12"/>
      <c r="W91" s="12"/>
      <c r="X91" s="12"/>
      <c r="Y91" s="12"/>
      <c r="Z91" s="12"/>
      <c r="AA91" s="12"/>
      <c r="AB91" s="12"/>
      <c r="AC91" s="12"/>
      <c r="AD91" s="12"/>
      <c r="AE91" s="12"/>
      <c r="AR91" s="211" t="s">
        <v>246</v>
      </c>
      <c r="AT91" s="212" t="s">
        <v>75</v>
      </c>
      <c r="AU91" s="212" t="s">
        <v>76</v>
      </c>
      <c r="AY91" s="211" t="s">
        <v>214</v>
      </c>
      <c r="BK91" s="213">
        <f>BK92+BK110+BK120+BK131</f>
        <v>0</v>
      </c>
    </row>
    <row r="92" s="12" customFormat="1" ht="22.8" customHeight="1">
      <c r="A92" s="12"/>
      <c r="B92" s="200"/>
      <c r="C92" s="201"/>
      <c r="D92" s="202" t="s">
        <v>75</v>
      </c>
      <c r="E92" s="214" t="s">
        <v>5875</v>
      </c>
      <c r="F92" s="214" t="s">
        <v>5876</v>
      </c>
      <c r="G92" s="201"/>
      <c r="H92" s="201"/>
      <c r="I92" s="204"/>
      <c r="J92" s="215">
        <f>BK92</f>
        <v>0</v>
      </c>
      <c r="K92" s="201"/>
      <c r="L92" s="206"/>
      <c r="M92" s="207"/>
      <c r="N92" s="208"/>
      <c r="O92" s="208"/>
      <c r="P92" s="209">
        <f>SUM(P93:P109)</f>
        <v>0</v>
      </c>
      <c r="Q92" s="208"/>
      <c r="R92" s="209">
        <f>SUM(R93:R109)</f>
        <v>0</v>
      </c>
      <c r="S92" s="208"/>
      <c r="T92" s="210">
        <f>SUM(T93:T109)</f>
        <v>0</v>
      </c>
      <c r="U92" s="12"/>
      <c r="V92" s="12"/>
      <c r="W92" s="12"/>
      <c r="X92" s="12"/>
      <c r="Y92" s="12"/>
      <c r="Z92" s="12"/>
      <c r="AA92" s="12"/>
      <c r="AB92" s="12"/>
      <c r="AC92" s="12"/>
      <c r="AD92" s="12"/>
      <c r="AE92" s="12"/>
      <c r="AR92" s="211" t="s">
        <v>246</v>
      </c>
      <c r="AT92" s="212" t="s">
        <v>75</v>
      </c>
      <c r="AU92" s="212" t="s">
        <v>83</v>
      </c>
      <c r="AY92" s="211" t="s">
        <v>214</v>
      </c>
      <c r="BK92" s="213">
        <f>SUM(BK93:BK109)</f>
        <v>0</v>
      </c>
    </row>
    <row r="93" s="2" customFormat="1" ht="16.5" customHeight="1">
      <c r="A93" s="42"/>
      <c r="B93" s="43"/>
      <c r="C93" s="216" t="s">
        <v>83</v>
      </c>
      <c r="D93" s="216" t="s">
        <v>217</v>
      </c>
      <c r="E93" s="217" t="s">
        <v>5877</v>
      </c>
      <c r="F93" s="218" t="s">
        <v>5878</v>
      </c>
      <c r="G93" s="219" t="s">
        <v>5727</v>
      </c>
      <c r="H93" s="220">
        <v>1</v>
      </c>
      <c r="I93" s="221"/>
      <c r="J93" s="222">
        <f>ROUND(I93*H93,2)</f>
        <v>0</v>
      </c>
      <c r="K93" s="218" t="s">
        <v>221</v>
      </c>
      <c r="L93" s="48"/>
      <c r="M93" s="223" t="s">
        <v>32</v>
      </c>
      <c r="N93" s="224" t="s">
        <v>47</v>
      </c>
      <c r="O93" s="88"/>
      <c r="P93" s="225">
        <f>O93*H93</f>
        <v>0</v>
      </c>
      <c r="Q93" s="225">
        <v>0</v>
      </c>
      <c r="R93" s="225">
        <f>Q93*H93</f>
        <v>0</v>
      </c>
      <c r="S93" s="225">
        <v>0</v>
      </c>
      <c r="T93" s="226">
        <f>S93*H93</f>
        <v>0</v>
      </c>
      <c r="U93" s="42"/>
      <c r="V93" s="42"/>
      <c r="W93" s="42"/>
      <c r="X93" s="42"/>
      <c r="Y93" s="42"/>
      <c r="Z93" s="42"/>
      <c r="AA93" s="42"/>
      <c r="AB93" s="42"/>
      <c r="AC93" s="42"/>
      <c r="AD93" s="42"/>
      <c r="AE93" s="42"/>
      <c r="AR93" s="227" t="s">
        <v>1370</v>
      </c>
      <c r="AT93" s="227" t="s">
        <v>217</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1370</v>
      </c>
      <c r="BM93" s="227" t="s">
        <v>5879</v>
      </c>
    </row>
    <row r="94" s="2" customFormat="1">
      <c r="A94" s="42"/>
      <c r="B94" s="43"/>
      <c r="C94" s="44"/>
      <c r="D94" s="229" t="s">
        <v>223</v>
      </c>
      <c r="E94" s="44"/>
      <c r="F94" s="230" t="s">
        <v>5880</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223</v>
      </c>
      <c r="AU94" s="20" t="s">
        <v>85</v>
      </c>
    </row>
    <row r="95" s="2" customFormat="1">
      <c r="A95" s="42"/>
      <c r="B95" s="43"/>
      <c r="C95" s="44"/>
      <c r="D95" s="236" t="s">
        <v>283</v>
      </c>
      <c r="E95" s="44"/>
      <c r="F95" s="267" t="s">
        <v>5881</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283</v>
      </c>
      <c r="AU95" s="20" t="s">
        <v>85</v>
      </c>
    </row>
    <row r="96" s="2" customFormat="1" ht="16.5" customHeight="1">
      <c r="A96" s="42"/>
      <c r="B96" s="43"/>
      <c r="C96" s="216" t="s">
        <v>85</v>
      </c>
      <c r="D96" s="216" t="s">
        <v>217</v>
      </c>
      <c r="E96" s="217" t="s">
        <v>5882</v>
      </c>
      <c r="F96" s="218" t="s">
        <v>5883</v>
      </c>
      <c r="G96" s="219" t="s">
        <v>5727</v>
      </c>
      <c r="H96" s="220">
        <v>1</v>
      </c>
      <c r="I96" s="221"/>
      <c r="J96" s="222">
        <f>ROUND(I96*H96,2)</f>
        <v>0</v>
      </c>
      <c r="K96" s="218" t="s">
        <v>221</v>
      </c>
      <c r="L96" s="48"/>
      <c r="M96" s="223" t="s">
        <v>32</v>
      </c>
      <c r="N96" s="224" t="s">
        <v>47</v>
      </c>
      <c r="O96" s="88"/>
      <c r="P96" s="225">
        <f>O96*H96</f>
        <v>0</v>
      </c>
      <c r="Q96" s="225">
        <v>0</v>
      </c>
      <c r="R96" s="225">
        <f>Q96*H96</f>
        <v>0</v>
      </c>
      <c r="S96" s="225">
        <v>0</v>
      </c>
      <c r="T96" s="226">
        <f>S96*H96</f>
        <v>0</v>
      </c>
      <c r="U96" s="42"/>
      <c r="V96" s="42"/>
      <c r="W96" s="42"/>
      <c r="X96" s="42"/>
      <c r="Y96" s="42"/>
      <c r="Z96" s="42"/>
      <c r="AA96" s="42"/>
      <c r="AB96" s="42"/>
      <c r="AC96" s="42"/>
      <c r="AD96" s="42"/>
      <c r="AE96" s="42"/>
      <c r="AR96" s="227" t="s">
        <v>1370</v>
      </c>
      <c r="AT96" s="227" t="s">
        <v>217</v>
      </c>
      <c r="AU96" s="227" t="s">
        <v>85</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1370</v>
      </c>
      <c r="BM96" s="227" t="s">
        <v>5884</v>
      </c>
    </row>
    <row r="97" s="2" customFormat="1">
      <c r="A97" s="42"/>
      <c r="B97" s="43"/>
      <c r="C97" s="44"/>
      <c r="D97" s="229" t="s">
        <v>223</v>
      </c>
      <c r="E97" s="44"/>
      <c r="F97" s="230" t="s">
        <v>5885</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223</v>
      </c>
      <c r="AU97" s="20" t="s">
        <v>85</v>
      </c>
    </row>
    <row r="98" s="2" customFormat="1">
      <c r="A98" s="42"/>
      <c r="B98" s="43"/>
      <c r="C98" s="44"/>
      <c r="D98" s="236" t="s">
        <v>283</v>
      </c>
      <c r="E98" s="44"/>
      <c r="F98" s="267" t="s">
        <v>5886</v>
      </c>
      <c r="G98" s="44"/>
      <c r="H98" s="44"/>
      <c r="I98" s="231"/>
      <c r="J98" s="44"/>
      <c r="K98" s="44"/>
      <c r="L98" s="48"/>
      <c r="M98" s="232"/>
      <c r="N98" s="233"/>
      <c r="O98" s="88"/>
      <c r="P98" s="88"/>
      <c r="Q98" s="88"/>
      <c r="R98" s="88"/>
      <c r="S98" s="88"/>
      <c r="T98" s="89"/>
      <c r="U98" s="42"/>
      <c r="V98" s="42"/>
      <c r="W98" s="42"/>
      <c r="X98" s="42"/>
      <c r="Y98" s="42"/>
      <c r="Z98" s="42"/>
      <c r="AA98" s="42"/>
      <c r="AB98" s="42"/>
      <c r="AC98" s="42"/>
      <c r="AD98" s="42"/>
      <c r="AE98" s="42"/>
      <c r="AT98" s="20" t="s">
        <v>283</v>
      </c>
      <c r="AU98" s="20" t="s">
        <v>85</v>
      </c>
    </row>
    <row r="99" s="2" customFormat="1" ht="16.5" customHeight="1">
      <c r="A99" s="42"/>
      <c r="B99" s="43"/>
      <c r="C99" s="216" t="s">
        <v>234</v>
      </c>
      <c r="D99" s="216" t="s">
        <v>217</v>
      </c>
      <c r="E99" s="217" t="s">
        <v>5887</v>
      </c>
      <c r="F99" s="218" t="s">
        <v>5888</v>
      </c>
      <c r="G99" s="219" t="s">
        <v>5727</v>
      </c>
      <c r="H99" s="220">
        <v>1</v>
      </c>
      <c r="I99" s="221"/>
      <c r="J99" s="222">
        <f>ROUND(I99*H99,2)</f>
        <v>0</v>
      </c>
      <c r="K99" s="218" t="s">
        <v>221</v>
      </c>
      <c r="L99" s="48"/>
      <c r="M99" s="223" t="s">
        <v>32</v>
      </c>
      <c r="N99" s="224" t="s">
        <v>47</v>
      </c>
      <c r="O99" s="88"/>
      <c r="P99" s="225">
        <f>O99*H99</f>
        <v>0</v>
      </c>
      <c r="Q99" s="225">
        <v>0</v>
      </c>
      <c r="R99" s="225">
        <f>Q99*H99</f>
        <v>0</v>
      </c>
      <c r="S99" s="225">
        <v>0</v>
      </c>
      <c r="T99" s="226">
        <f>S99*H99</f>
        <v>0</v>
      </c>
      <c r="U99" s="42"/>
      <c r="V99" s="42"/>
      <c r="W99" s="42"/>
      <c r="X99" s="42"/>
      <c r="Y99" s="42"/>
      <c r="Z99" s="42"/>
      <c r="AA99" s="42"/>
      <c r="AB99" s="42"/>
      <c r="AC99" s="42"/>
      <c r="AD99" s="42"/>
      <c r="AE99" s="42"/>
      <c r="AR99" s="227" t="s">
        <v>1370</v>
      </c>
      <c r="AT99" s="227" t="s">
        <v>217</v>
      </c>
      <c r="AU99" s="227" t="s">
        <v>85</v>
      </c>
      <c r="AY99" s="20" t="s">
        <v>214</v>
      </c>
      <c r="BE99" s="228">
        <f>IF(N99="základní",J99,0)</f>
        <v>0</v>
      </c>
      <c r="BF99" s="228">
        <f>IF(N99="snížená",J99,0)</f>
        <v>0</v>
      </c>
      <c r="BG99" s="228">
        <f>IF(N99="zákl. přenesená",J99,0)</f>
        <v>0</v>
      </c>
      <c r="BH99" s="228">
        <f>IF(N99="sníž. přenesená",J99,0)</f>
        <v>0</v>
      </c>
      <c r="BI99" s="228">
        <f>IF(N99="nulová",J99,0)</f>
        <v>0</v>
      </c>
      <c r="BJ99" s="20" t="s">
        <v>83</v>
      </c>
      <c r="BK99" s="228">
        <f>ROUND(I99*H99,2)</f>
        <v>0</v>
      </c>
      <c r="BL99" s="20" t="s">
        <v>1370</v>
      </c>
      <c r="BM99" s="227" t="s">
        <v>5889</v>
      </c>
    </row>
    <row r="100" s="2" customFormat="1">
      <c r="A100" s="42"/>
      <c r="B100" s="43"/>
      <c r="C100" s="44"/>
      <c r="D100" s="229" t="s">
        <v>223</v>
      </c>
      <c r="E100" s="44"/>
      <c r="F100" s="230" t="s">
        <v>5890</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223</v>
      </c>
      <c r="AU100" s="20" t="s">
        <v>85</v>
      </c>
    </row>
    <row r="101" s="2" customFormat="1" ht="16.5" customHeight="1">
      <c r="A101" s="42"/>
      <c r="B101" s="43"/>
      <c r="C101" s="216" t="s">
        <v>215</v>
      </c>
      <c r="D101" s="216" t="s">
        <v>217</v>
      </c>
      <c r="E101" s="217" t="s">
        <v>5891</v>
      </c>
      <c r="F101" s="218" t="s">
        <v>5892</v>
      </c>
      <c r="G101" s="219" t="s">
        <v>5727</v>
      </c>
      <c r="H101" s="220">
        <v>1</v>
      </c>
      <c r="I101" s="221"/>
      <c r="J101" s="222">
        <f>ROUND(I101*H101,2)</f>
        <v>0</v>
      </c>
      <c r="K101" s="218" t="s">
        <v>32</v>
      </c>
      <c r="L101" s="48"/>
      <c r="M101" s="223" t="s">
        <v>32</v>
      </c>
      <c r="N101" s="224" t="s">
        <v>47</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1370</v>
      </c>
      <c r="AT101" s="227" t="s">
        <v>217</v>
      </c>
      <c r="AU101" s="227" t="s">
        <v>85</v>
      </c>
      <c r="AY101" s="20" t="s">
        <v>214</v>
      </c>
      <c r="BE101" s="228">
        <f>IF(N101="základní",J101,0)</f>
        <v>0</v>
      </c>
      <c r="BF101" s="228">
        <f>IF(N101="snížená",J101,0)</f>
        <v>0</v>
      </c>
      <c r="BG101" s="228">
        <f>IF(N101="zákl. přenesená",J101,0)</f>
        <v>0</v>
      </c>
      <c r="BH101" s="228">
        <f>IF(N101="sníž. přenesená",J101,0)</f>
        <v>0</v>
      </c>
      <c r="BI101" s="228">
        <f>IF(N101="nulová",J101,0)</f>
        <v>0</v>
      </c>
      <c r="BJ101" s="20" t="s">
        <v>83</v>
      </c>
      <c r="BK101" s="228">
        <f>ROUND(I101*H101,2)</f>
        <v>0</v>
      </c>
      <c r="BL101" s="20" t="s">
        <v>1370</v>
      </c>
      <c r="BM101" s="227" t="s">
        <v>5893</v>
      </c>
    </row>
    <row r="102" s="2" customFormat="1" ht="16.5" customHeight="1">
      <c r="A102" s="42"/>
      <c r="B102" s="43"/>
      <c r="C102" s="216" t="s">
        <v>246</v>
      </c>
      <c r="D102" s="216" t="s">
        <v>217</v>
      </c>
      <c r="E102" s="217" t="s">
        <v>5894</v>
      </c>
      <c r="F102" s="218" t="s">
        <v>5895</v>
      </c>
      <c r="G102" s="219" t="s">
        <v>5727</v>
      </c>
      <c r="H102" s="220">
        <v>1</v>
      </c>
      <c r="I102" s="221"/>
      <c r="J102" s="222">
        <f>ROUND(I102*H102,2)</f>
        <v>0</v>
      </c>
      <c r="K102" s="218" t="s">
        <v>221</v>
      </c>
      <c r="L102" s="48"/>
      <c r="M102" s="223" t="s">
        <v>32</v>
      </c>
      <c r="N102" s="224" t="s">
        <v>47</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1370</v>
      </c>
      <c r="AT102" s="227" t="s">
        <v>217</v>
      </c>
      <c r="AU102" s="227" t="s">
        <v>85</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1370</v>
      </c>
      <c r="BM102" s="227" t="s">
        <v>5896</v>
      </c>
    </row>
    <row r="103" s="2" customFormat="1">
      <c r="A103" s="42"/>
      <c r="B103" s="43"/>
      <c r="C103" s="44"/>
      <c r="D103" s="229" t="s">
        <v>223</v>
      </c>
      <c r="E103" s="44"/>
      <c r="F103" s="230" t="s">
        <v>5897</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223</v>
      </c>
      <c r="AU103" s="20" t="s">
        <v>85</v>
      </c>
    </row>
    <row r="104" s="2" customFormat="1">
      <c r="A104" s="42"/>
      <c r="B104" s="43"/>
      <c r="C104" s="44"/>
      <c r="D104" s="236" t="s">
        <v>283</v>
      </c>
      <c r="E104" s="44"/>
      <c r="F104" s="267" t="s">
        <v>5898</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283</v>
      </c>
      <c r="AU104" s="20" t="s">
        <v>85</v>
      </c>
    </row>
    <row r="105" s="2" customFormat="1" ht="16.5" customHeight="1">
      <c r="A105" s="42"/>
      <c r="B105" s="43"/>
      <c r="C105" s="216" t="s">
        <v>244</v>
      </c>
      <c r="D105" s="216" t="s">
        <v>217</v>
      </c>
      <c r="E105" s="217" t="s">
        <v>5899</v>
      </c>
      <c r="F105" s="218" t="s">
        <v>5900</v>
      </c>
      <c r="G105" s="219" t="s">
        <v>5727</v>
      </c>
      <c r="H105" s="220">
        <v>1</v>
      </c>
      <c r="I105" s="221"/>
      <c r="J105" s="222">
        <f>ROUND(I105*H105,2)</f>
        <v>0</v>
      </c>
      <c r="K105" s="218" t="s">
        <v>221</v>
      </c>
      <c r="L105" s="48"/>
      <c r="M105" s="223" t="s">
        <v>32</v>
      </c>
      <c r="N105" s="224" t="s">
        <v>47</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1370</v>
      </c>
      <c r="AT105" s="227" t="s">
        <v>217</v>
      </c>
      <c r="AU105" s="227" t="s">
        <v>85</v>
      </c>
      <c r="AY105" s="20" t="s">
        <v>214</v>
      </c>
      <c r="BE105" s="228">
        <f>IF(N105="základní",J105,0)</f>
        <v>0</v>
      </c>
      <c r="BF105" s="228">
        <f>IF(N105="snížená",J105,0)</f>
        <v>0</v>
      </c>
      <c r="BG105" s="228">
        <f>IF(N105="zákl. přenesená",J105,0)</f>
        <v>0</v>
      </c>
      <c r="BH105" s="228">
        <f>IF(N105="sníž. přenesená",J105,0)</f>
        <v>0</v>
      </c>
      <c r="BI105" s="228">
        <f>IF(N105="nulová",J105,0)</f>
        <v>0</v>
      </c>
      <c r="BJ105" s="20" t="s">
        <v>83</v>
      </c>
      <c r="BK105" s="228">
        <f>ROUND(I105*H105,2)</f>
        <v>0</v>
      </c>
      <c r="BL105" s="20" t="s">
        <v>1370</v>
      </c>
      <c r="BM105" s="227" t="s">
        <v>5901</v>
      </c>
    </row>
    <row r="106" s="2" customFormat="1">
      <c r="A106" s="42"/>
      <c r="B106" s="43"/>
      <c r="C106" s="44"/>
      <c r="D106" s="229" t="s">
        <v>223</v>
      </c>
      <c r="E106" s="44"/>
      <c r="F106" s="230" t="s">
        <v>5902</v>
      </c>
      <c r="G106" s="44"/>
      <c r="H106" s="44"/>
      <c r="I106" s="231"/>
      <c r="J106" s="44"/>
      <c r="K106" s="44"/>
      <c r="L106" s="48"/>
      <c r="M106" s="232"/>
      <c r="N106" s="233"/>
      <c r="O106" s="88"/>
      <c r="P106" s="88"/>
      <c r="Q106" s="88"/>
      <c r="R106" s="88"/>
      <c r="S106" s="88"/>
      <c r="T106" s="89"/>
      <c r="U106" s="42"/>
      <c r="V106" s="42"/>
      <c r="W106" s="42"/>
      <c r="X106" s="42"/>
      <c r="Y106" s="42"/>
      <c r="Z106" s="42"/>
      <c r="AA106" s="42"/>
      <c r="AB106" s="42"/>
      <c r="AC106" s="42"/>
      <c r="AD106" s="42"/>
      <c r="AE106" s="42"/>
      <c r="AT106" s="20" t="s">
        <v>223</v>
      </c>
      <c r="AU106" s="20" t="s">
        <v>85</v>
      </c>
    </row>
    <row r="107" s="2" customFormat="1" ht="16.5" customHeight="1">
      <c r="A107" s="42"/>
      <c r="B107" s="43"/>
      <c r="C107" s="216" t="s">
        <v>261</v>
      </c>
      <c r="D107" s="216" t="s">
        <v>217</v>
      </c>
      <c r="E107" s="217" t="s">
        <v>5903</v>
      </c>
      <c r="F107" s="218" t="s">
        <v>5904</v>
      </c>
      <c r="G107" s="219" t="s">
        <v>5727</v>
      </c>
      <c r="H107" s="220">
        <v>1</v>
      </c>
      <c r="I107" s="221"/>
      <c r="J107" s="222">
        <f>ROUND(I107*H107,2)</f>
        <v>0</v>
      </c>
      <c r="K107" s="218" t="s">
        <v>221</v>
      </c>
      <c r="L107" s="48"/>
      <c r="M107" s="223" t="s">
        <v>32</v>
      </c>
      <c r="N107" s="224" t="s">
        <v>47</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1370</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1370</v>
      </c>
      <c r="BM107" s="227" t="s">
        <v>5905</v>
      </c>
    </row>
    <row r="108" s="2" customFormat="1">
      <c r="A108" s="42"/>
      <c r="B108" s="43"/>
      <c r="C108" s="44"/>
      <c r="D108" s="229" t="s">
        <v>223</v>
      </c>
      <c r="E108" s="44"/>
      <c r="F108" s="230" t="s">
        <v>5906</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2" customFormat="1">
      <c r="A109" s="42"/>
      <c r="B109" s="43"/>
      <c r="C109" s="44"/>
      <c r="D109" s="236" t="s">
        <v>283</v>
      </c>
      <c r="E109" s="44"/>
      <c r="F109" s="267" t="s">
        <v>5907</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283</v>
      </c>
      <c r="AU109" s="20" t="s">
        <v>85</v>
      </c>
    </row>
    <row r="110" s="12" customFormat="1" ht="22.8" customHeight="1">
      <c r="A110" s="12"/>
      <c r="B110" s="200"/>
      <c r="C110" s="201"/>
      <c r="D110" s="202" t="s">
        <v>75</v>
      </c>
      <c r="E110" s="214" t="s">
        <v>5908</v>
      </c>
      <c r="F110" s="214" t="s">
        <v>5909</v>
      </c>
      <c r="G110" s="201"/>
      <c r="H110" s="201"/>
      <c r="I110" s="204"/>
      <c r="J110" s="215">
        <f>BK110</f>
        <v>0</v>
      </c>
      <c r="K110" s="201"/>
      <c r="L110" s="206"/>
      <c r="M110" s="207"/>
      <c r="N110" s="208"/>
      <c r="O110" s="208"/>
      <c r="P110" s="209">
        <f>SUM(P111:P119)</f>
        <v>0</v>
      </c>
      <c r="Q110" s="208"/>
      <c r="R110" s="209">
        <f>SUM(R111:R119)</f>
        <v>0</v>
      </c>
      <c r="S110" s="208"/>
      <c r="T110" s="210">
        <f>SUM(T111:T119)</f>
        <v>0</v>
      </c>
      <c r="U110" s="12"/>
      <c r="V110" s="12"/>
      <c r="W110" s="12"/>
      <c r="X110" s="12"/>
      <c r="Y110" s="12"/>
      <c r="Z110" s="12"/>
      <c r="AA110" s="12"/>
      <c r="AB110" s="12"/>
      <c r="AC110" s="12"/>
      <c r="AD110" s="12"/>
      <c r="AE110" s="12"/>
      <c r="AR110" s="211" t="s">
        <v>246</v>
      </c>
      <c r="AT110" s="212" t="s">
        <v>75</v>
      </c>
      <c r="AU110" s="212" t="s">
        <v>83</v>
      </c>
      <c r="AY110" s="211" t="s">
        <v>214</v>
      </c>
      <c r="BK110" s="213">
        <f>SUM(BK111:BK119)</f>
        <v>0</v>
      </c>
    </row>
    <row r="111" s="2" customFormat="1" ht="16.5" customHeight="1">
      <c r="A111" s="42"/>
      <c r="B111" s="43"/>
      <c r="C111" s="216" t="s">
        <v>269</v>
      </c>
      <c r="D111" s="216" t="s">
        <v>217</v>
      </c>
      <c r="E111" s="217" t="s">
        <v>5910</v>
      </c>
      <c r="F111" s="218" t="s">
        <v>5909</v>
      </c>
      <c r="G111" s="219" t="s">
        <v>5727</v>
      </c>
      <c r="H111" s="220">
        <v>1</v>
      </c>
      <c r="I111" s="221"/>
      <c r="J111" s="222">
        <f>ROUND(I111*H111,2)</f>
        <v>0</v>
      </c>
      <c r="K111" s="218" t="s">
        <v>221</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1370</v>
      </c>
      <c r="AT111" s="227" t="s">
        <v>217</v>
      </c>
      <c r="AU111" s="227" t="s">
        <v>85</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1370</v>
      </c>
      <c r="BM111" s="227" t="s">
        <v>5911</v>
      </c>
    </row>
    <row r="112" s="2" customFormat="1">
      <c r="A112" s="42"/>
      <c r="B112" s="43"/>
      <c r="C112" s="44"/>
      <c r="D112" s="229" t="s">
        <v>223</v>
      </c>
      <c r="E112" s="44"/>
      <c r="F112" s="230" t="s">
        <v>5912</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223</v>
      </c>
      <c r="AU112" s="20" t="s">
        <v>85</v>
      </c>
    </row>
    <row r="113" s="2" customFormat="1" ht="16.5" customHeight="1">
      <c r="A113" s="42"/>
      <c r="B113" s="43"/>
      <c r="C113" s="216" t="s">
        <v>273</v>
      </c>
      <c r="D113" s="216" t="s">
        <v>217</v>
      </c>
      <c r="E113" s="217" t="s">
        <v>5913</v>
      </c>
      <c r="F113" s="218" t="s">
        <v>5914</v>
      </c>
      <c r="G113" s="219" t="s">
        <v>5727</v>
      </c>
      <c r="H113" s="220">
        <v>1</v>
      </c>
      <c r="I113" s="221"/>
      <c r="J113" s="222">
        <f>ROUND(I113*H113,2)</f>
        <v>0</v>
      </c>
      <c r="K113" s="218" t="s">
        <v>221</v>
      </c>
      <c r="L113" s="48"/>
      <c r="M113" s="223" t="s">
        <v>32</v>
      </c>
      <c r="N113" s="224" t="s">
        <v>47</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1370</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1370</v>
      </c>
      <c r="BM113" s="227" t="s">
        <v>5915</v>
      </c>
    </row>
    <row r="114" s="2" customFormat="1">
      <c r="A114" s="42"/>
      <c r="B114" s="43"/>
      <c r="C114" s="44"/>
      <c r="D114" s="229" t="s">
        <v>223</v>
      </c>
      <c r="E114" s="44"/>
      <c r="F114" s="230" t="s">
        <v>5916</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223</v>
      </c>
      <c r="AU114" s="20" t="s">
        <v>85</v>
      </c>
    </row>
    <row r="115" s="2" customFormat="1">
      <c r="A115" s="42"/>
      <c r="B115" s="43"/>
      <c r="C115" s="44"/>
      <c r="D115" s="236" t="s">
        <v>283</v>
      </c>
      <c r="E115" s="44"/>
      <c r="F115" s="267" t="s">
        <v>5917</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283</v>
      </c>
      <c r="AU115" s="20" t="s">
        <v>85</v>
      </c>
    </row>
    <row r="116" s="2" customFormat="1" ht="16.5" customHeight="1">
      <c r="A116" s="42"/>
      <c r="B116" s="43"/>
      <c r="C116" s="216" t="s">
        <v>277</v>
      </c>
      <c r="D116" s="216" t="s">
        <v>217</v>
      </c>
      <c r="E116" s="217" t="s">
        <v>5918</v>
      </c>
      <c r="F116" s="218" t="s">
        <v>5919</v>
      </c>
      <c r="G116" s="219" t="s">
        <v>5727</v>
      </c>
      <c r="H116" s="220">
        <v>1</v>
      </c>
      <c r="I116" s="221"/>
      <c r="J116" s="222">
        <f>ROUND(I116*H116,2)</f>
        <v>0</v>
      </c>
      <c r="K116" s="218" t="s">
        <v>221</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1370</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1370</v>
      </c>
      <c r="BM116" s="227" t="s">
        <v>5920</v>
      </c>
    </row>
    <row r="117" s="2" customFormat="1">
      <c r="A117" s="42"/>
      <c r="B117" s="43"/>
      <c r="C117" s="44"/>
      <c r="D117" s="229" t="s">
        <v>223</v>
      </c>
      <c r="E117" s="44"/>
      <c r="F117" s="230" t="s">
        <v>5921</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2" customFormat="1" ht="16.5" customHeight="1">
      <c r="A118" s="42"/>
      <c r="B118" s="43"/>
      <c r="C118" s="216" t="s">
        <v>301</v>
      </c>
      <c r="D118" s="216" t="s">
        <v>217</v>
      </c>
      <c r="E118" s="217" t="s">
        <v>5922</v>
      </c>
      <c r="F118" s="218" t="s">
        <v>5923</v>
      </c>
      <c r="G118" s="219" t="s">
        <v>5727</v>
      </c>
      <c r="H118" s="220">
        <v>1</v>
      </c>
      <c r="I118" s="221"/>
      <c r="J118" s="222">
        <f>ROUND(I118*H118,2)</f>
        <v>0</v>
      </c>
      <c r="K118" s="218" t="s">
        <v>221</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1370</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1370</v>
      </c>
      <c r="BM118" s="227" t="s">
        <v>5924</v>
      </c>
    </row>
    <row r="119" s="2" customFormat="1">
      <c r="A119" s="42"/>
      <c r="B119" s="43"/>
      <c r="C119" s="44"/>
      <c r="D119" s="229" t="s">
        <v>223</v>
      </c>
      <c r="E119" s="44"/>
      <c r="F119" s="230" t="s">
        <v>5925</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12" customFormat="1" ht="22.8" customHeight="1">
      <c r="A120" s="12"/>
      <c r="B120" s="200"/>
      <c r="C120" s="201"/>
      <c r="D120" s="202" t="s">
        <v>75</v>
      </c>
      <c r="E120" s="214" t="s">
        <v>1366</v>
      </c>
      <c r="F120" s="214" t="s">
        <v>1367</v>
      </c>
      <c r="G120" s="201"/>
      <c r="H120" s="201"/>
      <c r="I120" s="204"/>
      <c r="J120" s="215">
        <f>BK120</f>
        <v>0</v>
      </c>
      <c r="K120" s="201"/>
      <c r="L120" s="206"/>
      <c r="M120" s="207"/>
      <c r="N120" s="208"/>
      <c r="O120" s="208"/>
      <c r="P120" s="209">
        <f>SUM(P121:P130)</f>
        <v>0</v>
      </c>
      <c r="Q120" s="208"/>
      <c r="R120" s="209">
        <f>SUM(R121:R130)</f>
        <v>0</v>
      </c>
      <c r="S120" s="208"/>
      <c r="T120" s="210">
        <f>SUM(T121:T130)</f>
        <v>0</v>
      </c>
      <c r="U120" s="12"/>
      <c r="V120" s="12"/>
      <c r="W120" s="12"/>
      <c r="X120" s="12"/>
      <c r="Y120" s="12"/>
      <c r="Z120" s="12"/>
      <c r="AA120" s="12"/>
      <c r="AB120" s="12"/>
      <c r="AC120" s="12"/>
      <c r="AD120" s="12"/>
      <c r="AE120" s="12"/>
      <c r="AR120" s="211" t="s">
        <v>246</v>
      </c>
      <c r="AT120" s="212" t="s">
        <v>75</v>
      </c>
      <c r="AU120" s="212" t="s">
        <v>83</v>
      </c>
      <c r="AY120" s="211" t="s">
        <v>214</v>
      </c>
      <c r="BK120" s="213">
        <f>SUM(BK121:BK130)</f>
        <v>0</v>
      </c>
    </row>
    <row r="121" s="2" customFormat="1" ht="16.5" customHeight="1">
      <c r="A121" s="42"/>
      <c r="B121" s="43"/>
      <c r="C121" s="216" t="s">
        <v>8</v>
      </c>
      <c r="D121" s="216" t="s">
        <v>217</v>
      </c>
      <c r="E121" s="217" t="s">
        <v>5926</v>
      </c>
      <c r="F121" s="218" t="s">
        <v>5927</v>
      </c>
      <c r="G121" s="219" t="s">
        <v>5727</v>
      </c>
      <c r="H121" s="220">
        <v>1</v>
      </c>
      <c r="I121" s="221"/>
      <c r="J121" s="222">
        <f>ROUND(I121*H121,2)</f>
        <v>0</v>
      </c>
      <c r="K121" s="218" t="s">
        <v>221</v>
      </c>
      <c r="L121" s="48"/>
      <c r="M121" s="223" t="s">
        <v>32</v>
      </c>
      <c r="N121" s="224" t="s">
        <v>47</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1370</v>
      </c>
      <c r="AT121" s="227" t="s">
        <v>217</v>
      </c>
      <c r="AU121" s="227" t="s">
        <v>85</v>
      </c>
      <c r="AY121" s="20" t="s">
        <v>214</v>
      </c>
      <c r="BE121" s="228">
        <f>IF(N121="základní",J121,0)</f>
        <v>0</v>
      </c>
      <c r="BF121" s="228">
        <f>IF(N121="snížená",J121,0)</f>
        <v>0</v>
      </c>
      <c r="BG121" s="228">
        <f>IF(N121="zákl. přenesená",J121,0)</f>
        <v>0</v>
      </c>
      <c r="BH121" s="228">
        <f>IF(N121="sníž. přenesená",J121,0)</f>
        <v>0</v>
      </c>
      <c r="BI121" s="228">
        <f>IF(N121="nulová",J121,0)</f>
        <v>0</v>
      </c>
      <c r="BJ121" s="20" t="s">
        <v>83</v>
      </c>
      <c r="BK121" s="228">
        <f>ROUND(I121*H121,2)</f>
        <v>0</v>
      </c>
      <c r="BL121" s="20" t="s">
        <v>1370</v>
      </c>
      <c r="BM121" s="227" t="s">
        <v>5928</v>
      </c>
    </row>
    <row r="122" s="2" customFormat="1">
      <c r="A122" s="42"/>
      <c r="B122" s="43"/>
      <c r="C122" s="44"/>
      <c r="D122" s="229" t="s">
        <v>223</v>
      </c>
      <c r="E122" s="44"/>
      <c r="F122" s="230" t="s">
        <v>5929</v>
      </c>
      <c r="G122" s="44"/>
      <c r="H122" s="44"/>
      <c r="I122" s="231"/>
      <c r="J122" s="44"/>
      <c r="K122" s="44"/>
      <c r="L122" s="48"/>
      <c r="M122" s="232"/>
      <c r="N122" s="233"/>
      <c r="O122" s="88"/>
      <c r="P122" s="88"/>
      <c r="Q122" s="88"/>
      <c r="R122" s="88"/>
      <c r="S122" s="88"/>
      <c r="T122" s="89"/>
      <c r="U122" s="42"/>
      <c r="V122" s="42"/>
      <c r="W122" s="42"/>
      <c r="X122" s="42"/>
      <c r="Y122" s="42"/>
      <c r="Z122" s="42"/>
      <c r="AA122" s="42"/>
      <c r="AB122" s="42"/>
      <c r="AC122" s="42"/>
      <c r="AD122" s="42"/>
      <c r="AE122" s="42"/>
      <c r="AT122" s="20" t="s">
        <v>223</v>
      </c>
      <c r="AU122" s="20" t="s">
        <v>85</v>
      </c>
    </row>
    <row r="123" s="2" customFormat="1" ht="16.5" customHeight="1">
      <c r="A123" s="42"/>
      <c r="B123" s="43"/>
      <c r="C123" s="216" t="s">
        <v>312</v>
      </c>
      <c r="D123" s="216" t="s">
        <v>217</v>
      </c>
      <c r="E123" s="217" t="s">
        <v>5930</v>
      </c>
      <c r="F123" s="218" t="s">
        <v>5931</v>
      </c>
      <c r="G123" s="219" t="s">
        <v>5727</v>
      </c>
      <c r="H123" s="220">
        <v>1</v>
      </c>
      <c r="I123" s="221"/>
      <c r="J123" s="222">
        <f>ROUND(I123*H123,2)</f>
        <v>0</v>
      </c>
      <c r="K123" s="218" t="s">
        <v>32</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1370</v>
      </c>
      <c r="AT123" s="227" t="s">
        <v>217</v>
      </c>
      <c r="AU123" s="227" t="s">
        <v>85</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1370</v>
      </c>
      <c r="BM123" s="227" t="s">
        <v>5932</v>
      </c>
    </row>
    <row r="124" s="2" customFormat="1" ht="16.5" customHeight="1">
      <c r="A124" s="42"/>
      <c r="B124" s="43"/>
      <c r="C124" s="216" t="s">
        <v>317</v>
      </c>
      <c r="D124" s="216" t="s">
        <v>217</v>
      </c>
      <c r="E124" s="217" t="s">
        <v>5933</v>
      </c>
      <c r="F124" s="218" t="s">
        <v>5934</v>
      </c>
      <c r="G124" s="219" t="s">
        <v>5727</v>
      </c>
      <c r="H124" s="220">
        <v>1</v>
      </c>
      <c r="I124" s="221"/>
      <c r="J124" s="222">
        <f>ROUND(I124*H124,2)</f>
        <v>0</v>
      </c>
      <c r="K124" s="218" t="s">
        <v>221</v>
      </c>
      <c r="L124" s="48"/>
      <c r="M124" s="223" t="s">
        <v>32</v>
      </c>
      <c r="N124" s="224" t="s">
        <v>47</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1370</v>
      </c>
      <c r="AT124" s="227" t="s">
        <v>217</v>
      </c>
      <c r="AU124" s="227" t="s">
        <v>85</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1370</v>
      </c>
      <c r="BM124" s="227" t="s">
        <v>5935</v>
      </c>
    </row>
    <row r="125" s="2" customFormat="1">
      <c r="A125" s="42"/>
      <c r="B125" s="43"/>
      <c r="C125" s="44"/>
      <c r="D125" s="229" t="s">
        <v>223</v>
      </c>
      <c r="E125" s="44"/>
      <c r="F125" s="230" t="s">
        <v>5936</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223</v>
      </c>
      <c r="AU125" s="20" t="s">
        <v>85</v>
      </c>
    </row>
    <row r="126" s="2" customFormat="1">
      <c r="A126" s="42"/>
      <c r="B126" s="43"/>
      <c r="C126" s="44"/>
      <c r="D126" s="236" t="s">
        <v>283</v>
      </c>
      <c r="E126" s="44"/>
      <c r="F126" s="267" t="s">
        <v>5937</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283</v>
      </c>
      <c r="AU126" s="20" t="s">
        <v>85</v>
      </c>
    </row>
    <row r="127" s="2" customFormat="1" ht="16.5" customHeight="1">
      <c r="A127" s="42"/>
      <c r="B127" s="43"/>
      <c r="C127" s="216" t="s">
        <v>324</v>
      </c>
      <c r="D127" s="216" t="s">
        <v>217</v>
      </c>
      <c r="E127" s="217" t="s">
        <v>5938</v>
      </c>
      <c r="F127" s="218" t="s">
        <v>5939</v>
      </c>
      <c r="G127" s="219" t="s">
        <v>5727</v>
      </c>
      <c r="H127" s="220">
        <v>1</v>
      </c>
      <c r="I127" s="221"/>
      <c r="J127" s="222">
        <f>ROUND(I127*H127,2)</f>
        <v>0</v>
      </c>
      <c r="K127" s="218" t="s">
        <v>221</v>
      </c>
      <c r="L127" s="48"/>
      <c r="M127" s="223" t="s">
        <v>32</v>
      </c>
      <c r="N127" s="224" t="s">
        <v>47</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1370</v>
      </c>
      <c r="AT127" s="227" t="s">
        <v>217</v>
      </c>
      <c r="AU127" s="227" t="s">
        <v>85</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1370</v>
      </c>
      <c r="BM127" s="227" t="s">
        <v>5940</v>
      </c>
    </row>
    <row r="128" s="2" customFormat="1">
      <c r="A128" s="42"/>
      <c r="B128" s="43"/>
      <c r="C128" s="44"/>
      <c r="D128" s="229" t="s">
        <v>223</v>
      </c>
      <c r="E128" s="44"/>
      <c r="F128" s="230" t="s">
        <v>5941</v>
      </c>
      <c r="G128" s="44"/>
      <c r="H128" s="44"/>
      <c r="I128" s="231"/>
      <c r="J128" s="44"/>
      <c r="K128" s="44"/>
      <c r="L128" s="48"/>
      <c r="M128" s="232"/>
      <c r="N128" s="233"/>
      <c r="O128" s="88"/>
      <c r="P128" s="88"/>
      <c r="Q128" s="88"/>
      <c r="R128" s="88"/>
      <c r="S128" s="88"/>
      <c r="T128" s="89"/>
      <c r="U128" s="42"/>
      <c r="V128" s="42"/>
      <c r="W128" s="42"/>
      <c r="X128" s="42"/>
      <c r="Y128" s="42"/>
      <c r="Z128" s="42"/>
      <c r="AA128" s="42"/>
      <c r="AB128" s="42"/>
      <c r="AC128" s="42"/>
      <c r="AD128" s="42"/>
      <c r="AE128" s="42"/>
      <c r="AT128" s="20" t="s">
        <v>223</v>
      </c>
      <c r="AU128" s="20" t="s">
        <v>85</v>
      </c>
    </row>
    <row r="129" s="2" customFormat="1" ht="16.5" customHeight="1">
      <c r="A129" s="42"/>
      <c r="B129" s="43"/>
      <c r="C129" s="216" t="s">
        <v>334</v>
      </c>
      <c r="D129" s="216" t="s">
        <v>217</v>
      </c>
      <c r="E129" s="217" t="s">
        <v>2825</v>
      </c>
      <c r="F129" s="218" t="s">
        <v>2826</v>
      </c>
      <c r="G129" s="219" t="s">
        <v>5727</v>
      </c>
      <c r="H129" s="220">
        <v>1</v>
      </c>
      <c r="I129" s="221"/>
      <c r="J129" s="222">
        <f>ROUND(I129*H129,2)</f>
        <v>0</v>
      </c>
      <c r="K129" s="218" t="s">
        <v>221</v>
      </c>
      <c r="L129" s="48"/>
      <c r="M129" s="223" t="s">
        <v>32</v>
      </c>
      <c r="N129" s="224" t="s">
        <v>47</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1370</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1370</v>
      </c>
      <c r="BM129" s="227" t="s">
        <v>5942</v>
      </c>
    </row>
    <row r="130" s="2" customFormat="1">
      <c r="A130" s="42"/>
      <c r="B130" s="43"/>
      <c r="C130" s="44"/>
      <c r="D130" s="229" t="s">
        <v>223</v>
      </c>
      <c r="E130" s="44"/>
      <c r="F130" s="230" t="s">
        <v>2827</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12" customFormat="1" ht="22.8" customHeight="1">
      <c r="A131" s="12"/>
      <c r="B131" s="200"/>
      <c r="C131" s="201"/>
      <c r="D131" s="202" t="s">
        <v>75</v>
      </c>
      <c r="E131" s="214" t="s">
        <v>2810</v>
      </c>
      <c r="F131" s="214" t="s">
        <v>2811</v>
      </c>
      <c r="G131" s="201"/>
      <c r="H131" s="201"/>
      <c r="I131" s="204"/>
      <c r="J131" s="215">
        <f>BK131</f>
        <v>0</v>
      </c>
      <c r="K131" s="201"/>
      <c r="L131" s="206"/>
      <c r="M131" s="207"/>
      <c r="N131" s="208"/>
      <c r="O131" s="208"/>
      <c r="P131" s="209">
        <f>SUM(P132:P134)</f>
        <v>0</v>
      </c>
      <c r="Q131" s="208"/>
      <c r="R131" s="209">
        <f>SUM(R132:R134)</f>
        <v>0</v>
      </c>
      <c r="S131" s="208"/>
      <c r="T131" s="210">
        <f>SUM(T132:T134)</f>
        <v>0</v>
      </c>
      <c r="U131" s="12"/>
      <c r="V131" s="12"/>
      <c r="W131" s="12"/>
      <c r="X131" s="12"/>
      <c r="Y131" s="12"/>
      <c r="Z131" s="12"/>
      <c r="AA131" s="12"/>
      <c r="AB131" s="12"/>
      <c r="AC131" s="12"/>
      <c r="AD131" s="12"/>
      <c r="AE131" s="12"/>
      <c r="AR131" s="211" t="s">
        <v>246</v>
      </c>
      <c r="AT131" s="212" t="s">
        <v>75</v>
      </c>
      <c r="AU131" s="212" t="s">
        <v>83</v>
      </c>
      <c r="AY131" s="211" t="s">
        <v>214</v>
      </c>
      <c r="BK131" s="213">
        <f>SUM(BK132:BK134)</f>
        <v>0</v>
      </c>
    </row>
    <row r="132" s="2" customFormat="1" ht="16.5" customHeight="1">
      <c r="A132" s="42"/>
      <c r="B132" s="43"/>
      <c r="C132" s="216" t="s">
        <v>338</v>
      </c>
      <c r="D132" s="216" t="s">
        <v>217</v>
      </c>
      <c r="E132" s="217" t="s">
        <v>5943</v>
      </c>
      <c r="F132" s="218" t="s">
        <v>5944</v>
      </c>
      <c r="G132" s="219" t="s">
        <v>5727</v>
      </c>
      <c r="H132" s="220">
        <v>1</v>
      </c>
      <c r="I132" s="221"/>
      <c r="J132" s="222">
        <f>ROUND(I132*H132,2)</f>
        <v>0</v>
      </c>
      <c r="K132" s="218" t="s">
        <v>221</v>
      </c>
      <c r="L132" s="48"/>
      <c r="M132" s="223" t="s">
        <v>32</v>
      </c>
      <c r="N132" s="224" t="s">
        <v>47</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1370</v>
      </c>
      <c r="AT132" s="227" t="s">
        <v>217</v>
      </c>
      <c r="AU132" s="227" t="s">
        <v>85</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1370</v>
      </c>
      <c r="BM132" s="227" t="s">
        <v>5945</v>
      </c>
    </row>
    <row r="133" s="2" customFormat="1">
      <c r="A133" s="42"/>
      <c r="B133" s="43"/>
      <c r="C133" s="44"/>
      <c r="D133" s="229" t="s">
        <v>223</v>
      </c>
      <c r="E133" s="44"/>
      <c r="F133" s="230" t="s">
        <v>5946</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223</v>
      </c>
      <c r="AU133" s="20" t="s">
        <v>85</v>
      </c>
    </row>
    <row r="134" s="2" customFormat="1" ht="16.5" customHeight="1">
      <c r="A134" s="42"/>
      <c r="B134" s="43"/>
      <c r="C134" s="216" t="s">
        <v>344</v>
      </c>
      <c r="D134" s="216" t="s">
        <v>217</v>
      </c>
      <c r="E134" s="217" t="s">
        <v>5947</v>
      </c>
      <c r="F134" s="218" t="s">
        <v>5948</v>
      </c>
      <c r="G134" s="219" t="s">
        <v>5727</v>
      </c>
      <c r="H134" s="220">
        <v>1</v>
      </c>
      <c r="I134" s="221"/>
      <c r="J134" s="222">
        <f>ROUND(I134*H134,2)</f>
        <v>0</v>
      </c>
      <c r="K134" s="218" t="s">
        <v>32</v>
      </c>
      <c r="L134" s="48"/>
      <c r="M134" s="296" t="s">
        <v>32</v>
      </c>
      <c r="N134" s="297" t="s">
        <v>47</v>
      </c>
      <c r="O134" s="294"/>
      <c r="P134" s="298">
        <f>O134*H134</f>
        <v>0</v>
      </c>
      <c r="Q134" s="298">
        <v>0</v>
      </c>
      <c r="R134" s="298">
        <f>Q134*H134</f>
        <v>0</v>
      </c>
      <c r="S134" s="298">
        <v>0</v>
      </c>
      <c r="T134" s="299">
        <f>S134*H134</f>
        <v>0</v>
      </c>
      <c r="U134" s="42"/>
      <c r="V134" s="42"/>
      <c r="W134" s="42"/>
      <c r="X134" s="42"/>
      <c r="Y134" s="42"/>
      <c r="Z134" s="42"/>
      <c r="AA134" s="42"/>
      <c r="AB134" s="42"/>
      <c r="AC134" s="42"/>
      <c r="AD134" s="42"/>
      <c r="AE134" s="42"/>
      <c r="AR134" s="227" t="s">
        <v>1370</v>
      </c>
      <c r="AT134" s="227" t="s">
        <v>217</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1370</v>
      </c>
      <c r="BM134" s="227" t="s">
        <v>5949</v>
      </c>
    </row>
    <row r="135" s="2" customFormat="1" ht="6.96" customHeight="1">
      <c r="A135" s="42"/>
      <c r="B135" s="63"/>
      <c r="C135" s="64"/>
      <c r="D135" s="64"/>
      <c r="E135" s="64"/>
      <c r="F135" s="64"/>
      <c r="G135" s="64"/>
      <c r="H135" s="64"/>
      <c r="I135" s="64"/>
      <c r="J135" s="64"/>
      <c r="K135" s="64"/>
      <c r="L135" s="48"/>
      <c r="M135" s="42"/>
      <c r="O135" s="42"/>
      <c r="P135" s="42"/>
      <c r="Q135" s="42"/>
      <c r="R135" s="42"/>
      <c r="S135" s="42"/>
      <c r="T135" s="42"/>
      <c r="U135" s="42"/>
      <c r="V135" s="42"/>
      <c r="W135" s="42"/>
      <c r="X135" s="42"/>
      <c r="Y135" s="42"/>
      <c r="Z135" s="42"/>
      <c r="AA135" s="42"/>
      <c r="AB135" s="42"/>
      <c r="AC135" s="42"/>
      <c r="AD135" s="42"/>
      <c r="AE135" s="42"/>
    </row>
  </sheetData>
  <sheetProtection sheet="1" autoFilter="0" formatColumns="0" formatRows="0" objects="1" scenarios="1" spinCount="100000" saltValue="hcuIMF74kHa+1luJL/5NO9Y10BOLUeiUdtLCPSqaha5EYLITBo3wzjbowDHKc7NewAh9oRwPnQOZgMgQJTPB4Q==" hashValue="fMp2T/XxuGuIzygwYyBXC4wl+wq3MMkIqRCl0tT68vfkIwZ6ApRA2MWFLB271puqk6iwiSK+PYF+jVW5YN6ijQ==" algorithmName="SHA-512" password="CC35"/>
  <autoFilter ref="C89:K134"/>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011002000"/>
    <hyperlink ref="F97" r:id="rId2" display="https://podminky.urs.cz/item/CS_URS_2024_02/011503000"/>
    <hyperlink ref="F100" r:id="rId3" display="https://podminky.urs.cz/item/CS_URS_2024_02/011544000"/>
    <hyperlink ref="F103" r:id="rId4" display="https://podminky.urs.cz/item/CS_URS_2024_02/013244000"/>
    <hyperlink ref="F106" r:id="rId5" display="https://podminky.urs.cz/item/CS_URS_2024_02/013254000"/>
    <hyperlink ref="F108" r:id="rId6" display="https://podminky.urs.cz/item/CS_URS_2024_02/013294000"/>
    <hyperlink ref="F112" r:id="rId7" display="https://podminky.urs.cz/item/CS_URS_2024_02/030001000"/>
    <hyperlink ref="F114" r:id="rId8" display="https://podminky.urs.cz/item/CS_URS_2024_02/031303000"/>
    <hyperlink ref="F117" r:id="rId9" display="https://podminky.urs.cz/item/CS_URS_2024_02/032503000"/>
    <hyperlink ref="F119" r:id="rId10" display="https://podminky.urs.cz/item/CS_URS_2024_02/032903000"/>
    <hyperlink ref="F122" r:id="rId11" display="https://podminky.urs.cz/item/CS_URS_2024_02/042703000"/>
    <hyperlink ref="F125" r:id="rId12" display="https://podminky.urs.cz/item/CS_URS_2024_02/043234000"/>
    <hyperlink ref="F128" r:id="rId13" display="https://podminky.urs.cz/item/CS_URS_2024_02/045203000"/>
    <hyperlink ref="F130" r:id="rId14" display="https://podminky.urs.cz/item/CS_URS_2024_02/045303000"/>
    <hyperlink ref="F133" r:id="rId15" display="https://podminky.urs.cz/item/CS_URS_2024_02/091404000"/>
  </hyperlinks>
  <pageMargins left="0.39375" right="0.39375" top="0.39375" bottom="0.39375" header="0" footer="0"/>
  <pageSetup paperSize="9" orientation="portrait" blackAndWhite="1" fitToHeight="100"/>
  <headerFooter>
    <oddFooter>&amp;CStrana &amp;P z &amp;N</oddFooter>
  </headerFooter>
  <drawing r:id="rId16"/>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169</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2" customFormat="1" ht="12" customHeight="1">
      <c r="A8" s="42"/>
      <c r="B8" s="48"/>
      <c r="C8" s="42"/>
      <c r="D8" s="146" t="s">
        <v>171</v>
      </c>
      <c r="E8" s="42"/>
      <c r="F8" s="42"/>
      <c r="G8" s="42"/>
      <c r="H8" s="42"/>
      <c r="I8" s="42"/>
      <c r="J8" s="42"/>
      <c r="K8" s="42"/>
      <c r="L8" s="148"/>
      <c r="S8" s="42"/>
      <c r="T8" s="42"/>
      <c r="U8" s="42"/>
      <c r="V8" s="42"/>
      <c r="W8" s="42"/>
      <c r="X8" s="42"/>
      <c r="Y8" s="42"/>
      <c r="Z8" s="42"/>
      <c r="AA8" s="42"/>
      <c r="AB8" s="42"/>
      <c r="AC8" s="42"/>
      <c r="AD8" s="42"/>
      <c r="AE8" s="42"/>
    </row>
    <row r="9" s="2" customFormat="1" ht="16.5" customHeight="1">
      <c r="A9" s="42"/>
      <c r="B9" s="48"/>
      <c r="C9" s="42"/>
      <c r="D9" s="42"/>
      <c r="E9" s="149" t="s">
        <v>5950</v>
      </c>
      <c r="F9" s="42"/>
      <c r="G9" s="42"/>
      <c r="H9" s="42"/>
      <c r="I9" s="42"/>
      <c r="J9" s="42"/>
      <c r="K9" s="42"/>
      <c r="L9" s="148"/>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48"/>
      <c r="S10" s="42"/>
      <c r="T10" s="42"/>
      <c r="U10" s="42"/>
      <c r="V10" s="42"/>
      <c r="W10" s="42"/>
      <c r="X10" s="42"/>
      <c r="Y10" s="42"/>
      <c r="Z10" s="42"/>
      <c r="AA10" s="42"/>
      <c r="AB10" s="42"/>
      <c r="AC10" s="42"/>
      <c r="AD10" s="42"/>
      <c r="AE10" s="42"/>
    </row>
    <row r="11" s="2" customFormat="1" ht="12" customHeight="1">
      <c r="A11" s="42"/>
      <c r="B11" s="48"/>
      <c r="C11" s="42"/>
      <c r="D11" s="146" t="s">
        <v>18</v>
      </c>
      <c r="E11" s="42"/>
      <c r="F11" s="137" t="s">
        <v>19</v>
      </c>
      <c r="G11" s="42"/>
      <c r="H11" s="42"/>
      <c r="I11" s="146" t="s">
        <v>20</v>
      </c>
      <c r="J11" s="137" t="s">
        <v>32</v>
      </c>
      <c r="K11" s="42"/>
      <c r="L11" s="148"/>
      <c r="S11" s="42"/>
      <c r="T11" s="42"/>
      <c r="U11" s="42"/>
      <c r="V11" s="42"/>
      <c r="W11" s="42"/>
      <c r="X11" s="42"/>
      <c r="Y11" s="42"/>
      <c r="Z11" s="42"/>
      <c r="AA11" s="42"/>
      <c r="AB11" s="42"/>
      <c r="AC11" s="42"/>
      <c r="AD11" s="42"/>
      <c r="AE11" s="42"/>
    </row>
    <row r="12" s="2" customFormat="1" ht="12" customHeight="1">
      <c r="A12" s="42"/>
      <c r="B12" s="48"/>
      <c r="C12" s="42"/>
      <c r="D12" s="146" t="s">
        <v>22</v>
      </c>
      <c r="E12" s="42"/>
      <c r="F12" s="137" t="s">
        <v>23</v>
      </c>
      <c r="G12" s="42"/>
      <c r="H12" s="42"/>
      <c r="I12" s="146" t="s">
        <v>24</v>
      </c>
      <c r="J12" s="150" t="str">
        <f>'Rekapitulace stavby'!AN8</f>
        <v>26. 11. 2024</v>
      </c>
      <c r="K12" s="42"/>
      <c r="L12" s="148"/>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48"/>
      <c r="S13" s="42"/>
      <c r="T13" s="42"/>
      <c r="U13" s="42"/>
      <c r="V13" s="42"/>
      <c r="W13" s="42"/>
      <c r="X13" s="42"/>
      <c r="Y13" s="42"/>
      <c r="Z13" s="42"/>
      <c r="AA13" s="42"/>
      <c r="AB13" s="42"/>
      <c r="AC13" s="42"/>
      <c r="AD13" s="42"/>
      <c r="AE13" s="42"/>
    </row>
    <row r="14" s="2" customFormat="1" ht="12" customHeight="1">
      <c r="A14" s="42"/>
      <c r="B14" s="48"/>
      <c r="C14" s="42"/>
      <c r="D14" s="146" t="s">
        <v>30</v>
      </c>
      <c r="E14" s="42"/>
      <c r="F14" s="42"/>
      <c r="G14" s="42"/>
      <c r="H14" s="42"/>
      <c r="I14" s="146" t="s">
        <v>31</v>
      </c>
      <c r="J14" s="137" t="str">
        <f>IF('Rekapitulace stavby'!AN10="","",'Rekapitulace stavby'!AN10)</f>
        <v/>
      </c>
      <c r="K14" s="42"/>
      <c r="L14" s="148"/>
      <c r="S14" s="42"/>
      <c r="T14" s="42"/>
      <c r="U14" s="42"/>
      <c r="V14" s="42"/>
      <c r="W14" s="42"/>
      <c r="X14" s="42"/>
      <c r="Y14" s="42"/>
      <c r="Z14" s="42"/>
      <c r="AA14" s="42"/>
      <c r="AB14" s="42"/>
      <c r="AC14" s="42"/>
      <c r="AD14" s="42"/>
      <c r="AE14" s="42"/>
    </row>
    <row r="15" s="2" customFormat="1" ht="18" customHeight="1">
      <c r="A15" s="42"/>
      <c r="B15" s="48"/>
      <c r="C15" s="42"/>
      <c r="D15" s="42"/>
      <c r="E15" s="137" t="str">
        <f>IF('Rekapitulace stavby'!E11="","",'Rekapitulace stavby'!E11)</f>
        <v xml:space="preserve"> </v>
      </c>
      <c r="F15" s="42"/>
      <c r="G15" s="42"/>
      <c r="H15" s="42"/>
      <c r="I15" s="146" t="s">
        <v>34</v>
      </c>
      <c r="J15" s="137" t="str">
        <f>IF('Rekapitulace stavby'!AN11="","",'Rekapitulace stavby'!AN11)</f>
        <v/>
      </c>
      <c r="K15" s="42"/>
      <c r="L15" s="148"/>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48"/>
      <c r="S16" s="42"/>
      <c r="T16" s="42"/>
      <c r="U16" s="42"/>
      <c r="V16" s="42"/>
      <c r="W16" s="42"/>
      <c r="X16" s="42"/>
      <c r="Y16" s="42"/>
      <c r="Z16" s="42"/>
      <c r="AA16" s="42"/>
      <c r="AB16" s="42"/>
      <c r="AC16" s="42"/>
      <c r="AD16" s="42"/>
      <c r="AE16" s="42"/>
    </row>
    <row r="17" s="2" customFormat="1" ht="12" customHeight="1">
      <c r="A17" s="42"/>
      <c r="B17" s="48"/>
      <c r="C17" s="42"/>
      <c r="D17" s="146" t="s">
        <v>35</v>
      </c>
      <c r="E17" s="42"/>
      <c r="F17" s="42"/>
      <c r="G17" s="42"/>
      <c r="H17" s="42"/>
      <c r="I17" s="146" t="s">
        <v>31</v>
      </c>
      <c r="J17" s="36" t="str">
        <f>'Rekapitulace stavby'!AN13</f>
        <v>Vyplň údaj</v>
      </c>
      <c r="K17" s="42"/>
      <c r="L17" s="148"/>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6" t="s">
        <v>34</v>
      </c>
      <c r="J18" s="36" t="str">
        <f>'Rekapitulace stavby'!AN14</f>
        <v>Vyplň údaj</v>
      </c>
      <c r="K18" s="42"/>
      <c r="L18" s="148"/>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48"/>
      <c r="S19" s="42"/>
      <c r="T19" s="42"/>
      <c r="U19" s="42"/>
      <c r="V19" s="42"/>
      <c r="W19" s="42"/>
      <c r="X19" s="42"/>
      <c r="Y19" s="42"/>
      <c r="Z19" s="42"/>
      <c r="AA19" s="42"/>
      <c r="AB19" s="42"/>
      <c r="AC19" s="42"/>
      <c r="AD19" s="42"/>
      <c r="AE19" s="42"/>
    </row>
    <row r="20" s="2" customFormat="1" ht="12" customHeight="1">
      <c r="A20" s="42"/>
      <c r="B20" s="48"/>
      <c r="C20" s="42"/>
      <c r="D20" s="146" t="s">
        <v>37</v>
      </c>
      <c r="E20" s="42"/>
      <c r="F20" s="42"/>
      <c r="G20" s="42"/>
      <c r="H20" s="42"/>
      <c r="I20" s="146" t="s">
        <v>31</v>
      </c>
      <c r="J20" s="137" t="str">
        <f>IF('Rekapitulace stavby'!AN16="","",'Rekapitulace stavby'!AN16)</f>
        <v/>
      </c>
      <c r="K20" s="42"/>
      <c r="L20" s="148"/>
      <c r="S20" s="42"/>
      <c r="T20" s="42"/>
      <c r="U20" s="42"/>
      <c r="V20" s="42"/>
      <c r="W20" s="42"/>
      <c r="X20" s="42"/>
      <c r="Y20" s="42"/>
      <c r="Z20" s="42"/>
      <c r="AA20" s="42"/>
      <c r="AB20" s="42"/>
      <c r="AC20" s="42"/>
      <c r="AD20" s="42"/>
      <c r="AE20" s="42"/>
    </row>
    <row r="21" s="2" customFormat="1" ht="18" customHeight="1">
      <c r="A21" s="42"/>
      <c r="B21" s="48"/>
      <c r="C21" s="42"/>
      <c r="D21" s="42"/>
      <c r="E21" s="137" t="str">
        <f>IF('Rekapitulace stavby'!E17="","",'Rekapitulace stavby'!E17)</f>
        <v xml:space="preserve"> </v>
      </c>
      <c r="F21" s="42"/>
      <c r="G21" s="42"/>
      <c r="H21" s="42"/>
      <c r="I21" s="146" t="s">
        <v>34</v>
      </c>
      <c r="J21" s="137" t="str">
        <f>IF('Rekapitulace stavby'!AN17="","",'Rekapitulace stavby'!AN17)</f>
        <v/>
      </c>
      <c r="K21" s="42"/>
      <c r="L21" s="148"/>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48"/>
      <c r="S22" s="42"/>
      <c r="T22" s="42"/>
      <c r="U22" s="42"/>
      <c r="V22" s="42"/>
      <c r="W22" s="42"/>
      <c r="X22" s="42"/>
      <c r="Y22" s="42"/>
      <c r="Z22" s="42"/>
      <c r="AA22" s="42"/>
      <c r="AB22" s="42"/>
      <c r="AC22" s="42"/>
      <c r="AD22" s="42"/>
      <c r="AE22" s="42"/>
    </row>
    <row r="23" s="2" customFormat="1" ht="12" customHeight="1">
      <c r="A23" s="42"/>
      <c r="B23" s="48"/>
      <c r="C23" s="42"/>
      <c r="D23" s="146" t="s">
        <v>39</v>
      </c>
      <c r="E23" s="42"/>
      <c r="F23" s="42"/>
      <c r="G23" s="42"/>
      <c r="H23" s="42"/>
      <c r="I23" s="146" t="s">
        <v>31</v>
      </c>
      <c r="J23" s="137" t="str">
        <f>IF('Rekapitulace stavby'!AN19="","",'Rekapitulace stavby'!AN19)</f>
        <v/>
      </c>
      <c r="K23" s="42"/>
      <c r="L23" s="148"/>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6" t="s">
        <v>34</v>
      </c>
      <c r="J24" s="137" t="str">
        <f>IF('Rekapitulace stavby'!AN20="","",'Rekapitulace stavby'!AN20)</f>
        <v/>
      </c>
      <c r="K24" s="42"/>
      <c r="L24" s="148"/>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48"/>
      <c r="S25" s="42"/>
      <c r="T25" s="42"/>
      <c r="U25" s="42"/>
      <c r="V25" s="42"/>
      <c r="W25" s="42"/>
      <c r="X25" s="42"/>
      <c r="Y25" s="42"/>
      <c r="Z25" s="42"/>
      <c r="AA25" s="42"/>
      <c r="AB25" s="42"/>
      <c r="AC25" s="42"/>
      <c r="AD25" s="42"/>
      <c r="AE25" s="42"/>
    </row>
    <row r="26" s="2" customFormat="1" ht="12" customHeight="1">
      <c r="A26" s="42"/>
      <c r="B26" s="48"/>
      <c r="C26" s="42"/>
      <c r="D26" s="146" t="s">
        <v>40</v>
      </c>
      <c r="E26" s="42"/>
      <c r="F26" s="42"/>
      <c r="G26" s="42"/>
      <c r="H26" s="42"/>
      <c r="I26" s="42"/>
      <c r="J26" s="42"/>
      <c r="K26" s="42"/>
      <c r="L26" s="148"/>
      <c r="S26" s="42"/>
      <c r="T26" s="42"/>
      <c r="U26" s="42"/>
      <c r="V26" s="42"/>
      <c r="W26" s="42"/>
      <c r="X26" s="42"/>
      <c r="Y26" s="42"/>
      <c r="Z26" s="42"/>
      <c r="AA26" s="42"/>
      <c r="AB26" s="42"/>
      <c r="AC26" s="42"/>
      <c r="AD26" s="42"/>
      <c r="AE26" s="42"/>
    </row>
    <row r="27" s="8" customFormat="1" ht="16.5" customHeight="1">
      <c r="A27" s="151"/>
      <c r="B27" s="152"/>
      <c r="C27" s="151"/>
      <c r="D27" s="151"/>
      <c r="E27" s="153" t="s">
        <v>32</v>
      </c>
      <c r="F27" s="153"/>
      <c r="G27" s="153"/>
      <c r="H27" s="153"/>
      <c r="I27" s="151"/>
      <c r="J27" s="151"/>
      <c r="K27" s="151"/>
      <c r="L27" s="154"/>
      <c r="S27" s="151"/>
      <c r="T27" s="151"/>
      <c r="U27" s="151"/>
      <c r="V27" s="151"/>
      <c r="W27" s="151"/>
      <c r="X27" s="151"/>
      <c r="Y27" s="151"/>
      <c r="Z27" s="151"/>
      <c r="AA27" s="151"/>
      <c r="AB27" s="151"/>
      <c r="AC27" s="151"/>
      <c r="AD27" s="151"/>
      <c r="AE27" s="151"/>
    </row>
    <row r="28" s="2" customFormat="1" ht="6.96" customHeight="1">
      <c r="A28" s="42"/>
      <c r="B28" s="48"/>
      <c r="C28" s="42"/>
      <c r="D28" s="42"/>
      <c r="E28" s="42"/>
      <c r="F28" s="42"/>
      <c r="G28" s="42"/>
      <c r="H28" s="42"/>
      <c r="I28" s="42"/>
      <c r="J28" s="42"/>
      <c r="K28" s="42"/>
      <c r="L28" s="148"/>
      <c r="S28" s="42"/>
      <c r="T28" s="42"/>
      <c r="U28" s="42"/>
      <c r="V28" s="42"/>
      <c r="W28" s="42"/>
      <c r="X28" s="42"/>
      <c r="Y28" s="42"/>
      <c r="Z28" s="42"/>
      <c r="AA28" s="42"/>
      <c r="AB28" s="42"/>
      <c r="AC28" s="42"/>
      <c r="AD28" s="42"/>
      <c r="AE28" s="42"/>
    </row>
    <row r="29" s="2" customFormat="1" ht="6.96" customHeight="1">
      <c r="A29" s="42"/>
      <c r="B29" s="48"/>
      <c r="C29" s="42"/>
      <c r="D29" s="155"/>
      <c r="E29" s="155"/>
      <c r="F29" s="155"/>
      <c r="G29" s="155"/>
      <c r="H29" s="155"/>
      <c r="I29" s="155"/>
      <c r="J29" s="155"/>
      <c r="K29" s="155"/>
      <c r="L29" s="148"/>
      <c r="S29" s="42"/>
      <c r="T29" s="42"/>
      <c r="U29" s="42"/>
      <c r="V29" s="42"/>
      <c r="W29" s="42"/>
      <c r="X29" s="42"/>
      <c r="Y29" s="42"/>
      <c r="Z29" s="42"/>
      <c r="AA29" s="42"/>
      <c r="AB29" s="42"/>
      <c r="AC29" s="42"/>
      <c r="AD29" s="42"/>
      <c r="AE29" s="42"/>
    </row>
    <row r="30" s="2" customFormat="1" ht="25.44" customHeight="1">
      <c r="A30" s="42"/>
      <c r="B30" s="48"/>
      <c r="C30" s="42"/>
      <c r="D30" s="156" t="s">
        <v>42</v>
      </c>
      <c r="E30" s="42"/>
      <c r="F30" s="42"/>
      <c r="G30" s="42"/>
      <c r="H30" s="42"/>
      <c r="I30" s="42"/>
      <c r="J30" s="157">
        <f>ROUND(J86, 2)</f>
        <v>0</v>
      </c>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14.4" customHeight="1">
      <c r="A32" s="42"/>
      <c r="B32" s="48"/>
      <c r="C32" s="42"/>
      <c r="D32" s="42"/>
      <c r="E32" s="42"/>
      <c r="F32" s="158" t="s">
        <v>44</v>
      </c>
      <c r="G32" s="42"/>
      <c r="H32" s="42"/>
      <c r="I32" s="158" t="s">
        <v>43</v>
      </c>
      <c r="J32" s="158" t="s">
        <v>45</v>
      </c>
      <c r="K32" s="42"/>
      <c r="L32" s="148"/>
      <c r="S32" s="42"/>
      <c r="T32" s="42"/>
      <c r="U32" s="42"/>
      <c r="V32" s="42"/>
      <c r="W32" s="42"/>
      <c r="X32" s="42"/>
      <c r="Y32" s="42"/>
      <c r="Z32" s="42"/>
      <c r="AA32" s="42"/>
      <c r="AB32" s="42"/>
      <c r="AC32" s="42"/>
      <c r="AD32" s="42"/>
      <c r="AE32" s="42"/>
    </row>
    <row r="33" s="2" customFormat="1" ht="14.4" customHeight="1">
      <c r="A33" s="42"/>
      <c r="B33" s="48"/>
      <c r="C33" s="42"/>
      <c r="D33" s="159" t="s">
        <v>46</v>
      </c>
      <c r="E33" s="146" t="s">
        <v>47</v>
      </c>
      <c r="F33" s="160">
        <f>ROUND((SUM(BE86:BE162)),  2)</f>
        <v>0</v>
      </c>
      <c r="G33" s="42"/>
      <c r="H33" s="42"/>
      <c r="I33" s="161">
        <v>0.20999999999999999</v>
      </c>
      <c r="J33" s="160">
        <f>ROUND(((SUM(BE86:BE162))*I33),  2)</f>
        <v>0</v>
      </c>
      <c r="K33" s="42"/>
      <c r="L33" s="148"/>
      <c r="S33" s="42"/>
      <c r="T33" s="42"/>
      <c r="U33" s="42"/>
      <c r="V33" s="42"/>
      <c r="W33" s="42"/>
      <c r="X33" s="42"/>
      <c r="Y33" s="42"/>
      <c r="Z33" s="42"/>
      <c r="AA33" s="42"/>
      <c r="AB33" s="42"/>
      <c r="AC33" s="42"/>
      <c r="AD33" s="42"/>
      <c r="AE33" s="42"/>
    </row>
    <row r="34" s="2" customFormat="1" ht="14.4" customHeight="1">
      <c r="A34" s="42"/>
      <c r="B34" s="48"/>
      <c r="C34" s="42"/>
      <c r="D34" s="42"/>
      <c r="E34" s="146" t="s">
        <v>48</v>
      </c>
      <c r="F34" s="160">
        <f>ROUND((SUM(BF86:BF162)),  2)</f>
        <v>0</v>
      </c>
      <c r="G34" s="42"/>
      <c r="H34" s="42"/>
      <c r="I34" s="161">
        <v>0.12</v>
      </c>
      <c r="J34" s="160">
        <f>ROUND(((SUM(BF86:BF162))*I34),  2)</f>
        <v>0</v>
      </c>
      <c r="K34" s="42"/>
      <c r="L34" s="148"/>
      <c r="S34" s="42"/>
      <c r="T34" s="42"/>
      <c r="U34" s="42"/>
      <c r="V34" s="42"/>
      <c r="W34" s="42"/>
      <c r="X34" s="42"/>
      <c r="Y34" s="42"/>
      <c r="Z34" s="42"/>
      <c r="AA34" s="42"/>
      <c r="AB34" s="42"/>
      <c r="AC34" s="42"/>
      <c r="AD34" s="42"/>
      <c r="AE34" s="42"/>
    </row>
    <row r="35" hidden="1" s="2" customFormat="1" ht="14.4" customHeight="1">
      <c r="A35" s="42"/>
      <c r="B35" s="48"/>
      <c r="C35" s="42"/>
      <c r="D35" s="42"/>
      <c r="E35" s="146" t="s">
        <v>49</v>
      </c>
      <c r="F35" s="160">
        <f>ROUND((SUM(BG86:BG162)),  2)</f>
        <v>0</v>
      </c>
      <c r="G35" s="42"/>
      <c r="H35" s="42"/>
      <c r="I35" s="161">
        <v>0.20999999999999999</v>
      </c>
      <c r="J35" s="160">
        <f>0</f>
        <v>0</v>
      </c>
      <c r="K35" s="42"/>
      <c r="L35" s="148"/>
      <c r="S35" s="42"/>
      <c r="T35" s="42"/>
      <c r="U35" s="42"/>
      <c r="V35" s="42"/>
      <c r="W35" s="42"/>
      <c r="X35" s="42"/>
      <c r="Y35" s="42"/>
      <c r="Z35" s="42"/>
      <c r="AA35" s="42"/>
      <c r="AB35" s="42"/>
      <c r="AC35" s="42"/>
      <c r="AD35" s="42"/>
      <c r="AE35" s="42"/>
    </row>
    <row r="36" hidden="1" s="2" customFormat="1" ht="14.4" customHeight="1">
      <c r="A36" s="42"/>
      <c r="B36" s="48"/>
      <c r="C36" s="42"/>
      <c r="D36" s="42"/>
      <c r="E36" s="146" t="s">
        <v>50</v>
      </c>
      <c r="F36" s="160">
        <f>ROUND((SUM(BH86:BH162)),  2)</f>
        <v>0</v>
      </c>
      <c r="G36" s="42"/>
      <c r="H36" s="42"/>
      <c r="I36" s="161">
        <v>0.12</v>
      </c>
      <c r="J36" s="160">
        <f>0</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51</v>
      </c>
      <c r="F37" s="160">
        <f>ROUND((SUM(BI86:BI162)),  2)</f>
        <v>0</v>
      </c>
      <c r="G37" s="42"/>
      <c r="H37" s="42"/>
      <c r="I37" s="161">
        <v>0</v>
      </c>
      <c r="J37" s="160">
        <f>0</f>
        <v>0</v>
      </c>
      <c r="K37" s="42"/>
      <c r="L37" s="148"/>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48"/>
      <c r="S38" s="42"/>
      <c r="T38" s="42"/>
      <c r="U38" s="42"/>
      <c r="V38" s="42"/>
      <c r="W38" s="42"/>
      <c r="X38" s="42"/>
      <c r="Y38" s="42"/>
      <c r="Z38" s="42"/>
      <c r="AA38" s="42"/>
      <c r="AB38" s="42"/>
      <c r="AC38" s="42"/>
      <c r="AD38" s="42"/>
      <c r="AE38" s="42"/>
    </row>
    <row r="39" s="2" customFormat="1" ht="25.44" customHeight="1">
      <c r="A39" s="42"/>
      <c r="B39" s="48"/>
      <c r="C39" s="162"/>
      <c r="D39" s="163" t="s">
        <v>52</v>
      </c>
      <c r="E39" s="164"/>
      <c r="F39" s="164"/>
      <c r="G39" s="165" t="s">
        <v>53</v>
      </c>
      <c r="H39" s="166" t="s">
        <v>54</v>
      </c>
      <c r="I39" s="164"/>
      <c r="J39" s="167">
        <f>SUM(J30:J37)</f>
        <v>0</v>
      </c>
      <c r="K39" s="168"/>
      <c r="L39" s="148"/>
      <c r="S39" s="42"/>
      <c r="T39" s="42"/>
      <c r="U39" s="42"/>
      <c r="V39" s="42"/>
      <c r="W39" s="42"/>
      <c r="X39" s="42"/>
      <c r="Y39" s="42"/>
      <c r="Z39" s="42"/>
      <c r="AA39" s="42"/>
      <c r="AB39" s="42"/>
      <c r="AC39" s="42"/>
      <c r="AD39" s="42"/>
      <c r="AE39" s="42"/>
    </row>
    <row r="40" s="2" customFormat="1" ht="14.4" customHeight="1">
      <c r="A40" s="42"/>
      <c r="B40" s="169"/>
      <c r="C40" s="170"/>
      <c r="D40" s="170"/>
      <c r="E40" s="170"/>
      <c r="F40" s="170"/>
      <c r="G40" s="170"/>
      <c r="H40" s="170"/>
      <c r="I40" s="170"/>
      <c r="J40" s="170"/>
      <c r="K40" s="170"/>
      <c r="L40" s="148"/>
      <c r="S40" s="42"/>
      <c r="T40" s="42"/>
      <c r="U40" s="42"/>
      <c r="V40" s="42"/>
      <c r="W40" s="42"/>
      <c r="X40" s="42"/>
      <c r="Y40" s="42"/>
      <c r="Z40" s="42"/>
      <c r="AA40" s="42"/>
      <c r="AB40" s="42"/>
      <c r="AC40" s="42"/>
      <c r="AD40" s="42"/>
      <c r="AE40" s="42"/>
    </row>
    <row r="44" s="2" customFormat="1" ht="6.96" customHeight="1">
      <c r="A44" s="42"/>
      <c r="B44" s="171"/>
      <c r="C44" s="172"/>
      <c r="D44" s="172"/>
      <c r="E44" s="172"/>
      <c r="F44" s="172"/>
      <c r="G44" s="172"/>
      <c r="H44" s="172"/>
      <c r="I44" s="172"/>
      <c r="J44" s="172"/>
      <c r="K44" s="172"/>
      <c r="L44" s="148"/>
      <c r="S44" s="42"/>
      <c r="T44" s="42"/>
      <c r="U44" s="42"/>
      <c r="V44" s="42"/>
      <c r="W44" s="42"/>
      <c r="X44" s="42"/>
      <c r="Y44" s="42"/>
      <c r="Z44" s="42"/>
      <c r="AA44" s="42"/>
      <c r="AB44" s="42"/>
      <c r="AC44" s="42"/>
      <c r="AD44" s="42"/>
      <c r="AE44" s="42"/>
    </row>
    <row r="45" s="2" customFormat="1" ht="24.96" customHeight="1">
      <c r="A45" s="42"/>
      <c r="B45" s="43"/>
      <c r="C45" s="26" t="s">
        <v>175</v>
      </c>
      <c r="D45" s="44"/>
      <c r="E45" s="44"/>
      <c r="F45" s="44"/>
      <c r="G45" s="44"/>
      <c r="H45" s="44"/>
      <c r="I45" s="44"/>
      <c r="J45" s="44"/>
      <c r="K45" s="44"/>
      <c r="L45" s="148"/>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48"/>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26.25" customHeight="1">
      <c r="A48" s="42"/>
      <c r="B48" s="43"/>
      <c r="C48" s="44"/>
      <c r="D48" s="44"/>
      <c r="E48" s="173" t="str">
        <f>E7</f>
        <v>Energeticky úspory objektu Střední odborné školy obchodu, užitého umění a designu Plzeň, Nerudova 33</v>
      </c>
      <c r="F48" s="35"/>
      <c r="G48" s="35"/>
      <c r="H48" s="35"/>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171</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73" t="str">
        <f>E9</f>
        <v>D.7 - VRN</v>
      </c>
      <c r="F50" s="44"/>
      <c r="G50" s="44"/>
      <c r="H50" s="44"/>
      <c r="I50" s="44"/>
      <c r="J50" s="44"/>
      <c r="K50" s="44"/>
      <c r="L50" s="148"/>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48"/>
      <c r="S51" s="42"/>
      <c r="T51" s="42"/>
      <c r="U51" s="42"/>
      <c r="V51" s="42"/>
      <c r="W51" s="42"/>
      <c r="X51" s="42"/>
      <c r="Y51" s="42"/>
      <c r="Z51" s="42"/>
      <c r="AA51" s="42"/>
      <c r="AB51" s="42"/>
      <c r="AC51" s="42"/>
      <c r="AD51" s="42"/>
      <c r="AE51" s="42"/>
    </row>
    <row r="52" s="2" customFormat="1" ht="12" customHeight="1">
      <c r="A52" s="42"/>
      <c r="B52" s="43"/>
      <c r="C52" s="35" t="s">
        <v>22</v>
      </c>
      <c r="D52" s="44"/>
      <c r="E52" s="44"/>
      <c r="F52" s="30" t="str">
        <f>F12</f>
        <v>Plzeň</v>
      </c>
      <c r="G52" s="44"/>
      <c r="H52" s="44"/>
      <c r="I52" s="35" t="s">
        <v>24</v>
      </c>
      <c r="J52" s="76" t="str">
        <f>IF(J12="","",J12)</f>
        <v>26. 11. 2024</v>
      </c>
      <c r="K52" s="44"/>
      <c r="L52" s="148"/>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5.15" customHeight="1">
      <c r="A54" s="42"/>
      <c r="B54" s="43"/>
      <c r="C54" s="35" t="s">
        <v>30</v>
      </c>
      <c r="D54" s="44"/>
      <c r="E54" s="44"/>
      <c r="F54" s="30" t="str">
        <f>E15</f>
        <v xml:space="preserve"> </v>
      </c>
      <c r="G54" s="44"/>
      <c r="H54" s="44"/>
      <c r="I54" s="35" t="s">
        <v>37</v>
      </c>
      <c r="J54" s="40" t="str">
        <f>E21</f>
        <v xml:space="preserve"> </v>
      </c>
      <c r="K54" s="44"/>
      <c r="L54" s="148"/>
      <c r="S54" s="42"/>
      <c r="T54" s="42"/>
      <c r="U54" s="42"/>
      <c r="V54" s="42"/>
      <c r="W54" s="42"/>
      <c r="X54" s="42"/>
      <c r="Y54" s="42"/>
      <c r="Z54" s="42"/>
      <c r="AA54" s="42"/>
      <c r="AB54" s="42"/>
      <c r="AC54" s="42"/>
      <c r="AD54" s="42"/>
      <c r="AE54" s="42"/>
    </row>
    <row r="55" s="2" customFormat="1" ht="15.15" customHeight="1">
      <c r="A55" s="42"/>
      <c r="B55" s="43"/>
      <c r="C55" s="35" t="s">
        <v>35</v>
      </c>
      <c r="D55" s="44"/>
      <c r="E55" s="44"/>
      <c r="F55" s="30" t="str">
        <f>IF(E18="","",E18)</f>
        <v>Vyplň údaj</v>
      </c>
      <c r="G55" s="44"/>
      <c r="H55" s="44"/>
      <c r="I55" s="35" t="s">
        <v>39</v>
      </c>
      <c r="J55" s="40" t="str">
        <f>E24</f>
        <v xml:space="preserve"> </v>
      </c>
      <c r="K55" s="44"/>
      <c r="L55" s="148"/>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48"/>
      <c r="S56" s="42"/>
      <c r="T56" s="42"/>
      <c r="U56" s="42"/>
      <c r="V56" s="42"/>
      <c r="W56" s="42"/>
      <c r="X56" s="42"/>
      <c r="Y56" s="42"/>
      <c r="Z56" s="42"/>
      <c r="AA56" s="42"/>
      <c r="AB56" s="42"/>
      <c r="AC56" s="42"/>
      <c r="AD56" s="42"/>
      <c r="AE56" s="42"/>
    </row>
    <row r="57" s="2" customFormat="1" ht="29.28" customHeight="1">
      <c r="A57" s="42"/>
      <c r="B57" s="43"/>
      <c r="C57" s="174" t="s">
        <v>176</v>
      </c>
      <c r="D57" s="175"/>
      <c r="E57" s="175"/>
      <c r="F57" s="175"/>
      <c r="G57" s="175"/>
      <c r="H57" s="175"/>
      <c r="I57" s="175"/>
      <c r="J57" s="176" t="s">
        <v>177</v>
      </c>
      <c r="K57" s="175"/>
      <c r="L57" s="148"/>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48"/>
      <c r="S58" s="42"/>
      <c r="T58" s="42"/>
      <c r="U58" s="42"/>
      <c r="V58" s="42"/>
      <c r="W58" s="42"/>
      <c r="X58" s="42"/>
      <c r="Y58" s="42"/>
      <c r="Z58" s="42"/>
      <c r="AA58" s="42"/>
      <c r="AB58" s="42"/>
      <c r="AC58" s="42"/>
      <c r="AD58" s="42"/>
      <c r="AE58" s="42"/>
    </row>
    <row r="59" s="2" customFormat="1" ht="22.8" customHeight="1">
      <c r="A59" s="42"/>
      <c r="B59" s="43"/>
      <c r="C59" s="177" t="s">
        <v>74</v>
      </c>
      <c r="D59" s="44"/>
      <c r="E59" s="44"/>
      <c r="F59" s="44"/>
      <c r="G59" s="44"/>
      <c r="H59" s="44"/>
      <c r="I59" s="44"/>
      <c r="J59" s="106">
        <f>J86</f>
        <v>0</v>
      </c>
      <c r="K59" s="44"/>
      <c r="L59" s="148"/>
      <c r="S59" s="42"/>
      <c r="T59" s="42"/>
      <c r="U59" s="42"/>
      <c r="V59" s="42"/>
      <c r="W59" s="42"/>
      <c r="X59" s="42"/>
      <c r="Y59" s="42"/>
      <c r="Z59" s="42"/>
      <c r="AA59" s="42"/>
      <c r="AB59" s="42"/>
      <c r="AC59" s="42"/>
      <c r="AD59" s="42"/>
      <c r="AE59" s="42"/>
      <c r="AU59" s="20" t="s">
        <v>178</v>
      </c>
    </row>
    <row r="60" s="9" customFormat="1" ht="24.96" customHeight="1">
      <c r="A60" s="9"/>
      <c r="B60" s="178"/>
      <c r="C60" s="179"/>
      <c r="D60" s="180" t="s">
        <v>198</v>
      </c>
      <c r="E60" s="181"/>
      <c r="F60" s="181"/>
      <c r="G60" s="181"/>
      <c r="H60" s="181"/>
      <c r="I60" s="181"/>
      <c r="J60" s="182">
        <f>J87</f>
        <v>0</v>
      </c>
      <c r="K60" s="179"/>
      <c r="L60" s="183"/>
      <c r="S60" s="9"/>
      <c r="T60" s="9"/>
      <c r="U60" s="9"/>
      <c r="V60" s="9"/>
      <c r="W60" s="9"/>
      <c r="X60" s="9"/>
      <c r="Y60" s="9"/>
      <c r="Z60" s="9"/>
      <c r="AA60" s="9"/>
      <c r="AB60" s="9"/>
      <c r="AC60" s="9"/>
      <c r="AD60" s="9"/>
      <c r="AE60" s="9"/>
    </row>
    <row r="61" s="9" customFormat="1" ht="24.96" customHeight="1">
      <c r="A61" s="9"/>
      <c r="B61" s="178"/>
      <c r="C61" s="179"/>
      <c r="D61" s="180" t="s">
        <v>868</v>
      </c>
      <c r="E61" s="181"/>
      <c r="F61" s="181"/>
      <c r="G61" s="181"/>
      <c r="H61" s="181"/>
      <c r="I61" s="181"/>
      <c r="J61" s="182">
        <f>J96</f>
        <v>0</v>
      </c>
      <c r="K61" s="179"/>
      <c r="L61" s="183"/>
      <c r="S61" s="9"/>
      <c r="T61" s="9"/>
      <c r="U61" s="9"/>
      <c r="V61" s="9"/>
      <c r="W61" s="9"/>
      <c r="X61" s="9"/>
      <c r="Y61" s="9"/>
      <c r="Z61" s="9"/>
      <c r="AA61" s="9"/>
      <c r="AB61" s="9"/>
      <c r="AC61" s="9"/>
      <c r="AD61" s="9"/>
      <c r="AE61" s="9"/>
    </row>
    <row r="62" s="10" customFormat="1" ht="19.92" customHeight="1">
      <c r="A62" s="10"/>
      <c r="B62" s="184"/>
      <c r="C62" s="129"/>
      <c r="D62" s="185" t="s">
        <v>5873</v>
      </c>
      <c r="E62" s="186"/>
      <c r="F62" s="186"/>
      <c r="G62" s="186"/>
      <c r="H62" s="186"/>
      <c r="I62" s="186"/>
      <c r="J62" s="187">
        <f>J97</f>
        <v>0</v>
      </c>
      <c r="K62" s="129"/>
      <c r="L62" s="188"/>
      <c r="S62" s="10"/>
      <c r="T62" s="10"/>
      <c r="U62" s="10"/>
      <c r="V62" s="10"/>
      <c r="W62" s="10"/>
      <c r="X62" s="10"/>
      <c r="Y62" s="10"/>
      <c r="Z62" s="10"/>
      <c r="AA62" s="10"/>
      <c r="AB62" s="10"/>
      <c r="AC62" s="10"/>
      <c r="AD62" s="10"/>
      <c r="AE62" s="10"/>
    </row>
    <row r="63" s="10" customFormat="1" ht="19.92" customHeight="1">
      <c r="A63" s="10"/>
      <c r="B63" s="184"/>
      <c r="C63" s="129"/>
      <c r="D63" s="185" t="s">
        <v>5874</v>
      </c>
      <c r="E63" s="186"/>
      <c r="F63" s="186"/>
      <c r="G63" s="186"/>
      <c r="H63" s="186"/>
      <c r="I63" s="186"/>
      <c r="J63" s="187">
        <f>J109</f>
        <v>0</v>
      </c>
      <c r="K63" s="129"/>
      <c r="L63" s="188"/>
      <c r="S63" s="10"/>
      <c r="T63" s="10"/>
      <c r="U63" s="10"/>
      <c r="V63" s="10"/>
      <c r="W63" s="10"/>
      <c r="X63" s="10"/>
      <c r="Y63" s="10"/>
      <c r="Z63" s="10"/>
      <c r="AA63" s="10"/>
      <c r="AB63" s="10"/>
      <c r="AC63" s="10"/>
      <c r="AD63" s="10"/>
      <c r="AE63" s="10"/>
    </row>
    <row r="64" s="10" customFormat="1" ht="19.92" customHeight="1">
      <c r="A64" s="10"/>
      <c r="B64" s="184"/>
      <c r="C64" s="129"/>
      <c r="D64" s="185" t="s">
        <v>5951</v>
      </c>
      <c r="E64" s="186"/>
      <c r="F64" s="186"/>
      <c r="G64" s="186"/>
      <c r="H64" s="186"/>
      <c r="I64" s="186"/>
      <c r="J64" s="187">
        <f>J131</f>
        <v>0</v>
      </c>
      <c r="K64" s="129"/>
      <c r="L64" s="188"/>
      <c r="S64" s="10"/>
      <c r="T64" s="10"/>
      <c r="U64" s="10"/>
      <c r="V64" s="10"/>
      <c r="W64" s="10"/>
      <c r="X64" s="10"/>
      <c r="Y64" s="10"/>
      <c r="Z64" s="10"/>
      <c r="AA64" s="10"/>
      <c r="AB64" s="10"/>
      <c r="AC64" s="10"/>
      <c r="AD64" s="10"/>
      <c r="AE64" s="10"/>
    </row>
    <row r="65" s="10" customFormat="1" ht="19.92" customHeight="1">
      <c r="A65" s="10"/>
      <c r="B65" s="184"/>
      <c r="C65" s="129"/>
      <c r="D65" s="185" t="s">
        <v>2723</v>
      </c>
      <c r="E65" s="186"/>
      <c r="F65" s="186"/>
      <c r="G65" s="186"/>
      <c r="H65" s="186"/>
      <c r="I65" s="186"/>
      <c r="J65" s="187">
        <f>J143</f>
        <v>0</v>
      </c>
      <c r="K65" s="129"/>
      <c r="L65" s="188"/>
      <c r="S65" s="10"/>
      <c r="T65" s="10"/>
      <c r="U65" s="10"/>
      <c r="V65" s="10"/>
      <c r="W65" s="10"/>
      <c r="X65" s="10"/>
      <c r="Y65" s="10"/>
      <c r="Z65" s="10"/>
      <c r="AA65" s="10"/>
      <c r="AB65" s="10"/>
      <c r="AC65" s="10"/>
      <c r="AD65" s="10"/>
      <c r="AE65" s="10"/>
    </row>
    <row r="66" s="9" customFormat="1" ht="24.96" customHeight="1">
      <c r="A66" s="9"/>
      <c r="B66" s="178"/>
      <c r="C66" s="179"/>
      <c r="D66" s="180" t="s">
        <v>5952</v>
      </c>
      <c r="E66" s="181"/>
      <c r="F66" s="181"/>
      <c r="G66" s="181"/>
      <c r="H66" s="181"/>
      <c r="I66" s="181"/>
      <c r="J66" s="182">
        <f>J157</f>
        <v>0</v>
      </c>
      <c r="K66" s="179"/>
      <c r="L66" s="183"/>
      <c r="S66" s="9"/>
      <c r="T66" s="9"/>
      <c r="U66" s="9"/>
      <c r="V66" s="9"/>
      <c r="W66" s="9"/>
      <c r="X66" s="9"/>
      <c r="Y66" s="9"/>
      <c r="Z66" s="9"/>
      <c r="AA66" s="9"/>
      <c r="AB66" s="9"/>
      <c r="AC66" s="9"/>
      <c r="AD66" s="9"/>
      <c r="AE66" s="9"/>
    </row>
    <row r="67" s="2" customFormat="1" ht="21.84" customHeight="1">
      <c r="A67" s="42"/>
      <c r="B67" s="43"/>
      <c r="C67" s="44"/>
      <c r="D67" s="44"/>
      <c r="E67" s="44"/>
      <c r="F67" s="44"/>
      <c r="G67" s="44"/>
      <c r="H67" s="44"/>
      <c r="I67" s="44"/>
      <c r="J67" s="44"/>
      <c r="K67" s="44"/>
      <c r="L67" s="148"/>
      <c r="S67" s="42"/>
      <c r="T67" s="42"/>
      <c r="U67" s="42"/>
      <c r="V67" s="42"/>
      <c r="W67" s="42"/>
      <c r="X67" s="42"/>
      <c r="Y67" s="42"/>
      <c r="Z67" s="42"/>
      <c r="AA67" s="42"/>
      <c r="AB67" s="42"/>
      <c r="AC67" s="42"/>
      <c r="AD67" s="42"/>
      <c r="AE67" s="42"/>
    </row>
    <row r="68" s="2" customFormat="1" ht="6.96" customHeight="1">
      <c r="A68" s="42"/>
      <c r="B68" s="63"/>
      <c r="C68" s="64"/>
      <c r="D68" s="64"/>
      <c r="E68" s="64"/>
      <c r="F68" s="64"/>
      <c r="G68" s="64"/>
      <c r="H68" s="64"/>
      <c r="I68" s="64"/>
      <c r="J68" s="64"/>
      <c r="K68" s="64"/>
      <c r="L68" s="148"/>
      <c r="S68" s="42"/>
      <c r="T68" s="42"/>
      <c r="U68" s="42"/>
      <c r="V68" s="42"/>
      <c r="W68" s="42"/>
      <c r="X68" s="42"/>
      <c r="Y68" s="42"/>
      <c r="Z68" s="42"/>
      <c r="AA68" s="42"/>
      <c r="AB68" s="42"/>
      <c r="AC68" s="42"/>
      <c r="AD68" s="42"/>
      <c r="AE68" s="42"/>
    </row>
    <row r="72" s="2" customFormat="1" ht="6.96" customHeight="1">
      <c r="A72" s="42"/>
      <c r="B72" s="65"/>
      <c r="C72" s="66"/>
      <c r="D72" s="66"/>
      <c r="E72" s="66"/>
      <c r="F72" s="66"/>
      <c r="G72" s="66"/>
      <c r="H72" s="66"/>
      <c r="I72" s="66"/>
      <c r="J72" s="66"/>
      <c r="K72" s="66"/>
      <c r="L72" s="148"/>
      <c r="S72" s="42"/>
      <c r="T72" s="42"/>
      <c r="U72" s="42"/>
      <c r="V72" s="42"/>
      <c r="W72" s="42"/>
      <c r="X72" s="42"/>
      <c r="Y72" s="42"/>
      <c r="Z72" s="42"/>
      <c r="AA72" s="42"/>
      <c r="AB72" s="42"/>
      <c r="AC72" s="42"/>
      <c r="AD72" s="42"/>
      <c r="AE72" s="42"/>
    </row>
    <row r="73" s="2" customFormat="1" ht="24.96" customHeight="1">
      <c r="A73" s="42"/>
      <c r="B73" s="43"/>
      <c r="C73" s="26" t="s">
        <v>199</v>
      </c>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2" customHeight="1">
      <c r="A75" s="42"/>
      <c r="B75" s="43"/>
      <c r="C75" s="35" t="s">
        <v>16</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26.25" customHeight="1">
      <c r="A76" s="42"/>
      <c r="B76" s="43"/>
      <c r="C76" s="44"/>
      <c r="D76" s="44"/>
      <c r="E76" s="173" t="str">
        <f>E7</f>
        <v>Energeticky úspory objektu Střední odborné školy obchodu, užitého umění a designu Plzeň, Nerudova 33</v>
      </c>
      <c r="F76" s="35"/>
      <c r="G76" s="35"/>
      <c r="H76" s="35"/>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171</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6.5" customHeight="1">
      <c r="A78" s="42"/>
      <c r="B78" s="43"/>
      <c r="C78" s="44"/>
      <c r="D78" s="44"/>
      <c r="E78" s="73" t="str">
        <f>E9</f>
        <v>D.7 - VRN</v>
      </c>
      <c r="F78" s="44"/>
      <c r="G78" s="44"/>
      <c r="H78" s="44"/>
      <c r="I78" s="44"/>
      <c r="J78" s="44"/>
      <c r="K78" s="44"/>
      <c r="L78" s="148"/>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22</v>
      </c>
      <c r="D80" s="44"/>
      <c r="E80" s="44"/>
      <c r="F80" s="30" t="str">
        <f>F12</f>
        <v>Plzeň</v>
      </c>
      <c r="G80" s="44"/>
      <c r="H80" s="44"/>
      <c r="I80" s="35" t="s">
        <v>24</v>
      </c>
      <c r="J80" s="76" t="str">
        <f>IF(J12="","",J12)</f>
        <v>26. 11. 2024</v>
      </c>
      <c r="K80" s="44"/>
      <c r="L80" s="148"/>
      <c r="S80" s="42"/>
      <c r="T80" s="42"/>
      <c r="U80" s="42"/>
      <c r="V80" s="42"/>
      <c r="W80" s="42"/>
      <c r="X80" s="42"/>
      <c r="Y80" s="42"/>
      <c r="Z80" s="42"/>
      <c r="AA80" s="42"/>
      <c r="AB80" s="42"/>
      <c r="AC80" s="42"/>
      <c r="AD80" s="42"/>
      <c r="AE80" s="42"/>
    </row>
    <row r="81" s="2" customFormat="1" ht="6.96" customHeight="1">
      <c r="A81" s="42"/>
      <c r="B81" s="43"/>
      <c r="C81" s="44"/>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5.15" customHeight="1">
      <c r="A82" s="42"/>
      <c r="B82" s="43"/>
      <c r="C82" s="35" t="s">
        <v>30</v>
      </c>
      <c r="D82" s="44"/>
      <c r="E82" s="44"/>
      <c r="F82" s="30" t="str">
        <f>E15</f>
        <v xml:space="preserve"> </v>
      </c>
      <c r="G82" s="44"/>
      <c r="H82" s="44"/>
      <c r="I82" s="35" t="s">
        <v>37</v>
      </c>
      <c r="J82" s="40" t="str">
        <f>E21</f>
        <v xml:space="preserve"> </v>
      </c>
      <c r="K82" s="44"/>
      <c r="L82" s="148"/>
      <c r="S82" s="42"/>
      <c r="T82" s="42"/>
      <c r="U82" s="42"/>
      <c r="V82" s="42"/>
      <c r="W82" s="42"/>
      <c r="X82" s="42"/>
      <c r="Y82" s="42"/>
      <c r="Z82" s="42"/>
      <c r="AA82" s="42"/>
      <c r="AB82" s="42"/>
      <c r="AC82" s="42"/>
      <c r="AD82" s="42"/>
      <c r="AE82" s="42"/>
    </row>
    <row r="83" s="2" customFormat="1" ht="15.15" customHeight="1">
      <c r="A83" s="42"/>
      <c r="B83" s="43"/>
      <c r="C83" s="35" t="s">
        <v>35</v>
      </c>
      <c r="D83" s="44"/>
      <c r="E83" s="44"/>
      <c r="F83" s="30" t="str">
        <f>IF(E18="","",E18)</f>
        <v>Vyplň údaj</v>
      </c>
      <c r="G83" s="44"/>
      <c r="H83" s="44"/>
      <c r="I83" s="35" t="s">
        <v>39</v>
      </c>
      <c r="J83" s="40" t="str">
        <f>E24</f>
        <v xml:space="preserve"> </v>
      </c>
      <c r="K83" s="44"/>
      <c r="L83" s="148"/>
      <c r="S83" s="42"/>
      <c r="T83" s="42"/>
      <c r="U83" s="42"/>
      <c r="V83" s="42"/>
      <c r="W83" s="42"/>
      <c r="X83" s="42"/>
      <c r="Y83" s="42"/>
      <c r="Z83" s="42"/>
      <c r="AA83" s="42"/>
      <c r="AB83" s="42"/>
      <c r="AC83" s="42"/>
      <c r="AD83" s="42"/>
      <c r="AE83" s="42"/>
    </row>
    <row r="84" s="2" customFormat="1" ht="10.32"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11" customFormat="1" ht="29.28" customHeight="1">
      <c r="A85" s="189"/>
      <c r="B85" s="190"/>
      <c r="C85" s="191" t="s">
        <v>200</v>
      </c>
      <c r="D85" s="192" t="s">
        <v>61</v>
      </c>
      <c r="E85" s="192" t="s">
        <v>57</v>
      </c>
      <c r="F85" s="192" t="s">
        <v>58</v>
      </c>
      <c r="G85" s="192" t="s">
        <v>201</v>
      </c>
      <c r="H85" s="192" t="s">
        <v>202</v>
      </c>
      <c r="I85" s="192" t="s">
        <v>203</v>
      </c>
      <c r="J85" s="192" t="s">
        <v>177</v>
      </c>
      <c r="K85" s="193" t="s">
        <v>204</v>
      </c>
      <c r="L85" s="194"/>
      <c r="M85" s="96" t="s">
        <v>32</v>
      </c>
      <c r="N85" s="97" t="s">
        <v>46</v>
      </c>
      <c r="O85" s="97" t="s">
        <v>205</v>
      </c>
      <c r="P85" s="97" t="s">
        <v>206</v>
      </c>
      <c r="Q85" s="97" t="s">
        <v>207</v>
      </c>
      <c r="R85" s="97" t="s">
        <v>208</v>
      </c>
      <c r="S85" s="97" t="s">
        <v>209</v>
      </c>
      <c r="T85" s="98" t="s">
        <v>210</v>
      </c>
      <c r="U85" s="189"/>
      <c r="V85" s="189"/>
      <c r="W85" s="189"/>
      <c r="X85" s="189"/>
      <c r="Y85" s="189"/>
      <c r="Z85" s="189"/>
      <c r="AA85" s="189"/>
      <c r="AB85" s="189"/>
      <c r="AC85" s="189"/>
      <c r="AD85" s="189"/>
      <c r="AE85" s="189"/>
    </row>
    <row r="86" s="2" customFormat="1" ht="22.8" customHeight="1">
      <c r="A86" s="42"/>
      <c r="B86" s="43"/>
      <c r="C86" s="103" t="s">
        <v>211</v>
      </c>
      <c r="D86" s="44"/>
      <c r="E86" s="44"/>
      <c r="F86" s="44"/>
      <c r="G86" s="44"/>
      <c r="H86" s="44"/>
      <c r="I86" s="44"/>
      <c r="J86" s="195">
        <f>BK86</f>
        <v>0</v>
      </c>
      <c r="K86" s="44"/>
      <c r="L86" s="48"/>
      <c r="M86" s="99"/>
      <c r="N86" s="196"/>
      <c r="O86" s="100"/>
      <c r="P86" s="197">
        <f>P87+P96+P157</f>
        <v>0</v>
      </c>
      <c r="Q86" s="100"/>
      <c r="R86" s="197">
        <f>R87+R96+R157</f>
        <v>0</v>
      </c>
      <c r="S86" s="100"/>
      <c r="T86" s="198">
        <f>T87+T96+T157</f>
        <v>0</v>
      </c>
      <c r="U86" s="42"/>
      <c r="V86" s="42"/>
      <c r="W86" s="42"/>
      <c r="X86" s="42"/>
      <c r="Y86" s="42"/>
      <c r="Z86" s="42"/>
      <c r="AA86" s="42"/>
      <c r="AB86" s="42"/>
      <c r="AC86" s="42"/>
      <c r="AD86" s="42"/>
      <c r="AE86" s="42"/>
      <c r="AT86" s="20" t="s">
        <v>75</v>
      </c>
      <c r="AU86" s="20" t="s">
        <v>178</v>
      </c>
      <c r="BK86" s="199">
        <f>BK87+BK96+BK157</f>
        <v>0</v>
      </c>
    </row>
    <row r="87" s="12" customFormat="1" ht="25.92" customHeight="1">
      <c r="A87" s="12"/>
      <c r="B87" s="200"/>
      <c r="C87" s="201"/>
      <c r="D87" s="202" t="s">
        <v>75</v>
      </c>
      <c r="E87" s="203" t="s">
        <v>852</v>
      </c>
      <c r="F87" s="203" t="s">
        <v>853</v>
      </c>
      <c r="G87" s="201"/>
      <c r="H87" s="201"/>
      <c r="I87" s="204"/>
      <c r="J87" s="205">
        <f>BK87</f>
        <v>0</v>
      </c>
      <c r="K87" s="201"/>
      <c r="L87" s="206"/>
      <c r="M87" s="207"/>
      <c r="N87" s="208"/>
      <c r="O87" s="208"/>
      <c r="P87" s="209">
        <f>SUM(P88:P95)</f>
        <v>0</v>
      </c>
      <c r="Q87" s="208"/>
      <c r="R87" s="209">
        <f>SUM(R88:R95)</f>
        <v>0</v>
      </c>
      <c r="S87" s="208"/>
      <c r="T87" s="210">
        <f>SUM(T88:T95)</f>
        <v>0</v>
      </c>
      <c r="U87" s="12"/>
      <c r="V87" s="12"/>
      <c r="W87" s="12"/>
      <c r="X87" s="12"/>
      <c r="Y87" s="12"/>
      <c r="Z87" s="12"/>
      <c r="AA87" s="12"/>
      <c r="AB87" s="12"/>
      <c r="AC87" s="12"/>
      <c r="AD87" s="12"/>
      <c r="AE87" s="12"/>
      <c r="AR87" s="211" t="s">
        <v>215</v>
      </c>
      <c r="AT87" s="212" t="s">
        <v>75</v>
      </c>
      <c r="AU87" s="212" t="s">
        <v>76</v>
      </c>
      <c r="AY87" s="211" t="s">
        <v>214</v>
      </c>
      <c r="BK87" s="213">
        <f>SUM(BK88:BK95)</f>
        <v>0</v>
      </c>
    </row>
    <row r="88" s="2" customFormat="1" ht="24.15" customHeight="1">
      <c r="A88" s="42"/>
      <c r="B88" s="43"/>
      <c r="C88" s="216" t="s">
        <v>83</v>
      </c>
      <c r="D88" s="216" t="s">
        <v>217</v>
      </c>
      <c r="E88" s="217" t="s">
        <v>855</v>
      </c>
      <c r="F88" s="218" t="s">
        <v>856</v>
      </c>
      <c r="G88" s="219" t="s">
        <v>857</v>
      </c>
      <c r="H88" s="220">
        <v>350</v>
      </c>
      <c r="I88" s="221"/>
      <c r="J88" s="222">
        <f>ROUND(I88*H88,2)</f>
        <v>0</v>
      </c>
      <c r="K88" s="218" t="s">
        <v>5953</v>
      </c>
      <c r="L88" s="48"/>
      <c r="M88" s="223" t="s">
        <v>32</v>
      </c>
      <c r="N88" s="224" t="s">
        <v>47</v>
      </c>
      <c r="O88" s="88"/>
      <c r="P88" s="225">
        <f>O88*H88</f>
        <v>0</v>
      </c>
      <c r="Q88" s="225">
        <v>0</v>
      </c>
      <c r="R88" s="225">
        <f>Q88*H88</f>
        <v>0</v>
      </c>
      <c r="S88" s="225">
        <v>0</v>
      </c>
      <c r="T88" s="226">
        <f>S88*H88</f>
        <v>0</v>
      </c>
      <c r="U88" s="42"/>
      <c r="V88" s="42"/>
      <c r="W88" s="42"/>
      <c r="X88" s="42"/>
      <c r="Y88" s="42"/>
      <c r="Z88" s="42"/>
      <c r="AA88" s="42"/>
      <c r="AB88" s="42"/>
      <c r="AC88" s="42"/>
      <c r="AD88" s="42"/>
      <c r="AE88" s="42"/>
      <c r="AR88" s="227" t="s">
        <v>858</v>
      </c>
      <c r="AT88" s="227" t="s">
        <v>217</v>
      </c>
      <c r="AU88" s="227" t="s">
        <v>83</v>
      </c>
      <c r="AY88" s="20" t="s">
        <v>214</v>
      </c>
      <c r="BE88" s="228">
        <f>IF(N88="základní",J88,0)</f>
        <v>0</v>
      </c>
      <c r="BF88" s="228">
        <f>IF(N88="snížená",J88,0)</f>
        <v>0</v>
      </c>
      <c r="BG88" s="228">
        <f>IF(N88="zákl. přenesená",J88,0)</f>
        <v>0</v>
      </c>
      <c r="BH88" s="228">
        <f>IF(N88="sníž. přenesená",J88,0)</f>
        <v>0</v>
      </c>
      <c r="BI88" s="228">
        <f>IF(N88="nulová",J88,0)</f>
        <v>0</v>
      </c>
      <c r="BJ88" s="20" t="s">
        <v>83</v>
      </c>
      <c r="BK88" s="228">
        <f>ROUND(I88*H88,2)</f>
        <v>0</v>
      </c>
      <c r="BL88" s="20" t="s">
        <v>858</v>
      </c>
      <c r="BM88" s="227" t="s">
        <v>5954</v>
      </c>
    </row>
    <row r="89" s="2" customFormat="1">
      <c r="A89" s="42"/>
      <c r="B89" s="43"/>
      <c r="C89" s="44"/>
      <c r="D89" s="229" t="s">
        <v>223</v>
      </c>
      <c r="E89" s="44"/>
      <c r="F89" s="230" t="s">
        <v>5955</v>
      </c>
      <c r="G89" s="44"/>
      <c r="H89" s="44"/>
      <c r="I89" s="231"/>
      <c r="J89" s="44"/>
      <c r="K89" s="44"/>
      <c r="L89" s="48"/>
      <c r="M89" s="232"/>
      <c r="N89" s="233"/>
      <c r="O89" s="88"/>
      <c r="P89" s="88"/>
      <c r="Q89" s="88"/>
      <c r="R89" s="88"/>
      <c r="S89" s="88"/>
      <c r="T89" s="89"/>
      <c r="U89" s="42"/>
      <c r="V89" s="42"/>
      <c r="W89" s="42"/>
      <c r="X89" s="42"/>
      <c r="Y89" s="42"/>
      <c r="Z89" s="42"/>
      <c r="AA89" s="42"/>
      <c r="AB89" s="42"/>
      <c r="AC89" s="42"/>
      <c r="AD89" s="42"/>
      <c r="AE89" s="42"/>
      <c r="AT89" s="20" t="s">
        <v>223</v>
      </c>
      <c r="AU89" s="20" t="s">
        <v>83</v>
      </c>
    </row>
    <row r="90" s="2" customFormat="1" ht="24.15" customHeight="1">
      <c r="A90" s="42"/>
      <c r="B90" s="43"/>
      <c r="C90" s="216" t="s">
        <v>85</v>
      </c>
      <c r="D90" s="216" t="s">
        <v>217</v>
      </c>
      <c r="E90" s="217" t="s">
        <v>5956</v>
      </c>
      <c r="F90" s="218" t="s">
        <v>5957</v>
      </c>
      <c r="G90" s="219" t="s">
        <v>857</v>
      </c>
      <c r="H90" s="220">
        <v>50</v>
      </c>
      <c r="I90" s="221"/>
      <c r="J90" s="222">
        <f>ROUND(I90*H90,2)</f>
        <v>0</v>
      </c>
      <c r="K90" s="218" t="s">
        <v>5953</v>
      </c>
      <c r="L90" s="48"/>
      <c r="M90" s="223" t="s">
        <v>32</v>
      </c>
      <c r="N90" s="224" t="s">
        <v>47</v>
      </c>
      <c r="O90" s="88"/>
      <c r="P90" s="225">
        <f>O90*H90</f>
        <v>0</v>
      </c>
      <c r="Q90" s="225">
        <v>0</v>
      </c>
      <c r="R90" s="225">
        <f>Q90*H90</f>
        <v>0</v>
      </c>
      <c r="S90" s="225">
        <v>0</v>
      </c>
      <c r="T90" s="226">
        <f>S90*H90</f>
        <v>0</v>
      </c>
      <c r="U90" s="42"/>
      <c r="V90" s="42"/>
      <c r="W90" s="42"/>
      <c r="X90" s="42"/>
      <c r="Y90" s="42"/>
      <c r="Z90" s="42"/>
      <c r="AA90" s="42"/>
      <c r="AB90" s="42"/>
      <c r="AC90" s="42"/>
      <c r="AD90" s="42"/>
      <c r="AE90" s="42"/>
      <c r="AR90" s="227" t="s">
        <v>858</v>
      </c>
      <c r="AT90" s="227" t="s">
        <v>217</v>
      </c>
      <c r="AU90" s="227" t="s">
        <v>83</v>
      </c>
      <c r="AY90" s="20" t="s">
        <v>214</v>
      </c>
      <c r="BE90" s="228">
        <f>IF(N90="základní",J90,0)</f>
        <v>0</v>
      </c>
      <c r="BF90" s="228">
        <f>IF(N90="snížená",J90,0)</f>
        <v>0</v>
      </c>
      <c r="BG90" s="228">
        <f>IF(N90="zákl. přenesená",J90,0)</f>
        <v>0</v>
      </c>
      <c r="BH90" s="228">
        <f>IF(N90="sníž. přenesená",J90,0)</f>
        <v>0</v>
      </c>
      <c r="BI90" s="228">
        <f>IF(N90="nulová",J90,0)</f>
        <v>0</v>
      </c>
      <c r="BJ90" s="20" t="s">
        <v>83</v>
      </c>
      <c r="BK90" s="228">
        <f>ROUND(I90*H90,2)</f>
        <v>0</v>
      </c>
      <c r="BL90" s="20" t="s">
        <v>858</v>
      </c>
      <c r="BM90" s="227" t="s">
        <v>5958</v>
      </c>
    </row>
    <row r="91" s="2" customFormat="1">
      <c r="A91" s="42"/>
      <c r="B91" s="43"/>
      <c r="C91" s="44"/>
      <c r="D91" s="229" t="s">
        <v>223</v>
      </c>
      <c r="E91" s="44"/>
      <c r="F91" s="230" t="s">
        <v>5959</v>
      </c>
      <c r="G91" s="44"/>
      <c r="H91" s="44"/>
      <c r="I91" s="231"/>
      <c r="J91" s="44"/>
      <c r="K91" s="44"/>
      <c r="L91" s="48"/>
      <c r="M91" s="232"/>
      <c r="N91" s="233"/>
      <c r="O91" s="88"/>
      <c r="P91" s="88"/>
      <c r="Q91" s="88"/>
      <c r="R91" s="88"/>
      <c r="S91" s="88"/>
      <c r="T91" s="89"/>
      <c r="U91" s="42"/>
      <c r="V91" s="42"/>
      <c r="W91" s="42"/>
      <c r="X91" s="42"/>
      <c r="Y91" s="42"/>
      <c r="Z91" s="42"/>
      <c r="AA91" s="42"/>
      <c r="AB91" s="42"/>
      <c r="AC91" s="42"/>
      <c r="AD91" s="42"/>
      <c r="AE91" s="42"/>
      <c r="AT91" s="20" t="s">
        <v>223</v>
      </c>
      <c r="AU91" s="20" t="s">
        <v>83</v>
      </c>
    </row>
    <row r="92" s="2" customFormat="1" ht="33" customHeight="1">
      <c r="A92" s="42"/>
      <c r="B92" s="43"/>
      <c r="C92" s="216" t="s">
        <v>234</v>
      </c>
      <c r="D92" s="216" t="s">
        <v>217</v>
      </c>
      <c r="E92" s="217" t="s">
        <v>5960</v>
      </c>
      <c r="F92" s="218" t="s">
        <v>5961</v>
      </c>
      <c r="G92" s="219" t="s">
        <v>857</v>
      </c>
      <c r="H92" s="220">
        <v>200</v>
      </c>
      <c r="I92" s="221"/>
      <c r="J92" s="222">
        <f>ROUND(I92*H92,2)</f>
        <v>0</v>
      </c>
      <c r="K92" s="218" t="s">
        <v>5953</v>
      </c>
      <c r="L92" s="48"/>
      <c r="M92" s="223" t="s">
        <v>32</v>
      </c>
      <c r="N92" s="224" t="s">
        <v>47</v>
      </c>
      <c r="O92" s="88"/>
      <c r="P92" s="225">
        <f>O92*H92</f>
        <v>0</v>
      </c>
      <c r="Q92" s="225">
        <v>0</v>
      </c>
      <c r="R92" s="225">
        <f>Q92*H92</f>
        <v>0</v>
      </c>
      <c r="S92" s="225">
        <v>0</v>
      </c>
      <c r="T92" s="226">
        <f>S92*H92</f>
        <v>0</v>
      </c>
      <c r="U92" s="42"/>
      <c r="V92" s="42"/>
      <c r="W92" s="42"/>
      <c r="X92" s="42"/>
      <c r="Y92" s="42"/>
      <c r="Z92" s="42"/>
      <c r="AA92" s="42"/>
      <c r="AB92" s="42"/>
      <c r="AC92" s="42"/>
      <c r="AD92" s="42"/>
      <c r="AE92" s="42"/>
      <c r="AR92" s="227" t="s">
        <v>858</v>
      </c>
      <c r="AT92" s="227" t="s">
        <v>217</v>
      </c>
      <c r="AU92" s="227" t="s">
        <v>83</v>
      </c>
      <c r="AY92" s="20" t="s">
        <v>214</v>
      </c>
      <c r="BE92" s="228">
        <f>IF(N92="základní",J92,0)</f>
        <v>0</v>
      </c>
      <c r="BF92" s="228">
        <f>IF(N92="snížená",J92,0)</f>
        <v>0</v>
      </c>
      <c r="BG92" s="228">
        <f>IF(N92="zákl. přenesená",J92,0)</f>
        <v>0</v>
      </c>
      <c r="BH92" s="228">
        <f>IF(N92="sníž. přenesená",J92,0)</f>
        <v>0</v>
      </c>
      <c r="BI92" s="228">
        <f>IF(N92="nulová",J92,0)</f>
        <v>0</v>
      </c>
      <c r="BJ92" s="20" t="s">
        <v>83</v>
      </c>
      <c r="BK92" s="228">
        <f>ROUND(I92*H92,2)</f>
        <v>0</v>
      </c>
      <c r="BL92" s="20" t="s">
        <v>858</v>
      </c>
      <c r="BM92" s="227" t="s">
        <v>5962</v>
      </c>
    </row>
    <row r="93" s="2" customFormat="1">
      <c r="A93" s="42"/>
      <c r="B93" s="43"/>
      <c r="C93" s="44"/>
      <c r="D93" s="229" t="s">
        <v>223</v>
      </c>
      <c r="E93" s="44"/>
      <c r="F93" s="230" t="s">
        <v>5963</v>
      </c>
      <c r="G93" s="44"/>
      <c r="H93" s="44"/>
      <c r="I93" s="231"/>
      <c r="J93" s="44"/>
      <c r="K93" s="44"/>
      <c r="L93" s="48"/>
      <c r="M93" s="232"/>
      <c r="N93" s="233"/>
      <c r="O93" s="88"/>
      <c r="P93" s="88"/>
      <c r="Q93" s="88"/>
      <c r="R93" s="88"/>
      <c r="S93" s="88"/>
      <c r="T93" s="89"/>
      <c r="U93" s="42"/>
      <c r="V93" s="42"/>
      <c r="W93" s="42"/>
      <c r="X93" s="42"/>
      <c r="Y93" s="42"/>
      <c r="Z93" s="42"/>
      <c r="AA93" s="42"/>
      <c r="AB93" s="42"/>
      <c r="AC93" s="42"/>
      <c r="AD93" s="42"/>
      <c r="AE93" s="42"/>
      <c r="AT93" s="20" t="s">
        <v>223</v>
      </c>
      <c r="AU93" s="20" t="s">
        <v>83</v>
      </c>
    </row>
    <row r="94" s="2" customFormat="1" ht="24.15" customHeight="1">
      <c r="A94" s="42"/>
      <c r="B94" s="43"/>
      <c r="C94" s="216" t="s">
        <v>215</v>
      </c>
      <c r="D94" s="216" t="s">
        <v>217</v>
      </c>
      <c r="E94" s="217" t="s">
        <v>5964</v>
      </c>
      <c r="F94" s="218" t="s">
        <v>5965</v>
      </c>
      <c r="G94" s="219" t="s">
        <v>857</v>
      </c>
      <c r="H94" s="220">
        <v>50</v>
      </c>
      <c r="I94" s="221"/>
      <c r="J94" s="222">
        <f>ROUND(I94*H94,2)</f>
        <v>0</v>
      </c>
      <c r="K94" s="218" t="s">
        <v>5953</v>
      </c>
      <c r="L94" s="48"/>
      <c r="M94" s="223" t="s">
        <v>32</v>
      </c>
      <c r="N94" s="224" t="s">
        <v>47</v>
      </c>
      <c r="O94" s="88"/>
      <c r="P94" s="225">
        <f>O94*H94</f>
        <v>0</v>
      </c>
      <c r="Q94" s="225">
        <v>0</v>
      </c>
      <c r="R94" s="225">
        <f>Q94*H94</f>
        <v>0</v>
      </c>
      <c r="S94" s="225">
        <v>0</v>
      </c>
      <c r="T94" s="226">
        <f>S94*H94</f>
        <v>0</v>
      </c>
      <c r="U94" s="42"/>
      <c r="V94" s="42"/>
      <c r="W94" s="42"/>
      <c r="X94" s="42"/>
      <c r="Y94" s="42"/>
      <c r="Z94" s="42"/>
      <c r="AA94" s="42"/>
      <c r="AB94" s="42"/>
      <c r="AC94" s="42"/>
      <c r="AD94" s="42"/>
      <c r="AE94" s="42"/>
      <c r="AR94" s="227" t="s">
        <v>858</v>
      </c>
      <c r="AT94" s="227" t="s">
        <v>217</v>
      </c>
      <c r="AU94" s="227" t="s">
        <v>83</v>
      </c>
      <c r="AY94" s="20" t="s">
        <v>214</v>
      </c>
      <c r="BE94" s="228">
        <f>IF(N94="základní",J94,0)</f>
        <v>0</v>
      </c>
      <c r="BF94" s="228">
        <f>IF(N94="snížená",J94,0)</f>
        <v>0</v>
      </c>
      <c r="BG94" s="228">
        <f>IF(N94="zákl. přenesená",J94,0)</f>
        <v>0</v>
      </c>
      <c r="BH94" s="228">
        <f>IF(N94="sníž. přenesená",J94,0)</f>
        <v>0</v>
      </c>
      <c r="BI94" s="228">
        <f>IF(N94="nulová",J94,0)</f>
        <v>0</v>
      </c>
      <c r="BJ94" s="20" t="s">
        <v>83</v>
      </c>
      <c r="BK94" s="228">
        <f>ROUND(I94*H94,2)</f>
        <v>0</v>
      </c>
      <c r="BL94" s="20" t="s">
        <v>858</v>
      </c>
      <c r="BM94" s="227" t="s">
        <v>5966</v>
      </c>
    </row>
    <row r="95" s="2" customFormat="1">
      <c r="A95" s="42"/>
      <c r="B95" s="43"/>
      <c r="C95" s="44"/>
      <c r="D95" s="229" t="s">
        <v>223</v>
      </c>
      <c r="E95" s="44"/>
      <c r="F95" s="230" t="s">
        <v>5967</v>
      </c>
      <c r="G95" s="44"/>
      <c r="H95" s="44"/>
      <c r="I95" s="231"/>
      <c r="J95" s="44"/>
      <c r="K95" s="44"/>
      <c r="L95" s="48"/>
      <c r="M95" s="232"/>
      <c r="N95" s="233"/>
      <c r="O95" s="88"/>
      <c r="P95" s="88"/>
      <c r="Q95" s="88"/>
      <c r="R95" s="88"/>
      <c r="S95" s="88"/>
      <c r="T95" s="89"/>
      <c r="U95" s="42"/>
      <c r="V95" s="42"/>
      <c r="W95" s="42"/>
      <c r="X95" s="42"/>
      <c r="Y95" s="42"/>
      <c r="Z95" s="42"/>
      <c r="AA95" s="42"/>
      <c r="AB95" s="42"/>
      <c r="AC95" s="42"/>
      <c r="AD95" s="42"/>
      <c r="AE95" s="42"/>
      <c r="AT95" s="20" t="s">
        <v>223</v>
      </c>
      <c r="AU95" s="20" t="s">
        <v>83</v>
      </c>
    </row>
    <row r="96" s="12" customFormat="1" ht="25.92" customHeight="1">
      <c r="A96" s="12"/>
      <c r="B96" s="200"/>
      <c r="C96" s="201"/>
      <c r="D96" s="202" t="s">
        <v>75</v>
      </c>
      <c r="E96" s="203" t="s">
        <v>167</v>
      </c>
      <c r="F96" s="203" t="s">
        <v>1365</v>
      </c>
      <c r="G96" s="201"/>
      <c r="H96" s="201"/>
      <c r="I96" s="204"/>
      <c r="J96" s="205">
        <f>BK96</f>
        <v>0</v>
      </c>
      <c r="K96" s="201"/>
      <c r="L96" s="206"/>
      <c r="M96" s="207"/>
      <c r="N96" s="208"/>
      <c r="O96" s="208"/>
      <c r="P96" s="209">
        <f>P97+P109+P131+P143</f>
        <v>0</v>
      </c>
      <c r="Q96" s="208"/>
      <c r="R96" s="209">
        <f>R97+R109+R131+R143</f>
        <v>0</v>
      </c>
      <c r="S96" s="208"/>
      <c r="T96" s="210">
        <f>T97+T109+T131+T143</f>
        <v>0</v>
      </c>
      <c r="U96" s="12"/>
      <c r="V96" s="12"/>
      <c r="W96" s="12"/>
      <c r="X96" s="12"/>
      <c r="Y96" s="12"/>
      <c r="Z96" s="12"/>
      <c r="AA96" s="12"/>
      <c r="AB96" s="12"/>
      <c r="AC96" s="12"/>
      <c r="AD96" s="12"/>
      <c r="AE96" s="12"/>
      <c r="AR96" s="211" t="s">
        <v>246</v>
      </c>
      <c r="AT96" s="212" t="s">
        <v>75</v>
      </c>
      <c r="AU96" s="212" t="s">
        <v>76</v>
      </c>
      <c r="AY96" s="211" t="s">
        <v>214</v>
      </c>
      <c r="BK96" s="213">
        <f>BK97+BK109+BK131+BK143</f>
        <v>0</v>
      </c>
    </row>
    <row r="97" s="12" customFormat="1" ht="22.8" customHeight="1">
      <c r="A97" s="12"/>
      <c r="B97" s="200"/>
      <c r="C97" s="201"/>
      <c r="D97" s="202" t="s">
        <v>75</v>
      </c>
      <c r="E97" s="214" t="s">
        <v>5875</v>
      </c>
      <c r="F97" s="214" t="s">
        <v>5876</v>
      </c>
      <c r="G97" s="201"/>
      <c r="H97" s="201"/>
      <c r="I97" s="204"/>
      <c r="J97" s="215">
        <f>BK97</f>
        <v>0</v>
      </c>
      <c r="K97" s="201"/>
      <c r="L97" s="206"/>
      <c r="M97" s="207"/>
      <c r="N97" s="208"/>
      <c r="O97" s="208"/>
      <c r="P97" s="209">
        <f>SUM(P98:P108)</f>
        <v>0</v>
      </c>
      <c r="Q97" s="208"/>
      <c r="R97" s="209">
        <f>SUM(R98:R108)</f>
        <v>0</v>
      </c>
      <c r="S97" s="208"/>
      <c r="T97" s="210">
        <f>SUM(T98:T108)</f>
        <v>0</v>
      </c>
      <c r="U97" s="12"/>
      <c r="V97" s="12"/>
      <c r="W97" s="12"/>
      <c r="X97" s="12"/>
      <c r="Y97" s="12"/>
      <c r="Z97" s="12"/>
      <c r="AA97" s="12"/>
      <c r="AB97" s="12"/>
      <c r="AC97" s="12"/>
      <c r="AD97" s="12"/>
      <c r="AE97" s="12"/>
      <c r="AR97" s="211" t="s">
        <v>246</v>
      </c>
      <c r="AT97" s="212" t="s">
        <v>75</v>
      </c>
      <c r="AU97" s="212" t="s">
        <v>83</v>
      </c>
      <c r="AY97" s="211" t="s">
        <v>214</v>
      </c>
      <c r="BK97" s="213">
        <f>SUM(BK98:BK108)</f>
        <v>0</v>
      </c>
    </row>
    <row r="98" s="2" customFormat="1" ht="16.5" customHeight="1">
      <c r="A98" s="42"/>
      <c r="B98" s="43"/>
      <c r="C98" s="216" t="s">
        <v>246</v>
      </c>
      <c r="D98" s="216" t="s">
        <v>217</v>
      </c>
      <c r="E98" s="217" t="s">
        <v>5877</v>
      </c>
      <c r="F98" s="218" t="s">
        <v>5878</v>
      </c>
      <c r="G98" s="219" t="s">
        <v>857</v>
      </c>
      <c r="H98" s="220">
        <v>36</v>
      </c>
      <c r="I98" s="221"/>
      <c r="J98" s="222">
        <f>ROUND(I98*H98,2)</f>
        <v>0</v>
      </c>
      <c r="K98" s="218" t="s">
        <v>221</v>
      </c>
      <c r="L98" s="48"/>
      <c r="M98" s="223" t="s">
        <v>32</v>
      </c>
      <c r="N98" s="224" t="s">
        <v>47</v>
      </c>
      <c r="O98" s="88"/>
      <c r="P98" s="225">
        <f>O98*H98</f>
        <v>0</v>
      </c>
      <c r="Q98" s="225">
        <v>0</v>
      </c>
      <c r="R98" s="225">
        <f>Q98*H98</f>
        <v>0</v>
      </c>
      <c r="S98" s="225">
        <v>0</v>
      </c>
      <c r="T98" s="226">
        <f>S98*H98</f>
        <v>0</v>
      </c>
      <c r="U98" s="42"/>
      <c r="V98" s="42"/>
      <c r="W98" s="42"/>
      <c r="X98" s="42"/>
      <c r="Y98" s="42"/>
      <c r="Z98" s="42"/>
      <c r="AA98" s="42"/>
      <c r="AB98" s="42"/>
      <c r="AC98" s="42"/>
      <c r="AD98" s="42"/>
      <c r="AE98" s="42"/>
      <c r="AR98" s="227" t="s">
        <v>1370</v>
      </c>
      <c r="AT98" s="227" t="s">
        <v>217</v>
      </c>
      <c r="AU98" s="227" t="s">
        <v>85</v>
      </c>
      <c r="AY98" s="20" t="s">
        <v>214</v>
      </c>
      <c r="BE98" s="228">
        <f>IF(N98="základní",J98,0)</f>
        <v>0</v>
      </c>
      <c r="BF98" s="228">
        <f>IF(N98="snížená",J98,0)</f>
        <v>0</v>
      </c>
      <c r="BG98" s="228">
        <f>IF(N98="zákl. přenesená",J98,0)</f>
        <v>0</v>
      </c>
      <c r="BH98" s="228">
        <f>IF(N98="sníž. přenesená",J98,0)</f>
        <v>0</v>
      </c>
      <c r="BI98" s="228">
        <f>IF(N98="nulová",J98,0)</f>
        <v>0</v>
      </c>
      <c r="BJ98" s="20" t="s">
        <v>83</v>
      </c>
      <c r="BK98" s="228">
        <f>ROUND(I98*H98,2)</f>
        <v>0</v>
      </c>
      <c r="BL98" s="20" t="s">
        <v>1370</v>
      </c>
      <c r="BM98" s="227" t="s">
        <v>5968</v>
      </c>
    </row>
    <row r="99" s="2" customFormat="1">
      <c r="A99" s="42"/>
      <c r="B99" s="43"/>
      <c r="C99" s="44"/>
      <c r="D99" s="229" t="s">
        <v>223</v>
      </c>
      <c r="E99" s="44"/>
      <c r="F99" s="230" t="s">
        <v>5880</v>
      </c>
      <c r="G99" s="44"/>
      <c r="H99" s="44"/>
      <c r="I99" s="231"/>
      <c r="J99" s="44"/>
      <c r="K99" s="44"/>
      <c r="L99" s="48"/>
      <c r="M99" s="232"/>
      <c r="N99" s="233"/>
      <c r="O99" s="88"/>
      <c r="P99" s="88"/>
      <c r="Q99" s="88"/>
      <c r="R99" s="88"/>
      <c r="S99" s="88"/>
      <c r="T99" s="89"/>
      <c r="U99" s="42"/>
      <c r="V99" s="42"/>
      <c r="W99" s="42"/>
      <c r="X99" s="42"/>
      <c r="Y99" s="42"/>
      <c r="Z99" s="42"/>
      <c r="AA99" s="42"/>
      <c r="AB99" s="42"/>
      <c r="AC99" s="42"/>
      <c r="AD99" s="42"/>
      <c r="AE99" s="42"/>
      <c r="AT99" s="20" t="s">
        <v>223</v>
      </c>
      <c r="AU99" s="20" t="s">
        <v>85</v>
      </c>
    </row>
    <row r="100" s="2" customFormat="1">
      <c r="A100" s="42"/>
      <c r="B100" s="43"/>
      <c r="C100" s="44"/>
      <c r="D100" s="236" t="s">
        <v>283</v>
      </c>
      <c r="E100" s="44"/>
      <c r="F100" s="267" t="s">
        <v>5969</v>
      </c>
      <c r="G100" s="44"/>
      <c r="H100" s="44"/>
      <c r="I100" s="231"/>
      <c r="J100" s="44"/>
      <c r="K100" s="44"/>
      <c r="L100" s="48"/>
      <c r="M100" s="232"/>
      <c r="N100" s="233"/>
      <c r="O100" s="88"/>
      <c r="P100" s="88"/>
      <c r="Q100" s="88"/>
      <c r="R100" s="88"/>
      <c r="S100" s="88"/>
      <c r="T100" s="89"/>
      <c r="U100" s="42"/>
      <c r="V100" s="42"/>
      <c r="W100" s="42"/>
      <c r="X100" s="42"/>
      <c r="Y100" s="42"/>
      <c r="Z100" s="42"/>
      <c r="AA100" s="42"/>
      <c r="AB100" s="42"/>
      <c r="AC100" s="42"/>
      <c r="AD100" s="42"/>
      <c r="AE100" s="42"/>
      <c r="AT100" s="20" t="s">
        <v>283</v>
      </c>
      <c r="AU100" s="20" t="s">
        <v>85</v>
      </c>
    </row>
    <row r="101" s="2" customFormat="1" ht="16.5" customHeight="1">
      <c r="A101" s="42"/>
      <c r="B101" s="43"/>
      <c r="C101" s="216" t="s">
        <v>244</v>
      </c>
      <c r="D101" s="216" t="s">
        <v>217</v>
      </c>
      <c r="E101" s="217" t="s">
        <v>5970</v>
      </c>
      <c r="F101" s="218" t="s">
        <v>5971</v>
      </c>
      <c r="G101" s="219" t="s">
        <v>5972</v>
      </c>
      <c r="H101" s="220">
        <v>1</v>
      </c>
      <c r="I101" s="221"/>
      <c r="J101" s="222">
        <f>ROUND(I101*H101,2)</f>
        <v>0</v>
      </c>
      <c r="K101" s="218" t="s">
        <v>221</v>
      </c>
      <c r="L101" s="48"/>
      <c r="M101" s="223" t="s">
        <v>32</v>
      </c>
      <c r="N101" s="224" t="s">
        <v>47</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1370</v>
      </c>
      <c r="AT101" s="227" t="s">
        <v>217</v>
      </c>
      <c r="AU101" s="227" t="s">
        <v>85</v>
      </c>
      <c r="AY101" s="20" t="s">
        <v>214</v>
      </c>
      <c r="BE101" s="228">
        <f>IF(N101="základní",J101,0)</f>
        <v>0</v>
      </c>
      <c r="BF101" s="228">
        <f>IF(N101="snížená",J101,0)</f>
        <v>0</v>
      </c>
      <c r="BG101" s="228">
        <f>IF(N101="zákl. přenesená",J101,0)</f>
        <v>0</v>
      </c>
      <c r="BH101" s="228">
        <f>IF(N101="sníž. přenesená",J101,0)</f>
        <v>0</v>
      </c>
      <c r="BI101" s="228">
        <f>IF(N101="nulová",J101,0)</f>
        <v>0</v>
      </c>
      <c r="BJ101" s="20" t="s">
        <v>83</v>
      </c>
      <c r="BK101" s="228">
        <f>ROUND(I101*H101,2)</f>
        <v>0</v>
      </c>
      <c r="BL101" s="20" t="s">
        <v>1370</v>
      </c>
      <c r="BM101" s="227" t="s">
        <v>5973</v>
      </c>
    </row>
    <row r="102" s="2" customFormat="1">
      <c r="A102" s="42"/>
      <c r="B102" s="43"/>
      <c r="C102" s="44"/>
      <c r="D102" s="229" t="s">
        <v>223</v>
      </c>
      <c r="E102" s="44"/>
      <c r="F102" s="230" t="s">
        <v>5974</v>
      </c>
      <c r="G102" s="44"/>
      <c r="H102" s="44"/>
      <c r="I102" s="231"/>
      <c r="J102" s="44"/>
      <c r="K102" s="44"/>
      <c r="L102" s="48"/>
      <c r="M102" s="232"/>
      <c r="N102" s="233"/>
      <c r="O102" s="88"/>
      <c r="P102" s="88"/>
      <c r="Q102" s="88"/>
      <c r="R102" s="88"/>
      <c r="S102" s="88"/>
      <c r="T102" s="89"/>
      <c r="U102" s="42"/>
      <c r="V102" s="42"/>
      <c r="W102" s="42"/>
      <c r="X102" s="42"/>
      <c r="Y102" s="42"/>
      <c r="Z102" s="42"/>
      <c r="AA102" s="42"/>
      <c r="AB102" s="42"/>
      <c r="AC102" s="42"/>
      <c r="AD102" s="42"/>
      <c r="AE102" s="42"/>
      <c r="AT102" s="20" t="s">
        <v>223</v>
      </c>
      <c r="AU102" s="20" t="s">
        <v>85</v>
      </c>
    </row>
    <row r="103" s="2" customFormat="1">
      <c r="A103" s="42"/>
      <c r="B103" s="43"/>
      <c r="C103" s="44"/>
      <c r="D103" s="236" t="s">
        <v>283</v>
      </c>
      <c r="E103" s="44"/>
      <c r="F103" s="267" t="s">
        <v>5975</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283</v>
      </c>
      <c r="AU103" s="20" t="s">
        <v>85</v>
      </c>
    </row>
    <row r="104" s="2" customFormat="1" ht="16.5" customHeight="1">
      <c r="A104" s="42"/>
      <c r="B104" s="43"/>
      <c r="C104" s="216" t="s">
        <v>261</v>
      </c>
      <c r="D104" s="216" t="s">
        <v>217</v>
      </c>
      <c r="E104" s="217" t="s">
        <v>5899</v>
      </c>
      <c r="F104" s="218" t="s">
        <v>5900</v>
      </c>
      <c r="G104" s="219" t="s">
        <v>557</v>
      </c>
      <c r="H104" s="220">
        <v>1</v>
      </c>
      <c r="I104" s="221"/>
      <c r="J104" s="222">
        <f>ROUND(I104*H104,2)</f>
        <v>0</v>
      </c>
      <c r="K104" s="218" t="s">
        <v>32</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1370</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1370</v>
      </c>
      <c r="BM104" s="227" t="s">
        <v>5976</v>
      </c>
    </row>
    <row r="105" s="2" customFormat="1">
      <c r="A105" s="42"/>
      <c r="B105" s="43"/>
      <c r="C105" s="44"/>
      <c r="D105" s="236" t="s">
        <v>283</v>
      </c>
      <c r="E105" s="44"/>
      <c r="F105" s="267" t="s">
        <v>5977</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283</v>
      </c>
      <c r="AU105" s="20" t="s">
        <v>85</v>
      </c>
    </row>
    <row r="106" s="2" customFormat="1" ht="21.75" customHeight="1">
      <c r="A106" s="42"/>
      <c r="B106" s="43"/>
      <c r="C106" s="216" t="s">
        <v>269</v>
      </c>
      <c r="D106" s="216" t="s">
        <v>217</v>
      </c>
      <c r="E106" s="217" t="s">
        <v>5903</v>
      </c>
      <c r="F106" s="218" t="s">
        <v>5978</v>
      </c>
      <c r="G106" s="219" t="s">
        <v>557</v>
      </c>
      <c r="H106" s="220">
        <v>1</v>
      </c>
      <c r="I106" s="221"/>
      <c r="J106" s="222">
        <f>ROUND(I106*H106,2)</f>
        <v>0</v>
      </c>
      <c r="K106" s="218" t="s">
        <v>221</v>
      </c>
      <c r="L106" s="48"/>
      <c r="M106" s="223" t="s">
        <v>32</v>
      </c>
      <c r="N106" s="224" t="s">
        <v>47</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1370</v>
      </c>
      <c r="AT106" s="227" t="s">
        <v>217</v>
      </c>
      <c r="AU106" s="227" t="s">
        <v>85</v>
      </c>
      <c r="AY106" s="20" t="s">
        <v>214</v>
      </c>
      <c r="BE106" s="228">
        <f>IF(N106="základní",J106,0)</f>
        <v>0</v>
      </c>
      <c r="BF106" s="228">
        <f>IF(N106="snížená",J106,0)</f>
        <v>0</v>
      </c>
      <c r="BG106" s="228">
        <f>IF(N106="zákl. přenesená",J106,0)</f>
        <v>0</v>
      </c>
      <c r="BH106" s="228">
        <f>IF(N106="sníž. přenesená",J106,0)</f>
        <v>0</v>
      </c>
      <c r="BI106" s="228">
        <f>IF(N106="nulová",J106,0)</f>
        <v>0</v>
      </c>
      <c r="BJ106" s="20" t="s">
        <v>83</v>
      </c>
      <c r="BK106" s="228">
        <f>ROUND(I106*H106,2)</f>
        <v>0</v>
      </c>
      <c r="BL106" s="20" t="s">
        <v>1370</v>
      </c>
      <c r="BM106" s="227" t="s">
        <v>5979</v>
      </c>
    </row>
    <row r="107" s="2" customFormat="1">
      <c r="A107" s="42"/>
      <c r="B107" s="43"/>
      <c r="C107" s="44"/>
      <c r="D107" s="229" t="s">
        <v>223</v>
      </c>
      <c r="E107" s="44"/>
      <c r="F107" s="230" t="s">
        <v>5906</v>
      </c>
      <c r="G107" s="44"/>
      <c r="H107" s="44"/>
      <c r="I107" s="231"/>
      <c r="J107" s="44"/>
      <c r="K107" s="44"/>
      <c r="L107" s="48"/>
      <c r="M107" s="232"/>
      <c r="N107" s="233"/>
      <c r="O107" s="88"/>
      <c r="P107" s="88"/>
      <c r="Q107" s="88"/>
      <c r="R107" s="88"/>
      <c r="S107" s="88"/>
      <c r="T107" s="89"/>
      <c r="U107" s="42"/>
      <c r="V107" s="42"/>
      <c r="W107" s="42"/>
      <c r="X107" s="42"/>
      <c r="Y107" s="42"/>
      <c r="Z107" s="42"/>
      <c r="AA107" s="42"/>
      <c r="AB107" s="42"/>
      <c r="AC107" s="42"/>
      <c r="AD107" s="42"/>
      <c r="AE107" s="42"/>
      <c r="AT107" s="20" t="s">
        <v>223</v>
      </c>
      <c r="AU107" s="20" t="s">
        <v>85</v>
      </c>
    </row>
    <row r="108" s="2" customFormat="1">
      <c r="A108" s="42"/>
      <c r="B108" s="43"/>
      <c r="C108" s="44"/>
      <c r="D108" s="236" t="s">
        <v>283</v>
      </c>
      <c r="E108" s="44"/>
      <c r="F108" s="267" t="s">
        <v>5980</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283</v>
      </c>
      <c r="AU108" s="20" t="s">
        <v>85</v>
      </c>
    </row>
    <row r="109" s="12" customFormat="1" ht="22.8" customHeight="1">
      <c r="A109" s="12"/>
      <c r="B109" s="200"/>
      <c r="C109" s="201"/>
      <c r="D109" s="202" t="s">
        <v>75</v>
      </c>
      <c r="E109" s="214" t="s">
        <v>5908</v>
      </c>
      <c r="F109" s="214" t="s">
        <v>5909</v>
      </c>
      <c r="G109" s="201"/>
      <c r="H109" s="201"/>
      <c r="I109" s="204"/>
      <c r="J109" s="215">
        <f>BK109</f>
        <v>0</v>
      </c>
      <c r="K109" s="201"/>
      <c r="L109" s="206"/>
      <c r="M109" s="207"/>
      <c r="N109" s="208"/>
      <c r="O109" s="208"/>
      <c r="P109" s="209">
        <f>SUM(P110:P130)</f>
        <v>0</v>
      </c>
      <c r="Q109" s="208"/>
      <c r="R109" s="209">
        <f>SUM(R110:R130)</f>
        <v>0</v>
      </c>
      <c r="S109" s="208"/>
      <c r="T109" s="210">
        <f>SUM(T110:T130)</f>
        <v>0</v>
      </c>
      <c r="U109" s="12"/>
      <c r="V109" s="12"/>
      <c r="W109" s="12"/>
      <c r="X109" s="12"/>
      <c r="Y109" s="12"/>
      <c r="Z109" s="12"/>
      <c r="AA109" s="12"/>
      <c r="AB109" s="12"/>
      <c r="AC109" s="12"/>
      <c r="AD109" s="12"/>
      <c r="AE109" s="12"/>
      <c r="AR109" s="211" t="s">
        <v>246</v>
      </c>
      <c r="AT109" s="212" t="s">
        <v>75</v>
      </c>
      <c r="AU109" s="212" t="s">
        <v>83</v>
      </c>
      <c r="AY109" s="211" t="s">
        <v>214</v>
      </c>
      <c r="BK109" s="213">
        <f>SUM(BK110:BK130)</f>
        <v>0</v>
      </c>
    </row>
    <row r="110" s="2" customFormat="1" ht="16.5" customHeight="1">
      <c r="A110" s="42"/>
      <c r="B110" s="43"/>
      <c r="C110" s="216" t="s">
        <v>273</v>
      </c>
      <c r="D110" s="216" t="s">
        <v>217</v>
      </c>
      <c r="E110" s="217" t="s">
        <v>5910</v>
      </c>
      <c r="F110" s="218" t="s">
        <v>5909</v>
      </c>
      <c r="G110" s="219" t="s">
        <v>557</v>
      </c>
      <c r="H110" s="220">
        <v>1</v>
      </c>
      <c r="I110" s="221"/>
      <c r="J110" s="222">
        <f>ROUND(I110*H110,2)</f>
        <v>0</v>
      </c>
      <c r="K110" s="218" t="s">
        <v>32</v>
      </c>
      <c r="L110" s="48"/>
      <c r="M110" s="223" t="s">
        <v>32</v>
      </c>
      <c r="N110" s="224" t="s">
        <v>47</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1370</v>
      </c>
      <c r="AT110" s="227" t="s">
        <v>217</v>
      </c>
      <c r="AU110" s="227" t="s">
        <v>85</v>
      </c>
      <c r="AY110" s="20" t="s">
        <v>214</v>
      </c>
      <c r="BE110" s="228">
        <f>IF(N110="základní",J110,0)</f>
        <v>0</v>
      </c>
      <c r="BF110" s="228">
        <f>IF(N110="snížená",J110,0)</f>
        <v>0</v>
      </c>
      <c r="BG110" s="228">
        <f>IF(N110="zákl. přenesená",J110,0)</f>
        <v>0</v>
      </c>
      <c r="BH110" s="228">
        <f>IF(N110="sníž. přenesená",J110,0)</f>
        <v>0</v>
      </c>
      <c r="BI110" s="228">
        <f>IF(N110="nulová",J110,0)</f>
        <v>0</v>
      </c>
      <c r="BJ110" s="20" t="s">
        <v>83</v>
      </c>
      <c r="BK110" s="228">
        <f>ROUND(I110*H110,2)</f>
        <v>0</v>
      </c>
      <c r="BL110" s="20" t="s">
        <v>1370</v>
      </c>
      <c r="BM110" s="227" t="s">
        <v>5981</v>
      </c>
    </row>
    <row r="111" s="2" customFormat="1">
      <c r="A111" s="42"/>
      <c r="B111" s="43"/>
      <c r="C111" s="44"/>
      <c r="D111" s="236" t="s">
        <v>283</v>
      </c>
      <c r="E111" s="44"/>
      <c r="F111" s="267" t="s">
        <v>5982</v>
      </c>
      <c r="G111" s="44"/>
      <c r="H111" s="44"/>
      <c r="I111" s="231"/>
      <c r="J111" s="44"/>
      <c r="K111" s="44"/>
      <c r="L111" s="48"/>
      <c r="M111" s="232"/>
      <c r="N111" s="233"/>
      <c r="O111" s="88"/>
      <c r="P111" s="88"/>
      <c r="Q111" s="88"/>
      <c r="R111" s="88"/>
      <c r="S111" s="88"/>
      <c r="T111" s="89"/>
      <c r="U111" s="42"/>
      <c r="V111" s="42"/>
      <c r="W111" s="42"/>
      <c r="X111" s="42"/>
      <c r="Y111" s="42"/>
      <c r="Z111" s="42"/>
      <c r="AA111" s="42"/>
      <c r="AB111" s="42"/>
      <c r="AC111" s="42"/>
      <c r="AD111" s="42"/>
      <c r="AE111" s="42"/>
      <c r="AT111" s="20" t="s">
        <v>283</v>
      </c>
      <c r="AU111" s="20" t="s">
        <v>85</v>
      </c>
    </row>
    <row r="112" s="2" customFormat="1" ht="21.75" customHeight="1">
      <c r="A112" s="42"/>
      <c r="B112" s="43"/>
      <c r="C112" s="216" t="s">
        <v>277</v>
      </c>
      <c r="D112" s="216" t="s">
        <v>217</v>
      </c>
      <c r="E112" s="217" t="s">
        <v>5983</v>
      </c>
      <c r="F112" s="218" t="s">
        <v>5984</v>
      </c>
      <c r="G112" s="219" t="s">
        <v>557</v>
      </c>
      <c r="H112" s="220">
        <v>1</v>
      </c>
      <c r="I112" s="221"/>
      <c r="J112" s="222">
        <f>ROUND(I112*H112,2)</f>
        <v>0</v>
      </c>
      <c r="K112" s="218" t="s">
        <v>221</v>
      </c>
      <c r="L112" s="48"/>
      <c r="M112" s="223" t="s">
        <v>32</v>
      </c>
      <c r="N112" s="224" t="s">
        <v>47</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1370</v>
      </c>
      <c r="AT112" s="227" t="s">
        <v>217</v>
      </c>
      <c r="AU112" s="227" t="s">
        <v>85</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1370</v>
      </c>
      <c r="BM112" s="227" t="s">
        <v>5985</v>
      </c>
    </row>
    <row r="113" s="2" customFormat="1">
      <c r="A113" s="42"/>
      <c r="B113" s="43"/>
      <c r="C113" s="44"/>
      <c r="D113" s="229" t="s">
        <v>223</v>
      </c>
      <c r="E113" s="44"/>
      <c r="F113" s="230" t="s">
        <v>5986</v>
      </c>
      <c r="G113" s="44"/>
      <c r="H113" s="44"/>
      <c r="I113" s="231"/>
      <c r="J113" s="44"/>
      <c r="K113" s="44"/>
      <c r="L113" s="48"/>
      <c r="M113" s="232"/>
      <c r="N113" s="233"/>
      <c r="O113" s="88"/>
      <c r="P113" s="88"/>
      <c r="Q113" s="88"/>
      <c r="R113" s="88"/>
      <c r="S113" s="88"/>
      <c r="T113" s="89"/>
      <c r="U113" s="42"/>
      <c r="V113" s="42"/>
      <c r="W113" s="42"/>
      <c r="X113" s="42"/>
      <c r="Y113" s="42"/>
      <c r="Z113" s="42"/>
      <c r="AA113" s="42"/>
      <c r="AB113" s="42"/>
      <c r="AC113" s="42"/>
      <c r="AD113" s="42"/>
      <c r="AE113" s="42"/>
      <c r="AT113" s="20" t="s">
        <v>223</v>
      </c>
      <c r="AU113" s="20" t="s">
        <v>85</v>
      </c>
    </row>
    <row r="114" s="2" customFormat="1">
      <c r="A114" s="42"/>
      <c r="B114" s="43"/>
      <c r="C114" s="44"/>
      <c r="D114" s="236" t="s">
        <v>283</v>
      </c>
      <c r="E114" s="44"/>
      <c r="F114" s="267" t="s">
        <v>5987</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283</v>
      </c>
      <c r="AU114" s="20" t="s">
        <v>85</v>
      </c>
    </row>
    <row r="115" s="2" customFormat="1" ht="16.5" customHeight="1">
      <c r="A115" s="42"/>
      <c r="B115" s="43"/>
      <c r="C115" s="216" t="s">
        <v>301</v>
      </c>
      <c r="D115" s="216" t="s">
        <v>217</v>
      </c>
      <c r="E115" s="217" t="s">
        <v>5988</v>
      </c>
      <c r="F115" s="218" t="s">
        <v>5989</v>
      </c>
      <c r="G115" s="219" t="s">
        <v>557</v>
      </c>
      <c r="H115" s="220">
        <v>1</v>
      </c>
      <c r="I115" s="221"/>
      <c r="J115" s="222">
        <f>ROUND(I115*H115,2)</f>
        <v>0</v>
      </c>
      <c r="K115" s="218" t="s">
        <v>221</v>
      </c>
      <c r="L115" s="48"/>
      <c r="M115" s="223" t="s">
        <v>32</v>
      </c>
      <c r="N115" s="224" t="s">
        <v>47</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1370</v>
      </c>
      <c r="AT115" s="227" t="s">
        <v>217</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1370</v>
      </c>
      <c r="BM115" s="227" t="s">
        <v>5990</v>
      </c>
    </row>
    <row r="116" s="2" customFormat="1">
      <c r="A116" s="42"/>
      <c r="B116" s="43"/>
      <c r="C116" s="44"/>
      <c r="D116" s="229" t="s">
        <v>223</v>
      </c>
      <c r="E116" s="44"/>
      <c r="F116" s="230" t="s">
        <v>5991</v>
      </c>
      <c r="G116" s="44"/>
      <c r="H116" s="44"/>
      <c r="I116" s="231"/>
      <c r="J116" s="44"/>
      <c r="K116" s="44"/>
      <c r="L116" s="48"/>
      <c r="M116" s="232"/>
      <c r="N116" s="233"/>
      <c r="O116" s="88"/>
      <c r="P116" s="88"/>
      <c r="Q116" s="88"/>
      <c r="R116" s="88"/>
      <c r="S116" s="88"/>
      <c r="T116" s="89"/>
      <c r="U116" s="42"/>
      <c r="V116" s="42"/>
      <c r="W116" s="42"/>
      <c r="X116" s="42"/>
      <c r="Y116" s="42"/>
      <c r="Z116" s="42"/>
      <c r="AA116" s="42"/>
      <c r="AB116" s="42"/>
      <c r="AC116" s="42"/>
      <c r="AD116" s="42"/>
      <c r="AE116" s="42"/>
      <c r="AT116" s="20" t="s">
        <v>223</v>
      </c>
      <c r="AU116" s="20" t="s">
        <v>85</v>
      </c>
    </row>
    <row r="117" s="2" customFormat="1">
      <c r="A117" s="42"/>
      <c r="B117" s="43"/>
      <c r="C117" s="44"/>
      <c r="D117" s="236" t="s">
        <v>283</v>
      </c>
      <c r="E117" s="44"/>
      <c r="F117" s="267" t="s">
        <v>5992</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283</v>
      </c>
      <c r="AU117" s="20" t="s">
        <v>85</v>
      </c>
    </row>
    <row r="118" s="2" customFormat="1" ht="16.5" customHeight="1">
      <c r="A118" s="42"/>
      <c r="B118" s="43"/>
      <c r="C118" s="216" t="s">
        <v>8</v>
      </c>
      <c r="D118" s="216" t="s">
        <v>217</v>
      </c>
      <c r="E118" s="217" t="s">
        <v>5993</v>
      </c>
      <c r="F118" s="218" t="s">
        <v>5994</v>
      </c>
      <c r="G118" s="219" t="s">
        <v>280</v>
      </c>
      <c r="H118" s="220">
        <v>200</v>
      </c>
      <c r="I118" s="221"/>
      <c r="J118" s="222">
        <f>ROUND(I118*H118,2)</f>
        <v>0</v>
      </c>
      <c r="K118" s="218" t="s">
        <v>221</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1370</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1370</v>
      </c>
      <c r="BM118" s="227" t="s">
        <v>5995</v>
      </c>
    </row>
    <row r="119" s="2" customFormat="1">
      <c r="A119" s="42"/>
      <c r="B119" s="43"/>
      <c r="C119" s="44"/>
      <c r="D119" s="229" t="s">
        <v>223</v>
      </c>
      <c r="E119" s="44"/>
      <c r="F119" s="230" t="s">
        <v>5996</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2" customFormat="1">
      <c r="A120" s="42"/>
      <c r="B120" s="43"/>
      <c r="C120" s="44"/>
      <c r="D120" s="236" t="s">
        <v>283</v>
      </c>
      <c r="E120" s="44"/>
      <c r="F120" s="267" t="s">
        <v>5997</v>
      </c>
      <c r="G120" s="44"/>
      <c r="H120" s="44"/>
      <c r="I120" s="231"/>
      <c r="J120" s="44"/>
      <c r="K120" s="44"/>
      <c r="L120" s="48"/>
      <c r="M120" s="232"/>
      <c r="N120" s="233"/>
      <c r="O120" s="88"/>
      <c r="P120" s="88"/>
      <c r="Q120" s="88"/>
      <c r="R120" s="88"/>
      <c r="S120" s="88"/>
      <c r="T120" s="89"/>
      <c r="U120" s="42"/>
      <c r="V120" s="42"/>
      <c r="W120" s="42"/>
      <c r="X120" s="42"/>
      <c r="Y120" s="42"/>
      <c r="Z120" s="42"/>
      <c r="AA120" s="42"/>
      <c r="AB120" s="42"/>
      <c r="AC120" s="42"/>
      <c r="AD120" s="42"/>
      <c r="AE120" s="42"/>
      <c r="AT120" s="20" t="s">
        <v>283</v>
      </c>
      <c r="AU120" s="20" t="s">
        <v>85</v>
      </c>
    </row>
    <row r="121" s="2" customFormat="1" ht="16.5" customHeight="1">
      <c r="A121" s="42"/>
      <c r="B121" s="43"/>
      <c r="C121" s="216" t="s">
        <v>312</v>
      </c>
      <c r="D121" s="216" t="s">
        <v>217</v>
      </c>
      <c r="E121" s="217" t="s">
        <v>5998</v>
      </c>
      <c r="F121" s="218" t="s">
        <v>5999</v>
      </c>
      <c r="G121" s="219" t="s">
        <v>670</v>
      </c>
      <c r="H121" s="220">
        <v>1</v>
      </c>
      <c r="I121" s="221"/>
      <c r="J121" s="222">
        <f>ROUND(I121*H121,2)</f>
        <v>0</v>
      </c>
      <c r="K121" s="218" t="s">
        <v>32</v>
      </c>
      <c r="L121" s="48"/>
      <c r="M121" s="223" t="s">
        <v>32</v>
      </c>
      <c r="N121" s="224" t="s">
        <v>47</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1370</v>
      </c>
      <c r="AT121" s="227" t="s">
        <v>217</v>
      </c>
      <c r="AU121" s="227" t="s">
        <v>85</v>
      </c>
      <c r="AY121" s="20" t="s">
        <v>214</v>
      </c>
      <c r="BE121" s="228">
        <f>IF(N121="základní",J121,0)</f>
        <v>0</v>
      </c>
      <c r="BF121" s="228">
        <f>IF(N121="snížená",J121,0)</f>
        <v>0</v>
      </c>
      <c r="BG121" s="228">
        <f>IF(N121="zákl. přenesená",J121,0)</f>
        <v>0</v>
      </c>
      <c r="BH121" s="228">
        <f>IF(N121="sníž. přenesená",J121,0)</f>
        <v>0</v>
      </c>
      <c r="BI121" s="228">
        <f>IF(N121="nulová",J121,0)</f>
        <v>0</v>
      </c>
      <c r="BJ121" s="20" t="s">
        <v>83</v>
      </c>
      <c r="BK121" s="228">
        <f>ROUND(I121*H121,2)</f>
        <v>0</v>
      </c>
      <c r="BL121" s="20" t="s">
        <v>1370</v>
      </c>
      <c r="BM121" s="227" t="s">
        <v>6000</v>
      </c>
    </row>
    <row r="122" s="2" customFormat="1">
      <c r="A122" s="42"/>
      <c r="B122" s="43"/>
      <c r="C122" s="44"/>
      <c r="D122" s="236" t="s">
        <v>283</v>
      </c>
      <c r="E122" s="44"/>
      <c r="F122" s="267" t="s">
        <v>6001</v>
      </c>
      <c r="G122" s="44"/>
      <c r="H122" s="44"/>
      <c r="I122" s="231"/>
      <c r="J122" s="44"/>
      <c r="K122" s="44"/>
      <c r="L122" s="48"/>
      <c r="M122" s="232"/>
      <c r="N122" s="233"/>
      <c r="O122" s="88"/>
      <c r="P122" s="88"/>
      <c r="Q122" s="88"/>
      <c r="R122" s="88"/>
      <c r="S122" s="88"/>
      <c r="T122" s="89"/>
      <c r="U122" s="42"/>
      <c r="V122" s="42"/>
      <c r="W122" s="42"/>
      <c r="X122" s="42"/>
      <c r="Y122" s="42"/>
      <c r="Z122" s="42"/>
      <c r="AA122" s="42"/>
      <c r="AB122" s="42"/>
      <c r="AC122" s="42"/>
      <c r="AD122" s="42"/>
      <c r="AE122" s="42"/>
      <c r="AT122" s="20" t="s">
        <v>283</v>
      </c>
      <c r="AU122" s="20" t="s">
        <v>85</v>
      </c>
    </row>
    <row r="123" s="2" customFormat="1" ht="16.5" customHeight="1">
      <c r="A123" s="42"/>
      <c r="B123" s="43"/>
      <c r="C123" s="216" t="s">
        <v>317</v>
      </c>
      <c r="D123" s="216" t="s">
        <v>217</v>
      </c>
      <c r="E123" s="217" t="s">
        <v>6002</v>
      </c>
      <c r="F123" s="218" t="s">
        <v>6003</v>
      </c>
      <c r="G123" s="219" t="s">
        <v>670</v>
      </c>
      <c r="H123" s="220">
        <v>1</v>
      </c>
      <c r="I123" s="221"/>
      <c r="J123" s="222">
        <f>ROUND(I123*H123,2)</f>
        <v>0</v>
      </c>
      <c r="K123" s="218" t="s">
        <v>221</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1370</v>
      </c>
      <c r="AT123" s="227" t="s">
        <v>217</v>
      </c>
      <c r="AU123" s="227" t="s">
        <v>85</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1370</v>
      </c>
      <c r="BM123" s="227" t="s">
        <v>6004</v>
      </c>
    </row>
    <row r="124" s="2" customFormat="1">
      <c r="A124" s="42"/>
      <c r="B124" s="43"/>
      <c r="C124" s="44"/>
      <c r="D124" s="229" t="s">
        <v>223</v>
      </c>
      <c r="E124" s="44"/>
      <c r="F124" s="230" t="s">
        <v>6005</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223</v>
      </c>
      <c r="AU124" s="20" t="s">
        <v>85</v>
      </c>
    </row>
    <row r="125" s="2" customFormat="1">
      <c r="A125" s="42"/>
      <c r="B125" s="43"/>
      <c r="C125" s="44"/>
      <c r="D125" s="236" t="s">
        <v>283</v>
      </c>
      <c r="E125" s="44"/>
      <c r="F125" s="267" t="s">
        <v>6006</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283</v>
      </c>
      <c r="AU125" s="20" t="s">
        <v>85</v>
      </c>
    </row>
    <row r="126" s="2" customFormat="1" ht="16.5" customHeight="1">
      <c r="A126" s="42"/>
      <c r="B126" s="43"/>
      <c r="C126" s="216" t="s">
        <v>324</v>
      </c>
      <c r="D126" s="216" t="s">
        <v>217</v>
      </c>
      <c r="E126" s="217" t="s">
        <v>6007</v>
      </c>
      <c r="F126" s="218" t="s">
        <v>6008</v>
      </c>
      <c r="G126" s="219" t="s">
        <v>670</v>
      </c>
      <c r="H126" s="220">
        <v>1</v>
      </c>
      <c r="I126" s="221"/>
      <c r="J126" s="222">
        <f>ROUND(I126*H126,2)</f>
        <v>0</v>
      </c>
      <c r="K126" s="218" t="s">
        <v>32</v>
      </c>
      <c r="L126" s="48"/>
      <c r="M126" s="223" t="s">
        <v>32</v>
      </c>
      <c r="N126" s="224" t="s">
        <v>47</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1370</v>
      </c>
      <c r="AT126" s="227" t="s">
        <v>217</v>
      </c>
      <c r="AU126" s="227" t="s">
        <v>85</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1370</v>
      </c>
      <c r="BM126" s="227" t="s">
        <v>6009</v>
      </c>
    </row>
    <row r="127" s="2" customFormat="1">
      <c r="A127" s="42"/>
      <c r="B127" s="43"/>
      <c r="C127" s="44"/>
      <c r="D127" s="236" t="s">
        <v>283</v>
      </c>
      <c r="E127" s="44"/>
      <c r="F127" s="267" t="s">
        <v>6010</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283</v>
      </c>
      <c r="AU127" s="20" t="s">
        <v>85</v>
      </c>
    </row>
    <row r="128" s="2" customFormat="1" ht="16.5" customHeight="1">
      <c r="A128" s="42"/>
      <c r="B128" s="43"/>
      <c r="C128" s="216" t="s">
        <v>334</v>
      </c>
      <c r="D128" s="216" t="s">
        <v>217</v>
      </c>
      <c r="E128" s="217" t="s">
        <v>1368</v>
      </c>
      <c r="F128" s="218" t="s">
        <v>6011</v>
      </c>
      <c r="G128" s="219" t="s">
        <v>557</v>
      </c>
      <c r="H128" s="220">
        <v>1</v>
      </c>
      <c r="I128" s="221"/>
      <c r="J128" s="222">
        <f>ROUND(I128*H128,2)</f>
        <v>0</v>
      </c>
      <c r="K128" s="218" t="s">
        <v>221</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1370</v>
      </c>
      <c r="AT128" s="227" t="s">
        <v>217</v>
      </c>
      <c r="AU128" s="227" t="s">
        <v>85</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1370</v>
      </c>
      <c r="BM128" s="227" t="s">
        <v>6012</v>
      </c>
    </row>
    <row r="129" s="2" customFormat="1">
      <c r="A129" s="42"/>
      <c r="B129" s="43"/>
      <c r="C129" s="44"/>
      <c r="D129" s="229" t="s">
        <v>223</v>
      </c>
      <c r="E129" s="44"/>
      <c r="F129" s="230" t="s">
        <v>1372</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223</v>
      </c>
      <c r="AU129" s="20" t="s">
        <v>85</v>
      </c>
    </row>
    <row r="130" s="2" customFormat="1">
      <c r="A130" s="42"/>
      <c r="B130" s="43"/>
      <c r="C130" s="44"/>
      <c r="D130" s="236" t="s">
        <v>283</v>
      </c>
      <c r="E130" s="44"/>
      <c r="F130" s="267" t="s">
        <v>6013</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283</v>
      </c>
      <c r="AU130" s="20" t="s">
        <v>85</v>
      </c>
    </row>
    <row r="131" s="12" customFormat="1" ht="22.8" customHeight="1">
      <c r="A131" s="12"/>
      <c r="B131" s="200"/>
      <c r="C131" s="201"/>
      <c r="D131" s="202" t="s">
        <v>75</v>
      </c>
      <c r="E131" s="214" t="s">
        <v>6014</v>
      </c>
      <c r="F131" s="214" t="s">
        <v>6015</v>
      </c>
      <c r="G131" s="201"/>
      <c r="H131" s="201"/>
      <c r="I131" s="204"/>
      <c r="J131" s="215">
        <f>BK131</f>
        <v>0</v>
      </c>
      <c r="K131" s="201"/>
      <c r="L131" s="206"/>
      <c r="M131" s="207"/>
      <c r="N131" s="208"/>
      <c r="O131" s="208"/>
      <c r="P131" s="209">
        <f>SUM(P132:P142)</f>
        <v>0</v>
      </c>
      <c r="Q131" s="208"/>
      <c r="R131" s="209">
        <f>SUM(R132:R142)</f>
        <v>0</v>
      </c>
      <c r="S131" s="208"/>
      <c r="T131" s="210">
        <f>SUM(T132:T142)</f>
        <v>0</v>
      </c>
      <c r="U131" s="12"/>
      <c r="V131" s="12"/>
      <c r="W131" s="12"/>
      <c r="X131" s="12"/>
      <c r="Y131" s="12"/>
      <c r="Z131" s="12"/>
      <c r="AA131" s="12"/>
      <c r="AB131" s="12"/>
      <c r="AC131" s="12"/>
      <c r="AD131" s="12"/>
      <c r="AE131" s="12"/>
      <c r="AR131" s="211" t="s">
        <v>246</v>
      </c>
      <c r="AT131" s="212" t="s">
        <v>75</v>
      </c>
      <c r="AU131" s="212" t="s">
        <v>83</v>
      </c>
      <c r="AY131" s="211" t="s">
        <v>214</v>
      </c>
      <c r="BK131" s="213">
        <f>SUM(BK132:BK142)</f>
        <v>0</v>
      </c>
    </row>
    <row r="132" s="2" customFormat="1" ht="16.5" customHeight="1">
      <c r="A132" s="42"/>
      <c r="B132" s="43"/>
      <c r="C132" s="216" t="s">
        <v>338</v>
      </c>
      <c r="D132" s="216" t="s">
        <v>217</v>
      </c>
      <c r="E132" s="217" t="s">
        <v>6016</v>
      </c>
      <c r="F132" s="218" t="s">
        <v>6015</v>
      </c>
      <c r="G132" s="219" t="s">
        <v>557</v>
      </c>
      <c r="H132" s="220">
        <v>1</v>
      </c>
      <c r="I132" s="221"/>
      <c r="J132" s="222">
        <f>ROUND(I132*H132,2)</f>
        <v>0</v>
      </c>
      <c r="K132" s="218" t="s">
        <v>221</v>
      </c>
      <c r="L132" s="48"/>
      <c r="M132" s="223" t="s">
        <v>32</v>
      </c>
      <c r="N132" s="224" t="s">
        <v>47</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1370</v>
      </c>
      <c r="AT132" s="227" t="s">
        <v>217</v>
      </c>
      <c r="AU132" s="227" t="s">
        <v>85</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1370</v>
      </c>
      <c r="BM132" s="227" t="s">
        <v>6017</v>
      </c>
    </row>
    <row r="133" s="2" customFormat="1">
      <c r="A133" s="42"/>
      <c r="B133" s="43"/>
      <c r="C133" s="44"/>
      <c r="D133" s="229" t="s">
        <v>223</v>
      </c>
      <c r="E133" s="44"/>
      <c r="F133" s="230" t="s">
        <v>6018</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223</v>
      </c>
      <c r="AU133" s="20" t="s">
        <v>85</v>
      </c>
    </row>
    <row r="134" s="2" customFormat="1">
      <c r="A134" s="42"/>
      <c r="B134" s="43"/>
      <c r="C134" s="44"/>
      <c r="D134" s="236" t="s">
        <v>283</v>
      </c>
      <c r="E134" s="44"/>
      <c r="F134" s="267" t="s">
        <v>6019</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283</v>
      </c>
      <c r="AU134" s="20" t="s">
        <v>85</v>
      </c>
    </row>
    <row r="135" s="2" customFormat="1" ht="16.5" customHeight="1">
      <c r="A135" s="42"/>
      <c r="B135" s="43"/>
      <c r="C135" s="216" t="s">
        <v>344</v>
      </c>
      <c r="D135" s="216" t="s">
        <v>217</v>
      </c>
      <c r="E135" s="217" t="s">
        <v>6020</v>
      </c>
      <c r="F135" s="218" t="s">
        <v>6021</v>
      </c>
      <c r="G135" s="219" t="s">
        <v>6022</v>
      </c>
      <c r="H135" s="220">
        <v>1</v>
      </c>
      <c r="I135" s="221"/>
      <c r="J135" s="222">
        <f>ROUND(I135*H135,2)</f>
        <v>0</v>
      </c>
      <c r="K135" s="218" t="s">
        <v>5953</v>
      </c>
      <c r="L135" s="48"/>
      <c r="M135" s="223" t="s">
        <v>32</v>
      </c>
      <c r="N135" s="224" t="s">
        <v>47</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1370</v>
      </c>
      <c r="AT135" s="227" t="s">
        <v>217</v>
      </c>
      <c r="AU135" s="227" t="s">
        <v>85</v>
      </c>
      <c r="AY135" s="20" t="s">
        <v>214</v>
      </c>
      <c r="BE135" s="228">
        <f>IF(N135="základní",J135,0)</f>
        <v>0</v>
      </c>
      <c r="BF135" s="228">
        <f>IF(N135="snížená",J135,0)</f>
        <v>0</v>
      </c>
      <c r="BG135" s="228">
        <f>IF(N135="zákl. přenesená",J135,0)</f>
        <v>0</v>
      </c>
      <c r="BH135" s="228">
        <f>IF(N135="sníž. přenesená",J135,0)</f>
        <v>0</v>
      </c>
      <c r="BI135" s="228">
        <f>IF(N135="nulová",J135,0)</f>
        <v>0</v>
      </c>
      <c r="BJ135" s="20" t="s">
        <v>83</v>
      </c>
      <c r="BK135" s="228">
        <f>ROUND(I135*H135,2)</f>
        <v>0</v>
      </c>
      <c r="BL135" s="20" t="s">
        <v>1370</v>
      </c>
      <c r="BM135" s="227" t="s">
        <v>6023</v>
      </c>
    </row>
    <row r="136" s="2" customFormat="1">
      <c r="A136" s="42"/>
      <c r="B136" s="43"/>
      <c r="C136" s="44"/>
      <c r="D136" s="229" t="s">
        <v>223</v>
      </c>
      <c r="E136" s="44"/>
      <c r="F136" s="230" t="s">
        <v>6024</v>
      </c>
      <c r="G136" s="44"/>
      <c r="H136" s="44"/>
      <c r="I136" s="231"/>
      <c r="J136" s="44"/>
      <c r="K136" s="44"/>
      <c r="L136" s="48"/>
      <c r="M136" s="232"/>
      <c r="N136" s="233"/>
      <c r="O136" s="88"/>
      <c r="P136" s="88"/>
      <c r="Q136" s="88"/>
      <c r="R136" s="88"/>
      <c r="S136" s="88"/>
      <c r="T136" s="89"/>
      <c r="U136" s="42"/>
      <c r="V136" s="42"/>
      <c r="W136" s="42"/>
      <c r="X136" s="42"/>
      <c r="Y136" s="42"/>
      <c r="Z136" s="42"/>
      <c r="AA136" s="42"/>
      <c r="AB136" s="42"/>
      <c r="AC136" s="42"/>
      <c r="AD136" s="42"/>
      <c r="AE136" s="42"/>
      <c r="AT136" s="20" t="s">
        <v>223</v>
      </c>
      <c r="AU136" s="20" t="s">
        <v>85</v>
      </c>
    </row>
    <row r="137" s="2" customFormat="1" ht="16.5" customHeight="1">
      <c r="A137" s="42"/>
      <c r="B137" s="43"/>
      <c r="C137" s="216" t="s">
        <v>349</v>
      </c>
      <c r="D137" s="216" t="s">
        <v>217</v>
      </c>
      <c r="E137" s="217" t="s">
        <v>6025</v>
      </c>
      <c r="F137" s="218" t="s">
        <v>6026</v>
      </c>
      <c r="G137" s="219" t="s">
        <v>557</v>
      </c>
      <c r="H137" s="220">
        <v>1</v>
      </c>
      <c r="I137" s="221"/>
      <c r="J137" s="222">
        <f>ROUND(I137*H137,2)</f>
        <v>0</v>
      </c>
      <c r="K137" s="218" t="s">
        <v>221</v>
      </c>
      <c r="L137" s="48"/>
      <c r="M137" s="223" t="s">
        <v>32</v>
      </c>
      <c r="N137" s="224" t="s">
        <v>47</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1370</v>
      </c>
      <c r="AT137" s="227" t="s">
        <v>217</v>
      </c>
      <c r="AU137" s="227" t="s">
        <v>85</v>
      </c>
      <c r="AY137" s="20" t="s">
        <v>214</v>
      </c>
      <c r="BE137" s="228">
        <f>IF(N137="základní",J137,0)</f>
        <v>0</v>
      </c>
      <c r="BF137" s="228">
        <f>IF(N137="snížená",J137,0)</f>
        <v>0</v>
      </c>
      <c r="BG137" s="228">
        <f>IF(N137="zákl. přenesená",J137,0)</f>
        <v>0</v>
      </c>
      <c r="BH137" s="228">
        <f>IF(N137="sníž. přenesená",J137,0)</f>
        <v>0</v>
      </c>
      <c r="BI137" s="228">
        <f>IF(N137="nulová",J137,0)</f>
        <v>0</v>
      </c>
      <c r="BJ137" s="20" t="s">
        <v>83</v>
      </c>
      <c r="BK137" s="228">
        <f>ROUND(I137*H137,2)</f>
        <v>0</v>
      </c>
      <c r="BL137" s="20" t="s">
        <v>1370</v>
      </c>
      <c r="BM137" s="227" t="s">
        <v>6027</v>
      </c>
    </row>
    <row r="138" s="2" customFormat="1">
      <c r="A138" s="42"/>
      <c r="B138" s="43"/>
      <c r="C138" s="44"/>
      <c r="D138" s="229" t="s">
        <v>223</v>
      </c>
      <c r="E138" s="44"/>
      <c r="F138" s="230" t="s">
        <v>6028</v>
      </c>
      <c r="G138" s="44"/>
      <c r="H138" s="44"/>
      <c r="I138" s="231"/>
      <c r="J138" s="44"/>
      <c r="K138" s="44"/>
      <c r="L138" s="48"/>
      <c r="M138" s="232"/>
      <c r="N138" s="233"/>
      <c r="O138" s="88"/>
      <c r="P138" s="88"/>
      <c r="Q138" s="88"/>
      <c r="R138" s="88"/>
      <c r="S138" s="88"/>
      <c r="T138" s="89"/>
      <c r="U138" s="42"/>
      <c r="V138" s="42"/>
      <c r="W138" s="42"/>
      <c r="X138" s="42"/>
      <c r="Y138" s="42"/>
      <c r="Z138" s="42"/>
      <c r="AA138" s="42"/>
      <c r="AB138" s="42"/>
      <c r="AC138" s="42"/>
      <c r="AD138" s="42"/>
      <c r="AE138" s="42"/>
      <c r="AT138" s="20" t="s">
        <v>223</v>
      </c>
      <c r="AU138" s="20" t="s">
        <v>85</v>
      </c>
    </row>
    <row r="139" s="2" customFormat="1" ht="16.5" customHeight="1">
      <c r="A139" s="42"/>
      <c r="B139" s="43"/>
      <c r="C139" s="216" t="s">
        <v>356</v>
      </c>
      <c r="D139" s="216" t="s">
        <v>217</v>
      </c>
      <c r="E139" s="217" t="s">
        <v>6029</v>
      </c>
      <c r="F139" s="218" t="s">
        <v>6030</v>
      </c>
      <c r="G139" s="219" t="s">
        <v>557</v>
      </c>
      <c r="H139" s="220">
        <v>1</v>
      </c>
      <c r="I139" s="221"/>
      <c r="J139" s="222">
        <f>ROUND(I139*H139,2)</f>
        <v>0</v>
      </c>
      <c r="K139" s="218" t="s">
        <v>221</v>
      </c>
      <c r="L139" s="48"/>
      <c r="M139" s="223" t="s">
        <v>32</v>
      </c>
      <c r="N139" s="224" t="s">
        <v>47</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1370</v>
      </c>
      <c r="AT139" s="227" t="s">
        <v>217</v>
      </c>
      <c r="AU139" s="227" t="s">
        <v>85</v>
      </c>
      <c r="AY139" s="20" t="s">
        <v>214</v>
      </c>
      <c r="BE139" s="228">
        <f>IF(N139="základní",J139,0)</f>
        <v>0</v>
      </c>
      <c r="BF139" s="228">
        <f>IF(N139="snížená",J139,0)</f>
        <v>0</v>
      </c>
      <c r="BG139" s="228">
        <f>IF(N139="zákl. přenesená",J139,0)</f>
        <v>0</v>
      </c>
      <c r="BH139" s="228">
        <f>IF(N139="sníž. přenesená",J139,0)</f>
        <v>0</v>
      </c>
      <c r="BI139" s="228">
        <f>IF(N139="nulová",J139,0)</f>
        <v>0</v>
      </c>
      <c r="BJ139" s="20" t="s">
        <v>83</v>
      </c>
      <c r="BK139" s="228">
        <f>ROUND(I139*H139,2)</f>
        <v>0</v>
      </c>
      <c r="BL139" s="20" t="s">
        <v>1370</v>
      </c>
      <c r="BM139" s="227" t="s">
        <v>6031</v>
      </c>
    </row>
    <row r="140" s="2" customFormat="1">
      <c r="A140" s="42"/>
      <c r="B140" s="43"/>
      <c r="C140" s="44"/>
      <c r="D140" s="229" t="s">
        <v>223</v>
      </c>
      <c r="E140" s="44"/>
      <c r="F140" s="230" t="s">
        <v>6032</v>
      </c>
      <c r="G140" s="44"/>
      <c r="H140" s="44"/>
      <c r="I140" s="231"/>
      <c r="J140" s="44"/>
      <c r="K140" s="44"/>
      <c r="L140" s="48"/>
      <c r="M140" s="232"/>
      <c r="N140" s="233"/>
      <c r="O140" s="88"/>
      <c r="P140" s="88"/>
      <c r="Q140" s="88"/>
      <c r="R140" s="88"/>
      <c r="S140" s="88"/>
      <c r="T140" s="89"/>
      <c r="U140" s="42"/>
      <c r="V140" s="42"/>
      <c r="W140" s="42"/>
      <c r="X140" s="42"/>
      <c r="Y140" s="42"/>
      <c r="Z140" s="42"/>
      <c r="AA140" s="42"/>
      <c r="AB140" s="42"/>
      <c r="AC140" s="42"/>
      <c r="AD140" s="42"/>
      <c r="AE140" s="42"/>
      <c r="AT140" s="20" t="s">
        <v>223</v>
      </c>
      <c r="AU140" s="20" t="s">
        <v>85</v>
      </c>
    </row>
    <row r="141" s="2" customFormat="1" ht="16.5" customHeight="1">
      <c r="A141" s="42"/>
      <c r="B141" s="43"/>
      <c r="C141" s="216" t="s">
        <v>7</v>
      </c>
      <c r="D141" s="216" t="s">
        <v>217</v>
      </c>
      <c r="E141" s="217" t="s">
        <v>6033</v>
      </c>
      <c r="F141" s="218" t="s">
        <v>6034</v>
      </c>
      <c r="G141" s="219" t="s">
        <v>557</v>
      </c>
      <c r="H141" s="220">
        <v>1</v>
      </c>
      <c r="I141" s="221"/>
      <c r="J141" s="222">
        <f>ROUND(I141*H141,2)</f>
        <v>0</v>
      </c>
      <c r="K141" s="218" t="s">
        <v>221</v>
      </c>
      <c r="L141" s="48"/>
      <c r="M141" s="223" t="s">
        <v>32</v>
      </c>
      <c r="N141" s="224" t="s">
        <v>47</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1370</v>
      </c>
      <c r="AT141" s="227" t="s">
        <v>217</v>
      </c>
      <c r="AU141" s="227" t="s">
        <v>85</v>
      </c>
      <c r="AY141" s="20" t="s">
        <v>214</v>
      </c>
      <c r="BE141" s="228">
        <f>IF(N141="základní",J141,0)</f>
        <v>0</v>
      </c>
      <c r="BF141" s="228">
        <f>IF(N141="snížená",J141,0)</f>
        <v>0</v>
      </c>
      <c r="BG141" s="228">
        <f>IF(N141="zákl. přenesená",J141,0)</f>
        <v>0</v>
      </c>
      <c r="BH141" s="228">
        <f>IF(N141="sníž. přenesená",J141,0)</f>
        <v>0</v>
      </c>
      <c r="BI141" s="228">
        <f>IF(N141="nulová",J141,0)</f>
        <v>0</v>
      </c>
      <c r="BJ141" s="20" t="s">
        <v>83</v>
      </c>
      <c r="BK141" s="228">
        <f>ROUND(I141*H141,2)</f>
        <v>0</v>
      </c>
      <c r="BL141" s="20" t="s">
        <v>1370</v>
      </c>
      <c r="BM141" s="227" t="s">
        <v>6035</v>
      </c>
    </row>
    <row r="142" s="2" customFormat="1">
      <c r="A142" s="42"/>
      <c r="B142" s="43"/>
      <c r="C142" s="44"/>
      <c r="D142" s="229" t="s">
        <v>223</v>
      </c>
      <c r="E142" s="44"/>
      <c r="F142" s="230" t="s">
        <v>6036</v>
      </c>
      <c r="G142" s="44"/>
      <c r="H142" s="44"/>
      <c r="I142" s="231"/>
      <c r="J142" s="44"/>
      <c r="K142" s="44"/>
      <c r="L142" s="48"/>
      <c r="M142" s="232"/>
      <c r="N142" s="233"/>
      <c r="O142" s="88"/>
      <c r="P142" s="88"/>
      <c r="Q142" s="88"/>
      <c r="R142" s="88"/>
      <c r="S142" s="88"/>
      <c r="T142" s="89"/>
      <c r="U142" s="42"/>
      <c r="V142" s="42"/>
      <c r="W142" s="42"/>
      <c r="X142" s="42"/>
      <c r="Y142" s="42"/>
      <c r="Z142" s="42"/>
      <c r="AA142" s="42"/>
      <c r="AB142" s="42"/>
      <c r="AC142" s="42"/>
      <c r="AD142" s="42"/>
      <c r="AE142" s="42"/>
      <c r="AT142" s="20" t="s">
        <v>223</v>
      </c>
      <c r="AU142" s="20" t="s">
        <v>85</v>
      </c>
    </row>
    <row r="143" s="12" customFormat="1" ht="22.8" customHeight="1">
      <c r="A143" s="12"/>
      <c r="B143" s="200"/>
      <c r="C143" s="201"/>
      <c r="D143" s="202" t="s">
        <v>75</v>
      </c>
      <c r="E143" s="214" t="s">
        <v>2810</v>
      </c>
      <c r="F143" s="214" t="s">
        <v>2811</v>
      </c>
      <c r="G143" s="201"/>
      <c r="H143" s="201"/>
      <c r="I143" s="204"/>
      <c r="J143" s="215">
        <f>BK143</f>
        <v>0</v>
      </c>
      <c r="K143" s="201"/>
      <c r="L143" s="206"/>
      <c r="M143" s="207"/>
      <c r="N143" s="208"/>
      <c r="O143" s="208"/>
      <c r="P143" s="209">
        <f>SUM(P144:P156)</f>
        <v>0</v>
      </c>
      <c r="Q143" s="208"/>
      <c r="R143" s="209">
        <f>SUM(R144:R156)</f>
        <v>0</v>
      </c>
      <c r="S143" s="208"/>
      <c r="T143" s="210">
        <f>SUM(T144:T156)</f>
        <v>0</v>
      </c>
      <c r="U143" s="12"/>
      <c r="V143" s="12"/>
      <c r="W143" s="12"/>
      <c r="X143" s="12"/>
      <c r="Y143" s="12"/>
      <c r="Z143" s="12"/>
      <c r="AA143" s="12"/>
      <c r="AB143" s="12"/>
      <c r="AC143" s="12"/>
      <c r="AD143" s="12"/>
      <c r="AE143" s="12"/>
      <c r="AR143" s="211" t="s">
        <v>246</v>
      </c>
      <c r="AT143" s="212" t="s">
        <v>75</v>
      </c>
      <c r="AU143" s="212" t="s">
        <v>83</v>
      </c>
      <c r="AY143" s="211" t="s">
        <v>214</v>
      </c>
      <c r="BK143" s="213">
        <f>SUM(BK144:BK156)</f>
        <v>0</v>
      </c>
    </row>
    <row r="144" s="2" customFormat="1" ht="16.5" customHeight="1">
      <c r="A144" s="42"/>
      <c r="B144" s="43"/>
      <c r="C144" s="216" t="s">
        <v>365</v>
      </c>
      <c r="D144" s="216" t="s">
        <v>217</v>
      </c>
      <c r="E144" s="217" t="s">
        <v>6037</v>
      </c>
      <c r="F144" s="218" t="s">
        <v>6038</v>
      </c>
      <c r="G144" s="219" t="s">
        <v>557</v>
      </c>
      <c r="H144" s="220">
        <v>1</v>
      </c>
      <c r="I144" s="221"/>
      <c r="J144" s="222">
        <f>ROUND(I144*H144,2)</f>
        <v>0</v>
      </c>
      <c r="K144" s="218" t="s">
        <v>32</v>
      </c>
      <c r="L144" s="48"/>
      <c r="M144" s="223" t="s">
        <v>32</v>
      </c>
      <c r="N144" s="224" t="s">
        <v>47</v>
      </c>
      <c r="O144" s="88"/>
      <c r="P144" s="225">
        <f>O144*H144</f>
        <v>0</v>
      </c>
      <c r="Q144" s="225">
        <v>0</v>
      </c>
      <c r="R144" s="225">
        <f>Q144*H144</f>
        <v>0</v>
      </c>
      <c r="S144" s="225">
        <v>0</v>
      </c>
      <c r="T144" s="226">
        <f>S144*H144</f>
        <v>0</v>
      </c>
      <c r="U144" s="42"/>
      <c r="V144" s="42"/>
      <c r="W144" s="42"/>
      <c r="X144" s="42"/>
      <c r="Y144" s="42"/>
      <c r="Z144" s="42"/>
      <c r="AA144" s="42"/>
      <c r="AB144" s="42"/>
      <c r="AC144" s="42"/>
      <c r="AD144" s="42"/>
      <c r="AE144" s="42"/>
      <c r="AR144" s="227" t="s">
        <v>1370</v>
      </c>
      <c r="AT144" s="227" t="s">
        <v>217</v>
      </c>
      <c r="AU144" s="227" t="s">
        <v>85</v>
      </c>
      <c r="AY144" s="20" t="s">
        <v>214</v>
      </c>
      <c r="BE144" s="228">
        <f>IF(N144="základní",J144,0)</f>
        <v>0</v>
      </c>
      <c r="BF144" s="228">
        <f>IF(N144="snížená",J144,0)</f>
        <v>0</v>
      </c>
      <c r="BG144" s="228">
        <f>IF(N144="zákl. přenesená",J144,0)</f>
        <v>0</v>
      </c>
      <c r="BH144" s="228">
        <f>IF(N144="sníž. přenesená",J144,0)</f>
        <v>0</v>
      </c>
      <c r="BI144" s="228">
        <f>IF(N144="nulová",J144,0)</f>
        <v>0</v>
      </c>
      <c r="BJ144" s="20" t="s">
        <v>83</v>
      </c>
      <c r="BK144" s="228">
        <f>ROUND(I144*H144,2)</f>
        <v>0</v>
      </c>
      <c r="BL144" s="20" t="s">
        <v>1370</v>
      </c>
      <c r="BM144" s="227" t="s">
        <v>6039</v>
      </c>
    </row>
    <row r="145" s="2" customFormat="1">
      <c r="A145" s="42"/>
      <c r="B145" s="43"/>
      <c r="C145" s="44"/>
      <c r="D145" s="236" t="s">
        <v>283</v>
      </c>
      <c r="E145" s="44"/>
      <c r="F145" s="267" t="s">
        <v>6040</v>
      </c>
      <c r="G145" s="44"/>
      <c r="H145" s="44"/>
      <c r="I145" s="231"/>
      <c r="J145" s="44"/>
      <c r="K145" s="44"/>
      <c r="L145" s="48"/>
      <c r="M145" s="232"/>
      <c r="N145" s="233"/>
      <c r="O145" s="88"/>
      <c r="P145" s="88"/>
      <c r="Q145" s="88"/>
      <c r="R145" s="88"/>
      <c r="S145" s="88"/>
      <c r="T145" s="89"/>
      <c r="U145" s="42"/>
      <c r="V145" s="42"/>
      <c r="W145" s="42"/>
      <c r="X145" s="42"/>
      <c r="Y145" s="42"/>
      <c r="Z145" s="42"/>
      <c r="AA145" s="42"/>
      <c r="AB145" s="42"/>
      <c r="AC145" s="42"/>
      <c r="AD145" s="42"/>
      <c r="AE145" s="42"/>
      <c r="AT145" s="20" t="s">
        <v>283</v>
      </c>
      <c r="AU145" s="20" t="s">
        <v>85</v>
      </c>
    </row>
    <row r="146" s="2" customFormat="1" ht="16.5" customHeight="1">
      <c r="A146" s="42"/>
      <c r="B146" s="43"/>
      <c r="C146" s="216" t="s">
        <v>370</v>
      </c>
      <c r="D146" s="216" t="s">
        <v>217</v>
      </c>
      <c r="E146" s="217" t="s">
        <v>6041</v>
      </c>
      <c r="F146" s="218" t="s">
        <v>6038</v>
      </c>
      <c r="G146" s="219" t="s">
        <v>557</v>
      </c>
      <c r="H146" s="220">
        <v>1</v>
      </c>
      <c r="I146" s="221"/>
      <c r="J146" s="222">
        <f>ROUND(I146*H146,2)</f>
        <v>0</v>
      </c>
      <c r="K146" s="218" t="s">
        <v>32</v>
      </c>
      <c r="L146" s="48"/>
      <c r="M146" s="223" t="s">
        <v>32</v>
      </c>
      <c r="N146" s="224" t="s">
        <v>47</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1370</v>
      </c>
      <c r="AT146" s="227" t="s">
        <v>217</v>
      </c>
      <c r="AU146" s="227" t="s">
        <v>85</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1370</v>
      </c>
      <c r="BM146" s="227" t="s">
        <v>6042</v>
      </c>
    </row>
    <row r="147" s="2" customFormat="1">
      <c r="A147" s="42"/>
      <c r="B147" s="43"/>
      <c r="C147" s="44"/>
      <c r="D147" s="236" t="s">
        <v>283</v>
      </c>
      <c r="E147" s="44"/>
      <c r="F147" s="267" t="s">
        <v>6043</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283</v>
      </c>
      <c r="AU147" s="20" t="s">
        <v>85</v>
      </c>
    </row>
    <row r="148" s="2" customFormat="1" ht="16.5" customHeight="1">
      <c r="A148" s="42"/>
      <c r="B148" s="43"/>
      <c r="C148" s="216" t="s">
        <v>377</v>
      </c>
      <c r="D148" s="216" t="s">
        <v>217</v>
      </c>
      <c r="E148" s="217" t="s">
        <v>6044</v>
      </c>
      <c r="F148" s="218" t="s">
        <v>6045</v>
      </c>
      <c r="G148" s="219" t="s">
        <v>557</v>
      </c>
      <c r="H148" s="220">
        <v>1</v>
      </c>
      <c r="I148" s="221"/>
      <c r="J148" s="222">
        <f>ROUND(I148*H148,2)</f>
        <v>0</v>
      </c>
      <c r="K148" s="218" t="s">
        <v>32</v>
      </c>
      <c r="L148" s="48"/>
      <c r="M148" s="223" t="s">
        <v>32</v>
      </c>
      <c r="N148" s="224" t="s">
        <v>47</v>
      </c>
      <c r="O148" s="88"/>
      <c r="P148" s="225">
        <f>O148*H148</f>
        <v>0</v>
      </c>
      <c r="Q148" s="225">
        <v>0</v>
      </c>
      <c r="R148" s="225">
        <f>Q148*H148</f>
        <v>0</v>
      </c>
      <c r="S148" s="225">
        <v>0</v>
      </c>
      <c r="T148" s="226">
        <f>S148*H148</f>
        <v>0</v>
      </c>
      <c r="U148" s="42"/>
      <c r="V148" s="42"/>
      <c r="W148" s="42"/>
      <c r="X148" s="42"/>
      <c r="Y148" s="42"/>
      <c r="Z148" s="42"/>
      <c r="AA148" s="42"/>
      <c r="AB148" s="42"/>
      <c r="AC148" s="42"/>
      <c r="AD148" s="42"/>
      <c r="AE148" s="42"/>
      <c r="AR148" s="227" t="s">
        <v>1370</v>
      </c>
      <c r="AT148" s="227" t="s">
        <v>217</v>
      </c>
      <c r="AU148" s="227" t="s">
        <v>85</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1370</v>
      </c>
      <c r="BM148" s="227" t="s">
        <v>6046</v>
      </c>
    </row>
    <row r="149" s="2" customFormat="1">
      <c r="A149" s="42"/>
      <c r="B149" s="43"/>
      <c r="C149" s="44"/>
      <c r="D149" s="236" t="s">
        <v>283</v>
      </c>
      <c r="E149" s="44"/>
      <c r="F149" s="267" t="s">
        <v>6047</v>
      </c>
      <c r="G149" s="44"/>
      <c r="H149" s="44"/>
      <c r="I149" s="231"/>
      <c r="J149" s="44"/>
      <c r="K149" s="44"/>
      <c r="L149" s="48"/>
      <c r="M149" s="232"/>
      <c r="N149" s="233"/>
      <c r="O149" s="88"/>
      <c r="P149" s="88"/>
      <c r="Q149" s="88"/>
      <c r="R149" s="88"/>
      <c r="S149" s="88"/>
      <c r="T149" s="89"/>
      <c r="U149" s="42"/>
      <c r="V149" s="42"/>
      <c r="W149" s="42"/>
      <c r="X149" s="42"/>
      <c r="Y149" s="42"/>
      <c r="Z149" s="42"/>
      <c r="AA149" s="42"/>
      <c r="AB149" s="42"/>
      <c r="AC149" s="42"/>
      <c r="AD149" s="42"/>
      <c r="AE149" s="42"/>
      <c r="AT149" s="20" t="s">
        <v>283</v>
      </c>
      <c r="AU149" s="20" t="s">
        <v>85</v>
      </c>
    </row>
    <row r="150" s="2" customFormat="1" ht="16.5" customHeight="1">
      <c r="A150" s="42"/>
      <c r="B150" s="43"/>
      <c r="C150" s="216" t="s">
        <v>383</v>
      </c>
      <c r="D150" s="216" t="s">
        <v>217</v>
      </c>
      <c r="E150" s="217" t="s">
        <v>6048</v>
      </c>
      <c r="F150" s="218" t="s">
        <v>6049</v>
      </c>
      <c r="G150" s="219" t="s">
        <v>557</v>
      </c>
      <c r="H150" s="220">
        <v>1</v>
      </c>
      <c r="I150" s="221"/>
      <c r="J150" s="222">
        <f>ROUND(I150*H150,2)</f>
        <v>0</v>
      </c>
      <c r="K150" s="218" t="s">
        <v>221</v>
      </c>
      <c r="L150" s="48"/>
      <c r="M150" s="223" t="s">
        <v>32</v>
      </c>
      <c r="N150" s="224" t="s">
        <v>47</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1370</v>
      </c>
      <c r="AT150" s="227" t="s">
        <v>217</v>
      </c>
      <c r="AU150" s="227" t="s">
        <v>85</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1370</v>
      </c>
      <c r="BM150" s="227" t="s">
        <v>6050</v>
      </c>
    </row>
    <row r="151" s="2" customFormat="1">
      <c r="A151" s="42"/>
      <c r="B151" s="43"/>
      <c r="C151" s="44"/>
      <c r="D151" s="229" t="s">
        <v>223</v>
      </c>
      <c r="E151" s="44"/>
      <c r="F151" s="230" t="s">
        <v>6051</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223</v>
      </c>
      <c r="AU151" s="20" t="s">
        <v>85</v>
      </c>
    </row>
    <row r="152" s="2" customFormat="1">
      <c r="A152" s="42"/>
      <c r="B152" s="43"/>
      <c r="C152" s="44"/>
      <c r="D152" s="236" t="s">
        <v>283</v>
      </c>
      <c r="E152" s="44"/>
      <c r="F152" s="267" t="s">
        <v>6052</v>
      </c>
      <c r="G152" s="44"/>
      <c r="H152" s="44"/>
      <c r="I152" s="231"/>
      <c r="J152" s="44"/>
      <c r="K152" s="44"/>
      <c r="L152" s="48"/>
      <c r="M152" s="232"/>
      <c r="N152" s="233"/>
      <c r="O152" s="88"/>
      <c r="P152" s="88"/>
      <c r="Q152" s="88"/>
      <c r="R152" s="88"/>
      <c r="S152" s="88"/>
      <c r="T152" s="89"/>
      <c r="U152" s="42"/>
      <c r="V152" s="42"/>
      <c r="W152" s="42"/>
      <c r="X152" s="42"/>
      <c r="Y152" s="42"/>
      <c r="Z152" s="42"/>
      <c r="AA152" s="42"/>
      <c r="AB152" s="42"/>
      <c r="AC152" s="42"/>
      <c r="AD152" s="42"/>
      <c r="AE152" s="42"/>
      <c r="AT152" s="20" t="s">
        <v>283</v>
      </c>
      <c r="AU152" s="20" t="s">
        <v>85</v>
      </c>
    </row>
    <row r="153" s="2" customFormat="1" ht="16.5" customHeight="1">
      <c r="A153" s="42"/>
      <c r="B153" s="43"/>
      <c r="C153" s="216" t="s">
        <v>389</v>
      </c>
      <c r="D153" s="216" t="s">
        <v>217</v>
      </c>
      <c r="E153" s="217" t="s">
        <v>6053</v>
      </c>
      <c r="F153" s="218" t="s">
        <v>6054</v>
      </c>
      <c r="G153" s="219" t="s">
        <v>557</v>
      </c>
      <c r="H153" s="220">
        <v>1</v>
      </c>
      <c r="I153" s="221"/>
      <c r="J153" s="222">
        <f>ROUND(I153*H153,2)</f>
        <v>0</v>
      </c>
      <c r="K153" s="218" t="s">
        <v>221</v>
      </c>
      <c r="L153" s="48"/>
      <c r="M153" s="223" t="s">
        <v>32</v>
      </c>
      <c r="N153" s="224" t="s">
        <v>47</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1370</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1370</v>
      </c>
      <c r="BM153" s="227" t="s">
        <v>6055</v>
      </c>
    </row>
    <row r="154" s="2" customFormat="1">
      <c r="A154" s="42"/>
      <c r="B154" s="43"/>
      <c r="C154" s="44"/>
      <c r="D154" s="229" t="s">
        <v>223</v>
      </c>
      <c r="E154" s="44"/>
      <c r="F154" s="230" t="s">
        <v>6056</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2" customFormat="1" ht="16.5" customHeight="1">
      <c r="A155" s="42"/>
      <c r="B155" s="43"/>
      <c r="C155" s="216" t="s">
        <v>398</v>
      </c>
      <c r="D155" s="216" t="s">
        <v>217</v>
      </c>
      <c r="E155" s="217" t="s">
        <v>6057</v>
      </c>
      <c r="F155" s="218" t="s">
        <v>6058</v>
      </c>
      <c r="G155" s="219" t="s">
        <v>557</v>
      </c>
      <c r="H155" s="220">
        <v>1</v>
      </c>
      <c r="I155" s="221"/>
      <c r="J155" s="222">
        <f>ROUND(I155*H155,2)</f>
        <v>0</v>
      </c>
      <c r="K155" s="218" t="s">
        <v>221</v>
      </c>
      <c r="L155" s="48"/>
      <c r="M155" s="223" t="s">
        <v>32</v>
      </c>
      <c r="N155" s="224" t="s">
        <v>47</v>
      </c>
      <c r="O155" s="88"/>
      <c r="P155" s="225">
        <f>O155*H155</f>
        <v>0</v>
      </c>
      <c r="Q155" s="225">
        <v>0</v>
      </c>
      <c r="R155" s="225">
        <f>Q155*H155</f>
        <v>0</v>
      </c>
      <c r="S155" s="225">
        <v>0</v>
      </c>
      <c r="T155" s="226">
        <f>S155*H155</f>
        <v>0</v>
      </c>
      <c r="U155" s="42"/>
      <c r="V155" s="42"/>
      <c r="W155" s="42"/>
      <c r="X155" s="42"/>
      <c r="Y155" s="42"/>
      <c r="Z155" s="42"/>
      <c r="AA155" s="42"/>
      <c r="AB155" s="42"/>
      <c r="AC155" s="42"/>
      <c r="AD155" s="42"/>
      <c r="AE155" s="42"/>
      <c r="AR155" s="227" t="s">
        <v>1370</v>
      </c>
      <c r="AT155" s="227" t="s">
        <v>217</v>
      </c>
      <c r="AU155" s="227" t="s">
        <v>85</v>
      </c>
      <c r="AY155" s="20" t="s">
        <v>214</v>
      </c>
      <c r="BE155" s="228">
        <f>IF(N155="základní",J155,0)</f>
        <v>0</v>
      </c>
      <c r="BF155" s="228">
        <f>IF(N155="snížená",J155,0)</f>
        <v>0</v>
      </c>
      <c r="BG155" s="228">
        <f>IF(N155="zákl. přenesená",J155,0)</f>
        <v>0</v>
      </c>
      <c r="BH155" s="228">
        <f>IF(N155="sníž. přenesená",J155,0)</f>
        <v>0</v>
      </c>
      <c r="BI155" s="228">
        <f>IF(N155="nulová",J155,0)</f>
        <v>0</v>
      </c>
      <c r="BJ155" s="20" t="s">
        <v>83</v>
      </c>
      <c r="BK155" s="228">
        <f>ROUND(I155*H155,2)</f>
        <v>0</v>
      </c>
      <c r="BL155" s="20" t="s">
        <v>1370</v>
      </c>
      <c r="BM155" s="227" t="s">
        <v>6059</v>
      </c>
    </row>
    <row r="156" s="2" customFormat="1">
      <c r="A156" s="42"/>
      <c r="B156" s="43"/>
      <c r="C156" s="44"/>
      <c r="D156" s="229" t="s">
        <v>223</v>
      </c>
      <c r="E156" s="44"/>
      <c r="F156" s="230" t="s">
        <v>6060</v>
      </c>
      <c r="G156" s="44"/>
      <c r="H156" s="44"/>
      <c r="I156" s="231"/>
      <c r="J156" s="44"/>
      <c r="K156" s="44"/>
      <c r="L156" s="48"/>
      <c r="M156" s="232"/>
      <c r="N156" s="233"/>
      <c r="O156" s="88"/>
      <c r="P156" s="88"/>
      <c r="Q156" s="88"/>
      <c r="R156" s="88"/>
      <c r="S156" s="88"/>
      <c r="T156" s="89"/>
      <c r="U156" s="42"/>
      <c r="V156" s="42"/>
      <c r="W156" s="42"/>
      <c r="X156" s="42"/>
      <c r="Y156" s="42"/>
      <c r="Z156" s="42"/>
      <c r="AA156" s="42"/>
      <c r="AB156" s="42"/>
      <c r="AC156" s="42"/>
      <c r="AD156" s="42"/>
      <c r="AE156" s="42"/>
      <c r="AT156" s="20" t="s">
        <v>223</v>
      </c>
      <c r="AU156" s="20" t="s">
        <v>85</v>
      </c>
    </row>
    <row r="157" s="12" customFormat="1" ht="25.92" customHeight="1">
      <c r="A157" s="12"/>
      <c r="B157" s="200"/>
      <c r="C157" s="201"/>
      <c r="D157" s="202" t="s">
        <v>75</v>
      </c>
      <c r="E157" s="203" t="s">
        <v>1366</v>
      </c>
      <c r="F157" s="203" t="s">
        <v>1367</v>
      </c>
      <c r="G157" s="201"/>
      <c r="H157" s="201"/>
      <c r="I157" s="204"/>
      <c r="J157" s="205">
        <f>BK157</f>
        <v>0</v>
      </c>
      <c r="K157" s="201"/>
      <c r="L157" s="206"/>
      <c r="M157" s="207"/>
      <c r="N157" s="208"/>
      <c r="O157" s="208"/>
      <c r="P157" s="209">
        <f>SUM(P158:P162)</f>
        <v>0</v>
      </c>
      <c r="Q157" s="208"/>
      <c r="R157" s="209">
        <f>SUM(R158:R162)</f>
        <v>0</v>
      </c>
      <c r="S157" s="208"/>
      <c r="T157" s="210">
        <f>SUM(T158:T162)</f>
        <v>0</v>
      </c>
      <c r="U157" s="12"/>
      <c r="V157" s="12"/>
      <c r="W157" s="12"/>
      <c r="X157" s="12"/>
      <c r="Y157" s="12"/>
      <c r="Z157" s="12"/>
      <c r="AA157" s="12"/>
      <c r="AB157" s="12"/>
      <c r="AC157" s="12"/>
      <c r="AD157" s="12"/>
      <c r="AE157" s="12"/>
      <c r="AR157" s="211" t="s">
        <v>246</v>
      </c>
      <c r="AT157" s="212" t="s">
        <v>75</v>
      </c>
      <c r="AU157" s="212" t="s">
        <v>76</v>
      </c>
      <c r="AY157" s="211" t="s">
        <v>214</v>
      </c>
      <c r="BK157" s="213">
        <f>SUM(BK158:BK162)</f>
        <v>0</v>
      </c>
    </row>
    <row r="158" s="2" customFormat="1" ht="16.5" customHeight="1">
      <c r="A158" s="42"/>
      <c r="B158" s="43"/>
      <c r="C158" s="216" t="s">
        <v>406</v>
      </c>
      <c r="D158" s="216" t="s">
        <v>217</v>
      </c>
      <c r="E158" s="217" t="s">
        <v>6061</v>
      </c>
      <c r="F158" s="218" t="s">
        <v>6062</v>
      </c>
      <c r="G158" s="219" t="s">
        <v>557</v>
      </c>
      <c r="H158" s="220">
        <v>1</v>
      </c>
      <c r="I158" s="221"/>
      <c r="J158" s="222">
        <f>ROUND(I158*H158,2)</f>
        <v>0</v>
      </c>
      <c r="K158" s="218" t="s">
        <v>221</v>
      </c>
      <c r="L158" s="48"/>
      <c r="M158" s="223" t="s">
        <v>32</v>
      </c>
      <c r="N158" s="224" t="s">
        <v>47</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1370</v>
      </c>
      <c r="AT158" s="227" t="s">
        <v>217</v>
      </c>
      <c r="AU158" s="227" t="s">
        <v>83</v>
      </c>
      <c r="AY158" s="20" t="s">
        <v>214</v>
      </c>
      <c r="BE158" s="228">
        <f>IF(N158="základní",J158,0)</f>
        <v>0</v>
      </c>
      <c r="BF158" s="228">
        <f>IF(N158="snížená",J158,0)</f>
        <v>0</v>
      </c>
      <c r="BG158" s="228">
        <f>IF(N158="zákl. přenesená",J158,0)</f>
        <v>0</v>
      </c>
      <c r="BH158" s="228">
        <f>IF(N158="sníž. přenesená",J158,0)</f>
        <v>0</v>
      </c>
      <c r="BI158" s="228">
        <f>IF(N158="nulová",J158,0)</f>
        <v>0</v>
      </c>
      <c r="BJ158" s="20" t="s">
        <v>83</v>
      </c>
      <c r="BK158" s="228">
        <f>ROUND(I158*H158,2)</f>
        <v>0</v>
      </c>
      <c r="BL158" s="20" t="s">
        <v>1370</v>
      </c>
      <c r="BM158" s="227" t="s">
        <v>6063</v>
      </c>
    </row>
    <row r="159" s="2" customFormat="1">
      <c r="A159" s="42"/>
      <c r="B159" s="43"/>
      <c r="C159" s="44"/>
      <c r="D159" s="229" t="s">
        <v>223</v>
      </c>
      <c r="E159" s="44"/>
      <c r="F159" s="230" t="s">
        <v>6064</v>
      </c>
      <c r="G159" s="44"/>
      <c r="H159" s="44"/>
      <c r="I159" s="231"/>
      <c r="J159" s="44"/>
      <c r="K159" s="44"/>
      <c r="L159" s="48"/>
      <c r="M159" s="232"/>
      <c r="N159" s="233"/>
      <c r="O159" s="88"/>
      <c r="P159" s="88"/>
      <c r="Q159" s="88"/>
      <c r="R159" s="88"/>
      <c r="S159" s="88"/>
      <c r="T159" s="89"/>
      <c r="U159" s="42"/>
      <c r="V159" s="42"/>
      <c r="W159" s="42"/>
      <c r="X159" s="42"/>
      <c r="Y159" s="42"/>
      <c r="Z159" s="42"/>
      <c r="AA159" s="42"/>
      <c r="AB159" s="42"/>
      <c r="AC159" s="42"/>
      <c r="AD159" s="42"/>
      <c r="AE159" s="42"/>
      <c r="AT159" s="20" t="s">
        <v>223</v>
      </c>
      <c r="AU159" s="20" t="s">
        <v>83</v>
      </c>
    </row>
    <row r="160" s="2" customFormat="1" ht="16.5" customHeight="1">
      <c r="A160" s="42"/>
      <c r="B160" s="43"/>
      <c r="C160" s="216" t="s">
        <v>410</v>
      </c>
      <c r="D160" s="216" t="s">
        <v>217</v>
      </c>
      <c r="E160" s="217" t="s">
        <v>6065</v>
      </c>
      <c r="F160" s="218" t="s">
        <v>6066</v>
      </c>
      <c r="G160" s="219" t="s">
        <v>557</v>
      </c>
      <c r="H160" s="220">
        <v>1</v>
      </c>
      <c r="I160" s="221"/>
      <c r="J160" s="222">
        <f>ROUND(I160*H160,2)</f>
        <v>0</v>
      </c>
      <c r="K160" s="218" t="s">
        <v>221</v>
      </c>
      <c r="L160" s="48"/>
      <c r="M160" s="223" t="s">
        <v>32</v>
      </c>
      <c r="N160" s="224" t="s">
        <v>47</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1370</v>
      </c>
      <c r="AT160" s="227" t="s">
        <v>217</v>
      </c>
      <c r="AU160" s="227" t="s">
        <v>83</v>
      </c>
      <c r="AY160" s="20" t="s">
        <v>214</v>
      </c>
      <c r="BE160" s="228">
        <f>IF(N160="základní",J160,0)</f>
        <v>0</v>
      </c>
      <c r="BF160" s="228">
        <f>IF(N160="snížená",J160,0)</f>
        <v>0</v>
      </c>
      <c r="BG160" s="228">
        <f>IF(N160="zákl. přenesená",J160,0)</f>
        <v>0</v>
      </c>
      <c r="BH160" s="228">
        <f>IF(N160="sníž. přenesená",J160,0)</f>
        <v>0</v>
      </c>
      <c r="BI160" s="228">
        <f>IF(N160="nulová",J160,0)</f>
        <v>0</v>
      </c>
      <c r="BJ160" s="20" t="s">
        <v>83</v>
      </c>
      <c r="BK160" s="228">
        <f>ROUND(I160*H160,2)</f>
        <v>0</v>
      </c>
      <c r="BL160" s="20" t="s">
        <v>1370</v>
      </c>
      <c r="BM160" s="227" t="s">
        <v>6067</v>
      </c>
    </row>
    <row r="161" s="2" customFormat="1">
      <c r="A161" s="42"/>
      <c r="B161" s="43"/>
      <c r="C161" s="44"/>
      <c r="D161" s="229" t="s">
        <v>223</v>
      </c>
      <c r="E161" s="44"/>
      <c r="F161" s="230" t="s">
        <v>6068</v>
      </c>
      <c r="G161" s="44"/>
      <c r="H161" s="44"/>
      <c r="I161" s="231"/>
      <c r="J161" s="44"/>
      <c r="K161" s="44"/>
      <c r="L161" s="48"/>
      <c r="M161" s="232"/>
      <c r="N161" s="233"/>
      <c r="O161" s="88"/>
      <c r="P161" s="88"/>
      <c r="Q161" s="88"/>
      <c r="R161" s="88"/>
      <c r="S161" s="88"/>
      <c r="T161" s="89"/>
      <c r="U161" s="42"/>
      <c r="V161" s="42"/>
      <c r="W161" s="42"/>
      <c r="X161" s="42"/>
      <c r="Y161" s="42"/>
      <c r="Z161" s="42"/>
      <c r="AA161" s="42"/>
      <c r="AB161" s="42"/>
      <c r="AC161" s="42"/>
      <c r="AD161" s="42"/>
      <c r="AE161" s="42"/>
      <c r="AT161" s="20" t="s">
        <v>223</v>
      </c>
      <c r="AU161" s="20" t="s">
        <v>83</v>
      </c>
    </row>
    <row r="162" s="2" customFormat="1">
      <c r="A162" s="42"/>
      <c r="B162" s="43"/>
      <c r="C162" s="44"/>
      <c r="D162" s="236" t="s">
        <v>283</v>
      </c>
      <c r="E162" s="44"/>
      <c r="F162" s="267" t="s">
        <v>6069</v>
      </c>
      <c r="G162" s="44"/>
      <c r="H162" s="44"/>
      <c r="I162" s="231"/>
      <c r="J162" s="44"/>
      <c r="K162" s="44"/>
      <c r="L162" s="48"/>
      <c r="M162" s="292"/>
      <c r="N162" s="293"/>
      <c r="O162" s="294"/>
      <c r="P162" s="294"/>
      <c r="Q162" s="294"/>
      <c r="R162" s="294"/>
      <c r="S162" s="294"/>
      <c r="T162" s="295"/>
      <c r="U162" s="42"/>
      <c r="V162" s="42"/>
      <c r="W162" s="42"/>
      <c r="X162" s="42"/>
      <c r="Y162" s="42"/>
      <c r="Z162" s="42"/>
      <c r="AA162" s="42"/>
      <c r="AB162" s="42"/>
      <c r="AC162" s="42"/>
      <c r="AD162" s="42"/>
      <c r="AE162" s="42"/>
      <c r="AT162" s="20" t="s">
        <v>283</v>
      </c>
      <c r="AU162" s="20" t="s">
        <v>83</v>
      </c>
    </row>
    <row r="163" s="2" customFormat="1" ht="6.96" customHeight="1">
      <c r="A163" s="42"/>
      <c r="B163" s="63"/>
      <c r="C163" s="64"/>
      <c r="D163" s="64"/>
      <c r="E163" s="64"/>
      <c r="F163" s="64"/>
      <c r="G163" s="64"/>
      <c r="H163" s="64"/>
      <c r="I163" s="64"/>
      <c r="J163" s="64"/>
      <c r="K163" s="64"/>
      <c r="L163" s="48"/>
      <c r="M163" s="42"/>
      <c r="O163" s="42"/>
      <c r="P163" s="42"/>
      <c r="Q163" s="42"/>
      <c r="R163" s="42"/>
      <c r="S163" s="42"/>
      <c r="T163" s="42"/>
      <c r="U163" s="42"/>
      <c r="V163" s="42"/>
      <c r="W163" s="42"/>
      <c r="X163" s="42"/>
      <c r="Y163" s="42"/>
      <c r="Z163" s="42"/>
      <c r="AA163" s="42"/>
      <c r="AB163" s="42"/>
      <c r="AC163" s="42"/>
      <c r="AD163" s="42"/>
      <c r="AE163" s="42"/>
    </row>
  </sheetData>
  <sheetProtection sheet="1" autoFilter="0" formatColumns="0" formatRows="0" objects="1" scenarios="1" spinCount="100000" saltValue="GV52f6fzaPo2LrC7shdsZyeid8wUWV/NH1zYF1CpiZyCJi3kaew0qMXEpG25SptPzbVmkenZvzLgT+4ECaKzaQ==" hashValue="ip8UC5c4YRgwQ6Xc2dANR9SdRppiivgVylt4Qog6szAx37C8X/ong5vJbFeSIrGaAhrwYNA+4puMNuruSUwdiw==" algorithmName="SHA-512" password="CC35"/>
  <autoFilter ref="C85:K162"/>
  <mergeCells count="9">
    <mergeCell ref="E7:H7"/>
    <mergeCell ref="E9:H9"/>
    <mergeCell ref="E18:H18"/>
    <mergeCell ref="E27:H27"/>
    <mergeCell ref="E48:H48"/>
    <mergeCell ref="E50:H50"/>
    <mergeCell ref="E76:H76"/>
    <mergeCell ref="E78:H78"/>
    <mergeCell ref="L2:V2"/>
  </mergeCells>
  <hyperlinks>
    <hyperlink ref="F89" r:id="rId1" display="https://podminky.urs.cz/item/CS_URS_2024_01/HZS1292"/>
    <hyperlink ref="F91" r:id="rId2" display="https://podminky.urs.cz/item/CS_URS_2024_01/HZS1301"/>
    <hyperlink ref="F93" r:id="rId3" display="https://podminky.urs.cz/item/CS_URS_2024_01/HZS1411"/>
    <hyperlink ref="F95" r:id="rId4" display="https://podminky.urs.cz/item/CS_URS_2024_01/HZS2131"/>
    <hyperlink ref="F99" r:id="rId5" display="https://podminky.urs.cz/item/CS_URS_2024_02/011002000"/>
    <hyperlink ref="F102" r:id="rId6" display="https://podminky.urs.cz/item/CS_URS_2024_02/012164000"/>
    <hyperlink ref="F107" r:id="rId7" display="https://podminky.urs.cz/item/CS_URS_2024_02/013294000"/>
    <hyperlink ref="F113" r:id="rId8" display="https://podminky.urs.cz/item/CS_URS_2024_02/031002000"/>
    <hyperlink ref="F116" r:id="rId9" display="https://podminky.urs.cz/item/CS_URS_2024_02/034002000"/>
    <hyperlink ref="F119" r:id="rId10" display="https://podminky.urs.cz/item/CS_URS_2024_02/034103000"/>
    <hyperlink ref="F124" r:id="rId11" display="https://podminky.urs.cz/item/CS_URS_2024_02/034503000"/>
    <hyperlink ref="F129" r:id="rId12" display="https://podminky.urs.cz/item/CS_URS_2024_02/043103000"/>
    <hyperlink ref="F133" r:id="rId13" display="https://podminky.urs.cz/item/CS_URS_2024_02/070001000"/>
    <hyperlink ref="F136" r:id="rId14" display="https://podminky.urs.cz/item/CS_URS_2024_01/071203000"/>
    <hyperlink ref="F138" r:id="rId15" display="https://podminky.urs.cz/item/CS_URS_2024_02/072103000"/>
    <hyperlink ref="F140" r:id="rId16" display="https://podminky.urs.cz/item/CS_URS_2024_02/072203000"/>
    <hyperlink ref="F142" r:id="rId17" display="https://podminky.urs.cz/item/CS_URS_2024_02/072303000"/>
    <hyperlink ref="F151" r:id="rId18" display="https://podminky.urs.cz/item/CS_URS_2024_02/091704000"/>
    <hyperlink ref="F154" r:id="rId19" display="https://podminky.urs.cz/item/CS_URS_2024_02/091803000"/>
    <hyperlink ref="F156" r:id="rId20" display="https://podminky.urs.cz/item/CS_URS_2024_02/092203000"/>
    <hyperlink ref="F159" r:id="rId21" display="https://podminky.urs.cz/item/CS_URS_2024_02/045002000"/>
    <hyperlink ref="F161" r:id="rId22" display="https://podminky.urs.cz/item/CS_URS_2024_02/049303000"/>
  </hyperlinks>
  <pageMargins left="0.39375" right="0.39375" top="0.39375" bottom="0.39375" header="0" footer="0"/>
  <pageSetup paperSize="9" orientation="portrait" blackAndWhite="1" fitToHeight="100"/>
  <headerFooter>
    <oddFooter>&amp;CStrana &amp;P z &amp;N</oddFooter>
  </headerFooter>
  <drawing r:id="rId23"/>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00" customWidth="1"/>
    <col min="2" max="2" width="1.667969" style="300" customWidth="1"/>
    <col min="3" max="4" width="5" style="300" customWidth="1"/>
    <col min="5" max="5" width="11.66016" style="300" customWidth="1"/>
    <col min="6" max="6" width="9.160156" style="300" customWidth="1"/>
    <col min="7" max="7" width="5" style="300" customWidth="1"/>
    <col min="8" max="8" width="77.83203" style="300" customWidth="1"/>
    <col min="9" max="10" width="20" style="300" customWidth="1"/>
    <col min="11" max="11" width="1.667969" style="300" customWidth="1"/>
  </cols>
  <sheetData>
    <row r="1" s="1" customFormat="1" ht="37.5" customHeight="1"/>
    <row r="2" s="1" customFormat="1" ht="7.5" customHeight="1">
      <c r="B2" s="301"/>
      <c r="C2" s="302"/>
      <c r="D2" s="302"/>
      <c r="E2" s="302"/>
      <c r="F2" s="302"/>
      <c r="G2" s="302"/>
      <c r="H2" s="302"/>
      <c r="I2" s="302"/>
      <c r="J2" s="302"/>
      <c r="K2" s="303"/>
    </row>
    <row r="3" s="17" customFormat="1" ht="45" customHeight="1">
      <c r="B3" s="304"/>
      <c r="C3" s="305" t="s">
        <v>6070</v>
      </c>
      <c r="D3" s="305"/>
      <c r="E3" s="305"/>
      <c r="F3" s="305"/>
      <c r="G3" s="305"/>
      <c r="H3" s="305"/>
      <c r="I3" s="305"/>
      <c r="J3" s="305"/>
      <c r="K3" s="306"/>
    </row>
    <row r="4" s="1" customFormat="1" ht="25.5" customHeight="1">
      <c r="B4" s="307"/>
      <c r="C4" s="308" t="s">
        <v>6071</v>
      </c>
      <c r="D4" s="308"/>
      <c r="E4" s="308"/>
      <c r="F4" s="308"/>
      <c r="G4" s="308"/>
      <c r="H4" s="308"/>
      <c r="I4" s="308"/>
      <c r="J4" s="308"/>
      <c r="K4" s="309"/>
    </row>
    <row r="5" s="1" customFormat="1" ht="5.25" customHeight="1">
      <c r="B5" s="307"/>
      <c r="C5" s="310"/>
      <c r="D5" s="310"/>
      <c r="E5" s="310"/>
      <c r="F5" s="310"/>
      <c r="G5" s="310"/>
      <c r="H5" s="310"/>
      <c r="I5" s="310"/>
      <c r="J5" s="310"/>
      <c r="K5" s="309"/>
    </row>
    <row r="6" s="1" customFormat="1" ht="15" customHeight="1">
      <c r="B6" s="307"/>
      <c r="C6" s="311" t="s">
        <v>6072</v>
      </c>
      <c r="D6" s="311"/>
      <c r="E6" s="311"/>
      <c r="F6" s="311"/>
      <c r="G6" s="311"/>
      <c r="H6" s="311"/>
      <c r="I6" s="311"/>
      <c r="J6" s="311"/>
      <c r="K6" s="309"/>
    </row>
    <row r="7" s="1" customFormat="1" ht="15" customHeight="1">
      <c r="B7" s="312"/>
      <c r="C7" s="311" t="s">
        <v>6073</v>
      </c>
      <c r="D7" s="311"/>
      <c r="E7" s="311"/>
      <c r="F7" s="311"/>
      <c r="G7" s="311"/>
      <c r="H7" s="311"/>
      <c r="I7" s="311"/>
      <c r="J7" s="311"/>
      <c r="K7" s="309"/>
    </row>
    <row r="8" s="1" customFormat="1" ht="12.75" customHeight="1">
      <c r="B8" s="312"/>
      <c r="C8" s="311"/>
      <c r="D8" s="311"/>
      <c r="E8" s="311"/>
      <c r="F8" s="311"/>
      <c r="G8" s="311"/>
      <c r="H8" s="311"/>
      <c r="I8" s="311"/>
      <c r="J8" s="311"/>
      <c r="K8" s="309"/>
    </row>
    <row r="9" s="1" customFormat="1" ht="15" customHeight="1">
      <c r="B9" s="312"/>
      <c r="C9" s="311" t="s">
        <v>6074</v>
      </c>
      <c r="D9" s="311"/>
      <c r="E9" s="311"/>
      <c r="F9" s="311"/>
      <c r="G9" s="311"/>
      <c r="H9" s="311"/>
      <c r="I9" s="311"/>
      <c r="J9" s="311"/>
      <c r="K9" s="309"/>
    </row>
    <row r="10" s="1" customFormat="1" ht="15" customHeight="1">
      <c r="B10" s="312"/>
      <c r="C10" s="311"/>
      <c r="D10" s="311" t="s">
        <v>6075</v>
      </c>
      <c r="E10" s="311"/>
      <c r="F10" s="311"/>
      <c r="G10" s="311"/>
      <c r="H10" s="311"/>
      <c r="I10" s="311"/>
      <c r="J10" s="311"/>
      <c r="K10" s="309"/>
    </row>
    <row r="11" s="1" customFormat="1" ht="15" customHeight="1">
      <c r="B11" s="312"/>
      <c r="C11" s="313"/>
      <c r="D11" s="311" t="s">
        <v>6076</v>
      </c>
      <c r="E11" s="311"/>
      <c r="F11" s="311"/>
      <c r="G11" s="311"/>
      <c r="H11" s="311"/>
      <c r="I11" s="311"/>
      <c r="J11" s="311"/>
      <c r="K11" s="309"/>
    </row>
    <row r="12" s="1" customFormat="1" ht="15" customHeight="1">
      <c r="B12" s="312"/>
      <c r="C12" s="313"/>
      <c r="D12" s="311"/>
      <c r="E12" s="311"/>
      <c r="F12" s="311"/>
      <c r="G12" s="311"/>
      <c r="H12" s="311"/>
      <c r="I12" s="311"/>
      <c r="J12" s="311"/>
      <c r="K12" s="309"/>
    </row>
    <row r="13" s="1" customFormat="1" ht="15" customHeight="1">
      <c r="B13" s="312"/>
      <c r="C13" s="313"/>
      <c r="D13" s="314" t="s">
        <v>6077</v>
      </c>
      <c r="E13" s="311"/>
      <c r="F13" s="311"/>
      <c r="G13" s="311"/>
      <c r="H13" s="311"/>
      <c r="I13" s="311"/>
      <c r="J13" s="311"/>
      <c r="K13" s="309"/>
    </row>
    <row r="14" s="1" customFormat="1" ht="12.75" customHeight="1">
      <c r="B14" s="312"/>
      <c r="C14" s="313"/>
      <c r="D14" s="313"/>
      <c r="E14" s="313"/>
      <c r="F14" s="313"/>
      <c r="G14" s="313"/>
      <c r="H14" s="313"/>
      <c r="I14" s="313"/>
      <c r="J14" s="313"/>
      <c r="K14" s="309"/>
    </row>
    <row r="15" s="1" customFormat="1" ht="15" customHeight="1">
      <c r="B15" s="312"/>
      <c r="C15" s="313"/>
      <c r="D15" s="311" t="s">
        <v>6078</v>
      </c>
      <c r="E15" s="311"/>
      <c r="F15" s="311"/>
      <c r="G15" s="311"/>
      <c r="H15" s="311"/>
      <c r="I15" s="311"/>
      <c r="J15" s="311"/>
      <c r="K15" s="309"/>
    </row>
    <row r="16" s="1" customFormat="1" ht="15" customHeight="1">
      <c r="B16" s="312"/>
      <c r="C16" s="313"/>
      <c r="D16" s="311" t="s">
        <v>6079</v>
      </c>
      <c r="E16" s="311"/>
      <c r="F16" s="311"/>
      <c r="G16" s="311"/>
      <c r="H16" s="311"/>
      <c r="I16" s="311"/>
      <c r="J16" s="311"/>
      <c r="K16" s="309"/>
    </row>
    <row r="17" s="1" customFormat="1" ht="15" customHeight="1">
      <c r="B17" s="312"/>
      <c r="C17" s="313"/>
      <c r="D17" s="311" t="s">
        <v>6080</v>
      </c>
      <c r="E17" s="311"/>
      <c r="F17" s="311"/>
      <c r="G17" s="311"/>
      <c r="H17" s="311"/>
      <c r="I17" s="311"/>
      <c r="J17" s="311"/>
      <c r="K17" s="309"/>
    </row>
    <row r="18" s="1" customFormat="1" ht="15" customHeight="1">
      <c r="B18" s="312"/>
      <c r="C18" s="313"/>
      <c r="D18" s="313"/>
      <c r="E18" s="315" t="s">
        <v>82</v>
      </c>
      <c r="F18" s="311" t="s">
        <v>6081</v>
      </c>
      <c r="G18" s="311"/>
      <c r="H18" s="311"/>
      <c r="I18" s="311"/>
      <c r="J18" s="311"/>
      <c r="K18" s="309"/>
    </row>
    <row r="19" s="1" customFormat="1" ht="15" customHeight="1">
      <c r="B19" s="312"/>
      <c r="C19" s="313"/>
      <c r="D19" s="313"/>
      <c r="E19" s="315" t="s">
        <v>6082</v>
      </c>
      <c r="F19" s="311" t="s">
        <v>6083</v>
      </c>
      <c r="G19" s="311"/>
      <c r="H19" s="311"/>
      <c r="I19" s="311"/>
      <c r="J19" s="311"/>
      <c r="K19" s="309"/>
    </row>
    <row r="20" s="1" customFormat="1" ht="15" customHeight="1">
      <c r="B20" s="312"/>
      <c r="C20" s="313"/>
      <c r="D20" s="313"/>
      <c r="E20" s="315" t="s">
        <v>6084</v>
      </c>
      <c r="F20" s="311" t="s">
        <v>6085</v>
      </c>
      <c r="G20" s="311"/>
      <c r="H20" s="311"/>
      <c r="I20" s="311"/>
      <c r="J20" s="311"/>
      <c r="K20" s="309"/>
    </row>
    <row r="21" s="1" customFormat="1" ht="15" customHeight="1">
      <c r="B21" s="312"/>
      <c r="C21" s="313"/>
      <c r="D21" s="313"/>
      <c r="E21" s="315" t="s">
        <v>6086</v>
      </c>
      <c r="F21" s="311" t="s">
        <v>6087</v>
      </c>
      <c r="G21" s="311"/>
      <c r="H21" s="311"/>
      <c r="I21" s="311"/>
      <c r="J21" s="311"/>
      <c r="K21" s="309"/>
    </row>
    <row r="22" s="1" customFormat="1" ht="15" customHeight="1">
      <c r="B22" s="312"/>
      <c r="C22" s="313"/>
      <c r="D22" s="313"/>
      <c r="E22" s="315" t="s">
        <v>168</v>
      </c>
      <c r="F22" s="311" t="s">
        <v>6088</v>
      </c>
      <c r="G22" s="311"/>
      <c r="H22" s="311"/>
      <c r="I22" s="311"/>
      <c r="J22" s="311"/>
      <c r="K22" s="309"/>
    </row>
    <row r="23" s="1" customFormat="1" ht="15" customHeight="1">
      <c r="B23" s="312"/>
      <c r="C23" s="313"/>
      <c r="D23" s="313"/>
      <c r="E23" s="315" t="s">
        <v>89</v>
      </c>
      <c r="F23" s="311" t="s">
        <v>6089</v>
      </c>
      <c r="G23" s="311"/>
      <c r="H23" s="311"/>
      <c r="I23" s="311"/>
      <c r="J23" s="311"/>
      <c r="K23" s="309"/>
    </row>
    <row r="24" s="1" customFormat="1" ht="12.75" customHeight="1">
      <c r="B24" s="312"/>
      <c r="C24" s="313"/>
      <c r="D24" s="313"/>
      <c r="E24" s="313"/>
      <c r="F24" s="313"/>
      <c r="G24" s="313"/>
      <c r="H24" s="313"/>
      <c r="I24" s="313"/>
      <c r="J24" s="313"/>
      <c r="K24" s="309"/>
    </row>
    <row r="25" s="1" customFormat="1" ht="15" customHeight="1">
      <c r="B25" s="312"/>
      <c r="C25" s="311" t="s">
        <v>6090</v>
      </c>
      <c r="D25" s="311"/>
      <c r="E25" s="311"/>
      <c r="F25" s="311"/>
      <c r="G25" s="311"/>
      <c r="H25" s="311"/>
      <c r="I25" s="311"/>
      <c r="J25" s="311"/>
      <c r="K25" s="309"/>
    </row>
    <row r="26" s="1" customFormat="1" ht="15" customHeight="1">
      <c r="B26" s="312"/>
      <c r="C26" s="311" t="s">
        <v>6091</v>
      </c>
      <c r="D26" s="311"/>
      <c r="E26" s="311"/>
      <c r="F26" s="311"/>
      <c r="G26" s="311"/>
      <c r="H26" s="311"/>
      <c r="I26" s="311"/>
      <c r="J26" s="311"/>
      <c r="K26" s="309"/>
    </row>
    <row r="27" s="1" customFormat="1" ht="15" customHeight="1">
      <c r="B27" s="312"/>
      <c r="C27" s="311"/>
      <c r="D27" s="311" t="s">
        <v>6092</v>
      </c>
      <c r="E27" s="311"/>
      <c r="F27" s="311"/>
      <c r="G27" s="311"/>
      <c r="H27" s="311"/>
      <c r="I27" s="311"/>
      <c r="J27" s="311"/>
      <c r="K27" s="309"/>
    </row>
    <row r="28" s="1" customFormat="1" ht="15" customHeight="1">
      <c r="B28" s="312"/>
      <c r="C28" s="313"/>
      <c r="D28" s="311" t="s">
        <v>6093</v>
      </c>
      <c r="E28" s="311"/>
      <c r="F28" s="311"/>
      <c r="G28" s="311"/>
      <c r="H28" s="311"/>
      <c r="I28" s="311"/>
      <c r="J28" s="311"/>
      <c r="K28" s="309"/>
    </row>
    <row r="29" s="1" customFormat="1" ht="12.75" customHeight="1">
      <c r="B29" s="312"/>
      <c r="C29" s="313"/>
      <c r="D29" s="313"/>
      <c r="E29" s="313"/>
      <c r="F29" s="313"/>
      <c r="G29" s="313"/>
      <c r="H29" s="313"/>
      <c r="I29" s="313"/>
      <c r="J29" s="313"/>
      <c r="K29" s="309"/>
    </row>
    <row r="30" s="1" customFormat="1" ht="15" customHeight="1">
      <c r="B30" s="312"/>
      <c r="C30" s="313"/>
      <c r="D30" s="311" t="s">
        <v>6094</v>
      </c>
      <c r="E30" s="311"/>
      <c r="F30" s="311"/>
      <c r="G30" s="311"/>
      <c r="H30" s="311"/>
      <c r="I30" s="311"/>
      <c r="J30" s="311"/>
      <c r="K30" s="309"/>
    </row>
    <row r="31" s="1" customFormat="1" ht="15" customHeight="1">
      <c r="B31" s="312"/>
      <c r="C31" s="313"/>
      <c r="D31" s="311" t="s">
        <v>6095</v>
      </c>
      <c r="E31" s="311"/>
      <c r="F31" s="311"/>
      <c r="G31" s="311"/>
      <c r="H31" s="311"/>
      <c r="I31" s="311"/>
      <c r="J31" s="311"/>
      <c r="K31" s="309"/>
    </row>
    <row r="32" s="1" customFormat="1" ht="12.75" customHeight="1">
      <c r="B32" s="312"/>
      <c r="C32" s="313"/>
      <c r="D32" s="313"/>
      <c r="E32" s="313"/>
      <c r="F32" s="313"/>
      <c r="G32" s="313"/>
      <c r="H32" s="313"/>
      <c r="I32" s="313"/>
      <c r="J32" s="313"/>
      <c r="K32" s="309"/>
    </row>
    <row r="33" s="1" customFormat="1" ht="15" customHeight="1">
      <c r="B33" s="312"/>
      <c r="C33" s="313"/>
      <c r="D33" s="311" t="s">
        <v>6096</v>
      </c>
      <c r="E33" s="311"/>
      <c r="F33" s="311"/>
      <c r="G33" s="311"/>
      <c r="H33" s="311"/>
      <c r="I33" s="311"/>
      <c r="J33" s="311"/>
      <c r="K33" s="309"/>
    </row>
    <row r="34" s="1" customFormat="1" ht="15" customHeight="1">
      <c r="B34" s="312"/>
      <c r="C34" s="313"/>
      <c r="D34" s="311" t="s">
        <v>6097</v>
      </c>
      <c r="E34" s="311"/>
      <c r="F34" s="311"/>
      <c r="G34" s="311"/>
      <c r="H34" s="311"/>
      <c r="I34" s="311"/>
      <c r="J34" s="311"/>
      <c r="K34" s="309"/>
    </row>
    <row r="35" s="1" customFormat="1" ht="15" customHeight="1">
      <c r="B35" s="312"/>
      <c r="C35" s="313"/>
      <c r="D35" s="311" t="s">
        <v>6098</v>
      </c>
      <c r="E35" s="311"/>
      <c r="F35" s="311"/>
      <c r="G35" s="311"/>
      <c r="H35" s="311"/>
      <c r="I35" s="311"/>
      <c r="J35" s="311"/>
      <c r="K35" s="309"/>
    </row>
    <row r="36" s="1" customFormat="1" ht="15" customHeight="1">
      <c r="B36" s="312"/>
      <c r="C36" s="313"/>
      <c r="D36" s="311"/>
      <c r="E36" s="314" t="s">
        <v>200</v>
      </c>
      <c r="F36" s="311"/>
      <c r="G36" s="311" t="s">
        <v>6099</v>
      </c>
      <c r="H36" s="311"/>
      <c r="I36" s="311"/>
      <c r="J36" s="311"/>
      <c r="K36" s="309"/>
    </row>
    <row r="37" s="1" customFormat="1" ht="30.75" customHeight="1">
      <c r="B37" s="312"/>
      <c r="C37" s="313"/>
      <c r="D37" s="311"/>
      <c r="E37" s="314" t="s">
        <v>6100</v>
      </c>
      <c r="F37" s="311"/>
      <c r="G37" s="311" t="s">
        <v>6101</v>
      </c>
      <c r="H37" s="311"/>
      <c r="I37" s="311"/>
      <c r="J37" s="311"/>
      <c r="K37" s="309"/>
    </row>
    <row r="38" s="1" customFormat="1" ht="15" customHeight="1">
      <c r="B38" s="312"/>
      <c r="C38" s="313"/>
      <c r="D38" s="311"/>
      <c r="E38" s="314" t="s">
        <v>57</v>
      </c>
      <c r="F38" s="311"/>
      <c r="G38" s="311" t="s">
        <v>6102</v>
      </c>
      <c r="H38" s="311"/>
      <c r="I38" s="311"/>
      <c r="J38" s="311"/>
      <c r="K38" s="309"/>
    </row>
    <row r="39" s="1" customFormat="1" ht="15" customHeight="1">
      <c r="B39" s="312"/>
      <c r="C39" s="313"/>
      <c r="D39" s="311"/>
      <c r="E39" s="314" t="s">
        <v>58</v>
      </c>
      <c r="F39" s="311"/>
      <c r="G39" s="311" t="s">
        <v>6103</v>
      </c>
      <c r="H39" s="311"/>
      <c r="I39" s="311"/>
      <c r="J39" s="311"/>
      <c r="K39" s="309"/>
    </row>
    <row r="40" s="1" customFormat="1" ht="15" customHeight="1">
      <c r="B40" s="312"/>
      <c r="C40" s="313"/>
      <c r="D40" s="311"/>
      <c r="E40" s="314" t="s">
        <v>201</v>
      </c>
      <c r="F40" s="311"/>
      <c r="G40" s="311" t="s">
        <v>6104</v>
      </c>
      <c r="H40" s="311"/>
      <c r="I40" s="311"/>
      <c r="J40" s="311"/>
      <c r="K40" s="309"/>
    </row>
    <row r="41" s="1" customFormat="1" ht="15" customHeight="1">
      <c r="B41" s="312"/>
      <c r="C41" s="313"/>
      <c r="D41" s="311"/>
      <c r="E41" s="314" t="s">
        <v>202</v>
      </c>
      <c r="F41" s="311"/>
      <c r="G41" s="311" t="s">
        <v>6105</v>
      </c>
      <c r="H41" s="311"/>
      <c r="I41" s="311"/>
      <c r="J41" s="311"/>
      <c r="K41" s="309"/>
    </row>
    <row r="42" s="1" customFormat="1" ht="15" customHeight="1">
      <c r="B42" s="312"/>
      <c r="C42" s="313"/>
      <c r="D42" s="311"/>
      <c r="E42" s="314" t="s">
        <v>6106</v>
      </c>
      <c r="F42" s="311"/>
      <c r="G42" s="311" t="s">
        <v>6107</v>
      </c>
      <c r="H42" s="311"/>
      <c r="I42" s="311"/>
      <c r="J42" s="311"/>
      <c r="K42" s="309"/>
    </row>
    <row r="43" s="1" customFormat="1" ht="15" customHeight="1">
      <c r="B43" s="312"/>
      <c r="C43" s="313"/>
      <c r="D43" s="311"/>
      <c r="E43" s="314"/>
      <c r="F43" s="311"/>
      <c r="G43" s="311" t="s">
        <v>6108</v>
      </c>
      <c r="H43" s="311"/>
      <c r="I43" s="311"/>
      <c r="J43" s="311"/>
      <c r="K43" s="309"/>
    </row>
    <row r="44" s="1" customFormat="1" ht="15" customHeight="1">
      <c r="B44" s="312"/>
      <c r="C44" s="313"/>
      <c r="D44" s="311"/>
      <c r="E44" s="314" t="s">
        <v>6109</v>
      </c>
      <c r="F44" s="311"/>
      <c r="G44" s="311" t="s">
        <v>6110</v>
      </c>
      <c r="H44" s="311"/>
      <c r="I44" s="311"/>
      <c r="J44" s="311"/>
      <c r="K44" s="309"/>
    </row>
    <row r="45" s="1" customFormat="1" ht="15" customHeight="1">
      <c r="B45" s="312"/>
      <c r="C45" s="313"/>
      <c r="D45" s="311"/>
      <c r="E45" s="314" t="s">
        <v>204</v>
      </c>
      <c r="F45" s="311"/>
      <c r="G45" s="311" t="s">
        <v>6111</v>
      </c>
      <c r="H45" s="311"/>
      <c r="I45" s="311"/>
      <c r="J45" s="311"/>
      <c r="K45" s="309"/>
    </row>
    <row r="46" s="1" customFormat="1" ht="12.75" customHeight="1">
      <c r="B46" s="312"/>
      <c r="C46" s="313"/>
      <c r="D46" s="311"/>
      <c r="E46" s="311"/>
      <c r="F46" s="311"/>
      <c r="G46" s="311"/>
      <c r="H46" s="311"/>
      <c r="I46" s="311"/>
      <c r="J46" s="311"/>
      <c r="K46" s="309"/>
    </row>
    <row r="47" s="1" customFormat="1" ht="15" customHeight="1">
      <c r="B47" s="312"/>
      <c r="C47" s="313"/>
      <c r="D47" s="311" t="s">
        <v>6112</v>
      </c>
      <c r="E47" s="311"/>
      <c r="F47" s="311"/>
      <c r="G47" s="311"/>
      <c r="H47" s="311"/>
      <c r="I47" s="311"/>
      <c r="J47" s="311"/>
      <c r="K47" s="309"/>
    </row>
    <row r="48" s="1" customFormat="1" ht="15" customHeight="1">
      <c r="B48" s="312"/>
      <c r="C48" s="313"/>
      <c r="D48" s="313"/>
      <c r="E48" s="311" t="s">
        <v>6113</v>
      </c>
      <c r="F48" s="311"/>
      <c r="G48" s="311"/>
      <c r="H48" s="311"/>
      <c r="I48" s="311"/>
      <c r="J48" s="311"/>
      <c r="K48" s="309"/>
    </row>
    <row r="49" s="1" customFormat="1" ht="15" customHeight="1">
      <c r="B49" s="312"/>
      <c r="C49" s="313"/>
      <c r="D49" s="313"/>
      <c r="E49" s="311" t="s">
        <v>6114</v>
      </c>
      <c r="F49" s="311"/>
      <c r="G49" s="311"/>
      <c r="H49" s="311"/>
      <c r="I49" s="311"/>
      <c r="J49" s="311"/>
      <c r="K49" s="309"/>
    </row>
    <row r="50" s="1" customFormat="1" ht="15" customHeight="1">
      <c r="B50" s="312"/>
      <c r="C50" s="313"/>
      <c r="D50" s="313"/>
      <c r="E50" s="311" t="s">
        <v>6115</v>
      </c>
      <c r="F50" s="311"/>
      <c r="G50" s="311"/>
      <c r="H50" s="311"/>
      <c r="I50" s="311"/>
      <c r="J50" s="311"/>
      <c r="K50" s="309"/>
    </row>
    <row r="51" s="1" customFormat="1" ht="15" customHeight="1">
      <c r="B51" s="312"/>
      <c r="C51" s="313"/>
      <c r="D51" s="311" t="s">
        <v>6116</v>
      </c>
      <c r="E51" s="311"/>
      <c r="F51" s="311"/>
      <c r="G51" s="311"/>
      <c r="H51" s="311"/>
      <c r="I51" s="311"/>
      <c r="J51" s="311"/>
      <c r="K51" s="309"/>
    </row>
    <row r="52" s="1" customFormat="1" ht="25.5" customHeight="1">
      <c r="B52" s="307"/>
      <c r="C52" s="308" t="s">
        <v>6117</v>
      </c>
      <c r="D52" s="308"/>
      <c r="E52" s="308"/>
      <c r="F52" s="308"/>
      <c r="G52" s="308"/>
      <c r="H52" s="308"/>
      <c r="I52" s="308"/>
      <c r="J52" s="308"/>
      <c r="K52" s="309"/>
    </row>
    <row r="53" s="1" customFormat="1" ht="5.25" customHeight="1">
      <c r="B53" s="307"/>
      <c r="C53" s="310"/>
      <c r="D53" s="310"/>
      <c r="E53" s="310"/>
      <c r="F53" s="310"/>
      <c r="G53" s="310"/>
      <c r="H53" s="310"/>
      <c r="I53" s="310"/>
      <c r="J53" s="310"/>
      <c r="K53" s="309"/>
    </row>
    <row r="54" s="1" customFormat="1" ht="15" customHeight="1">
      <c r="B54" s="307"/>
      <c r="C54" s="311" t="s">
        <v>6118</v>
      </c>
      <c r="D54" s="311"/>
      <c r="E54" s="311"/>
      <c r="F54" s="311"/>
      <c r="G54" s="311"/>
      <c r="H54" s="311"/>
      <c r="I54" s="311"/>
      <c r="J54" s="311"/>
      <c r="K54" s="309"/>
    </row>
    <row r="55" s="1" customFormat="1" ht="15" customHeight="1">
      <c r="B55" s="307"/>
      <c r="C55" s="311" t="s">
        <v>6119</v>
      </c>
      <c r="D55" s="311"/>
      <c r="E55" s="311"/>
      <c r="F55" s="311"/>
      <c r="G55" s="311"/>
      <c r="H55" s="311"/>
      <c r="I55" s="311"/>
      <c r="J55" s="311"/>
      <c r="K55" s="309"/>
    </row>
    <row r="56" s="1" customFormat="1" ht="12.75" customHeight="1">
      <c r="B56" s="307"/>
      <c r="C56" s="311"/>
      <c r="D56" s="311"/>
      <c r="E56" s="311"/>
      <c r="F56" s="311"/>
      <c r="G56" s="311"/>
      <c r="H56" s="311"/>
      <c r="I56" s="311"/>
      <c r="J56" s="311"/>
      <c r="K56" s="309"/>
    </row>
    <row r="57" s="1" customFormat="1" ht="15" customHeight="1">
      <c r="B57" s="307"/>
      <c r="C57" s="311" t="s">
        <v>6120</v>
      </c>
      <c r="D57" s="311"/>
      <c r="E57" s="311"/>
      <c r="F57" s="311"/>
      <c r="G57" s="311"/>
      <c r="H57" s="311"/>
      <c r="I57" s="311"/>
      <c r="J57" s="311"/>
      <c r="K57" s="309"/>
    </row>
    <row r="58" s="1" customFormat="1" ht="15" customHeight="1">
      <c r="B58" s="307"/>
      <c r="C58" s="313"/>
      <c r="D58" s="311" t="s">
        <v>6121</v>
      </c>
      <c r="E58" s="311"/>
      <c r="F58" s="311"/>
      <c r="G58" s="311"/>
      <c r="H58" s="311"/>
      <c r="I58" s="311"/>
      <c r="J58" s="311"/>
      <c r="K58" s="309"/>
    </row>
    <row r="59" s="1" customFormat="1" ht="15" customHeight="1">
      <c r="B59" s="307"/>
      <c r="C59" s="313"/>
      <c r="D59" s="311" t="s">
        <v>6122</v>
      </c>
      <c r="E59" s="311"/>
      <c r="F59" s="311"/>
      <c r="G59" s="311"/>
      <c r="H59" s="311"/>
      <c r="I59" s="311"/>
      <c r="J59" s="311"/>
      <c r="K59" s="309"/>
    </row>
    <row r="60" s="1" customFormat="1" ht="15" customHeight="1">
      <c r="B60" s="307"/>
      <c r="C60" s="313"/>
      <c r="D60" s="311" t="s">
        <v>6123</v>
      </c>
      <c r="E60" s="311"/>
      <c r="F60" s="311"/>
      <c r="G60" s="311"/>
      <c r="H60" s="311"/>
      <c r="I60" s="311"/>
      <c r="J60" s="311"/>
      <c r="K60" s="309"/>
    </row>
    <row r="61" s="1" customFormat="1" ht="15" customHeight="1">
      <c r="B61" s="307"/>
      <c r="C61" s="313"/>
      <c r="D61" s="311" t="s">
        <v>6124</v>
      </c>
      <c r="E61" s="311"/>
      <c r="F61" s="311"/>
      <c r="G61" s="311"/>
      <c r="H61" s="311"/>
      <c r="I61" s="311"/>
      <c r="J61" s="311"/>
      <c r="K61" s="309"/>
    </row>
    <row r="62" s="1" customFormat="1" ht="15" customHeight="1">
      <c r="B62" s="307"/>
      <c r="C62" s="313"/>
      <c r="D62" s="316" t="s">
        <v>6125</v>
      </c>
      <c r="E62" s="316"/>
      <c r="F62" s="316"/>
      <c r="G62" s="316"/>
      <c r="H62" s="316"/>
      <c r="I62" s="316"/>
      <c r="J62" s="316"/>
      <c r="K62" s="309"/>
    </row>
    <row r="63" s="1" customFormat="1" ht="15" customHeight="1">
      <c r="B63" s="307"/>
      <c r="C63" s="313"/>
      <c r="D63" s="311" t="s">
        <v>6126</v>
      </c>
      <c r="E63" s="311"/>
      <c r="F63" s="311"/>
      <c r="G63" s="311"/>
      <c r="H63" s="311"/>
      <c r="I63" s="311"/>
      <c r="J63" s="311"/>
      <c r="K63" s="309"/>
    </row>
    <row r="64" s="1" customFormat="1" ht="12.75" customHeight="1">
      <c r="B64" s="307"/>
      <c r="C64" s="313"/>
      <c r="D64" s="313"/>
      <c r="E64" s="317"/>
      <c r="F64" s="313"/>
      <c r="G64" s="313"/>
      <c r="H64" s="313"/>
      <c r="I64" s="313"/>
      <c r="J64" s="313"/>
      <c r="K64" s="309"/>
    </row>
    <row r="65" s="1" customFormat="1" ht="15" customHeight="1">
      <c r="B65" s="307"/>
      <c r="C65" s="313"/>
      <c r="D65" s="311" t="s">
        <v>6127</v>
      </c>
      <c r="E65" s="311"/>
      <c r="F65" s="311"/>
      <c r="G65" s="311"/>
      <c r="H65" s="311"/>
      <c r="I65" s="311"/>
      <c r="J65" s="311"/>
      <c r="K65" s="309"/>
    </row>
    <row r="66" s="1" customFormat="1" ht="15" customHeight="1">
      <c r="B66" s="307"/>
      <c r="C66" s="313"/>
      <c r="D66" s="316" t="s">
        <v>6128</v>
      </c>
      <c r="E66" s="316"/>
      <c r="F66" s="316"/>
      <c r="G66" s="316"/>
      <c r="H66" s="316"/>
      <c r="I66" s="316"/>
      <c r="J66" s="316"/>
      <c r="K66" s="309"/>
    </row>
    <row r="67" s="1" customFormat="1" ht="15" customHeight="1">
      <c r="B67" s="307"/>
      <c r="C67" s="313"/>
      <c r="D67" s="311" t="s">
        <v>6129</v>
      </c>
      <c r="E67" s="311"/>
      <c r="F67" s="311"/>
      <c r="G67" s="311"/>
      <c r="H67" s="311"/>
      <c r="I67" s="311"/>
      <c r="J67" s="311"/>
      <c r="K67" s="309"/>
    </row>
    <row r="68" s="1" customFormat="1" ht="15" customHeight="1">
      <c r="B68" s="307"/>
      <c r="C68" s="313"/>
      <c r="D68" s="311" t="s">
        <v>6130</v>
      </c>
      <c r="E68" s="311"/>
      <c r="F68" s="311"/>
      <c r="G68" s="311"/>
      <c r="H68" s="311"/>
      <c r="I68" s="311"/>
      <c r="J68" s="311"/>
      <c r="K68" s="309"/>
    </row>
    <row r="69" s="1" customFormat="1" ht="15" customHeight="1">
      <c r="B69" s="307"/>
      <c r="C69" s="313"/>
      <c r="D69" s="311" t="s">
        <v>6131</v>
      </c>
      <c r="E69" s="311"/>
      <c r="F69" s="311"/>
      <c r="G69" s="311"/>
      <c r="H69" s="311"/>
      <c r="I69" s="311"/>
      <c r="J69" s="311"/>
      <c r="K69" s="309"/>
    </row>
    <row r="70" s="1" customFormat="1" ht="15" customHeight="1">
      <c r="B70" s="307"/>
      <c r="C70" s="313"/>
      <c r="D70" s="311" t="s">
        <v>6132</v>
      </c>
      <c r="E70" s="311"/>
      <c r="F70" s="311"/>
      <c r="G70" s="311"/>
      <c r="H70" s="311"/>
      <c r="I70" s="311"/>
      <c r="J70" s="311"/>
      <c r="K70" s="309"/>
    </row>
    <row r="71" s="1" customFormat="1" ht="12.75" customHeight="1">
      <c r="B71" s="318"/>
      <c r="C71" s="319"/>
      <c r="D71" s="319"/>
      <c r="E71" s="319"/>
      <c r="F71" s="319"/>
      <c r="G71" s="319"/>
      <c r="H71" s="319"/>
      <c r="I71" s="319"/>
      <c r="J71" s="319"/>
      <c r="K71" s="320"/>
    </row>
    <row r="72" s="1" customFormat="1" ht="18.75" customHeight="1">
      <c r="B72" s="321"/>
      <c r="C72" s="321"/>
      <c r="D72" s="321"/>
      <c r="E72" s="321"/>
      <c r="F72" s="321"/>
      <c r="G72" s="321"/>
      <c r="H72" s="321"/>
      <c r="I72" s="321"/>
      <c r="J72" s="321"/>
      <c r="K72" s="322"/>
    </row>
    <row r="73" s="1" customFormat="1" ht="18.75" customHeight="1">
      <c r="B73" s="322"/>
      <c r="C73" s="322"/>
      <c r="D73" s="322"/>
      <c r="E73" s="322"/>
      <c r="F73" s="322"/>
      <c r="G73" s="322"/>
      <c r="H73" s="322"/>
      <c r="I73" s="322"/>
      <c r="J73" s="322"/>
      <c r="K73" s="322"/>
    </row>
    <row r="74" s="1" customFormat="1" ht="7.5" customHeight="1">
      <c r="B74" s="323"/>
      <c r="C74" s="324"/>
      <c r="D74" s="324"/>
      <c r="E74" s="324"/>
      <c r="F74" s="324"/>
      <c r="G74" s="324"/>
      <c r="H74" s="324"/>
      <c r="I74" s="324"/>
      <c r="J74" s="324"/>
      <c r="K74" s="325"/>
    </row>
    <row r="75" s="1" customFormat="1" ht="45" customHeight="1">
      <c r="B75" s="326"/>
      <c r="C75" s="327" t="s">
        <v>6133</v>
      </c>
      <c r="D75" s="327"/>
      <c r="E75" s="327"/>
      <c r="F75" s="327"/>
      <c r="G75" s="327"/>
      <c r="H75" s="327"/>
      <c r="I75" s="327"/>
      <c r="J75" s="327"/>
      <c r="K75" s="328"/>
    </row>
    <row r="76" s="1" customFormat="1" ht="17.25" customHeight="1">
      <c r="B76" s="326"/>
      <c r="C76" s="329" t="s">
        <v>6134</v>
      </c>
      <c r="D76" s="329"/>
      <c r="E76" s="329"/>
      <c r="F76" s="329" t="s">
        <v>6135</v>
      </c>
      <c r="G76" s="330"/>
      <c r="H76" s="329" t="s">
        <v>58</v>
      </c>
      <c r="I76" s="329" t="s">
        <v>61</v>
      </c>
      <c r="J76" s="329" t="s">
        <v>6136</v>
      </c>
      <c r="K76" s="328"/>
    </row>
    <row r="77" s="1" customFormat="1" ht="17.25" customHeight="1">
      <c r="B77" s="326"/>
      <c r="C77" s="331" t="s">
        <v>6137</v>
      </c>
      <c r="D77" s="331"/>
      <c r="E77" s="331"/>
      <c r="F77" s="332" t="s">
        <v>6138</v>
      </c>
      <c r="G77" s="333"/>
      <c r="H77" s="331"/>
      <c r="I77" s="331"/>
      <c r="J77" s="331" t="s">
        <v>6139</v>
      </c>
      <c r="K77" s="328"/>
    </row>
    <row r="78" s="1" customFormat="1" ht="5.25" customHeight="1">
      <c r="B78" s="326"/>
      <c r="C78" s="334"/>
      <c r="D78" s="334"/>
      <c r="E78" s="334"/>
      <c r="F78" s="334"/>
      <c r="G78" s="335"/>
      <c r="H78" s="334"/>
      <c r="I78" s="334"/>
      <c r="J78" s="334"/>
      <c r="K78" s="328"/>
    </row>
    <row r="79" s="1" customFormat="1" ht="15" customHeight="1">
      <c r="B79" s="326"/>
      <c r="C79" s="314" t="s">
        <v>57</v>
      </c>
      <c r="D79" s="336"/>
      <c r="E79" s="336"/>
      <c r="F79" s="337" t="s">
        <v>6140</v>
      </c>
      <c r="G79" s="338"/>
      <c r="H79" s="314" t="s">
        <v>6141</v>
      </c>
      <c r="I79" s="314" t="s">
        <v>6142</v>
      </c>
      <c r="J79" s="314">
        <v>20</v>
      </c>
      <c r="K79" s="328"/>
    </row>
    <row r="80" s="1" customFormat="1" ht="15" customHeight="1">
      <c r="B80" s="326"/>
      <c r="C80" s="314" t="s">
        <v>6143</v>
      </c>
      <c r="D80" s="314"/>
      <c r="E80" s="314"/>
      <c r="F80" s="337" t="s">
        <v>6140</v>
      </c>
      <c r="G80" s="338"/>
      <c r="H80" s="314" t="s">
        <v>6144</v>
      </c>
      <c r="I80" s="314" t="s">
        <v>6142</v>
      </c>
      <c r="J80" s="314">
        <v>120</v>
      </c>
      <c r="K80" s="328"/>
    </row>
    <row r="81" s="1" customFormat="1" ht="15" customHeight="1">
      <c r="B81" s="339"/>
      <c r="C81" s="314" t="s">
        <v>6145</v>
      </c>
      <c r="D81" s="314"/>
      <c r="E81" s="314"/>
      <c r="F81" s="337" t="s">
        <v>6146</v>
      </c>
      <c r="G81" s="338"/>
      <c r="H81" s="314" t="s">
        <v>6147</v>
      </c>
      <c r="I81" s="314" t="s">
        <v>6142</v>
      </c>
      <c r="J81" s="314">
        <v>50</v>
      </c>
      <c r="K81" s="328"/>
    </row>
    <row r="82" s="1" customFormat="1" ht="15" customHeight="1">
      <c r="B82" s="339"/>
      <c r="C82" s="314" t="s">
        <v>6148</v>
      </c>
      <c r="D82" s="314"/>
      <c r="E82" s="314"/>
      <c r="F82" s="337" t="s">
        <v>6140</v>
      </c>
      <c r="G82" s="338"/>
      <c r="H82" s="314" t="s">
        <v>6149</v>
      </c>
      <c r="I82" s="314" t="s">
        <v>6150</v>
      </c>
      <c r="J82" s="314"/>
      <c r="K82" s="328"/>
    </row>
    <row r="83" s="1" customFormat="1" ht="15" customHeight="1">
      <c r="B83" s="339"/>
      <c r="C83" s="340" t="s">
        <v>6151</v>
      </c>
      <c r="D83" s="340"/>
      <c r="E83" s="340"/>
      <c r="F83" s="341" t="s">
        <v>6146</v>
      </c>
      <c r="G83" s="340"/>
      <c r="H83" s="340" t="s">
        <v>6152</v>
      </c>
      <c r="I83" s="340" t="s">
        <v>6142</v>
      </c>
      <c r="J83" s="340">
        <v>15</v>
      </c>
      <c r="K83" s="328"/>
    </row>
    <row r="84" s="1" customFormat="1" ht="15" customHeight="1">
      <c r="B84" s="339"/>
      <c r="C84" s="340" t="s">
        <v>6153</v>
      </c>
      <c r="D84" s="340"/>
      <c r="E84" s="340"/>
      <c r="F84" s="341" t="s">
        <v>6146</v>
      </c>
      <c r="G84" s="340"/>
      <c r="H84" s="340" t="s">
        <v>6154</v>
      </c>
      <c r="I84" s="340" t="s">
        <v>6142</v>
      </c>
      <c r="J84" s="340">
        <v>15</v>
      </c>
      <c r="K84" s="328"/>
    </row>
    <row r="85" s="1" customFormat="1" ht="15" customHeight="1">
      <c r="B85" s="339"/>
      <c r="C85" s="340" t="s">
        <v>6155</v>
      </c>
      <c r="D85" s="340"/>
      <c r="E85" s="340"/>
      <c r="F85" s="341" t="s">
        <v>6146</v>
      </c>
      <c r="G85" s="340"/>
      <c r="H85" s="340" t="s">
        <v>6156</v>
      </c>
      <c r="I85" s="340" t="s">
        <v>6142</v>
      </c>
      <c r="J85" s="340">
        <v>20</v>
      </c>
      <c r="K85" s="328"/>
    </row>
    <row r="86" s="1" customFormat="1" ht="15" customHeight="1">
      <c r="B86" s="339"/>
      <c r="C86" s="340" t="s">
        <v>6157</v>
      </c>
      <c r="D86" s="340"/>
      <c r="E86" s="340"/>
      <c r="F86" s="341" t="s">
        <v>6146</v>
      </c>
      <c r="G86" s="340"/>
      <c r="H86" s="340" t="s">
        <v>6158</v>
      </c>
      <c r="I86" s="340" t="s">
        <v>6142</v>
      </c>
      <c r="J86" s="340">
        <v>20</v>
      </c>
      <c r="K86" s="328"/>
    </row>
    <row r="87" s="1" customFormat="1" ht="15" customHeight="1">
      <c r="B87" s="339"/>
      <c r="C87" s="314" t="s">
        <v>6159</v>
      </c>
      <c r="D87" s="314"/>
      <c r="E87" s="314"/>
      <c r="F87" s="337" t="s">
        <v>6146</v>
      </c>
      <c r="G87" s="338"/>
      <c r="H87" s="314" t="s">
        <v>6160</v>
      </c>
      <c r="I87" s="314" t="s">
        <v>6142</v>
      </c>
      <c r="J87" s="314">
        <v>50</v>
      </c>
      <c r="K87" s="328"/>
    </row>
    <row r="88" s="1" customFormat="1" ht="15" customHeight="1">
      <c r="B88" s="339"/>
      <c r="C88" s="314" t="s">
        <v>6161</v>
      </c>
      <c r="D88" s="314"/>
      <c r="E88" s="314"/>
      <c r="F88" s="337" t="s">
        <v>6146</v>
      </c>
      <c r="G88" s="338"/>
      <c r="H88" s="314" t="s">
        <v>6162</v>
      </c>
      <c r="I88" s="314" t="s">
        <v>6142</v>
      </c>
      <c r="J88" s="314">
        <v>20</v>
      </c>
      <c r="K88" s="328"/>
    </row>
    <row r="89" s="1" customFormat="1" ht="15" customHeight="1">
      <c r="B89" s="339"/>
      <c r="C89" s="314" t="s">
        <v>6163</v>
      </c>
      <c r="D89" s="314"/>
      <c r="E89" s="314"/>
      <c r="F89" s="337" t="s">
        <v>6146</v>
      </c>
      <c r="G89" s="338"/>
      <c r="H89" s="314" t="s">
        <v>6164</v>
      </c>
      <c r="I89" s="314" t="s">
        <v>6142</v>
      </c>
      <c r="J89" s="314">
        <v>20</v>
      </c>
      <c r="K89" s="328"/>
    </row>
    <row r="90" s="1" customFormat="1" ht="15" customHeight="1">
      <c r="B90" s="339"/>
      <c r="C90" s="314" t="s">
        <v>6165</v>
      </c>
      <c r="D90" s="314"/>
      <c r="E90" s="314"/>
      <c r="F90" s="337" t="s">
        <v>6146</v>
      </c>
      <c r="G90" s="338"/>
      <c r="H90" s="314" t="s">
        <v>6166</v>
      </c>
      <c r="I90" s="314" t="s">
        <v>6142</v>
      </c>
      <c r="J90" s="314">
        <v>50</v>
      </c>
      <c r="K90" s="328"/>
    </row>
    <row r="91" s="1" customFormat="1" ht="15" customHeight="1">
      <c r="B91" s="339"/>
      <c r="C91" s="314" t="s">
        <v>6167</v>
      </c>
      <c r="D91" s="314"/>
      <c r="E91" s="314"/>
      <c r="F91" s="337" t="s">
        <v>6146</v>
      </c>
      <c r="G91" s="338"/>
      <c r="H91" s="314" t="s">
        <v>6167</v>
      </c>
      <c r="I91" s="314" t="s">
        <v>6142</v>
      </c>
      <c r="J91" s="314">
        <v>50</v>
      </c>
      <c r="K91" s="328"/>
    </row>
    <row r="92" s="1" customFormat="1" ht="15" customHeight="1">
      <c r="B92" s="339"/>
      <c r="C92" s="314" t="s">
        <v>6168</v>
      </c>
      <c r="D92" s="314"/>
      <c r="E92" s="314"/>
      <c r="F92" s="337" t="s">
        <v>6146</v>
      </c>
      <c r="G92" s="338"/>
      <c r="H92" s="314" t="s">
        <v>6169</v>
      </c>
      <c r="I92" s="314" t="s">
        <v>6142</v>
      </c>
      <c r="J92" s="314">
        <v>255</v>
      </c>
      <c r="K92" s="328"/>
    </row>
    <row r="93" s="1" customFormat="1" ht="15" customHeight="1">
      <c r="B93" s="339"/>
      <c r="C93" s="314" t="s">
        <v>6170</v>
      </c>
      <c r="D93" s="314"/>
      <c r="E93" s="314"/>
      <c r="F93" s="337" t="s">
        <v>6140</v>
      </c>
      <c r="G93" s="338"/>
      <c r="H93" s="314" t="s">
        <v>6171</v>
      </c>
      <c r="I93" s="314" t="s">
        <v>6172</v>
      </c>
      <c r="J93" s="314"/>
      <c r="K93" s="328"/>
    </row>
    <row r="94" s="1" customFormat="1" ht="15" customHeight="1">
      <c r="B94" s="339"/>
      <c r="C94" s="314" t="s">
        <v>6173</v>
      </c>
      <c r="D94" s="314"/>
      <c r="E94" s="314"/>
      <c r="F94" s="337" t="s">
        <v>6140</v>
      </c>
      <c r="G94" s="338"/>
      <c r="H94" s="314" t="s">
        <v>6174</v>
      </c>
      <c r="I94" s="314" t="s">
        <v>6175</v>
      </c>
      <c r="J94" s="314"/>
      <c r="K94" s="328"/>
    </row>
    <row r="95" s="1" customFormat="1" ht="15" customHeight="1">
      <c r="B95" s="339"/>
      <c r="C95" s="314" t="s">
        <v>6176</v>
      </c>
      <c r="D95" s="314"/>
      <c r="E95" s="314"/>
      <c r="F95" s="337" t="s">
        <v>6140</v>
      </c>
      <c r="G95" s="338"/>
      <c r="H95" s="314" t="s">
        <v>6176</v>
      </c>
      <c r="I95" s="314" t="s">
        <v>6175</v>
      </c>
      <c r="J95" s="314"/>
      <c r="K95" s="328"/>
    </row>
    <row r="96" s="1" customFormat="1" ht="15" customHeight="1">
      <c r="B96" s="339"/>
      <c r="C96" s="314" t="s">
        <v>42</v>
      </c>
      <c r="D96" s="314"/>
      <c r="E96" s="314"/>
      <c r="F96" s="337" t="s">
        <v>6140</v>
      </c>
      <c r="G96" s="338"/>
      <c r="H96" s="314" t="s">
        <v>6177</v>
      </c>
      <c r="I96" s="314" t="s">
        <v>6175</v>
      </c>
      <c r="J96" s="314"/>
      <c r="K96" s="328"/>
    </row>
    <row r="97" s="1" customFormat="1" ht="15" customHeight="1">
      <c r="B97" s="339"/>
      <c r="C97" s="314" t="s">
        <v>52</v>
      </c>
      <c r="D97" s="314"/>
      <c r="E97" s="314"/>
      <c r="F97" s="337" t="s">
        <v>6140</v>
      </c>
      <c r="G97" s="338"/>
      <c r="H97" s="314" t="s">
        <v>6178</v>
      </c>
      <c r="I97" s="314" t="s">
        <v>6175</v>
      </c>
      <c r="J97" s="314"/>
      <c r="K97" s="328"/>
    </row>
    <row r="98" s="1" customFormat="1" ht="15" customHeight="1">
      <c r="B98" s="342"/>
      <c r="C98" s="343"/>
      <c r="D98" s="343"/>
      <c r="E98" s="343"/>
      <c r="F98" s="343"/>
      <c r="G98" s="343"/>
      <c r="H98" s="343"/>
      <c r="I98" s="343"/>
      <c r="J98" s="343"/>
      <c r="K98" s="344"/>
    </row>
    <row r="99" s="1" customFormat="1" ht="18.75" customHeight="1">
      <c r="B99" s="345"/>
      <c r="C99" s="346"/>
      <c r="D99" s="346"/>
      <c r="E99" s="346"/>
      <c r="F99" s="346"/>
      <c r="G99" s="346"/>
      <c r="H99" s="346"/>
      <c r="I99" s="346"/>
      <c r="J99" s="346"/>
      <c r="K99" s="345"/>
    </row>
    <row r="100" s="1" customFormat="1" ht="18.75" customHeight="1">
      <c r="B100" s="322"/>
      <c r="C100" s="322"/>
      <c r="D100" s="322"/>
      <c r="E100" s="322"/>
      <c r="F100" s="322"/>
      <c r="G100" s="322"/>
      <c r="H100" s="322"/>
      <c r="I100" s="322"/>
      <c r="J100" s="322"/>
      <c r="K100" s="322"/>
    </row>
    <row r="101" s="1" customFormat="1" ht="7.5" customHeight="1">
      <c r="B101" s="323"/>
      <c r="C101" s="324"/>
      <c r="D101" s="324"/>
      <c r="E101" s="324"/>
      <c r="F101" s="324"/>
      <c r="G101" s="324"/>
      <c r="H101" s="324"/>
      <c r="I101" s="324"/>
      <c r="J101" s="324"/>
      <c r="K101" s="325"/>
    </row>
    <row r="102" s="1" customFormat="1" ht="45" customHeight="1">
      <c r="B102" s="326"/>
      <c r="C102" s="327" t="s">
        <v>6179</v>
      </c>
      <c r="D102" s="327"/>
      <c r="E102" s="327"/>
      <c r="F102" s="327"/>
      <c r="G102" s="327"/>
      <c r="H102" s="327"/>
      <c r="I102" s="327"/>
      <c r="J102" s="327"/>
      <c r="K102" s="328"/>
    </row>
    <row r="103" s="1" customFormat="1" ht="17.25" customHeight="1">
      <c r="B103" s="326"/>
      <c r="C103" s="329" t="s">
        <v>6134</v>
      </c>
      <c r="D103" s="329"/>
      <c r="E103" s="329"/>
      <c r="F103" s="329" t="s">
        <v>6135</v>
      </c>
      <c r="G103" s="330"/>
      <c r="H103" s="329" t="s">
        <v>58</v>
      </c>
      <c r="I103" s="329" t="s">
        <v>61</v>
      </c>
      <c r="J103" s="329" t="s">
        <v>6136</v>
      </c>
      <c r="K103" s="328"/>
    </row>
    <row r="104" s="1" customFormat="1" ht="17.25" customHeight="1">
      <c r="B104" s="326"/>
      <c r="C104" s="331" t="s">
        <v>6137</v>
      </c>
      <c r="D104" s="331"/>
      <c r="E104" s="331"/>
      <c r="F104" s="332" t="s">
        <v>6138</v>
      </c>
      <c r="G104" s="333"/>
      <c r="H104" s="331"/>
      <c r="I104" s="331"/>
      <c r="J104" s="331" t="s">
        <v>6139</v>
      </c>
      <c r="K104" s="328"/>
    </row>
    <row r="105" s="1" customFormat="1" ht="5.25" customHeight="1">
      <c r="B105" s="326"/>
      <c r="C105" s="329"/>
      <c r="D105" s="329"/>
      <c r="E105" s="329"/>
      <c r="F105" s="329"/>
      <c r="G105" s="347"/>
      <c r="H105" s="329"/>
      <c r="I105" s="329"/>
      <c r="J105" s="329"/>
      <c r="K105" s="328"/>
    </row>
    <row r="106" s="1" customFormat="1" ht="15" customHeight="1">
      <c r="B106" s="326"/>
      <c r="C106" s="314" t="s">
        <v>57</v>
      </c>
      <c r="D106" s="336"/>
      <c r="E106" s="336"/>
      <c r="F106" s="337" t="s">
        <v>6140</v>
      </c>
      <c r="G106" s="314"/>
      <c r="H106" s="314" t="s">
        <v>6180</v>
      </c>
      <c r="I106" s="314" t="s">
        <v>6142</v>
      </c>
      <c r="J106" s="314">
        <v>20</v>
      </c>
      <c r="K106" s="328"/>
    </row>
    <row r="107" s="1" customFormat="1" ht="15" customHeight="1">
      <c r="B107" s="326"/>
      <c r="C107" s="314" t="s">
        <v>6143</v>
      </c>
      <c r="D107" s="314"/>
      <c r="E107" s="314"/>
      <c r="F107" s="337" t="s">
        <v>6140</v>
      </c>
      <c r="G107" s="314"/>
      <c r="H107" s="314" t="s">
        <v>6180</v>
      </c>
      <c r="I107" s="314" t="s">
        <v>6142</v>
      </c>
      <c r="J107" s="314">
        <v>120</v>
      </c>
      <c r="K107" s="328"/>
    </row>
    <row r="108" s="1" customFormat="1" ht="15" customHeight="1">
      <c r="B108" s="339"/>
      <c r="C108" s="314" t="s">
        <v>6145</v>
      </c>
      <c r="D108" s="314"/>
      <c r="E108" s="314"/>
      <c r="F108" s="337" t="s">
        <v>6146</v>
      </c>
      <c r="G108" s="314"/>
      <c r="H108" s="314" t="s">
        <v>6180</v>
      </c>
      <c r="I108" s="314" t="s">
        <v>6142</v>
      </c>
      <c r="J108" s="314">
        <v>50</v>
      </c>
      <c r="K108" s="328"/>
    </row>
    <row r="109" s="1" customFormat="1" ht="15" customHeight="1">
      <c r="B109" s="339"/>
      <c r="C109" s="314" t="s">
        <v>6148</v>
      </c>
      <c r="D109" s="314"/>
      <c r="E109" s="314"/>
      <c r="F109" s="337" t="s">
        <v>6140</v>
      </c>
      <c r="G109" s="314"/>
      <c r="H109" s="314" t="s">
        <v>6180</v>
      </c>
      <c r="I109" s="314" t="s">
        <v>6150</v>
      </c>
      <c r="J109" s="314"/>
      <c r="K109" s="328"/>
    </row>
    <row r="110" s="1" customFormat="1" ht="15" customHeight="1">
      <c r="B110" s="339"/>
      <c r="C110" s="314" t="s">
        <v>6159</v>
      </c>
      <c r="D110" s="314"/>
      <c r="E110" s="314"/>
      <c r="F110" s="337" t="s">
        <v>6146</v>
      </c>
      <c r="G110" s="314"/>
      <c r="H110" s="314" t="s">
        <v>6180</v>
      </c>
      <c r="I110" s="314" t="s">
        <v>6142</v>
      </c>
      <c r="J110" s="314">
        <v>50</v>
      </c>
      <c r="K110" s="328"/>
    </row>
    <row r="111" s="1" customFormat="1" ht="15" customHeight="1">
      <c r="B111" s="339"/>
      <c r="C111" s="314" t="s">
        <v>6167</v>
      </c>
      <c r="D111" s="314"/>
      <c r="E111" s="314"/>
      <c r="F111" s="337" t="s">
        <v>6146</v>
      </c>
      <c r="G111" s="314"/>
      <c r="H111" s="314" t="s">
        <v>6180</v>
      </c>
      <c r="I111" s="314" t="s">
        <v>6142</v>
      </c>
      <c r="J111" s="314">
        <v>50</v>
      </c>
      <c r="K111" s="328"/>
    </row>
    <row r="112" s="1" customFormat="1" ht="15" customHeight="1">
      <c r="B112" s="339"/>
      <c r="C112" s="314" t="s">
        <v>6165</v>
      </c>
      <c r="D112" s="314"/>
      <c r="E112" s="314"/>
      <c r="F112" s="337" t="s">
        <v>6146</v>
      </c>
      <c r="G112" s="314"/>
      <c r="H112" s="314" t="s">
        <v>6180</v>
      </c>
      <c r="I112" s="314" t="s">
        <v>6142</v>
      </c>
      <c r="J112" s="314">
        <v>50</v>
      </c>
      <c r="K112" s="328"/>
    </row>
    <row r="113" s="1" customFormat="1" ht="15" customHeight="1">
      <c r="B113" s="339"/>
      <c r="C113" s="314" t="s">
        <v>57</v>
      </c>
      <c r="D113" s="314"/>
      <c r="E113" s="314"/>
      <c r="F113" s="337" t="s">
        <v>6140</v>
      </c>
      <c r="G113" s="314"/>
      <c r="H113" s="314" t="s">
        <v>6181</v>
      </c>
      <c r="I113" s="314" t="s">
        <v>6142</v>
      </c>
      <c r="J113" s="314">
        <v>20</v>
      </c>
      <c r="K113" s="328"/>
    </row>
    <row r="114" s="1" customFormat="1" ht="15" customHeight="1">
      <c r="B114" s="339"/>
      <c r="C114" s="314" t="s">
        <v>6182</v>
      </c>
      <c r="D114" s="314"/>
      <c r="E114" s="314"/>
      <c r="F114" s="337" t="s">
        <v>6140</v>
      </c>
      <c r="G114" s="314"/>
      <c r="H114" s="314" t="s">
        <v>6183</v>
      </c>
      <c r="I114" s="314" t="s">
        <v>6142</v>
      </c>
      <c r="J114" s="314">
        <v>120</v>
      </c>
      <c r="K114" s="328"/>
    </row>
    <row r="115" s="1" customFormat="1" ht="15" customHeight="1">
      <c r="B115" s="339"/>
      <c r="C115" s="314" t="s">
        <v>42</v>
      </c>
      <c r="D115" s="314"/>
      <c r="E115" s="314"/>
      <c r="F115" s="337" t="s">
        <v>6140</v>
      </c>
      <c r="G115" s="314"/>
      <c r="H115" s="314" t="s">
        <v>6184</v>
      </c>
      <c r="I115" s="314" t="s">
        <v>6175</v>
      </c>
      <c r="J115" s="314"/>
      <c r="K115" s="328"/>
    </row>
    <row r="116" s="1" customFormat="1" ht="15" customHeight="1">
      <c r="B116" s="339"/>
      <c r="C116" s="314" t="s">
        <v>52</v>
      </c>
      <c r="D116" s="314"/>
      <c r="E116" s="314"/>
      <c r="F116" s="337" t="s">
        <v>6140</v>
      </c>
      <c r="G116" s="314"/>
      <c r="H116" s="314" t="s">
        <v>6185</v>
      </c>
      <c r="I116" s="314" t="s">
        <v>6175</v>
      </c>
      <c r="J116" s="314"/>
      <c r="K116" s="328"/>
    </row>
    <row r="117" s="1" customFormat="1" ht="15" customHeight="1">
      <c r="B117" s="339"/>
      <c r="C117" s="314" t="s">
        <v>61</v>
      </c>
      <c r="D117" s="314"/>
      <c r="E117" s="314"/>
      <c r="F117" s="337" t="s">
        <v>6140</v>
      </c>
      <c r="G117" s="314"/>
      <c r="H117" s="314" t="s">
        <v>6186</v>
      </c>
      <c r="I117" s="314" t="s">
        <v>6187</v>
      </c>
      <c r="J117" s="314"/>
      <c r="K117" s="328"/>
    </row>
    <row r="118" s="1" customFormat="1" ht="15" customHeight="1">
      <c r="B118" s="342"/>
      <c r="C118" s="348"/>
      <c r="D118" s="348"/>
      <c r="E118" s="348"/>
      <c r="F118" s="348"/>
      <c r="G118" s="348"/>
      <c r="H118" s="348"/>
      <c r="I118" s="348"/>
      <c r="J118" s="348"/>
      <c r="K118" s="344"/>
    </row>
    <row r="119" s="1" customFormat="1" ht="18.75" customHeight="1">
      <c r="B119" s="349"/>
      <c r="C119" s="350"/>
      <c r="D119" s="350"/>
      <c r="E119" s="350"/>
      <c r="F119" s="351"/>
      <c r="G119" s="350"/>
      <c r="H119" s="350"/>
      <c r="I119" s="350"/>
      <c r="J119" s="350"/>
      <c r="K119" s="349"/>
    </row>
    <row r="120" s="1" customFormat="1" ht="18.75" customHeight="1">
      <c r="B120" s="322"/>
      <c r="C120" s="322"/>
      <c r="D120" s="322"/>
      <c r="E120" s="322"/>
      <c r="F120" s="322"/>
      <c r="G120" s="322"/>
      <c r="H120" s="322"/>
      <c r="I120" s="322"/>
      <c r="J120" s="322"/>
      <c r="K120" s="322"/>
    </row>
    <row r="121" s="1" customFormat="1" ht="7.5" customHeight="1">
      <c r="B121" s="352"/>
      <c r="C121" s="353"/>
      <c r="D121" s="353"/>
      <c r="E121" s="353"/>
      <c r="F121" s="353"/>
      <c r="G121" s="353"/>
      <c r="H121" s="353"/>
      <c r="I121" s="353"/>
      <c r="J121" s="353"/>
      <c r="K121" s="354"/>
    </row>
    <row r="122" s="1" customFormat="1" ht="45" customHeight="1">
      <c r="B122" s="355"/>
      <c r="C122" s="305" t="s">
        <v>6188</v>
      </c>
      <c r="D122" s="305"/>
      <c r="E122" s="305"/>
      <c r="F122" s="305"/>
      <c r="G122" s="305"/>
      <c r="H122" s="305"/>
      <c r="I122" s="305"/>
      <c r="J122" s="305"/>
      <c r="K122" s="356"/>
    </row>
    <row r="123" s="1" customFormat="1" ht="17.25" customHeight="1">
      <c r="B123" s="357"/>
      <c r="C123" s="329" t="s">
        <v>6134</v>
      </c>
      <c r="D123" s="329"/>
      <c r="E123" s="329"/>
      <c r="F123" s="329" t="s">
        <v>6135</v>
      </c>
      <c r="G123" s="330"/>
      <c r="H123" s="329" t="s">
        <v>58</v>
      </c>
      <c r="I123" s="329" t="s">
        <v>61</v>
      </c>
      <c r="J123" s="329" t="s">
        <v>6136</v>
      </c>
      <c r="K123" s="358"/>
    </row>
    <row r="124" s="1" customFormat="1" ht="17.25" customHeight="1">
      <c r="B124" s="357"/>
      <c r="C124" s="331" t="s">
        <v>6137</v>
      </c>
      <c r="D124" s="331"/>
      <c r="E124" s="331"/>
      <c r="F124" s="332" t="s">
        <v>6138</v>
      </c>
      <c r="G124" s="333"/>
      <c r="H124" s="331"/>
      <c r="I124" s="331"/>
      <c r="J124" s="331" t="s">
        <v>6139</v>
      </c>
      <c r="K124" s="358"/>
    </row>
    <row r="125" s="1" customFormat="1" ht="5.25" customHeight="1">
      <c r="B125" s="359"/>
      <c r="C125" s="334"/>
      <c r="D125" s="334"/>
      <c r="E125" s="334"/>
      <c r="F125" s="334"/>
      <c r="G125" s="360"/>
      <c r="H125" s="334"/>
      <c r="I125" s="334"/>
      <c r="J125" s="334"/>
      <c r="K125" s="361"/>
    </row>
    <row r="126" s="1" customFormat="1" ht="15" customHeight="1">
      <c r="B126" s="359"/>
      <c r="C126" s="314" t="s">
        <v>6143</v>
      </c>
      <c r="D126" s="336"/>
      <c r="E126" s="336"/>
      <c r="F126" s="337" t="s">
        <v>6140</v>
      </c>
      <c r="G126" s="314"/>
      <c r="H126" s="314" t="s">
        <v>6180</v>
      </c>
      <c r="I126" s="314" t="s">
        <v>6142</v>
      </c>
      <c r="J126" s="314">
        <v>120</v>
      </c>
      <c r="K126" s="362"/>
    </row>
    <row r="127" s="1" customFormat="1" ht="15" customHeight="1">
      <c r="B127" s="359"/>
      <c r="C127" s="314" t="s">
        <v>6189</v>
      </c>
      <c r="D127" s="314"/>
      <c r="E127" s="314"/>
      <c r="F127" s="337" t="s">
        <v>6140</v>
      </c>
      <c r="G127" s="314"/>
      <c r="H127" s="314" t="s">
        <v>6190</v>
      </c>
      <c r="I127" s="314" t="s">
        <v>6142</v>
      </c>
      <c r="J127" s="314" t="s">
        <v>6191</v>
      </c>
      <c r="K127" s="362"/>
    </row>
    <row r="128" s="1" customFormat="1" ht="15" customHeight="1">
      <c r="B128" s="359"/>
      <c r="C128" s="314" t="s">
        <v>89</v>
      </c>
      <c r="D128" s="314"/>
      <c r="E128" s="314"/>
      <c r="F128" s="337" t="s">
        <v>6140</v>
      </c>
      <c r="G128" s="314"/>
      <c r="H128" s="314" t="s">
        <v>6192</v>
      </c>
      <c r="I128" s="314" t="s">
        <v>6142</v>
      </c>
      <c r="J128" s="314" t="s">
        <v>6191</v>
      </c>
      <c r="K128" s="362"/>
    </row>
    <row r="129" s="1" customFormat="1" ht="15" customHeight="1">
      <c r="B129" s="359"/>
      <c r="C129" s="314" t="s">
        <v>6151</v>
      </c>
      <c r="D129" s="314"/>
      <c r="E129" s="314"/>
      <c r="F129" s="337" t="s">
        <v>6146</v>
      </c>
      <c r="G129" s="314"/>
      <c r="H129" s="314" t="s">
        <v>6152</v>
      </c>
      <c r="I129" s="314" t="s">
        <v>6142</v>
      </c>
      <c r="J129" s="314">
        <v>15</v>
      </c>
      <c r="K129" s="362"/>
    </row>
    <row r="130" s="1" customFormat="1" ht="15" customHeight="1">
      <c r="B130" s="359"/>
      <c r="C130" s="340" t="s">
        <v>6153</v>
      </c>
      <c r="D130" s="340"/>
      <c r="E130" s="340"/>
      <c r="F130" s="341" t="s">
        <v>6146</v>
      </c>
      <c r="G130" s="340"/>
      <c r="H130" s="340" t="s">
        <v>6154</v>
      </c>
      <c r="I130" s="340" t="s">
        <v>6142</v>
      </c>
      <c r="J130" s="340">
        <v>15</v>
      </c>
      <c r="K130" s="362"/>
    </row>
    <row r="131" s="1" customFormat="1" ht="15" customHeight="1">
      <c r="B131" s="359"/>
      <c r="C131" s="340" t="s">
        <v>6155</v>
      </c>
      <c r="D131" s="340"/>
      <c r="E131" s="340"/>
      <c r="F131" s="341" t="s">
        <v>6146</v>
      </c>
      <c r="G131" s="340"/>
      <c r="H131" s="340" t="s">
        <v>6156</v>
      </c>
      <c r="I131" s="340" t="s">
        <v>6142</v>
      </c>
      <c r="J131" s="340">
        <v>20</v>
      </c>
      <c r="K131" s="362"/>
    </row>
    <row r="132" s="1" customFormat="1" ht="15" customHeight="1">
      <c r="B132" s="359"/>
      <c r="C132" s="340" t="s">
        <v>6157</v>
      </c>
      <c r="D132" s="340"/>
      <c r="E132" s="340"/>
      <c r="F132" s="341" t="s">
        <v>6146</v>
      </c>
      <c r="G132" s="340"/>
      <c r="H132" s="340" t="s">
        <v>6158</v>
      </c>
      <c r="I132" s="340" t="s">
        <v>6142</v>
      </c>
      <c r="J132" s="340">
        <v>20</v>
      </c>
      <c r="K132" s="362"/>
    </row>
    <row r="133" s="1" customFormat="1" ht="15" customHeight="1">
      <c r="B133" s="359"/>
      <c r="C133" s="314" t="s">
        <v>6145</v>
      </c>
      <c r="D133" s="314"/>
      <c r="E133" s="314"/>
      <c r="F133" s="337" t="s">
        <v>6146</v>
      </c>
      <c r="G133" s="314"/>
      <c r="H133" s="314" t="s">
        <v>6180</v>
      </c>
      <c r="I133" s="314" t="s">
        <v>6142</v>
      </c>
      <c r="J133" s="314">
        <v>50</v>
      </c>
      <c r="K133" s="362"/>
    </row>
    <row r="134" s="1" customFormat="1" ht="15" customHeight="1">
      <c r="B134" s="359"/>
      <c r="C134" s="314" t="s">
        <v>6159</v>
      </c>
      <c r="D134" s="314"/>
      <c r="E134" s="314"/>
      <c r="F134" s="337" t="s">
        <v>6146</v>
      </c>
      <c r="G134" s="314"/>
      <c r="H134" s="314" t="s">
        <v>6180</v>
      </c>
      <c r="I134" s="314" t="s">
        <v>6142</v>
      </c>
      <c r="J134" s="314">
        <v>50</v>
      </c>
      <c r="K134" s="362"/>
    </row>
    <row r="135" s="1" customFormat="1" ht="15" customHeight="1">
      <c r="B135" s="359"/>
      <c r="C135" s="314" t="s">
        <v>6165</v>
      </c>
      <c r="D135" s="314"/>
      <c r="E135" s="314"/>
      <c r="F135" s="337" t="s">
        <v>6146</v>
      </c>
      <c r="G135" s="314"/>
      <c r="H135" s="314" t="s">
        <v>6180</v>
      </c>
      <c r="I135" s="314" t="s">
        <v>6142</v>
      </c>
      <c r="J135" s="314">
        <v>50</v>
      </c>
      <c r="K135" s="362"/>
    </row>
    <row r="136" s="1" customFormat="1" ht="15" customHeight="1">
      <c r="B136" s="359"/>
      <c r="C136" s="314" t="s">
        <v>6167</v>
      </c>
      <c r="D136" s="314"/>
      <c r="E136" s="314"/>
      <c r="F136" s="337" t="s">
        <v>6146</v>
      </c>
      <c r="G136" s="314"/>
      <c r="H136" s="314" t="s">
        <v>6180</v>
      </c>
      <c r="I136" s="314" t="s">
        <v>6142</v>
      </c>
      <c r="J136" s="314">
        <v>50</v>
      </c>
      <c r="K136" s="362"/>
    </row>
    <row r="137" s="1" customFormat="1" ht="15" customHeight="1">
      <c r="B137" s="359"/>
      <c r="C137" s="314" t="s">
        <v>6168</v>
      </c>
      <c r="D137" s="314"/>
      <c r="E137" s="314"/>
      <c r="F137" s="337" t="s">
        <v>6146</v>
      </c>
      <c r="G137" s="314"/>
      <c r="H137" s="314" t="s">
        <v>6193</v>
      </c>
      <c r="I137" s="314" t="s">
        <v>6142</v>
      </c>
      <c r="J137" s="314">
        <v>255</v>
      </c>
      <c r="K137" s="362"/>
    </row>
    <row r="138" s="1" customFormat="1" ht="15" customHeight="1">
      <c r="B138" s="359"/>
      <c r="C138" s="314" t="s">
        <v>6170</v>
      </c>
      <c r="D138" s="314"/>
      <c r="E138" s="314"/>
      <c r="F138" s="337" t="s">
        <v>6140</v>
      </c>
      <c r="G138" s="314"/>
      <c r="H138" s="314" t="s">
        <v>6194</v>
      </c>
      <c r="I138" s="314" t="s">
        <v>6172</v>
      </c>
      <c r="J138" s="314"/>
      <c r="K138" s="362"/>
    </row>
    <row r="139" s="1" customFormat="1" ht="15" customHeight="1">
      <c r="B139" s="359"/>
      <c r="C139" s="314" t="s">
        <v>6173</v>
      </c>
      <c r="D139" s="314"/>
      <c r="E139" s="314"/>
      <c r="F139" s="337" t="s">
        <v>6140</v>
      </c>
      <c r="G139" s="314"/>
      <c r="H139" s="314" t="s">
        <v>6195</v>
      </c>
      <c r="I139" s="314" t="s">
        <v>6175</v>
      </c>
      <c r="J139" s="314"/>
      <c r="K139" s="362"/>
    </row>
    <row r="140" s="1" customFormat="1" ht="15" customHeight="1">
      <c r="B140" s="359"/>
      <c r="C140" s="314" t="s">
        <v>6176</v>
      </c>
      <c r="D140" s="314"/>
      <c r="E140" s="314"/>
      <c r="F140" s="337" t="s">
        <v>6140</v>
      </c>
      <c r="G140" s="314"/>
      <c r="H140" s="314" t="s">
        <v>6176</v>
      </c>
      <c r="I140" s="314" t="s">
        <v>6175</v>
      </c>
      <c r="J140" s="314"/>
      <c r="K140" s="362"/>
    </row>
    <row r="141" s="1" customFormat="1" ht="15" customHeight="1">
      <c r="B141" s="359"/>
      <c r="C141" s="314" t="s">
        <v>42</v>
      </c>
      <c r="D141" s="314"/>
      <c r="E141" s="314"/>
      <c r="F141" s="337" t="s">
        <v>6140</v>
      </c>
      <c r="G141" s="314"/>
      <c r="H141" s="314" t="s">
        <v>6196</v>
      </c>
      <c r="I141" s="314" t="s">
        <v>6175</v>
      </c>
      <c r="J141" s="314"/>
      <c r="K141" s="362"/>
    </row>
    <row r="142" s="1" customFormat="1" ht="15" customHeight="1">
      <c r="B142" s="359"/>
      <c r="C142" s="314" t="s">
        <v>6197</v>
      </c>
      <c r="D142" s="314"/>
      <c r="E142" s="314"/>
      <c r="F142" s="337" t="s">
        <v>6140</v>
      </c>
      <c r="G142" s="314"/>
      <c r="H142" s="314" t="s">
        <v>6198</v>
      </c>
      <c r="I142" s="314" t="s">
        <v>6175</v>
      </c>
      <c r="J142" s="314"/>
      <c r="K142" s="362"/>
    </row>
    <row r="143" s="1" customFormat="1" ht="15" customHeight="1">
      <c r="B143" s="363"/>
      <c r="C143" s="364"/>
      <c r="D143" s="364"/>
      <c r="E143" s="364"/>
      <c r="F143" s="364"/>
      <c r="G143" s="364"/>
      <c r="H143" s="364"/>
      <c r="I143" s="364"/>
      <c r="J143" s="364"/>
      <c r="K143" s="365"/>
    </row>
    <row r="144" s="1" customFormat="1" ht="18.75" customHeight="1">
      <c r="B144" s="350"/>
      <c r="C144" s="350"/>
      <c r="D144" s="350"/>
      <c r="E144" s="350"/>
      <c r="F144" s="351"/>
      <c r="G144" s="350"/>
      <c r="H144" s="350"/>
      <c r="I144" s="350"/>
      <c r="J144" s="350"/>
      <c r="K144" s="350"/>
    </row>
    <row r="145" s="1" customFormat="1" ht="18.75" customHeight="1">
      <c r="B145" s="322"/>
      <c r="C145" s="322"/>
      <c r="D145" s="322"/>
      <c r="E145" s="322"/>
      <c r="F145" s="322"/>
      <c r="G145" s="322"/>
      <c r="H145" s="322"/>
      <c r="I145" s="322"/>
      <c r="J145" s="322"/>
      <c r="K145" s="322"/>
    </row>
    <row r="146" s="1" customFormat="1" ht="7.5" customHeight="1">
      <c r="B146" s="323"/>
      <c r="C146" s="324"/>
      <c r="D146" s="324"/>
      <c r="E146" s="324"/>
      <c r="F146" s="324"/>
      <c r="G146" s="324"/>
      <c r="H146" s="324"/>
      <c r="I146" s="324"/>
      <c r="J146" s="324"/>
      <c r="K146" s="325"/>
    </row>
    <row r="147" s="1" customFormat="1" ht="45" customHeight="1">
      <c r="B147" s="326"/>
      <c r="C147" s="327" t="s">
        <v>6199</v>
      </c>
      <c r="D147" s="327"/>
      <c r="E147" s="327"/>
      <c r="F147" s="327"/>
      <c r="G147" s="327"/>
      <c r="H147" s="327"/>
      <c r="I147" s="327"/>
      <c r="J147" s="327"/>
      <c r="K147" s="328"/>
    </row>
    <row r="148" s="1" customFormat="1" ht="17.25" customHeight="1">
      <c r="B148" s="326"/>
      <c r="C148" s="329" t="s">
        <v>6134</v>
      </c>
      <c r="D148" s="329"/>
      <c r="E148" s="329"/>
      <c r="F148" s="329" t="s">
        <v>6135</v>
      </c>
      <c r="G148" s="330"/>
      <c r="H148" s="329" t="s">
        <v>58</v>
      </c>
      <c r="I148" s="329" t="s">
        <v>61</v>
      </c>
      <c r="J148" s="329" t="s">
        <v>6136</v>
      </c>
      <c r="K148" s="328"/>
    </row>
    <row r="149" s="1" customFormat="1" ht="17.25" customHeight="1">
      <c r="B149" s="326"/>
      <c r="C149" s="331" t="s">
        <v>6137</v>
      </c>
      <c r="D149" s="331"/>
      <c r="E149" s="331"/>
      <c r="F149" s="332" t="s">
        <v>6138</v>
      </c>
      <c r="G149" s="333"/>
      <c r="H149" s="331"/>
      <c r="I149" s="331"/>
      <c r="J149" s="331" t="s">
        <v>6139</v>
      </c>
      <c r="K149" s="328"/>
    </row>
    <row r="150" s="1" customFormat="1" ht="5.25" customHeight="1">
      <c r="B150" s="339"/>
      <c r="C150" s="334"/>
      <c r="D150" s="334"/>
      <c r="E150" s="334"/>
      <c r="F150" s="334"/>
      <c r="G150" s="335"/>
      <c r="H150" s="334"/>
      <c r="I150" s="334"/>
      <c r="J150" s="334"/>
      <c r="K150" s="362"/>
    </row>
    <row r="151" s="1" customFormat="1" ht="15" customHeight="1">
      <c r="B151" s="339"/>
      <c r="C151" s="366" t="s">
        <v>6143</v>
      </c>
      <c r="D151" s="314"/>
      <c r="E151" s="314"/>
      <c r="F151" s="367" t="s">
        <v>6140</v>
      </c>
      <c r="G151" s="314"/>
      <c r="H151" s="366" t="s">
        <v>6180</v>
      </c>
      <c r="I151" s="366" t="s">
        <v>6142</v>
      </c>
      <c r="J151" s="366">
        <v>120</v>
      </c>
      <c r="K151" s="362"/>
    </row>
    <row r="152" s="1" customFormat="1" ht="15" customHeight="1">
      <c r="B152" s="339"/>
      <c r="C152" s="366" t="s">
        <v>6189</v>
      </c>
      <c r="D152" s="314"/>
      <c r="E152" s="314"/>
      <c r="F152" s="367" t="s">
        <v>6140</v>
      </c>
      <c r="G152" s="314"/>
      <c r="H152" s="366" t="s">
        <v>6200</v>
      </c>
      <c r="I152" s="366" t="s">
        <v>6142</v>
      </c>
      <c r="J152" s="366" t="s">
        <v>6191</v>
      </c>
      <c r="K152" s="362"/>
    </row>
    <row r="153" s="1" customFormat="1" ht="15" customHeight="1">
      <c r="B153" s="339"/>
      <c r="C153" s="366" t="s">
        <v>89</v>
      </c>
      <c r="D153" s="314"/>
      <c r="E153" s="314"/>
      <c r="F153" s="367" t="s">
        <v>6140</v>
      </c>
      <c r="G153" s="314"/>
      <c r="H153" s="366" t="s">
        <v>6201</v>
      </c>
      <c r="I153" s="366" t="s">
        <v>6142</v>
      </c>
      <c r="J153" s="366" t="s">
        <v>6191</v>
      </c>
      <c r="K153" s="362"/>
    </row>
    <row r="154" s="1" customFormat="1" ht="15" customHeight="1">
      <c r="B154" s="339"/>
      <c r="C154" s="366" t="s">
        <v>6145</v>
      </c>
      <c r="D154" s="314"/>
      <c r="E154" s="314"/>
      <c r="F154" s="367" t="s">
        <v>6146</v>
      </c>
      <c r="G154" s="314"/>
      <c r="H154" s="366" t="s">
        <v>6180</v>
      </c>
      <c r="I154" s="366" t="s">
        <v>6142</v>
      </c>
      <c r="J154" s="366">
        <v>50</v>
      </c>
      <c r="K154" s="362"/>
    </row>
    <row r="155" s="1" customFormat="1" ht="15" customHeight="1">
      <c r="B155" s="339"/>
      <c r="C155" s="366" t="s">
        <v>6148</v>
      </c>
      <c r="D155" s="314"/>
      <c r="E155" s="314"/>
      <c r="F155" s="367" t="s">
        <v>6140</v>
      </c>
      <c r="G155" s="314"/>
      <c r="H155" s="366" t="s">
        <v>6180</v>
      </c>
      <c r="I155" s="366" t="s">
        <v>6150</v>
      </c>
      <c r="J155" s="366"/>
      <c r="K155" s="362"/>
    </row>
    <row r="156" s="1" customFormat="1" ht="15" customHeight="1">
      <c r="B156" s="339"/>
      <c r="C156" s="366" t="s">
        <v>6159</v>
      </c>
      <c r="D156" s="314"/>
      <c r="E156" s="314"/>
      <c r="F156" s="367" t="s">
        <v>6146</v>
      </c>
      <c r="G156" s="314"/>
      <c r="H156" s="366" t="s">
        <v>6180</v>
      </c>
      <c r="I156" s="366" t="s">
        <v>6142</v>
      </c>
      <c r="J156" s="366">
        <v>50</v>
      </c>
      <c r="K156" s="362"/>
    </row>
    <row r="157" s="1" customFormat="1" ht="15" customHeight="1">
      <c r="B157" s="339"/>
      <c r="C157" s="366" t="s">
        <v>6167</v>
      </c>
      <c r="D157" s="314"/>
      <c r="E157" s="314"/>
      <c r="F157" s="367" t="s">
        <v>6146</v>
      </c>
      <c r="G157" s="314"/>
      <c r="H157" s="366" t="s">
        <v>6180</v>
      </c>
      <c r="I157" s="366" t="s">
        <v>6142</v>
      </c>
      <c r="J157" s="366">
        <v>50</v>
      </c>
      <c r="K157" s="362"/>
    </row>
    <row r="158" s="1" customFormat="1" ht="15" customHeight="1">
      <c r="B158" s="339"/>
      <c r="C158" s="366" t="s">
        <v>6165</v>
      </c>
      <c r="D158" s="314"/>
      <c r="E158" s="314"/>
      <c r="F158" s="367" t="s">
        <v>6146</v>
      </c>
      <c r="G158" s="314"/>
      <c r="H158" s="366" t="s">
        <v>6180</v>
      </c>
      <c r="I158" s="366" t="s">
        <v>6142</v>
      </c>
      <c r="J158" s="366">
        <v>50</v>
      </c>
      <c r="K158" s="362"/>
    </row>
    <row r="159" s="1" customFormat="1" ht="15" customHeight="1">
      <c r="B159" s="339"/>
      <c r="C159" s="366" t="s">
        <v>176</v>
      </c>
      <c r="D159" s="314"/>
      <c r="E159" s="314"/>
      <c r="F159" s="367" t="s">
        <v>6140</v>
      </c>
      <c r="G159" s="314"/>
      <c r="H159" s="366" t="s">
        <v>6202</v>
      </c>
      <c r="I159" s="366" t="s">
        <v>6142</v>
      </c>
      <c r="J159" s="366" t="s">
        <v>6203</v>
      </c>
      <c r="K159" s="362"/>
    </row>
    <row r="160" s="1" customFormat="1" ht="15" customHeight="1">
      <c r="B160" s="339"/>
      <c r="C160" s="366" t="s">
        <v>6204</v>
      </c>
      <c r="D160" s="314"/>
      <c r="E160" s="314"/>
      <c r="F160" s="367" t="s">
        <v>6140</v>
      </c>
      <c r="G160" s="314"/>
      <c r="H160" s="366" t="s">
        <v>6205</v>
      </c>
      <c r="I160" s="366" t="s">
        <v>6175</v>
      </c>
      <c r="J160" s="366"/>
      <c r="K160" s="362"/>
    </row>
    <row r="161" s="1" customFormat="1" ht="15" customHeight="1">
      <c r="B161" s="368"/>
      <c r="C161" s="348"/>
      <c r="D161" s="348"/>
      <c r="E161" s="348"/>
      <c r="F161" s="348"/>
      <c r="G161" s="348"/>
      <c r="H161" s="348"/>
      <c r="I161" s="348"/>
      <c r="J161" s="348"/>
      <c r="K161" s="369"/>
    </row>
    <row r="162" s="1" customFormat="1" ht="18.75" customHeight="1">
      <c r="B162" s="350"/>
      <c r="C162" s="360"/>
      <c r="D162" s="360"/>
      <c r="E162" s="360"/>
      <c r="F162" s="370"/>
      <c r="G162" s="360"/>
      <c r="H162" s="360"/>
      <c r="I162" s="360"/>
      <c r="J162" s="360"/>
      <c r="K162" s="350"/>
    </row>
    <row r="163" s="1" customFormat="1" ht="18.75" customHeight="1">
      <c r="B163" s="322"/>
      <c r="C163" s="322"/>
      <c r="D163" s="322"/>
      <c r="E163" s="322"/>
      <c r="F163" s="322"/>
      <c r="G163" s="322"/>
      <c r="H163" s="322"/>
      <c r="I163" s="322"/>
      <c r="J163" s="322"/>
      <c r="K163" s="322"/>
    </row>
    <row r="164" s="1" customFormat="1" ht="7.5" customHeight="1">
      <c r="B164" s="301"/>
      <c r="C164" s="302"/>
      <c r="D164" s="302"/>
      <c r="E164" s="302"/>
      <c r="F164" s="302"/>
      <c r="G164" s="302"/>
      <c r="H164" s="302"/>
      <c r="I164" s="302"/>
      <c r="J164" s="302"/>
      <c r="K164" s="303"/>
    </row>
    <row r="165" s="1" customFormat="1" ht="45" customHeight="1">
      <c r="B165" s="304"/>
      <c r="C165" s="305" t="s">
        <v>6206</v>
      </c>
      <c r="D165" s="305"/>
      <c r="E165" s="305"/>
      <c r="F165" s="305"/>
      <c r="G165" s="305"/>
      <c r="H165" s="305"/>
      <c r="I165" s="305"/>
      <c r="J165" s="305"/>
      <c r="K165" s="306"/>
    </row>
    <row r="166" s="1" customFormat="1" ht="17.25" customHeight="1">
      <c r="B166" s="304"/>
      <c r="C166" s="329" t="s">
        <v>6134</v>
      </c>
      <c r="D166" s="329"/>
      <c r="E166" s="329"/>
      <c r="F166" s="329" t="s">
        <v>6135</v>
      </c>
      <c r="G166" s="371"/>
      <c r="H166" s="372" t="s">
        <v>58</v>
      </c>
      <c r="I166" s="372" t="s">
        <v>61</v>
      </c>
      <c r="J166" s="329" t="s">
        <v>6136</v>
      </c>
      <c r="K166" s="306"/>
    </row>
    <row r="167" s="1" customFormat="1" ht="17.25" customHeight="1">
      <c r="B167" s="307"/>
      <c r="C167" s="331" t="s">
        <v>6137</v>
      </c>
      <c r="D167" s="331"/>
      <c r="E167" s="331"/>
      <c r="F167" s="332" t="s">
        <v>6138</v>
      </c>
      <c r="G167" s="373"/>
      <c r="H167" s="374"/>
      <c r="I167" s="374"/>
      <c r="J167" s="331" t="s">
        <v>6139</v>
      </c>
      <c r="K167" s="309"/>
    </row>
    <row r="168" s="1" customFormat="1" ht="5.25" customHeight="1">
      <c r="B168" s="339"/>
      <c r="C168" s="334"/>
      <c r="D168" s="334"/>
      <c r="E168" s="334"/>
      <c r="F168" s="334"/>
      <c r="G168" s="335"/>
      <c r="H168" s="334"/>
      <c r="I168" s="334"/>
      <c r="J168" s="334"/>
      <c r="K168" s="362"/>
    </row>
    <row r="169" s="1" customFormat="1" ht="15" customHeight="1">
      <c r="B169" s="339"/>
      <c r="C169" s="314" t="s">
        <v>6143</v>
      </c>
      <c r="D169" s="314"/>
      <c r="E169" s="314"/>
      <c r="F169" s="337" t="s">
        <v>6140</v>
      </c>
      <c r="G169" s="314"/>
      <c r="H169" s="314" t="s">
        <v>6180</v>
      </c>
      <c r="I169" s="314" t="s">
        <v>6142</v>
      </c>
      <c r="J169" s="314">
        <v>120</v>
      </c>
      <c r="K169" s="362"/>
    </row>
    <row r="170" s="1" customFormat="1" ht="15" customHeight="1">
      <c r="B170" s="339"/>
      <c r="C170" s="314" t="s">
        <v>6189</v>
      </c>
      <c r="D170" s="314"/>
      <c r="E170" s="314"/>
      <c r="F170" s="337" t="s">
        <v>6140</v>
      </c>
      <c r="G170" s="314"/>
      <c r="H170" s="314" t="s">
        <v>6190</v>
      </c>
      <c r="I170" s="314" t="s">
        <v>6142</v>
      </c>
      <c r="J170" s="314" t="s">
        <v>6191</v>
      </c>
      <c r="K170" s="362"/>
    </row>
    <row r="171" s="1" customFormat="1" ht="15" customHeight="1">
      <c r="B171" s="339"/>
      <c r="C171" s="314" t="s">
        <v>89</v>
      </c>
      <c r="D171" s="314"/>
      <c r="E171" s="314"/>
      <c r="F171" s="337" t="s">
        <v>6140</v>
      </c>
      <c r="G171" s="314"/>
      <c r="H171" s="314" t="s">
        <v>6207</v>
      </c>
      <c r="I171" s="314" t="s">
        <v>6142</v>
      </c>
      <c r="J171" s="314" t="s">
        <v>6191</v>
      </c>
      <c r="K171" s="362"/>
    </row>
    <row r="172" s="1" customFormat="1" ht="15" customHeight="1">
      <c r="B172" s="339"/>
      <c r="C172" s="314" t="s">
        <v>6145</v>
      </c>
      <c r="D172" s="314"/>
      <c r="E172" s="314"/>
      <c r="F172" s="337" t="s">
        <v>6146</v>
      </c>
      <c r="G172" s="314"/>
      <c r="H172" s="314" t="s">
        <v>6207</v>
      </c>
      <c r="I172" s="314" t="s">
        <v>6142</v>
      </c>
      <c r="J172" s="314">
        <v>50</v>
      </c>
      <c r="K172" s="362"/>
    </row>
    <row r="173" s="1" customFormat="1" ht="15" customHeight="1">
      <c r="B173" s="339"/>
      <c r="C173" s="314" t="s">
        <v>6148</v>
      </c>
      <c r="D173" s="314"/>
      <c r="E173" s="314"/>
      <c r="F173" s="337" t="s">
        <v>6140</v>
      </c>
      <c r="G173" s="314"/>
      <c r="H173" s="314" t="s">
        <v>6207</v>
      </c>
      <c r="I173" s="314" t="s">
        <v>6150</v>
      </c>
      <c r="J173" s="314"/>
      <c r="K173" s="362"/>
    </row>
    <row r="174" s="1" customFormat="1" ht="15" customHeight="1">
      <c r="B174" s="339"/>
      <c r="C174" s="314" t="s">
        <v>6159</v>
      </c>
      <c r="D174" s="314"/>
      <c r="E174" s="314"/>
      <c r="F174" s="337" t="s">
        <v>6146</v>
      </c>
      <c r="G174" s="314"/>
      <c r="H174" s="314" t="s">
        <v>6207</v>
      </c>
      <c r="I174" s="314" t="s">
        <v>6142</v>
      </c>
      <c r="J174" s="314">
        <v>50</v>
      </c>
      <c r="K174" s="362"/>
    </row>
    <row r="175" s="1" customFormat="1" ht="15" customHeight="1">
      <c r="B175" s="339"/>
      <c r="C175" s="314" t="s">
        <v>6167</v>
      </c>
      <c r="D175" s="314"/>
      <c r="E175" s="314"/>
      <c r="F175" s="337" t="s">
        <v>6146</v>
      </c>
      <c r="G175" s="314"/>
      <c r="H175" s="314" t="s">
        <v>6207</v>
      </c>
      <c r="I175" s="314" t="s">
        <v>6142</v>
      </c>
      <c r="J175" s="314">
        <v>50</v>
      </c>
      <c r="K175" s="362"/>
    </row>
    <row r="176" s="1" customFormat="1" ht="15" customHeight="1">
      <c r="B176" s="339"/>
      <c r="C176" s="314" t="s">
        <v>6165</v>
      </c>
      <c r="D176" s="314"/>
      <c r="E176" s="314"/>
      <c r="F176" s="337" t="s">
        <v>6146</v>
      </c>
      <c r="G176" s="314"/>
      <c r="H176" s="314" t="s">
        <v>6207</v>
      </c>
      <c r="I176" s="314" t="s">
        <v>6142</v>
      </c>
      <c r="J176" s="314">
        <v>50</v>
      </c>
      <c r="K176" s="362"/>
    </row>
    <row r="177" s="1" customFormat="1" ht="15" customHeight="1">
      <c r="B177" s="339"/>
      <c r="C177" s="314" t="s">
        <v>200</v>
      </c>
      <c r="D177" s="314"/>
      <c r="E177" s="314"/>
      <c r="F177" s="337" t="s">
        <v>6140</v>
      </c>
      <c r="G177" s="314"/>
      <c r="H177" s="314" t="s">
        <v>6208</v>
      </c>
      <c r="I177" s="314" t="s">
        <v>6209</v>
      </c>
      <c r="J177" s="314"/>
      <c r="K177" s="362"/>
    </row>
    <row r="178" s="1" customFormat="1" ht="15" customHeight="1">
      <c r="B178" s="339"/>
      <c r="C178" s="314" t="s">
        <v>61</v>
      </c>
      <c r="D178" s="314"/>
      <c r="E178" s="314"/>
      <c r="F178" s="337" t="s">
        <v>6140</v>
      </c>
      <c r="G178" s="314"/>
      <c r="H178" s="314" t="s">
        <v>6210</v>
      </c>
      <c r="I178" s="314" t="s">
        <v>6211</v>
      </c>
      <c r="J178" s="314">
        <v>1</v>
      </c>
      <c r="K178" s="362"/>
    </row>
    <row r="179" s="1" customFormat="1" ht="15" customHeight="1">
      <c r="B179" s="339"/>
      <c r="C179" s="314" t="s">
        <v>57</v>
      </c>
      <c r="D179" s="314"/>
      <c r="E179" s="314"/>
      <c r="F179" s="337" t="s">
        <v>6140</v>
      </c>
      <c r="G179" s="314"/>
      <c r="H179" s="314" t="s">
        <v>6212</v>
      </c>
      <c r="I179" s="314" t="s">
        <v>6142</v>
      </c>
      <c r="J179" s="314">
        <v>20</v>
      </c>
      <c r="K179" s="362"/>
    </row>
    <row r="180" s="1" customFormat="1" ht="15" customHeight="1">
      <c r="B180" s="339"/>
      <c r="C180" s="314" t="s">
        <v>58</v>
      </c>
      <c r="D180" s="314"/>
      <c r="E180" s="314"/>
      <c r="F180" s="337" t="s">
        <v>6140</v>
      </c>
      <c r="G180" s="314"/>
      <c r="H180" s="314" t="s">
        <v>6213</v>
      </c>
      <c r="I180" s="314" t="s">
        <v>6142</v>
      </c>
      <c r="J180" s="314">
        <v>255</v>
      </c>
      <c r="K180" s="362"/>
    </row>
    <row r="181" s="1" customFormat="1" ht="15" customHeight="1">
      <c r="B181" s="339"/>
      <c r="C181" s="314" t="s">
        <v>201</v>
      </c>
      <c r="D181" s="314"/>
      <c r="E181" s="314"/>
      <c r="F181" s="337" t="s">
        <v>6140</v>
      </c>
      <c r="G181" s="314"/>
      <c r="H181" s="314" t="s">
        <v>6104</v>
      </c>
      <c r="I181" s="314" t="s">
        <v>6142</v>
      </c>
      <c r="J181" s="314">
        <v>10</v>
      </c>
      <c r="K181" s="362"/>
    </row>
    <row r="182" s="1" customFormat="1" ht="15" customHeight="1">
      <c r="B182" s="339"/>
      <c r="C182" s="314" t="s">
        <v>202</v>
      </c>
      <c r="D182" s="314"/>
      <c r="E182" s="314"/>
      <c r="F182" s="337" t="s">
        <v>6140</v>
      </c>
      <c r="G182" s="314"/>
      <c r="H182" s="314" t="s">
        <v>6214</v>
      </c>
      <c r="I182" s="314" t="s">
        <v>6175</v>
      </c>
      <c r="J182" s="314"/>
      <c r="K182" s="362"/>
    </row>
    <row r="183" s="1" customFormat="1" ht="15" customHeight="1">
      <c r="B183" s="339"/>
      <c r="C183" s="314" t="s">
        <v>6215</v>
      </c>
      <c r="D183" s="314"/>
      <c r="E183" s="314"/>
      <c r="F183" s="337" t="s">
        <v>6140</v>
      </c>
      <c r="G183" s="314"/>
      <c r="H183" s="314" t="s">
        <v>6216</v>
      </c>
      <c r="I183" s="314" t="s">
        <v>6175</v>
      </c>
      <c r="J183" s="314"/>
      <c r="K183" s="362"/>
    </row>
    <row r="184" s="1" customFormat="1" ht="15" customHeight="1">
      <c r="B184" s="339"/>
      <c r="C184" s="314" t="s">
        <v>6204</v>
      </c>
      <c r="D184" s="314"/>
      <c r="E184" s="314"/>
      <c r="F184" s="337" t="s">
        <v>6140</v>
      </c>
      <c r="G184" s="314"/>
      <c r="H184" s="314" t="s">
        <v>6217</v>
      </c>
      <c r="I184" s="314" t="s">
        <v>6175</v>
      </c>
      <c r="J184" s="314"/>
      <c r="K184" s="362"/>
    </row>
    <row r="185" s="1" customFormat="1" ht="15" customHeight="1">
      <c r="B185" s="339"/>
      <c r="C185" s="314" t="s">
        <v>204</v>
      </c>
      <c r="D185" s="314"/>
      <c r="E185" s="314"/>
      <c r="F185" s="337" t="s">
        <v>6146</v>
      </c>
      <c r="G185" s="314"/>
      <c r="H185" s="314" t="s">
        <v>6218</v>
      </c>
      <c r="I185" s="314" t="s">
        <v>6142</v>
      </c>
      <c r="J185" s="314">
        <v>50</v>
      </c>
      <c r="K185" s="362"/>
    </row>
    <row r="186" s="1" customFormat="1" ht="15" customHeight="1">
      <c r="B186" s="339"/>
      <c r="C186" s="314" t="s">
        <v>6219</v>
      </c>
      <c r="D186" s="314"/>
      <c r="E186" s="314"/>
      <c r="F186" s="337" t="s">
        <v>6146</v>
      </c>
      <c r="G186" s="314"/>
      <c r="H186" s="314" t="s">
        <v>6220</v>
      </c>
      <c r="I186" s="314" t="s">
        <v>6221</v>
      </c>
      <c r="J186" s="314"/>
      <c r="K186" s="362"/>
    </row>
    <row r="187" s="1" customFormat="1" ht="15" customHeight="1">
      <c r="B187" s="339"/>
      <c r="C187" s="314" t="s">
        <v>6222</v>
      </c>
      <c r="D187" s="314"/>
      <c r="E187" s="314"/>
      <c r="F187" s="337" t="s">
        <v>6146</v>
      </c>
      <c r="G187" s="314"/>
      <c r="H187" s="314" t="s">
        <v>6223</v>
      </c>
      <c r="I187" s="314" t="s">
        <v>6221</v>
      </c>
      <c r="J187" s="314"/>
      <c r="K187" s="362"/>
    </row>
    <row r="188" s="1" customFormat="1" ht="15" customHeight="1">
      <c r="B188" s="339"/>
      <c r="C188" s="314" t="s">
        <v>6224</v>
      </c>
      <c r="D188" s="314"/>
      <c r="E188" s="314"/>
      <c r="F188" s="337" t="s">
        <v>6146</v>
      </c>
      <c r="G188" s="314"/>
      <c r="H188" s="314" t="s">
        <v>6225</v>
      </c>
      <c r="I188" s="314" t="s">
        <v>6221</v>
      </c>
      <c r="J188" s="314"/>
      <c r="K188" s="362"/>
    </row>
    <row r="189" s="1" customFormat="1" ht="15" customHeight="1">
      <c r="B189" s="339"/>
      <c r="C189" s="375" t="s">
        <v>6226</v>
      </c>
      <c r="D189" s="314"/>
      <c r="E189" s="314"/>
      <c r="F189" s="337" t="s">
        <v>6146</v>
      </c>
      <c r="G189" s="314"/>
      <c r="H189" s="314" t="s">
        <v>6227</v>
      </c>
      <c r="I189" s="314" t="s">
        <v>6228</v>
      </c>
      <c r="J189" s="376" t="s">
        <v>6229</v>
      </c>
      <c r="K189" s="362"/>
    </row>
    <row r="190" s="18" customFormat="1" ht="15" customHeight="1">
      <c r="B190" s="377"/>
      <c r="C190" s="378" t="s">
        <v>6230</v>
      </c>
      <c r="D190" s="379"/>
      <c r="E190" s="379"/>
      <c r="F190" s="380" t="s">
        <v>6146</v>
      </c>
      <c r="G190" s="379"/>
      <c r="H190" s="379" t="s">
        <v>6231</v>
      </c>
      <c r="I190" s="379" t="s">
        <v>6228</v>
      </c>
      <c r="J190" s="381" t="s">
        <v>6229</v>
      </c>
      <c r="K190" s="382"/>
    </row>
    <row r="191" s="1" customFormat="1" ht="15" customHeight="1">
      <c r="B191" s="339"/>
      <c r="C191" s="375" t="s">
        <v>46</v>
      </c>
      <c r="D191" s="314"/>
      <c r="E191" s="314"/>
      <c r="F191" s="337" t="s">
        <v>6140</v>
      </c>
      <c r="G191" s="314"/>
      <c r="H191" s="311" t="s">
        <v>6232</v>
      </c>
      <c r="I191" s="314" t="s">
        <v>6233</v>
      </c>
      <c r="J191" s="314"/>
      <c r="K191" s="362"/>
    </row>
    <row r="192" s="1" customFormat="1" ht="15" customHeight="1">
      <c r="B192" s="339"/>
      <c r="C192" s="375" t="s">
        <v>6234</v>
      </c>
      <c r="D192" s="314"/>
      <c r="E192" s="314"/>
      <c r="F192" s="337" t="s">
        <v>6140</v>
      </c>
      <c r="G192" s="314"/>
      <c r="H192" s="314" t="s">
        <v>6235</v>
      </c>
      <c r="I192" s="314" t="s">
        <v>6175</v>
      </c>
      <c r="J192" s="314"/>
      <c r="K192" s="362"/>
    </row>
    <row r="193" s="1" customFormat="1" ht="15" customHeight="1">
      <c r="B193" s="339"/>
      <c r="C193" s="375" t="s">
        <v>6236</v>
      </c>
      <c r="D193" s="314"/>
      <c r="E193" s="314"/>
      <c r="F193" s="337" t="s">
        <v>6140</v>
      </c>
      <c r="G193" s="314"/>
      <c r="H193" s="314" t="s">
        <v>6237</v>
      </c>
      <c r="I193" s="314" t="s">
        <v>6175</v>
      </c>
      <c r="J193" s="314"/>
      <c r="K193" s="362"/>
    </row>
    <row r="194" s="1" customFormat="1" ht="15" customHeight="1">
      <c r="B194" s="339"/>
      <c r="C194" s="375" t="s">
        <v>6238</v>
      </c>
      <c r="D194" s="314"/>
      <c r="E194" s="314"/>
      <c r="F194" s="337" t="s">
        <v>6146</v>
      </c>
      <c r="G194" s="314"/>
      <c r="H194" s="314" t="s">
        <v>6239</v>
      </c>
      <c r="I194" s="314" t="s">
        <v>6175</v>
      </c>
      <c r="J194" s="314"/>
      <c r="K194" s="362"/>
    </row>
    <row r="195" s="1" customFormat="1" ht="15" customHeight="1">
      <c r="B195" s="368"/>
      <c r="C195" s="383"/>
      <c r="D195" s="348"/>
      <c r="E195" s="348"/>
      <c r="F195" s="348"/>
      <c r="G195" s="348"/>
      <c r="H195" s="348"/>
      <c r="I195" s="348"/>
      <c r="J195" s="348"/>
      <c r="K195" s="369"/>
    </row>
    <row r="196" s="1" customFormat="1" ht="18.75" customHeight="1">
      <c r="B196" s="350"/>
      <c r="C196" s="360"/>
      <c r="D196" s="360"/>
      <c r="E196" s="360"/>
      <c r="F196" s="370"/>
      <c r="G196" s="360"/>
      <c r="H196" s="360"/>
      <c r="I196" s="360"/>
      <c r="J196" s="360"/>
      <c r="K196" s="350"/>
    </row>
    <row r="197" s="1" customFormat="1" ht="18.75" customHeight="1">
      <c r="B197" s="350"/>
      <c r="C197" s="360"/>
      <c r="D197" s="360"/>
      <c r="E197" s="360"/>
      <c r="F197" s="370"/>
      <c r="G197" s="360"/>
      <c r="H197" s="360"/>
      <c r="I197" s="360"/>
      <c r="J197" s="360"/>
      <c r="K197" s="350"/>
    </row>
    <row r="198" s="1" customFormat="1" ht="18.75" customHeight="1">
      <c r="B198" s="322"/>
      <c r="C198" s="322"/>
      <c r="D198" s="322"/>
      <c r="E198" s="322"/>
      <c r="F198" s="322"/>
      <c r="G198" s="322"/>
      <c r="H198" s="322"/>
      <c r="I198" s="322"/>
      <c r="J198" s="322"/>
      <c r="K198" s="322"/>
    </row>
    <row r="199" s="1" customFormat="1" ht="13.5">
      <c r="B199" s="301"/>
      <c r="C199" s="302"/>
      <c r="D199" s="302"/>
      <c r="E199" s="302"/>
      <c r="F199" s="302"/>
      <c r="G199" s="302"/>
      <c r="H199" s="302"/>
      <c r="I199" s="302"/>
      <c r="J199" s="302"/>
      <c r="K199" s="303"/>
    </row>
    <row r="200" s="1" customFormat="1" ht="21">
      <c r="B200" s="304"/>
      <c r="C200" s="305" t="s">
        <v>6240</v>
      </c>
      <c r="D200" s="305"/>
      <c r="E200" s="305"/>
      <c r="F200" s="305"/>
      <c r="G200" s="305"/>
      <c r="H200" s="305"/>
      <c r="I200" s="305"/>
      <c r="J200" s="305"/>
      <c r="K200" s="306"/>
    </row>
    <row r="201" s="1" customFormat="1" ht="25.5" customHeight="1">
      <c r="B201" s="304"/>
      <c r="C201" s="384" t="s">
        <v>6241</v>
      </c>
      <c r="D201" s="384"/>
      <c r="E201" s="384"/>
      <c r="F201" s="384" t="s">
        <v>6242</v>
      </c>
      <c r="G201" s="385"/>
      <c r="H201" s="384" t="s">
        <v>6243</v>
      </c>
      <c r="I201" s="384"/>
      <c r="J201" s="384"/>
      <c r="K201" s="306"/>
    </row>
    <row r="202" s="1" customFormat="1" ht="5.25" customHeight="1">
      <c r="B202" s="339"/>
      <c r="C202" s="334"/>
      <c r="D202" s="334"/>
      <c r="E202" s="334"/>
      <c r="F202" s="334"/>
      <c r="G202" s="360"/>
      <c r="H202" s="334"/>
      <c r="I202" s="334"/>
      <c r="J202" s="334"/>
      <c r="K202" s="362"/>
    </row>
    <row r="203" s="1" customFormat="1" ht="15" customHeight="1">
      <c r="B203" s="339"/>
      <c r="C203" s="314" t="s">
        <v>6233</v>
      </c>
      <c r="D203" s="314"/>
      <c r="E203" s="314"/>
      <c r="F203" s="337" t="s">
        <v>47</v>
      </c>
      <c r="G203" s="314"/>
      <c r="H203" s="314" t="s">
        <v>6244</v>
      </c>
      <c r="I203" s="314"/>
      <c r="J203" s="314"/>
      <c r="K203" s="362"/>
    </row>
    <row r="204" s="1" customFormat="1" ht="15" customHeight="1">
      <c r="B204" s="339"/>
      <c r="C204" s="314"/>
      <c r="D204" s="314"/>
      <c r="E204" s="314"/>
      <c r="F204" s="337" t="s">
        <v>48</v>
      </c>
      <c r="G204" s="314"/>
      <c r="H204" s="314" t="s">
        <v>6245</v>
      </c>
      <c r="I204" s="314"/>
      <c r="J204" s="314"/>
      <c r="K204" s="362"/>
    </row>
    <row r="205" s="1" customFormat="1" ht="15" customHeight="1">
      <c r="B205" s="339"/>
      <c r="C205" s="314"/>
      <c r="D205" s="314"/>
      <c r="E205" s="314"/>
      <c r="F205" s="337" t="s">
        <v>51</v>
      </c>
      <c r="G205" s="314"/>
      <c r="H205" s="314" t="s">
        <v>6246</v>
      </c>
      <c r="I205" s="314"/>
      <c r="J205" s="314"/>
      <c r="K205" s="362"/>
    </row>
    <row r="206" s="1" customFormat="1" ht="15" customHeight="1">
      <c r="B206" s="339"/>
      <c r="C206" s="314"/>
      <c r="D206" s="314"/>
      <c r="E206" s="314"/>
      <c r="F206" s="337" t="s">
        <v>49</v>
      </c>
      <c r="G206" s="314"/>
      <c r="H206" s="314" t="s">
        <v>6247</v>
      </c>
      <c r="I206" s="314"/>
      <c r="J206" s="314"/>
      <c r="K206" s="362"/>
    </row>
    <row r="207" s="1" customFormat="1" ht="15" customHeight="1">
      <c r="B207" s="339"/>
      <c r="C207" s="314"/>
      <c r="D207" s="314"/>
      <c r="E207" s="314"/>
      <c r="F207" s="337" t="s">
        <v>50</v>
      </c>
      <c r="G207" s="314"/>
      <c r="H207" s="314" t="s">
        <v>6248</v>
      </c>
      <c r="I207" s="314"/>
      <c r="J207" s="314"/>
      <c r="K207" s="362"/>
    </row>
    <row r="208" s="1" customFormat="1" ht="15" customHeight="1">
      <c r="B208" s="339"/>
      <c r="C208" s="314"/>
      <c r="D208" s="314"/>
      <c r="E208" s="314"/>
      <c r="F208" s="337"/>
      <c r="G208" s="314"/>
      <c r="H208" s="314"/>
      <c r="I208" s="314"/>
      <c r="J208" s="314"/>
      <c r="K208" s="362"/>
    </row>
    <row r="209" s="1" customFormat="1" ht="15" customHeight="1">
      <c r="B209" s="339"/>
      <c r="C209" s="314" t="s">
        <v>6187</v>
      </c>
      <c r="D209" s="314"/>
      <c r="E209" s="314"/>
      <c r="F209" s="337" t="s">
        <v>82</v>
      </c>
      <c r="G209" s="314"/>
      <c r="H209" s="314" t="s">
        <v>6249</v>
      </c>
      <c r="I209" s="314"/>
      <c r="J209" s="314"/>
      <c r="K209" s="362"/>
    </row>
    <row r="210" s="1" customFormat="1" ht="15" customHeight="1">
      <c r="B210" s="339"/>
      <c r="C210" s="314"/>
      <c r="D210" s="314"/>
      <c r="E210" s="314"/>
      <c r="F210" s="337" t="s">
        <v>6084</v>
      </c>
      <c r="G210" s="314"/>
      <c r="H210" s="314" t="s">
        <v>6085</v>
      </c>
      <c r="I210" s="314"/>
      <c r="J210" s="314"/>
      <c r="K210" s="362"/>
    </row>
    <row r="211" s="1" customFormat="1" ht="15" customHeight="1">
      <c r="B211" s="339"/>
      <c r="C211" s="314"/>
      <c r="D211" s="314"/>
      <c r="E211" s="314"/>
      <c r="F211" s="337" t="s">
        <v>6082</v>
      </c>
      <c r="G211" s="314"/>
      <c r="H211" s="314" t="s">
        <v>6250</v>
      </c>
      <c r="I211" s="314"/>
      <c r="J211" s="314"/>
      <c r="K211" s="362"/>
    </row>
    <row r="212" s="1" customFormat="1" ht="15" customHeight="1">
      <c r="B212" s="386"/>
      <c r="C212" s="314"/>
      <c r="D212" s="314"/>
      <c r="E212" s="314"/>
      <c r="F212" s="337" t="s">
        <v>6086</v>
      </c>
      <c r="G212" s="375"/>
      <c r="H212" s="366" t="s">
        <v>6087</v>
      </c>
      <c r="I212" s="366"/>
      <c r="J212" s="366"/>
      <c r="K212" s="387"/>
    </row>
    <row r="213" s="1" customFormat="1" ht="15" customHeight="1">
      <c r="B213" s="386"/>
      <c r="C213" s="314"/>
      <c r="D213" s="314"/>
      <c r="E213" s="314"/>
      <c r="F213" s="337" t="s">
        <v>168</v>
      </c>
      <c r="G213" s="375"/>
      <c r="H213" s="366" t="s">
        <v>2811</v>
      </c>
      <c r="I213" s="366"/>
      <c r="J213" s="366"/>
      <c r="K213" s="387"/>
    </row>
    <row r="214" s="1" customFormat="1" ht="15" customHeight="1">
      <c r="B214" s="386"/>
      <c r="C214" s="314"/>
      <c r="D214" s="314"/>
      <c r="E214" s="314"/>
      <c r="F214" s="337"/>
      <c r="G214" s="375"/>
      <c r="H214" s="366"/>
      <c r="I214" s="366"/>
      <c r="J214" s="366"/>
      <c r="K214" s="387"/>
    </row>
    <row r="215" s="1" customFormat="1" ht="15" customHeight="1">
      <c r="B215" s="386"/>
      <c r="C215" s="314" t="s">
        <v>6211</v>
      </c>
      <c r="D215" s="314"/>
      <c r="E215" s="314"/>
      <c r="F215" s="337">
        <v>1</v>
      </c>
      <c r="G215" s="375"/>
      <c r="H215" s="366" t="s">
        <v>6251</v>
      </c>
      <c r="I215" s="366"/>
      <c r="J215" s="366"/>
      <c r="K215" s="387"/>
    </row>
    <row r="216" s="1" customFormat="1" ht="15" customHeight="1">
      <c r="B216" s="386"/>
      <c r="C216" s="314"/>
      <c r="D216" s="314"/>
      <c r="E216" s="314"/>
      <c r="F216" s="337">
        <v>2</v>
      </c>
      <c r="G216" s="375"/>
      <c r="H216" s="366" t="s">
        <v>6252</v>
      </c>
      <c r="I216" s="366"/>
      <c r="J216" s="366"/>
      <c r="K216" s="387"/>
    </row>
    <row r="217" s="1" customFormat="1" ht="15" customHeight="1">
      <c r="B217" s="386"/>
      <c r="C217" s="314"/>
      <c r="D217" s="314"/>
      <c r="E217" s="314"/>
      <c r="F217" s="337">
        <v>3</v>
      </c>
      <c r="G217" s="375"/>
      <c r="H217" s="366" t="s">
        <v>6253</v>
      </c>
      <c r="I217" s="366"/>
      <c r="J217" s="366"/>
      <c r="K217" s="387"/>
    </row>
    <row r="218" s="1" customFormat="1" ht="15" customHeight="1">
      <c r="B218" s="386"/>
      <c r="C218" s="314"/>
      <c r="D218" s="314"/>
      <c r="E218" s="314"/>
      <c r="F218" s="337">
        <v>4</v>
      </c>
      <c r="G218" s="375"/>
      <c r="H218" s="366" t="s">
        <v>6254</v>
      </c>
      <c r="I218" s="366"/>
      <c r="J218" s="366"/>
      <c r="K218" s="387"/>
    </row>
    <row r="219" s="1" customFormat="1" ht="12.75" customHeight="1">
      <c r="B219" s="388"/>
      <c r="C219" s="389"/>
      <c r="D219" s="389"/>
      <c r="E219" s="389"/>
      <c r="F219" s="389"/>
      <c r="G219" s="389"/>
      <c r="H219" s="389"/>
      <c r="I219" s="389"/>
      <c r="J219" s="389"/>
      <c r="K219" s="390"/>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93</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862</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ROUND(J100,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ROUND((SUM(BE100:BE952)),  2)</f>
        <v>0</v>
      </c>
      <c r="G35" s="42"/>
      <c r="H35" s="42"/>
      <c r="I35" s="161">
        <v>0.20999999999999999</v>
      </c>
      <c r="J35" s="160">
        <f>ROUND(((SUM(BE100:BE952))*I35),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ROUND((SUM(BF100:BF952)),  2)</f>
        <v>0</v>
      </c>
      <c r="G36" s="42"/>
      <c r="H36" s="42"/>
      <c r="I36" s="161">
        <v>0.12</v>
      </c>
      <c r="J36" s="160">
        <f>ROUND(((SUM(BF100:BF952))*I36),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ROUND((SUM(BG100:BG952)),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ROUND((SUM(BH100:BH952)),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ROUND((SUM(BI100:BI952)),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01.02 - Vnější zateplení dvorních fasád</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J100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J101</f>
        <v>0</v>
      </c>
      <c r="K64" s="179"/>
      <c r="L64" s="183"/>
      <c r="S64" s="9"/>
      <c r="T64" s="9"/>
      <c r="U64" s="9"/>
      <c r="V64" s="9"/>
      <c r="W64" s="9"/>
      <c r="X64" s="9"/>
      <c r="Y64" s="9"/>
      <c r="Z64" s="9"/>
      <c r="AA64" s="9"/>
      <c r="AB64" s="9"/>
      <c r="AC64" s="9"/>
      <c r="AD64" s="9"/>
      <c r="AE64" s="9"/>
    </row>
    <row r="65" s="10" customFormat="1" ht="19.92" customHeight="1">
      <c r="A65" s="10"/>
      <c r="B65" s="184"/>
      <c r="C65" s="129"/>
      <c r="D65" s="185" t="s">
        <v>863</v>
      </c>
      <c r="E65" s="186"/>
      <c r="F65" s="186"/>
      <c r="G65" s="186"/>
      <c r="H65" s="186"/>
      <c r="I65" s="186"/>
      <c r="J65" s="187">
        <f>J102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864</v>
      </c>
      <c r="E66" s="186"/>
      <c r="F66" s="186"/>
      <c r="G66" s="186"/>
      <c r="H66" s="186"/>
      <c r="I66" s="186"/>
      <c r="J66" s="187">
        <f>J106</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181</v>
      </c>
      <c r="E67" s="186"/>
      <c r="F67" s="186"/>
      <c r="G67" s="186"/>
      <c r="H67" s="186"/>
      <c r="I67" s="186"/>
      <c r="J67" s="187">
        <f>J110</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182</v>
      </c>
      <c r="E68" s="186"/>
      <c r="F68" s="186"/>
      <c r="G68" s="186"/>
      <c r="H68" s="186"/>
      <c r="I68" s="186"/>
      <c r="J68" s="187">
        <f>J580</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183</v>
      </c>
      <c r="E69" s="186"/>
      <c r="F69" s="186"/>
      <c r="G69" s="186"/>
      <c r="H69" s="186"/>
      <c r="I69" s="186"/>
      <c r="J69" s="187">
        <f>J709</f>
        <v>0</v>
      </c>
      <c r="K69" s="129"/>
      <c r="L69" s="188"/>
      <c r="S69" s="10"/>
      <c r="T69" s="10"/>
      <c r="U69" s="10"/>
      <c r="V69" s="10"/>
      <c r="W69" s="10"/>
      <c r="X69" s="10"/>
      <c r="Y69" s="10"/>
      <c r="Z69" s="10"/>
      <c r="AA69" s="10"/>
      <c r="AB69" s="10"/>
      <c r="AC69" s="10"/>
      <c r="AD69" s="10"/>
      <c r="AE69" s="10"/>
    </row>
    <row r="70" s="10" customFormat="1" ht="19.92" customHeight="1">
      <c r="A70" s="10"/>
      <c r="B70" s="184"/>
      <c r="C70" s="129"/>
      <c r="D70" s="185" t="s">
        <v>184</v>
      </c>
      <c r="E70" s="186"/>
      <c r="F70" s="186"/>
      <c r="G70" s="186"/>
      <c r="H70" s="186"/>
      <c r="I70" s="186"/>
      <c r="J70" s="187">
        <f>J721</f>
        <v>0</v>
      </c>
      <c r="K70" s="129"/>
      <c r="L70" s="188"/>
      <c r="S70" s="10"/>
      <c r="T70" s="10"/>
      <c r="U70" s="10"/>
      <c r="V70" s="10"/>
      <c r="W70" s="10"/>
      <c r="X70" s="10"/>
      <c r="Y70" s="10"/>
      <c r="Z70" s="10"/>
      <c r="AA70" s="10"/>
      <c r="AB70" s="10"/>
      <c r="AC70" s="10"/>
      <c r="AD70" s="10"/>
      <c r="AE70" s="10"/>
    </row>
    <row r="71" s="9" customFormat="1" ht="24.96" customHeight="1">
      <c r="A71" s="9"/>
      <c r="B71" s="178"/>
      <c r="C71" s="179"/>
      <c r="D71" s="180" t="s">
        <v>185</v>
      </c>
      <c r="E71" s="181"/>
      <c r="F71" s="181"/>
      <c r="G71" s="181"/>
      <c r="H71" s="181"/>
      <c r="I71" s="181"/>
      <c r="J71" s="182">
        <f>J724</f>
        <v>0</v>
      </c>
      <c r="K71" s="179"/>
      <c r="L71" s="183"/>
      <c r="S71" s="9"/>
      <c r="T71" s="9"/>
      <c r="U71" s="9"/>
      <c r="V71" s="9"/>
      <c r="W71" s="9"/>
      <c r="X71" s="9"/>
      <c r="Y71" s="9"/>
      <c r="Z71" s="9"/>
      <c r="AA71" s="9"/>
      <c r="AB71" s="9"/>
      <c r="AC71" s="9"/>
      <c r="AD71" s="9"/>
      <c r="AE71" s="9"/>
    </row>
    <row r="72" s="10" customFormat="1" ht="19.92" customHeight="1">
      <c r="A72" s="10"/>
      <c r="B72" s="184"/>
      <c r="C72" s="129"/>
      <c r="D72" s="185" t="s">
        <v>865</v>
      </c>
      <c r="E72" s="186"/>
      <c r="F72" s="186"/>
      <c r="G72" s="186"/>
      <c r="H72" s="186"/>
      <c r="I72" s="186"/>
      <c r="J72" s="187">
        <f>J725</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866</v>
      </c>
      <c r="E73" s="186"/>
      <c r="F73" s="186"/>
      <c r="G73" s="186"/>
      <c r="H73" s="186"/>
      <c r="I73" s="186"/>
      <c r="J73" s="187">
        <f>J731</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867</v>
      </c>
      <c r="E74" s="186"/>
      <c r="F74" s="186"/>
      <c r="G74" s="186"/>
      <c r="H74" s="186"/>
      <c r="I74" s="186"/>
      <c r="J74" s="187">
        <f>J762</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191</v>
      </c>
      <c r="E75" s="186"/>
      <c r="F75" s="186"/>
      <c r="G75" s="186"/>
      <c r="H75" s="186"/>
      <c r="I75" s="186"/>
      <c r="J75" s="187">
        <f>J894</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194</v>
      </c>
      <c r="E76" s="186"/>
      <c r="F76" s="186"/>
      <c r="G76" s="186"/>
      <c r="H76" s="186"/>
      <c r="I76" s="186"/>
      <c r="J76" s="187">
        <f>J938</f>
        <v>0</v>
      </c>
      <c r="K76" s="129"/>
      <c r="L76" s="188"/>
      <c r="S76" s="10"/>
      <c r="T76" s="10"/>
      <c r="U76" s="10"/>
      <c r="V76" s="10"/>
      <c r="W76" s="10"/>
      <c r="X76" s="10"/>
      <c r="Y76" s="10"/>
      <c r="Z76" s="10"/>
      <c r="AA76" s="10"/>
      <c r="AB76" s="10"/>
      <c r="AC76" s="10"/>
      <c r="AD76" s="10"/>
      <c r="AE76" s="10"/>
    </row>
    <row r="77" s="9" customFormat="1" ht="24.96" customHeight="1">
      <c r="A77" s="9"/>
      <c r="B77" s="178"/>
      <c r="C77" s="179"/>
      <c r="D77" s="180" t="s">
        <v>868</v>
      </c>
      <c r="E77" s="181"/>
      <c r="F77" s="181"/>
      <c r="G77" s="181"/>
      <c r="H77" s="181"/>
      <c r="I77" s="181"/>
      <c r="J77" s="182">
        <f>J944</f>
        <v>0</v>
      </c>
      <c r="K77" s="179"/>
      <c r="L77" s="183"/>
      <c r="S77" s="9"/>
      <c r="T77" s="9"/>
      <c r="U77" s="9"/>
      <c r="V77" s="9"/>
      <c r="W77" s="9"/>
      <c r="X77" s="9"/>
      <c r="Y77" s="9"/>
      <c r="Z77" s="9"/>
      <c r="AA77" s="9"/>
      <c r="AB77" s="9"/>
      <c r="AC77" s="9"/>
      <c r="AD77" s="9"/>
      <c r="AE77" s="9"/>
    </row>
    <row r="78" s="10" customFormat="1" ht="19.92" customHeight="1">
      <c r="A78" s="10"/>
      <c r="B78" s="184"/>
      <c r="C78" s="129"/>
      <c r="D78" s="185" t="s">
        <v>869</v>
      </c>
      <c r="E78" s="186"/>
      <c r="F78" s="186"/>
      <c r="G78" s="186"/>
      <c r="H78" s="186"/>
      <c r="I78" s="186"/>
      <c r="J78" s="187">
        <f>J945</f>
        <v>0</v>
      </c>
      <c r="K78" s="129"/>
      <c r="L78" s="188"/>
      <c r="S78" s="10"/>
      <c r="T78" s="10"/>
      <c r="U78" s="10"/>
      <c r="V78" s="10"/>
      <c r="W78" s="10"/>
      <c r="X78" s="10"/>
      <c r="Y78" s="10"/>
      <c r="Z78" s="10"/>
      <c r="AA78" s="10"/>
      <c r="AB78" s="10"/>
      <c r="AC78" s="10"/>
      <c r="AD78" s="10"/>
      <c r="AE78" s="10"/>
    </row>
    <row r="79" s="2" customFormat="1" ht="21.84"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63"/>
      <c r="C80" s="64"/>
      <c r="D80" s="64"/>
      <c r="E80" s="64"/>
      <c r="F80" s="64"/>
      <c r="G80" s="64"/>
      <c r="H80" s="64"/>
      <c r="I80" s="64"/>
      <c r="J80" s="64"/>
      <c r="K80" s="64"/>
      <c r="L80" s="148"/>
      <c r="S80" s="42"/>
      <c r="T80" s="42"/>
      <c r="U80" s="42"/>
      <c r="V80" s="42"/>
      <c r="W80" s="42"/>
      <c r="X80" s="42"/>
      <c r="Y80" s="42"/>
      <c r="Z80" s="42"/>
      <c r="AA80" s="42"/>
      <c r="AB80" s="42"/>
      <c r="AC80" s="42"/>
      <c r="AD80" s="42"/>
      <c r="AE80" s="42"/>
    </row>
    <row r="84" s="2" customFormat="1" ht="6.96" customHeight="1">
      <c r="A84" s="42"/>
      <c r="B84" s="65"/>
      <c r="C84" s="66"/>
      <c r="D84" s="66"/>
      <c r="E84" s="66"/>
      <c r="F84" s="66"/>
      <c r="G84" s="66"/>
      <c r="H84" s="66"/>
      <c r="I84" s="66"/>
      <c r="J84" s="66"/>
      <c r="K84" s="66"/>
      <c r="L84" s="148"/>
      <c r="S84" s="42"/>
      <c r="T84" s="42"/>
      <c r="U84" s="42"/>
      <c r="V84" s="42"/>
      <c r="W84" s="42"/>
      <c r="X84" s="42"/>
      <c r="Y84" s="42"/>
      <c r="Z84" s="42"/>
      <c r="AA84" s="42"/>
      <c r="AB84" s="42"/>
      <c r="AC84" s="42"/>
      <c r="AD84" s="42"/>
      <c r="AE84" s="42"/>
    </row>
    <row r="85" s="2" customFormat="1" ht="24.96" customHeight="1">
      <c r="A85" s="42"/>
      <c r="B85" s="43"/>
      <c r="C85" s="26" t="s">
        <v>199</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2" customHeight="1">
      <c r="A87" s="42"/>
      <c r="B87" s="43"/>
      <c r="C87" s="35" t="s">
        <v>16</v>
      </c>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26.25" customHeight="1">
      <c r="A88" s="42"/>
      <c r="B88" s="43"/>
      <c r="C88" s="44"/>
      <c r="D88" s="44"/>
      <c r="E88" s="173" t="str">
        <f>E7</f>
        <v>Energeticky úspory objektu Střední odborné školy obchodu, užitého umění a designu Plzeň, Nerudova 33</v>
      </c>
      <c r="F88" s="35"/>
      <c r="G88" s="35"/>
      <c r="H88" s="35"/>
      <c r="I88" s="44"/>
      <c r="J88" s="44"/>
      <c r="K88" s="44"/>
      <c r="L88" s="148"/>
      <c r="S88" s="42"/>
      <c r="T88" s="42"/>
      <c r="U88" s="42"/>
      <c r="V88" s="42"/>
      <c r="W88" s="42"/>
      <c r="X88" s="42"/>
      <c r="Y88" s="42"/>
      <c r="Z88" s="42"/>
      <c r="AA88" s="42"/>
      <c r="AB88" s="42"/>
      <c r="AC88" s="42"/>
      <c r="AD88" s="42"/>
      <c r="AE88" s="42"/>
    </row>
    <row r="89" s="1" customFormat="1" ht="12" customHeight="1">
      <c r="B89" s="24"/>
      <c r="C89" s="35" t="s">
        <v>171</v>
      </c>
      <c r="D89" s="25"/>
      <c r="E89" s="25"/>
      <c r="F89" s="25"/>
      <c r="G89" s="25"/>
      <c r="H89" s="25"/>
      <c r="I89" s="25"/>
      <c r="J89" s="25"/>
      <c r="K89" s="25"/>
      <c r="L89" s="23"/>
    </row>
    <row r="90" s="2" customFormat="1" ht="16.5" customHeight="1">
      <c r="A90" s="42"/>
      <c r="B90" s="43"/>
      <c r="C90" s="44"/>
      <c r="D90" s="44"/>
      <c r="E90" s="173" t="s">
        <v>172</v>
      </c>
      <c r="F90" s="44"/>
      <c r="G90" s="44"/>
      <c r="H90" s="44"/>
      <c r="I90" s="44"/>
      <c r="J90" s="44"/>
      <c r="K90" s="44"/>
      <c r="L90" s="148"/>
      <c r="S90" s="42"/>
      <c r="T90" s="42"/>
      <c r="U90" s="42"/>
      <c r="V90" s="42"/>
      <c r="W90" s="42"/>
      <c r="X90" s="42"/>
      <c r="Y90" s="42"/>
      <c r="Z90" s="42"/>
      <c r="AA90" s="42"/>
      <c r="AB90" s="42"/>
      <c r="AC90" s="42"/>
      <c r="AD90" s="42"/>
      <c r="AE90" s="42"/>
    </row>
    <row r="91" s="2" customFormat="1" ht="12" customHeight="1">
      <c r="A91" s="42"/>
      <c r="B91" s="43"/>
      <c r="C91" s="35" t="s">
        <v>173</v>
      </c>
      <c r="D91" s="44"/>
      <c r="E91" s="44"/>
      <c r="F91" s="44"/>
      <c r="G91" s="44"/>
      <c r="H91" s="44"/>
      <c r="I91" s="44"/>
      <c r="J91" s="44"/>
      <c r="K91" s="44"/>
      <c r="L91" s="148"/>
      <c r="S91" s="42"/>
      <c r="T91" s="42"/>
      <c r="U91" s="42"/>
      <c r="V91" s="42"/>
      <c r="W91" s="42"/>
      <c r="X91" s="42"/>
      <c r="Y91" s="42"/>
      <c r="Z91" s="42"/>
      <c r="AA91" s="42"/>
      <c r="AB91" s="42"/>
      <c r="AC91" s="42"/>
      <c r="AD91" s="42"/>
      <c r="AE91" s="42"/>
    </row>
    <row r="92" s="2" customFormat="1" ht="16.5" customHeight="1">
      <c r="A92" s="42"/>
      <c r="B92" s="43"/>
      <c r="C92" s="44"/>
      <c r="D92" s="44"/>
      <c r="E92" s="73" t="str">
        <f>E11</f>
        <v>01.02 - Vnější zateplení dvorních fasád</v>
      </c>
      <c r="F92" s="44"/>
      <c r="G92" s="44"/>
      <c r="H92" s="44"/>
      <c r="I92" s="44"/>
      <c r="J92" s="44"/>
      <c r="K92" s="44"/>
      <c r="L92" s="148"/>
      <c r="S92" s="42"/>
      <c r="T92" s="42"/>
      <c r="U92" s="42"/>
      <c r="V92" s="42"/>
      <c r="W92" s="42"/>
      <c r="X92" s="42"/>
      <c r="Y92" s="42"/>
      <c r="Z92" s="42"/>
      <c r="AA92" s="42"/>
      <c r="AB92" s="42"/>
      <c r="AC92" s="42"/>
      <c r="AD92" s="42"/>
      <c r="AE92" s="42"/>
    </row>
    <row r="93" s="2" customFormat="1" ht="6.96" customHeight="1">
      <c r="A93" s="42"/>
      <c r="B93" s="43"/>
      <c r="C93" s="44"/>
      <c r="D93" s="44"/>
      <c r="E93" s="44"/>
      <c r="F93" s="44"/>
      <c r="G93" s="44"/>
      <c r="H93" s="44"/>
      <c r="I93" s="44"/>
      <c r="J93" s="44"/>
      <c r="K93" s="44"/>
      <c r="L93" s="148"/>
      <c r="S93" s="42"/>
      <c r="T93" s="42"/>
      <c r="U93" s="42"/>
      <c r="V93" s="42"/>
      <c r="W93" s="42"/>
      <c r="X93" s="42"/>
      <c r="Y93" s="42"/>
      <c r="Z93" s="42"/>
      <c r="AA93" s="42"/>
      <c r="AB93" s="42"/>
      <c r="AC93" s="42"/>
      <c r="AD93" s="42"/>
      <c r="AE93" s="42"/>
    </row>
    <row r="94" s="2" customFormat="1" ht="12" customHeight="1">
      <c r="A94" s="42"/>
      <c r="B94" s="43"/>
      <c r="C94" s="35" t="s">
        <v>22</v>
      </c>
      <c r="D94" s="44"/>
      <c r="E94" s="44"/>
      <c r="F94" s="30" t="str">
        <f>F14</f>
        <v>Plzeň</v>
      </c>
      <c r="G94" s="44"/>
      <c r="H94" s="44"/>
      <c r="I94" s="35" t="s">
        <v>24</v>
      </c>
      <c r="J94" s="76" t="str">
        <f>IF(J14="","",J14)</f>
        <v>26. 11. 2024</v>
      </c>
      <c r="K94" s="44"/>
      <c r="L94" s="148"/>
      <c r="S94" s="42"/>
      <c r="T94" s="42"/>
      <c r="U94" s="42"/>
      <c r="V94" s="42"/>
      <c r="W94" s="42"/>
      <c r="X94" s="42"/>
      <c r="Y94" s="42"/>
      <c r="Z94" s="42"/>
      <c r="AA94" s="42"/>
      <c r="AB94" s="42"/>
      <c r="AC94" s="42"/>
      <c r="AD94" s="42"/>
      <c r="AE94" s="42"/>
    </row>
    <row r="95" s="2" customFormat="1" ht="6.96" customHeight="1">
      <c r="A95" s="42"/>
      <c r="B95" s="43"/>
      <c r="C95" s="44"/>
      <c r="D95" s="44"/>
      <c r="E95" s="44"/>
      <c r="F95" s="44"/>
      <c r="G95" s="44"/>
      <c r="H95" s="44"/>
      <c r="I95" s="44"/>
      <c r="J95" s="44"/>
      <c r="K95" s="44"/>
      <c r="L95" s="148"/>
      <c r="S95" s="42"/>
      <c r="T95" s="42"/>
      <c r="U95" s="42"/>
      <c r="V95" s="42"/>
      <c r="W95" s="42"/>
      <c r="X95" s="42"/>
      <c r="Y95" s="42"/>
      <c r="Z95" s="42"/>
      <c r="AA95" s="42"/>
      <c r="AB95" s="42"/>
      <c r="AC95" s="42"/>
      <c r="AD95" s="42"/>
      <c r="AE95" s="42"/>
    </row>
    <row r="96" s="2" customFormat="1" ht="15.15" customHeight="1">
      <c r="A96" s="42"/>
      <c r="B96" s="43"/>
      <c r="C96" s="35" t="s">
        <v>30</v>
      </c>
      <c r="D96" s="44"/>
      <c r="E96" s="44"/>
      <c r="F96" s="30" t="str">
        <f>E17</f>
        <v xml:space="preserve"> </v>
      </c>
      <c r="G96" s="44"/>
      <c r="H96" s="44"/>
      <c r="I96" s="35" t="s">
        <v>37</v>
      </c>
      <c r="J96" s="40" t="str">
        <f>E23</f>
        <v xml:space="preserve"> </v>
      </c>
      <c r="K96" s="44"/>
      <c r="L96" s="148"/>
      <c r="S96" s="42"/>
      <c r="T96" s="42"/>
      <c r="U96" s="42"/>
      <c r="V96" s="42"/>
      <c r="W96" s="42"/>
      <c r="X96" s="42"/>
      <c r="Y96" s="42"/>
      <c r="Z96" s="42"/>
      <c r="AA96" s="42"/>
      <c r="AB96" s="42"/>
      <c r="AC96" s="42"/>
      <c r="AD96" s="42"/>
      <c r="AE96" s="42"/>
    </row>
    <row r="97" s="2" customFormat="1" ht="15.15" customHeight="1">
      <c r="A97" s="42"/>
      <c r="B97" s="43"/>
      <c r="C97" s="35" t="s">
        <v>35</v>
      </c>
      <c r="D97" s="44"/>
      <c r="E97" s="44"/>
      <c r="F97" s="30" t="str">
        <f>IF(E20="","",E20)</f>
        <v>Vyplň údaj</v>
      </c>
      <c r="G97" s="44"/>
      <c r="H97" s="44"/>
      <c r="I97" s="35" t="s">
        <v>39</v>
      </c>
      <c r="J97" s="40" t="str">
        <f>E26</f>
        <v xml:space="preserve"> </v>
      </c>
      <c r="K97" s="44"/>
      <c r="L97" s="148"/>
      <c r="S97" s="42"/>
      <c r="T97" s="42"/>
      <c r="U97" s="42"/>
      <c r="V97" s="42"/>
      <c r="W97" s="42"/>
      <c r="X97" s="42"/>
      <c r="Y97" s="42"/>
      <c r="Z97" s="42"/>
      <c r="AA97" s="42"/>
      <c r="AB97" s="42"/>
      <c r="AC97" s="42"/>
      <c r="AD97" s="42"/>
      <c r="AE97" s="42"/>
    </row>
    <row r="98" s="2" customFormat="1" ht="10.32" customHeight="1">
      <c r="A98" s="42"/>
      <c r="B98" s="43"/>
      <c r="C98" s="44"/>
      <c r="D98" s="44"/>
      <c r="E98" s="44"/>
      <c r="F98" s="44"/>
      <c r="G98" s="44"/>
      <c r="H98" s="44"/>
      <c r="I98" s="44"/>
      <c r="J98" s="44"/>
      <c r="K98" s="44"/>
      <c r="L98" s="148"/>
      <c r="S98" s="42"/>
      <c r="T98" s="42"/>
      <c r="U98" s="42"/>
      <c r="V98" s="42"/>
      <c r="W98" s="42"/>
      <c r="X98" s="42"/>
      <c r="Y98" s="42"/>
      <c r="Z98" s="42"/>
      <c r="AA98" s="42"/>
      <c r="AB98" s="42"/>
      <c r="AC98" s="42"/>
      <c r="AD98" s="42"/>
      <c r="AE98" s="42"/>
    </row>
    <row r="99" s="11" customFormat="1" ht="29.28" customHeight="1">
      <c r="A99" s="189"/>
      <c r="B99" s="190"/>
      <c r="C99" s="191" t="s">
        <v>200</v>
      </c>
      <c r="D99" s="192" t="s">
        <v>61</v>
      </c>
      <c r="E99" s="192" t="s">
        <v>57</v>
      </c>
      <c r="F99" s="192" t="s">
        <v>58</v>
      </c>
      <c r="G99" s="192" t="s">
        <v>201</v>
      </c>
      <c r="H99" s="192" t="s">
        <v>202</v>
      </c>
      <c r="I99" s="192" t="s">
        <v>203</v>
      </c>
      <c r="J99" s="192" t="s">
        <v>177</v>
      </c>
      <c r="K99" s="193" t="s">
        <v>204</v>
      </c>
      <c r="L99" s="194"/>
      <c r="M99" s="96" t="s">
        <v>32</v>
      </c>
      <c r="N99" s="97" t="s">
        <v>46</v>
      </c>
      <c r="O99" s="97" t="s">
        <v>205</v>
      </c>
      <c r="P99" s="97" t="s">
        <v>206</v>
      </c>
      <c r="Q99" s="97" t="s">
        <v>207</v>
      </c>
      <c r="R99" s="97" t="s">
        <v>208</v>
      </c>
      <c r="S99" s="97" t="s">
        <v>209</v>
      </c>
      <c r="T99" s="98" t="s">
        <v>210</v>
      </c>
      <c r="U99" s="189"/>
      <c r="V99" s="189"/>
      <c r="W99" s="189"/>
      <c r="X99" s="189"/>
      <c r="Y99" s="189"/>
      <c r="Z99" s="189"/>
      <c r="AA99" s="189"/>
      <c r="AB99" s="189"/>
      <c r="AC99" s="189"/>
      <c r="AD99" s="189"/>
      <c r="AE99" s="189"/>
    </row>
    <row r="100" s="2" customFormat="1" ht="22.8" customHeight="1">
      <c r="A100" s="42"/>
      <c r="B100" s="43"/>
      <c r="C100" s="103" t="s">
        <v>211</v>
      </c>
      <c r="D100" s="44"/>
      <c r="E100" s="44"/>
      <c r="F100" s="44"/>
      <c r="G100" s="44"/>
      <c r="H100" s="44"/>
      <c r="I100" s="44"/>
      <c r="J100" s="195">
        <f>BK100</f>
        <v>0</v>
      </c>
      <c r="K100" s="44"/>
      <c r="L100" s="48"/>
      <c r="M100" s="99"/>
      <c r="N100" s="196"/>
      <c r="O100" s="100"/>
      <c r="P100" s="197">
        <f>P101+P724+P944</f>
        <v>0</v>
      </c>
      <c r="Q100" s="100"/>
      <c r="R100" s="197">
        <f>R101+R724+R944</f>
        <v>114.27338858</v>
      </c>
      <c r="S100" s="100"/>
      <c r="T100" s="198">
        <f>T101+T724+T944</f>
        <v>127.84081989999999</v>
      </c>
      <c r="U100" s="42"/>
      <c r="V100" s="42"/>
      <c r="W100" s="42"/>
      <c r="X100" s="42"/>
      <c r="Y100" s="42"/>
      <c r="Z100" s="42"/>
      <c r="AA100" s="42"/>
      <c r="AB100" s="42"/>
      <c r="AC100" s="42"/>
      <c r="AD100" s="42"/>
      <c r="AE100" s="42"/>
      <c r="AT100" s="20" t="s">
        <v>75</v>
      </c>
      <c r="AU100" s="20" t="s">
        <v>178</v>
      </c>
      <c r="BK100" s="199">
        <f>BK101+BK724+BK944</f>
        <v>0</v>
      </c>
    </row>
    <row r="101" s="12" customFormat="1" ht="25.92" customHeight="1">
      <c r="A101" s="12"/>
      <c r="B101" s="200"/>
      <c r="C101" s="201"/>
      <c r="D101" s="202" t="s">
        <v>75</v>
      </c>
      <c r="E101" s="203" t="s">
        <v>212</v>
      </c>
      <c r="F101" s="203" t="s">
        <v>213</v>
      </c>
      <c r="G101" s="201"/>
      <c r="H101" s="201"/>
      <c r="I101" s="204"/>
      <c r="J101" s="205">
        <f>BK101</f>
        <v>0</v>
      </c>
      <c r="K101" s="201"/>
      <c r="L101" s="206"/>
      <c r="M101" s="207"/>
      <c r="N101" s="208"/>
      <c r="O101" s="208"/>
      <c r="P101" s="209">
        <f>P102+P106+P110+P580+P709+P721</f>
        <v>0</v>
      </c>
      <c r="Q101" s="208"/>
      <c r="R101" s="209">
        <f>R102+R106+R110+R580+R709+R721</f>
        <v>112.7189753</v>
      </c>
      <c r="S101" s="208"/>
      <c r="T101" s="210">
        <f>T102+T106+T110+T580+T709+T721</f>
        <v>125.43825889999998</v>
      </c>
      <c r="U101" s="12"/>
      <c r="V101" s="12"/>
      <c r="W101" s="12"/>
      <c r="X101" s="12"/>
      <c r="Y101" s="12"/>
      <c r="Z101" s="12"/>
      <c r="AA101" s="12"/>
      <c r="AB101" s="12"/>
      <c r="AC101" s="12"/>
      <c r="AD101" s="12"/>
      <c r="AE101" s="12"/>
      <c r="AR101" s="211" t="s">
        <v>83</v>
      </c>
      <c r="AT101" s="212" t="s">
        <v>75</v>
      </c>
      <c r="AU101" s="212" t="s">
        <v>76</v>
      </c>
      <c r="AY101" s="211" t="s">
        <v>214</v>
      </c>
      <c r="BK101" s="213">
        <f>BK102+BK106+BK110+BK580+BK709+BK721</f>
        <v>0</v>
      </c>
    </row>
    <row r="102" s="12" customFormat="1" ht="22.8" customHeight="1">
      <c r="A102" s="12"/>
      <c r="B102" s="200"/>
      <c r="C102" s="201"/>
      <c r="D102" s="202" t="s">
        <v>75</v>
      </c>
      <c r="E102" s="214" t="s">
        <v>83</v>
      </c>
      <c r="F102" s="214" t="s">
        <v>870</v>
      </c>
      <c r="G102" s="201"/>
      <c r="H102" s="201"/>
      <c r="I102" s="204"/>
      <c r="J102" s="215">
        <f>BK102</f>
        <v>0</v>
      </c>
      <c r="K102" s="201"/>
      <c r="L102" s="206"/>
      <c r="M102" s="207"/>
      <c r="N102" s="208"/>
      <c r="O102" s="208"/>
      <c r="P102" s="209">
        <f>SUM(P103:P105)</f>
        <v>0</v>
      </c>
      <c r="Q102" s="208"/>
      <c r="R102" s="209">
        <f>SUM(R103:R105)</f>
        <v>0</v>
      </c>
      <c r="S102" s="208"/>
      <c r="T102" s="210">
        <f>SUM(T103:T105)</f>
        <v>7.9560000000000004</v>
      </c>
      <c r="U102" s="12"/>
      <c r="V102" s="12"/>
      <c r="W102" s="12"/>
      <c r="X102" s="12"/>
      <c r="Y102" s="12"/>
      <c r="Z102" s="12"/>
      <c r="AA102" s="12"/>
      <c r="AB102" s="12"/>
      <c r="AC102" s="12"/>
      <c r="AD102" s="12"/>
      <c r="AE102" s="12"/>
      <c r="AR102" s="211" t="s">
        <v>83</v>
      </c>
      <c r="AT102" s="212" t="s">
        <v>75</v>
      </c>
      <c r="AU102" s="212" t="s">
        <v>83</v>
      </c>
      <c r="AY102" s="211" t="s">
        <v>214</v>
      </c>
      <c r="BK102" s="213">
        <f>SUM(BK103:BK105)</f>
        <v>0</v>
      </c>
    </row>
    <row r="103" s="2" customFormat="1" ht="66.75" customHeight="1">
      <c r="A103" s="42"/>
      <c r="B103" s="43"/>
      <c r="C103" s="216" t="s">
        <v>83</v>
      </c>
      <c r="D103" s="216" t="s">
        <v>217</v>
      </c>
      <c r="E103" s="217" t="s">
        <v>871</v>
      </c>
      <c r="F103" s="218" t="s">
        <v>872</v>
      </c>
      <c r="G103" s="219" t="s">
        <v>230</v>
      </c>
      <c r="H103" s="220">
        <v>30.600000000000001</v>
      </c>
      <c r="I103" s="221"/>
      <c r="J103" s="222">
        <f>ROUND(I103*H103,2)</f>
        <v>0</v>
      </c>
      <c r="K103" s="218" t="s">
        <v>221</v>
      </c>
      <c r="L103" s="48"/>
      <c r="M103" s="223" t="s">
        <v>32</v>
      </c>
      <c r="N103" s="224" t="s">
        <v>47</v>
      </c>
      <c r="O103" s="88"/>
      <c r="P103" s="225">
        <f>O103*H103</f>
        <v>0</v>
      </c>
      <c r="Q103" s="225">
        <v>0</v>
      </c>
      <c r="R103" s="225">
        <f>Q103*H103</f>
        <v>0</v>
      </c>
      <c r="S103" s="225">
        <v>0.26000000000000001</v>
      </c>
      <c r="T103" s="226">
        <f>S103*H103</f>
        <v>7.9560000000000004</v>
      </c>
      <c r="U103" s="42"/>
      <c r="V103" s="42"/>
      <c r="W103" s="42"/>
      <c r="X103" s="42"/>
      <c r="Y103" s="42"/>
      <c r="Z103" s="42"/>
      <c r="AA103" s="42"/>
      <c r="AB103" s="42"/>
      <c r="AC103" s="42"/>
      <c r="AD103" s="42"/>
      <c r="AE103" s="42"/>
      <c r="AR103" s="227" t="s">
        <v>215</v>
      </c>
      <c r="AT103" s="227" t="s">
        <v>217</v>
      </c>
      <c r="AU103" s="227" t="s">
        <v>85</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873</v>
      </c>
    </row>
    <row r="104" s="2" customFormat="1">
      <c r="A104" s="42"/>
      <c r="B104" s="43"/>
      <c r="C104" s="44"/>
      <c r="D104" s="229" t="s">
        <v>223</v>
      </c>
      <c r="E104" s="44"/>
      <c r="F104" s="230" t="s">
        <v>874</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223</v>
      </c>
      <c r="AU104" s="20" t="s">
        <v>85</v>
      </c>
    </row>
    <row r="105" s="14" customFormat="1">
      <c r="A105" s="14"/>
      <c r="B105" s="245"/>
      <c r="C105" s="246"/>
      <c r="D105" s="236" t="s">
        <v>225</v>
      </c>
      <c r="E105" s="247" t="s">
        <v>32</v>
      </c>
      <c r="F105" s="248" t="s">
        <v>875</v>
      </c>
      <c r="G105" s="246"/>
      <c r="H105" s="249">
        <v>30.600000000000001</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225</v>
      </c>
      <c r="AU105" s="255" t="s">
        <v>85</v>
      </c>
      <c r="AV105" s="14" t="s">
        <v>85</v>
      </c>
      <c r="AW105" s="14" t="s">
        <v>38</v>
      </c>
      <c r="AX105" s="14" t="s">
        <v>83</v>
      </c>
      <c r="AY105" s="255" t="s">
        <v>214</v>
      </c>
    </row>
    <row r="106" s="12" customFormat="1" ht="22.8" customHeight="1">
      <c r="A106" s="12"/>
      <c r="B106" s="200"/>
      <c r="C106" s="201"/>
      <c r="D106" s="202" t="s">
        <v>75</v>
      </c>
      <c r="E106" s="214" t="s">
        <v>246</v>
      </c>
      <c r="F106" s="214" t="s">
        <v>876</v>
      </c>
      <c r="G106" s="201"/>
      <c r="H106" s="201"/>
      <c r="I106" s="204"/>
      <c r="J106" s="215">
        <f>BK106</f>
        <v>0</v>
      </c>
      <c r="K106" s="201"/>
      <c r="L106" s="206"/>
      <c r="M106" s="207"/>
      <c r="N106" s="208"/>
      <c r="O106" s="208"/>
      <c r="P106" s="209">
        <f>SUM(P107:P109)</f>
        <v>0</v>
      </c>
      <c r="Q106" s="208"/>
      <c r="R106" s="209">
        <f>SUM(R107:R109)</f>
        <v>2.7729720000000002</v>
      </c>
      <c r="S106" s="208"/>
      <c r="T106" s="210">
        <f>SUM(T107:T109)</f>
        <v>0</v>
      </c>
      <c r="U106" s="12"/>
      <c r="V106" s="12"/>
      <c r="W106" s="12"/>
      <c r="X106" s="12"/>
      <c r="Y106" s="12"/>
      <c r="Z106" s="12"/>
      <c r="AA106" s="12"/>
      <c r="AB106" s="12"/>
      <c r="AC106" s="12"/>
      <c r="AD106" s="12"/>
      <c r="AE106" s="12"/>
      <c r="AR106" s="211" t="s">
        <v>83</v>
      </c>
      <c r="AT106" s="212" t="s">
        <v>75</v>
      </c>
      <c r="AU106" s="212" t="s">
        <v>83</v>
      </c>
      <c r="AY106" s="211" t="s">
        <v>214</v>
      </c>
      <c r="BK106" s="213">
        <f>SUM(BK107:BK109)</f>
        <v>0</v>
      </c>
    </row>
    <row r="107" s="2" customFormat="1" ht="78" customHeight="1">
      <c r="A107" s="42"/>
      <c r="B107" s="43"/>
      <c r="C107" s="216" t="s">
        <v>85</v>
      </c>
      <c r="D107" s="216" t="s">
        <v>217</v>
      </c>
      <c r="E107" s="217" t="s">
        <v>877</v>
      </c>
      <c r="F107" s="218" t="s">
        <v>878</v>
      </c>
      <c r="G107" s="219" t="s">
        <v>230</v>
      </c>
      <c r="H107" s="220">
        <v>30.600000000000001</v>
      </c>
      <c r="I107" s="221"/>
      <c r="J107" s="222">
        <f>ROUND(I107*H107,2)</f>
        <v>0</v>
      </c>
      <c r="K107" s="218" t="s">
        <v>221</v>
      </c>
      <c r="L107" s="48"/>
      <c r="M107" s="223" t="s">
        <v>32</v>
      </c>
      <c r="N107" s="224" t="s">
        <v>47</v>
      </c>
      <c r="O107" s="88"/>
      <c r="P107" s="225">
        <f>O107*H107</f>
        <v>0</v>
      </c>
      <c r="Q107" s="225">
        <v>0.090620000000000006</v>
      </c>
      <c r="R107" s="225">
        <f>Q107*H107</f>
        <v>2.7729720000000002</v>
      </c>
      <c r="S107" s="225">
        <v>0</v>
      </c>
      <c r="T107" s="226">
        <f>S107*H107</f>
        <v>0</v>
      </c>
      <c r="U107" s="42"/>
      <c r="V107" s="42"/>
      <c r="W107" s="42"/>
      <c r="X107" s="42"/>
      <c r="Y107" s="42"/>
      <c r="Z107" s="42"/>
      <c r="AA107" s="42"/>
      <c r="AB107" s="42"/>
      <c r="AC107" s="42"/>
      <c r="AD107" s="42"/>
      <c r="AE107" s="42"/>
      <c r="AR107" s="227" t="s">
        <v>215</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879</v>
      </c>
    </row>
    <row r="108" s="2" customFormat="1">
      <c r="A108" s="42"/>
      <c r="B108" s="43"/>
      <c r="C108" s="44"/>
      <c r="D108" s="229" t="s">
        <v>223</v>
      </c>
      <c r="E108" s="44"/>
      <c r="F108" s="230" t="s">
        <v>880</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14" customFormat="1">
      <c r="A109" s="14"/>
      <c r="B109" s="245"/>
      <c r="C109" s="246"/>
      <c r="D109" s="236" t="s">
        <v>225</v>
      </c>
      <c r="E109" s="247" t="s">
        <v>32</v>
      </c>
      <c r="F109" s="248" t="s">
        <v>875</v>
      </c>
      <c r="G109" s="246"/>
      <c r="H109" s="249">
        <v>30.600000000000001</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83</v>
      </c>
      <c r="AY109" s="255" t="s">
        <v>214</v>
      </c>
    </row>
    <row r="110" s="12" customFormat="1" ht="22.8" customHeight="1">
      <c r="A110" s="12"/>
      <c r="B110" s="200"/>
      <c r="C110" s="201"/>
      <c r="D110" s="202" t="s">
        <v>75</v>
      </c>
      <c r="E110" s="214" t="s">
        <v>244</v>
      </c>
      <c r="F110" s="214" t="s">
        <v>245</v>
      </c>
      <c r="G110" s="201"/>
      <c r="H110" s="201"/>
      <c r="I110" s="204"/>
      <c r="J110" s="215">
        <f>BK110</f>
        <v>0</v>
      </c>
      <c r="K110" s="201"/>
      <c r="L110" s="206"/>
      <c r="M110" s="207"/>
      <c r="N110" s="208"/>
      <c r="O110" s="208"/>
      <c r="P110" s="209">
        <f>SUM(P111:P579)</f>
        <v>0</v>
      </c>
      <c r="Q110" s="208"/>
      <c r="R110" s="209">
        <f>SUM(R111:R579)</f>
        <v>109.8960033</v>
      </c>
      <c r="S110" s="208"/>
      <c r="T110" s="210">
        <f>SUM(T111:T579)</f>
        <v>0.0023189</v>
      </c>
      <c r="U110" s="12"/>
      <c r="V110" s="12"/>
      <c r="W110" s="12"/>
      <c r="X110" s="12"/>
      <c r="Y110" s="12"/>
      <c r="Z110" s="12"/>
      <c r="AA110" s="12"/>
      <c r="AB110" s="12"/>
      <c r="AC110" s="12"/>
      <c r="AD110" s="12"/>
      <c r="AE110" s="12"/>
      <c r="AR110" s="211" t="s">
        <v>83</v>
      </c>
      <c r="AT110" s="212" t="s">
        <v>75</v>
      </c>
      <c r="AU110" s="212" t="s">
        <v>83</v>
      </c>
      <c r="AY110" s="211" t="s">
        <v>214</v>
      </c>
      <c r="BK110" s="213">
        <f>SUM(BK111:BK579)</f>
        <v>0</v>
      </c>
    </row>
    <row r="111" s="2" customFormat="1" ht="44.25" customHeight="1">
      <c r="A111" s="42"/>
      <c r="B111" s="43"/>
      <c r="C111" s="216" t="s">
        <v>234</v>
      </c>
      <c r="D111" s="216" t="s">
        <v>217</v>
      </c>
      <c r="E111" s="217" t="s">
        <v>339</v>
      </c>
      <c r="F111" s="218" t="s">
        <v>340</v>
      </c>
      <c r="G111" s="219" t="s">
        <v>280</v>
      </c>
      <c r="H111" s="220">
        <v>47.799999999999997</v>
      </c>
      <c r="I111" s="221"/>
      <c r="J111" s="222">
        <f>ROUND(I111*H111,2)</f>
        <v>0</v>
      </c>
      <c r="K111" s="218" t="s">
        <v>221</v>
      </c>
      <c r="L111" s="48"/>
      <c r="M111" s="223" t="s">
        <v>32</v>
      </c>
      <c r="N111" s="224" t="s">
        <v>47</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215</v>
      </c>
      <c r="AT111" s="227" t="s">
        <v>217</v>
      </c>
      <c r="AU111" s="227" t="s">
        <v>85</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881</v>
      </c>
    </row>
    <row r="112" s="2" customFormat="1">
      <c r="A112" s="42"/>
      <c r="B112" s="43"/>
      <c r="C112" s="44"/>
      <c r="D112" s="229" t="s">
        <v>223</v>
      </c>
      <c r="E112" s="44"/>
      <c r="F112" s="230" t="s">
        <v>342</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223</v>
      </c>
      <c r="AU112" s="20" t="s">
        <v>85</v>
      </c>
    </row>
    <row r="113" s="13" customFormat="1">
      <c r="A113" s="13"/>
      <c r="B113" s="234"/>
      <c r="C113" s="235"/>
      <c r="D113" s="236" t="s">
        <v>225</v>
      </c>
      <c r="E113" s="237" t="s">
        <v>32</v>
      </c>
      <c r="F113" s="238" t="s">
        <v>882</v>
      </c>
      <c r="G113" s="235"/>
      <c r="H113" s="237" t="s">
        <v>32</v>
      </c>
      <c r="I113" s="239"/>
      <c r="J113" s="235"/>
      <c r="K113" s="235"/>
      <c r="L113" s="240"/>
      <c r="M113" s="241"/>
      <c r="N113" s="242"/>
      <c r="O113" s="242"/>
      <c r="P113" s="242"/>
      <c r="Q113" s="242"/>
      <c r="R113" s="242"/>
      <c r="S113" s="242"/>
      <c r="T113" s="243"/>
      <c r="U113" s="13"/>
      <c r="V113" s="13"/>
      <c r="W113" s="13"/>
      <c r="X113" s="13"/>
      <c r="Y113" s="13"/>
      <c r="Z113" s="13"/>
      <c r="AA113" s="13"/>
      <c r="AB113" s="13"/>
      <c r="AC113" s="13"/>
      <c r="AD113" s="13"/>
      <c r="AE113" s="13"/>
      <c r="AT113" s="244" t="s">
        <v>225</v>
      </c>
      <c r="AU113" s="244" t="s">
        <v>85</v>
      </c>
      <c r="AV113" s="13" t="s">
        <v>83</v>
      </c>
      <c r="AW113" s="13" t="s">
        <v>38</v>
      </c>
      <c r="AX113" s="13" t="s">
        <v>76</v>
      </c>
      <c r="AY113" s="244" t="s">
        <v>214</v>
      </c>
    </row>
    <row r="114" s="14" customFormat="1">
      <c r="A114" s="14"/>
      <c r="B114" s="245"/>
      <c r="C114" s="246"/>
      <c r="D114" s="236" t="s">
        <v>225</v>
      </c>
      <c r="E114" s="247" t="s">
        <v>32</v>
      </c>
      <c r="F114" s="248" t="s">
        <v>883</v>
      </c>
      <c r="G114" s="246"/>
      <c r="H114" s="249">
        <v>47.799999999999997</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225</v>
      </c>
      <c r="AU114" s="255" t="s">
        <v>85</v>
      </c>
      <c r="AV114" s="14" t="s">
        <v>85</v>
      </c>
      <c r="AW114" s="14" t="s">
        <v>38</v>
      </c>
      <c r="AX114" s="14" t="s">
        <v>83</v>
      </c>
      <c r="AY114" s="255" t="s">
        <v>214</v>
      </c>
    </row>
    <row r="115" s="2" customFormat="1" ht="24.15" customHeight="1">
      <c r="A115" s="42"/>
      <c r="B115" s="43"/>
      <c r="C115" s="268" t="s">
        <v>215</v>
      </c>
      <c r="D115" s="268" t="s">
        <v>302</v>
      </c>
      <c r="E115" s="269" t="s">
        <v>345</v>
      </c>
      <c r="F115" s="270" t="s">
        <v>346</v>
      </c>
      <c r="G115" s="271" t="s">
        <v>280</v>
      </c>
      <c r="H115" s="272">
        <v>50.189999999999998</v>
      </c>
      <c r="I115" s="273"/>
      <c r="J115" s="274">
        <f>ROUND(I115*H115,2)</f>
        <v>0</v>
      </c>
      <c r="K115" s="270" t="s">
        <v>221</v>
      </c>
      <c r="L115" s="275"/>
      <c r="M115" s="276" t="s">
        <v>32</v>
      </c>
      <c r="N115" s="277" t="s">
        <v>47</v>
      </c>
      <c r="O115" s="88"/>
      <c r="P115" s="225">
        <f>O115*H115</f>
        <v>0</v>
      </c>
      <c r="Q115" s="225">
        <v>0.00010000000000000001</v>
      </c>
      <c r="R115" s="225">
        <f>Q115*H115</f>
        <v>0.005019</v>
      </c>
      <c r="S115" s="225">
        <v>0</v>
      </c>
      <c r="T115" s="226">
        <f>S115*H115</f>
        <v>0</v>
      </c>
      <c r="U115" s="42"/>
      <c r="V115" s="42"/>
      <c r="W115" s="42"/>
      <c r="X115" s="42"/>
      <c r="Y115" s="42"/>
      <c r="Z115" s="42"/>
      <c r="AA115" s="42"/>
      <c r="AB115" s="42"/>
      <c r="AC115" s="42"/>
      <c r="AD115" s="42"/>
      <c r="AE115" s="42"/>
      <c r="AR115" s="227" t="s">
        <v>269</v>
      </c>
      <c r="AT115" s="227" t="s">
        <v>302</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215</v>
      </c>
      <c r="BM115" s="227" t="s">
        <v>884</v>
      </c>
    </row>
    <row r="116" s="14" customFormat="1">
      <c r="A116" s="14"/>
      <c r="B116" s="245"/>
      <c r="C116" s="246"/>
      <c r="D116" s="236" t="s">
        <v>225</v>
      </c>
      <c r="E116" s="246"/>
      <c r="F116" s="248" t="s">
        <v>885</v>
      </c>
      <c r="G116" s="246"/>
      <c r="H116" s="249">
        <v>50.189999999999998</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4</v>
      </c>
      <c r="AX116" s="14" t="s">
        <v>83</v>
      </c>
      <c r="AY116" s="255" t="s">
        <v>214</v>
      </c>
    </row>
    <row r="117" s="2" customFormat="1" ht="44.25" customHeight="1">
      <c r="A117" s="42"/>
      <c r="B117" s="43"/>
      <c r="C117" s="216" t="s">
        <v>246</v>
      </c>
      <c r="D117" s="216" t="s">
        <v>217</v>
      </c>
      <c r="E117" s="217" t="s">
        <v>350</v>
      </c>
      <c r="F117" s="218" t="s">
        <v>351</v>
      </c>
      <c r="G117" s="219" t="s">
        <v>280</v>
      </c>
      <c r="H117" s="220">
        <v>920.70000000000005</v>
      </c>
      <c r="I117" s="221"/>
      <c r="J117" s="222">
        <f>ROUND(I117*H117,2)</f>
        <v>0</v>
      </c>
      <c r="K117" s="218" t="s">
        <v>221</v>
      </c>
      <c r="L117" s="48"/>
      <c r="M117" s="223" t="s">
        <v>32</v>
      </c>
      <c r="N117" s="224" t="s">
        <v>47</v>
      </c>
      <c r="O117" s="88"/>
      <c r="P117" s="225">
        <f>O117*H117</f>
        <v>0</v>
      </c>
      <c r="Q117" s="225">
        <v>0</v>
      </c>
      <c r="R117" s="225">
        <f>Q117*H117</f>
        <v>0</v>
      </c>
      <c r="S117" s="225">
        <v>0</v>
      </c>
      <c r="T117" s="226">
        <f>S117*H117</f>
        <v>0</v>
      </c>
      <c r="U117" s="42"/>
      <c r="V117" s="42"/>
      <c r="W117" s="42"/>
      <c r="X117" s="42"/>
      <c r="Y117" s="42"/>
      <c r="Z117" s="42"/>
      <c r="AA117" s="42"/>
      <c r="AB117" s="42"/>
      <c r="AC117" s="42"/>
      <c r="AD117" s="42"/>
      <c r="AE117" s="42"/>
      <c r="AR117" s="227" t="s">
        <v>215</v>
      </c>
      <c r="AT117" s="227" t="s">
        <v>217</v>
      </c>
      <c r="AU117" s="227" t="s">
        <v>85</v>
      </c>
      <c r="AY117" s="20" t="s">
        <v>214</v>
      </c>
      <c r="BE117" s="228">
        <f>IF(N117="základní",J117,0)</f>
        <v>0</v>
      </c>
      <c r="BF117" s="228">
        <f>IF(N117="snížená",J117,0)</f>
        <v>0</v>
      </c>
      <c r="BG117" s="228">
        <f>IF(N117="zákl. přenesená",J117,0)</f>
        <v>0</v>
      </c>
      <c r="BH117" s="228">
        <f>IF(N117="sníž. přenesená",J117,0)</f>
        <v>0</v>
      </c>
      <c r="BI117" s="228">
        <f>IF(N117="nulová",J117,0)</f>
        <v>0</v>
      </c>
      <c r="BJ117" s="20" t="s">
        <v>83</v>
      </c>
      <c r="BK117" s="228">
        <f>ROUND(I117*H117,2)</f>
        <v>0</v>
      </c>
      <c r="BL117" s="20" t="s">
        <v>215</v>
      </c>
      <c r="BM117" s="227" t="s">
        <v>886</v>
      </c>
    </row>
    <row r="118" s="2" customFormat="1">
      <c r="A118" s="42"/>
      <c r="B118" s="43"/>
      <c r="C118" s="44"/>
      <c r="D118" s="229" t="s">
        <v>223</v>
      </c>
      <c r="E118" s="44"/>
      <c r="F118" s="230" t="s">
        <v>353</v>
      </c>
      <c r="G118" s="44"/>
      <c r="H118" s="44"/>
      <c r="I118" s="231"/>
      <c r="J118" s="44"/>
      <c r="K118" s="44"/>
      <c r="L118" s="48"/>
      <c r="M118" s="232"/>
      <c r="N118" s="233"/>
      <c r="O118" s="88"/>
      <c r="P118" s="88"/>
      <c r="Q118" s="88"/>
      <c r="R118" s="88"/>
      <c r="S118" s="88"/>
      <c r="T118" s="89"/>
      <c r="U118" s="42"/>
      <c r="V118" s="42"/>
      <c r="W118" s="42"/>
      <c r="X118" s="42"/>
      <c r="Y118" s="42"/>
      <c r="Z118" s="42"/>
      <c r="AA118" s="42"/>
      <c r="AB118" s="42"/>
      <c r="AC118" s="42"/>
      <c r="AD118" s="42"/>
      <c r="AE118" s="42"/>
      <c r="AT118" s="20" t="s">
        <v>223</v>
      </c>
      <c r="AU118" s="20" t="s">
        <v>85</v>
      </c>
    </row>
    <row r="119" s="14" customFormat="1">
      <c r="A119" s="14"/>
      <c r="B119" s="245"/>
      <c r="C119" s="246"/>
      <c r="D119" s="236" t="s">
        <v>225</v>
      </c>
      <c r="E119" s="247" t="s">
        <v>32</v>
      </c>
      <c r="F119" s="248" t="s">
        <v>887</v>
      </c>
      <c r="G119" s="246"/>
      <c r="H119" s="249">
        <v>239</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225</v>
      </c>
      <c r="AU119" s="255" t="s">
        <v>85</v>
      </c>
      <c r="AV119" s="14" t="s">
        <v>85</v>
      </c>
      <c r="AW119" s="14" t="s">
        <v>38</v>
      </c>
      <c r="AX119" s="14" t="s">
        <v>76</v>
      </c>
      <c r="AY119" s="255" t="s">
        <v>214</v>
      </c>
    </row>
    <row r="120" s="13" customFormat="1">
      <c r="A120" s="13"/>
      <c r="B120" s="234"/>
      <c r="C120" s="235"/>
      <c r="D120" s="236" t="s">
        <v>225</v>
      </c>
      <c r="E120" s="237" t="s">
        <v>32</v>
      </c>
      <c r="F120" s="238" t="s">
        <v>888</v>
      </c>
      <c r="G120" s="235"/>
      <c r="H120" s="237" t="s">
        <v>32</v>
      </c>
      <c r="I120" s="239"/>
      <c r="J120" s="235"/>
      <c r="K120" s="235"/>
      <c r="L120" s="240"/>
      <c r="M120" s="241"/>
      <c r="N120" s="242"/>
      <c r="O120" s="242"/>
      <c r="P120" s="242"/>
      <c r="Q120" s="242"/>
      <c r="R120" s="242"/>
      <c r="S120" s="242"/>
      <c r="T120" s="243"/>
      <c r="U120" s="13"/>
      <c r="V120" s="13"/>
      <c r="W120" s="13"/>
      <c r="X120" s="13"/>
      <c r="Y120" s="13"/>
      <c r="Z120" s="13"/>
      <c r="AA120" s="13"/>
      <c r="AB120" s="13"/>
      <c r="AC120" s="13"/>
      <c r="AD120" s="13"/>
      <c r="AE120" s="13"/>
      <c r="AT120" s="244" t="s">
        <v>225</v>
      </c>
      <c r="AU120" s="244" t="s">
        <v>85</v>
      </c>
      <c r="AV120" s="13" t="s">
        <v>83</v>
      </c>
      <c r="AW120" s="13" t="s">
        <v>38</v>
      </c>
      <c r="AX120" s="13" t="s">
        <v>76</v>
      </c>
      <c r="AY120" s="244" t="s">
        <v>214</v>
      </c>
    </row>
    <row r="121" s="13" customFormat="1">
      <c r="A121" s="13"/>
      <c r="B121" s="234"/>
      <c r="C121" s="235"/>
      <c r="D121" s="236" t="s">
        <v>225</v>
      </c>
      <c r="E121" s="237" t="s">
        <v>32</v>
      </c>
      <c r="F121" s="238" t="s">
        <v>889</v>
      </c>
      <c r="G121" s="235"/>
      <c r="H121" s="237" t="s">
        <v>32</v>
      </c>
      <c r="I121" s="239"/>
      <c r="J121" s="235"/>
      <c r="K121" s="235"/>
      <c r="L121" s="240"/>
      <c r="M121" s="241"/>
      <c r="N121" s="242"/>
      <c r="O121" s="242"/>
      <c r="P121" s="242"/>
      <c r="Q121" s="242"/>
      <c r="R121" s="242"/>
      <c r="S121" s="242"/>
      <c r="T121" s="243"/>
      <c r="U121" s="13"/>
      <c r="V121" s="13"/>
      <c r="W121" s="13"/>
      <c r="X121" s="13"/>
      <c r="Y121" s="13"/>
      <c r="Z121" s="13"/>
      <c r="AA121" s="13"/>
      <c r="AB121" s="13"/>
      <c r="AC121" s="13"/>
      <c r="AD121" s="13"/>
      <c r="AE121" s="13"/>
      <c r="AT121" s="244" t="s">
        <v>225</v>
      </c>
      <c r="AU121" s="244" t="s">
        <v>85</v>
      </c>
      <c r="AV121" s="13" t="s">
        <v>83</v>
      </c>
      <c r="AW121" s="13" t="s">
        <v>38</v>
      </c>
      <c r="AX121" s="13" t="s">
        <v>76</v>
      </c>
      <c r="AY121" s="244" t="s">
        <v>214</v>
      </c>
    </row>
    <row r="122" s="14" customFormat="1">
      <c r="A122" s="14"/>
      <c r="B122" s="245"/>
      <c r="C122" s="246"/>
      <c r="D122" s="236" t="s">
        <v>225</v>
      </c>
      <c r="E122" s="247" t="s">
        <v>32</v>
      </c>
      <c r="F122" s="248" t="s">
        <v>890</v>
      </c>
      <c r="G122" s="246"/>
      <c r="H122" s="249">
        <v>79.799999999999997</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4" customFormat="1">
      <c r="A123" s="14"/>
      <c r="B123" s="245"/>
      <c r="C123" s="246"/>
      <c r="D123" s="236" t="s">
        <v>225</v>
      </c>
      <c r="E123" s="247" t="s">
        <v>32</v>
      </c>
      <c r="F123" s="248" t="s">
        <v>891</v>
      </c>
      <c r="G123" s="246"/>
      <c r="H123" s="249">
        <v>21.600000000000001</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892</v>
      </c>
      <c r="G124" s="246"/>
      <c r="H124" s="249">
        <v>29.399999999999999</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3" customFormat="1">
      <c r="A125" s="13"/>
      <c r="B125" s="234"/>
      <c r="C125" s="235"/>
      <c r="D125" s="236" t="s">
        <v>225</v>
      </c>
      <c r="E125" s="237" t="s">
        <v>32</v>
      </c>
      <c r="F125" s="238" t="s">
        <v>893</v>
      </c>
      <c r="G125" s="235"/>
      <c r="H125" s="237" t="s">
        <v>32</v>
      </c>
      <c r="I125" s="239"/>
      <c r="J125" s="235"/>
      <c r="K125" s="235"/>
      <c r="L125" s="240"/>
      <c r="M125" s="241"/>
      <c r="N125" s="242"/>
      <c r="O125" s="242"/>
      <c r="P125" s="242"/>
      <c r="Q125" s="242"/>
      <c r="R125" s="242"/>
      <c r="S125" s="242"/>
      <c r="T125" s="243"/>
      <c r="U125" s="13"/>
      <c r="V125" s="13"/>
      <c r="W125" s="13"/>
      <c r="X125" s="13"/>
      <c r="Y125" s="13"/>
      <c r="Z125" s="13"/>
      <c r="AA125" s="13"/>
      <c r="AB125" s="13"/>
      <c r="AC125" s="13"/>
      <c r="AD125" s="13"/>
      <c r="AE125" s="13"/>
      <c r="AT125" s="244" t="s">
        <v>225</v>
      </c>
      <c r="AU125" s="244" t="s">
        <v>85</v>
      </c>
      <c r="AV125" s="13" t="s">
        <v>83</v>
      </c>
      <c r="AW125" s="13" t="s">
        <v>38</v>
      </c>
      <c r="AX125" s="13" t="s">
        <v>76</v>
      </c>
      <c r="AY125" s="244" t="s">
        <v>214</v>
      </c>
    </row>
    <row r="126" s="14" customFormat="1">
      <c r="A126" s="14"/>
      <c r="B126" s="245"/>
      <c r="C126" s="246"/>
      <c r="D126" s="236" t="s">
        <v>225</v>
      </c>
      <c r="E126" s="247" t="s">
        <v>32</v>
      </c>
      <c r="F126" s="248" t="s">
        <v>894</v>
      </c>
      <c r="G126" s="246"/>
      <c r="H126" s="249">
        <v>7.7999999999999998</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225</v>
      </c>
      <c r="AU126" s="255" t="s">
        <v>85</v>
      </c>
      <c r="AV126" s="14" t="s">
        <v>85</v>
      </c>
      <c r="AW126" s="14" t="s">
        <v>38</v>
      </c>
      <c r="AX126" s="14" t="s">
        <v>76</v>
      </c>
      <c r="AY126" s="255" t="s">
        <v>214</v>
      </c>
    </row>
    <row r="127" s="14" customFormat="1">
      <c r="A127" s="14"/>
      <c r="B127" s="245"/>
      <c r="C127" s="246"/>
      <c r="D127" s="236" t="s">
        <v>225</v>
      </c>
      <c r="E127" s="247" t="s">
        <v>32</v>
      </c>
      <c r="F127" s="248" t="s">
        <v>895</v>
      </c>
      <c r="G127" s="246"/>
      <c r="H127" s="249">
        <v>23.699999999999999</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76</v>
      </c>
      <c r="AY127" s="255" t="s">
        <v>214</v>
      </c>
    </row>
    <row r="128" s="14" customFormat="1">
      <c r="A128" s="14"/>
      <c r="B128" s="245"/>
      <c r="C128" s="246"/>
      <c r="D128" s="236" t="s">
        <v>225</v>
      </c>
      <c r="E128" s="247" t="s">
        <v>32</v>
      </c>
      <c r="F128" s="248" t="s">
        <v>896</v>
      </c>
      <c r="G128" s="246"/>
      <c r="H128" s="249">
        <v>10.5</v>
      </c>
      <c r="I128" s="250"/>
      <c r="J128" s="246"/>
      <c r="K128" s="246"/>
      <c r="L128" s="251"/>
      <c r="M128" s="252"/>
      <c r="N128" s="253"/>
      <c r="O128" s="253"/>
      <c r="P128" s="253"/>
      <c r="Q128" s="253"/>
      <c r="R128" s="253"/>
      <c r="S128" s="253"/>
      <c r="T128" s="254"/>
      <c r="U128" s="14"/>
      <c r="V128" s="14"/>
      <c r="W128" s="14"/>
      <c r="X128" s="14"/>
      <c r="Y128" s="14"/>
      <c r="Z128" s="14"/>
      <c r="AA128" s="14"/>
      <c r="AB128" s="14"/>
      <c r="AC128" s="14"/>
      <c r="AD128" s="14"/>
      <c r="AE128" s="14"/>
      <c r="AT128" s="255" t="s">
        <v>225</v>
      </c>
      <c r="AU128" s="255" t="s">
        <v>85</v>
      </c>
      <c r="AV128" s="14" t="s">
        <v>85</v>
      </c>
      <c r="AW128" s="14" t="s">
        <v>38</v>
      </c>
      <c r="AX128" s="14" t="s">
        <v>76</v>
      </c>
      <c r="AY128" s="255" t="s">
        <v>214</v>
      </c>
    </row>
    <row r="129" s="14" customFormat="1">
      <c r="A129" s="14"/>
      <c r="B129" s="245"/>
      <c r="C129" s="246"/>
      <c r="D129" s="236" t="s">
        <v>225</v>
      </c>
      <c r="E129" s="247" t="s">
        <v>32</v>
      </c>
      <c r="F129" s="248" t="s">
        <v>897</v>
      </c>
      <c r="G129" s="246"/>
      <c r="H129" s="249">
        <v>7.2000000000000002</v>
      </c>
      <c r="I129" s="250"/>
      <c r="J129" s="246"/>
      <c r="K129" s="246"/>
      <c r="L129" s="251"/>
      <c r="M129" s="252"/>
      <c r="N129" s="253"/>
      <c r="O129" s="253"/>
      <c r="P129" s="253"/>
      <c r="Q129" s="253"/>
      <c r="R129" s="253"/>
      <c r="S129" s="253"/>
      <c r="T129" s="254"/>
      <c r="U129" s="14"/>
      <c r="V129" s="14"/>
      <c r="W129" s="14"/>
      <c r="X129" s="14"/>
      <c r="Y129" s="14"/>
      <c r="Z129" s="14"/>
      <c r="AA129" s="14"/>
      <c r="AB129" s="14"/>
      <c r="AC129" s="14"/>
      <c r="AD129" s="14"/>
      <c r="AE129" s="14"/>
      <c r="AT129" s="255" t="s">
        <v>225</v>
      </c>
      <c r="AU129" s="255" t="s">
        <v>85</v>
      </c>
      <c r="AV129" s="14" t="s">
        <v>85</v>
      </c>
      <c r="AW129" s="14" t="s">
        <v>38</v>
      </c>
      <c r="AX129" s="14" t="s">
        <v>76</v>
      </c>
      <c r="AY129" s="255" t="s">
        <v>214</v>
      </c>
    </row>
    <row r="130" s="14" customFormat="1">
      <c r="A130" s="14"/>
      <c r="B130" s="245"/>
      <c r="C130" s="246"/>
      <c r="D130" s="236" t="s">
        <v>225</v>
      </c>
      <c r="E130" s="247" t="s">
        <v>32</v>
      </c>
      <c r="F130" s="248" t="s">
        <v>898</v>
      </c>
      <c r="G130" s="246"/>
      <c r="H130" s="249">
        <v>16.5</v>
      </c>
      <c r="I130" s="250"/>
      <c r="J130" s="246"/>
      <c r="K130" s="246"/>
      <c r="L130" s="251"/>
      <c r="M130" s="252"/>
      <c r="N130" s="253"/>
      <c r="O130" s="253"/>
      <c r="P130" s="253"/>
      <c r="Q130" s="253"/>
      <c r="R130" s="253"/>
      <c r="S130" s="253"/>
      <c r="T130" s="254"/>
      <c r="U130" s="14"/>
      <c r="V130" s="14"/>
      <c r="W130" s="14"/>
      <c r="X130" s="14"/>
      <c r="Y130" s="14"/>
      <c r="Z130" s="14"/>
      <c r="AA130" s="14"/>
      <c r="AB130" s="14"/>
      <c r="AC130" s="14"/>
      <c r="AD130" s="14"/>
      <c r="AE130" s="14"/>
      <c r="AT130" s="255" t="s">
        <v>225</v>
      </c>
      <c r="AU130" s="255" t="s">
        <v>85</v>
      </c>
      <c r="AV130" s="14" t="s">
        <v>85</v>
      </c>
      <c r="AW130" s="14" t="s">
        <v>38</v>
      </c>
      <c r="AX130" s="14" t="s">
        <v>76</v>
      </c>
      <c r="AY130" s="255" t="s">
        <v>214</v>
      </c>
    </row>
    <row r="131" s="14" customFormat="1">
      <c r="A131" s="14"/>
      <c r="B131" s="245"/>
      <c r="C131" s="246"/>
      <c r="D131" s="236" t="s">
        <v>225</v>
      </c>
      <c r="E131" s="247" t="s">
        <v>32</v>
      </c>
      <c r="F131" s="248" t="s">
        <v>899</v>
      </c>
      <c r="G131" s="246"/>
      <c r="H131" s="249">
        <v>16.800000000000001</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225</v>
      </c>
      <c r="AU131" s="255" t="s">
        <v>85</v>
      </c>
      <c r="AV131" s="14" t="s">
        <v>85</v>
      </c>
      <c r="AW131" s="14" t="s">
        <v>38</v>
      </c>
      <c r="AX131" s="14" t="s">
        <v>76</v>
      </c>
      <c r="AY131" s="255" t="s">
        <v>214</v>
      </c>
    </row>
    <row r="132" s="14" customFormat="1">
      <c r="A132" s="14"/>
      <c r="B132" s="245"/>
      <c r="C132" s="246"/>
      <c r="D132" s="236" t="s">
        <v>225</v>
      </c>
      <c r="E132" s="247" t="s">
        <v>32</v>
      </c>
      <c r="F132" s="248" t="s">
        <v>900</v>
      </c>
      <c r="G132" s="246"/>
      <c r="H132" s="249">
        <v>7</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76</v>
      </c>
      <c r="AY132" s="255" t="s">
        <v>214</v>
      </c>
    </row>
    <row r="133" s="14" customFormat="1">
      <c r="A133" s="14"/>
      <c r="B133" s="245"/>
      <c r="C133" s="246"/>
      <c r="D133" s="236" t="s">
        <v>225</v>
      </c>
      <c r="E133" s="247" t="s">
        <v>32</v>
      </c>
      <c r="F133" s="248" t="s">
        <v>901</v>
      </c>
      <c r="G133" s="246"/>
      <c r="H133" s="249">
        <v>15.4</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225</v>
      </c>
      <c r="AU133" s="255" t="s">
        <v>85</v>
      </c>
      <c r="AV133" s="14" t="s">
        <v>85</v>
      </c>
      <c r="AW133" s="14" t="s">
        <v>38</v>
      </c>
      <c r="AX133" s="14" t="s">
        <v>76</v>
      </c>
      <c r="AY133" s="255" t="s">
        <v>214</v>
      </c>
    </row>
    <row r="134" s="13" customFormat="1">
      <c r="A134" s="13"/>
      <c r="B134" s="234"/>
      <c r="C134" s="235"/>
      <c r="D134" s="236" t="s">
        <v>225</v>
      </c>
      <c r="E134" s="237" t="s">
        <v>32</v>
      </c>
      <c r="F134" s="238" t="s">
        <v>902</v>
      </c>
      <c r="G134" s="235"/>
      <c r="H134" s="237" t="s">
        <v>32</v>
      </c>
      <c r="I134" s="239"/>
      <c r="J134" s="235"/>
      <c r="K134" s="235"/>
      <c r="L134" s="240"/>
      <c r="M134" s="241"/>
      <c r="N134" s="242"/>
      <c r="O134" s="242"/>
      <c r="P134" s="242"/>
      <c r="Q134" s="242"/>
      <c r="R134" s="242"/>
      <c r="S134" s="242"/>
      <c r="T134" s="243"/>
      <c r="U134" s="13"/>
      <c r="V134" s="13"/>
      <c r="W134" s="13"/>
      <c r="X134" s="13"/>
      <c r="Y134" s="13"/>
      <c r="Z134" s="13"/>
      <c r="AA134" s="13"/>
      <c r="AB134" s="13"/>
      <c r="AC134" s="13"/>
      <c r="AD134" s="13"/>
      <c r="AE134" s="13"/>
      <c r="AT134" s="244" t="s">
        <v>225</v>
      </c>
      <c r="AU134" s="244" t="s">
        <v>85</v>
      </c>
      <c r="AV134" s="13" t="s">
        <v>83</v>
      </c>
      <c r="AW134" s="13" t="s">
        <v>38</v>
      </c>
      <c r="AX134" s="13" t="s">
        <v>76</v>
      </c>
      <c r="AY134" s="244" t="s">
        <v>214</v>
      </c>
    </row>
    <row r="135" s="14" customFormat="1">
      <c r="A135" s="14"/>
      <c r="B135" s="245"/>
      <c r="C135" s="246"/>
      <c r="D135" s="236" t="s">
        <v>225</v>
      </c>
      <c r="E135" s="247" t="s">
        <v>32</v>
      </c>
      <c r="F135" s="248" t="s">
        <v>903</v>
      </c>
      <c r="G135" s="246"/>
      <c r="H135" s="249">
        <v>7.7999999999999998</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4" customFormat="1">
      <c r="A136" s="14"/>
      <c r="B136" s="245"/>
      <c r="C136" s="246"/>
      <c r="D136" s="236" t="s">
        <v>225</v>
      </c>
      <c r="E136" s="247" t="s">
        <v>32</v>
      </c>
      <c r="F136" s="248" t="s">
        <v>895</v>
      </c>
      <c r="G136" s="246"/>
      <c r="H136" s="249">
        <v>23.699999999999999</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4" customFormat="1">
      <c r="A137" s="14"/>
      <c r="B137" s="245"/>
      <c r="C137" s="246"/>
      <c r="D137" s="236" t="s">
        <v>225</v>
      </c>
      <c r="E137" s="247" t="s">
        <v>32</v>
      </c>
      <c r="F137" s="248" t="s">
        <v>896</v>
      </c>
      <c r="G137" s="246"/>
      <c r="H137" s="249">
        <v>10.5</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4" customFormat="1">
      <c r="A138" s="14"/>
      <c r="B138" s="245"/>
      <c r="C138" s="246"/>
      <c r="D138" s="236" t="s">
        <v>225</v>
      </c>
      <c r="E138" s="247" t="s">
        <v>32</v>
      </c>
      <c r="F138" s="248" t="s">
        <v>904</v>
      </c>
      <c r="G138" s="246"/>
      <c r="H138" s="249">
        <v>14.4</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4" customFormat="1">
      <c r="A139" s="14"/>
      <c r="B139" s="245"/>
      <c r="C139" s="246"/>
      <c r="D139" s="236" t="s">
        <v>225</v>
      </c>
      <c r="E139" s="247" t="s">
        <v>32</v>
      </c>
      <c r="F139" s="248" t="s">
        <v>898</v>
      </c>
      <c r="G139" s="246"/>
      <c r="H139" s="249">
        <v>16.5</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225</v>
      </c>
      <c r="AU139" s="255" t="s">
        <v>85</v>
      </c>
      <c r="AV139" s="14" t="s">
        <v>85</v>
      </c>
      <c r="AW139" s="14" t="s">
        <v>38</v>
      </c>
      <c r="AX139" s="14" t="s">
        <v>76</v>
      </c>
      <c r="AY139" s="255" t="s">
        <v>214</v>
      </c>
    </row>
    <row r="140" s="14" customFormat="1">
      <c r="A140" s="14"/>
      <c r="B140" s="245"/>
      <c r="C140" s="246"/>
      <c r="D140" s="236" t="s">
        <v>225</v>
      </c>
      <c r="E140" s="247" t="s">
        <v>32</v>
      </c>
      <c r="F140" s="248" t="s">
        <v>899</v>
      </c>
      <c r="G140" s="246"/>
      <c r="H140" s="249">
        <v>16.800000000000001</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225</v>
      </c>
      <c r="AU140" s="255" t="s">
        <v>85</v>
      </c>
      <c r="AV140" s="14" t="s">
        <v>85</v>
      </c>
      <c r="AW140" s="14" t="s">
        <v>38</v>
      </c>
      <c r="AX140" s="14" t="s">
        <v>76</v>
      </c>
      <c r="AY140" s="255" t="s">
        <v>214</v>
      </c>
    </row>
    <row r="141" s="14" customFormat="1">
      <c r="A141" s="14"/>
      <c r="B141" s="245"/>
      <c r="C141" s="246"/>
      <c r="D141" s="236" t="s">
        <v>225</v>
      </c>
      <c r="E141" s="247" t="s">
        <v>32</v>
      </c>
      <c r="F141" s="248" t="s">
        <v>900</v>
      </c>
      <c r="G141" s="246"/>
      <c r="H141" s="249">
        <v>7</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4" customFormat="1">
      <c r="A142" s="14"/>
      <c r="B142" s="245"/>
      <c r="C142" s="246"/>
      <c r="D142" s="236" t="s">
        <v>225</v>
      </c>
      <c r="E142" s="247" t="s">
        <v>32</v>
      </c>
      <c r="F142" s="248" t="s">
        <v>901</v>
      </c>
      <c r="G142" s="246"/>
      <c r="H142" s="249">
        <v>15.4</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4" customFormat="1">
      <c r="A143" s="14"/>
      <c r="B143" s="245"/>
      <c r="C143" s="246"/>
      <c r="D143" s="236" t="s">
        <v>225</v>
      </c>
      <c r="E143" s="247" t="s">
        <v>32</v>
      </c>
      <c r="F143" s="248" t="s">
        <v>905</v>
      </c>
      <c r="G143" s="246"/>
      <c r="H143" s="249">
        <v>8.8000000000000007</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76</v>
      </c>
      <c r="AY143" s="255" t="s">
        <v>214</v>
      </c>
    </row>
    <row r="144" s="13" customFormat="1">
      <c r="A144" s="13"/>
      <c r="B144" s="234"/>
      <c r="C144" s="235"/>
      <c r="D144" s="236" t="s">
        <v>225</v>
      </c>
      <c r="E144" s="237" t="s">
        <v>32</v>
      </c>
      <c r="F144" s="238" t="s">
        <v>906</v>
      </c>
      <c r="G144" s="235"/>
      <c r="H144" s="237" t="s">
        <v>32</v>
      </c>
      <c r="I144" s="239"/>
      <c r="J144" s="235"/>
      <c r="K144" s="235"/>
      <c r="L144" s="240"/>
      <c r="M144" s="241"/>
      <c r="N144" s="242"/>
      <c r="O144" s="242"/>
      <c r="P144" s="242"/>
      <c r="Q144" s="242"/>
      <c r="R144" s="242"/>
      <c r="S144" s="242"/>
      <c r="T144" s="243"/>
      <c r="U144" s="13"/>
      <c r="V144" s="13"/>
      <c r="W144" s="13"/>
      <c r="X144" s="13"/>
      <c r="Y144" s="13"/>
      <c r="Z144" s="13"/>
      <c r="AA144" s="13"/>
      <c r="AB144" s="13"/>
      <c r="AC144" s="13"/>
      <c r="AD144" s="13"/>
      <c r="AE144" s="13"/>
      <c r="AT144" s="244" t="s">
        <v>225</v>
      </c>
      <c r="AU144" s="244" t="s">
        <v>85</v>
      </c>
      <c r="AV144" s="13" t="s">
        <v>83</v>
      </c>
      <c r="AW144" s="13" t="s">
        <v>38</v>
      </c>
      <c r="AX144" s="13" t="s">
        <v>76</v>
      </c>
      <c r="AY144" s="244" t="s">
        <v>214</v>
      </c>
    </row>
    <row r="145" s="14" customFormat="1">
      <c r="A145" s="14"/>
      <c r="B145" s="245"/>
      <c r="C145" s="246"/>
      <c r="D145" s="236" t="s">
        <v>225</v>
      </c>
      <c r="E145" s="247" t="s">
        <v>32</v>
      </c>
      <c r="F145" s="248" t="s">
        <v>907</v>
      </c>
      <c r="G145" s="246"/>
      <c r="H145" s="249">
        <v>7.7999999999999998</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908</v>
      </c>
      <c r="G146" s="246"/>
      <c r="H146" s="249">
        <v>23.699999999999999</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4" customFormat="1">
      <c r="A147" s="14"/>
      <c r="B147" s="245"/>
      <c r="C147" s="246"/>
      <c r="D147" s="236" t="s">
        <v>225</v>
      </c>
      <c r="E147" s="247" t="s">
        <v>32</v>
      </c>
      <c r="F147" s="248" t="s">
        <v>896</v>
      </c>
      <c r="G147" s="246"/>
      <c r="H147" s="249">
        <v>10.5</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225</v>
      </c>
      <c r="AU147" s="255" t="s">
        <v>85</v>
      </c>
      <c r="AV147" s="14" t="s">
        <v>85</v>
      </c>
      <c r="AW147" s="14" t="s">
        <v>38</v>
      </c>
      <c r="AX147" s="14" t="s">
        <v>76</v>
      </c>
      <c r="AY147" s="255" t="s">
        <v>214</v>
      </c>
    </row>
    <row r="148" s="14" customFormat="1">
      <c r="A148" s="14"/>
      <c r="B148" s="245"/>
      <c r="C148" s="246"/>
      <c r="D148" s="236" t="s">
        <v>225</v>
      </c>
      <c r="E148" s="247" t="s">
        <v>32</v>
      </c>
      <c r="F148" s="248" t="s">
        <v>904</v>
      </c>
      <c r="G148" s="246"/>
      <c r="H148" s="249">
        <v>14.4</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225</v>
      </c>
      <c r="AU148" s="255" t="s">
        <v>85</v>
      </c>
      <c r="AV148" s="14" t="s">
        <v>85</v>
      </c>
      <c r="AW148" s="14" t="s">
        <v>38</v>
      </c>
      <c r="AX148" s="14" t="s">
        <v>76</v>
      </c>
      <c r="AY148" s="255" t="s">
        <v>214</v>
      </c>
    </row>
    <row r="149" s="14" customFormat="1">
      <c r="A149" s="14"/>
      <c r="B149" s="245"/>
      <c r="C149" s="246"/>
      <c r="D149" s="236" t="s">
        <v>225</v>
      </c>
      <c r="E149" s="247" t="s">
        <v>32</v>
      </c>
      <c r="F149" s="248" t="s">
        <v>898</v>
      </c>
      <c r="G149" s="246"/>
      <c r="H149" s="249">
        <v>16.5</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38</v>
      </c>
      <c r="AX149" s="14" t="s">
        <v>76</v>
      </c>
      <c r="AY149" s="255" t="s">
        <v>214</v>
      </c>
    </row>
    <row r="150" s="14" customFormat="1">
      <c r="A150" s="14"/>
      <c r="B150" s="245"/>
      <c r="C150" s="246"/>
      <c r="D150" s="236" t="s">
        <v>225</v>
      </c>
      <c r="E150" s="247" t="s">
        <v>32</v>
      </c>
      <c r="F150" s="248" t="s">
        <v>909</v>
      </c>
      <c r="G150" s="246"/>
      <c r="H150" s="249">
        <v>16.800000000000001</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225</v>
      </c>
      <c r="AU150" s="255" t="s">
        <v>85</v>
      </c>
      <c r="AV150" s="14" t="s">
        <v>85</v>
      </c>
      <c r="AW150" s="14" t="s">
        <v>38</v>
      </c>
      <c r="AX150" s="14" t="s">
        <v>76</v>
      </c>
      <c r="AY150" s="255" t="s">
        <v>214</v>
      </c>
    </row>
    <row r="151" s="14" customFormat="1">
      <c r="A151" s="14"/>
      <c r="B151" s="245"/>
      <c r="C151" s="246"/>
      <c r="D151" s="236" t="s">
        <v>225</v>
      </c>
      <c r="E151" s="247" t="s">
        <v>32</v>
      </c>
      <c r="F151" s="248" t="s">
        <v>910</v>
      </c>
      <c r="G151" s="246"/>
      <c r="H151" s="249">
        <v>7</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38</v>
      </c>
      <c r="AX151" s="14" t="s">
        <v>76</v>
      </c>
      <c r="AY151" s="255" t="s">
        <v>214</v>
      </c>
    </row>
    <row r="152" s="14" customFormat="1">
      <c r="A152" s="14"/>
      <c r="B152" s="245"/>
      <c r="C152" s="246"/>
      <c r="D152" s="236" t="s">
        <v>225</v>
      </c>
      <c r="E152" s="247" t="s">
        <v>32</v>
      </c>
      <c r="F152" s="248" t="s">
        <v>911</v>
      </c>
      <c r="G152" s="246"/>
      <c r="H152" s="249">
        <v>7.7000000000000002</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76</v>
      </c>
      <c r="AY152" s="255" t="s">
        <v>214</v>
      </c>
    </row>
    <row r="153" s="14" customFormat="1">
      <c r="A153" s="14"/>
      <c r="B153" s="245"/>
      <c r="C153" s="246"/>
      <c r="D153" s="236" t="s">
        <v>225</v>
      </c>
      <c r="E153" s="247" t="s">
        <v>32</v>
      </c>
      <c r="F153" s="248" t="s">
        <v>905</v>
      </c>
      <c r="G153" s="246"/>
      <c r="H153" s="249">
        <v>8.8000000000000007</v>
      </c>
      <c r="I153" s="250"/>
      <c r="J153" s="246"/>
      <c r="K153" s="246"/>
      <c r="L153" s="251"/>
      <c r="M153" s="252"/>
      <c r="N153" s="253"/>
      <c r="O153" s="253"/>
      <c r="P153" s="253"/>
      <c r="Q153" s="253"/>
      <c r="R153" s="253"/>
      <c r="S153" s="253"/>
      <c r="T153" s="254"/>
      <c r="U153" s="14"/>
      <c r="V153" s="14"/>
      <c r="W153" s="14"/>
      <c r="X153" s="14"/>
      <c r="Y153" s="14"/>
      <c r="Z153" s="14"/>
      <c r="AA153" s="14"/>
      <c r="AB153" s="14"/>
      <c r="AC153" s="14"/>
      <c r="AD153" s="14"/>
      <c r="AE153" s="14"/>
      <c r="AT153" s="255" t="s">
        <v>225</v>
      </c>
      <c r="AU153" s="255" t="s">
        <v>85</v>
      </c>
      <c r="AV153" s="14" t="s">
        <v>85</v>
      </c>
      <c r="AW153" s="14" t="s">
        <v>38</v>
      </c>
      <c r="AX153" s="14" t="s">
        <v>76</v>
      </c>
      <c r="AY153" s="255" t="s">
        <v>214</v>
      </c>
    </row>
    <row r="154" s="13" customFormat="1">
      <c r="A154" s="13"/>
      <c r="B154" s="234"/>
      <c r="C154" s="235"/>
      <c r="D154" s="236" t="s">
        <v>225</v>
      </c>
      <c r="E154" s="237" t="s">
        <v>32</v>
      </c>
      <c r="F154" s="238" t="s">
        <v>912</v>
      </c>
      <c r="G154" s="235"/>
      <c r="H154" s="237" t="s">
        <v>32</v>
      </c>
      <c r="I154" s="239"/>
      <c r="J154" s="235"/>
      <c r="K154" s="235"/>
      <c r="L154" s="240"/>
      <c r="M154" s="241"/>
      <c r="N154" s="242"/>
      <c r="O154" s="242"/>
      <c r="P154" s="242"/>
      <c r="Q154" s="242"/>
      <c r="R154" s="242"/>
      <c r="S154" s="242"/>
      <c r="T154" s="243"/>
      <c r="U154" s="13"/>
      <c r="V154" s="13"/>
      <c r="W154" s="13"/>
      <c r="X154" s="13"/>
      <c r="Y154" s="13"/>
      <c r="Z154" s="13"/>
      <c r="AA154" s="13"/>
      <c r="AB154" s="13"/>
      <c r="AC154" s="13"/>
      <c r="AD154" s="13"/>
      <c r="AE154" s="13"/>
      <c r="AT154" s="244" t="s">
        <v>225</v>
      </c>
      <c r="AU154" s="244" t="s">
        <v>85</v>
      </c>
      <c r="AV154" s="13" t="s">
        <v>83</v>
      </c>
      <c r="AW154" s="13" t="s">
        <v>38</v>
      </c>
      <c r="AX154" s="13" t="s">
        <v>76</v>
      </c>
      <c r="AY154" s="244" t="s">
        <v>214</v>
      </c>
    </row>
    <row r="155" s="14" customFormat="1">
      <c r="A155" s="14"/>
      <c r="B155" s="245"/>
      <c r="C155" s="246"/>
      <c r="D155" s="236" t="s">
        <v>225</v>
      </c>
      <c r="E155" s="247" t="s">
        <v>32</v>
      </c>
      <c r="F155" s="248" t="s">
        <v>907</v>
      </c>
      <c r="G155" s="246"/>
      <c r="H155" s="249">
        <v>7.7999999999999998</v>
      </c>
      <c r="I155" s="250"/>
      <c r="J155" s="246"/>
      <c r="K155" s="246"/>
      <c r="L155" s="251"/>
      <c r="M155" s="252"/>
      <c r="N155" s="253"/>
      <c r="O155" s="253"/>
      <c r="P155" s="253"/>
      <c r="Q155" s="253"/>
      <c r="R155" s="253"/>
      <c r="S155" s="253"/>
      <c r="T155" s="254"/>
      <c r="U155" s="14"/>
      <c r="V155" s="14"/>
      <c r="W155" s="14"/>
      <c r="X155" s="14"/>
      <c r="Y155" s="14"/>
      <c r="Z155" s="14"/>
      <c r="AA155" s="14"/>
      <c r="AB155" s="14"/>
      <c r="AC155" s="14"/>
      <c r="AD155" s="14"/>
      <c r="AE155" s="14"/>
      <c r="AT155" s="255" t="s">
        <v>225</v>
      </c>
      <c r="AU155" s="255" t="s">
        <v>85</v>
      </c>
      <c r="AV155" s="14" t="s">
        <v>85</v>
      </c>
      <c r="AW155" s="14" t="s">
        <v>38</v>
      </c>
      <c r="AX155" s="14" t="s">
        <v>76</v>
      </c>
      <c r="AY155" s="255" t="s">
        <v>214</v>
      </c>
    </row>
    <row r="156" s="14" customFormat="1">
      <c r="A156" s="14"/>
      <c r="B156" s="245"/>
      <c r="C156" s="246"/>
      <c r="D156" s="236" t="s">
        <v>225</v>
      </c>
      <c r="E156" s="247" t="s">
        <v>32</v>
      </c>
      <c r="F156" s="248" t="s">
        <v>908</v>
      </c>
      <c r="G156" s="246"/>
      <c r="H156" s="249">
        <v>23.699999999999999</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225</v>
      </c>
      <c r="AU156" s="255" t="s">
        <v>85</v>
      </c>
      <c r="AV156" s="14" t="s">
        <v>85</v>
      </c>
      <c r="AW156" s="14" t="s">
        <v>38</v>
      </c>
      <c r="AX156" s="14" t="s">
        <v>76</v>
      </c>
      <c r="AY156" s="255" t="s">
        <v>214</v>
      </c>
    </row>
    <row r="157" s="14" customFormat="1">
      <c r="A157" s="14"/>
      <c r="B157" s="245"/>
      <c r="C157" s="246"/>
      <c r="D157" s="236" t="s">
        <v>225</v>
      </c>
      <c r="E157" s="247" t="s">
        <v>32</v>
      </c>
      <c r="F157" s="248" t="s">
        <v>896</v>
      </c>
      <c r="G157" s="246"/>
      <c r="H157" s="249">
        <v>10.5</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225</v>
      </c>
      <c r="AU157" s="255" t="s">
        <v>85</v>
      </c>
      <c r="AV157" s="14" t="s">
        <v>85</v>
      </c>
      <c r="AW157" s="14" t="s">
        <v>38</v>
      </c>
      <c r="AX157" s="14" t="s">
        <v>76</v>
      </c>
      <c r="AY157" s="255" t="s">
        <v>214</v>
      </c>
    </row>
    <row r="158" s="14" customFormat="1">
      <c r="A158" s="14"/>
      <c r="B158" s="245"/>
      <c r="C158" s="246"/>
      <c r="D158" s="236" t="s">
        <v>225</v>
      </c>
      <c r="E158" s="247" t="s">
        <v>32</v>
      </c>
      <c r="F158" s="248" t="s">
        <v>904</v>
      </c>
      <c r="G158" s="246"/>
      <c r="H158" s="249">
        <v>14.4</v>
      </c>
      <c r="I158" s="250"/>
      <c r="J158" s="246"/>
      <c r="K158" s="246"/>
      <c r="L158" s="251"/>
      <c r="M158" s="252"/>
      <c r="N158" s="253"/>
      <c r="O158" s="253"/>
      <c r="P158" s="253"/>
      <c r="Q158" s="253"/>
      <c r="R158" s="253"/>
      <c r="S158" s="253"/>
      <c r="T158" s="254"/>
      <c r="U158" s="14"/>
      <c r="V158" s="14"/>
      <c r="W158" s="14"/>
      <c r="X158" s="14"/>
      <c r="Y158" s="14"/>
      <c r="Z158" s="14"/>
      <c r="AA158" s="14"/>
      <c r="AB158" s="14"/>
      <c r="AC158" s="14"/>
      <c r="AD158" s="14"/>
      <c r="AE158" s="14"/>
      <c r="AT158" s="255" t="s">
        <v>225</v>
      </c>
      <c r="AU158" s="255" t="s">
        <v>85</v>
      </c>
      <c r="AV158" s="14" t="s">
        <v>85</v>
      </c>
      <c r="AW158" s="14" t="s">
        <v>38</v>
      </c>
      <c r="AX158" s="14" t="s">
        <v>76</v>
      </c>
      <c r="AY158" s="255" t="s">
        <v>214</v>
      </c>
    </row>
    <row r="159" s="14" customFormat="1">
      <c r="A159" s="14"/>
      <c r="B159" s="245"/>
      <c r="C159" s="246"/>
      <c r="D159" s="236" t="s">
        <v>225</v>
      </c>
      <c r="E159" s="247" t="s">
        <v>32</v>
      </c>
      <c r="F159" s="248" t="s">
        <v>898</v>
      </c>
      <c r="G159" s="246"/>
      <c r="H159" s="249">
        <v>16.5</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225</v>
      </c>
      <c r="AU159" s="255" t="s">
        <v>85</v>
      </c>
      <c r="AV159" s="14" t="s">
        <v>85</v>
      </c>
      <c r="AW159" s="14" t="s">
        <v>38</v>
      </c>
      <c r="AX159" s="14" t="s">
        <v>76</v>
      </c>
      <c r="AY159" s="255" t="s">
        <v>214</v>
      </c>
    </row>
    <row r="160" s="14" customFormat="1">
      <c r="A160" s="14"/>
      <c r="B160" s="245"/>
      <c r="C160" s="246"/>
      <c r="D160" s="236" t="s">
        <v>225</v>
      </c>
      <c r="E160" s="247" t="s">
        <v>32</v>
      </c>
      <c r="F160" s="248" t="s">
        <v>909</v>
      </c>
      <c r="G160" s="246"/>
      <c r="H160" s="249">
        <v>16.800000000000001</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225</v>
      </c>
      <c r="AU160" s="255" t="s">
        <v>85</v>
      </c>
      <c r="AV160" s="14" t="s">
        <v>85</v>
      </c>
      <c r="AW160" s="14" t="s">
        <v>38</v>
      </c>
      <c r="AX160" s="14" t="s">
        <v>76</v>
      </c>
      <c r="AY160" s="255" t="s">
        <v>214</v>
      </c>
    </row>
    <row r="161" s="14" customFormat="1">
      <c r="A161" s="14"/>
      <c r="B161" s="245"/>
      <c r="C161" s="246"/>
      <c r="D161" s="236" t="s">
        <v>225</v>
      </c>
      <c r="E161" s="247" t="s">
        <v>32</v>
      </c>
      <c r="F161" s="248" t="s">
        <v>910</v>
      </c>
      <c r="G161" s="246"/>
      <c r="H161" s="249">
        <v>7</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76</v>
      </c>
      <c r="AY161" s="255" t="s">
        <v>214</v>
      </c>
    </row>
    <row r="162" s="14" customFormat="1">
      <c r="A162" s="14"/>
      <c r="B162" s="245"/>
      <c r="C162" s="246"/>
      <c r="D162" s="236" t="s">
        <v>225</v>
      </c>
      <c r="E162" s="247" t="s">
        <v>32</v>
      </c>
      <c r="F162" s="248" t="s">
        <v>913</v>
      </c>
      <c r="G162" s="246"/>
      <c r="H162" s="249">
        <v>15.4</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38</v>
      </c>
      <c r="AX162" s="14" t="s">
        <v>76</v>
      </c>
      <c r="AY162" s="255" t="s">
        <v>214</v>
      </c>
    </row>
    <row r="163" s="14" customFormat="1">
      <c r="A163" s="14"/>
      <c r="B163" s="245"/>
      <c r="C163" s="246"/>
      <c r="D163" s="236" t="s">
        <v>225</v>
      </c>
      <c r="E163" s="247" t="s">
        <v>32</v>
      </c>
      <c r="F163" s="248" t="s">
        <v>905</v>
      </c>
      <c r="G163" s="246"/>
      <c r="H163" s="249">
        <v>8.8000000000000007</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225</v>
      </c>
      <c r="AU163" s="255" t="s">
        <v>85</v>
      </c>
      <c r="AV163" s="14" t="s">
        <v>85</v>
      </c>
      <c r="AW163" s="14" t="s">
        <v>38</v>
      </c>
      <c r="AX163" s="14" t="s">
        <v>76</v>
      </c>
      <c r="AY163" s="255" t="s">
        <v>214</v>
      </c>
    </row>
    <row r="164" s="13" customFormat="1">
      <c r="A164" s="13"/>
      <c r="B164" s="234"/>
      <c r="C164" s="235"/>
      <c r="D164" s="236" t="s">
        <v>225</v>
      </c>
      <c r="E164" s="237" t="s">
        <v>32</v>
      </c>
      <c r="F164" s="238" t="s">
        <v>914</v>
      </c>
      <c r="G164" s="235"/>
      <c r="H164" s="237" t="s">
        <v>32</v>
      </c>
      <c r="I164" s="239"/>
      <c r="J164" s="235"/>
      <c r="K164" s="235"/>
      <c r="L164" s="240"/>
      <c r="M164" s="241"/>
      <c r="N164" s="242"/>
      <c r="O164" s="242"/>
      <c r="P164" s="242"/>
      <c r="Q164" s="242"/>
      <c r="R164" s="242"/>
      <c r="S164" s="242"/>
      <c r="T164" s="243"/>
      <c r="U164" s="13"/>
      <c r="V164" s="13"/>
      <c r="W164" s="13"/>
      <c r="X164" s="13"/>
      <c r="Y164" s="13"/>
      <c r="Z164" s="13"/>
      <c r="AA164" s="13"/>
      <c r="AB164" s="13"/>
      <c r="AC164" s="13"/>
      <c r="AD164" s="13"/>
      <c r="AE164" s="13"/>
      <c r="AT164" s="244" t="s">
        <v>225</v>
      </c>
      <c r="AU164" s="244" t="s">
        <v>85</v>
      </c>
      <c r="AV164" s="13" t="s">
        <v>83</v>
      </c>
      <c r="AW164" s="13" t="s">
        <v>38</v>
      </c>
      <c r="AX164" s="13" t="s">
        <v>76</v>
      </c>
      <c r="AY164" s="244" t="s">
        <v>214</v>
      </c>
    </row>
    <row r="165" s="14" customFormat="1">
      <c r="A165" s="14"/>
      <c r="B165" s="245"/>
      <c r="C165" s="246"/>
      <c r="D165" s="236" t="s">
        <v>225</v>
      </c>
      <c r="E165" s="247" t="s">
        <v>32</v>
      </c>
      <c r="F165" s="248" t="s">
        <v>915</v>
      </c>
      <c r="G165" s="246"/>
      <c r="H165" s="249">
        <v>3.5</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4" customFormat="1">
      <c r="A166" s="14"/>
      <c r="B166" s="245"/>
      <c r="C166" s="246"/>
      <c r="D166" s="236" t="s">
        <v>225</v>
      </c>
      <c r="E166" s="247" t="s">
        <v>32</v>
      </c>
      <c r="F166" s="248" t="s">
        <v>904</v>
      </c>
      <c r="G166" s="246"/>
      <c r="H166" s="249">
        <v>14.4</v>
      </c>
      <c r="I166" s="250"/>
      <c r="J166" s="246"/>
      <c r="K166" s="246"/>
      <c r="L166" s="251"/>
      <c r="M166" s="252"/>
      <c r="N166" s="253"/>
      <c r="O166" s="253"/>
      <c r="P166" s="253"/>
      <c r="Q166" s="253"/>
      <c r="R166" s="253"/>
      <c r="S166" s="253"/>
      <c r="T166" s="254"/>
      <c r="U166" s="14"/>
      <c r="V166" s="14"/>
      <c r="W166" s="14"/>
      <c r="X166" s="14"/>
      <c r="Y166" s="14"/>
      <c r="Z166" s="14"/>
      <c r="AA166" s="14"/>
      <c r="AB166" s="14"/>
      <c r="AC166" s="14"/>
      <c r="AD166" s="14"/>
      <c r="AE166" s="14"/>
      <c r="AT166" s="255" t="s">
        <v>225</v>
      </c>
      <c r="AU166" s="255" t="s">
        <v>85</v>
      </c>
      <c r="AV166" s="14" t="s">
        <v>85</v>
      </c>
      <c r="AW166" s="14" t="s">
        <v>38</v>
      </c>
      <c r="AX166" s="14" t="s">
        <v>76</v>
      </c>
      <c r="AY166" s="255" t="s">
        <v>214</v>
      </c>
    </row>
    <row r="167" s="14" customFormat="1">
      <c r="A167" s="14"/>
      <c r="B167" s="245"/>
      <c r="C167" s="246"/>
      <c r="D167" s="236" t="s">
        <v>225</v>
      </c>
      <c r="E167" s="247" t="s">
        <v>32</v>
      </c>
      <c r="F167" s="248" t="s">
        <v>916</v>
      </c>
      <c r="G167" s="246"/>
      <c r="H167" s="249">
        <v>18.899999999999999</v>
      </c>
      <c r="I167" s="250"/>
      <c r="J167" s="246"/>
      <c r="K167" s="246"/>
      <c r="L167" s="251"/>
      <c r="M167" s="252"/>
      <c r="N167" s="253"/>
      <c r="O167" s="253"/>
      <c r="P167" s="253"/>
      <c r="Q167" s="253"/>
      <c r="R167" s="253"/>
      <c r="S167" s="253"/>
      <c r="T167" s="254"/>
      <c r="U167" s="14"/>
      <c r="V167" s="14"/>
      <c r="W167" s="14"/>
      <c r="X167" s="14"/>
      <c r="Y167" s="14"/>
      <c r="Z167" s="14"/>
      <c r="AA167" s="14"/>
      <c r="AB167" s="14"/>
      <c r="AC167" s="14"/>
      <c r="AD167" s="14"/>
      <c r="AE167" s="14"/>
      <c r="AT167" s="255" t="s">
        <v>225</v>
      </c>
      <c r="AU167" s="255" t="s">
        <v>85</v>
      </c>
      <c r="AV167" s="14" t="s">
        <v>85</v>
      </c>
      <c r="AW167" s="14" t="s">
        <v>38</v>
      </c>
      <c r="AX167" s="14" t="s">
        <v>76</v>
      </c>
      <c r="AY167" s="255" t="s">
        <v>214</v>
      </c>
    </row>
    <row r="168" s="14" customFormat="1">
      <c r="A168" s="14"/>
      <c r="B168" s="245"/>
      <c r="C168" s="246"/>
      <c r="D168" s="236" t="s">
        <v>225</v>
      </c>
      <c r="E168" s="247" t="s">
        <v>32</v>
      </c>
      <c r="F168" s="248" t="s">
        <v>917</v>
      </c>
      <c r="G168" s="246"/>
      <c r="H168" s="249">
        <v>7.7999999999999998</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225</v>
      </c>
      <c r="AU168" s="255" t="s">
        <v>85</v>
      </c>
      <c r="AV168" s="14" t="s">
        <v>85</v>
      </c>
      <c r="AW168" s="14" t="s">
        <v>38</v>
      </c>
      <c r="AX168" s="14" t="s">
        <v>76</v>
      </c>
      <c r="AY168" s="255" t="s">
        <v>214</v>
      </c>
    </row>
    <row r="169" s="14" customFormat="1">
      <c r="A169" s="14"/>
      <c r="B169" s="245"/>
      <c r="C169" s="246"/>
      <c r="D169" s="236" t="s">
        <v>225</v>
      </c>
      <c r="E169" s="247" t="s">
        <v>32</v>
      </c>
      <c r="F169" s="248" t="s">
        <v>918</v>
      </c>
      <c r="G169" s="246"/>
      <c r="H169" s="249">
        <v>9.5999999999999996</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225</v>
      </c>
      <c r="AU169" s="255" t="s">
        <v>85</v>
      </c>
      <c r="AV169" s="14" t="s">
        <v>85</v>
      </c>
      <c r="AW169" s="14" t="s">
        <v>38</v>
      </c>
      <c r="AX169" s="14" t="s">
        <v>76</v>
      </c>
      <c r="AY169" s="255" t="s">
        <v>214</v>
      </c>
    </row>
    <row r="170" s="14" customFormat="1">
      <c r="A170" s="14"/>
      <c r="B170" s="245"/>
      <c r="C170" s="246"/>
      <c r="D170" s="236" t="s">
        <v>225</v>
      </c>
      <c r="E170" s="247" t="s">
        <v>32</v>
      </c>
      <c r="F170" s="248" t="s">
        <v>919</v>
      </c>
      <c r="G170" s="246"/>
      <c r="H170" s="249">
        <v>19.199999999999999</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38</v>
      </c>
      <c r="AX170" s="14" t="s">
        <v>76</v>
      </c>
      <c r="AY170" s="255" t="s">
        <v>214</v>
      </c>
    </row>
    <row r="171" s="14" customFormat="1">
      <c r="A171" s="14"/>
      <c r="B171" s="245"/>
      <c r="C171" s="246"/>
      <c r="D171" s="236" t="s">
        <v>225</v>
      </c>
      <c r="E171" s="247" t="s">
        <v>32</v>
      </c>
      <c r="F171" s="248" t="s">
        <v>915</v>
      </c>
      <c r="G171" s="246"/>
      <c r="H171" s="249">
        <v>3.5</v>
      </c>
      <c r="I171" s="250"/>
      <c r="J171" s="246"/>
      <c r="K171" s="246"/>
      <c r="L171" s="251"/>
      <c r="M171" s="252"/>
      <c r="N171" s="253"/>
      <c r="O171" s="253"/>
      <c r="P171" s="253"/>
      <c r="Q171" s="253"/>
      <c r="R171" s="253"/>
      <c r="S171" s="253"/>
      <c r="T171" s="254"/>
      <c r="U171" s="14"/>
      <c r="V171" s="14"/>
      <c r="W171" s="14"/>
      <c r="X171" s="14"/>
      <c r="Y171" s="14"/>
      <c r="Z171" s="14"/>
      <c r="AA171" s="14"/>
      <c r="AB171" s="14"/>
      <c r="AC171" s="14"/>
      <c r="AD171" s="14"/>
      <c r="AE171" s="14"/>
      <c r="AT171" s="255" t="s">
        <v>225</v>
      </c>
      <c r="AU171" s="255" t="s">
        <v>85</v>
      </c>
      <c r="AV171" s="14" t="s">
        <v>85</v>
      </c>
      <c r="AW171" s="14" t="s">
        <v>38</v>
      </c>
      <c r="AX171" s="14" t="s">
        <v>76</v>
      </c>
      <c r="AY171" s="255" t="s">
        <v>214</v>
      </c>
    </row>
    <row r="172" s="14" customFormat="1">
      <c r="A172" s="14"/>
      <c r="B172" s="245"/>
      <c r="C172" s="246"/>
      <c r="D172" s="236" t="s">
        <v>225</v>
      </c>
      <c r="E172" s="247" t="s">
        <v>32</v>
      </c>
      <c r="F172" s="248" t="s">
        <v>920</v>
      </c>
      <c r="G172" s="246"/>
      <c r="H172" s="249">
        <v>5.2999999999999998</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225</v>
      </c>
      <c r="AU172" s="255" t="s">
        <v>85</v>
      </c>
      <c r="AV172" s="14" t="s">
        <v>85</v>
      </c>
      <c r="AW172" s="14" t="s">
        <v>38</v>
      </c>
      <c r="AX172" s="14" t="s">
        <v>76</v>
      </c>
      <c r="AY172" s="255" t="s">
        <v>214</v>
      </c>
    </row>
    <row r="173" s="14" customFormat="1">
      <c r="A173" s="14"/>
      <c r="B173" s="245"/>
      <c r="C173" s="246"/>
      <c r="D173" s="236" t="s">
        <v>225</v>
      </c>
      <c r="E173" s="247" t="s">
        <v>32</v>
      </c>
      <c r="F173" s="248" t="s">
        <v>905</v>
      </c>
      <c r="G173" s="246"/>
      <c r="H173" s="249">
        <v>8.8000000000000007</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225</v>
      </c>
      <c r="AU173" s="255" t="s">
        <v>85</v>
      </c>
      <c r="AV173" s="14" t="s">
        <v>85</v>
      </c>
      <c r="AW173" s="14" t="s">
        <v>38</v>
      </c>
      <c r="AX173" s="14" t="s">
        <v>76</v>
      </c>
      <c r="AY173" s="255" t="s">
        <v>214</v>
      </c>
    </row>
    <row r="174" s="15" customFormat="1">
      <c r="A174" s="15"/>
      <c r="B174" s="256"/>
      <c r="C174" s="257"/>
      <c r="D174" s="236" t="s">
        <v>225</v>
      </c>
      <c r="E174" s="258" t="s">
        <v>32</v>
      </c>
      <c r="F174" s="259" t="s">
        <v>256</v>
      </c>
      <c r="G174" s="257"/>
      <c r="H174" s="260">
        <v>920.69999999999959</v>
      </c>
      <c r="I174" s="261"/>
      <c r="J174" s="257"/>
      <c r="K174" s="257"/>
      <c r="L174" s="262"/>
      <c r="M174" s="263"/>
      <c r="N174" s="264"/>
      <c r="O174" s="264"/>
      <c r="P174" s="264"/>
      <c r="Q174" s="264"/>
      <c r="R174" s="264"/>
      <c r="S174" s="264"/>
      <c r="T174" s="265"/>
      <c r="U174" s="15"/>
      <c r="V174" s="15"/>
      <c r="W174" s="15"/>
      <c r="X174" s="15"/>
      <c r="Y174" s="15"/>
      <c r="Z174" s="15"/>
      <c r="AA174" s="15"/>
      <c r="AB174" s="15"/>
      <c r="AC174" s="15"/>
      <c r="AD174" s="15"/>
      <c r="AE174" s="15"/>
      <c r="AT174" s="266" t="s">
        <v>225</v>
      </c>
      <c r="AU174" s="266" t="s">
        <v>85</v>
      </c>
      <c r="AV174" s="15" t="s">
        <v>215</v>
      </c>
      <c r="AW174" s="15" t="s">
        <v>38</v>
      </c>
      <c r="AX174" s="15" t="s">
        <v>83</v>
      </c>
      <c r="AY174" s="266" t="s">
        <v>214</v>
      </c>
    </row>
    <row r="175" s="2" customFormat="1" ht="21.75" customHeight="1">
      <c r="A175" s="42"/>
      <c r="B175" s="43"/>
      <c r="C175" s="268" t="s">
        <v>244</v>
      </c>
      <c r="D175" s="268" t="s">
        <v>302</v>
      </c>
      <c r="E175" s="269" t="s">
        <v>921</v>
      </c>
      <c r="F175" s="270" t="s">
        <v>922</v>
      </c>
      <c r="G175" s="271" t="s">
        <v>280</v>
      </c>
      <c r="H175" s="272">
        <v>966.73500000000001</v>
      </c>
      <c r="I175" s="273"/>
      <c r="J175" s="274">
        <f>ROUND(I175*H175,2)</f>
        <v>0</v>
      </c>
      <c r="K175" s="270" t="s">
        <v>221</v>
      </c>
      <c r="L175" s="275"/>
      <c r="M175" s="276" t="s">
        <v>32</v>
      </c>
      <c r="N175" s="277" t="s">
        <v>47</v>
      </c>
      <c r="O175" s="88"/>
      <c r="P175" s="225">
        <f>O175*H175</f>
        <v>0</v>
      </c>
      <c r="Q175" s="225">
        <v>0.00010000000000000001</v>
      </c>
      <c r="R175" s="225">
        <f>Q175*H175</f>
        <v>0.096673500000000009</v>
      </c>
      <c r="S175" s="225">
        <v>0</v>
      </c>
      <c r="T175" s="226">
        <f>S175*H175</f>
        <v>0</v>
      </c>
      <c r="U175" s="42"/>
      <c r="V175" s="42"/>
      <c r="W175" s="42"/>
      <c r="X175" s="42"/>
      <c r="Y175" s="42"/>
      <c r="Z175" s="42"/>
      <c r="AA175" s="42"/>
      <c r="AB175" s="42"/>
      <c r="AC175" s="42"/>
      <c r="AD175" s="42"/>
      <c r="AE175" s="42"/>
      <c r="AR175" s="227" t="s">
        <v>269</v>
      </c>
      <c r="AT175" s="227" t="s">
        <v>302</v>
      </c>
      <c r="AU175" s="227" t="s">
        <v>85</v>
      </c>
      <c r="AY175" s="20" t="s">
        <v>214</v>
      </c>
      <c r="BE175" s="228">
        <f>IF(N175="základní",J175,0)</f>
        <v>0</v>
      </c>
      <c r="BF175" s="228">
        <f>IF(N175="snížená",J175,0)</f>
        <v>0</v>
      </c>
      <c r="BG175" s="228">
        <f>IF(N175="zákl. přenesená",J175,0)</f>
        <v>0</v>
      </c>
      <c r="BH175" s="228">
        <f>IF(N175="sníž. přenesená",J175,0)</f>
        <v>0</v>
      </c>
      <c r="BI175" s="228">
        <f>IF(N175="nulová",J175,0)</f>
        <v>0</v>
      </c>
      <c r="BJ175" s="20" t="s">
        <v>83</v>
      </c>
      <c r="BK175" s="228">
        <f>ROUND(I175*H175,2)</f>
        <v>0</v>
      </c>
      <c r="BL175" s="20" t="s">
        <v>215</v>
      </c>
      <c r="BM175" s="227" t="s">
        <v>923</v>
      </c>
    </row>
    <row r="176" s="14" customFormat="1">
      <c r="A176" s="14"/>
      <c r="B176" s="245"/>
      <c r="C176" s="246"/>
      <c r="D176" s="236" t="s">
        <v>225</v>
      </c>
      <c r="E176" s="246"/>
      <c r="F176" s="248" t="s">
        <v>924</v>
      </c>
      <c r="G176" s="246"/>
      <c r="H176" s="249">
        <v>966.73500000000001</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4</v>
      </c>
      <c r="AX176" s="14" t="s">
        <v>83</v>
      </c>
      <c r="AY176" s="255" t="s">
        <v>214</v>
      </c>
    </row>
    <row r="177" s="2" customFormat="1" ht="55.5" customHeight="1">
      <c r="A177" s="42"/>
      <c r="B177" s="43"/>
      <c r="C177" s="216" t="s">
        <v>261</v>
      </c>
      <c r="D177" s="216" t="s">
        <v>217</v>
      </c>
      <c r="E177" s="217" t="s">
        <v>361</v>
      </c>
      <c r="F177" s="218" t="s">
        <v>362</v>
      </c>
      <c r="G177" s="219" t="s">
        <v>280</v>
      </c>
      <c r="H177" s="220">
        <v>920.70000000000005</v>
      </c>
      <c r="I177" s="221"/>
      <c r="J177" s="222">
        <f>ROUND(I177*H177,2)</f>
        <v>0</v>
      </c>
      <c r="K177" s="218" t="s">
        <v>221</v>
      </c>
      <c r="L177" s="48"/>
      <c r="M177" s="223" t="s">
        <v>32</v>
      </c>
      <c r="N177" s="224" t="s">
        <v>47</v>
      </c>
      <c r="O177" s="88"/>
      <c r="P177" s="225">
        <f>O177*H177</f>
        <v>0</v>
      </c>
      <c r="Q177" s="225">
        <v>0</v>
      </c>
      <c r="R177" s="225">
        <f>Q177*H177</f>
        <v>0</v>
      </c>
      <c r="S177" s="225">
        <v>0</v>
      </c>
      <c r="T177" s="226">
        <f>S177*H177</f>
        <v>0</v>
      </c>
      <c r="U177" s="42"/>
      <c r="V177" s="42"/>
      <c r="W177" s="42"/>
      <c r="X177" s="42"/>
      <c r="Y177" s="42"/>
      <c r="Z177" s="42"/>
      <c r="AA177" s="42"/>
      <c r="AB177" s="42"/>
      <c r="AC177" s="42"/>
      <c r="AD177" s="42"/>
      <c r="AE177" s="42"/>
      <c r="AR177" s="227" t="s">
        <v>215</v>
      </c>
      <c r="AT177" s="227" t="s">
        <v>217</v>
      </c>
      <c r="AU177" s="227" t="s">
        <v>85</v>
      </c>
      <c r="AY177" s="20" t="s">
        <v>214</v>
      </c>
      <c r="BE177" s="228">
        <f>IF(N177="základní",J177,0)</f>
        <v>0</v>
      </c>
      <c r="BF177" s="228">
        <f>IF(N177="snížená",J177,0)</f>
        <v>0</v>
      </c>
      <c r="BG177" s="228">
        <f>IF(N177="zákl. přenesená",J177,0)</f>
        <v>0</v>
      </c>
      <c r="BH177" s="228">
        <f>IF(N177="sníž. přenesená",J177,0)</f>
        <v>0</v>
      </c>
      <c r="BI177" s="228">
        <f>IF(N177="nulová",J177,0)</f>
        <v>0</v>
      </c>
      <c r="BJ177" s="20" t="s">
        <v>83</v>
      </c>
      <c r="BK177" s="228">
        <f>ROUND(I177*H177,2)</f>
        <v>0</v>
      </c>
      <c r="BL177" s="20" t="s">
        <v>215</v>
      </c>
      <c r="BM177" s="227" t="s">
        <v>925</v>
      </c>
    </row>
    <row r="178" s="2" customFormat="1">
      <c r="A178" s="42"/>
      <c r="B178" s="43"/>
      <c r="C178" s="44"/>
      <c r="D178" s="229" t="s">
        <v>223</v>
      </c>
      <c r="E178" s="44"/>
      <c r="F178" s="230" t="s">
        <v>364</v>
      </c>
      <c r="G178" s="44"/>
      <c r="H178" s="44"/>
      <c r="I178" s="231"/>
      <c r="J178" s="44"/>
      <c r="K178" s="44"/>
      <c r="L178" s="48"/>
      <c r="M178" s="232"/>
      <c r="N178" s="233"/>
      <c r="O178" s="88"/>
      <c r="P178" s="88"/>
      <c r="Q178" s="88"/>
      <c r="R178" s="88"/>
      <c r="S178" s="88"/>
      <c r="T178" s="89"/>
      <c r="U178" s="42"/>
      <c r="V178" s="42"/>
      <c r="W178" s="42"/>
      <c r="X178" s="42"/>
      <c r="Y178" s="42"/>
      <c r="Z178" s="42"/>
      <c r="AA178" s="42"/>
      <c r="AB178" s="42"/>
      <c r="AC178" s="42"/>
      <c r="AD178" s="42"/>
      <c r="AE178" s="42"/>
      <c r="AT178" s="20" t="s">
        <v>223</v>
      </c>
      <c r="AU178" s="20" t="s">
        <v>85</v>
      </c>
    </row>
    <row r="179" s="14" customFormat="1">
      <c r="A179" s="14"/>
      <c r="B179" s="245"/>
      <c r="C179" s="246"/>
      <c r="D179" s="236" t="s">
        <v>225</v>
      </c>
      <c r="E179" s="247" t="s">
        <v>32</v>
      </c>
      <c r="F179" s="248" t="s">
        <v>887</v>
      </c>
      <c r="G179" s="246"/>
      <c r="H179" s="249">
        <v>239</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76</v>
      </c>
      <c r="AY179" s="255" t="s">
        <v>214</v>
      </c>
    </row>
    <row r="180" s="13" customFormat="1">
      <c r="A180" s="13"/>
      <c r="B180" s="234"/>
      <c r="C180" s="235"/>
      <c r="D180" s="236" t="s">
        <v>225</v>
      </c>
      <c r="E180" s="237" t="s">
        <v>32</v>
      </c>
      <c r="F180" s="238" t="s">
        <v>888</v>
      </c>
      <c r="G180" s="235"/>
      <c r="H180" s="237" t="s">
        <v>32</v>
      </c>
      <c r="I180" s="239"/>
      <c r="J180" s="235"/>
      <c r="K180" s="235"/>
      <c r="L180" s="240"/>
      <c r="M180" s="241"/>
      <c r="N180" s="242"/>
      <c r="O180" s="242"/>
      <c r="P180" s="242"/>
      <c r="Q180" s="242"/>
      <c r="R180" s="242"/>
      <c r="S180" s="242"/>
      <c r="T180" s="243"/>
      <c r="U180" s="13"/>
      <c r="V180" s="13"/>
      <c r="W180" s="13"/>
      <c r="X180" s="13"/>
      <c r="Y180" s="13"/>
      <c r="Z180" s="13"/>
      <c r="AA180" s="13"/>
      <c r="AB180" s="13"/>
      <c r="AC180" s="13"/>
      <c r="AD180" s="13"/>
      <c r="AE180" s="13"/>
      <c r="AT180" s="244" t="s">
        <v>225</v>
      </c>
      <c r="AU180" s="244" t="s">
        <v>85</v>
      </c>
      <c r="AV180" s="13" t="s">
        <v>83</v>
      </c>
      <c r="AW180" s="13" t="s">
        <v>38</v>
      </c>
      <c r="AX180" s="13" t="s">
        <v>76</v>
      </c>
      <c r="AY180" s="244" t="s">
        <v>214</v>
      </c>
    </row>
    <row r="181" s="13" customFormat="1">
      <c r="A181" s="13"/>
      <c r="B181" s="234"/>
      <c r="C181" s="235"/>
      <c r="D181" s="236" t="s">
        <v>225</v>
      </c>
      <c r="E181" s="237" t="s">
        <v>32</v>
      </c>
      <c r="F181" s="238" t="s">
        <v>889</v>
      </c>
      <c r="G181" s="235"/>
      <c r="H181" s="237" t="s">
        <v>32</v>
      </c>
      <c r="I181" s="239"/>
      <c r="J181" s="235"/>
      <c r="K181" s="235"/>
      <c r="L181" s="240"/>
      <c r="M181" s="241"/>
      <c r="N181" s="242"/>
      <c r="O181" s="242"/>
      <c r="P181" s="242"/>
      <c r="Q181" s="242"/>
      <c r="R181" s="242"/>
      <c r="S181" s="242"/>
      <c r="T181" s="243"/>
      <c r="U181" s="13"/>
      <c r="V181" s="13"/>
      <c r="W181" s="13"/>
      <c r="X181" s="13"/>
      <c r="Y181" s="13"/>
      <c r="Z181" s="13"/>
      <c r="AA181" s="13"/>
      <c r="AB181" s="13"/>
      <c r="AC181" s="13"/>
      <c r="AD181" s="13"/>
      <c r="AE181" s="13"/>
      <c r="AT181" s="244" t="s">
        <v>225</v>
      </c>
      <c r="AU181" s="244" t="s">
        <v>85</v>
      </c>
      <c r="AV181" s="13" t="s">
        <v>83</v>
      </c>
      <c r="AW181" s="13" t="s">
        <v>38</v>
      </c>
      <c r="AX181" s="13" t="s">
        <v>76</v>
      </c>
      <c r="AY181" s="244" t="s">
        <v>214</v>
      </c>
    </row>
    <row r="182" s="14" customFormat="1">
      <c r="A182" s="14"/>
      <c r="B182" s="245"/>
      <c r="C182" s="246"/>
      <c r="D182" s="236" t="s">
        <v>225</v>
      </c>
      <c r="E182" s="247" t="s">
        <v>32</v>
      </c>
      <c r="F182" s="248" t="s">
        <v>890</v>
      </c>
      <c r="G182" s="246"/>
      <c r="H182" s="249">
        <v>79.799999999999997</v>
      </c>
      <c r="I182" s="250"/>
      <c r="J182" s="246"/>
      <c r="K182" s="246"/>
      <c r="L182" s="251"/>
      <c r="M182" s="252"/>
      <c r="N182" s="253"/>
      <c r="O182" s="253"/>
      <c r="P182" s="253"/>
      <c r="Q182" s="253"/>
      <c r="R182" s="253"/>
      <c r="S182" s="253"/>
      <c r="T182" s="254"/>
      <c r="U182" s="14"/>
      <c r="V182" s="14"/>
      <c r="W182" s="14"/>
      <c r="X182" s="14"/>
      <c r="Y182" s="14"/>
      <c r="Z182" s="14"/>
      <c r="AA182" s="14"/>
      <c r="AB182" s="14"/>
      <c r="AC182" s="14"/>
      <c r="AD182" s="14"/>
      <c r="AE182" s="14"/>
      <c r="AT182" s="255" t="s">
        <v>225</v>
      </c>
      <c r="AU182" s="255" t="s">
        <v>85</v>
      </c>
      <c r="AV182" s="14" t="s">
        <v>85</v>
      </c>
      <c r="AW182" s="14" t="s">
        <v>38</v>
      </c>
      <c r="AX182" s="14" t="s">
        <v>76</v>
      </c>
      <c r="AY182" s="255" t="s">
        <v>214</v>
      </c>
    </row>
    <row r="183" s="14" customFormat="1">
      <c r="A183" s="14"/>
      <c r="B183" s="245"/>
      <c r="C183" s="246"/>
      <c r="D183" s="236" t="s">
        <v>225</v>
      </c>
      <c r="E183" s="247" t="s">
        <v>32</v>
      </c>
      <c r="F183" s="248" t="s">
        <v>891</v>
      </c>
      <c r="G183" s="246"/>
      <c r="H183" s="249">
        <v>21.600000000000001</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225</v>
      </c>
      <c r="AU183" s="255" t="s">
        <v>85</v>
      </c>
      <c r="AV183" s="14" t="s">
        <v>85</v>
      </c>
      <c r="AW183" s="14" t="s">
        <v>38</v>
      </c>
      <c r="AX183" s="14" t="s">
        <v>76</v>
      </c>
      <c r="AY183" s="255" t="s">
        <v>214</v>
      </c>
    </row>
    <row r="184" s="14" customFormat="1">
      <c r="A184" s="14"/>
      <c r="B184" s="245"/>
      <c r="C184" s="246"/>
      <c r="D184" s="236" t="s">
        <v>225</v>
      </c>
      <c r="E184" s="247" t="s">
        <v>32</v>
      </c>
      <c r="F184" s="248" t="s">
        <v>892</v>
      </c>
      <c r="G184" s="246"/>
      <c r="H184" s="249">
        <v>29.399999999999999</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225</v>
      </c>
      <c r="AU184" s="255" t="s">
        <v>85</v>
      </c>
      <c r="AV184" s="14" t="s">
        <v>85</v>
      </c>
      <c r="AW184" s="14" t="s">
        <v>38</v>
      </c>
      <c r="AX184" s="14" t="s">
        <v>76</v>
      </c>
      <c r="AY184" s="255" t="s">
        <v>214</v>
      </c>
    </row>
    <row r="185" s="13" customFormat="1">
      <c r="A185" s="13"/>
      <c r="B185" s="234"/>
      <c r="C185" s="235"/>
      <c r="D185" s="236" t="s">
        <v>225</v>
      </c>
      <c r="E185" s="237" t="s">
        <v>32</v>
      </c>
      <c r="F185" s="238" t="s">
        <v>893</v>
      </c>
      <c r="G185" s="235"/>
      <c r="H185" s="237" t="s">
        <v>32</v>
      </c>
      <c r="I185" s="239"/>
      <c r="J185" s="235"/>
      <c r="K185" s="235"/>
      <c r="L185" s="240"/>
      <c r="M185" s="241"/>
      <c r="N185" s="242"/>
      <c r="O185" s="242"/>
      <c r="P185" s="242"/>
      <c r="Q185" s="242"/>
      <c r="R185" s="242"/>
      <c r="S185" s="242"/>
      <c r="T185" s="243"/>
      <c r="U185" s="13"/>
      <c r="V185" s="13"/>
      <c r="W185" s="13"/>
      <c r="X185" s="13"/>
      <c r="Y185" s="13"/>
      <c r="Z185" s="13"/>
      <c r="AA185" s="13"/>
      <c r="AB185" s="13"/>
      <c r="AC185" s="13"/>
      <c r="AD185" s="13"/>
      <c r="AE185" s="13"/>
      <c r="AT185" s="244" t="s">
        <v>225</v>
      </c>
      <c r="AU185" s="244" t="s">
        <v>85</v>
      </c>
      <c r="AV185" s="13" t="s">
        <v>83</v>
      </c>
      <c r="AW185" s="13" t="s">
        <v>38</v>
      </c>
      <c r="AX185" s="13" t="s">
        <v>76</v>
      </c>
      <c r="AY185" s="244" t="s">
        <v>214</v>
      </c>
    </row>
    <row r="186" s="14" customFormat="1">
      <c r="A186" s="14"/>
      <c r="B186" s="245"/>
      <c r="C186" s="246"/>
      <c r="D186" s="236" t="s">
        <v>225</v>
      </c>
      <c r="E186" s="247" t="s">
        <v>32</v>
      </c>
      <c r="F186" s="248" t="s">
        <v>894</v>
      </c>
      <c r="G186" s="246"/>
      <c r="H186" s="249">
        <v>7.7999999999999998</v>
      </c>
      <c r="I186" s="250"/>
      <c r="J186" s="246"/>
      <c r="K186" s="246"/>
      <c r="L186" s="251"/>
      <c r="M186" s="252"/>
      <c r="N186" s="253"/>
      <c r="O186" s="253"/>
      <c r="P186" s="253"/>
      <c r="Q186" s="253"/>
      <c r="R186" s="253"/>
      <c r="S186" s="253"/>
      <c r="T186" s="254"/>
      <c r="U186" s="14"/>
      <c r="V186" s="14"/>
      <c r="W186" s="14"/>
      <c r="X186" s="14"/>
      <c r="Y186" s="14"/>
      <c r="Z186" s="14"/>
      <c r="AA186" s="14"/>
      <c r="AB186" s="14"/>
      <c r="AC186" s="14"/>
      <c r="AD186" s="14"/>
      <c r="AE186" s="14"/>
      <c r="AT186" s="255" t="s">
        <v>225</v>
      </c>
      <c r="AU186" s="255" t="s">
        <v>85</v>
      </c>
      <c r="AV186" s="14" t="s">
        <v>85</v>
      </c>
      <c r="AW186" s="14" t="s">
        <v>38</v>
      </c>
      <c r="AX186" s="14" t="s">
        <v>76</v>
      </c>
      <c r="AY186" s="255" t="s">
        <v>214</v>
      </c>
    </row>
    <row r="187" s="14" customFormat="1">
      <c r="A187" s="14"/>
      <c r="B187" s="245"/>
      <c r="C187" s="246"/>
      <c r="D187" s="236" t="s">
        <v>225</v>
      </c>
      <c r="E187" s="247" t="s">
        <v>32</v>
      </c>
      <c r="F187" s="248" t="s">
        <v>895</v>
      </c>
      <c r="G187" s="246"/>
      <c r="H187" s="249">
        <v>23.699999999999999</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225</v>
      </c>
      <c r="AU187" s="255" t="s">
        <v>85</v>
      </c>
      <c r="AV187" s="14" t="s">
        <v>85</v>
      </c>
      <c r="AW187" s="14" t="s">
        <v>38</v>
      </c>
      <c r="AX187" s="14" t="s">
        <v>76</v>
      </c>
      <c r="AY187" s="255" t="s">
        <v>214</v>
      </c>
    </row>
    <row r="188" s="14" customFormat="1">
      <c r="A188" s="14"/>
      <c r="B188" s="245"/>
      <c r="C188" s="246"/>
      <c r="D188" s="236" t="s">
        <v>225</v>
      </c>
      <c r="E188" s="247" t="s">
        <v>32</v>
      </c>
      <c r="F188" s="248" t="s">
        <v>896</v>
      </c>
      <c r="G188" s="246"/>
      <c r="H188" s="249">
        <v>10.5</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225</v>
      </c>
      <c r="AU188" s="255" t="s">
        <v>85</v>
      </c>
      <c r="AV188" s="14" t="s">
        <v>85</v>
      </c>
      <c r="AW188" s="14" t="s">
        <v>38</v>
      </c>
      <c r="AX188" s="14" t="s">
        <v>76</v>
      </c>
      <c r="AY188" s="255" t="s">
        <v>214</v>
      </c>
    </row>
    <row r="189" s="14" customFormat="1">
      <c r="A189" s="14"/>
      <c r="B189" s="245"/>
      <c r="C189" s="246"/>
      <c r="D189" s="236" t="s">
        <v>225</v>
      </c>
      <c r="E189" s="247" t="s">
        <v>32</v>
      </c>
      <c r="F189" s="248" t="s">
        <v>897</v>
      </c>
      <c r="G189" s="246"/>
      <c r="H189" s="249">
        <v>7.2000000000000002</v>
      </c>
      <c r="I189" s="250"/>
      <c r="J189" s="246"/>
      <c r="K189" s="246"/>
      <c r="L189" s="251"/>
      <c r="M189" s="252"/>
      <c r="N189" s="253"/>
      <c r="O189" s="253"/>
      <c r="P189" s="253"/>
      <c r="Q189" s="253"/>
      <c r="R189" s="253"/>
      <c r="S189" s="253"/>
      <c r="T189" s="254"/>
      <c r="U189" s="14"/>
      <c r="V189" s="14"/>
      <c r="W189" s="14"/>
      <c r="X189" s="14"/>
      <c r="Y189" s="14"/>
      <c r="Z189" s="14"/>
      <c r="AA189" s="14"/>
      <c r="AB189" s="14"/>
      <c r="AC189" s="14"/>
      <c r="AD189" s="14"/>
      <c r="AE189" s="14"/>
      <c r="AT189" s="255" t="s">
        <v>225</v>
      </c>
      <c r="AU189" s="255" t="s">
        <v>85</v>
      </c>
      <c r="AV189" s="14" t="s">
        <v>85</v>
      </c>
      <c r="AW189" s="14" t="s">
        <v>38</v>
      </c>
      <c r="AX189" s="14" t="s">
        <v>76</v>
      </c>
      <c r="AY189" s="255" t="s">
        <v>214</v>
      </c>
    </row>
    <row r="190" s="14" customFormat="1">
      <c r="A190" s="14"/>
      <c r="B190" s="245"/>
      <c r="C190" s="246"/>
      <c r="D190" s="236" t="s">
        <v>225</v>
      </c>
      <c r="E190" s="247" t="s">
        <v>32</v>
      </c>
      <c r="F190" s="248" t="s">
        <v>898</v>
      </c>
      <c r="G190" s="246"/>
      <c r="H190" s="249">
        <v>16.5</v>
      </c>
      <c r="I190" s="250"/>
      <c r="J190" s="246"/>
      <c r="K190" s="246"/>
      <c r="L190" s="251"/>
      <c r="M190" s="252"/>
      <c r="N190" s="253"/>
      <c r="O190" s="253"/>
      <c r="P190" s="253"/>
      <c r="Q190" s="253"/>
      <c r="R190" s="253"/>
      <c r="S190" s="253"/>
      <c r="T190" s="254"/>
      <c r="U190" s="14"/>
      <c r="V190" s="14"/>
      <c r="W190" s="14"/>
      <c r="X190" s="14"/>
      <c r="Y190" s="14"/>
      <c r="Z190" s="14"/>
      <c r="AA190" s="14"/>
      <c r="AB190" s="14"/>
      <c r="AC190" s="14"/>
      <c r="AD190" s="14"/>
      <c r="AE190" s="14"/>
      <c r="AT190" s="255" t="s">
        <v>225</v>
      </c>
      <c r="AU190" s="255" t="s">
        <v>85</v>
      </c>
      <c r="AV190" s="14" t="s">
        <v>85</v>
      </c>
      <c r="AW190" s="14" t="s">
        <v>38</v>
      </c>
      <c r="AX190" s="14" t="s">
        <v>76</v>
      </c>
      <c r="AY190" s="255" t="s">
        <v>214</v>
      </c>
    </row>
    <row r="191" s="14" customFormat="1">
      <c r="A191" s="14"/>
      <c r="B191" s="245"/>
      <c r="C191" s="246"/>
      <c r="D191" s="236" t="s">
        <v>225</v>
      </c>
      <c r="E191" s="247" t="s">
        <v>32</v>
      </c>
      <c r="F191" s="248" t="s">
        <v>899</v>
      </c>
      <c r="G191" s="246"/>
      <c r="H191" s="249">
        <v>16.800000000000001</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225</v>
      </c>
      <c r="AU191" s="255" t="s">
        <v>85</v>
      </c>
      <c r="AV191" s="14" t="s">
        <v>85</v>
      </c>
      <c r="AW191" s="14" t="s">
        <v>38</v>
      </c>
      <c r="AX191" s="14" t="s">
        <v>76</v>
      </c>
      <c r="AY191" s="255" t="s">
        <v>214</v>
      </c>
    </row>
    <row r="192" s="14" customFormat="1">
      <c r="A192" s="14"/>
      <c r="B192" s="245"/>
      <c r="C192" s="246"/>
      <c r="D192" s="236" t="s">
        <v>225</v>
      </c>
      <c r="E192" s="247" t="s">
        <v>32</v>
      </c>
      <c r="F192" s="248" t="s">
        <v>900</v>
      </c>
      <c r="G192" s="246"/>
      <c r="H192" s="249">
        <v>7</v>
      </c>
      <c r="I192" s="250"/>
      <c r="J192" s="246"/>
      <c r="K192" s="246"/>
      <c r="L192" s="251"/>
      <c r="M192" s="252"/>
      <c r="N192" s="253"/>
      <c r="O192" s="253"/>
      <c r="P192" s="253"/>
      <c r="Q192" s="253"/>
      <c r="R192" s="253"/>
      <c r="S192" s="253"/>
      <c r="T192" s="254"/>
      <c r="U192" s="14"/>
      <c r="V192" s="14"/>
      <c r="W192" s="14"/>
      <c r="X192" s="14"/>
      <c r="Y192" s="14"/>
      <c r="Z192" s="14"/>
      <c r="AA192" s="14"/>
      <c r="AB192" s="14"/>
      <c r="AC192" s="14"/>
      <c r="AD192" s="14"/>
      <c r="AE192" s="14"/>
      <c r="AT192" s="255" t="s">
        <v>225</v>
      </c>
      <c r="AU192" s="255" t="s">
        <v>85</v>
      </c>
      <c r="AV192" s="14" t="s">
        <v>85</v>
      </c>
      <c r="AW192" s="14" t="s">
        <v>38</v>
      </c>
      <c r="AX192" s="14" t="s">
        <v>76</v>
      </c>
      <c r="AY192" s="255" t="s">
        <v>214</v>
      </c>
    </row>
    <row r="193" s="14" customFormat="1">
      <c r="A193" s="14"/>
      <c r="B193" s="245"/>
      <c r="C193" s="246"/>
      <c r="D193" s="236" t="s">
        <v>225</v>
      </c>
      <c r="E193" s="247" t="s">
        <v>32</v>
      </c>
      <c r="F193" s="248" t="s">
        <v>901</v>
      </c>
      <c r="G193" s="246"/>
      <c r="H193" s="249">
        <v>15.4</v>
      </c>
      <c r="I193" s="250"/>
      <c r="J193" s="246"/>
      <c r="K193" s="246"/>
      <c r="L193" s="251"/>
      <c r="M193" s="252"/>
      <c r="N193" s="253"/>
      <c r="O193" s="253"/>
      <c r="P193" s="253"/>
      <c r="Q193" s="253"/>
      <c r="R193" s="253"/>
      <c r="S193" s="253"/>
      <c r="T193" s="254"/>
      <c r="U193" s="14"/>
      <c r="V193" s="14"/>
      <c r="W193" s="14"/>
      <c r="X193" s="14"/>
      <c r="Y193" s="14"/>
      <c r="Z193" s="14"/>
      <c r="AA193" s="14"/>
      <c r="AB193" s="14"/>
      <c r="AC193" s="14"/>
      <c r="AD193" s="14"/>
      <c r="AE193" s="14"/>
      <c r="AT193" s="255" t="s">
        <v>225</v>
      </c>
      <c r="AU193" s="255" t="s">
        <v>85</v>
      </c>
      <c r="AV193" s="14" t="s">
        <v>85</v>
      </c>
      <c r="AW193" s="14" t="s">
        <v>38</v>
      </c>
      <c r="AX193" s="14" t="s">
        <v>76</v>
      </c>
      <c r="AY193" s="255" t="s">
        <v>214</v>
      </c>
    </row>
    <row r="194" s="13" customFormat="1">
      <c r="A194" s="13"/>
      <c r="B194" s="234"/>
      <c r="C194" s="235"/>
      <c r="D194" s="236" t="s">
        <v>225</v>
      </c>
      <c r="E194" s="237" t="s">
        <v>32</v>
      </c>
      <c r="F194" s="238" t="s">
        <v>902</v>
      </c>
      <c r="G194" s="235"/>
      <c r="H194" s="237" t="s">
        <v>32</v>
      </c>
      <c r="I194" s="239"/>
      <c r="J194" s="235"/>
      <c r="K194" s="235"/>
      <c r="L194" s="240"/>
      <c r="M194" s="241"/>
      <c r="N194" s="242"/>
      <c r="O194" s="242"/>
      <c r="P194" s="242"/>
      <c r="Q194" s="242"/>
      <c r="R194" s="242"/>
      <c r="S194" s="242"/>
      <c r="T194" s="243"/>
      <c r="U194" s="13"/>
      <c r="V194" s="13"/>
      <c r="W194" s="13"/>
      <c r="X194" s="13"/>
      <c r="Y194" s="13"/>
      <c r="Z194" s="13"/>
      <c r="AA194" s="13"/>
      <c r="AB194" s="13"/>
      <c r="AC194" s="13"/>
      <c r="AD194" s="13"/>
      <c r="AE194" s="13"/>
      <c r="AT194" s="244" t="s">
        <v>225</v>
      </c>
      <c r="AU194" s="244" t="s">
        <v>85</v>
      </c>
      <c r="AV194" s="13" t="s">
        <v>83</v>
      </c>
      <c r="AW194" s="13" t="s">
        <v>38</v>
      </c>
      <c r="AX194" s="13" t="s">
        <v>76</v>
      </c>
      <c r="AY194" s="244" t="s">
        <v>214</v>
      </c>
    </row>
    <row r="195" s="14" customFormat="1">
      <c r="A195" s="14"/>
      <c r="B195" s="245"/>
      <c r="C195" s="246"/>
      <c r="D195" s="236" t="s">
        <v>225</v>
      </c>
      <c r="E195" s="247" t="s">
        <v>32</v>
      </c>
      <c r="F195" s="248" t="s">
        <v>903</v>
      </c>
      <c r="G195" s="246"/>
      <c r="H195" s="249">
        <v>7.7999999999999998</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225</v>
      </c>
      <c r="AU195" s="255" t="s">
        <v>85</v>
      </c>
      <c r="AV195" s="14" t="s">
        <v>85</v>
      </c>
      <c r="AW195" s="14" t="s">
        <v>38</v>
      </c>
      <c r="AX195" s="14" t="s">
        <v>76</v>
      </c>
      <c r="AY195" s="255" t="s">
        <v>214</v>
      </c>
    </row>
    <row r="196" s="14" customFormat="1">
      <c r="A196" s="14"/>
      <c r="B196" s="245"/>
      <c r="C196" s="246"/>
      <c r="D196" s="236" t="s">
        <v>225</v>
      </c>
      <c r="E196" s="247" t="s">
        <v>32</v>
      </c>
      <c r="F196" s="248" t="s">
        <v>895</v>
      </c>
      <c r="G196" s="246"/>
      <c r="H196" s="249">
        <v>23.699999999999999</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225</v>
      </c>
      <c r="AU196" s="255" t="s">
        <v>85</v>
      </c>
      <c r="AV196" s="14" t="s">
        <v>85</v>
      </c>
      <c r="AW196" s="14" t="s">
        <v>38</v>
      </c>
      <c r="AX196" s="14" t="s">
        <v>76</v>
      </c>
      <c r="AY196" s="255" t="s">
        <v>214</v>
      </c>
    </row>
    <row r="197" s="14" customFormat="1">
      <c r="A197" s="14"/>
      <c r="B197" s="245"/>
      <c r="C197" s="246"/>
      <c r="D197" s="236" t="s">
        <v>225</v>
      </c>
      <c r="E197" s="247" t="s">
        <v>32</v>
      </c>
      <c r="F197" s="248" t="s">
        <v>896</v>
      </c>
      <c r="G197" s="246"/>
      <c r="H197" s="249">
        <v>10.5</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225</v>
      </c>
      <c r="AU197" s="255" t="s">
        <v>85</v>
      </c>
      <c r="AV197" s="14" t="s">
        <v>85</v>
      </c>
      <c r="AW197" s="14" t="s">
        <v>38</v>
      </c>
      <c r="AX197" s="14" t="s">
        <v>76</v>
      </c>
      <c r="AY197" s="255" t="s">
        <v>214</v>
      </c>
    </row>
    <row r="198" s="14" customFormat="1">
      <c r="A198" s="14"/>
      <c r="B198" s="245"/>
      <c r="C198" s="246"/>
      <c r="D198" s="236" t="s">
        <v>225</v>
      </c>
      <c r="E198" s="247" t="s">
        <v>32</v>
      </c>
      <c r="F198" s="248" t="s">
        <v>904</v>
      </c>
      <c r="G198" s="246"/>
      <c r="H198" s="249">
        <v>14.4</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225</v>
      </c>
      <c r="AU198" s="255" t="s">
        <v>85</v>
      </c>
      <c r="AV198" s="14" t="s">
        <v>85</v>
      </c>
      <c r="AW198" s="14" t="s">
        <v>38</v>
      </c>
      <c r="AX198" s="14" t="s">
        <v>76</v>
      </c>
      <c r="AY198" s="255" t="s">
        <v>214</v>
      </c>
    </row>
    <row r="199" s="14" customFormat="1">
      <c r="A199" s="14"/>
      <c r="B199" s="245"/>
      <c r="C199" s="246"/>
      <c r="D199" s="236" t="s">
        <v>225</v>
      </c>
      <c r="E199" s="247" t="s">
        <v>32</v>
      </c>
      <c r="F199" s="248" t="s">
        <v>898</v>
      </c>
      <c r="G199" s="246"/>
      <c r="H199" s="249">
        <v>16.5</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225</v>
      </c>
      <c r="AU199" s="255" t="s">
        <v>85</v>
      </c>
      <c r="AV199" s="14" t="s">
        <v>85</v>
      </c>
      <c r="AW199" s="14" t="s">
        <v>38</v>
      </c>
      <c r="AX199" s="14" t="s">
        <v>76</v>
      </c>
      <c r="AY199" s="255" t="s">
        <v>214</v>
      </c>
    </row>
    <row r="200" s="14" customFormat="1">
      <c r="A200" s="14"/>
      <c r="B200" s="245"/>
      <c r="C200" s="246"/>
      <c r="D200" s="236" t="s">
        <v>225</v>
      </c>
      <c r="E200" s="247" t="s">
        <v>32</v>
      </c>
      <c r="F200" s="248" t="s">
        <v>899</v>
      </c>
      <c r="G200" s="246"/>
      <c r="H200" s="249">
        <v>16.800000000000001</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225</v>
      </c>
      <c r="AU200" s="255" t="s">
        <v>85</v>
      </c>
      <c r="AV200" s="14" t="s">
        <v>85</v>
      </c>
      <c r="AW200" s="14" t="s">
        <v>38</v>
      </c>
      <c r="AX200" s="14" t="s">
        <v>76</v>
      </c>
      <c r="AY200" s="255" t="s">
        <v>214</v>
      </c>
    </row>
    <row r="201" s="14" customFormat="1">
      <c r="A201" s="14"/>
      <c r="B201" s="245"/>
      <c r="C201" s="246"/>
      <c r="D201" s="236" t="s">
        <v>225</v>
      </c>
      <c r="E201" s="247" t="s">
        <v>32</v>
      </c>
      <c r="F201" s="248" t="s">
        <v>900</v>
      </c>
      <c r="G201" s="246"/>
      <c r="H201" s="249">
        <v>7</v>
      </c>
      <c r="I201" s="250"/>
      <c r="J201" s="246"/>
      <c r="K201" s="246"/>
      <c r="L201" s="251"/>
      <c r="M201" s="252"/>
      <c r="N201" s="253"/>
      <c r="O201" s="253"/>
      <c r="P201" s="253"/>
      <c r="Q201" s="253"/>
      <c r="R201" s="253"/>
      <c r="S201" s="253"/>
      <c r="T201" s="254"/>
      <c r="U201" s="14"/>
      <c r="V201" s="14"/>
      <c r="W201" s="14"/>
      <c r="X201" s="14"/>
      <c r="Y201" s="14"/>
      <c r="Z201" s="14"/>
      <c r="AA201" s="14"/>
      <c r="AB201" s="14"/>
      <c r="AC201" s="14"/>
      <c r="AD201" s="14"/>
      <c r="AE201" s="14"/>
      <c r="AT201" s="255" t="s">
        <v>225</v>
      </c>
      <c r="AU201" s="255" t="s">
        <v>85</v>
      </c>
      <c r="AV201" s="14" t="s">
        <v>85</v>
      </c>
      <c r="AW201" s="14" t="s">
        <v>38</v>
      </c>
      <c r="AX201" s="14" t="s">
        <v>76</v>
      </c>
      <c r="AY201" s="255" t="s">
        <v>214</v>
      </c>
    </row>
    <row r="202" s="14" customFormat="1">
      <c r="A202" s="14"/>
      <c r="B202" s="245"/>
      <c r="C202" s="246"/>
      <c r="D202" s="236" t="s">
        <v>225</v>
      </c>
      <c r="E202" s="247" t="s">
        <v>32</v>
      </c>
      <c r="F202" s="248" t="s">
        <v>901</v>
      </c>
      <c r="G202" s="246"/>
      <c r="H202" s="249">
        <v>15.4</v>
      </c>
      <c r="I202" s="250"/>
      <c r="J202" s="246"/>
      <c r="K202" s="246"/>
      <c r="L202" s="251"/>
      <c r="M202" s="252"/>
      <c r="N202" s="253"/>
      <c r="O202" s="253"/>
      <c r="P202" s="253"/>
      <c r="Q202" s="253"/>
      <c r="R202" s="253"/>
      <c r="S202" s="253"/>
      <c r="T202" s="254"/>
      <c r="U202" s="14"/>
      <c r="V202" s="14"/>
      <c r="W202" s="14"/>
      <c r="X202" s="14"/>
      <c r="Y202" s="14"/>
      <c r="Z202" s="14"/>
      <c r="AA202" s="14"/>
      <c r="AB202" s="14"/>
      <c r="AC202" s="14"/>
      <c r="AD202" s="14"/>
      <c r="AE202" s="14"/>
      <c r="AT202" s="255" t="s">
        <v>225</v>
      </c>
      <c r="AU202" s="255" t="s">
        <v>85</v>
      </c>
      <c r="AV202" s="14" t="s">
        <v>85</v>
      </c>
      <c r="AW202" s="14" t="s">
        <v>38</v>
      </c>
      <c r="AX202" s="14" t="s">
        <v>76</v>
      </c>
      <c r="AY202" s="255" t="s">
        <v>214</v>
      </c>
    </row>
    <row r="203" s="14" customFormat="1">
      <c r="A203" s="14"/>
      <c r="B203" s="245"/>
      <c r="C203" s="246"/>
      <c r="D203" s="236" t="s">
        <v>225</v>
      </c>
      <c r="E203" s="247" t="s">
        <v>32</v>
      </c>
      <c r="F203" s="248" t="s">
        <v>905</v>
      </c>
      <c r="G203" s="246"/>
      <c r="H203" s="249">
        <v>8.8000000000000007</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225</v>
      </c>
      <c r="AU203" s="255" t="s">
        <v>85</v>
      </c>
      <c r="AV203" s="14" t="s">
        <v>85</v>
      </c>
      <c r="AW203" s="14" t="s">
        <v>38</v>
      </c>
      <c r="AX203" s="14" t="s">
        <v>76</v>
      </c>
      <c r="AY203" s="255" t="s">
        <v>214</v>
      </c>
    </row>
    <row r="204" s="13" customFormat="1">
      <c r="A204" s="13"/>
      <c r="B204" s="234"/>
      <c r="C204" s="235"/>
      <c r="D204" s="236" t="s">
        <v>225</v>
      </c>
      <c r="E204" s="237" t="s">
        <v>32</v>
      </c>
      <c r="F204" s="238" t="s">
        <v>906</v>
      </c>
      <c r="G204" s="235"/>
      <c r="H204" s="237" t="s">
        <v>32</v>
      </c>
      <c r="I204" s="239"/>
      <c r="J204" s="235"/>
      <c r="K204" s="235"/>
      <c r="L204" s="240"/>
      <c r="M204" s="241"/>
      <c r="N204" s="242"/>
      <c r="O204" s="242"/>
      <c r="P204" s="242"/>
      <c r="Q204" s="242"/>
      <c r="R204" s="242"/>
      <c r="S204" s="242"/>
      <c r="T204" s="243"/>
      <c r="U204" s="13"/>
      <c r="V204" s="13"/>
      <c r="W204" s="13"/>
      <c r="X204" s="13"/>
      <c r="Y204" s="13"/>
      <c r="Z204" s="13"/>
      <c r="AA204" s="13"/>
      <c r="AB204" s="13"/>
      <c r="AC204" s="13"/>
      <c r="AD204" s="13"/>
      <c r="AE204" s="13"/>
      <c r="AT204" s="244" t="s">
        <v>225</v>
      </c>
      <c r="AU204" s="244" t="s">
        <v>85</v>
      </c>
      <c r="AV204" s="13" t="s">
        <v>83</v>
      </c>
      <c r="AW204" s="13" t="s">
        <v>38</v>
      </c>
      <c r="AX204" s="13" t="s">
        <v>76</v>
      </c>
      <c r="AY204" s="244" t="s">
        <v>214</v>
      </c>
    </row>
    <row r="205" s="14" customFormat="1">
      <c r="A205" s="14"/>
      <c r="B205" s="245"/>
      <c r="C205" s="246"/>
      <c r="D205" s="236" t="s">
        <v>225</v>
      </c>
      <c r="E205" s="247" t="s">
        <v>32</v>
      </c>
      <c r="F205" s="248" t="s">
        <v>907</v>
      </c>
      <c r="G205" s="246"/>
      <c r="H205" s="249">
        <v>7.7999999999999998</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225</v>
      </c>
      <c r="AU205" s="255" t="s">
        <v>85</v>
      </c>
      <c r="AV205" s="14" t="s">
        <v>85</v>
      </c>
      <c r="AW205" s="14" t="s">
        <v>38</v>
      </c>
      <c r="AX205" s="14" t="s">
        <v>76</v>
      </c>
      <c r="AY205" s="255" t="s">
        <v>214</v>
      </c>
    </row>
    <row r="206" s="14" customFormat="1">
      <c r="A206" s="14"/>
      <c r="B206" s="245"/>
      <c r="C206" s="246"/>
      <c r="D206" s="236" t="s">
        <v>225</v>
      </c>
      <c r="E206" s="247" t="s">
        <v>32</v>
      </c>
      <c r="F206" s="248" t="s">
        <v>908</v>
      </c>
      <c r="G206" s="246"/>
      <c r="H206" s="249">
        <v>23.699999999999999</v>
      </c>
      <c r="I206" s="250"/>
      <c r="J206" s="246"/>
      <c r="K206" s="246"/>
      <c r="L206" s="251"/>
      <c r="M206" s="252"/>
      <c r="N206" s="253"/>
      <c r="O206" s="253"/>
      <c r="P206" s="253"/>
      <c r="Q206" s="253"/>
      <c r="R206" s="253"/>
      <c r="S206" s="253"/>
      <c r="T206" s="254"/>
      <c r="U206" s="14"/>
      <c r="V206" s="14"/>
      <c r="W206" s="14"/>
      <c r="X206" s="14"/>
      <c r="Y206" s="14"/>
      <c r="Z206" s="14"/>
      <c r="AA206" s="14"/>
      <c r="AB206" s="14"/>
      <c r="AC206" s="14"/>
      <c r="AD206" s="14"/>
      <c r="AE206" s="14"/>
      <c r="AT206" s="255" t="s">
        <v>225</v>
      </c>
      <c r="AU206" s="255" t="s">
        <v>85</v>
      </c>
      <c r="AV206" s="14" t="s">
        <v>85</v>
      </c>
      <c r="AW206" s="14" t="s">
        <v>38</v>
      </c>
      <c r="AX206" s="14" t="s">
        <v>76</v>
      </c>
      <c r="AY206" s="255" t="s">
        <v>214</v>
      </c>
    </row>
    <row r="207" s="14" customFormat="1">
      <c r="A207" s="14"/>
      <c r="B207" s="245"/>
      <c r="C207" s="246"/>
      <c r="D207" s="236" t="s">
        <v>225</v>
      </c>
      <c r="E207" s="247" t="s">
        <v>32</v>
      </c>
      <c r="F207" s="248" t="s">
        <v>896</v>
      </c>
      <c r="G207" s="246"/>
      <c r="H207" s="249">
        <v>10.5</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225</v>
      </c>
      <c r="AU207" s="255" t="s">
        <v>85</v>
      </c>
      <c r="AV207" s="14" t="s">
        <v>85</v>
      </c>
      <c r="AW207" s="14" t="s">
        <v>38</v>
      </c>
      <c r="AX207" s="14" t="s">
        <v>76</v>
      </c>
      <c r="AY207" s="255" t="s">
        <v>214</v>
      </c>
    </row>
    <row r="208" s="14" customFormat="1">
      <c r="A208" s="14"/>
      <c r="B208" s="245"/>
      <c r="C208" s="246"/>
      <c r="D208" s="236" t="s">
        <v>225</v>
      </c>
      <c r="E208" s="247" t="s">
        <v>32</v>
      </c>
      <c r="F208" s="248" t="s">
        <v>904</v>
      </c>
      <c r="G208" s="246"/>
      <c r="H208" s="249">
        <v>14.4</v>
      </c>
      <c r="I208" s="250"/>
      <c r="J208" s="246"/>
      <c r="K208" s="246"/>
      <c r="L208" s="251"/>
      <c r="M208" s="252"/>
      <c r="N208" s="253"/>
      <c r="O208" s="253"/>
      <c r="P208" s="253"/>
      <c r="Q208" s="253"/>
      <c r="R208" s="253"/>
      <c r="S208" s="253"/>
      <c r="T208" s="254"/>
      <c r="U208" s="14"/>
      <c r="V208" s="14"/>
      <c r="W208" s="14"/>
      <c r="X208" s="14"/>
      <c r="Y208" s="14"/>
      <c r="Z208" s="14"/>
      <c r="AA208" s="14"/>
      <c r="AB208" s="14"/>
      <c r="AC208" s="14"/>
      <c r="AD208" s="14"/>
      <c r="AE208" s="14"/>
      <c r="AT208" s="255" t="s">
        <v>225</v>
      </c>
      <c r="AU208" s="255" t="s">
        <v>85</v>
      </c>
      <c r="AV208" s="14" t="s">
        <v>85</v>
      </c>
      <c r="AW208" s="14" t="s">
        <v>38</v>
      </c>
      <c r="AX208" s="14" t="s">
        <v>76</v>
      </c>
      <c r="AY208" s="255" t="s">
        <v>214</v>
      </c>
    </row>
    <row r="209" s="14" customFormat="1">
      <c r="A209" s="14"/>
      <c r="B209" s="245"/>
      <c r="C209" s="246"/>
      <c r="D209" s="236" t="s">
        <v>225</v>
      </c>
      <c r="E209" s="247" t="s">
        <v>32</v>
      </c>
      <c r="F209" s="248" t="s">
        <v>898</v>
      </c>
      <c r="G209" s="246"/>
      <c r="H209" s="249">
        <v>16.5</v>
      </c>
      <c r="I209" s="250"/>
      <c r="J209" s="246"/>
      <c r="K209" s="246"/>
      <c r="L209" s="251"/>
      <c r="M209" s="252"/>
      <c r="N209" s="253"/>
      <c r="O209" s="253"/>
      <c r="P209" s="253"/>
      <c r="Q209" s="253"/>
      <c r="R209" s="253"/>
      <c r="S209" s="253"/>
      <c r="T209" s="254"/>
      <c r="U209" s="14"/>
      <c r="V209" s="14"/>
      <c r="W209" s="14"/>
      <c r="X209" s="14"/>
      <c r="Y209" s="14"/>
      <c r="Z209" s="14"/>
      <c r="AA209" s="14"/>
      <c r="AB209" s="14"/>
      <c r="AC209" s="14"/>
      <c r="AD209" s="14"/>
      <c r="AE209" s="14"/>
      <c r="AT209" s="255" t="s">
        <v>225</v>
      </c>
      <c r="AU209" s="255" t="s">
        <v>85</v>
      </c>
      <c r="AV209" s="14" t="s">
        <v>85</v>
      </c>
      <c r="AW209" s="14" t="s">
        <v>38</v>
      </c>
      <c r="AX209" s="14" t="s">
        <v>76</v>
      </c>
      <c r="AY209" s="255" t="s">
        <v>214</v>
      </c>
    </row>
    <row r="210" s="14" customFormat="1">
      <c r="A210" s="14"/>
      <c r="B210" s="245"/>
      <c r="C210" s="246"/>
      <c r="D210" s="236" t="s">
        <v>225</v>
      </c>
      <c r="E210" s="247" t="s">
        <v>32</v>
      </c>
      <c r="F210" s="248" t="s">
        <v>909</v>
      </c>
      <c r="G210" s="246"/>
      <c r="H210" s="249">
        <v>16.800000000000001</v>
      </c>
      <c r="I210" s="250"/>
      <c r="J210" s="246"/>
      <c r="K210" s="246"/>
      <c r="L210" s="251"/>
      <c r="M210" s="252"/>
      <c r="N210" s="253"/>
      <c r="O210" s="253"/>
      <c r="P210" s="253"/>
      <c r="Q210" s="253"/>
      <c r="R210" s="253"/>
      <c r="S210" s="253"/>
      <c r="T210" s="254"/>
      <c r="U210" s="14"/>
      <c r="V210" s="14"/>
      <c r="W210" s="14"/>
      <c r="X210" s="14"/>
      <c r="Y210" s="14"/>
      <c r="Z210" s="14"/>
      <c r="AA210" s="14"/>
      <c r="AB210" s="14"/>
      <c r="AC210" s="14"/>
      <c r="AD210" s="14"/>
      <c r="AE210" s="14"/>
      <c r="AT210" s="255" t="s">
        <v>225</v>
      </c>
      <c r="AU210" s="255" t="s">
        <v>85</v>
      </c>
      <c r="AV210" s="14" t="s">
        <v>85</v>
      </c>
      <c r="AW210" s="14" t="s">
        <v>38</v>
      </c>
      <c r="AX210" s="14" t="s">
        <v>76</v>
      </c>
      <c r="AY210" s="255" t="s">
        <v>214</v>
      </c>
    </row>
    <row r="211" s="14" customFormat="1">
      <c r="A211" s="14"/>
      <c r="B211" s="245"/>
      <c r="C211" s="246"/>
      <c r="D211" s="236" t="s">
        <v>225</v>
      </c>
      <c r="E211" s="247" t="s">
        <v>32</v>
      </c>
      <c r="F211" s="248" t="s">
        <v>910</v>
      </c>
      <c r="G211" s="246"/>
      <c r="H211" s="249">
        <v>7</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225</v>
      </c>
      <c r="AU211" s="255" t="s">
        <v>85</v>
      </c>
      <c r="AV211" s="14" t="s">
        <v>85</v>
      </c>
      <c r="AW211" s="14" t="s">
        <v>38</v>
      </c>
      <c r="AX211" s="14" t="s">
        <v>76</v>
      </c>
      <c r="AY211" s="255" t="s">
        <v>214</v>
      </c>
    </row>
    <row r="212" s="14" customFormat="1">
      <c r="A212" s="14"/>
      <c r="B212" s="245"/>
      <c r="C212" s="246"/>
      <c r="D212" s="236" t="s">
        <v>225</v>
      </c>
      <c r="E212" s="247" t="s">
        <v>32</v>
      </c>
      <c r="F212" s="248" t="s">
        <v>911</v>
      </c>
      <c r="G212" s="246"/>
      <c r="H212" s="249">
        <v>7.7000000000000002</v>
      </c>
      <c r="I212" s="250"/>
      <c r="J212" s="246"/>
      <c r="K212" s="246"/>
      <c r="L212" s="251"/>
      <c r="M212" s="252"/>
      <c r="N212" s="253"/>
      <c r="O212" s="253"/>
      <c r="P212" s="253"/>
      <c r="Q212" s="253"/>
      <c r="R212" s="253"/>
      <c r="S212" s="253"/>
      <c r="T212" s="254"/>
      <c r="U212" s="14"/>
      <c r="V212" s="14"/>
      <c r="W212" s="14"/>
      <c r="X212" s="14"/>
      <c r="Y212" s="14"/>
      <c r="Z212" s="14"/>
      <c r="AA212" s="14"/>
      <c r="AB212" s="14"/>
      <c r="AC212" s="14"/>
      <c r="AD212" s="14"/>
      <c r="AE212" s="14"/>
      <c r="AT212" s="255" t="s">
        <v>225</v>
      </c>
      <c r="AU212" s="255" t="s">
        <v>85</v>
      </c>
      <c r="AV212" s="14" t="s">
        <v>85</v>
      </c>
      <c r="AW212" s="14" t="s">
        <v>38</v>
      </c>
      <c r="AX212" s="14" t="s">
        <v>76</v>
      </c>
      <c r="AY212" s="255" t="s">
        <v>214</v>
      </c>
    </row>
    <row r="213" s="14" customFormat="1">
      <c r="A213" s="14"/>
      <c r="B213" s="245"/>
      <c r="C213" s="246"/>
      <c r="D213" s="236" t="s">
        <v>225</v>
      </c>
      <c r="E213" s="247" t="s">
        <v>32</v>
      </c>
      <c r="F213" s="248" t="s">
        <v>905</v>
      </c>
      <c r="G213" s="246"/>
      <c r="H213" s="249">
        <v>8.8000000000000007</v>
      </c>
      <c r="I213" s="250"/>
      <c r="J213" s="246"/>
      <c r="K213" s="246"/>
      <c r="L213" s="251"/>
      <c r="M213" s="252"/>
      <c r="N213" s="253"/>
      <c r="O213" s="253"/>
      <c r="P213" s="253"/>
      <c r="Q213" s="253"/>
      <c r="R213" s="253"/>
      <c r="S213" s="253"/>
      <c r="T213" s="254"/>
      <c r="U213" s="14"/>
      <c r="V213" s="14"/>
      <c r="W213" s="14"/>
      <c r="X213" s="14"/>
      <c r="Y213" s="14"/>
      <c r="Z213" s="14"/>
      <c r="AA213" s="14"/>
      <c r="AB213" s="14"/>
      <c r="AC213" s="14"/>
      <c r="AD213" s="14"/>
      <c r="AE213" s="14"/>
      <c r="AT213" s="255" t="s">
        <v>225</v>
      </c>
      <c r="AU213" s="255" t="s">
        <v>85</v>
      </c>
      <c r="AV213" s="14" t="s">
        <v>85</v>
      </c>
      <c r="AW213" s="14" t="s">
        <v>38</v>
      </c>
      <c r="AX213" s="14" t="s">
        <v>76</v>
      </c>
      <c r="AY213" s="255" t="s">
        <v>214</v>
      </c>
    </row>
    <row r="214" s="13" customFormat="1">
      <c r="A214" s="13"/>
      <c r="B214" s="234"/>
      <c r="C214" s="235"/>
      <c r="D214" s="236" t="s">
        <v>225</v>
      </c>
      <c r="E214" s="237" t="s">
        <v>32</v>
      </c>
      <c r="F214" s="238" t="s">
        <v>912</v>
      </c>
      <c r="G214" s="235"/>
      <c r="H214" s="237" t="s">
        <v>32</v>
      </c>
      <c r="I214" s="239"/>
      <c r="J214" s="235"/>
      <c r="K214" s="235"/>
      <c r="L214" s="240"/>
      <c r="M214" s="241"/>
      <c r="N214" s="242"/>
      <c r="O214" s="242"/>
      <c r="P214" s="242"/>
      <c r="Q214" s="242"/>
      <c r="R214" s="242"/>
      <c r="S214" s="242"/>
      <c r="T214" s="243"/>
      <c r="U214" s="13"/>
      <c r="V214" s="13"/>
      <c r="W214" s="13"/>
      <c r="X214" s="13"/>
      <c r="Y214" s="13"/>
      <c r="Z214" s="13"/>
      <c r="AA214" s="13"/>
      <c r="AB214" s="13"/>
      <c r="AC214" s="13"/>
      <c r="AD214" s="13"/>
      <c r="AE214" s="13"/>
      <c r="AT214" s="244" t="s">
        <v>225</v>
      </c>
      <c r="AU214" s="244" t="s">
        <v>85</v>
      </c>
      <c r="AV214" s="13" t="s">
        <v>83</v>
      </c>
      <c r="AW214" s="13" t="s">
        <v>38</v>
      </c>
      <c r="AX214" s="13" t="s">
        <v>76</v>
      </c>
      <c r="AY214" s="244" t="s">
        <v>214</v>
      </c>
    </row>
    <row r="215" s="14" customFormat="1">
      <c r="A215" s="14"/>
      <c r="B215" s="245"/>
      <c r="C215" s="246"/>
      <c r="D215" s="236" t="s">
        <v>225</v>
      </c>
      <c r="E215" s="247" t="s">
        <v>32</v>
      </c>
      <c r="F215" s="248" t="s">
        <v>907</v>
      </c>
      <c r="G215" s="246"/>
      <c r="H215" s="249">
        <v>7.7999999999999998</v>
      </c>
      <c r="I215" s="250"/>
      <c r="J215" s="246"/>
      <c r="K215" s="246"/>
      <c r="L215" s="251"/>
      <c r="M215" s="252"/>
      <c r="N215" s="253"/>
      <c r="O215" s="253"/>
      <c r="P215" s="253"/>
      <c r="Q215" s="253"/>
      <c r="R215" s="253"/>
      <c r="S215" s="253"/>
      <c r="T215" s="254"/>
      <c r="U215" s="14"/>
      <c r="V215" s="14"/>
      <c r="W215" s="14"/>
      <c r="X215" s="14"/>
      <c r="Y215" s="14"/>
      <c r="Z215" s="14"/>
      <c r="AA215" s="14"/>
      <c r="AB215" s="14"/>
      <c r="AC215" s="14"/>
      <c r="AD215" s="14"/>
      <c r="AE215" s="14"/>
      <c r="AT215" s="255" t="s">
        <v>225</v>
      </c>
      <c r="AU215" s="255" t="s">
        <v>85</v>
      </c>
      <c r="AV215" s="14" t="s">
        <v>85</v>
      </c>
      <c r="AW215" s="14" t="s">
        <v>38</v>
      </c>
      <c r="AX215" s="14" t="s">
        <v>76</v>
      </c>
      <c r="AY215" s="255" t="s">
        <v>214</v>
      </c>
    </row>
    <row r="216" s="14" customFormat="1">
      <c r="A216" s="14"/>
      <c r="B216" s="245"/>
      <c r="C216" s="246"/>
      <c r="D216" s="236" t="s">
        <v>225</v>
      </c>
      <c r="E216" s="247" t="s">
        <v>32</v>
      </c>
      <c r="F216" s="248" t="s">
        <v>908</v>
      </c>
      <c r="G216" s="246"/>
      <c r="H216" s="249">
        <v>23.699999999999999</v>
      </c>
      <c r="I216" s="250"/>
      <c r="J216" s="246"/>
      <c r="K216" s="246"/>
      <c r="L216" s="251"/>
      <c r="M216" s="252"/>
      <c r="N216" s="253"/>
      <c r="O216" s="253"/>
      <c r="P216" s="253"/>
      <c r="Q216" s="253"/>
      <c r="R216" s="253"/>
      <c r="S216" s="253"/>
      <c r="T216" s="254"/>
      <c r="U216" s="14"/>
      <c r="V216" s="14"/>
      <c r="W216" s="14"/>
      <c r="X216" s="14"/>
      <c r="Y216" s="14"/>
      <c r="Z216" s="14"/>
      <c r="AA216" s="14"/>
      <c r="AB216" s="14"/>
      <c r="AC216" s="14"/>
      <c r="AD216" s="14"/>
      <c r="AE216" s="14"/>
      <c r="AT216" s="255" t="s">
        <v>225</v>
      </c>
      <c r="AU216" s="255" t="s">
        <v>85</v>
      </c>
      <c r="AV216" s="14" t="s">
        <v>85</v>
      </c>
      <c r="AW216" s="14" t="s">
        <v>38</v>
      </c>
      <c r="AX216" s="14" t="s">
        <v>76</v>
      </c>
      <c r="AY216" s="255" t="s">
        <v>214</v>
      </c>
    </row>
    <row r="217" s="14" customFormat="1">
      <c r="A217" s="14"/>
      <c r="B217" s="245"/>
      <c r="C217" s="246"/>
      <c r="D217" s="236" t="s">
        <v>225</v>
      </c>
      <c r="E217" s="247" t="s">
        <v>32</v>
      </c>
      <c r="F217" s="248" t="s">
        <v>896</v>
      </c>
      <c r="G217" s="246"/>
      <c r="H217" s="249">
        <v>10.5</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225</v>
      </c>
      <c r="AU217" s="255" t="s">
        <v>85</v>
      </c>
      <c r="AV217" s="14" t="s">
        <v>85</v>
      </c>
      <c r="AW217" s="14" t="s">
        <v>38</v>
      </c>
      <c r="AX217" s="14" t="s">
        <v>76</v>
      </c>
      <c r="AY217" s="255" t="s">
        <v>214</v>
      </c>
    </row>
    <row r="218" s="14" customFormat="1">
      <c r="A218" s="14"/>
      <c r="B218" s="245"/>
      <c r="C218" s="246"/>
      <c r="D218" s="236" t="s">
        <v>225</v>
      </c>
      <c r="E218" s="247" t="s">
        <v>32</v>
      </c>
      <c r="F218" s="248" t="s">
        <v>904</v>
      </c>
      <c r="G218" s="246"/>
      <c r="H218" s="249">
        <v>14.4</v>
      </c>
      <c r="I218" s="250"/>
      <c r="J218" s="246"/>
      <c r="K218" s="246"/>
      <c r="L218" s="251"/>
      <c r="M218" s="252"/>
      <c r="N218" s="253"/>
      <c r="O218" s="253"/>
      <c r="P218" s="253"/>
      <c r="Q218" s="253"/>
      <c r="R218" s="253"/>
      <c r="S218" s="253"/>
      <c r="T218" s="254"/>
      <c r="U218" s="14"/>
      <c r="V218" s="14"/>
      <c r="W218" s="14"/>
      <c r="X218" s="14"/>
      <c r="Y218" s="14"/>
      <c r="Z218" s="14"/>
      <c r="AA218" s="14"/>
      <c r="AB218" s="14"/>
      <c r="AC218" s="14"/>
      <c r="AD218" s="14"/>
      <c r="AE218" s="14"/>
      <c r="AT218" s="255" t="s">
        <v>225</v>
      </c>
      <c r="AU218" s="255" t="s">
        <v>85</v>
      </c>
      <c r="AV218" s="14" t="s">
        <v>85</v>
      </c>
      <c r="AW218" s="14" t="s">
        <v>38</v>
      </c>
      <c r="AX218" s="14" t="s">
        <v>76</v>
      </c>
      <c r="AY218" s="255" t="s">
        <v>214</v>
      </c>
    </row>
    <row r="219" s="14" customFormat="1">
      <c r="A219" s="14"/>
      <c r="B219" s="245"/>
      <c r="C219" s="246"/>
      <c r="D219" s="236" t="s">
        <v>225</v>
      </c>
      <c r="E219" s="247" t="s">
        <v>32</v>
      </c>
      <c r="F219" s="248" t="s">
        <v>898</v>
      </c>
      <c r="G219" s="246"/>
      <c r="H219" s="249">
        <v>16.5</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225</v>
      </c>
      <c r="AU219" s="255" t="s">
        <v>85</v>
      </c>
      <c r="AV219" s="14" t="s">
        <v>85</v>
      </c>
      <c r="AW219" s="14" t="s">
        <v>38</v>
      </c>
      <c r="AX219" s="14" t="s">
        <v>76</v>
      </c>
      <c r="AY219" s="255" t="s">
        <v>214</v>
      </c>
    </row>
    <row r="220" s="14" customFormat="1">
      <c r="A220" s="14"/>
      <c r="B220" s="245"/>
      <c r="C220" s="246"/>
      <c r="D220" s="236" t="s">
        <v>225</v>
      </c>
      <c r="E220" s="247" t="s">
        <v>32</v>
      </c>
      <c r="F220" s="248" t="s">
        <v>909</v>
      </c>
      <c r="G220" s="246"/>
      <c r="H220" s="249">
        <v>16.800000000000001</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225</v>
      </c>
      <c r="AU220" s="255" t="s">
        <v>85</v>
      </c>
      <c r="AV220" s="14" t="s">
        <v>85</v>
      </c>
      <c r="AW220" s="14" t="s">
        <v>38</v>
      </c>
      <c r="AX220" s="14" t="s">
        <v>76</v>
      </c>
      <c r="AY220" s="255" t="s">
        <v>214</v>
      </c>
    </row>
    <row r="221" s="14" customFormat="1">
      <c r="A221" s="14"/>
      <c r="B221" s="245"/>
      <c r="C221" s="246"/>
      <c r="D221" s="236" t="s">
        <v>225</v>
      </c>
      <c r="E221" s="247" t="s">
        <v>32</v>
      </c>
      <c r="F221" s="248" t="s">
        <v>910</v>
      </c>
      <c r="G221" s="246"/>
      <c r="H221" s="249">
        <v>7</v>
      </c>
      <c r="I221" s="250"/>
      <c r="J221" s="246"/>
      <c r="K221" s="246"/>
      <c r="L221" s="251"/>
      <c r="M221" s="252"/>
      <c r="N221" s="253"/>
      <c r="O221" s="253"/>
      <c r="P221" s="253"/>
      <c r="Q221" s="253"/>
      <c r="R221" s="253"/>
      <c r="S221" s="253"/>
      <c r="T221" s="254"/>
      <c r="U221" s="14"/>
      <c r="V221" s="14"/>
      <c r="W221" s="14"/>
      <c r="X221" s="14"/>
      <c r="Y221" s="14"/>
      <c r="Z221" s="14"/>
      <c r="AA221" s="14"/>
      <c r="AB221" s="14"/>
      <c r="AC221" s="14"/>
      <c r="AD221" s="14"/>
      <c r="AE221" s="14"/>
      <c r="AT221" s="255" t="s">
        <v>225</v>
      </c>
      <c r="AU221" s="255" t="s">
        <v>85</v>
      </c>
      <c r="AV221" s="14" t="s">
        <v>85</v>
      </c>
      <c r="AW221" s="14" t="s">
        <v>38</v>
      </c>
      <c r="AX221" s="14" t="s">
        <v>76</v>
      </c>
      <c r="AY221" s="255" t="s">
        <v>214</v>
      </c>
    </row>
    <row r="222" s="14" customFormat="1">
      <c r="A222" s="14"/>
      <c r="B222" s="245"/>
      <c r="C222" s="246"/>
      <c r="D222" s="236" t="s">
        <v>225</v>
      </c>
      <c r="E222" s="247" t="s">
        <v>32</v>
      </c>
      <c r="F222" s="248" t="s">
        <v>913</v>
      </c>
      <c r="G222" s="246"/>
      <c r="H222" s="249">
        <v>15.4</v>
      </c>
      <c r="I222" s="250"/>
      <c r="J222" s="246"/>
      <c r="K222" s="246"/>
      <c r="L222" s="251"/>
      <c r="M222" s="252"/>
      <c r="N222" s="253"/>
      <c r="O222" s="253"/>
      <c r="P222" s="253"/>
      <c r="Q222" s="253"/>
      <c r="R222" s="253"/>
      <c r="S222" s="253"/>
      <c r="T222" s="254"/>
      <c r="U222" s="14"/>
      <c r="V222" s="14"/>
      <c r="W222" s="14"/>
      <c r="X222" s="14"/>
      <c r="Y222" s="14"/>
      <c r="Z222" s="14"/>
      <c r="AA222" s="14"/>
      <c r="AB222" s="14"/>
      <c r="AC222" s="14"/>
      <c r="AD222" s="14"/>
      <c r="AE222" s="14"/>
      <c r="AT222" s="255" t="s">
        <v>225</v>
      </c>
      <c r="AU222" s="255" t="s">
        <v>85</v>
      </c>
      <c r="AV222" s="14" t="s">
        <v>85</v>
      </c>
      <c r="AW222" s="14" t="s">
        <v>38</v>
      </c>
      <c r="AX222" s="14" t="s">
        <v>76</v>
      </c>
      <c r="AY222" s="255" t="s">
        <v>214</v>
      </c>
    </row>
    <row r="223" s="14" customFormat="1">
      <c r="A223" s="14"/>
      <c r="B223" s="245"/>
      <c r="C223" s="246"/>
      <c r="D223" s="236" t="s">
        <v>225</v>
      </c>
      <c r="E223" s="247" t="s">
        <v>32</v>
      </c>
      <c r="F223" s="248" t="s">
        <v>905</v>
      </c>
      <c r="G223" s="246"/>
      <c r="H223" s="249">
        <v>8.8000000000000007</v>
      </c>
      <c r="I223" s="250"/>
      <c r="J223" s="246"/>
      <c r="K223" s="246"/>
      <c r="L223" s="251"/>
      <c r="M223" s="252"/>
      <c r="N223" s="253"/>
      <c r="O223" s="253"/>
      <c r="P223" s="253"/>
      <c r="Q223" s="253"/>
      <c r="R223" s="253"/>
      <c r="S223" s="253"/>
      <c r="T223" s="254"/>
      <c r="U223" s="14"/>
      <c r="V223" s="14"/>
      <c r="W223" s="14"/>
      <c r="X223" s="14"/>
      <c r="Y223" s="14"/>
      <c r="Z223" s="14"/>
      <c r="AA223" s="14"/>
      <c r="AB223" s="14"/>
      <c r="AC223" s="14"/>
      <c r="AD223" s="14"/>
      <c r="AE223" s="14"/>
      <c r="AT223" s="255" t="s">
        <v>225</v>
      </c>
      <c r="AU223" s="255" t="s">
        <v>85</v>
      </c>
      <c r="AV223" s="14" t="s">
        <v>85</v>
      </c>
      <c r="AW223" s="14" t="s">
        <v>38</v>
      </c>
      <c r="AX223" s="14" t="s">
        <v>76</v>
      </c>
      <c r="AY223" s="255" t="s">
        <v>214</v>
      </c>
    </row>
    <row r="224" s="13" customFormat="1">
      <c r="A224" s="13"/>
      <c r="B224" s="234"/>
      <c r="C224" s="235"/>
      <c r="D224" s="236" t="s">
        <v>225</v>
      </c>
      <c r="E224" s="237" t="s">
        <v>32</v>
      </c>
      <c r="F224" s="238" t="s">
        <v>914</v>
      </c>
      <c r="G224" s="235"/>
      <c r="H224" s="237" t="s">
        <v>32</v>
      </c>
      <c r="I224" s="239"/>
      <c r="J224" s="235"/>
      <c r="K224" s="235"/>
      <c r="L224" s="240"/>
      <c r="M224" s="241"/>
      <c r="N224" s="242"/>
      <c r="O224" s="242"/>
      <c r="P224" s="242"/>
      <c r="Q224" s="242"/>
      <c r="R224" s="242"/>
      <c r="S224" s="242"/>
      <c r="T224" s="243"/>
      <c r="U224" s="13"/>
      <c r="V224" s="13"/>
      <c r="W224" s="13"/>
      <c r="X224" s="13"/>
      <c r="Y224" s="13"/>
      <c r="Z224" s="13"/>
      <c r="AA224" s="13"/>
      <c r="AB224" s="13"/>
      <c r="AC224" s="13"/>
      <c r="AD224" s="13"/>
      <c r="AE224" s="13"/>
      <c r="AT224" s="244" t="s">
        <v>225</v>
      </c>
      <c r="AU224" s="244" t="s">
        <v>85</v>
      </c>
      <c r="AV224" s="13" t="s">
        <v>83</v>
      </c>
      <c r="AW224" s="13" t="s">
        <v>38</v>
      </c>
      <c r="AX224" s="13" t="s">
        <v>76</v>
      </c>
      <c r="AY224" s="244" t="s">
        <v>214</v>
      </c>
    </row>
    <row r="225" s="14" customFormat="1">
      <c r="A225" s="14"/>
      <c r="B225" s="245"/>
      <c r="C225" s="246"/>
      <c r="D225" s="236" t="s">
        <v>225</v>
      </c>
      <c r="E225" s="247" t="s">
        <v>32</v>
      </c>
      <c r="F225" s="248" t="s">
        <v>915</v>
      </c>
      <c r="G225" s="246"/>
      <c r="H225" s="249">
        <v>3.5</v>
      </c>
      <c r="I225" s="250"/>
      <c r="J225" s="246"/>
      <c r="K225" s="246"/>
      <c r="L225" s="251"/>
      <c r="M225" s="252"/>
      <c r="N225" s="253"/>
      <c r="O225" s="253"/>
      <c r="P225" s="253"/>
      <c r="Q225" s="253"/>
      <c r="R225" s="253"/>
      <c r="S225" s="253"/>
      <c r="T225" s="254"/>
      <c r="U225" s="14"/>
      <c r="V225" s="14"/>
      <c r="W225" s="14"/>
      <c r="X225" s="14"/>
      <c r="Y225" s="14"/>
      <c r="Z225" s="14"/>
      <c r="AA225" s="14"/>
      <c r="AB225" s="14"/>
      <c r="AC225" s="14"/>
      <c r="AD225" s="14"/>
      <c r="AE225" s="14"/>
      <c r="AT225" s="255" t="s">
        <v>225</v>
      </c>
      <c r="AU225" s="255" t="s">
        <v>85</v>
      </c>
      <c r="AV225" s="14" t="s">
        <v>85</v>
      </c>
      <c r="AW225" s="14" t="s">
        <v>38</v>
      </c>
      <c r="AX225" s="14" t="s">
        <v>76</v>
      </c>
      <c r="AY225" s="255" t="s">
        <v>214</v>
      </c>
    </row>
    <row r="226" s="14" customFormat="1">
      <c r="A226" s="14"/>
      <c r="B226" s="245"/>
      <c r="C226" s="246"/>
      <c r="D226" s="236" t="s">
        <v>225</v>
      </c>
      <c r="E226" s="247" t="s">
        <v>32</v>
      </c>
      <c r="F226" s="248" t="s">
        <v>904</v>
      </c>
      <c r="G226" s="246"/>
      <c r="H226" s="249">
        <v>14.4</v>
      </c>
      <c r="I226" s="250"/>
      <c r="J226" s="246"/>
      <c r="K226" s="246"/>
      <c r="L226" s="251"/>
      <c r="M226" s="252"/>
      <c r="N226" s="253"/>
      <c r="O226" s="253"/>
      <c r="P226" s="253"/>
      <c r="Q226" s="253"/>
      <c r="R226" s="253"/>
      <c r="S226" s="253"/>
      <c r="T226" s="254"/>
      <c r="U226" s="14"/>
      <c r="V226" s="14"/>
      <c r="W226" s="14"/>
      <c r="X226" s="14"/>
      <c r="Y226" s="14"/>
      <c r="Z226" s="14"/>
      <c r="AA226" s="14"/>
      <c r="AB226" s="14"/>
      <c r="AC226" s="14"/>
      <c r="AD226" s="14"/>
      <c r="AE226" s="14"/>
      <c r="AT226" s="255" t="s">
        <v>225</v>
      </c>
      <c r="AU226" s="255" t="s">
        <v>85</v>
      </c>
      <c r="AV226" s="14" t="s">
        <v>85</v>
      </c>
      <c r="AW226" s="14" t="s">
        <v>38</v>
      </c>
      <c r="AX226" s="14" t="s">
        <v>76</v>
      </c>
      <c r="AY226" s="255" t="s">
        <v>214</v>
      </c>
    </row>
    <row r="227" s="14" customFormat="1">
      <c r="A227" s="14"/>
      <c r="B227" s="245"/>
      <c r="C227" s="246"/>
      <c r="D227" s="236" t="s">
        <v>225</v>
      </c>
      <c r="E227" s="247" t="s">
        <v>32</v>
      </c>
      <c r="F227" s="248" t="s">
        <v>916</v>
      </c>
      <c r="G227" s="246"/>
      <c r="H227" s="249">
        <v>18.899999999999999</v>
      </c>
      <c r="I227" s="250"/>
      <c r="J227" s="246"/>
      <c r="K227" s="246"/>
      <c r="L227" s="251"/>
      <c r="M227" s="252"/>
      <c r="N227" s="253"/>
      <c r="O227" s="253"/>
      <c r="P227" s="253"/>
      <c r="Q227" s="253"/>
      <c r="R227" s="253"/>
      <c r="S227" s="253"/>
      <c r="T227" s="254"/>
      <c r="U227" s="14"/>
      <c r="V227" s="14"/>
      <c r="W227" s="14"/>
      <c r="X227" s="14"/>
      <c r="Y227" s="14"/>
      <c r="Z227" s="14"/>
      <c r="AA227" s="14"/>
      <c r="AB227" s="14"/>
      <c r="AC227" s="14"/>
      <c r="AD227" s="14"/>
      <c r="AE227" s="14"/>
      <c r="AT227" s="255" t="s">
        <v>225</v>
      </c>
      <c r="AU227" s="255" t="s">
        <v>85</v>
      </c>
      <c r="AV227" s="14" t="s">
        <v>85</v>
      </c>
      <c r="AW227" s="14" t="s">
        <v>38</v>
      </c>
      <c r="AX227" s="14" t="s">
        <v>76</v>
      </c>
      <c r="AY227" s="255" t="s">
        <v>214</v>
      </c>
    </row>
    <row r="228" s="14" customFormat="1">
      <c r="A228" s="14"/>
      <c r="B228" s="245"/>
      <c r="C228" s="246"/>
      <c r="D228" s="236" t="s">
        <v>225</v>
      </c>
      <c r="E228" s="247" t="s">
        <v>32</v>
      </c>
      <c r="F228" s="248" t="s">
        <v>917</v>
      </c>
      <c r="G228" s="246"/>
      <c r="H228" s="249">
        <v>7.7999999999999998</v>
      </c>
      <c r="I228" s="250"/>
      <c r="J228" s="246"/>
      <c r="K228" s="246"/>
      <c r="L228" s="251"/>
      <c r="M228" s="252"/>
      <c r="N228" s="253"/>
      <c r="O228" s="253"/>
      <c r="P228" s="253"/>
      <c r="Q228" s="253"/>
      <c r="R228" s="253"/>
      <c r="S228" s="253"/>
      <c r="T228" s="254"/>
      <c r="U228" s="14"/>
      <c r="V228" s="14"/>
      <c r="W228" s="14"/>
      <c r="X228" s="14"/>
      <c r="Y228" s="14"/>
      <c r="Z228" s="14"/>
      <c r="AA228" s="14"/>
      <c r="AB228" s="14"/>
      <c r="AC228" s="14"/>
      <c r="AD228" s="14"/>
      <c r="AE228" s="14"/>
      <c r="AT228" s="255" t="s">
        <v>225</v>
      </c>
      <c r="AU228" s="255" t="s">
        <v>85</v>
      </c>
      <c r="AV228" s="14" t="s">
        <v>85</v>
      </c>
      <c r="AW228" s="14" t="s">
        <v>38</v>
      </c>
      <c r="AX228" s="14" t="s">
        <v>76</v>
      </c>
      <c r="AY228" s="255" t="s">
        <v>214</v>
      </c>
    </row>
    <row r="229" s="14" customFormat="1">
      <c r="A229" s="14"/>
      <c r="B229" s="245"/>
      <c r="C229" s="246"/>
      <c r="D229" s="236" t="s">
        <v>225</v>
      </c>
      <c r="E229" s="247" t="s">
        <v>32</v>
      </c>
      <c r="F229" s="248" t="s">
        <v>918</v>
      </c>
      <c r="G229" s="246"/>
      <c r="H229" s="249">
        <v>9.5999999999999996</v>
      </c>
      <c r="I229" s="250"/>
      <c r="J229" s="246"/>
      <c r="K229" s="246"/>
      <c r="L229" s="251"/>
      <c r="M229" s="252"/>
      <c r="N229" s="253"/>
      <c r="O229" s="253"/>
      <c r="P229" s="253"/>
      <c r="Q229" s="253"/>
      <c r="R229" s="253"/>
      <c r="S229" s="253"/>
      <c r="T229" s="254"/>
      <c r="U229" s="14"/>
      <c r="V229" s="14"/>
      <c r="W229" s="14"/>
      <c r="X229" s="14"/>
      <c r="Y229" s="14"/>
      <c r="Z229" s="14"/>
      <c r="AA229" s="14"/>
      <c r="AB229" s="14"/>
      <c r="AC229" s="14"/>
      <c r="AD229" s="14"/>
      <c r="AE229" s="14"/>
      <c r="AT229" s="255" t="s">
        <v>225</v>
      </c>
      <c r="AU229" s="255" t="s">
        <v>85</v>
      </c>
      <c r="AV229" s="14" t="s">
        <v>85</v>
      </c>
      <c r="AW229" s="14" t="s">
        <v>38</v>
      </c>
      <c r="AX229" s="14" t="s">
        <v>76</v>
      </c>
      <c r="AY229" s="255" t="s">
        <v>214</v>
      </c>
    </row>
    <row r="230" s="14" customFormat="1">
      <c r="A230" s="14"/>
      <c r="B230" s="245"/>
      <c r="C230" s="246"/>
      <c r="D230" s="236" t="s">
        <v>225</v>
      </c>
      <c r="E230" s="247" t="s">
        <v>32</v>
      </c>
      <c r="F230" s="248" t="s">
        <v>919</v>
      </c>
      <c r="G230" s="246"/>
      <c r="H230" s="249">
        <v>19.199999999999999</v>
      </c>
      <c r="I230" s="250"/>
      <c r="J230" s="246"/>
      <c r="K230" s="246"/>
      <c r="L230" s="251"/>
      <c r="M230" s="252"/>
      <c r="N230" s="253"/>
      <c r="O230" s="253"/>
      <c r="P230" s="253"/>
      <c r="Q230" s="253"/>
      <c r="R230" s="253"/>
      <c r="S230" s="253"/>
      <c r="T230" s="254"/>
      <c r="U230" s="14"/>
      <c r="V230" s="14"/>
      <c r="W230" s="14"/>
      <c r="X230" s="14"/>
      <c r="Y230" s="14"/>
      <c r="Z230" s="14"/>
      <c r="AA230" s="14"/>
      <c r="AB230" s="14"/>
      <c r="AC230" s="14"/>
      <c r="AD230" s="14"/>
      <c r="AE230" s="14"/>
      <c r="AT230" s="255" t="s">
        <v>225</v>
      </c>
      <c r="AU230" s="255" t="s">
        <v>85</v>
      </c>
      <c r="AV230" s="14" t="s">
        <v>85</v>
      </c>
      <c r="AW230" s="14" t="s">
        <v>38</v>
      </c>
      <c r="AX230" s="14" t="s">
        <v>76</v>
      </c>
      <c r="AY230" s="255" t="s">
        <v>214</v>
      </c>
    </row>
    <row r="231" s="14" customFormat="1">
      <c r="A231" s="14"/>
      <c r="B231" s="245"/>
      <c r="C231" s="246"/>
      <c r="D231" s="236" t="s">
        <v>225</v>
      </c>
      <c r="E231" s="247" t="s">
        <v>32</v>
      </c>
      <c r="F231" s="248" t="s">
        <v>915</v>
      </c>
      <c r="G231" s="246"/>
      <c r="H231" s="249">
        <v>3.5</v>
      </c>
      <c r="I231" s="250"/>
      <c r="J231" s="246"/>
      <c r="K231" s="246"/>
      <c r="L231" s="251"/>
      <c r="M231" s="252"/>
      <c r="N231" s="253"/>
      <c r="O231" s="253"/>
      <c r="P231" s="253"/>
      <c r="Q231" s="253"/>
      <c r="R231" s="253"/>
      <c r="S231" s="253"/>
      <c r="T231" s="254"/>
      <c r="U231" s="14"/>
      <c r="V231" s="14"/>
      <c r="W231" s="14"/>
      <c r="X231" s="14"/>
      <c r="Y231" s="14"/>
      <c r="Z231" s="14"/>
      <c r="AA231" s="14"/>
      <c r="AB231" s="14"/>
      <c r="AC231" s="14"/>
      <c r="AD231" s="14"/>
      <c r="AE231" s="14"/>
      <c r="AT231" s="255" t="s">
        <v>225</v>
      </c>
      <c r="AU231" s="255" t="s">
        <v>85</v>
      </c>
      <c r="AV231" s="14" t="s">
        <v>85</v>
      </c>
      <c r="AW231" s="14" t="s">
        <v>38</v>
      </c>
      <c r="AX231" s="14" t="s">
        <v>76</v>
      </c>
      <c r="AY231" s="255" t="s">
        <v>214</v>
      </c>
    </row>
    <row r="232" s="14" customFormat="1">
      <c r="A232" s="14"/>
      <c r="B232" s="245"/>
      <c r="C232" s="246"/>
      <c r="D232" s="236" t="s">
        <v>225</v>
      </c>
      <c r="E232" s="247" t="s">
        <v>32</v>
      </c>
      <c r="F232" s="248" t="s">
        <v>920</v>
      </c>
      <c r="G232" s="246"/>
      <c r="H232" s="249">
        <v>5.2999999999999998</v>
      </c>
      <c r="I232" s="250"/>
      <c r="J232" s="246"/>
      <c r="K232" s="246"/>
      <c r="L232" s="251"/>
      <c r="M232" s="252"/>
      <c r="N232" s="253"/>
      <c r="O232" s="253"/>
      <c r="P232" s="253"/>
      <c r="Q232" s="253"/>
      <c r="R232" s="253"/>
      <c r="S232" s="253"/>
      <c r="T232" s="254"/>
      <c r="U232" s="14"/>
      <c r="V232" s="14"/>
      <c r="W232" s="14"/>
      <c r="X232" s="14"/>
      <c r="Y232" s="14"/>
      <c r="Z232" s="14"/>
      <c r="AA232" s="14"/>
      <c r="AB232" s="14"/>
      <c r="AC232" s="14"/>
      <c r="AD232" s="14"/>
      <c r="AE232" s="14"/>
      <c r="AT232" s="255" t="s">
        <v>225</v>
      </c>
      <c r="AU232" s="255" t="s">
        <v>85</v>
      </c>
      <c r="AV232" s="14" t="s">
        <v>85</v>
      </c>
      <c r="AW232" s="14" t="s">
        <v>38</v>
      </c>
      <c r="AX232" s="14" t="s">
        <v>76</v>
      </c>
      <c r="AY232" s="255" t="s">
        <v>214</v>
      </c>
    </row>
    <row r="233" s="14" customFormat="1">
      <c r="A233" s="14"/>
      <c r="B233" s="245"/>
      <c r="C233" s="246"/>
      <c r="D233" s="236" t="s">
        <v>225</v>
      </c>
      <c r="E233" s="247" t="s">
        <v>32</v>
      </c>
      <c r="F233" s="248" t="s">
        <v>905</v>
      </c>
      <c r="G233" s="246"/>
      <c r="H233" s="249">
        <v>8.8000000000000007</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225</v>
      </c>
      <c r="AU233" s="255" t="s">
        <v>85</v>
      </c>
      <c r="AV233" s="14" t="s">
        <v>85</v>
      </c>
      <c r="AW233" s="14" t="s">
        <v>38</v>
      </c>
      <c r="AX233" s="14" t="s">
        <v>76</v>
      </c>
      <c r="AY233" s="255" t="s">
        <v>214</v>
      </c>
    </row>
    <row r="234" s="15" customFormat="1">
      <c r="A234" s="15"/>
      <c r="B234" s="256"/>
      <c r="C234" s="257"/>
      <c r="D234" s="236" t="s">
        <v>225</v>
      </c>
      <c r="E234" s="258" t="s">
        <v>32</v>
      </c>
      <c r="F234" s="259" t="s">
        <v>256</v>
      </c>
      <c r="G234" s="257"/>
      <c r="H234" s="260">
        <v>920.69999999999959</v>
      </c>
      <c r="I234" s="261"/>
      <c r="J234" s="257"/>
      <c r="K234" s="257"/>
      <c r="L234" s="262"/>
      <c r="M234" s="263"/>
      <c r="N234" s="264"/>
      <c r="O234" s="264"/>
      <c r="P234" s="264"/>
      <c r="Q234" s="264"/>
      <c r="R234" s="264"/>
      <c r="S234" s="264"/>
      <c r="T234" s="265"/>
      <c r="U234" s="15"/>
      <c r="V234" s="15"/>
      <c r="W234" s="15"/>
      <c r="X234" s="15"/>
      <c r="Y234" s="15"/>
      <c r="Z234" s="15"/>
      <c r="AA234" s="15"/>
      <c r="AB234" s="15"/>
      <c r="AC234" s="15"/>
      <c r="AD234" s="15"/>
      <c r="AE234" s="15"/>
      <c r="AT234" s="266" t="s">
        <v>225</v>
      </c>
      <c r="AU234" s="266" t="s">
        <v>85</v>
      </c>
      <c r="AV234" s="15" t="s">
        <v>215</v>
      </c>
      <c r="AW234" s="15" t="s">
        <v>38</v>
      </c>
      <c r="AX234" s="15" t="s">
        <v>83</v>
      </c>
      <c r="AY234" s="266" t="s">
        <v>214</v>
      </c>
    </row>
    <row r="235" s="2" customFormat="1" ht="24.15" customHeight="1">
      <c r="A235" s="42"/>
      <c r="B235" s="43"/>
      <c r="C235" s="268" t="s">
        <v>269</v>
      </c>
      <c r="D235" s="268" t="s">
        <v>302</v>
      </c>
      <c r="E235" s="269" t="s">
        <v>366</v>
      </c>
      <c r="F235" s="270" t="s">
        <v>367</v>
      </c>
      <c r="G235" s="271" t="s">
        <v>280</v>
      </c>
      <c r="H235" s="272">
        <v>966.73500000000001</v>
      </c>
      <c r="I235" s="273"/>
      <c r="J235" s="274">
        <f>ROUND(I235*H235,2)</f>
        <v>0</v>
      </c>
      <c r="K235" s="270" t="s">
        <v>221</v>
      </c>
      <c r="L235" s="275"/>
      <c r="M235" s="276" t="s">
        <v>32</v>
      </c>
      <c r="N235" s="277" t="s">
        <v>47</v>
      </c>
      <c r="O235" s="88"/>
      <c r="P235" s="225">
        <f>O235*H235</f>
        <v>0</v>
      </c>
      <c r="Q235" s="225">
        <v>4.0000000000000003E-05</v>
      </c>
      <c r="R235" s="225">
        <f>Q235*H235</f>
        <v>0.038669400000000007</v>
      </c>
      <c r="S235" s="225">
        <v>0</v>
      </c>
      <c r="T235" s="226">
        <f>S235*H235</f>
        <v>0</v>
      </c>
      <c r="U235" s="42"/>
      <c r="V235" s="42"/>
      <c r="W235" s="42"/>
      <c r="X235" s="42"/>
      <c r="Y235" s="42"/>
      <c r="Z235" s="42"/>
      <c r="AA235" s="42"/>
      <c r="AB235" s="42"/>
      <c r="AC235" s="42"/>
      <c r="AD235" s="42"/>
      <c r="AE235" s="42"/>
      <c r="AR235" s="227" t="s">
        <v>269</v>
      </c>
      <c r="AT235" s="227" t="s">
        <v>302</v>
      </c>
      <c r="AU235" s="227" t="s">
        <v>85</v>
      </c>
      <c r="AY235" s="20" t="s">
        <v>214</v>
      </c>
      <c r="BE235" s="228">
        <f>IF(N235="základní",J235,0)</f>
        <v>0</v>
      </c>
      <c r="BF235" s="228">
        <f>IF(N235="snížená",J235,0)</f>
        <v>0</v>
      </c>
      <c r="BG235" s="228">
        <f>IF(N235="zákl. přenesená",J235,0)</f>
        <v>0</v>
      </c>
      <c r="BH235" s="228">
        <f>IF(N235="sníž. přenesená",J235,0)</f>
        <v>0</v>
      </c>
      <c r="BI235" s="228">
        <f>IF(N235="nulová",J235,0)</f>
        <v>0</v>
      </c>
      <c r="BJ235" s="20" t="s">
        <v>83</v>
      </c>
      <c r="BK235" s="228">
        <f>ROUND(I235*H235,2)</f>
        <v>0</v>
      </c>
      <c r="BL235" s="20" t="s">
        <v>215</v>
      </c>
      <c r="BM235" s="227" t="s">
        <v>926</v>
      </c>
    </row>
    <row r="236" s="14" customFormat="1">
      <c r="A236" s="14"/>
      <c r="B236" s="245"/>
      <c r="C236" s="246"/>
      <c r="D236" s="236" t="s">
        <v>225</v>
      </c>
      <c r="E236" s="246"/>
      <c r="F236" s="248" t="s">
        <v>924</v>
      </c>
      <c r="G236" s="246"/>
      <c r="H236" s="249">
        <v>966.73500000000001</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225</v>
      </c>
      <c r="AU236" s="255" t="s">
        <v>85</v>
      </c>
      <c r="AV236" s="14" t="s">
        <v>85</v>
      </c>
      <c r="AW236" s="14" t="s">
        <v>4</v>
      </c>
      <c r="AX236" s="14" t="s">
        <v>83</v>
      </c>
      <c r="AY236" s="255" t="s">
        <v>214</v>
      </c>
    </row>
    <row r="237" s="2" customFormat="1" ht="44.25" customHeight="1">
      <c r="A237" s="42"/>
      <c r="B237" s="43"/>
      <c r="C237" s="216" t="s">
        <v>273</v>
      </c>
      <c r="D237" s="216" t="s">
        <v>217</v>
      </c>
      <c r="E237" s="217" t="s">
        <v>927</v>
      </c>
      <c r="F237" s="218" t="s">
        <v>928</v>
      </c>
      <c r="G237" s="219" t="s">
        <v>280</v>
      </c>
      <c r="H237" s="220">
        <v>130.59999999999999</v>
      </c>
      <c r="I237" s="221"/>
      <c r="J237" s="222">
        <f>ROUND(I237*H237,2)</f>
        <v>0</v>
      </c>
      <c r="K237" s="218" t="s">
        <v>32</v>
      </c>
      <c r="L237" s="48"/>
      <c r="M237" s="223" t="s">
        <v>32</v>
      </c>
      <c r="N237" s="224" t="s">
        <v>47</v>
      </c>
      <c r="O237" s="88"/>
      <c r="P237" s="225">
        <f>O237*H237</f>
        <v>0</v>
      </c>
      <c r="Q237" s="225">
        <v>0</v>
      </c>
      <c r="R237" s="225">
        <f>Q237*H237</f>
        <v>0</v>
      </c>
      <c r="S237" s="225">
        <v>0</v>
      </c>
      <c r="T237" s="226">
        <f>S237*H237</f>
        <v>0</v>
      </c>
      <c r="U237" s="42"/>
      <c r="V237" s="42"/>
      <c r="W237" s="42"/>
      <c r="X237" s="42"/>
      <c r="Y237" s="42"/>
      <c r="Z237" s="42"/>
      <c r="AA237" s="42"/>
      <c r="AB237" s="42"/>
      <c r="AC237" s="42"/>
      <c r="AD237" s="42"/>
      <c r="AE237" s="42"/>
      <c r="AR237" s="227" t="s">
        <v>215</v>
      </c>
      <c r="AT237" s="227" t="s">
        <v>217</v>
      </c>
      <c r="AU237" s="227" t="s">
        <v>85</v>
      </c>
      <c r="AY237" s="20" t="s">
        <v>214</v>
      </c>
      <c r="BE237" s="228">
        <f>IF(N237="základní",J237,0)</f>
        <v>0</v>
      </c>
      <c r="BF237" s="228">
        <f>IF(N237="snížená",J237,0)</f>
        <v>0</v>
      </c>
      <c r="BG237" s="228">
        <f>IF(N237="zákl. přenesená",J237,0)</f>
        <v>0</v>
      </c>
      <c r="BH237" s="228">
        <f>IF(N237="sníž. přenesená",J237,0)</f>
        <v>0</v>
      </c>
      <c r="BI237" s="228">
        <f>IF(N237="nulová",J237,0)</f>
        <v>0</v>
      </c>
      <c r="BJ237" s="20" t="s">
        <v>83</v>
      </c>
      <c r="BK237" s="228">
        <f>ROUND(I237*H237,2)</f>
        <v>0</v>
      </c>
      <c r="BL237" s="20" t="s">
        <v>215</v>
      </c>
      <c r="BM237" s="227" t="s">
        <v>929</v>
      </c>
    </row>
    <row r="238" s="13" customFormat="1">
      <c r="A238" s="13"/>
      <c r="B238" s="234"/>
      <c r="C238" s="235"/>
      <c r="D238" s="236" t="s">
        <v>225</v>
      </c>
      <c r="E238" s="237" t="s">
        <v>32</v>
      </c>
      <c r="F238" s="238" t="s">
        <v>889</v>
      </c>
      <c r="G238" s="235"/>
      <c r="H238" s="237" t="s">
        <v>32</v>
      </c>
      <c r="I238" s="239"/>
      <c r="J238" s="235"/>
      <c r="K238" s="235"/>
      <c r="L238" s="240"/>
      <c r="M238" s="241"/>
      <c r="N238" s="242"/>
      <c r="O238" s="242"/>
      <c r="P238" s="242"/>
      <c r="Q238" s="242"/>
      <c r="R238" s="242"/>
      <c r="S238" s="242"/>
      <c r="T238" s="243"/>
      <c r="U238" s="13"/>
      <c r="V238" s="13"/>
      <c r="W238" s="13"/>
      <c r="X238" s="13"/>
      <c r="Y238" s="13"/>
      <c r="Z238" s="13"/>
      <c r="AA238" s="13"/>
      <c r="AB238" s="13"/>
      <c r="AC238" s="13"/>
      <c r="AD238" s="13"/>
      <c r="AE238" s="13"/>
      <c r="AT238" s="244" t="s">
        <v>225</v>
      </c>
      <c r="AU238" s="244" t="s">
        <v>85</v>
      </c>
      <c r="AV238" s="13" t="s">
        <v>83</v>
      </c>
      <c r="AW238" s="13" t="s">
        <v>38</v>
      </c>
      <c r="AX238" s="13" t="s">
        <v>76</v>
      </c>
      <c r="AY238" s="244" t="s">
        <v>214</v>
      </c>
    </row>
    <row r="239" s="14" customFormat="1">
      <c r="A239" s="14"/>
      <c r="B239" s="245"/>
      <c r="C239" s="246"/>
      <c r="D239" s="236" t="s">
        <v>225</v>
      </c>
      <c r="E239" s="247" t="s">
        <v>32</v>
      </c>
      <c r="F239" s="248" t="s">
        <v>930</v>
      </c>
      <c r="G239" s="246"/>
      <c r="H239" s="249">
        <v>22.800000000000001</v>
      </c>
      <c r="I239" s="250"/>
      <c r="J239" s="246"/>
      <c r="K239" s="246"/>
      <c r="L239" s="251"/>
      <c r="M239" s="252"/>
      <c r="N239" s="253"/>
      <c r="O239" s="253"/>
      <c r="P239" s="253"/>
      <c r="Q239" s="253"/>
      <c r="R239" s="253"/>
      <c r="S239" s="253"/>
      <c r="T239" s="254"/>
      <c r="U239" s="14"/>
      <c r="V239" s="14"/>
      <c r="W239" s="14"/>
      <c r="X239" s="14"/>
      <c r="Y239" s="14"/>
      <c r="Z239" s="14"/>
      <c r="AA239" s="14"/>
      <c r="AB239" s="14"/>
      <c r="AC239" s="14"/>
      <c r="AD239" s="14"/>
      <c r="AE239" s="14"/>
      <c r="AT239" s="255" t="s">
        <v>225</v>
      </c>
      <c r="AU239" s="255" t="s">
        <v>85</v>
      </c>
      <c r="AV239" s="14" t="s">
        <v>85</v>
      </c>
      <c r="AW239" s="14" t="s">
        <v>38</v>
      </c>
      <c r="AX239" s="14" t="s">
        <v>76</v>
      </c>
      <c r="AY239" s="255" t="s">
        <v>214</v>
      </c>
    </row>
    <row r="240" s="14" customFormat="1">
      <c r="A240" s="14"/>
      <c r="B240" s="245"/>
      <c r="C240" s="246"/>
      <c r="D240" s="236" t="s">
        <v>225</v>
      </c>
      <c r="E240" s="247" t="s">
        <v>32</v>
      </c>
      <c r="F240" s="248" t="s">
        <v>931</v>
      </c>
      <c r="G240" s="246"/>
      <c r="H240" s="249">
        <v>11.699999999999999</v>
      </c>
      <c r="I240" s="250"/>
      <c r="J240" s="246"/>
      <c r="K240" s="246"/>
      <c r="L240" s="251"/>
      <c r="M240" s="252"/>
      <c r="N240" s="253"/>
      <c r="O240" s="253"/>
      <c r="P240" s="253"/>
      <c r="Q240" s="253"/>
      <c r="R240" s="253"/>
      <c r="S240" s="253"/>
      <c r="T240" s="254"/>
      <c r="U240" s="14"/>
      <c r="V240" s="14"/>
      <c r="W240" s="14"/>
      <c r="X240" s="14"/>
      <c r="Y240" s="14"/>
      <c r="Z240" s="14"/>
      <c r="AA240" s="14"/>
      <c r="AB240" s="14"/>
      <c r="AC240" s="14"/>
      <c r="AD240" s="14"/>
      <c r="AE240" s="14"/>
      <c r="AT240" s="255" t="s">
        <v>225</v>
      </c>
      <c r="AU240" s="255" t="s">
        <v>85</v>
      </c>
      <c r="AV240" s="14" t="s">
        <v>85</v>
      </c>
      <c r="AW240" s="14" t="s">
        <v>38</v>
      </c>
      <c r="AX240" s="14" t="s">
        <v>76</v>
      </c>
      <c r="AY240" s="255" t="s">
        <v>214</v>
      </c>
    </row>
    <row r="241" s="13" customFormat="1">
      <c r="A241" s="13"/>
      <c r="B241" s="234"/>
      <c r="C241" s="235"/>
      <c r="D241" s="236" t="s">
        <v>225</v>
      </c>
      <c r="E241" s="237" t="s">
        <v>32</v>
      </c>
      <c r="F241" s="238" t="s">
        <v>893</v>
      </c>
      <c r="G241" s="235"/>
      <c r="H241" s="237" t="s">
        <v>32</v>
      </c>
      <c r="I241" s="239"/>
      <c r="J241" s="235"/>
      <c r="K241" s="235"/>
      <c r="L241" s="240"/>
      <c r="M241" s="241"/>
      <c r="N241" s="242"/>
      <c r="O241" s="242"/>
      <c r="P241" s="242"/>
      <c r="Q241" s="242"/>
      <c r="R241" s="242"/>
      <c r="S241" s="242"/>
      <c r="T241" s="243"/>
      <c r="U241" s="13"/>
      <c r="V241" s="13"/>
      <c r="W241" s="13"/>
      <c r="X241" s="13"/>
      <c r="Y241" s="13"/>
      <c r="Z241" s="13"/>
      <c r="AA241" s="13"/>
      <c r="AB241" s="13"/>
      <c r="AC241" s="13"/>
      <c r="AD241" s="13"/>
      <c r="AE241" s="13"/>
      <c r="AT241" s="244" t="s">
        <v>225</v>
      </c>
      <c r="AU241" s="244" t="s">
        <v>85</v>
      </c>
      <c r="AV241" s="13" t="s">
        <v>83</v>
      </c>
      <c r="AW241" s="13" t="s">
        <v>38</v>
      </c>
      <c r="AX241" s="13" t="s">
        <v>76</v>
      </c>
      <c r="AY241" s="244" t="s">
        <v>214</v>
      </c>
    </row>
    <row r="242" s="14" customFormat="1">
      <c r="A242" s="14"/>
      <c r="B242" s="245"/>
      <c r="C242" s="246"/>
      <c r="D242" s="236" t="s">
        <v>225</v>
      </c>
      <c r="E242" s="247" t="s">
        <v>32</v>
      </c>
      <c r="F242" s="248" t="s">
        <v>932</v>
      </c>
      <c r="G242" s="246"/>
      <c r="H242" s="249">
        <v>1.5</v>
      </c>
      <c r="I242" s="250"/>
      <c r="J242" s="246"/>
      <c r="K242" s="246"/>
      <c r="L242" s="251"/>
      <c r="M242" s="252"/>
      <c r="N242" s="253"/>
      <c r="O242" s="253"/>
      <c r="P242" s="253"/>
      <c r="Q242" s="253"/>
      <c r="R242" s="253"/>
      <c r="S242" s="253"/>
      <c r="T242" s="254"/>
      <c r="U242" s="14"/>
      <c r="V242" s="14"/>
      <c r="W242" s="14"/>
      <c r="X242" s="14"/>
      <c r="Y242" s="14"/>
      <c r="Z242" s="14"/>
      <c r="AA242" s="14"/>
      <c r="AB242" s="14"/>
      <c r="AC242" s="14"/>
      <c r="AD242" s="14"/>
      <c r="AE242" s="14"/>
      <c r="AT242" s="255" t="s">
        <v>225</v>
      </c>
      <c r="AU242" s="255" t="s">
        <v>85</v>
      </c>
      <c r="AV242" s="14" t="s">
        <v>85</v>
      </c>
      <c r="AW242" s="14" t="s">
        <v>38</v>
      </c>
      <c r="AX242" s="14" t="s">
        <v>76</v>
      </c>
      <c r="AY242" s="255" t="s">
        <v>214</v>
      </c>
    </row>
    <row r="243" s="14" customFormat="1">
      <c r="A243" s="14"/>
      <c r="B243" s="245"/>
      <c r="C243" s="246"/>
      <c r="D243" s="236" t="s">
        <v>225</v>
      </c>
      <c r="E243" s="247" t="s">
        <v>32</v>
      </c>
      <c r="F243" s="248" t="s">
        <v>933</v>
      </c>
      <c r="G243" s="246"/>
      <c r="H243" s="249">
        <v>4.2000000000000002</v>
      </c>
      <c r="I243" s="250"/>
      <c r="J243" s="246"/>
      <c r="K243" s="246"/>
      <c r="L243" s="251"/>
      <c r="M243" s="252"/>
      <c r="N243" s="253"/>
      <c r="O243" s="253"/>
      <c r="P243" s="253"/>
      <c r="Q243" s="253"/>
      <c r="R243" s="253"/>
      <c r="S243" s="253"/>
      <c r="T243" s="254"/>
      <c r="U243" s="14"/>
      <c r="V243" s="14"/>
      <c r="W243" s="14"/>
      <c r="X243" s="14"/>
      <c r="Y243" s="14"/>
      <c r="Z243" s="14"/>
      <c r="AA243" s="14"/>
      <c r="AB243" s="14"/>
      <c r="AC243" s="14"/>
      <c r="AD243" s="14"/>
      <c r="AE243" s="14"/>
      <c r="AT243" s="255" t="s">
        <v>225</v>
      </c>
      <c r="AU243" s="255" t="s">
        <v>85</v>
      </c>
      <c r="AV243" s="14" t="s">
        <v>85</v>
      </c>
      <c r="AW243" s="14" t="s">
        <v>38</v>
      </c>
      <c r="AX243" s="14" t="s">
        <v>76</v>
      </c>
      <c r="AY243" s="255" t="s">
        <v>214</v>
      </c>
    </row>
    <row r="244" s="14" customFormat="1">
      <c r="A244" s="14"/>
      <c r="B244" s="245"/>
      <c r="C244" s="246"/>
      <c r="D244" s="236" t="s">
        <v>225</v>
      </c>
      <c r="E244" s="247" t="s">
        <v>32</v>
      </c>
      <c r="F244" s="248" t="s">
        <v>934</v>
      </c>
      <c r="G244" s="246"/>
      <c r="H244" s="249">
        <v>2.25</v>
      </c>
      <c r="I244" s="250"/>
      <c r="J244" s="246"/>
      <c r="K244" s="246"/>
      <c r="L244" s="251"/>
      <c r="M244" s="252"/>
      <c r="N244" s="253"/>
      <c r="O244" s="253"/>
      <c r="P244" s="253"/>
      <c r="Q244" s="253"/>
      <c r="R244" s="253"/>
      <c r="S244" s="253"/>
      <c r="T244" s="254"/>
      <c r="U244" s="14"/>
      <c r="V244" s="14"/>
      <c r="W244" s="14"/>
      <c r="X244" s="14"/>
      <c r="Y244" s="14"/>
      <c r="Z244" s="14"/>
      <c r="AA244" s="14"/>
      <c r="AB244" s="14"/>
      <c r="AC244" s="14"/>
      <c r="AD244" s="14"/>
      <c r="AE244" s="14"/>
      <c r="AT244" s="255" t="s">
        <v>225</v>
      </c>
      <c r="AU244" s="255" t="s">
        <v>85</v>
      </c>
      <c r="AV244" s="14" t="s">
        <v>85</v>
      </c>
      <c r="AW244" s="14" t="s">
        <v>38</v>
      </c>
      <c r="AX244" s="14" t="s">
        <v>76</v>
      </c>
      <c r="AY244" s="255" t="s">
        <v>214</v>
      </c>
    </row>
    <row r="245" s="14" customFormat="1">
      <c r="A245" s="14"/>
      <c r="B245" s="245"/>
      <c r="C245" s="246"/>
      <c r="D245" s="236" t="s">
        <v>225</v>
      </c>
      <c r="E245" s="247" t="s">
        <v>32</v>
      </c>
      <c r="F245" s="248" t="s">
        <v>935</v>
      </c>
      <c r="G245" s="246"/>
      <c r="H245" s="249">
        <v>1.2</v>
      </c>
      <c r="I245" s="250"/>
      <c r="J245" s="246"/>
      <c r="K245" s="246"/>
      <c r="L245" s="251"/>
      <c r="M245" s="252"/>
      <c r="N245" s="253"/>
      <c r="O245" s="253"/>
      <c r="P245" s="253"/>
      <c r="Q245" s="253"/>
      <c r="R245" s="253"/>
      <c r="S245" s="253"/>
      <c r="T245" s="254"/>
      <c r="U245" s="14"/>
      <c r="V245" s="14"/>
      <c r="W245" s="14"/>
      <c r="X245" s="14"/>
      <c r="Y245" s="14"/>
      <c r="Z245" s="14"/>
      <c r="AA245" s="14"/>
      <c r="AB245" s="14"/>
      <c r="AC245" s="14"/>
      <c r="AD245" s="14"/>
      <c r="AE245" s="14"/>
      <c r="AT245" s="255" t="s">
        <v>225</v>
      </c>
      <c r="AU245" s="255" t="s">
        <v>85</v>
      </c>
      <c r="AV245" s="14" t="s">
        <v>85</v>
      </c>
      <c r="AW245" s="14" t="s">
        <v>38</v>
      </c>
      <c r="AX245" s="14" t="s">
        <v>76</v>
      </c>
      <c r="AY245" s="255" t="s">
        <v>214</v>
      </c>
    </row>
    <row r="246" s="14" customFormat="1">
      <c r="A246" s="14"/>
      <c r="B246" s="245"/>
      <c r="C246" s="246"/>
      <c r="D246" s="236" t="s">
        <v>225</v>
      </c>
      <c r="E246" s="247" t="s">
        <v>32</v>
      </c>
      <c r="F246" s="248" t="s">
        <v>934</v>
      </c>
      <c r="G246" s="246"/>
      <c r="H246" s="249">
        <v>2.25</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225</v>
      </c>
      <c r="AU246" s="255" t="s">
        <v>85</v>
      </c>
      <c r="AV246" s="14" t="s">
        <v>85</v>
      </c>
      <c r="AW246" s="14" t="s">
        <v>38</v>
      </c>
      <c r="AX246" s="14" t="s">
        <v>76</v>
      </c>
      <c r="AY246" s="255" t="s">
        <v>214</v>
      </c>
    </row>
    <row r="247" s="14" customFormat="1">
      <c r="A247" s="14"/>
      <c r="B247" s="245"/>
      <c r="C247" s="246"/>
      <c r="D247" s="236" t="s">
        <v>225</v>
      </c>
      <c r="E247" s="247" t="s">
        <v>32</v>
      </c>
      <c r="F247" s="248" t="s">
        <v>936</v>
      </c>
      <c r="G247" s="246"/>
      <c r="H247" s="249">
        <v>2.1000000000000001</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225</v>
      </c>
      <c r="AU247" s="255" t="s">
        <v>85</v>
      </c>
      <c r="AV247" s="14" t="s">
        <v>85</v>
      </c>
      <c r="AW247" s="14" t="s">
        <v>38</v>
      </c>
      <c r="AX247" s="14" t="s">
        <v>76</v>
      </c>
      <c r="AY247" s="255" t="s">
        <v>214</v>
      </c>
    </row>
    <row r="248" s="14" customFormat="1">
      <c r="A248" s="14"/>
      <c r="B248" s="245"/>
      <c r="C248" s="246"/>
      <c r="D248" s="236" t="s">
        <v>225</v>
      </c>
      <c r="E248" s="247" t="s">
        <v>32</v>
      </c>
      <c r="F248" s="248" t="s">
        <v>937</v>
      </c>
      <c r="G248" s="246"/>
      <c r="H248" s="249">
        <v>1.1000000000000001</v>
      </c>
      <c r="I248" s="250"/>
      <c r="J248" s="246"/>
      <c r="K248" s="246"/>
      <c r="L248" s="251"/>
      <c r="M248" s="252"/>
      <c r="N248" s="253"/>
      <c r="O248" s="253"/>
      <c r="P248" s="253"/>
      <c r="Q248" s="253"/>
      <c r="R248" s="253"/>
      <c r="S248" s="253"/>
      <c r="T248" s="254"/>
      <c r="U248" s="14"/>
      <c r="V248" s="14"/>
      <c r="W248" s="14"/>
      <c r="X248" s="14"/>
      <c r="Y248" s="14"/>
      <c r="Z248" s="14"/>
      <c r="AA248" s="14"/>
      <c r="AB248" s="14"/>
      <c r="AC248" s="14"/>
      <c r="AD248" s="14"/>
      <c r="AE248" s="14"/>
      <c r="AT248" s="255" t="s">
        <v>225</v>
      </c>
      <c r="AU248" s="255" t="s">
        <v>85</v>
      </c>
      <c r="AV248" s="14" t="s">
        <v>85</v>
      </c>
      <c r="AW248" s="14" t="s">
        <v>38</v>
      </c>
      <c r="AX248" s="14" t="s">
        <v>76</v>
      </c>
      <c r="AY248" s="255" t="s">
        <v>214</v>
      </c>
    </row>
    <row r="249" s="14" customFormat="1">
      <c r="A249" s="14"/>
      <c r="B249" s="245"/>
      <c r="C249" s="246"/>
      <c r="D249" s="236" t="s">
        <v>225</v>
      </c>
      <c r="E249" s="247" t="s">
        <v>32</v>
      </c>
      <c r="F249" s="248" t="s">
        <v>938</v>
      </c>
      <c r="G249" s="246"/>
      <c r="H249" s="249">
        <v>2.6000000000000001</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225</v>
      </c>
      <c r="AU249" s="255" t="s">
        <v>85</v>
      </c>
      <c r="AV249" s="14" t="s">
        <v>85</v>
      </c>
      <c r="AW249" s="14" t="s">
        <v>38</v>
      </c>
      <c r="AX249" s="14" t="s">
        <v>76</v>
      </c>
      <c r="AY249" s="255" t="s">
        <v>214</v>
      </c>
    </row>
    <row r="250" s="13" customFormat="1">
      <c r="A250" s="13"/>
      <c r="B250" s="234"/>
      <c r="C250" s="235"/>
      <c r="D250" s="236" t="s">
        <v>225</v>
      </c>
      <c r="E250" s="237" t="s">
        <v>32</v>
      </c>
      <c r="F250" s="238" t="s">
        <v>902</v>
      </c>
      <c r="G250" s="235"/>
      <c r="H250" s="237" t="s">
        <v>32</v>
      </c>
      <c r="I250" s="239"/>
      <c r="J250" s="235"/>
      <c r="K250" s="235"/>
      <c r="L250" s="240"/>
      <c r="M250" s="241"/>
      <c r="N250" s="242"/>
      <c r="O250" s="242"/>
      <c r="P250" s="242"/>
      <c r="Q250" s="242"/>
      <c r="R250" s="242"/>
      <c r="S250" s="242"/>
      <c r="T250" s="243"/>
      <c r="U250" s="13"/>
      <c r="V250" s="13"/>
      <c r="W250" s="13"/>
      <c r="X250" s="13"/>
      <c r="Y250" s="13"/>
      <c r="Z250" s="13"/>
      <c r="AA250" s="13"/>
      <c r="AB250" s="13"/>
      <c r="AC250" s="13"/>
      <c r="AD250" s="13"/>
      <c r="AE250" s="13"/>
      <c r="AT250" s="244" t="s">
        <v>225</v>
      </c>
      <c r="AU250" s="244" t="s">
        <v>85</v>
      </c>
      <c r="AV250" s="13" t="s">
        <v>83</v>
      </c>
      <c r="AW250" s="13" t="s">
        <v>38</v>
      </c>
      <c r="AX250" s="13" t="s">
        <v>76</v>
      </c>
      <c r="AY250" s="244" t="s">
        <v>214</v>
      </c>
    </row>
    <row r="251" s="14" customFormat="1">
      <c r="A251" s="14"/>
      <c r="B251" s="245"/>
      <c r="C251" s="246"/>
      <c r="D251" s="236" t="s">
        <v>225</v>
      </c>
      <c r="E251" s="247" t="s">
        <v>32</v>
      </c>
      <c r="F251" s="248" t="s">
        <v>932</v>
      </c>
      <c r="G251" s="246"/>
      <c r="H251" s="249">
        <v>1.5</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225</v>
      </c>
      <c r="AU251" s="255" t="s">
        <v>85</v>
      </c>
      <c r="AV251" s="14" t="s">
        <v>85</v>
      </c>
      <c r="AW251" s="14" t="s">
        <v>38</v>
      </c>
      <c r="AX251" s="14" t="s">
        <v>76</v>
      </c>
      <c r="AY251" s="255" t="s">
        <v>214</v>
      </c>
    </row>
    <row r="252" s="14" customFormat="1">
      <c r="A252" s="14"/>
      <c r="B252" s="245"/>
      <c r="C252" s="246"/>
      <c r="D252" s="236" t="s">
        <v>225</v>
      </c>
      <c r="E252" s="247" t="s">
        <v>32</v>
      </c>
      <c r="F252" s="248" t="s">
        <v>933</v>
      </c>
      <c r="G252" s="246"/>
      <c r="H252" s="249">
        <v>4.2000000000000002</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225</v>
      </c>
      <c r="AU252" s="255" t="s">
        <v>85</v>
      </c>
      <c r="AV252" s="14" t="s">
        <v>85</v>
      </c>
      <c r="AW252" s="14" t="s">
        <v>38</v>
      </c>
      <c r="AX252" s="14" t="s">
        <v>76</v>
      </c>
      <c r="AY252" s="255" t="s">
        <v>214</v>
      </c>
    </row>
    <row r="253" s="14" customFormat="1">
      <c r="A253" s="14"/>
      <c r="B253" s="245"/>
      <c r="C253" s="246"/>
      <c r="D253" s="236" t="s">
        <v>225</v>
      </c>
      <c r="E253" s="247" t="s">
        <v>32</v>
      </c>
      <c r="F253" s="248" t="s">
        <v>934</v>
      </c>
      <c r="G253" s="246"/>
      <c r="H253" s="249">
        <v>2.25</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225</v>
      </c>
      <c r="AU253" s="255" t="s">
        <v>85</v>
      </c>
      <c r="AV253" s="14" t="s">
        <v>85</v>
      </c>
      <c r="AW253" s="14" t="s">
        <v>38</v>
      </c>
      <c r="AX253" s="14" t="s">
        <v>76</v>
      </c>
      <c r="AY253" s="255" t="s">
        <v>214</v>
      </c>
    </row>
    <row r="254" s="14" customFormat="1">
      <c r="A254" s="14"/>
      <c r="B254" s="245"/>
      <c r="C254" s="246"/>
      <c r="D254" s="236" t="s">
        <v>225</v>
      </c>
      <c r="E254" s="247" t="s">
        <v>32</v>
      </c>
      <c r="F254" s="248" t="s">
        <v>939</v>
      </c>
      <c r="G254" s="246"/>
      <c r="H254" s="249">
        <v>2.3999999999999999</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225</v>
      </c>
      <c r="AU254" s="255" t="s">
        <v>85</v>
      </c>
      <c r="AV254" s="14" t="s">
        <v>85</v>
      </c>
      <c r="AW254" s="14" t="s">
        <v>38</v>
      </c>
      <c r="AX254" s="14" t="s">
        <v>76</v>
      </c>
      <c r="AY254" s="255" t="s">
        <v>214</v>
      </c>
    </row>
    <row r="255" s="14" customFormat="1">
      <c r="A255" s="14"/>
      <c r="B255" s="245"/>
      <c r="C255" s="246"/>
      <c r="D255" s="236" t="s">
        <v>225</v>
      </c>
      <c r="E255" s="247" t="s">
        <v>32</v>
      </c>
      <c r="F255" s="248" t="s">
        <v>934</v>
      </c>
      <c r="G255" s="246"/>
      <c r="H255" s="249">
        <v>2.25</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225</v>
      </c>
      <c r="AU255" s="255" t="s">
        <v>85</v>
      </c>
      <c r="AV255" s="14" t="s">
        <v>85</v>
      </c>
      <c r="AW255" s="14" t="s">
        <v>38</v>
      </c>
      <c r="AX255" s="14" t="s">
        <v>76</v>
      </c>
      <c r="AY255" s="255" t="s">
        <v>214</v>
      </c>
    </row>
    <row r="256" s="14" customFormat="1">
      <c r="A256" s="14"/>
      <c r="B256" s="245"/>
      <c r="C256" s="246"/>
      <c r="D256" s="236" t="s">
        <v>225</v>
      </c>
      <c r="E256" s="247" t="s">
        <v>32</v>
      </c>
      <c r="F256" s="248" t="s">
        <v>936</v>
      </c>
      <c r="G256" s="246"/>
      <c r="H256" s="249">
        <v>2.1000000000000001</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225</v>
      </c>
      <c r="AU256" s="255" t="s">
        <v>85</v>
      </c>
      <c r="AV256" s="14" t="s">
        <v>85</v>
      </c>
      <c r="AW256" s="14" t="s">
        <v>38</v>
      </c>
      <c r="AX256" s="14" t="s">
        <v>76</v>
      </c>
      <c r="AY256" s="255" t="s">
        <v>214</v>
      </c>
    </row>
    <row r="257" s="14" customFormat="1">
      <c r="A257" s="14"/>
      <c r="B257" s="245"/>
      <c r="C257" s="246"/>
      <c r="D257" s="236" t="s">
        <v>225</v>
      </c>
      <c r="E257" s="247" t="s">
        <v>32</v>
      </c>
      <c r="F257" s="248" t="s">
        <v>937</v>
      </c>
      <c r="G257" s="246"/>
      <c r="H257" s="249">
        <v>1.1000000000000001</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225</v>
      </c>
      <c r="AU257" s="255" t="s">
        <v>85</v>
      </c>
      <c r="AV257" s="14" t="s">
        <v>85</v>
      </c>
      <c r="AW257" s="14" t="s">
        <v>38</v>
      </c>
      <c r="AX257" s="14" t="s">
        <v>76</v>
      </c>
      <c r="AY257" s="255" t="s">
        <v>214</v>
      </c>
    </row>
    <row r="258" s="14" customFormat="1">
      <c r="A258" s="14"/>
      <c r="B258" s="245"/>
      <c r="C258" s="246"/>
      <c r="D258" s="236" t="s">
        <v>225</v>
      </c>
      <c r="E258" s="247" t="s">
        <v>32</v>
      </c>
      <c r="F258" s="248" t="s">
        <v>938</v>
      </c>
      <c r="G258" s="246"/>
      <c r="H258" s="249">
        <v>2.6000000000000001</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225</v>
      </c>
      <c r="AU258" s="255" t="s">
        <v>85</v>
      </c>
      <c r="AV258" s="14" t="s">
        <v>85</v>
      </c>
      <c r="AW258" s="14" t="s">
        <v>38</v>
      </c>
      <c r="AX258" s="14" t="s">
        <v>76</v>
      </c>
      <c r="AY258" s="255" t="s">
        <v>214</v>
      </c>
    </row>
    <row r="259" s="14" customFormat="1">
      <c r="A259" s="14"/>
      <c r="B259" s="245"/>
      <c r="C259" s="246"/>
      <c r="D259" s="236" t="s">
        <v>225</v>
      </c>
      <c r="E259" s="247" t="s">
        <v>32</v>
      </c>
      <c r="F259" s="248" t="s">
        <v>940</v>
      </c>
      <c r="G259" s="246"/>
      <c r="H259" s="249">
        <v>2</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225</v>
      </c>
      <c r="AU259" s="255" t="s">
        <v>85</v>
      </c>
      <c r="AV259" s="14" t="s">
        <v>85</v>
      </c>
      <c r="AW259" s="14" t="s">
        <v>38</v>
      </c>
      <c r="AX259" s="14" t="s">
        <v>76</v>
      </c>
      <c r="AY259" s="255" t="s">
        <v>214</v>
      </c>
    </row>
    <row r="260" s="13" customFormat="1">
      <c r="A260" s="13"/>
      <c r="B260" s="234"/>
      <c r="C260" s="235"/>
      <c r="D260" s="236" t="s">
        <v>225</v>
      </c>
      <c r="E260" s="237" t="s">
        <v>32</v>
      </c>
      <c r="F260" s="238" t="s">
        <v>906</v>
      </c>
      <c r="G260" s="235"/>
      <c r="H260" s="237" t="s">
        <v>32</v>
      </c>
      <c r="I260" s="239"/>
      <c r="J260" s="235"/>
      <c r="K260" s="235"/>
      <c r="L260" s="240"/>
      <c r="M260" s="241"/>
      <c r="N260" s="242"/>
      <c r="O260" s="242"/>
      <c r="P260" s="242"/>
      <c r="Q260" s="242"/>
      <c r="R260" s="242"/>
      <c r="S260" s="242"/>
      <c r="T260" s="243"/>
      <c r="U260" s="13"/>
      <c r="V260" s="13"/>
      <c r="W260" s="13"/>
      <c r="X260" s="13"/>
      <c r="Y260" s="13"/>
      <c r="Z260" s="13"/>
      <c r="AA260" s="13"/>
      <c r="AB260" s="13"/>
      <c r="AC260" s="13"/>
      <c r="AD260" s="13"/>
      <c r="AE260" s="13"/>
      <c r="AT260" s="244" t="s">
        <v>225</v>
      </c>
      <c r="AU260" s="244" t="s">
        <v>85</v>
      </c>
      <c r="AV260" s="13" t="s">
        <v>83</v>
      </c>
      <c r="AW260" s="13" t="s">
        <v>38</v>
      </c>
      <c r="AX260" s="13" t="s">
        <v>76</v>
      </c>
      <c r="AY260" s="244" t="s">
        <v>214</v>
      </c>
    </row>
    <row r="261" s="14" customFormat="1">
      <c r="A261" s="14"/>
      <c r="B261" s="245"/>
      <c r="C261" s="246"/>
      <c r="D261" s="236" t="s">
        <v>225</v>
      </c>
      <c r="E261" s="247" t="s">
        <v>32</v>
      </c>
      <c r="F261" s="248" t="s">
        <v>941</v>
      </c>
      <c r="G261" s="246"/>
      <c r="H261" s="249">
        <v>1.5</v>
      </c>
      <c r="I261" s="250"/>
      <c r="J261" s="246"/>
      <c r="K261" s="246"/>
      <c r="L261" s="251"/>
      <c r="M261" s="252"/>
      <c r="N261" s="253"/>
      <c r="O261" s="253"/>
      <c r="P261" s="253"/>
      <c r="Q261" s="253"/>
      <c r="R261" s="253"/>
      <c r="S261" s="253"/>
      <c r="T261" s="254"/>
      <c r="U261" s="14"/>
      <c r="V261" s="14"/>
      <c r="W261" s="14"/>
      <c r="X261" s="14"/>
      <c r="Y261" s="14"/>
      <c r="Z261" s="14"/>
      <c r="AA261" s="14"/>
      <c r="AB261" s="14"/>
      <c r="AC261" s="14"/>
      <c r="AD261" s="14"/>
      <c r="AE261" s="14"/>
      <c r="AT261" s="255" t="s">
        <v>225</v>
      </c>
      <c r="AU261" s="255" t="s">
        <v>85</v>
      </c>
      <c r="AV261" s="14" t="s">
        <v>85</v>
      </c>
      <c r="AW261" s="14" t="s">
        <v>38</v>
      </c>
      <c r="AX261" s="14" t="s">
        <v>76</v>
      </c>
      <c r="AY261" s="255" t="s">
        <v>214</v>
      </c>
    </row>
    <row r="262" s="14" customFormat="1">
      <c r="A262" s="14"/>
      <c r="B262" s="245"/>
      <c r="C262" s="246"/>
      <c r="D262" s="236" t="s">
        <v>225</v>
      </c>
      <c r="E262" s="247" t="s">
        <v>32</v>
      </c>
      <c r="F262" s="248" t="s">
        <v>933</v>
      </c>
      <c r="G262" s="246"/>
      <c r="H262" s="249">
        <v>4.2000000000000002</v>
      </c>
      <c r="I262" s="250"/>
      <c r="J262" s="246"/>
      <c r="K262" s="246"/>
      <c r="L262" s="251"/>
      <c r="M262" s="252"/>
      <c r="N262" s="253"/>
      <c r="O262" s="253"/>
      <c r="P262" s="253"/>
      <c r="Q262" s="253"/>
      <c r="R262" s="253"/>
      <c r="S262" s="253"/>
      <c r="T262" s="254"/>
      <c r="U262" s="14"/>
      <c r="V262" s="14"/>
      <c r="W262" s="14"/>
      <c r="X262" s="14"/>
      <c r="Y262" s="14"/>
      <c r="Z262" s="14"/>
      <c r="AA262" s="14"/>
      <c r="AB262" s="14"/>
      <c r="AC262" s="14"/>
      <c r="AD262" s="14"/>
      <c r="AE262" s="14"/>
      <c r="AT262" s="255" t="s">
        <v>225</v>
      </c>
      <c r="AU262" s="255" t="s">
        <v>85</v>
      </c>
      <c r="AV262" s="14" t="s">
        <v>85</v>
      </c>
      <c r="AW262" s="14" t="s">
        <v>38</v>
      </c>
      <c r="AX262" s="14" t="s">
        <v>76</v>
      </c>
      <c r="AY262" s="255" t="s">
        <v>214</v>
      </c>
    </row>
    <row r="263" s="14" customFormat="1">
      <c r="A263" s="14"/>
      <c r="B263" s="245"/>
      <c r="C263" s="246"/>
      <c r="D263" s="236" t="s">
        <v>225</v>
      </c>
      <c r="E263" s="247" t="s">
        <v>32</v>
      </c>
      <c r="F263" s="248" t="s">
        <v>934</v>
      </c>
      <c r="G263" s="246"/>
      <c r="H263" s="249">
        <v>2.25</v>
      </c>
      <c r="I263" s="250"/>
      <c r="J263" s="246"/>
      <c r="K263" s="246"/>
      <c r="L263" s="251"/>
      <c r="M263" s="252"/>
      <c r="N263" s="253"/>
      <c r="O263" s="253"/>
      <c r="P263" s="253"/>
      <c r="Q263" s="253"/>
      <c r="R263" s="253"/>
      <c r="S263" s="253"/>
      <c r="T263" s="254"/>
      <c r="U263" s="14"/>
      <c r="V263" s="14"/>
      <c r="W263" s="14"/>
      <c r="X263" s="14"/>
      <c r="Y263" s="14"/>
      <c r="Z263" s="14"/>
      <c r="AA263" s="14"/>
      <c r="AB263" s="14"/>
      <c r="AC263" s="14"/>
      <c r="AD263" s="14"/>
      <c r="AE263" s="14"/>
      <c r="AT263" s="255" t="s">
        <v>225</v>
      </c>
      <c r="AU263" s="255" t="s">
        <v>85</v>
      </c>
      <c r="AV263" s="14" t="s">
        <v>85</v>
      </c>
      <c r="AW263" s="14" t="s">
        <v>38</v>
      </c>
      <c r="AX263" s="14" t="s">
        <v>76</v>
      </c>
      <c r="AY263" s="255" t="s">
        <v>214</v>
      </c>
    </row>
    <row r="264" s="14" customFormat="1">
      <c r="A264" s="14"/>
      <c r="B264" s="245"/>
      <c r="C264" s="246"/>
      <c r="D264" s="236" t="s">
        <v>225</v>
      </c>
      <c r="E264" s="247" t="s">
        <v>32</v>
      </c>
      <c r="F264" s="248" t="s">
        <v>939</v>
      </c>
      <c r="G264" s="246"/>
      <c r="H264" s="249">
        <v>2.3999999999999999</v>
      </c>
      <c r="I264" s="250"/>
      <c r="J264" s="246"/>
      <c r="K264" s="246"/>
      <c r="L264" s="251"/>
      <c r="M264" s="252"/>
      <c r="N264" s="253"/>
      <c r="O264" s="253"/>
      <c r="P264" s="253"/>
      <c r="Q264" s="253"/>
      <c r="R264" s="253"/>
      <c r="S264" s="253"/>
      <c r="T264" s="254"/>
      <c r="U264" s="14"/>
      <c r="V264" s="14"/>
      <c r="W264" s="14"/>
      <c r="X264" s="14"/>
      <c r="Y264" s="14"/>
      <c r="Z264" s="14"/>
      <c r="AA264" s="14"/>
      <c r="AB264" s="14"/>
      <c r="AC264" s="14"/>
      <c r="AD264" s="14"/>
      <c r="AE264" s="14"/>
      <c r="AT264" s="255" t="s">
        <v>225</v>
      </c>
      <c r="AU264" s="255" t="s">
        <v>85</v>
      </c>
      <c r="AV264" s="14" t="s">
        <v>85</v>
      </c>
      <c r="AW264" s="14" t="s">
        <v>38</v>
      </c>
      <c r="AX264" s="14" t="s">
        <v>76</v>
      </c>
      <c r="AY264" s="255" t="s">
        <v>214</v>
      </c>
    </row>
    <row r="265" s="14" customFormat="1">
      <c r="A265" s="14"/>
      <c r="B265" s="245"/>
      <c r="C265" s="246"/>
      <c r="D265" s="236" t="s">
        <v>225</v>
      </c>
      <c r="E265" s="247" t="s">
        <v>32</v>
      </c>
      <c r="F265" s="248" t="s">
        <v>934</v>
      </c>
      <c r="G265" s="246"/>
      <c r="H265" s="249">
        <v>2.25</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225</v>
      </c>
      <c r="AU265" s="255" t="s">
        <v>85</v>
      </c>
      <c r="AV265" s="14" t="s">
        <v>85</v>
      </c>
      <c r="AW265" s="14" t="s">
        <v>38</v>
      </c>
      <c r="AX265" s="14" t="s">
        <v>76</v>
      </c>
      <c r="AY265" s="255" t="s">
        <v>214</v>
      </c>
    </row>
    <row r="266" s="14" customFormat="1">
      <c r="A266" s="14"/>
      <c r="B266" s="245"/>
      <c r="C266" s="246"/>
      <c r="D266" s="236" t="s">
        <v>225</v>
      </c>
      <c r="E266" s="247" t="s">
        <v>32</v>
      </c>
      <c r="F266" s="248" t="s">
        <v>936</v>
      </c>
      <c r="G266" s="246"/>
      <c r="H266" s="249">
        <v>2.1000000000000001</v>
      </c>
      <c r="I266" s="250"/>
      <c r="J266" s="246"/>
      <c r="K266" s="246"/>
      <c r="L266" s="251"/>
      <c r="M266" s="252"/>
      <c r="N266" s="253"/>
      <c r="O266" s="253"/>
      <c r="P266" s="253"/>
      <c r="Q266" s="253"/>
      <c r="R266" s="253"/>
      <c r="S266" s="253"/>
      <c r="T266" s="254"/>
      <c r="U266" s="14"/>
      <c r="V266" s="14"/>
      <c r="W266" s="14"/>
      <c r="X266" s="14"/>
      <c r="Y266" s="14"/>
      <c r="Z266" s="14"/>
      <c r="AA266" s="14"/>
      <c r="AB266" s="14"/>
      <c r="AC266" s="14"/>
      <c r="AD266" s="14"/>
      <c r="AE266" s="14"/>
      <c r="AT266" s="255" t="s">
        <v>225</v>
      </c>
      <c r="AU266" s="255" t="s">
        <v>85</v>
      </c>
      <c r="AV266" s="14" t="s">
        <v>85</v>
      </c>
      <c r="AW266" s="14" t="s">
        <v>38</v>
      </c>
      <c r="AX266" s="14" t="s">
        <v>76</v>
      </c>
      <c r="AY266" s="255" t="s">
        <v>214</v>
      </c>
    </row>
    <row r="267" s="14" customFormat="1">
      <c r="A267" s="14"/>
      <c r="B267" s="245"/>
      <c r="C267" s="246"/>
      <c r="D267" s="236" t="s">
        <v>225</v>
      </c>
      <c r="E267" s="247" t="s">
        <v>32</v>
      </c>
      <c r="F267" s="248" t="s">
        <v>937</v>
      </c>
      <c r="G267" s="246"/>
      <c r="H267" s="249">
        <v>1.1000000000000001</v>
      </c>
      <c r="I267" s="250"/>
      <c r="J267" s="246"/>
      <c r="K267" s="246"/>
      <c r="L267" s="251"/>
      <c r="M267" s="252"/>
      <c r="N267" s="253"/>
      <c r="O267" s="253"/>
      <c r="P267" s="253"/>
      <c r="Q267" s="253"/>
      <c r="R267" s="253"/>
      <c r="S267" s="253"/>
      <c r="T267" s="254"/>
      <c r="U267" s="14"/>
      <c r="V267" s="14"/>
      <c r="W267" s="14"/>
      <c r="X267" s="14"/>
      <c r="Y267" s="14"/>
      <c r="Z267" s="14"/>
      <c r="AA267" s="14"/>
      <c r="AB267" s="14"/>
      <c r="AC267" s="14"/>
      <c r="AD267" s="14"/>
      <c r="AE267" s="14"/>
      <c r="AT267" s="255" t="s">
        <v>225</v>
      </c>
      <c r="AU267" s="255" t="s">
        <v>85</v>
      </c>
      <c r="AV267" s="14" t="s">
        <v>85</v>
      </c>
      <c r="AW267" s="14" t="s">
        <v>38</v>
      </c>
      <c r="AX267" s="14" t="s">
        <v>76</v>
      </c>
      <c r="AY267" s="255" t="s">
        <v>214</v>
      </c>
    </row>
    <row r="268" s="14" customFormat="1">
      <c r="A268" s="14"/>
      <c r="B268" s="245"/>
      <c r="C268" s="246"/>
      <c r="D268" s="236" t="s">
        <v>225</v>
      </c>
      <c r="E268" s="247" t="s">
        <v>32</v>
      </c>
      <c r="F268" s="248" t="s">
        <v>942</v>
      </c>
      <c r="G268" s="246"/>
      <c r="H268" s="249">
        <v>1.3</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225</v>
      </c>
      <c r="AU268" s="255" t="s">
        <v>85</v>
      </c>
      <c r="AV268" s="14" t="s">
        <v>85</v>
      </c>
      <c r="AW268" s="14" t="s">
        <v>38</v>
      </c>
      <c r="AX268" s="14" t="s">
        <v>76</v>
      </c>
      <c r="AY268" s="255" t="s">
        <v>214</v>
      </c>
    </row>
    <row r="269" s="14" customFormat="1">
      <c r="A269" s="14"/>
      <c r="B269" s="245"/>
      <c r="C269" s="246"/>
      <c r="D269" s="236" t="s">
        <v>225</v>
      </c>
      <c r="E269" s="247" t="s">
        <v>32</v>
      </c>
      <c r="F269" s="248" t="s">
        <v>943</v>
      </c>
      <c r="G269" s="246"/>
      <c r="H269" s="249">
        <v>3</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225</v>
      </c>
      <c r="AU269" s="255" t="s">
        <v>85</v>
      </c>
      <c r="AV269" s="14" t="s">
        <v>85</v>
      </c>
      <c r="AW269" s="14" t="s">
        <v>38</v>
      </c>
      <c r="AX269" s="14" t="s">
        <v>76</v>
      </c>
      <c r="AY269" s="255" t="s">
        <v>214</v>
      </c>
    </row>
    <row r="270" s="13" customFormat="1">
      <c r="A270" s="13"/>
      <c r="B270" s="234"/>
      <c r="C270" s="235"/>
      <c r="D270" s="236" t="s">
        <v>225</v>
      </c>
      <c r="E270" s="237" t="s">
        <v>32</v>
      </c>
      <c r="F270" s="238" t="s">
        <v>912</v>
      </c>
      <c r="G270" s="235"/>
      <c r="H270" s="237" t="s">
        <v>32</v>
      </c>
      <c r="I270" s="239"/>
      <c r="J270" s="235"/>
      <c r="K270" s="235"/>
      <c r="L270" s="240"/>
      <c r="M270" s="241"/>
      <c r="N270" s="242"/>
      <c r="O270" s="242"/>
      <c r="P270" s="242"/>
      <c r="Q270" s="242"/>
      <c r="R270" s="242"/>
      <c r="S270" s="242"/>
      <c r="T270" s="243"/>
      <c r="U270" s="13"/>
      <c r="V270" s="13"/>
      <c r="W270" s="13"/>
      <c r="X270" s="13"/>
      <c r="Y270" s="13"/>
      <c r="Z270" s="13"/>
      <c r="AA270" s="13"/>
      <c r="AB270" s="13"/>
      <c r="AC270" s="13"/>
      <c r="AD270" s="13"/>
      <c r="AE270" s="13"/>
      <c r="AT270" s="244" t="s">
        <v>225</v>
      </c>
      <c r="AU270" s="244" t="s">
        <v>85</v>
      </c>
      <c r="AV270" s="13" t="s">
        <v>83</v>
      </c>
      <c r="AW270" s="13" t="s">
        <v>38</v>
      </c>
      <c r="AX270" s="13" t="s">
        <v>76</v>
      </c>
      <c r="AY270" s="244" t="s">
        <v>214</v>
      </c>
    </row>
    <row r="271" s="14" customFormat="1">
      <c r="A271" s="14"/>
      <c r="B271" s="245"/>
      <c r="C271" s="246"/>
      <c r="D271" s="236" t="s">
        <v>225</v>
      </c>
      <c r="E271" s="247" t="s">
        <v>32</v>
      </c>
      <c r="F271" s="248" t="s">
        <v>941</v>
      </c>
      <c r="G271" s="246"/>
      <c r="H271" s="249">
        <v>1.5</v>
      </c>
      <c r="I271" s="250"/>
      <c r="J271" s="246"/>
      <c r="K271" s="246"/>
      <c r="L271" s="251"/>
      <c r="M271" s="252"/>
      <c r="N271" s="253"/>
      <c r="O271" s="253"/>
      <c r="P271" s="253"/>
      <c r="Q271" s="253"/>
      <c r="R271" s="253"/>
      <c r="S271" s="253"/>
      <c r="T271" s="254"/>
      <c r="U271" s="14"/>
      <c r="V271" s="14"/>
      <c r="W271" s="14"/>
      <c r="X271" s="14"/>
      <c r="Y271" s="14"/>
      <c r="Z271" s="14"/>
      <c r="AA271" s="14"/>
      <c r="AB271" s="14"/>
      <c r="AC271" s="14"/>
      <c r="AD271" s="14"/>
      <c r="AE271" s="14"/>
      <c r="AT271" s="255" t="s">
        <v>225</v>
      </c>
      <c r="AU271" s="255" t="s">
        <v>85</v>
      </c>
      <c r="AV271" s="14" t="s">
        <v>85</v>
      </c>
      <c r="AW271" s="14" t="s">
        <v>38</v>
      </c>
      <c r="AX271" s="14" t="s">
        <v>76</v>
      </c>
      <c r="AY271" s="255" t="s">
        <v>214</v>
      </c>
    </row>
    <row r="272" s="14" customFormat="1">
      <c r="A272" s="14"/>
      <c r="B272" s="245"/>
      <c r="C272" s="246"/>
      <c r="D272" s="236" t="s">
        <v>225</v>
      </c>
      <c r="E272" s="247" t="s">
        <v>32</v>
      </c>
      <c r="F272" s="248" t="s">
        <v>933</v>
      </c>
      <c r="G272" s="246"/>
      <c r="H272" s="249">
        <v>4.2000000000000002</v>
      </c>
      <c r="I272" s="250"/>
      <c r="J272" s="246"/>
      <c r="K272" s="246"/>
      <c r="L272" s="251"/>
      <c r="M272" s="252"/>
      <c r="N272" s="253"/>
      <c r="O272" s="253"/>
      <c r="P272" s="253"/>
      <c r="Q272" s="253"/>
      <c r="R272" s="253"/>
      <c r="S272" s="253"/>
      <c r="T272" s="254"/>
      <c r="U272" s="14"/>
      <c r="V272" s="14"/>
      <c r="W272" s="14"/>
      <c r="X272" s="14"/>
      <c r="Y272" s="14"/>
      <c r="Z272" s="14"/>
      <c r="AA272" s="14"/>
      <c r="AB272" s="14"/>
      <c r="AC272" s="14"/>
      <c r="AD272" s="14"/>
      <c r="AE272" s="14"/>
      <c r="AT272" s="255" t="s">
        <v>225</v>
      </c>
      <c r="AU272" s="255" t="s">
        <v>85</v>
      </c>
      <c r="AV272" s="14" t="s">
        <v>85</v>
      </c>
      <c r="AW272" s="14" t="s">
        <v>38</v>
      </c>
      <c r="AX272" s="14" t="s">
        <v>76</v>
      </c>
      <c r="AY272" s="255" t="s">
        <v>214</v>
      </c>
    </row>
    <row r="273" s="14" customFormat="1">
      <c r="A273" s="14"/>
      <c r="B273" s="245"/>
      <c r="C273" s="246"/>
      <c r="D273" s="236" t="s">
        <v>225</v>
      </c>
      <c r="E273" s="247" t="s">
        <v>32</v>
      </c>
      <c r="F273" s="248" t="s">
        <v>934</v>
      </c>
      <c r="G273" s="246"/>
      <c r="H273" s="249">
        <v>2.25</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225</v>
      </c>
      <c r="AU273" s="255" t="s">
        <v>85</v>
      </c>
      <c r="AV273" s="14" t="s">
        <v>85</v>
      </c>
      <c r="AW273" s="14" t="s">
        <v>38</v>
      </c>
      <c r="AX273" s="14" t="s">
        <v>76</v>
      </c>
      <c r="AY273" s="255" t="s">
        <v>214</v>
      </c>
    </row>
    <row r="274" s="14" customFormat="1">
      <c r="A274" s="14"/>
      <c r="B274" s="245"/>
      <c r="C274" s="246"/>
      <c r="D274" s="236" t="s">
        <v>225</v>
      </c>
      <c r="E274" s="247" t="s">
        <v>32</v>
      </c>
      <c r="F274" s="248" t="s">
        <v>939</v>
      </c>
      <c r="G274" s="246"/>
      <c r="H274" s="249">
        <v>2.3999999999999999</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225</v>
      </c>
      <c r="AU274" s="255" t="s">
        <v>85</v>
      </c>
      <c r="AV274" s="14" t="s">
        <v>85</v>
      </c>
      <c r="AW274" s="14" t="s">
        <v>38</v>
      </c>
      <c r="AX274" s="14" t="s">
        <v>76</v>
      </c>
      <c r="AY274" s="255" t="s">
        <v>214</v>
      </c>
    </row>
    <row r="275" s="14" customFormat="1">
      <c r="A275" s="14"/>
      <c r="B275" s="245"/>
      <c r="C275" s="246"/>
      <c r="D275" s="236" t="s">
        <v>225</v>
      </c>
      <c r="E275" s="247" t="s">
        <v>32</v>
      </c>
      <c r="F275" s="248" t="s">
        <v>934</v>
      </c>
      <c r="G275" s="246"/>
      <c r="H275" s="249">
        <v>2.25</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225</v>
      </c>
      <c r="AU275" s="255" t="s">
        <v>85</v>
      </c>
      <c r="AV275" s="14" t="s">
        <v>85</v>
      </c>
      <c r="AW275" s="14" t="s">
        <v>38</v>
      </c>
      <c r="AX275" s="14" t="s">
        <v>76</v>
      </c>
      <c r="AY275" s="255" t="s">
        <v>214</v>
      </c>
    </row>
    <row r="276" s="14" customFormat="1">
      <c r="A276" s="14"/>
      <c r="B276" s="245"/>
      <c r="C276" s="246"/>
      <c r="D276" s="236" t="s">
        <v>225</v>
      </c>
      <c r="E276" s="247" t="s">
        <v>32</v>
      </c>
      <c r="F276" s="248" t="s">
        <v>936</v>
      </c>
      <c r="G276" s="246"/>
      <c r="H276" s="249">
        <v>2.1000000000000001</v>
      </c>
      <c r="I276" s="250"/>
      <c r="J276" s="246"/>
      <c r="K276" s="246"/>
      <c r="L276" s="251"/>
      <c r="M276" s="252"/>
      <c r="N276" s="253"/>
      <c r="O276" s="253"/>
      <c r="P276" s="253"/>
      <c r="Q276" s="253"/>
      <c r="R276" s="253"/>
      <c r="S276" s="253"/>
      <c r="T276" s="254"/>
      <c r="U276" s="14"/>
      <c r="V276" s="14"/>
      <c r="W276" s="14"/>
      <c r="X276" s="14"/>
      <c r="Y276" s="14"/>
      <c r="Z276" s="14"/>
      <c r="AA276" s="14"/>
      <c r="AB276" s="14"/>
      <c r="AC276" s="14"/>
      <c r="AD276" s="14"/>
      <c r="AE276" s="14"/>
      <c r="AT276" s="255" t="s">
        <v>225</v>
      </c>
      <c r="AU276" s="255" t="s">
        <v>85</v>
      </c>
      <c r="AV276" s="14" t="s">
        <v>85</v>
      </c>
      <c r="AW276" s="14" t="s">
        <v>38</v>
      </c>
      <c r="AX276" s="14" t="s">
        <v>76</v>
      </c>
      <c r="AY276" s="255" t="s">
        <v>214</v>
      </c>
    </row>
    <row r="277" s="14" customFormat="1">
      <c r="A277" s="14"/>
      <c r="B277" s="245"/>
      <c r="C277" s="246"/>
      <c r="D277" s="236" t="s">
        <v>225</v>
      </c>
      <c r="E277" s="247" t="s">
        <v>32</v>
      </c>
      <c r="F277" s="248" t="s">
        <v>937</v>
      </c>
      <c r="G277" s="246"/>
      <c r="H277" s="249">
        <v>1.1000000000000001</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225</v>
      </c>
      <c r="AU277" s="255" t="s">
        <v>85</v>
      </c>
      <c r="AV277" s="14" t="s">
        <v>85</v>
      </c>
      <c r="AW277" s="14" t="s">
        <v>38</v>
      </c>
      <c r="AX277" s="14" t="s">
        <v>76</v>
      </c>
      <c r="AY277" s="255" t="s">
        <v>214</v>
      </c>
    </row>
    <row r="278" s="14" customFormat="1">
      <c r="A278" s="14"/>
      <c r="B278" s="245"/>
      <c r="C278" s="246"/>
      <c r="D278" s="236" t="s">
        <v>225</v>
      </c>
      <c r="E278" s="247" t="s">
        <v>32</v>
      </c>
      <c r="F278" s="248" t="s">
        <v>942</v>
      </c>
      <c r="G278" s="246"/>
      <c r="H278" s="249">
        <v>1.3</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225</v>
      </c>
      <c r="AU278" s="255" t="s">
        <v>85</v>
      </c>
      <c r="AV278" s="14" t="s">
        <v>85</v>
      </c>
      <c r="AW278" s="14" t="s">
        <v>38</v>
      </c>
      <c r="AX278" s="14" t="s">
        <v>76</v>
      </c>
      <c r="AY278" s="255" t="s">
        <v>214</v>
      </c>
    </row>
    <row r="279" s="14" customFormat="1">
      <c r="A279" s="14"/>
      <c r="B279" s="245"/>
      <c r="C279" s="246"/>
      <c r="D279" s="236" t="s">
        <v>225</v>
      </c>
      <c r="E279" s="247" t="s">
        <v>32</v>
      </c>
      <c r="F279" s="248" t="s">
        <v>943</v>
      </c>
      <c r="G279" s="246"/>
      <c r="H279" s="249">
        <v>3</v>
      </c>
      <c r="I279" s="250"/>
      <c r="J279" s="246"/>
      <c r="K279" s="246"/>
      <c r="L279" s="251"/>
      <c r="M279" s="252"/>
      <c r="N279" s="253"/>
      <c r="O279" s="253"/>
      <c r="P279" s="253"/>
      <c r="Q279" s="253"/>
      <c r="R279" s="253"/>
      <c r="S279" s="253"/>
      <c r="T279" s="254"/>
      <c r="U279" s="14"/>
      <c r="V279" s="14"/>
      <c r="W279" s="14"/>
      <c r="X279" s="14"/>
      <c r="Y279" s="14"/>
      <c r="Z279" s="14"/>
      <c r="AA279" s="14"/>
      <c r="AB279" s="14"/>
      <c r="AC279" s="14"/>
      <c r="AD279" s="14"/>
      <c r="AE279" s="14"/>
      <c r="AT279" s="255" t="s">
        <v>225</v>
      </c>
      <c r="AU279" s="255" t="s">
        <v>85</v>
      </c>
      <c r="AV279" s="14" t="s">
        <v>85</v>
      </c>
      <c r="AW279" s="14" t="s">
        <v>38</v>
      </c>
      <c r="AX279" s="14" t="s">
        <v>76</v>
      </c>
      <c r="AY279" s="255" t="s">
        <v>214</v>
      </c>
    </row>
    <row r="280" s="13" customFormat="1">
      <c r="A280" s="13"/>
      <c r="B280" s="234"/>
      <c r="C280" s="235"/>
      <c r="D280" s="236" t="s">
        <v>225</v>
      </c>
      <c r="E280" s="237" t="s">
        <v>32</v>
      </c>
      <c r="F280" s="238" t="s">
        <v>944</v>
      </c>
      <c r="G280" s="235"/>
      <c r="H280" s="237" t="s">
        <v>32</v>
      </c>
      <c r="I280" s="239"/>
      <c r="J280" s="235"/>
      <c r="K280" s="235"/>
      <c r="L280" s="240"/>
      <c r="M280" s="241"/>
      <c r="N280" s="242"/>
      <c r="O280" s="242"/>
      <c r="P280" s="242"/>
      <c r="Q280" s="242"/>
      <c r="R280" s="242"/>
      <c r="S280" s="242"/>
      <c r="T280" s="243"/>
      <c r="U280" s="13"/>
      <c r="V280" s="13"/>
      <c r="W280" s="13"/>
      <c r="X280" s="13"/>
      <c r="Y280" s="13"/>
      <c r="Z280" s="13"/>
      <c r="AA280" s="13"/>
      <c r="AB280" s="13"/>
      <c r="AC280" s="13"/>
      <c r="AD280" s="13"/>
      <c r="AE280" s="13"/>
      <c r="AT280" s="244" t="s">
        <v>225</v>
      </c>
      <c r="AU280" s="244" t="s">
        <v>85</v>
      </c>
      <c r="AV280" s="13" t="s">
        <v>83</v>
      </c>
      <c r="AW280" s="13" t="s">
        <v>38</v>
      </c>
      <c r="AX280" s="13" t="s">
        <v>76</v>
      </c>
      <c r="AY280" s="244" t="s">
        <v>214</v>
      </c>
    </row>
    <row r="281" s="14" customFormat="1">
      <c r="A281" s="14"/>
      <c r="B281" s="245"/>
      <c r="C281" s="246"/>
      <c r="D281" s="236" t="s">
        <v>225</v>
      </c>
      <c r="E281" s="247" t="s">
        <v>32</v>
      </c>
      <c r="F281" s="248" t="s">
        <v>945</v>
      </c>
      <c r="G281" s="246"/>
      <c r="H281" s="249">
        <v>0.75</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225</v>
      </c>
      <c r="AU281" s="255" t="s">
        <v>85</v>
      </c>
      <c r="AV281" s="14" t="s">
        <v>85</v>
      </c>
      <c r="AW281" s="14" t="s">
        <v>38</v>
      </c>
      <c r="AX281" s="14" t="s">
        <v>76</v>
      </c>
      <c r="AY281" s="255" t="s">
        <v>214</v>
      </c>
    </row>
    <row r="282" s="14" customFormat="1">
      <c r="A282" s="14"/>
      <c r="B282" s="245"/>
      <c r="C282" s="246"/>
      <c r="D282" s="236" t="s">
        <v>225</v>
      </c>
      <c r="E282" s="247" t="s">
        <v>32</v>
      </c>
      <c r="F282" s="248" t="s">
        <v>939</v>
      </c>
      <c r="G282" s="246"/>
      <c r="H282" s="249">
        <v>2.3999999999999999</v>
      </c>
      <c r="I282" s="250"/>
      <c r="J282" s="246"/>
      <c r="K282" s="246"/>
      <c r="L282" s="251"/>
      <c r="M282" s="252"/>
      <c r="N282" s="253"/>
      <c r="O282" s="253"/>
      <c r="P282" s="253"/>
      <c r="Q282" s="253"/>
      <c r="R282" s="253"/>
      <c r="S282" s="253"/>
      <c r="T282" s="254"/>
      <c r="U282" s="14"/>
      <c r="V282" s="14"/>
      <c r="W282" s="14"/>
      <c r="X282" s="14"/>
      <c r="Y282" s="14"/>
      <c r="Z282" s="14"/>
      <c r="AA282" s="14"/>
      <c r="AB282" s="14"/>
      <c r="AC282" s="14"/>
      <c r="AD282" s="14"/>
      <c r="AE282" s="14"/>
      <c r="AT282" s="255" t="s">
        <v>225</v>
      </c>
      <c r="AU282" s="255" t="s">
        <v>85</v>
      </c>
      <c r="AV282" s="14" t="s">
        <v>85</v>
      </c>
      <c r="AW282" s="14" t="s">
        <v>38</v>
      </c>
      <c r="AX282" s="14" t="s">
        <v>76</v>
      </c>
      <c r="AY282" s="255" t="s">
        <v>214</v>
      </c>
    </row>
    <row r="283" s="14" customFormat="1">
      <c r="A283" s="14"/>
      <c r="B283" s="245"/>
      <c r="C283" s="246"/>
      <c r="D283" s="236" t="s">
        <v>225</v>
      </c>
      <c r="E283" s="247" t="s">
        <v>32</v>
      </c>
      <c r="F283" s="248" t="s">
        <v>934</v>
      </c>
      <c r="G283" s="246"/>
      <c r="H283" s="249">
        <v>2.25</v>
      </c>
      <c r="I283" s="250"/>
      <c r="J283" s="246"/>
      <c r="K283" s="246"/>
      <c r="L283" s="251"/>
      <c r="M283" s="252"/>
      <c r="N283" s="253"/>
      <c r="O283" s="253"/>
      <c r="P283" s="253"/>
      <c r="Q283" s="253"/>
      <c r="R283" s="253"/>
      <c r="S283" s="253"/>
      <c r="T283" s="254"/>
      <c r="U283" s="14"/>
      <c r="V283" s="14"/>
      <c r="W283" s="14"/>
      <c r="X283" s="14"/>
      <c r="Y283" s="14"/>
      <c r="Z283" s="14"/>
      <c r="AA283" s="14"/>
      <c r="AB283" s="14"/>
      <c r="AC283" s="14"/>
      <c r="AD283" s="14"/>
      <c r="AE283" s="14"/>
      <c r="AT283" s="255" t="s">
        <v>225</v>
      </c>
      <c r="AU283" s="255" t="s">
        <v>85</v>
      </c>
      <c r="AV283" s="14" t="s">
        <v>85</v>
      </c>
      <c r="AW283" s="14" t="s">
        <v>38</v>
      </c>
      <c r="AX283" s="14" t="s">
        <v>76</v>
      </c>
      <c r="AY283" s="255" t="s">
        <v>214</v>
      </c>
    </row>
    <row r="284" s="14" customFormat="1">
      <c r="A284" s="14"/>
      <c r="B284" s="245"/>
      <c r="C284" s="246"/>
      <c r="D284" s="236" t="s">
        <v>225</v>
      </c>
      <c r="E284" s="247" t="s">
        <v>32</v>
      </c>
      <c r="F284" s="248" t="s">
        <v>946</v>
      </c>
      <c r="G284" s="246"/>
      <c r="H284" s="249">
        <v>1.5</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225</v>
      </c>
      <c r="AU284" s="255" t="s">
        <v>85</v>
      </c>
      <c r="AV284" s="14" t="s">
        <v>85</v>
      </c>
      <c r="AW284" s="14" t="s">
        <v>38</v>
      </c>
      <c r="AX284" s="14" t="s">
        <v>76</v>
      </c>
      <c r="AY284" s="255" t="s">
        <v>214</v>
      </c>
    </row>
    <row r="285" s="14" customFormat="1">
      <c r="A285" s="14"/>
      <c r="B285" s="245"/>
      <c r="C285" s="246"/>
      <c r="D285" s="236" t="s">
        <v>225</v>
      </c>
      <c r="E285" s="247" t="s">
        <v>32</v>
      </c>
      <c r="F285" s="248" t="s">
        <v>939</v>
      </c>
      <c r="G285" s="246"/>
      <c r="H285" s="249">
        <v>2.3999999999999999</v>
      </c>
      <c r="I285" s="250"/>
      <c r="J285" s="246"/>
      <c r="K285" s="246"/>
      <c r="L285" s="251"/>
      <c r="M285" s="252"/>
      <c r="N285" s="253"/>
      <c r="O285" s="253"/>
      <c r="P285" s="253"/>
      <c r="Q285" s="253"/>
      <c r="R285" s="253"/>
      <c r="S285" s="253"/>
      <c r="T285" s="254"/>
      <c r="U285" s="14"/>
      <c r="V285" s="14"/>
      <c r="W285" s="14"/>
      <c r="X285" s="14"/>
      <c r="Y285" s="14"/>
      <c r="Z285" s="14"/>
      <c r="AA285" s="14"/>
      <c r="AB285" s="14"/>
      <c r="AC285" s="14"/>
      <c r="AD285" s="14"/>
      <c r="AE285" s="14"/>
      <c r="AT285" s="255" t="s">
        <v>225</v>
      </c>
      <c r="AU285" s="255" t="s">
        <v>85</v>
      </c>
      <c r="AV285" s="14" t="s">
        <v>85</v>
      </c>
      <c r="AW285" s="14" t="s">
        <v>38</v>
      </c>
      <c r="AX285" s="14" t="s">
        <v>76</v>
      </c>
      <c r="AY285" s="255" t="s">
        <v>214</v>
      </c>
    </row>
    <row r="286" s="14" customFormat="1">
      <c r="A286" s="14"/>
      <c r="B286" s="245"/>
      <c r="C286" s="246"/>
      <c r="D286" s="236" t="s">
        <v>225</v>
      </c>
      <c r="E286" s="247" t="s">
        <v>32</v>
      </c>
      <c r="F286" s="248" t="s">
        <v>947</v>
      </c>
      <c r="G286" s="246"/>
      <c r="H286" s="249">
        <v>4.7999999999999998</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225</v>
      </c>
      <c r="AU286" s="255" t="s">
        <v>85</v>
      </c>
      <c r="AV286" s="14" t="s">
        <v>85</v>
      </c>
      <c r="AW286" s="14" t="s">
        <v>38</v>
      </c>
      <c r="AX286" s="14" t="s">
        <v>76</v>
      </c>
      <c r="AY286" s="255" t="s">
        <v>214</v>
      </c>
    </row>
    <row r="287" s="14" customFormat="1">
      <c r="A287" s="14"/>
      <c r="B287" s="245"/>
      <c r="C287" s="246"/>
      <c r="D287" s="236" t="s">
        <v>225</v>
      </c>
      <c r="E287" s="247" t="s">
        <v>32</v>
      </c>
      <c r="F287" s="248" t="s">
        <v>945</v>
      </c>
      <c r="G287" s="246"/>
      <c r="H287" s="249">
        <v>0.75</v>
      </c>
      <c r="I287" s="250"/>
      <c r="J287" s="246"/>
      <c r="K287" s="246"/>
      <c r="L287" s="251"/>
      <c r="M287" s="252"/>
      <c r="N287" s="253"/>
      <c r="O287" s="253"/>
      <c r="P287" s="253"/>
      <c r="Q287" s="253"/>
      <c r="R287" s="253"/>
      <c r="S287" s="253"/>
      <c r="T287" s="254"/>
      <c r="U287" s="14"/>
      <c r="V287" s="14"/>
      <c r="W287" s="14"/>
      <c r="X287" s="14"/>
      <c r="Y287" s="14"/>
      <c r="Z287" s="14"/>
      <c r="AA287" s="14"/>
      <c r="AB287" s="14"/>
      <c r="AC287" s="14"/>
      <c r="AD287" s="14"/>
      <c r="AE287" s="14"/>
      <c r="AT287" s="255" t="s">
        <v>225</v>
      </c>
      <c r="AU287" s="255" t="s">
        <v>85</v>
      </c>
      <c r="AV287" s="14" t="s">
        <v>85</v>
      </c>
      <c r="AW287" s="14" t="s">
        <v>38</v>
      </c>
      <c r="AX287" s="14" t="s">
        <v>76</v>
      </c>
      <c r="AY287" s="255" t="s">
        <v>214</v>
      </c>
    </row>
    <row r="288" s="14" customFormat="1">
      <c r="A288" s="14"/>
      <c r="B288" s="245"/>
      <c r="C288" s="246"/>
      <c r="D288" s="236" t="s">
        <v>225</v>
      </c>
      <c r="E288" s="247" t="s">
        <v>32</v>
      </c>
      <c r="F288" s="248" t="s">
        <v>948</v>
      </c>
      <c r="G288" s="246"/>
      <c r="H288" s="249">
        <v>1.45</v>
      </c>
      <c r="I288" s="250"/>
      <c r="J288" s="246"/>
      <c r="K288" s="246"/>
      <c r="L288" s="251"/>
      <c r="M288" s="252"/>
      <c r="N288" s="253"/>
      <c r="O288" s="253"/>
      <c r="P288" s="253"/>
      <c r="Q288" s="253"/>
      <c r="R288" s="253"/>
      <c r="S288" s="253"/>
      <c r="T288" s="254"/>
      <c r="U288" s="14"/>
      <c r="V288" s="14"/>
      <c r="W288" s="14"/>
      <c r="X288" s="14"/>
      <c r="Y288" s="14"/>
      <c r="Z288" s="14"/>
      <c r="AA288" s="14"/>
      <c r="AB288" s="14"/>
      <c r="AC288" s="14"/>
      <c r="AD288" s="14"/>
      <c r="AE288" s="14"/>
      <c r="AT288" s="255" t="s">
        <v>225</v>
      </c>
      <c r="AU288" s="255" t="s">
        <v>85</v>
      </c>
      <c r="AV288" s="14" t="s">
        <v>85</v>
      </c>
      <c r="AW288" s="14" t="s">
        <v>38</v>
      </c>
      <c r="AX288" s="14" t="s">
        <v>76</v>
      </c>
      <c r="AY288" s="255" t="s">
        <v>214</v>
      </c>
    </row>
    <row r="289" s="14" customFormat="1">
      <c r="A289" s="14"/>
      <c r="B289" s="245"/>
      <c r="C289" s="246"/>
      <c r="D289" s="236" t="s">
        <v>225</v>
      </c>
      <c r="E289" s="247" t="s">
        <v>32</v>
      </c>
      <c r="F289" s="248" t="s">
        <v>949</v>
      </c>
      <c r="G289" s="246"/>
      <c r="H289" s="249">
        <v>2</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225</v>
      </c>
      <c r="AU289" s="255" t="s">
        <v>85</v>
      </c>
      <c r="AV289" s="14" t="s">
        <v>85</v>
      </c>
      <c r="AW289" s="14" t="s">
        <v>38</v>
      </c>
      <c r="AX289" s="14" t="s">
        <v>76</v>
      </c>
      <c r="AY289" s="255" t="s">
        <v>214</v>
      </c>
    </row>
    <row r="290" s="15" customFormat="1">
      <c r="A290" s="15"/>
      <c r="B290" s="256"/>
      <c r="C290" s="257"/>
      <c r="D290" s="236" t="s">
        <v>225</v>
      </c>
      <c r="E290" s="258" t="s">
        <v>32</v>
      </c>
      <c r="F290" s="259" t="s">
        <v>256</v>
      </c>
      <c r="G290" s="257"/>
      <c r="H290" s="260">
        <v>130.59999999999999</v>
      </c>
      <c r="I290" s="261"/>
      <c r="J290" s="257"/>
      <c r="K290" s="257"/>
      <c r="L290" s="262"/>
      <c r="M290" s="263"/>
      <c r="N290" s="264"/>
      <c r="O290" s="264"/>
      <c r="P290" s="264"/>
      <c r="Q290" s="264"/>
      <c r="R290" s="264"/>
      <c r="S290" s="264"/>
      <c r="T290" s="265"/>
      <c r="U290" s="15"/>
      <c r="V290" s="15"/>
      <c r="W290" s="15"/>
      <c r="X290" s="15"/>
      <c r="Y290" s="15"/>
      <c r="Z290" s="15"/>
      <c r="AA290" s="15"/>
      <c r="AB290" s="15"/>
      <c r="AC290" s="15"/>
      <c r="AD290" s="15"/>
      <c r="AE290" s="15"/>
      <c r="AT290" s="266" t="s">
        <v>225</v>
      </c>
      <c r="AU290" s="266" t="s">
        <v>85</v>
      </c>
      <c r="AV290" s="15" t="s">
        <v>215</v>
      </c>
      <c r="AW290" s="15" t="s">
        <v>38</v>
      </c>
      <c r="AX290" s="15" t="s">
        <v>83</v>
      </c>
      <c r="AY290" s="266" t="s">
        <v>214</v>
      </c>
    </row>
    <row r="291" s="2" customFormat="1" ht="21.75" customHeight="1">
      <c r="A291" s="42"/>
      <c r="B291" s="43"/>
      <c r="C291" s="268" t="s">
        <v>277</v>
      </c>
      <c r="D291" s="268" t="s">
        <v>302</v>
      </c>
      <c r="E291" s="269" t="s">
        <v>950</v>
      </c>
      <c r="F291" s="270" t="s">
        <v>951</v>
      </c>
      <c r="G291" s="271" t="s">
        <v>280</v>
      </c>
      <c r="H291" s="272">
        <v>137.13</v>
      </c>
      <c r="I291" s="273"/>
      <c r="J291" s="274">
        <f>ROUND(I291*H291,2)</f>
        <v>0</v>
      </c>
      <c r="K291" s="270" t="s">
        <v>32</v>
      </c>
      <c r="L291" s="275"/>
      <c r="M291" s="276" t="s">
        <v>32</v>
      </c>
      <c r="N291" s="277" t="s">
        <v>47</v>
      </c>
      <c r="O291" s="88"/>
      <c r="P291" s="225">
        <f>O291*H291</f>
        <v>0</v>
      </c>
      <c r="Q291" s="225">
        <v>4.0000000000000003E-05</v>
      </c>
      <c r="R291" s="225">
        <f>Q291*H291</f>
        <v>0.0054852</v>
      </c>
      <c r="S291" s="225">
        <v>0</v>
      </c>
      <c r="T291" s="226">
        <f>S291*H291</f>
        <v>0</v>
      </c>
      <c r="U291" s="42"/>
      <c r="V291" s="42"/>
      <c r="W291" s="42"/>
      <c r="X291" s="42"/>
      <c r="Y291" s="42"/>
      <c r="Z291" s="42"/>
      <c r="AA291" s="42"/>
      <c r="AB291" s="42"/>
      <c r="AC291" s="42"/>
      <c r="AD291" s="42"/>
      <c r="AE291" s="42"/>
      <c r="AR291" s="227" t="s">
        <v>269</v>
      </c>
      <c r="AT291" s="227" t="s">
        <v>302</v>
      </c>
      <c r="AU291" s="227" t="s">
        <v>85</v>
      </c>
      <c r="AY291" s="20" t="s">
        <v>214</v>
      </c>
      <c r="BE291" s="228">
        <f>IF(N291="základní",J291,0)</f>
        <v>0</v>
      </c>
      <c r="BF291" s="228">
        <f>IF(N291="snížená",J291,0)</f>
        <v>0</v>
      </c>
      <c r="BG291" s="228">
        <f>IF(N291="zákl. přenesená",J291,0)</f>
        <v>0</v>
      </c>
      <c r="BH291" s="228">
        <f>IF(N291="sníž. přenesená",J291,0)</f>
        <v>0</v>
      </c>
      <c r="BI291" s="228">
        <f>IF(N291="nulová",J291,0)</f>
        <v>0</v>
      </c>
      <c r="BJ291" s="20" t="s">
        <v>83</v>
      </c>
      <c r="BK291" s="228">
        <f>ROUND(I291*H291,2)</f>
        <v>0</v>
      </c>
      <c r="BL291" s="20" t="s">
        <v>215</v>
      </c>
      <c r="BM291" s="227" t="s">
        <v>952</v>
      </c>
    </row>
    <row r="292" s="14" customFormat="1">
      <c r="A292" s="14"/>
      <c r="B292" s="245"/>
      <c r="C292" s="246"/>
      <c r="D292" s="236" t="s">
        <v>225</v>
      </c>
      <c r="E292" s="246"/>
      <c r="F292" s="248" t="s">
        <v>953</v>
      </c>
      <c r="G292" s="246"/>
      <c r="H292" s="249">
        <v>137.13</v>
      </c>
      <c r="I292" s="250"/>
      <c r="J292" s="246"/>
      <c r="K292" s="246"/>
      <c r="L292" s="251"/>
      <c r="M292" s="252"/>
      <c r="N292" s="253"/>
      <c r="O292" s="253"/>
      <c r="P292" s="253"/>
      <c r="Q292" s="253"/>
      <c r="R292" s="253"/>
      <c r="S292" s="253"/>
      <c r="T292" s="254"/>
      <c r="U292" s="14"/>
      <c r="V292" s="14"/>
      <c r="W292" s="14"/>
      <c r="X292" s="14"/>
      <c r="Y292" s="14"/>
      <c r="Z292" s="14"/>
      <c r="AA292" s="14"/>
      <c r="AB292" s="14"/>
      <c r="AC292" s="14"/>
      <c r="AD292" s="14"/>
      <c r="AE292" s="14"/>
      <c r="AT292" s="255" t="s">
        <v>225</v>
      </c>
      <c r="AU292" s="255" t="s">
        <v>85</v>
      </c>
      <c r="AV292" s="14" t="s">
        <v>85</v>
      </c>
      <c r="AW292" s="14" t="s">
        <v>4</v>
      </c>
      <c r="AX292" s="14" t="s">
        <v>83</v>
      </c>
      <c r="AY292" s="255" t="s">
        <v>214</v>
      </c>
    </row>
    <row r="293" s="2" customFormat="1" ht="44.25" customHeight="1">
      <c r="A293" s="42"/>
      <c r="B293" s="43"/>
      <c r="C293" s="216" t="s">
        <v>301</v>
      </c>
      <c r="D293" s="216" t="s">
        <v>217</v>
      </c>
      <c r="E293" s="217" t="s">
        <v>954</v>
      </c>
      <c r="F293" s="218" t="s">
        <v>928</v>
      </c>
      <c r="G293" s="219" t="s">
        <v>280</v>
      </c>
      <c r="H293" s="220">
        <v>183.59999999999999</v>
      </c>
      <c r="I293" s="221"/>
      <c r="J293" s="222">
        <f>ROUND(I293*H293,2)</f>
        <v>0</v>
      </c>
      <c r="K293" s="218" t="s">
        <v>32</v>
      </c>
      <c r="L293" s="48"/>
      <c r="M293" s="223" t="s">
        <v>32</v>
      </c>
      <c r="N293" s="224" t="s">
        <v>47</v>
      </c>
      <c r="O293" s="88"/>
      <c r="P293" s="225">
        <f>O293*H293</f>
        <v>0</v>
      </c>
      <c r="Q293" s="225">
        <v>0</v>
      </c>
      <c r="R293" s="225">
        <f>Q293*H293</f>
        <v>0</v>
      </c>
      <c r="S293" s="225">
        <v>0</v>
      </c>
      <c r="T293" s="226">
        <f>S293*H293</f>
        <v>0</v>
      </c>
      <c r="U293" s="42"/>
      <c r="V293" s="42"/>
      <c r="W293" s="42"/>
      <c r="X293" s="42"/>
      <c r="Y293" s="42"/>
      <c r="Z293" s="42"/>
      <c r="AA293" s="42"/>
      <c r="AB293" s="42"/>
      <c r="AC293" s="42"/>
      <c r="AD293" s="42"/>
      <c r="AE293" s="42"/>
      <c r="AR293" s="227" t="s">
        <v>215</v>
      </c>
      <c r="AT293" s="227" t="s">
        <v>217</v>
      </c>
      <c r="AU293" s="227" t="s">
        <v>85</v>
      </c>
      <c r="AY293" s="20" t="s">
        <v>214</v>
      </c>
      <c r="BE293" s="228">
        <f>IF(N293="základní",J293,0)</f>
        <v>0</v>
      </c>
      <c r="BF293" s="228">
        <f>IF(N293="snížená",J293,0)</f>
        <v>0</v>
      </c>
      <c r="BG293" s="228">
        <f>IF(N293="zákl. přenesená",J293,0)</f>
        <v>0</v>
      </c>
      <c r="BH293" s="228">
        <f>IF(N293="sníž. přenesená",J293,0)</f>
        <v>0</v>
      </c>
      <c r="BI293" s="228">
        <f>IF(N293="nulová",J293,0)</f>
        <v>0</v>
      </c>
      <c r="BJ293" s="20" t="s">
        <v>83</v>
      </c>
      <c r="BK293" s="228">
        <f>ROUND(I293*H293,2)</f>
        <v>0</v>
      </c>
      <c r="BL293" s="20" t="s">
        <v>215</v>
      </c>
      <c r="BM293" s="227" t="s">
        <v>955</v>
      </c>
    </row>
    <row r="294" s="14" customFormat="1">
      <c r="A294" s="14"/>
      <c r="B294" s="245"/>
      <c r="C294" s="246"/>
      <c r="D294" s="236" t="s">
        <v>225</v>
      </c>
      <c r="E294" s="247" t="s">
        <v>32</v>
      </c>
      <c r="F294" s="248" t="s">
        <v>956</v>
      </c>
      <c r="G294" s="246"/>
      <c r="H294" s="249">
        <v>183.59999999999999</v>
      </c>
      <c r="I294" s="250"/>
      <c r="J294" s="246"/>
      <c r="K294" s="246"/>
      <c r="L294" s="251"/>
      <c r="M294" s="252"/>
      <c r="N294" s="253"/>
      <c r="O294" s="253"/>
      <c r="P294" s="253"/>
      <c r="Q294" s="253"/>
      <c r="R294" s="253"/>
      <c r="S294" s="253"/>
      <c r="T294" s="254"/>
      <c r="U294" s="14"/>
      <c r="V294" s="14"/>
      <c r="W294" s="14"/>
      <c r="X294" s="14"/>
      <c r="Y294" s="14"/>
      <c r="Z294" s="14"/>
      <c r="AA294" s="14"/>
      <c r="AB294" s="14"/>
      <c r="AC294" s="14"/>
      <c r="AD294" s="14"/>
      <c r="AE294" s="14"/>
      <c r="AT294" s="255" t="s">
        <v>225</v>
      </c>
      <c r="AU294" s="255" t="s">
        <v>85</v>
      </c>
      <c r="AV294" s="14" t="s">
        <v>85</v>
      </c>
      <c r="AW294" s="14" t="s">
        <v>38</v>
      </c>
      <c r="AX294" s="14" t="s">
        <v>83</v>
      </c>
      <c r="AY294" s="255" t="s">
        <v>214</v>
      </c>
    </row>
    <row r="295" s="2" customFormat="1" ht="24.15" customHeight="1">
      <c r="A295" s="42"/>
      <c r="B295" s="43"/>
      <c r="C295" s="268" t="s">
        <v>8</v>
      </c>
      <c r="D295" s="268" t="s">
        <v>302</v>
      </c>
      <c r="E295" s="269" t="s">
        <v>957</v>
      </c>
      <c r="F295" s="270" t="s">
        <v>958</v>
      </c>
      <c r="G295" s="271" t="s">
        <v>280</v>
      </c>
      <c r="H295" s="272">
        <v>192.78</v>
      </c>
      <c r="I295" s="273"/>
      <c r="J295" s="274">
        <f>ROUND(I295*H295,2)</f>
        <v>0</v>
      </c>
      <c r="K295" s="270" t="s">
        <v>221</v>
      </c>
      <c r="L295" s="275"/>
      <c r="M295" s="276" t="s">
        <v>32</v>
      </c>
      <c r="N295" s="277" t="s">
        <v>47</v>
      </c>
      <c r="O295" s="88"/>
      <c r="P295" s="225">
        <f>O295*H295</f>
        <v>0</v>
      </c>
      <c r="Q295" s="225">
        <v>0.00010000000000000001</v>
      </c>
      <c r="R295" s="225">
        <f>Q295*H295</f>
        <v>0.019278</v>
      </c>
      <c r="S295" s="225">
        <v>0</v>
      </c>
      <c r="T295" s="226">
        <f>S295*H295</f>
        <v>0</v>
      </c>
      <c r="U295" s="42"/>
      <c r="V295" s="42"/>
      <c r="W295" s="42"/>
      <c r="X295" s="42"/>
      <c r="Y295" s="42"/>
      <c r="Z295" s="42"/>
      <c r="AA295" s="42"/>
      <c r="AB295" s="42"/>
      <c r="AC295" s="42"/>
      <c r="AD295" s="42"/>
      <c r="AE295" s="42"/>
      <c r="AR295" s="227" t="s">
        <v>269</v>
      </c>
      <c r="AT295" s="227" t="s">
        <v>302</v>
      </c>
      <c r="AU295" s="227" t="s">
        <v>85</v>
      </c>
      <c r="AY295" s="20" t="s">
        <v>214</v>
      </c>
      <c r="BE295" s="228">
        <f>IF(N295="základní",J295,0)</f>
        <v>0</v>
      </c>
      <c r="BF295" s="228">
        <f>IF(N295="snížená",J295,0)</f>
        <v>0</v>
      </c>
      <c r="BG295" s="228">
        <f>IF(N295="zákl. přenesená",J295,0)</f>
        <v>0</v>
      </c>
      <c r="BH295" s="228">
        <f>IF(N295="sníž. přenesená",J295,0)</f>
        <v>0</v>
      </c>
      <c r="BI295" s="228">
        <f>IF(N295="nulová",J295,0)</f>
        <v>0</v>
      </c>
      <c r="BJ295" s="20" t="s">
        <v>83</v>
      </c>
      <c r="BK295" s="228">
        <f>ROUND(I295*H295,2)</f>
        <v>0</v>
      </c>
      <c r="BL295" s="20" t="s">
        <v>215</v>
      </c>
      <c r="BM295" s="227" t="s">
        <v>959</v>
      </c>
    </row>
    <row r="296" s="14" customFormat="1">
      <c r="A296" s="14"/>
      <c r="B296" s="245"/>
      <c r="C296" s="246"/>
      <c r="D296" s="236" t="s">
        <v>225</v>
      </c>
      <c r="E296" s="246"/>
      <c r="F296" s="248" t="s">
        <v>960</v>
      </c>
      <c r="G296" s="246"/>
      <c r="H296" s="249">
        <v>192.78</v>
      </c>
      <c r="I296" s="250"/>
      <c r="J296" s="246"/>
      <c r="K296" s="246"/>
      <c r="L296" s="251"/>
      <c r="M296" s="252"/>
      <c r="N296" s="253"/>
      <c r="O296" s="253"/>
      <c r="P296" s="253"/>
      <c r="Q296" s="253"/>
      <c r="R296" s="253"/>
      <c r="S296" s="253"/>
      <c r="T296" s="254"/>
      <c r="U296" s="14"/>
      <c r="V296" s="14"/>
      <c r="W296" s="14"/>
      <c r="X296" s="14"/>
      <c r="Y296" s="14"/>
      <c r="Z296" s="14"/>
      <c r="AA296" s="14"/>
      <c r="AB296" s="14"/>
      <c r="AC296" s="14"/>
      <c r="AD296" s="14"/>
      <c r="AE296" s="14"/>
      <c r="AT296" s="255" t="s">
        <v>225</v>
      </c>
      <c r="AU296" s="255" t="s">
        <v>85</v>
      </c>
      <c r="AV296" s="14" t="s">
        <v>85</v>
      </c>
      <c r="AW296" s="14" t="s">
        <v>4</v>
      </c>
      <c r="AX296" s="14" t="s">
        <v>83</v>
      </c>
      <c r="AY296" s="255" t="s">
        <v>214</v>
      </c>
    </row>
    <row r="297" s="2" customFormat="1" ht="24.15" customHeight="1">
      <c r="A297" s="42"/>
      <c r="B297" s="43"/>
      <c r="C297" s="216" t="s">
        <v>312</v>
      </c>
      <c r="D297" s="216" t="s">
        <v>217</v>
      </c>
      <c r="E297" s="217" t="s">
        <v>961</v>
      </c>
      <c r="F297" s="218" t="s">
        <v>962</v>
      </c>
      <c r="G297" s="219" t="s">
        <v>280</v>
      </c>
      <c r="H297" s="220">
        <v>104.3</v>
      </c>
      <c r="I297" s="221"/>
      <c r="J297" s="222">
        <f>ROUND(I297*H297,2)</f>
        <v>0</v>
      </c>
      <c r="K297" s="218" t="s">
        <v>32</v>
      </c>
      <c r="L297" s="48"/>
      <c r="M297" s="223" t="s">
        <v>32</v>
      </c>
      <c r="N297" s="224" t="s">
        <v>47</v>
      </c>
      <c r="O297" s="88"/>
      <c r="P297" s="225">
        <f>O297*H297</f>
        <v>0</v>
      </c>
      <c r="Q297" s="225">
        <v>0</v>
      </c>
      <c r="R297" s="225">
        <f>Q297*H297</f>
        <v>0</v>
      </c>
      <c r="S297" s="225">
        <v>0</v>
      </c>
      <c r="T297" s="226">
        <f>S297*H297</f>
        <v>0</v>
      </c>
      <c r="U297" s="42"/>
      <c r="V297" s="42"/>
      <c r="W297" s="42"/>
      <c r="X297" s="42"/>
      <c r="Y297" s="42"/>
      <c r="Z297" s="42"/>
      <c r="AA297" s="42"/>
      <c r="AB297" s="42"/>
      <c r="AC297" s="42"/>
      <c r="AD297" s="42"/>
      <c r="AE297" s="42"/>
      <c r="AR297" s="227" t="s">
        <v>215</v>
      </c>
      <c r="AT297" s="227" t="s">
        <v>217</v>
      </c>
      <c r="AU297" s="227" t="s">
        <v>85</v>
      </c>
      <c r="AY297" s="20" t="s">
        <v>214</v>
      </c>
      <c r="BE297" s="228">
        <f>IF(N297="základní",J297,0)</f>
        <v>0</v>
      </c>
      <c r="BF297" s="228">
        <f>IF(N297="snížená",J297,0)</f>
        <v>0</v>
      </c>
      <c r="BG297" s="228">
        <f>IF(N297="zákl. přenesená",J297,0)</f>
        <v>0</v>
      </c>
      <c r="BH297" s="228">
        <f>IF(N297="sníž. přenesená",J297,0)</f>
        <v>0</v>
      </c>
      <c r="BI297" s="228">
        <f>IF(N297="nulová",J297,0)</f>
        <v>0</v>
      </c>
      <c r="BJ297" s="20" t="s">
        <v>83</v>
      </c>
      <c r="BK297" s="228">
        <f>ROUND(I297*H297,2)</f>
        <v>0</v>
      </c>
      <c r="BL297" s="20" t="s">
        <v>215</v>
      </c>
      <c r="BM297" s="227" t="s">
        <v>963</v>
      </c>
    </row>
    <row r="298" s="2" customFormat="1">
      <c r="A298" s="42"/>
      <c r="B298" s="43"/>
      <c r="C298" s="44"/>
      <c r="D298" s="236" t="s">
        <v>283</v>
      </c>
      <c r="E298" s="44"/>
      <c r="F298" s="267" t="s">
        <v>964</v>
      </c>
      <c r="G298" s="44"/>
      <c r="H298" s="44"/>
      <c r="I298" s="231"/>
      <c r="J298" s="44"/>
      <c r="K298" s="44"/>
      <c r="L298" s="48"/>
      <c r="M298" s="232"/>
      <c r="N298" s="233"/>
      <c r="O298" s="88"/>
      <c r="P298" s="88"/>
      <c r="Q298" s="88"/>
      <c r="R298" s="88"/>
      <c r="S298" s="88"/>
      <c r="T298" s="89"/>
      <c r="U298" s="42"/>
      <c r="V298" s="42"/>
      <c r="W298" s="42"/>
      <c r="X298" s="42"/>
      <c r="Y298" s="42"/>
      <c r="Z298" s="42"/>
      <c r="AA298" s="42"/>
      <c r="AB298" s="42"/>
      <c r="AC298" s="42"/>
      <c r="AD298" s="42"/>
      <c r="AE298" s="42"/>
      <c r="AT298" s="20" t="s">
        <v>283</v>
      </c>
      <c r="AU298" s="20" t="s">
        <v>85</v>
      </c>
    </row>
    <row r="299" s="14" customFormat="1">
      <c r="A299" s="14"/>
      <c r="B299" s="245"/>
      <c r="C299" s="246"/>
      <c r="D299" s="236" t="s">
        <v>225</v>
      </c>
      <c r="E299" s="247" t="s">
        <v>32</v>
      </c>
      <c r="F299" s="248" t="s">
        <v>965</v>
      </c>
      <c r="G299" s="246"/>
      <c r="H299" s="249">
        <v>61.200000000000003</v>
      </c>
      <c r="I299" s="250"/>
      <c r="J299" s="246"/>
      <c r="K299" s="246"/>
      <c r="L299" s="251"/>
      <c r="M299" s="252"/>
      <c r="N299" s="253"/>
      <c r="O299" s="253"/>
      <c r="P299" s="253"/>
      <c r="Q299" s="253"/>
      <c r="R299" s="253"/>
      <c r="S299" s="253"/>
      <c r="T299" s="254"/>
      <c r="U299" s="14"/>
      <c r="V299" s="14"/>
      <c r="W299" s="14"/>
      <c r="X299" s="14"/>
      <c r="Y299" s="14"/>
      <c r="Z299" s="14"/>
      <c r="AA299" s="14"/>
      <c r="AB299" s="14"/>
      <c r="AC299" s="14"/>
      <c r="AD299" s="14"/>
      <c r="AE299" s="14"/>
      <c r="AT299" s="255" t="s">
        <v>225</v>
      </c>
      <c r="AU299" s="255" t="s">
        <v>85</v>
      </c>
      <c r="AV299" s="14" t="s">
        <v>85</v>
      </c>
      <c r="AW299" s="14" t="s">
        <v>38</v>
      </c>
      <c r="AX299" s="14" t="s">
        <v>76</v>
      </c>
      <c r="AY299" s="255" t="s">
        <v>214</v>
      </c>
    </row>
    <row r="300" s="14" customFormat="1">
      <c r="A300" s="14"/>
      <c r="B300" s="245"/>
      <c r="C300" s="246"/>
      <c r="D300" s="236" t="s">
        <v>225</v>
      </c>
      <c r="E300" s="247" t="s">
        <v>32</v>
      </c>
      <c r="F300" s="248" t="s">
        <v>966</v>
      </c>
      <c r="G300" s="246"/>
      <c r="H300" s="249">
        <v>2.1000000000000001</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225</v>
      </c>
      <c r="AU300" s="255" t="s">
        <v>85</v>
      </c>
      <c r="AV300" s="14" t="s">
        <v>85</v>
      </c>
      <c r="AW300" s="14" t="s">
        <v>38</v>
      </c>
      <c r="AX300" s="14" t="s">
        <v>76</v>
      </c>
      <c r="AY300" s="255" t="s">
        <v>214</v>
      </c>
    </row>
    <row r="301" s="14" customFormat="1">
      <c r="A301" s="14"/>
      <c r="B301" s="245"/>
      <c r="C301" s="246"/>
      <c r="D301" s="236" t="s">
        <v>225</v>
      </c>
      <c r="E301" s="247" t="s">
        <v>32</v>
      </c>
      <c r="F301" s="248" t="s">
        <v>967</v>
      </c>
      <c r="G301" s="246"/>
      <c r="H301" s="249">
        <v>18</v>
      </c>
      <c r="I301" s="250"/>
      <c r="J301" s="246"/>
      <c r="K301" s="246"/>
      <c r="L301" s="251"/>
      <c r="M301" s="252"/>
      <c r="N301" s="253"/>
      <c r="O301" s="253"/>
      <c r="P301" s="253"/>
      <c r="Q301" s="253"/>
      <c r="R301" s="253"/>
      <c r="S301" s="253"/>
      <c r="T301" s="254"/>
      <c r="U301" s="14"/>
      <c r="V301" s="14"/>
      <c r="W301" s="14"/>
      <c r="X301" s="14"/>
      <c r="Y301" s="14"/>
      <c r="Z301" s="14"/>
      <c r="AA301" s="14"/>
      <c r="AB301" s="14"/>
      <c r="AC301" s="14"/>
      <c r="AD301" s="14"/>
      <c r="AE301" s="14"/>
      <c r="AT301" s="255" t="s">
        <v>225</v>
      </c>
      <c r="AU301" s="255" t="s">
        <v>85</v>
      </c>
      <c r="AV301" s="14" t="s">
        <v>85</v>
      </c>
      <c r="AW301" s="14" t="s">
        <v>38</v>
      </c>
      <c r="AX301" s="14" t="s">
        <v>76</v>
      </c>
      <c r="AY301" s="255" t="s">
        <v>214</v>
      </c>
    </row>
    <row r="302" s="14" customFormat="1">
      <c r="A302" s="14"/>
      <c r="B302" s="245"/>
      <c r="C302" s="246"/>
      <c r="D302" s="236" t="s">
        <v>225</v>
      </c>
      <c r="E302" s="247" t="s">
        <v>32</v>
      </c>
      <c r="F302" s="248" t="s">
        <v>968</v>
      </c>
      <c r="G302" s="246"/>
      <c r="H302" s="249">
        <v>23</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225</v>
      </c>
      <c r="AU302" s="255" t="s">
        <v>85</v>
      </c>
      <c r="AV302" s="14" t="s">
        <v>85</v>
      </c>
      <c r="AW302" s="14" t="s">
        <v>38</v>
      </c>
      <c r="AX302" s="14" t="s">
        <v>76</v>
      </c>
      <c r="AY302" s="255" t="s">
        <v>214</v>
      </c>
    </row>
    <row r="303" s="15" customFormat="1">
      <c r="A303" s="15"/>
      <c r="B303" s="256"/>
      <c r="C303" s="257"/>
      <c r="D303" s="236" t="s">
        <v>225</v>
      </c>
      <c r="E303" s="258" t="s">
        <v>32</v>
      </c>
      <c r="F303" s="259" t="s">
        <v>256</v>
      </c>
      <c r="G303" s="257"/>
      <c r="H303" s="260">
        <v>104.30000000000001</v>
      </c>
      <c r="I303" s="261"/>
      <c r="J303" s="257"/>
      <c r="K303" s="257"/>
      <c r="L303" s="262"/>
      <c r="M303" s="263"/>
      <c r="N303" s="264"/>
      <c r="O303" s="264"/>
      <c r="P303" s="264"/>
      <c r="Q303" s="264"/>
      <c r="R303" s="264"/>
      <c r="S303" s="264"/>
      <c r="T303" s="265"/>
      <c r="U303" s="15"/>
      <c r="V303" s="15"/>
      <c r="W303" s="15"/>
      <c r="X303" s="15"/>
      <c r="Y303" s="15"/>
      <c r="Z303" s="15"/>
      <c r="AA303" s="15"/>
      <c r="AB303" s="15"/>
      <c r="AC303" s="15"/>
      <c r="AD303" s="15"/>
      <c r="AE303" s="15"/>
      <c r="AT303" s="266" t="s">
        <v>225</v>
      </c>
      <c r="AU303" s="266" t="s">
        <v>85</v>
      </c>
      <c r="AV303" s="15" t="s">
        <v>215</v>
      </c>
      <c r="AW303" s="15" t="s">
        <v>38</v>
      </c>
      <c r="AX303" s="15" t="s">
        <v>83</v>
      </c>
      <c r="AY303" s="266" t="s">
        <v>214</v>
      </c>
    </row>
    <row r="304" s="2" customFormat="1" ht="24.15" customHeight="1">
      <c r="A304" s="42"/>
      <c r="B304" s="43"/>
      <c r="C304" s="268" t="s">
        <v>317</v>
      </c>
      <c r="D304" s="268" t="s">
        <v>302</v>
      </c>
      <c r="E304" s="269" t="s">
        <v>969</v>
      </c>
      <c r="F304" s="270" t="s">
        <v>970</v>
      </c>
      <c r="G304" s="271" t="s">
        <v>280</v>
      </c>
      <c r="H304" s="272">
        <v>109.515</v>
      </c>
      <c r="I304" s="273"/>
      <c r="J304" s="274">
        <f>ROUND(I304*H304,2)</f>
        <v>0</v>
      </c>
      <c r="K304" s="270" t="s">
        <v>32</v>
      </c>
      <c r="L304" s="275"/>
      <c r="M304" s="276" t="s">
        <v>32</v>
      </c>
      <c r="N304" s="277" t="s">
        <v>47</v>
      </c>
      <c r="O304" s="88"/>
      <c r="P304" s="225">
        <f>O304*H304</f>
        <v>0</v>
      </c>
      <c r="Q304" s="225">
        <v>0.00010000000000000001</v>
      </c>
      <c r="R304" s="225">
        <f>Q304*H304</f>
        <v>0.010951500000000001</v>
      </c>
      <c r="S304" s="225">
        <v>0</v>
      </c>
      <c r="T304" s="226">
        <f>S304*H304</f>
        <v>0</v>
      </c>
      <c r="U304" s="42"/>
      <c r="V304" s="42"/>
      <c r="W304" s="42"/>
      <c r="X304" s="42"/>
      <c r="Y304" s="42"/>
      <c r="Z304" s="42"/>
      <c r="AA304" s="42"/>
      <c r="AB304" s="42"/>
      <c r="AC304" s="42"/>
      <c r="AD304" s="42"/>
      <c r="AE304" s="42"/>
      <c r="AR304" s="227" t="s">
        <v>269</v>
      </c>
      <c r="AT304" s="227" t="s">
        <v>302</v>
      </c>
      <c r="AU304" s="227" t="s">
        <v>85</v>
      </c>
      <c r="AY304" s="20" t="s">
        <v>214</v>
      </c>
      <c r="BE304" s="228">
        <f>IF(N304="základní",J304,0)</f>
        <v>0</v>
      </c>
      <c r="BF304" s="228">
        <f>IF(N304="snížená",J304,0)</f>
        <v>0</v>
      </c>
      <c r="BG304" s="228">
        <f>IF(N304="zákl. přenesená",J304,0)</f>
        <v>0</v>
      </c>
      <c r="BH304" s="228">
        <f>IF(N304="sníž. přenesená",J304,0)</f>
        <v>0</v>
      </c>
      <c r="BI304" s="228">
        <f>IF(N304="nulová",J304,0)</f>
        <v>0</v>
      </c>
      <c r="BJ304" s="20" t="s">
        <v>83</v>
      </c>
      <c r="BK304" s="228">
        <f>ROUND(I304*H304,2)</f>
        <v>0</v>
      </c>
      <c r="BL304" s="20" t="s">
        <v>215</v>
      </c>
      <c r="BM304" s="227" t="s">
        <v>971</v>
      </c>
    </row>
    <row r="305" s="14" customFormat="1">
      <c r="A305" s="14"/>
      <c r="B305" s="245"/>
      <c r="C305" s="246"/>
      <c r="D305" s="236" t="s">
        <v>225</v>
      </c>
      <c r="E305" s="247" t="s">
        <v>32</v>
      </c>
      <c r="F305" s="248" t="s">
        <v>965</v>
      </c>
      <c r="G305" s="246"/>
      <c r="H305" s="249">
        <v>61.200000000000003</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225</v>
      </c>
      <c r="AU305" s="255" t="s">
        <v>85</v>
      </c>
      <c r="AV305" s="14" t="s">
        <v>85</v>
      </c>
      <c r="AW305" s="14" t="s">
        <v>38</v>
      </c>
      <c r="AX305" s="14" t="s">
        <v>76</v>
      </c>
      <c r="AY305" s="255" t="s">
        <v>214</v>
      </c>
    </row>
    <row r="306" s="14" customFormat="1">
      <c r="A306" s="14"/>
      <c r="B306" s="245"/>
      <c r="C306" s="246"/>
      <c r="D306" s="236" t="s">
        <v>225</v>
      </c>
      <c r="E306" s="247" t="s">
        <v>32</v>
      </c>
      <c r="F306" s="248" t="s">
        <v>966</v>
      </c>
      <c r="G306" s="246"/>
      <c r="H306" s="249">
        <v>2.1000000000000001</v>
      </c>
      <c r="I306" s="250"/>
      <c r="J306" s="246"/>
      <c r="K306" s="246"/>
      <c r="L306" s="251"/>
      <c r="M306" s="252"/>
      <c r="N306" s="253"/>
      <c r="O306" s="253"/>
      <c r="P306" s="253"/>
      <c r="Q306" s="253"/>
      <c r="R306" s="253"/>
      <c r="S306" s="253"/>
      <c r="T306" s="254"/>
      <c r="U306" s="14"/>
      <c r="V306" s="14"/>
      <c r="W306" s="14"/>
      <c r="X306" s="14"/>
      <c r="Y306" s="14"/>
      <c r="Z306" s="14"/>
      <c r="AA306" s="14"/>
      <c r="AB306" s="14"/>
      <c r="AC306" s="14"/>
      <c r="AD306" s="14"/>
      <c r="AE306" s="14"/>
      <c r="AT306" s="255" t="s">
        <v>225</v>
      </c>
      <c r="AU306" s="255" t="s">
        <v>85</v>
      </c>
      <c r="AV306" s="14" t="s">
        <v>85</v>
      </c>
      <c r="AW306" s="14" t="s">
        <v>38</v>
      </c>
      <c r="AX306" s="14" t="s">
        <v>76</v>
      </c>
      <c r="AY306" s="255" t="s">
        <v>214</v>
      </c>
    </row>
    <row r="307" s="14" customFormat="1">
      <c r="A307" s="14"/>
      <c r="B307" s="245"/>
      <c r="C307" s="246"/>
      <c r="D307" s="236" t="s">
        <v>225</v>
      </c>
      <c r="E307" s="247" t="s">
        <v>32</v>
      </c>
      <c r="F307" s="248" t="s">
        <v>967</v>
      </c>
      <c r="G307" s="246"/>
      <c r="H307" s="249">
        <v>18</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225</v>
      </c>
      <c r="AU307" s="255" t="s">
        <v>85</v>
      </c>
      <c r="AV307" s="14" t="s">
        <v>85</v>
      </c>
      <c r="AW307" s="14" t="s">
        <v>38</v>
      </c>
      <c r="AX307" s="14" t="s">
        <v>76</v>
      </c>
      <c r="AY307" s="255" t="s">
        <v>214</v>
      </c>
    </row>
    <row r="308" s="14" customFormat="1">
      <c r="A308" s="14"/>
      <c r="B308" s="245"/>
      <c r="C308" s="246"/>
      <c r="D308" s="236" t="s">
        <v>225</v>
      </c>
      <c r="E308" s="247" t="s">
        <v>32</v>
      </c>
      <c r="F308" s="248" t="s">
        <v>968</v>
      </c>
      <c r="G308" s="246"/>
      <c r="H308" s="249">
        <v>23</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225</v>
      </c>
      <c r="AU308" s="255" t="s">
        <v>85</v>
      </c>
      <c r="AV308" s="14" t="s">
        <v>85</v>
      </c>
      <c r="AW308" s="14" t="s">
        <v>38</v>
      </c>
      <c r="AX308" s="14" t="s">
        <v>76</v>
      </c>
      <c r="AY308" s="255" t="s">
        <v>214</v>
      </c>
    </row>
    <row r="309" s="15" customFormat="1">
      <c r="A309" s="15"/>
      <c r="B309" s="256"/>
      <c r="C309" s="257"/>
      <c r="D309" s="236" t="s">
        <v>225</v>
      </c>
      <c r="E309" s="258" t="s">
        <v>32</v>
      </c>
      <c r="F309" s="259" t="s">
        <v>256</v>
      </c>
      <c r="G309" s="257"/>
      <c r="H309" s="260">
        <v>104.30000000000001</v>
      </c>
      <c r="I309" s="261"/>
      <c r="J309" s="257"/>
      <c r="K309" s="257"/>
      <c r="L309" s="262"/>
      <c r="M309" s="263"/>
      <c r="N309" s="264"/>
      <c r="O309" s="264"/>
      <c r="P309" s="264"/>
      <c r="Q309" s="264"/>
      <c r="R309" s="264"/>
      <c r="S309" s="264"/>
      <c r="T309" s="265"/>
      <c r="U309" s="15"/>
      <c r="V309" s="15"/>
      <c r="W309" s="15"/>
      <c r="X309" s="15"/>
      <c r="Y309" s="15"/>
      <c r="Z309" s="15"/>
      <c r="AA309" s="15"/>
      <c r="AB309" s="15"/>
      <c r="AC309" s="15"/>
      <c r="AD309" s="15"/>
      <c r="AE309" s="15"/>
      <c r="AT309" s="266" t="s">
        <v>225</v>
      </c>
      <c r="AU309" s="266" t="s">
        <v>85</v>
      </c>
      <c r="AV309" s="15" t="s">
        <v>215</v>
      </c>
      <c r="AW309" s="15" t="s">
        <v>38</v>
      </c>
      <c r="AX309" s="15" t="s">
        <v>83</v>
      </c>
      <c r="AY309" s="266" t="s">
        <v>214</v>
      </c>
    </row>
    <row r="310" s="14" customFormat="1">
      <c r="A310" s="14"/>
      <c r="B310" s="245"/>
      <c r="C310" s="246"/>
      <c r="D310" s="236" t="s">
        <v>225</v>
      </c>
      <c r="E310" s="246"/>
      <c r="F310" s="248" t="s">
        <v>972</v>
      </c>
      <c r="G310" s="246"/>
      <c r="H310" s="249">
        <v>109.515</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225</v>
      </c>
      <c r="AU310" s="255" t="s">
        <v>85</v>
      </c>
      <c r="AV310" s="14" t="s">
        <v>85</v>
      </c>
      <c r="AW310" s="14" t="s">
        <v>4</v>
      </c>
      <c r="AX310" s="14" t="s">
        <v>83</v>
      </c>
      <c r="AY310" s="255" t="s">
        <v>214</v>
      </c>
    </row>
    <row r="311" s="2" customFormat="1" ht="24.15" customHeight="1">
      <c r="A311" s="42"/>
      <c r="B311" s="43"/>
      <c r="C311" s="216" t="s">
        <v>324</v>
      </c>
      <c r="D311" s="216" t="s">
        <v>217</v>
      </c>
      <c r="E311" s="217" t="s">
        <v>973</v>
      </c>
      <c r="F311" s="218" t="s">
        <v>974</v>
      </c>
      <c r="G311" s="219" t="s">
        <v>230</v>
      </c>
      <c r="H311" s="220">
        <v>3444.3200000000002</v>
      </c>
      <c r="I311" s="221"/>
      <c r="J311" s="222">
        <f>ROUND(I311*H311,2)</f>
        <v>0</v>
      </c>
      <c r="K311" s="218" t="s">
        <v>221</v>
      </c>
      <c r="L311" s="48"/>
      <c r="M311" s="223" t="s">
        <v>32</v>
      </c>
      <c r="N311" s="224" t="s">
        <v>47</v>
      </c>
      <c r="O311" s="88"/>
      <c r="P311" s="225">
        <f>O311*H311</f>
        <v>0</v>
      </c>
      <c r="Q311" s="225">
        <v>0.00022000000000000001</v>
      </c>
      <c r="R311" s="225">
        <f>Q311*H311</f>
        <v>0.75775040000000005</v>
      </c>
      <c r="S311" s="225">
        <v>0</v>
      </c>
      <c r="T311" s="226">
        <f>S311*H311</f>
        <v>0</v>
      </c>
      <c r="U311" s="42"/>
      <c r="V311" s="42"/>
      <c r="W311" s="42"/>
      <c r="X311" s="42"/>
      <c r="Y311" s="42"/>
      <c r="Z311" s="42"/>
      <c r="AA311" s="42"/>
      <c r="AB311" s="42"/>
      <c r="AC311" s="42"/>
      <c r="AD311" s="42"/>
      <c r="AE311" s="42"/>
      <c r="AR311" s="227" t="s">
        <v>215</v>
      </c>
      <c r="AT311" s="227" t="s">
        <v>217</v>
      </c>
      <c r="AU311" s="227" t="s">
        <v>85</v>
      </c>
      <c r="AY311" s="20" t="s">
        <v>214</v>
      </c>
      <c r="BE311" s="228">
        <f>IF(N311="základní",J311,0)</f>
        <v>0</v>
      </c>
      <c r="BF311" s="228">
        <f>IF(N311="snížená",J311,0)</f>
        <v>0</v>
      </c>
      <c r="BG311" s="228">
        <f>IF(N311="zákl. přenesená",J311,0)</f>
        <v>0</v>
      </c>
      <c r="BH311" s="228">
        <f>IF(N311="sníž. přenesená",J311,0)</f>
        <v>0</v>
      </c>
      <c r="BI311" s="228">
        <f>IF(N311="nulová",J311,0)</f>
        <v>0</v>
      </c>
      <c r="BJ311" s="20" t="s">
        <v>83</v>
      </c>
      <c r="BK311" s="228">
        <f>ROUND(I311*H311,2)</f>
        <v>0</v>
      </c>
      <c r="BL311" s="20" t="s">
        <v>215</v>
      </c>
      <c r="BM311" s="227" t="s">
        <v>975</v>
      </c>
    </row>
    <row r="312" s="2" customFormat="1">
      <c r="A312" s="42"/>
      <c r="B312" s="43"/>
      <c r="C312" s="44"/>
      <c r="D312" s="229" t="s">
        <v>223</v>
      </c>
      <c r="E312" s="44"/>
      <c r="F312" s="230" t="s">
        <v>976</v>
      </c>
      <c r="G312" s="44"/>
      <c r="H312" s="44"/>
      <c r="I312" s="231"/>
      <c r="J312" s="44"/>
      <c r="K312" s="44"/>
      <c r="L312" s="48"/>
      <c r="M312" s="232"/>
      <c r="N312" s="233"/>
      <c r="O312" s="88"/>
      <c r="P312" s="88"/>
      <c r="Q312" s="88"/>
      <c r="R312" s="88"/>
      <c r="S312" s="88"/>
      <c r="T312" s="89"/>
      <c r="U312" s="42"/>
      <c r="V312" s="42"/>
      <c r="W312" s="42"/>
      <c r="X312" s="42"/>
      <c r="Y312" s="42"/>
      <c r="Z312" s="42"/>
      <c r="AA312" s="42"/>
      <c r="AB312" s="42"/>
      <c r="AC312" s="42"/>
      <c r="AD312" s="42"/>
      <c r="AE312" s="42"/>
      <c r="AT312" s="20" t="s">
        <v>223</v>
      </c>
      <c r="AU312" s="20" t="s">
        <v>85</v>
      </c>
    </row>
    <row r="313" s="14" customFormat="1">
      <c r="A313" s="14"/>
      <c r="B313" s="245"/>
      <c r="C313" s="246"/>
      <c r="D313" s="236" t="s">
        <v>225</v>
      </c>
      <c r="E313" s="247" t="s">
        <v>32</v>
      </c>
      <c r="F313" s="248" t="s">
        <v>977</v>
      </c>
      <c r="G313" s="246"/>
      <c r="H313" s="249">
        <v>1625.6600000000001</v>
      </c>
      <c r="I313" s="250"/>
      <c r="J313" s="246"/>
      <c r="K313" s="246"/>
      <c r="L313" s="251"/>
      <c r="M313" s="252"/>
      <c r="N313" s="253"/>
      <c r="O313" s="253"/>
      <c r="P313" s="253"/>
      <c r="Q313" s="253"/>
      <c r="R313" s="253"/>
      <c r="S313" s="253"/>
      <c r="T313" s="254"/>
      <c r="U313" s="14"/>
      <c r="V313" s="14"/>
      <c r="W313" s="14"/>
      <c r="X313" s="14"/>
      <c r="Y313" s="14"/>
      <c r="Z313" s="14"/>
      <c r="AA313" s="14"/>
      <c r="AB313" s="14"/>
      <c r="AC313" s="14"/>
      <c r="AD313" s="14"/>
      <c r="AE313" s="14"/>
      <c r="AT313" s="255" t="s">
        <v>225</v>
      </c>
      <c r="AU313" s="255" t="s">
        <v>85</v>
      </c>
      <c r="AV313" s="14" t="s">
        <v>85</v>
      </c>
      <c r="AW313" s="14" t="s">
        <v>38</v>
      </c>
      <c r="AX313" s="14" t="s">
        <v>76</v>
      </c>
      <c r="AY313" s="255" t="s">
        <v>214</v>
      </c>
    </row>
    <row r="314" s="14" customFormat="1">
      <c r="A314" s="14"/>
      <c r="B314" s="245"/>
      <c r="C314" s="246"/>
      <c r="D314" s="236" t="s">
        <v>225</v>
      </c>
      <c r="E314" s="247" t="s">
        <v>32</v>
      </c>
      <c r="F314" s="248" t="s">
        <v>978</v>
      </c>
      <c r="G314" s="246"/>
      <c r="H314" s="249">
        <v>1625.6600000000001</v>
      </c>
      <c r="I314" s="250"/>
      <c r="J314" s="246"/>
      <c r="K314" s="246"/>
      <c r="L314" s="251"/>
      <c r="M314" s="252"/>
      <c r="N314" s="253"/>
      <c r="O314" s="253"/>
      <c r="P314" s="253"/>
      <c r="Q314" s="253"/>
      <c r="R314" s="253"/>
      <c r="S314" s="253"/>
      <c r="T314" s="254"/>
      <c r="U314" s="14"/>
      <c r="V314" s="14"/>
      <c r="W314" s="14"/>
      <c r="X314" s="14"/>
      <c r="Y314" s="14"/>
      <c r="Z314" s="14"/>
      <c r="AA314" s="14"/>
      <c r="AB314" s="14"/>
      <c r="AC314" s="14"/>
      <c r="AD314" s="14"/>
      <c r="AE314" s="14"/>
      <c r="AT314" s="255" t="s">
        <v>225</v>
      </c>
      <c r="AU314" s="255" t="s">
        <v>85</v>
      </c>
      <c r="AV314" s="14" t="s">
        <v>85</v>
      </c>
      <c r="AW314" s="14" t="s">
        <v>38</v>
      </c>
      <c r="AX314" s="14" t="s">
        <v>76</v>
      </c>
      <c r="AY314" s="255" t="s">
        <v>214</v>
      </c>
    </row>
    <row r="315" s="14" customFormat="1">
      <c r="A315" s="14"/>
      <c r="B315" s="245"/>
      <c r="C315" s="246"/>
      <c r="D315" s="236" t="s">
        <v>225</v>
      </c>
      <c r="E315" s="247" t="s">
        <v>32</v>
      </c>
      <c r="F315" s="248" t="s">
        <v>979</v>
      </c>
      <c r="G315" s="246"/>
      <c r="H315" s="249">
        <v>134</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225</v>
      </c>
      <c r="AU315" s="255" t="s">
        <v>85</v>
      </c>
      <c r="AV315" s="14" t="s">
        <v>85</v>
      </c>
      <c r="AW315" s="14" t="s">
        <v>38</v>
      </c>
      <c r="AX315" s="14" t="s">
        <v>76</v>
      </c>
      <c r="AY315" s="255" t="s">
        <v>214</v>
      </c>
    </row>
    <row r="316" s="14" customFormat="1">
      <c r="A316" s="14"/>
      <c r="B316" s="245"/>
      <c r="C316" s="246"/>
      <c r="D316" s="236" t="s">
        <v>225</v>
      </c>
      <c r="E316" s="247" t="s">
        <v>32</v>
      </c>
      <c r="F316" s="248" t="s">
        <v>980</v>
      </c>
      <c r="G316" s="246"/>
      <c r="H316" s="249">
        <v>59</v>
      </c>
      <c r="I316" s="250"/>
      <c r="J316" s="246"/>
      <c r="K316" s="246"/>
      <c r="L316" s="251"/>
      <c r="M316" s="252"/>
      <c r="N316" s="253"/>
      <c r="O316" s="253"/>
      <c r="P316" s="253"/>
      <c r="Q316" s="253"/>
      <c r="R316" s="253"/>
      <c r="S316" s="253"/>
      <c r="T316" s="254"/>
      <c r="U316" s="14"/>
      <c r="V316" s="14"/>
      <c r="W316" s="14"/>
      <c r="X316" s="14"/>
      <c r="Y316" s="14"/>
      <c r="Z316" s="14"/>
      <c r="AA316" s="14"/>
      <c r="AB316" s="14"/>
      <c r="AC316" s="14"/>
      <c r="AD316" s="14"/>
      <c r="AE316" s="14"/>
      <c r="AT316" s="255" t="s">
        <v>225</v>
      </c>
      <c r="AU316" s="255" t="s">
        <v>85</v>
      </c>
      <c r="AV316" s="14" t="s">
        <v>85</v>
      </c>
      <c r="AW316" s="14" t="s">
        <v>38</v>
      </c>
      <c r="AX316" s="14" t="s">
        <v>76</v>
      </c>
      <c r="AY316" s="255" t="s">
        <v>214</v>
      </c>
    </row>
    <row r="317" s="15" customFormat="1">
      <c r="A317" s="15"/>
      <c r="B317" s="256"/>
      <c r="C317" s="257"/>
      <c r="D317" s="236" t="s">
        <v>225</v>
      </c>
      <c r="E317" s="258" t="s">
        <v>32</v>
      </c>
      <c r="F317" s="259" t="s">
        <v>256</v>
      </c>
      <c r="G317" s="257"/>
      <c r="H317" s="260">
        <v>3444.3200000000002</v>
      </c>
      <c r="I317" s="261"/>
      <c r="J317" s="257"/>
      <c r="K317" s="257"/>
      <c r="L317" s="262"/>
      <c r="M317" s="263"/>
      <c r="N317" s="264"/>
      <c r="O317" s="264"/>
      <c r="P317" s="264"/>
      <c r="Q317" s="264"/>
      <c r="R317" s="264"/>
      <c r="S317" s="264"/>
      <c r="T317" s="265"/>
      <c r="U317" s="15"/>
      <c r="V317" s="15"/>
      <c r="W317" s="15"/>
      <c r="X317" s="15"/>
      <c r="Y317" s="15"/>
      <c r="Z317" s="15"/>
      <c r="AA317" s="15"/>
      <c r="AB317" s="15"/>
      <c r="AC317" s="15"/>
      <c r="AD317" s="15"/>
      <c r="AE317" s="15"/>
      <c r="AT317" s="266" t="s">
        <v>225</v>
      </c>
      <c r="AU317" s="266" t="s">
        <v>85</v>
      </c>
      <c r="AV317" s="15" t="s">
        <v>215</v>
      </c>
      <c r="AW317" s="15" t="s">
        <v>38</v>
      </c>
      <c r="AX317" s="15" t="s">
        <v>83</v>
      </c>
      <c r="AY317" s="266" t="s">
        <v>214</v>
      </c>
    </row>
    <row r="318" s="2" customFormat="1" ht="66.75" customHeight="1">
      <c r="A318" s="42"/>
      <c r="B318" s="43"/>
      <c r="C318" s="216" t="s">
        <v>334</v>
      </c>
      <c r="D318" s="216" t="s">
        <v>217</v>
      </c>
      <c r="E318" s="217" t="s">
        <v>981</v>
      </c>
      <c r="F318" s="218" t="s">
        <v>982</v>
      </c>
      <c r="G318" s="219" t="s">
        <v>230</v>
      </c>
      <c r="H318" s="220">
        <v>30.600000000000001</v>
      </c>
      <c r="I318" s="221"/>
      <c r="J318" s="222">
        <f>ROUND(I318*H318,2)</f>
        <v>0</v>
      </c>
      <c r="K318" s="218" t="s">
        <v>221</v>
      </c>
      <c r="L318" s="48"/>
      <c r="M318" s="223" t="s">
        <v>32</v>
      </c>
      <c r="N318" s="224" t="s">
        <v>47</v>
      </c>
      <c r="O318" s="88"/>
      <c r="P318" s="225">
        <f>O318*H318</f>
        <v>0</v>
      </c>
      <c r="Q318" s="225">
        <v>0.0086800000000000002</v>
      </c>
      <c r="R318" s="225">
        <f>Q318*H318</f>
        <v>0.26560800000000001</v>
      </c>
      <c r="S318" s="225">
        <v>0</v>
      </c>
      <c r="T318" s="226">
        <f>S318*H318</f>
        <v>0</v>
      </c>
      <c r="U318" s="42"/>
      <c r="V318" s="42"/>
      <c r="W318" s="42"/>
      <c r="X318" s="42"/>
      <c r="Y318" s="42"/>
      <c r="Z318" s="42"/>
      <c r="AA318" s="42"/>
      <c r="AB318" s="42"/>
      <c r="AC318" s="42"/>
      <c r="AD318" s="42"/>
      <c r="AE318" s="42"/>
      <c r="AR318" s="227" t="s">
        <v>215</v>
      </c>
      <c r="AT318" s="227" t="s">
        <v>217</v>
      </c>
      <c r="AU318" s="227" t="s">
        <v>85</v>
      </c>
      <c r="AY318" s="20" t="s">
        <v>214</v>
      </c>
      <c r="BE318" s="228">
        <f>IF(N318="základní",J318,0)</f>
        <v>0</v>
      </c>
      <c r="BF318" s="228">
        <f>IF(N318="snížená",J318,0)</f>
        <v>0</v>
      </c>
      <c r="BG318" s="228">
        <f>IF(N318="zákl. přenesená",J318,0)</f>
        <v>0</v>
      </c>
      <c r="BH318" s="228">
        <f>IF(N318="sníž. přenesená",J318,0)</f>
        <v>0</v>
      </c>
      <c r="BI318" s="228">
        <f>IF(N318="nulová",J318,0)</f>
        <v>0</v>
      </c>
      <c r="BJ318" s="20" t="s">
        <v>83</v>
      </c>
      <c r="BK318" s="228">
        <f>ROUND(I318*H318,2)</f>
        <v>0</v>
      </c>
      <c r="BL318" s="20" t="s">
        <v>215</v>
      </c>
      <c r="BM318" s="227" t="s">
        <v>983</v>
      </c>
    </row>
    <row r="319" s="2" customFormat="1">
      <c r="A319" s="42"/>
      <c r="B319" s="43"/>
      <c r="C319" s="44"/>
      <c r="D319" s="229" t="s">
        <v>223</v>
      </c>
      <c r="E319" s="44"/>
      <c r="F319" s="230" t="s">
        <v>984</v>
      </c>
      <c r="G319" s="44"/>
      <c r="H319" s="44"/>
      <c r="I319" s="231"/>
      <c r="J319" s="44"/>
      <c r="K319" s="44"/>
      <c r="L319" s="48"/>
      <c r="M319" s="232"/>
      <c r="N319" s="233"/>
      <c r="O319" s="88"/>
      <c r="P319" s="88"/>
      <c r="Q319" s="88"/>
      <c r="R319" s="88"/>
      <c r="S319" s="88"/>
      <c r="T319" s="89"/>
      <c r="U319" s="42"/>
      <c r="V319" s="42"/>
      <c r="W319" s="42"/>
      <c r="X319" s="42"/>
      <c r="Y319" s="42"/>
      <c r="Z319" s="42"/>
      <c r="AA319" s="42"/>
      <c r="AB319" s="42"/>
      <c r="AC319" s="42"/>
      <c r="AD319" s="42"/>
      <c r="AE319" s="42"/>
      <c r="AT319" s="20" t="s">
        <v>223</v>
      </c>
      <c r="AU319" s="20" t="s">
        <v>85</v>
      </c>
    </row>
    <row r="320" s="14" customFormat="1">
      <c r="A320" s="14"/>
      <c r="B320" s="245"/>
      <c r="C320" s="246"/>
      <c r="D320" s="236" t="s">
        <v>225</v>
      </c>
      <c r="E320" s="247" t="s">
        <v>32</v>
      </c>
      <c r="F320" s="248" t="s">
        <v>985</v>
      </c>
      <c r="G320" s="246"/>
      <c r="H320" s="249">
        <v>30.600000000000001</v>
      </c>
      <c r="I320" s="250"/>
      <c r="J320" s="246"/>
      <c r="K320" s="246"/>
      <c r="L320" s="251"/>
      <c r="M320" s="252"/>
      <c r="N320" s="253"/>
      <c r="O320" s="253"/>
      <c r="P320" s="253"/>
      <c r="Q320" s="253"/>
      <c r="R320" s="253"/>
      <c r="S320" s="253"/>
      <c r="T320" s="254"/>
      <c r="U320" s="14"/>
      <c r="V320" s="14"/>
      <c r="W320" s="14"/>
      <c r="X320" s="14"/>
      <c r="Y320" s="14"/>
      <c r="Z320" s="14"/>
      <c r="AA320" s="14"/>
      <c r="AB320" s="14"/>
      <c r="AC320" s="14"/>
      <c r="AD320" s="14"/>
      <c r="AE320" s="14"/>
      <c r="AT320" s="255" t="s">
        <v>225</v>
      </c>
      <c r="AU320" s="255" t="s">
        <v>85</v>
      </c>
      <c r="AV320" s="14" t="s">
        <v>85</v>
      </c>
      <c r="AW320" s="14" t="s">
        <v>38</v>
      </c>
      <c r="AX320" s="14" t="s">
        <v>83</v>
      </c>
      <c r="AY320" s="255" t="s">
        <v>214</v>
      </c>
    </row>
    <row r="321" s="2" customFormat="1" ht="24.15" customHeight="1">
      <c r="A321" s="42"/>
      <c r="B321" s="43"/>
      <c r="C321" s="268" t="s">
        <v>338</v>
      </c>
      <c r="D321" s="268" t="s">
        <v>302</v>
      </c>
      <c r="E321" s="269" t="s">
        <v>986</v>
      </c>
      <c r="F321" s="270" t="s">
        <v>987</v>
      </c>
      <c r="G321" s="271" t="s">
        <v>230</v>
      </c>
      <c r="H321" s="272">
        <v>32.130000000000003</v>
      </c>
      <c r="I321" s="273"/>
      <c r="J321" s="274">
        <f>ROUND(I321*H321,2)</f>
        <v>0</v>
      </c>
      <c r="K321" s="270" t="s">
        <v>221</v>
      </c>
      <c r="L321" s="275"/>
      <c r="M321" s="276" t="s">
        <v>32</v>
      </c>
      <c r="N321" s="277" t="s">
        <v>47</v>
      </c>
      <c r="O321" s="88"/>
      <c r="P321" s="225">
        <f>O321*H321</f>
        <v>0</v>
      </c>
      <c r="Q321" s="225">
        <v>0.0054000000000000003</v>
      </c>
      <c r="R321" s="225">
        <f>Q321*H321</f>
        <v>0.17350200000000002</v>
      </c>
      <c r="S321" s="225">
        <v>0</v>
      </c>
      <c r="T321" s="226">
        <f>S321*H321</f>
        <v>0</v>
      </c>
      <c r="U321" s="42"/>
      <c r="V321" s="42"/>
      <c r="W321" s="42"/>
      <c r="X321" s="42"/>
      <c r="Y321" s="42"/>
      <c r="Z321" s="42"/>
      <c r="AA321" s="42"/>
      <c r="AB321" s="42"/>
      <c r="AC321" s="42"/>
      <c r="AD321" s="42"/>
      <c r="AE321" s="42"/>
      <c r="AR321" s="227" t="s">
        <v>269</v>
      </c>
      <c r="AT321" s="227" t="s">
        <v>302</v>
      </c>
      <c r="AU321" s="227" t="s">
        <v>85</v>
      </c>
      <c r="AY321" s="20" t="s">
        <v>214</v>
      </c>
      <c r="BE321" s="228">
        <f>IF(N321="základní",J321,0)</f>
        <v>0</v>
      </c>
      <c r="BF321" s="228">
        <f>IF(N321="snížená",J321,0)</f>
        <v>0</v>
      </c>
      <c r="BG321" s="228">
        <f>IF(N321="zákl. přenesená",J321,0)</f>
        <v>0</v>
      </c>
      <c r="BH321" s="228">
        <f>IF(N321="sníž. přenesená",J321,0)</f>
        <v>0</v>
      </c>
      <c r="BI321" s="228">
        <f>IF(N321="nulová",J321,0)</f>
        <v>0</v>
      </c>
      <c r="BJ321" s="20" t="s">
        <v>83</v>
      </c>
      <c r="BK321" s="228">
        <f>ROUND(I321*H321,2)</f>
        <v>0</v>
      </c>
      <c r="BL321" s="20" t="s">
        <v>215</v>
      </c>
      <c r="BM321" s="227" t="s">
        <v>988</v>
      </c>
    </row>
    <row r="322" s="14" customFormat="1">
      <c r="A322" s="14"/>
      <c r="B322" s="245"/>
      <c r="C322" s="246"/>
      <c r="D322" s="236" t="s">
        <v>225</v>
      </c>
      <c r="E322" s="246"/>
      <c r="F322" s="248" t="s">
        <v>989</v>
      </c>
      <c r="G322" s="246"/>
      <c r="H322" s="249">
        <v>32.130000000000003</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225</v>
      </c>
      <c r="AU322" s="255" t="s">
        <v>85</v>
      </c>
      <c r="AV322" s="14" t="s">
        <v>85</v>
      </c>
      <c r="AW322" s="14" t="s">
        <v>4</v>
      </c>
      <c r="AX322" s="14" t="s">
        <v>83</v>
      </c>
      <c r="AY322" s="255" t="s">
        <v>214</v>
      </c>
    </row>
    <row r="323" s="2" customFormat="1" ht="78" customHeight="1">
      <c r="A323" s="42"/>
      <c r="B323" s="43"/>
      <c r="C323" s="216" t="s">
        <v>344</v>
      </c>
      <c r="D323" s="216" t="s">
        <v>217</v>
      </c>
      <c r="E323" s="217" t="s">
        <v>990</v>
      </c>
      <c r="F323" s="218" t="s">
        <v>991</v>
      </c>
      <c r="G323" s="219" t="s">
        <v>230</v>
      </c>
      <c r="H323" s="220">
        <v>1385.78</v>
      </c>
      <c r="I323" s="221"/>
      <c r="J323" s="222">
        <f>ROUND(I323*H323,2)</f>
        <v>0</v>
      </c>
      <c r="K323" s="218" t="s">
        <v>221</v>
      </c>
      <c r="L323" s="48"/>
      <c r="M323" s="223" t="s">
        <v>32</v>
      </c>
      <c r="N323" s="224" t="s">
        <v>47</v>
      </c>
      <c r="O323" s="88"/>
      <c r="P323" s="225">
        <f>O323*H323</f>
        <v>0</v>
      </c>
      <c r="Q323" s="225">
        <v>0.011679999999999999</v>
      </c>
      <c r="R323" s="225">
        <f>Q323*H323</f>
        <v>16.185910399999997</v>
      </c>
      <c r="S323" s="225">
        <v>0</v>
      </c>
      <c r="T323" s="226">
        <f>S323*H323</f>
        <v>0</v>
      </c>
      <c r="U323" s="42"/>
      <c r="V323" s="42"/>
      <c r="W323" s="42"/>
      <c r="X323" s="42"/>
      <c r="Y323" s="42"/>
      <c r="Z323" s="42"/>
      <c r="AA323" s="42"/>
      <c r="AB323" s="42"/>
      <c r="AC323" s="42"/>
      <c r="AD323" s="42"/>
      <c r="AE323" s="42"/>
      <c r="AR323" s="227" t="s">
        <v>215</v>
      </c>
      <c r="AT323" s="227" t="s">
        <v>217</v>
      </c>
      <c r="AU323" s="227" t="s">
        <v>85</v>
      </c>
      <c r="AY323" s="20" t="s">
        <v>214</v>
      </c>
      <c r="BE323" s="228">
        <f>IF(N323="základní",J323,0)</f>
        <v>0</v>
      </c>
      <c r="BF323" s="228">
        <f>IF(N323="snížená",J323,0)</f>
        <v>0</v>
      </c>
      <c r="BG323" s="228">
        <f>IF(N323="zákl. přenesená",J323,0)</f>
        <v>0</v>
      </c>
      <c r="BH323" s="228">
        <f>IF(N323="sníž. přenesená",J323,0)</f>
        <v>0</v>
      </c>
      <c r="BI323" s="228">
        <f>IF(N323="nulová",J323,0)</f>
        <v>0</v>
      </c>
      <c r="BJ323" s="20" t="s">
        <v>83</v>
      </c>
      <c r="BK323" s="228">
        <f>ROUND(I323*H323,2)</f>
        <v>0</v>
      </c>
      <c r="BL323" s="20" t="s">
        <v>215</v>
      </c>
      <c r="BM323" s="227" t="s">
        <v>992</v>
      </c>
    </row>
    <row r="324" s="2" customFormat="1">
      <c r="A324" s="42"/>
      <c r="B324" s="43"/>
      <c r="C324" s="44"/>
      <c r="D324" s="229" t="s">
        <v>223</v>
      </c>
      <c r="E324" s="44"/>
      <c r="F324" s="230" t="s">
        <v>993</v>
      </c>
      <c r="G324" s="44"/>
      <c r="H324" s="44"/>
      <c r="I324" s="231"/>
      <c r="J324" s="44"/>
      <c r="K324" s="44"/>
      <c r="L324" s="48"/>
      <c r="M324" s="232"/>
      <c r="N324" s="233"/>
      <c r="O324" s="88"/>
      <c r="P324" s="88"/>
      <c r="Q324" s="88"/>
      <c r="R324" s="88"/>
      <c r="S324" s="88"/>
      <c r="T324" s="89"/>
      <c r="U324" s="42"/>
      <c r="V324" s="42"/>
      <c r="W324" s="42"/>
      <c r="X324" s="42"/>
      <c r="Y324" s="42"/>
      <c r="Z324" s="42"/>
      <c r="AA324" s="42"/>
      <c r="AB324" s="42"/>
      <c r="AC324" s="42"/>
      <c r="AD324" s="42"/>
      <c r="AE324" s="42"/>
      <c r="AT324" s="20" t="s">
        <v>223</v>
      </c>
      <c r="AU324" s="20" t="s">
        <v>85</v>
      </c>
    </row>
    <row r="325" s="14" customFormat="1">
      <c r="A325" s="14"/>
      <c r="B325" s="245"/>
      <c r="C325" s="246"/>
      <c r="D325" s="236" t="s">
        <v>225</v>
      </c>
      <c r="E325" s="247" t="s">
        <v>32</v>
      </c>
      <c r="F325" s="248" t="s">
        <v>994</v>
      </c>
      <c r="G325" s="246"/>
      <c r="H325" s="249">
        <v>1462.6800000000001</v>
      </c>
      <c r="I325" s="250"/>
      <c r="J325" s="246"/>
      <c r="K325" s="246"/>
      <c r="L325" s="251"/>
      <c r="M325" s="252"/>
      <c r="N325" s="253"/>
      <c r="O325" s="253"/>
      <c r="P325" s="253"/>
      <c r="Q325" s="253"/>
      <c r="R325" s="253"/>
      <c r="S325" s="253"/>
      <c r="T325" s="254"/>
      <c r="U325" s="14"/>
      <c r="V325" s="14"/>
      <c r="W325" s="14"/>
      <c r="X325" s="14"/>
      <c r="Y325" s="14"/>
      <c r="Z325" s="14"/>
      <c r="AA325" s="14"/>
      <c r="AB325" s="14"/>
      <c r="AC325" s="14"/>
      <c r="AD325" s="14"/>
      <c r="AE325" s="14"/>
      <c r="AT325" s="255" t="s">
        <v>225</v>
      </c>
      <c r="AU325" s="255" t="s">
        <v>85</v>
      </c>
      <c r="AV325" s="14" t="s">
        <v>85</v>
      </c>
      <c r="AW325" s="14" t="s">
        <v>38</v>
      </c>
      <c r="AX325" s="14" t="s">
        <v>76</v>
      </c>
      <c r="AY325" s="255" t="s">
        <v>214</v>
      </c>
    </row>
    <row r="326" s="13" customFormat="1">
      <c r="A326" s="13"/>
      <c r="B326" s="234"/>
      <c r="C326" s="235"/>
      <c r="D326" s="236" t="s">
        <v>225</v>
      </c>
      <c r="E326" s="237" t="s">
        <v>32</v>
      </c>
      <c r="F326" s="238" t="s">
        <v>995</v>
      </c>
      <c r="G326" s="235"/>
      <c r="H326" s="237" t="s">
        <v>32</v>
      </c>
      <c r="I326" s="239"/>
      <c r="J326" s="235"/>
      <c r="K326" s="235"/>
      <c r="L326" s="240"/>
      <c r="M326" s="241"/>
      <c r="N326" s="242"/>
      <c r="O326" s="242"/>
      <c r="P326" s="242"/>
      <c r="Q326" s="242"/>
      <c r="R326" s="242"/>
      <c r="S326" s="242"/>
      <c r="T326" s="243"/>
      <c r="U326" s="13"/>
      <c r="V326" s="13"/>
      <c r="W326" s="13"/>
      <c r="X326" s="13"/>
      <c r="Y326" s="13"/>
      <c r="Z326" s="13"/>
      <c r="AA326" s="13"/>
      <c r="AB326" s="13"/>
      <c r="AC326" s="13"/>
      <c r="AD326" s="13"/>
      <c r="AE326" s="13"/>
      <c r="AT326" s="244" t="s">
        <v>225</v>
      </c>
      <c r="AU326" s="244" t="s">
        <v>85</v>
      </c>
      <c r="AV326" s="13" t="s">
        <v>83</v>
      </c>
      <c r="AW326" s="13" t="s">
        <v>38</v>
      </c>
      <c r="AX326" s="13" t="s">
        <v>76</v>
      </c>
      <c r="AY326" s="244" t="s">
        <v>214</v>
      </c>
    </row>
    <row r="327" s="14" customFormat="1">
      <c r="A327" s="14"/>
      <c r="B327" s="245"/>
      <c r="C327" s="246"/>
      <c r="D327" s="236" t="s">
        <v>225</v>
      </c>
      <c r="E327" s="247" t="s">
        <v>32</v>
      </c>
      <c r="F327" s="248" t="s">
        <v>996</v>
      </c>
      <c r="G327" s="246"/>
      <c r="H327" s="249">
        <v>-32.939999999999998</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225</v>
      </c>
      <c r="AU327" s="255" t="s">
        <v>85</v>
      </c>
      <c r="AV327" s="14" t="s">
        <v>85</v>
      </c>
      <c r="AW327" s="14" t="s">
        <v>38</v>
      </c>
      <c r="AX327" s="14" t="s">
        <v>76</v>
      </c>
      <c r="AY327" s="255" t="s">
        <v>214</v>
      </c>
    </row>
    <row r="328" s="14" customFormat="1">
      <c r="A328" s="14"/>
      <c r="B328" s="245"/>
      <c r="C328" s="246"/>
      <c r="D328" s="236" t="s">
        <v>225</v>
      </c>
      <c r="E328" s="247" t="s">
        <v>32</v>
      </c>
      <c r="F328" s="248" t="s">
        <v>997</v>
      </c>
      <c r="G328" s="246"/>
      <c r="H328" s="249">
        <v>-37.619999999999997</v>
      </c>
      <c r="I328" s="250"/>
      <c r="J328" s="246"/>
      <c r="K328" s="246"/>
      <c r="L328" s="251"/>
      <c r="M328" s="252"/>
      <c r="N328" s="253"/>
      <c r="O328" s="253"/>
      <c r="P328" s="253"/>
      <c r="Q328" s="253"/>
      <c r="R328" s="253"/>
      <c r="S328" s="253"/>
      <c r="T328" s="254"/>
      <c r="U328" s="14"/>
      <c r="V328" s="14"/>
      <c r="W328" s="14"/>
      <c r="X328" s="14"/>
      <c r="Y328" s="14"/>
      <c r="Z328" s="14"/>
      <c r="AA328" s="14"/>
      <c r="AB328" s="14"/>
      <c r="AC328" s="14"/>
      <c r="AD328" s="14"/>
      <c r="AE328" s="14"/>
      <c r="AT328" s="255" t="s">
        <v>225</v>
      </c>
      <c r="AU328" s="255" t="s">
        <v>85</v>
      </c>
      <c r="AV328" s="14" t="s">
        <v>85</v>
      </c>
      <c r="AW328" s="14" t="s">
        <v>38</v>
      </c>
      <c r="AX328" s="14" t="s">
        <v>76</v>
      </c>
      <c r="AY328" s="255" t="s">
        <v>214</v>
      </c>
    </row>
    <row r="329" s="14" customFormat="1">
      <c r="A329" s="14"/>
      <c r="B329" s="245"/>
      <c r="C329" s="246"/>
      <c r="D329" s="236" t="s">
        <v>225</v>
      </c>
      <c r="E329" s="247" t="s">
        <v>32</v>
      </c>
      <c r="F329" s="248" t="s">
        <v>998</v>
      </c>
      <c r="G329" s="246"/>
      <c r="H329" s="249">
        <v>-45.299999999999997</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225</v>
      </c>
      <c r="AU329" s="255" t="s">
        <v>85</v>
      </c>
      <c r="AV329" s="14" t="s">
        <v>85</v>
      </c>
      <c r="AW329" s="14" t="s">
        <v>38</v>
      </c>
      <c r="AX329" s="14" t="s">
        <v>76</v>
      </c>
      <c r="AY329" s="255" t="s">
        <v>214</v>
      </c>
    </row>
    <row r="330" s="14" customFormat="1">
      <c r="A330" s="14"/>
      <c r="B330" s="245"/>
      <c r="C330" s="246"/>
      <c r="D330" s="236" t="s">
        <v>225</v>
      </c>
      <c r="E330" s="247" t="s">
        <v>32</v>
      </c>
      <c r="F330" s="248" t="s">
        <v>999</v>
      </c>
      <c r="G330" s="246"/>
      <c r="H330" s="249">
        <v>-41.990000000000002</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225</v>
      </c>
      <c r="AU330" s="255" t="s">
        <v>85</v>
      </c>
      <c r="AV330" s="14" t="s">
        <v>85</v>
      </c>
      <c r="AW330" s="14" t="s">
        <v>38</v>
      </c>
      <c r="AX330" s="14" t="s">
        <v>76</v>
      </c>
      <c r="AY330" s="255" t="s">
        <v>214</v>
      </c>
    </row>
    <row r="331" s="14" customFormat="1">
      <c r="A331" s="14"/>
      <c r="B331" s="245"/>
      <c r="C331" s="246"/>
      <c r="D331" s="236" t="s">
        <v>225</v>
      </c>
      <c r="E331" s="247" t="s">
        <v>32</v>
      </c>
      <c r="F331" s="248" t="s">
        <v>1000</v>
      </c>
      <c r="G331" s="246"/>
      <c r="H331" s="249">
        <v>-45.299999999999997</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225</v>
      </c>
      <c r="AU331" s="255" t="s">
        <v>85</v>
      </c>
      <c r="AV331" s="14" t="s">
        <v>85</v>
      </c>
      <c r="AW331" s="14" t="s">
        <v>38</v>
      </c>
      <c r="AX331" s="14" t="s">
        <v>76</v>
      </c>
      <c r="AY331" s="255" t="s">
        <v>214</v>
      </c>
    </row>
    <row r="332" s="14" customFormat="1">
      <c r="A332" s="14"/>
      <c r="B332" s="245"/>
      <c r="C332" s="246"/>
      <c r="D332" s="236" t="s">
        <v>225</v>
      </c>
      <c r="E332" s="247" t="s">
        <v>32</v>
      </c>
      <c r="F332" s="248" t="s">
        <v>1001</v>
      </c>
      <c r="G332" s="246"/>
      <c r="H332" s="249">
        <v>-28.739999999999998</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225</v>
      </c>
      <c r="AU332" s="255" t="s">
        <v>85</v>
      </c>
      <c r="AV332" s="14" t="s">
        <v>85</v>
      </c>
      <c r="AW332" s="14" t="s">
        <v>38</v>
      </c>
      <c r="AX332" s="14" t="s">
        <v>76</v>
      </c>
      <c r="AY332" s="255" t="s">
        <v>214</v>
      </c>
    </row>
    <row r="333" s="14" customFormat="1">
      <c r="A333" s="14"/>
      <c r="B333" s="245"/>
      <c r="C333" s="246"/>
      <c r="D333" s="236" t="s">
        <v>225</v>
      </c>
      <c r="E333" s="247" t="s">
        <v>32</v>
      </c>
      <c r="F333" s="248" t="s">
        <v>1002</v>
      </c>
      <c r="G333" s="246"/>
      <c r="H333" s="249">
        <v>-7.4100000000000001</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225</v>
      </c>
      <c r="AU333" s="255" t="s">
        <v>85</v>
      </c>
      <c r="AV333" s="14" t="s">
        <v>85</v>
      </c>
      <c r="AW333" s="14" t="s">
        <v>38</v>
      </c>
      <c r="AX333" s="14" t="s">
        <v>76</v>
      </c>
      <c r="AY333" s="255" t="s">
        <v>214</v>
      </c>
    </row>
    <row r="334" s="14" customFormat="1">
      <c r="A334" s="14"/>
      <c r="B334" s="245"/>
      <c r="C334" s="246"/>
      <c r="D334" s="236" t="s">
        <v>225</v>
      </c>
      <c r="E334" s="247" t="s">
        <v>32</v>
      </c>
      <c r="F334" s="248" t="s">
        <v>1003</v>
      </c>
      <c r="G334" s="246"/>
      <c r="H334" s="249">
        <v>-30.600000000000001</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225</v>
      </c>
      <c r="AU334" s="255" t="s">
        <v>85</v>
      </c>
      <c r="AV334" s="14" t="s">
        <v>85</v>
      </c>
      <c r="AW334" s="14" t="s">
        <v>38</v>
      </c>
      <c r="AX334" s="14" t="s">
        <v>76</v>
      </c>
      <c r="AY334" s="255" t="s">
        <v>214</v>
      </c>
    </row>
    <row r="335" s="14" customFormat="1">
      <c r="A335" s="14"/>
      <c r="B335" s="245"/>
      <c r="C335" s="246"/>
      <c r="D335" s="236" t="s">
        <v>225</v>
      </c>
      <c r="E335" s="247" t="s">
        <v>32</v>
      </c>
      <c r="F335" s="248" t="s">
        <v>979</v>
      </c>
      <c r="G335" s="246"/>
      <c r="H335" s="249">
        <v>134</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225</v>
      </c>
      <c r="AU335" s="255" t="s">
        <v>85</v>
      </c>
      <c r="AV335" s="14" t="s">
        <v>85</v>
      </c>
      <c r="AW335" s="14" t="s">
        <v>38</v>
      </c>
      <c r="AX335" s="14" t="s">
        <v>76</v>
      </c>
      <c r="AY335" s="255" t="s">
        <v>214</v>
      </c>
    </row>
    <row r="336" s="14" customFormat="1">
      <c r="A336" s="14"/>
      <c r="B336" s="245"/>
      <c r="C336" s="246"/>
      <c r="D336" s="236" t="s">
        <v>225</v>
      </c>
      <c r="E336" s="247" t="s">
        <v>32</v>
      </c>
      <c r="F336" s="248" t="s">
        <v>980</v>
      </c>
      <c r="G336" s="246"/>
      <c r="H336" s="249">
        <v>59</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225</v>
      </c>
      <c r="AU336" s="255" t="s">
        <v>85</v>
      </c>
      <c r="AV336" s="14" t="s">
        <v>85</v>
      </c>
      <c r="AW336" s="14" t="s">
        <v>38</v>
      </c>
      <c r="AX336" s="14" t="s">
        <v>76</v>
      </c>
      <c r="AY336" s="255" t="s">
        <v>214</v>
      </c>
    </row>
    <row r="337" s="15" customFormat="1">
      <c r="A337" s="15"/>
      <c r="B337" s="256"/>
      <c r="C337" s="257"/>
      <c r="D337" s="236" t="s">
        <v>225</v>
      </c>
      <c r="E337" s="258" t="s">
        <v>32</v>
      </c>
      <c r="F337" s="259" t="s">
        <v>256</v>
      </c>
      <c r="G337" s="257"/>
      <c r="H337" s="260">
        <v>1385.7800000000002</v>
      </c>
      <c r="I337" s="261"/>
      <c r="J337" s="257"/>
      <c r="K337" s="257"/>
      <c r="L337" s="262"/>
      <c r="M337" s="263"/>
      <c r="N337" s="264"/>
      <c r="O337" s="264"/>
      <c r="P337" s="264"/>
      <c r="Q337" s="264"/>
      <c r="R337" s="264"/>
      <c r="S337" s="264"/>
      <c r="T337" s="265"/>
      <c r="U337" s="15"/>
      <c r="V337" s="15"/>
      <c r="W337" s="15"/>
      <c r="X337" s="15"/>
      <c r="Y337" s="15"/>
      <c r="Z337" s="15"/>
      <c r="AA337" s="15"/>
      <c r="AB337" s="15"/>
      <c r="AC337" s="15"/>
      <c r="AD337" s="15"/>
      <c r="AE337" s="15"/>
      <c r="AT337" s="266" t="s">
        <v>225</v>
      </c>
      <c r="AU337" s="266" t="s">
        <v>85</v>
      </c>
      <c r="AV337" s="15" t="s">
        <v>215</v>
      </c>
      <c r="AW337" s="15" t="s">
        <v>38</v>
      </c>
      <c r="AX337" s="15" t="s">
        <v>83</v>
      </c>
      <c r="AY337" s="266" t="s">
        <v>214</v>
      </c>
    </row>
    <row r="338" s="2" customFormat="1" ht="24.15" customHeight="1">
      <c r="A338" s="42"/>
      <c r="B338" s="43"/>
      <c r="C338" s="268" t="s">
        <v>349</v>
      </c>
      <c r="D338" s="268" t="s">
        <v>302</v>
      </c>
      <c r="E338" s="269" t="s">
        <v>1004</v>
      </c>
      <c r="F338" s="270" t="s">
        <v>1005</v>
      </c>
      <c r="G338" s="271" t="s">
        <v>230</v>
      </c>
      <c r="H338" s="272">
        <v>1455.069</v>
      </c>
      <c r="I338" s="273"/>
      <c r="J338" s="274">
        <f>ROUND(I338*H338,2)</f>
        <v>0</v>
      </c>
      <c r="K338" s="270" t="s">
        <v>221</v>
      </c>
      <c r="L338" s="275"/>
      <c r="M338" s="276" t="s">
        <v>32</v>
      </c>
      <c r="N338" s="277" t="s">
        <v>47</v>
      </c>
      <c r="O338" s="88"/>
      <c r="P338" s="225">
        <f>O338*H338</f>
        <v>0</v>
      </c>
      <c r="Q338" s="225">
        <v>0.028000000000000001</v>
      </c>
      <c r="R338" s="225">
        <f>Q338*H338</f>
        <v>40.741931999999998</v>
      </c>
      <c r="S338" s="225">
        <v>0</v>
      </c>
      <c r="T338" s="226">
        <f>S338*H338</f>
        <v>0</v>
      </c>
      <c r="U338" s="42"/>
      <c r="V338" s="42"/>
      <c r="W338" s="42"/>
      <c r="X338" s="42"/>
      <c r="Y338" s="42"/>
      <c r="Z338" s="42"/>
      <c r="AA338" s="42"/>
      <c r="AB338" s="42"/>
      <c r="AC338" s="42"/>
      <c r="AD338" s="42"/>
      <c r="AE338" s="42"/>
      <c r="AR338" s="227" t="s">
        <v>269</v>
      </c>
      <c r="AT338" s="227" t="s">
        <v>302</v>
      </c>
      <c r="AU338" s="227" t="s">
        <v>85</v>
      </c>
      <c r="AY338" s="20" t="s">
        <v>214</v>
      </c>
      <c r="BE338" s="228">
        <f>IF(N338="základní",J338,0)</f>
        <v>0</v>
      </c>
      <c r="BF338" s="228">
        <f>IF(N338="snížená",J338,0)</f>
        <v>0</v>
      </c>
      <c r="BG338" s="228">
        <f>IF(N338="zákl. přenesená",J338,0)</f>
        <v>0</v>
      </c>
      <c r="BH338" s="228">
        <f>IF(N338="sníž. přenesená",J338,0)</f>
        <v>0</v>
      </c>
      <c r="BI338" s="228">
        <f>IF(N338="nulová",J338,0)</f>
        <v>0</v>
      </c>
      <c r="BJ338" s="20" t="s">
        <v>83</v>
      </c>
      <c r="BK338" s="228">
        <f>ROUND(I338*H338,2)</f>
        <v>0</v>
      </c>
      <c r="BL338" s="20" t="s">
        <v>215</v>
      </c>
      <c r="BM338" s="227" t="s">
        <v>1006</v>
      </c>
    </row>
    <row r="339" s="14" customFormat="1">
      <c r="A339" s="14"/>
      <c r="B339" s="245"/>
      <c r="C339" s="246"/>
      <c r="D339" s="236" t="s">
        <v>225</v>
      </c>
      <c r="E339" s="247" t="s">
        <v>32</v>
      </c>
      <c r="F339" s="248" t="s">
        <v>994</v>
      </c>
      <c r="G339" s="246"/>
      <c r="H339" s="249">
        <v>1462.6800000000001</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225</v>
      </c>
      <c r="AU339" s="255" t="s">
        <v>85</v>
      </c>
      <c r="AV339" s="14" t="s">
        <v>85</v>
      </c>
      <c r="AW339" s="14" t="s">
        <v>38</v>
      </c>
      <c r="AX339" s="14" t="s">
        <v>76</v>
      </c>
      <c r="AY339" s="255" t="s">
        <v>214</v>
      </c>
    </row>
    <row r="340" s="13" customFormat="1">
      <c r="A340" s="13"/>
      <c r="B340" s="234"/>
      <c r="C340" s="235"/>
      <c r="D340" s="236" t="s">
        <v>225</v>
      </c>
      <c r="E340" s="237" t="s">
        <v>32</v>
      </c>
      <c r="F340" s="238" t="s">
        <v>995</v>
      </c>
      <c r="G340" s="235"/>
      <c r="H340" s="237" t="s">
        <v>32</v>
      </c>
      <c r="I340" s="239"/>
      <c r="J340" s="235"/>
      <c r="K340" s="235"/>
      <c r="L340" s="240"/>
      <c r="M340" s="241"/>
      <c r="N340" s="242"/>
      <c r="O340" s="242"/>
      <c r="P340" s="242"/>
      <c r="Q340" s="242"/>
      <c r="R340" s="242"/>
      <c r="S340" s="242"/>
      <c r="T340" s="243"/>
      <c r="U340" s="13"/>
      <c r="V340" s="13"/>
      <c r="W340" s="13"/>
      <c r="X340" s="13"/>
      <c r="Y340" s="13"/>
      <c r="Z340" s="13"/>
      <c r="AA340" s="13"/>
      <c r="AB340" s="13"/>
      <c r="AC340" s="13"/>
      <c r="AD340" s="13"/>
      <c r="AE340" s="13"/>
      <c r="AT340" s="244" t="s">
        <v>225</v>
      </c>
      <c r="AU340" s="244" t="s">
        <v>85</v>
      </c>
      <c r="AV340" s="13" t="s">
        <v>83</v>
      </c>
      <c r="AW340" s="13" t="s">
        <v>38</v>
      </c>
      <c r="AX340" s="13" t="s">
        <v>76</v>
      </c>
      <c r="AY340" s="244" t="s">
        <v>214</v>
      </c>
    </row>
    <row r="341" s="14" customFormat="1">
      <c r="A341" s="14"/>
      <c r="B341" s="245"/>
      <c r="C341" s="246"/>
      <c r="D341" s="236" t="s">
        <v>225</v>
      </c>
      <c r="E341" s="247" t="s">
        <v>32</v>
      </c>
      <c r="F341" s="248" t="s">
        <v>996</v>
      </c>
      <c r="G341" s="246"/>
      <c r="H341" s="249">
        <v>-32.939999999999998</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225</v>
      </c>
      <c r="AU341" s="255" t="s">
        <v>85</v>
      </c>
      <c r="AV341" s="14" t="s">
        <v>85</v>
      </c>
      <c r="AW341" s="14" t="s">
        <v>38</v>
      </c>
      <c r="AX341" s="14" t="s">
        <v>76</v>
      </c>
      <c r="AY341" s="255" t="s">
        <v>214</v>
      </c>
    </row>
    <row r="342" s="14" customFormat="1">
      <c r="A342" s="14"/>
      <c r="B342" s="245"/>
      <c r="C342" s="246"/>
      <c r="D342" s="236" t="s">
        <v>225</v>
      </c>
      <c r="E342" s="247" t="s">
        <v>32</v>
      </c>
      <c r="F342" s="248" t="s">
        <v>997</v>
      </c>
      <c r="G342" s="246"/>
      <c r="H342" s="249">
        <v>-37.619999999999997</v>
      </c>
      <c r="I342" s="250"/>
      <c r="J342" s="246"/>
      <c r="K342" s="246"/>
      <c r="L342" s="251"/>
      <c r="M342" s="252"/>
      <c r="N342" s="253"/>
      <c r="O342" s="253"/>
      <c r="P342" s="253"/>
      <c r="Q342" s="253"/>
      <c r="R342" s="253"/>
      <c r="S342" s="253"/>
      <c r="T342" s="254"/>
      <c r="U342" s="14"/>
      <c r="V342" s="14"/>
      <c r="W342" s="14"/>
      <c r="X342" s="14"/>
      <c r="Y342" s="14"/>
      <c r="Z342" s="14"/>
      <c r="AA342" s="14"/>
      <c r="AB342" s="14"/>
      <c r="AC342" s="14"/>
      <c r="AD342" s="14"/>
      <c r="AE342" s="14"/>
      <c r="AT342" s="255" t="s">
        <v>225</v>
      </c>
      <c r="AU342" s="255" t="s">
        <v>85</v>
      </c>
      <c r="AV342" s="14" t="s">
        <v>85</v>
      </c>
      <c r="AW342" s="14" t="s">
        <v>38</v>
      </c>
      <c r="AX342" s="14" t="s">
        <v>76</v>
      </c>
      <c r="AY342" s="255" t="s">
        <v>214</v>
      </c>
    </row>
    <row r="343" s="14" customFormat="1">
      <c r="A343" s="14"/>
      <c r="B343" s="245"/>
      <c r="C343" s="246"/>
      <c r="D343" s="236" t="s">
        <v>225</v>
      </c>
      <c r="E343" s="247" t="s">
        <v>32</v>
      </c>
      <c r="F343" s="248" t="s">
        <v>998</v>
      </c>
      <c r="G343" s="246"/>
      <c r="H343" s="249">
        <v>-45.299999999999997</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225</v>
      </c>
      <c r="AU343" s="255" t="s">
        <v>85</v>
      </c>
      <c r="AV343" s="14" t="s">
        <v>85</v>
      </c>
      <c r="AW343" s="14" t="s">
        <v>38</v>
      </c>
      <c r="AX343" s="14" t="s">
        <v>76</v>
      </c>
      <c r="AY343" s="255" t="s">
        <v>214</v>
      </c>
    </row>
    <row r="344" s="14" customFormat="1">
      <c r="A344" s="14"/>
      <c r="B344" s="245"/>
      <c r="C344" s="246"/>
      <c r="D344" s="236" t="s">
        <v>225</v>
      </c>
      <c r="E344" s="247" t="s">
        <v>32</v>
      </c>
      <c r="F344" s="248" t="s">
        <v>999</v>
      </c>
      <c r="G344" s="246"/>
      <c r="H344" s="249">
        <v>-41.990000000000002</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225</v>
      </c>
      <c r="AU344" s="255" t="s">
        <v>85</v>
      </c>
      <c r="AV344" s="14" t="s">
        <v>85</v>
      </c>
      <c r="AW344" s="14" t="s">
        <v>38</v>
      </c>
      <c r="AX344" s="14" t="s">
        <v>76</v>
      </c>
      <c r="AY344" s="255" t="s">
        <v>214</v>
      </c>
    </row>
    <row r="345" s="14" customFormat="1">
      <c r="A345" s="14"/>
      <c r="B345" s="245"/>
      <c r="C345" s="246"/>
      <c r="D345" s="236" t="s">
        <v>225</v>
      </c>
      <c r="E345" s="247" t="s">
        <v>32</v>
      </c>
      <c r="F345" s="248" t="s">
        <v>1000</v>
      </c>
      <c r="G345" s="246"/>
      <c r="H345" s="249">
        <v>-45.299999999999997</v>
      </c>
      <c r="I345" s="250"/>
      <c r="J345" s="246"/>
      <c r="K345" s="246"/>
      <c r="L345" s="251"/>
      <c r="M345" s="252"/>
      <c r="N345" s="253"/>
      <c r="O345" s="253"/>
      <c r="P345" s="253"/>
      <c r="Q345" s="253"/>
      <c r="R345" s="253"/>
      <c r="S345" s="253"/>
      <c r="T345" s="254"/>
      <c r="U345" s="14"/>
      <c r="V345" s="14"/>
      <c r="W345" s="14"/>
      <c r="X345" s="14"/>
      <c r="Y345" s="14"/>
      <c r="Z345" s="14"/>
      <c r="AA345" s="14"/>
      <c r="AB345" s="14"/>
      <c r="AC345" s="14"/>
      <c r="AD345" s="14"/>
      <c r="AE345" s="14"/>
      <c r="AT345" s="255" t="s">
        <v>225</v>
      </c>
      <c r="AU345" s="255" t="s">
        <v>85</v>
      </c>
      <c r="AV345" s="14" t="s">
        <v>85</v>
      </c>
      <c r="AW345" s="14" t="s">
        <v>38</v>
      </c>
      <c r="AX345" s="14" t="s">
        <v>76</v>
      </c>
      <c r="AY345" s="255" t="s">
        <v>214</v>
      </c>
    </row>
    <row r="346" s="14" customFormat="1">
      <c r="A346" s="14"/>
      <c r="B346" s="245"/>
      <c r="C346" s="246"/>
      <c r="D346" s="236" t="s">
        <v>225</v>
      </c>
      <c r="E346" s="247" t="s">
        <v>32</v>
      </c>
      <c r="F346" s="248" t="s">
        <v>1001</v>
      </c>
      <c r="G346" s="246"/>
      <c r="H346" s="249">
        <v>-28.739999999999998</v>
      </c>
      <c r="I346" s="250"/>
      <c r="J346" s="246"/>
      <c r="K346" s="246"/>
      <c r="L346" s="251"/>
      <c r="M346" s="252"/>
      <c r="N346" s="253"/>
      <c r="O346" s="253"/>
      <c r="P346" s="253"/>
      <c r="Q346" s="253"/>
      <c r="R346" s="253"/>
      <c r="S346" s="253"/>
      <c r="T346" s="254"/>
      <c r="U346" s="14"/>
      <c r="V346" s="14"/>
      <c r="W346" s="14"/>
      <c r="X346" s="14"/>
      <c r="Y346" s="14"/>
      <c r="Z346" s="14"/>
      <c r="AA346" s="14"/>
      <c r="AB346" s="14"/>
      <c r="AC346" s="14"/>
      <c r="AD346" s="14"/>
      <c r="AE346" s="14"/>
      <c r="AT346" s="255" t="s">
        <v>225</v>
      </c>
      <c r="AU346" s="255" t="s">
        <v>85</v>
      </c>
      <c r="AV346" s="14" t="s">
        <v>85</v>
      </c>
      <c r="AW346" s="14" t="s">
        <v>38</v>
      </c>
      <c r="AX346" s="14" t="s">
        <v>76</v>
      </c>
      <c r="AY346" s="255" t="s">
        <v>214</v>
      </c>
    </row>
    <row r="347" s="14" customFormat="1">
      <c r="A347" s="14"/>
      <c r="B347" s="245"/>
      <c r="C347" s="246"/>
      <c r="D347" s="236" t="s">
        <v>225</v>
      </c>
      <c r="E347" s="247" t="s">
        <v>32</v>
      </c>
      <c r="F347" s="248" t="s">
        <v>1002</v>
      </c>
      <c r="G347" s="246"/>
      <c r="H347" s="249">
        <v>-7.4100000000000001</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225</v>
      </c>
      <c r="AU347" s="255" t="s">
        <v>85</v>
      </c>
      <c r="AV347" s="14" t="s">
        <v>85</v>
      </c>
      <c r="AW347" s="14" t="s">
        <v>38</v>
      </c>
      <c r="AX347" s="14" t="s">
        <v>76</v>
      </c>
      <c r="AY347" s="255" t="s">
        <v>214</v>
      </c>
    </row>
    <row r="348" s="14" customFormat="1">
      <c r="A348" s="14"/>
      <c r="B348" s="245"/>
      <c r="C348" s="246"/>
      <c r="D348" s="236" t="s">
        <v>225</v>
      </c>
      <c r="E348" s="247" t="s">
        <v>32</v>
      </c>
      <c r="F348" s="248" t="s">
        <v>1003</v>
      </c>
      <c r="G348" s="246"/>
      <c r="H348" s="249">
        <v>-30.600000000000001</v>
      </c>
      <c r="I348" s="250"/>
      <c r="J348" s="246"/>
      <c r="K348" s="246"/>
      <c r="L348" s="251"/>
      <c r="M348" s="252"/>
      <c r="N348" s="253"/>
      <c r="O348" s="253"/>
      <c r="P348" s="253"/>
      <c r="Q348" s="253"/>
      <c r="R348" s="253"/>
      <c r="S348" s="253"/>
      <c r="T348" s="254"/>
      <c r="U348" s="14"/>
      <c r="V348" s="14"/>
      <c r="W348" s="14"/>
      <c r="X348" s="14"/>
      <c r="Y348" s="14"/>
      <c r="Z348" s="14"/>
      <c r="AA348" s="14"/>
      <c r="AB348" s="14"/>
      <c r="AC348" s="14"/>
      <c r="AD348" s="14"/>
      <c r="AE348" s="14"/>
      <c r="AT348" s="255" t="s">
        <v>225</v>
      </c>
      <c r="AU348" s="255" t="s">
        <v>85</v>
      </c>
      <c r="AV348" s="14" t="s">
        <v>85</v>
      </c>
      <c r="AW348" s="14" t="s">
        <v>38</v>
      </c>
      <c r="AX348" s="14" t="s">
        <v>76</v>
      </c>
      <c r="AY348" s="255" t="s">
        <v>214</v>
      </c>
    </row>
    <row r="349" s="14" customFormat="1">
      <c r="A349" s="14"/>
      <c r="B349" s="245"/>
      <c r="C349" s="246"/>
      <c r="D349" s="236" t="s">
        <v>225</v>
      </c>
      <c r="E349" s="247" t="s">
        <v>32</v>
      </c>
      <c r="F349" s="248" t="s">
        <v>979</v>
      </c>
      <c r="G349" s="246"/>
      <c r="H349" s="249">
        <v>134</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225</v>
      </c>
      <c r="AU349" s="255" t="s">
        <v>85</v>
      </c>
      <c r="AV349" s="14" t="s">
        <v>85</v>
      </c>
      <c r="AW349" s="14" t="s">
        <v>38</v>
      </c>
      <c r="AX349" s="14" t="s">
        <v>76</v>
      </c>
      <c r="AY349" s="255" t="s">
        <v>214</v>
      </c>
    </row>
    <row r="350" s="14" customFormat="1">
      <c r="A350" s="14"/>
      <c r="B350" s="245"/>
      <c r="C350" s="246"/>
      <c r="D350" s="236" t="s">
        <v>225</v>
      </c>
      <c r="E350" s="247" t="s">
        <v>32</v>
      </c>
      <c r="F350" s="248" t="s">
        <v>980</v>
      </c>
      <c r="G350" s="246"/>
      <c r="H350" s="249">
        <v>59</v>
      </c>
      <c r="I350" s="250"/>
      <c r="J350" s="246"/>
      <c r="K350" s="246"/>
      <c r="L350" s="251"/>
      <c r="M350" s="252"/>
      <c r="N350" s="253"/>
      <c r="O350" s="253"/>
      <c r="P350" s="253"/>
      <c r="Q350" s="253"/>
      <c r="R350" s="253"/>
      <c r="S350" s="253"/>
      <c r="T350" s="254"/>
      <c r="U350" s="14"/>
      <c r="V350" s="14"/>
      <c r="W350" s="14"/>
      <c r="X350" s="14"/>
      <c r="Y350" s="14"/>
      <c r="Z350" s="14"/>
      <c r="AA350" s="14"/>
      <c r="AB350" s="14"/>
      <c r="AC350" s="14"/>
      <c r="AD350" s="14"/>
      <c r="AE350" s="14"/>
      <c r="AT350" s="255" t="s">
        <v>225</v>
      </c>
      <c r="AU350" s="255" t="s">
        <v>85</v>
      </c>
      <c r="AV350" s="14" t="s">
        <v>85</v>
      </c>
      <c r="AW350" s="14" t="s">
        <v>38</v>
      </c>
      <c r="AX350" s="14" t="s">
        <v>76</v>
      </c>
      <c r="AY350" s="255" t="s">
        <v>214</v>
      </c>
    </row>
    <row r="351" s="15" customFormat="1">
      <c r="A351" s="15"/>
      <c r="B351" s="256"/>
      <c r="C351" s="257"/>
      <c r="D351" s="236" t="s">
        <v>225</v>
      </c>
      <c r="E351" s="258" t="s">
        <v>32</v>
      </c>
      <c r="F351" s="259" t="s">
        <v>256</v>
      </c>
      <c r="G351" s="257"/>
      <c r="H351" s="260">
        <v>1385.7800000000002</v>
      </c>
      <c r="I351" s="261"/>
      <c r="J351" s="257"/>
      <c r="K351" s="257"/>
      <c r="L351" s="262"/>
      <c r="M351" s="263"/>
      <c r="N351" s="264"/>
      <c r="O351" s="264"/>
      <c r="P351" s="264"/>
      <c r="Q351" s="264"/>
      <c r="R351" s="264"/>
      <c r="S351" s="264"/>
      <c r="T351" s="265"/>
      <c r="U351" s="15"/>
      <c r="V351" s="15"/>
      <c r="W351" s="15"/>
      <c r="X351" s="15"/>
      <c r="Y351" s="15"/>
      <c r="Z351" s="15"/>
      <c r="AA351" s="15"/>
      <c r="AB351" s="15"/>
      <c r="AC351" s="15"/>
      <c r="AD351" s="15"/>
      <c r="AE351" s="15"/>
      <c r="AT351" s="266" t="s">
        <v>225</v>
      </c>
      <c r="AU351" s="266" t="s">
        <v>85</v>
      </c>
      <c r="AV351" s="15" t="s">
        <v>215</v>
      </c>
      <c r="AW351" s="15" t="s">
        <v>38</v>
      </c>
      <c r="AX351" s="15" t="s">
        <v>83</v>
      </c>
      <c r="AY351" s="266" t="s">
        <v>214</v>
      </c>
    </row>
    <row r="352" s="14" customFormat="1">
      <c r="A352" s="14"/>
      <c r="B352" s="245"/>
      <c r="C352" s="246"/>
      <c r="D352" s="236" t="s">
        <v>225</v>
      </c>
      <c r="E352" s="246"/>
      <c r="F352" s="248" t="s">
        <v>1007</v>
      </c>
      <c r="G352" s="246"/>
      <c r="H352" s="249">
        <v>1455.069</v>
      </c>
      <c r="I352" s="250"/>
      <c r="J352" s="246"/>
      <c r="K352" s="246"/>
      <c r="L352" s="251"/>
      <c r="M352" s="252"/>
      <c r="N352" s="253"/>
      <c r="O352" s="253"/>
      <c r="P352" s="253"/>
      <c r="Q352" s="253"/>
      <c r="R352" s="253"/>
      <c r="S352" s="253"/>
      <c r="T352" s="254"/>
      <c r="U352" s="14"/>
      <c r="V352" s="14"/>
      <c r="W352" s="14"/>
      <c r="X352" s="14"/>
      <c r="Y352" s="14"/>
      <c r="Z352" s="14"/>
      <c r="AA352" s="14"/>
      <c r="AB352" s="14"/>
      <c r="AC352" s="14"/>
      <c r="AD352" s="14"/>
      <c r="AE352" s="14"/>
      <c r="AT352" s="255" t="s">
        <v>225</v>
      </c>
      <c r="AU352" s="255" t="s">
        <v>85</v>
      </c>
      <c r="AV352" s="14" t="s">
        <v>85</v>
      </c>
      <c r="AW352" s="14" t="s">
        <v>4</v>
      </c>
      <c r="AX352" s="14" t="s">
        <v>83</v>
      </c>
      <c r="AY352" s="255" t="s">
        <v>214</v>
      </c>
    </row>
    <row r="353" s="2" customFormat="1" ht="66.75" customHeight="1">
      <c r="A353" s="42"/>
      <c r="B353" s="43"/>
      <c r="C353" s="216" t="s">
        <v>356</v>
      </c>
      <c r="D353" s="216" t="s">
        <v>217</v>
      </c>
      <c r="E353" s="217" t="s">
        <v>1008</v>
      </c>
      <c r="F353" s="218" t="s">
        <v>1009</v>
      </c>
      <c r="G353" s="219" t="s">
        <v>280</v>
      </c>
      <c r="H353" s="220">
        <v>162.97999999999999</v>
      </c>
      <c r="I353" s="221"/>
      <c r="J353" s="222">
        <f>ROUND(I353*H353,2)</f>
        <v>0</v>
      </c>
      <c r="K353" s="218" t="s">
        <v>221</v>
      </c>
      <c r="L353" s="48"/>
      <c r="M353" s="223" t="s">
        <v>32</v>
      </c>
      <c r="N353" s="224" t="s">
        <v>47</v>
      </c>
      <c r="O353" s="88"/>
      <c r="P353" s="225">
        <f>O353*H353</f>
        <v>0</v>
      </c>
      <c r="Q353" s="225">
        <v>0.0017600000000000001</v>
      </c>
      <c r="R353" s="225">
        <f>Q353*H353</f>
        <v>0.28684480000000001</v>
      </c>
      <c r="S353" s="225">
        <v>0</v>
      </c>
      <c r="T353" s="226">
        <f>S353*H353</f>
        <v>0</v>
      </c>
      <c r="U353" s="42"/>
      <c r="V353" s="42"/>
      <c r="W353" s="42"/>
      <c r="X353" s="42"/>
      <c r="Y353" s="42"/>
      <c r="Z353" s="42"/>
      <c r="AA353" s="42"/>
      <c r="AB353" s="42"/>
      <c r="AC353" s="42"/>
      <c r="AD353" s="42"/>
      <c r="AE353" s="42"/>
      <c r="AR353" s="227" t="s">
        <v>215</v>
      </c>
      <c r="AT353" s="227" t="s">
        <v>217</v>
      </c>
      <c r="AU353" s="227" t="s">
        <v>85</v>
      </c>
      <c r="AY353" s="20" t="s">
        <v>214</v>
      </c>
      <c r="BE353" s="228">
        <f>IF(N353="základní",J353,0)</f>
        <v>0</v>
      </c>
      <c r="BF353" s="228">
        <f>IF(N353="snížená",J353,0)</f>
        <v>0</v>
      </c>
      <c r="BG353" s="228">
        <f>IF(N353="zákl. přenesená",J353,0)</f>
        <v>0</v>
      </c>
      <c r="BH353" s="228">
        <f>IF(N353="sníž. přenesená",J353,0)</f>
        <v>0</v>
      </c>
      <c r="BI353" s="228">
        <f>IF(N353="nulová",J353,0)</f>
        <v>0</v>
      </c>
      <c r="BJ353" s="20" t="s">
        <v>83</v>
      </c>
      <c r="BK353" s="228">
        <f>ROUND(I353*H353,2)</f>
        <v>0</v>
      </c>
      <c r="BL353" s="20" t="s">
        <v>215</v>
      </c>
      <c r="BM353" s="227" t="s">
        <v>1010</v>
      </c>
    </row>
    <row r="354" s="2" customFormat="1">
      <c r="A354" s="42"/>
      <c r="B354" s="43"/>
      <c r="C354" s="44"/>
      <c r="D354" s="229" t="s">
        <v>223</v>
      </c>
      <c r="E354" s="44"/>
      <c r="F354" s="230" t="s">
        <v>1011</v>
      </c>
      <c r="G354" s="44"/>
      <c r="H354" s="44"/>
      <c r="I354" s="231"/>
      <c r="J354" s="44"/>
      <c r="K354" s="44"/>
      <c r="L354" s="48"/>
      <c r="M354" s="232"/>
      <c r="N354" s="233"/>
      <c r="O354" s="88"/>
      <c r="P354" s="88"/>
      <c r="Q354" s="88"/>
      <c r="R354" s="88"/>
      <c r="S354" s="88"/>
      <c r="T354" s="89"/>
      <c r="U354" s="42"/>
      <c r="V354" s="42"/>
      <c r="W354" s="42"/>
      <c r="X354" s="42"/>
      <c r="Y354" s="42"/>
      <c r="Z354" s="42"/>
      <c r="AA354" s="42"/>
      <c r="AB354" s="42"/>
      <c r="AC354" s="42"/>
      <c r="AD354" s="42"/>
      <c r="AE354" s="42"/>
      <c r="AT354" s="20" t="s">
        <v>223</v>
      </c>
      <c r="AU354" s="20" t="s">
        <v>85</v>
      </c>
    </row>
    <row r="355" s="13" customFormat="1">
      <c r="A355" s="13"/>
      <c r="B355" s="234"/>
      <c r="C355" s="235"/>
      <c r="D355" s="236" t="s">
        <v>225</v>
      </c>
      <c r="E355" s="237" t="s">
        <v>32</v>
      </c>
      <c r="F355" s="238" t="s">
        <v>1012</v>
      </c>
      <c r="G355" s="235"/>
      <c r="H355" s="237" t="s">
        <v>32</v>
      </c>
      <c r="I355" s="239"/>
      <c r="J355" s="235"/>
      <c r="K355" s="235"/>
      <c r="L355" s="240"/>
      <c r="M355" s="241"/>
      <c r="N355" s="242"/>
      <c r="O355" s="242"/>
      <c r="P355" s="242"/>
      <c r="Q355" s="242"/>
      <c r="R355" s="242"/>
      <c r="S355" s="242"/>
      <c r="T355" s="243"/>
      <c r="U355" s="13"/>
      <c r="V355" s="13"/>
      <c r="W355" s="13"/>
      <c r="X355" s="13"/>
      <c r="Y355" s="13"/>
      <c r="Z355" s="13"/>
      <c r="AA355" s="13"/>
      <c r="AB355" s="13"/>
      <c r="AC355" s="13"/>
      <c r="AD355" s="13"/>
      <c r="AE355" s="13"/>
      <c r="AT355" s="244" t="s">
        <v>225</v>
      </c>
      <c r="AU355" s="244" t="s">
        <v>85</v>
      </c>
      <c r="AV355" s="13" t="s">
        <v>83</v>
      </c>
      <c r="AW355" s="13" t="s">
        <v>38</v>
      </c>
      <c r="AX355" s="13" t="s">
        <v>76</v>
      </c>
      <c r="AY355" s="244" t="s">
        <v>214</v>
      </c>
    </row>
    <row r="356" s="13" customFormat="1">
      <c r="A356" s="13"/>
      <c r="B356" s="234"/>
      <c r="C356" s="235"/>
      <c r="D356" s="236" t="s">
        <v>225</v>
      </c>
      <c r="E356" s="237" t="s">
        <v>32</v>
      </c>
      <c r="F356" s="238" t="s">
        <v>889</v>
      </c>
      <c r="G356" s="235"/>
      <c r="H356" s="237" t="s">
        <v>32</v>
      </c>
      <c r="I356" s="239"/>
      <c r="J356" s="235"/>
      <c r="K356" s="235"/>
      <c r="L356" s="240"/>
      <c r="M356" s="241"/>
      <c r="N356" s="242"/>
      <c r="O356" s="242"/>
      <c r="P356" s="242"/>
      <c r="Q356" s="242"/>
      <c r="R356" s="242"/>
      <c r="S356" s="242"/>
      <c r="T356" s="243"/>
      <c r="U356" s="13"/>
      <c r="V356" s="13"/>
      <c r="W356" s="13"/>
      <c r="X356" s="13"/>
      <c r="Y356" s="13"/>
      <c r="Z356" s="13"/>
      <c r="AA356" s="13"/>
      <c r="AB356" s="13"/>
      <c r="AC356" s="13"/>
      <c r="AD356" s="13"/>
      <c r="AE356" s="13"/>
      <c r="AT356" s="244" t="s">
        <v>225</v>
      </c>
      <c r="AU356" s="244" t="s">
        <v>85</v>
      </c>
      <c r="AV356" s="13" t="s">
        <v>83</v>
      </c>
      <c r="AW356" s="13" t="s">
        <v>38</v>
      </c>
      <c r="AX356" s="13" t="s">
        <v>76</v>
      </c>
      <c r="AY356" s="244" t="s">
        <v>214</v>
      </c>
    </row>
    <row r="357" s="14" customFormat="1">
      <c r="A357" s="14"/>
      <c r="B357" s="245"/>
      <c r="C357" s="246"/>
      <c r="D357" s="236" t="s">
        <v>225</v>
      </c>
      <c r="E357" s="247" t="s">
        <v>32</v>
      </c>
      <c r="F357" s="248" t="s">
        <v>1013</v>
      </c>
      <c r="G357" s="246"/>
      <c r="H357" s="249">
        <v>15.960000000000001</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225</v>
      </c>
      <c r="AU357" s="255" t="s">
        <v>85</v>
      </c>
      <c r="AV357" s="14" t="s">
        <v>85</v>
      </c>
      <c r="AW357" s="14" t="s">
        <v>38</v>
      </c>
      <c r="AX357" s="14" t="s">
        <v>76</v>
      </c>
      <c r="AY357" s="255" t="s">
        <v>214</v>
      </c>
    </row>
    <row r="358" s="14" customFormat="1">
      <c r="A358" s="14"/>
      <c r="B358" s="245"/>
      <c r="C358" s="246"/>
      <c r="D358" s="236" t="s">
        <v>225</v>
      </c>
      <c r="E358" s="247" t="s">
        <v>32</v>
      </c>
      <c r="F358" s="248" t="s">
        <v>1014</v>
      </c>
      <c r="G358" s="246"/>
      <c r="H358" s="249">
        <v>4.3200000000000003</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225</v>
      </c>
      <c r="AU358" s="255" t="s">
        <v>85</v>
      </c>
      <c r="AV358" s="14" t="s">
        <v>85</v>
      </c>
      <c r="AW358" s="14" t="s">
        <v>38</v>
      </c>
      <c r="AX358" s="14" t="s">
        <v>76</v>
      </c>
      <c r="AY358" s="255" t="s">
        <v>214</v>
      </c>
    </row>
    <row r="359" s="14" customFormat="1">
      <c r="A359" s="14"/>
      <c r="B359" s="245"/>
      <c r="C359" s="246"/>
      <c r="D359" s="236" t="s">
        <v>225</v>
      </c>
      <c r="E359" s="247" t="s">
        <v>32</v>
      </c>
      <c r="F359" s="248" t="s">
        <v>1015</v>
      </c>
      <c r="G359" s="246"/>
      <c r="H359" s="249">
        <v>5.8799999999999999</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225</v>
      </c>
      <c r="AU359" s="255" t="s">
        <v>85</v>
      </c>
      <c r="AV359" s="14" t="s">
        <v>85</v>
      </c>
      <c r="AW359" s="14" t="s">
        <v>38</v>
      </c>
      <c r="AX359" s="14" t="s">
        <v>76</v>
      </c>
      <c r="AY359" s="255" t="s">
        <v>214</v>
      </c>
    </row>
    <row r="360" s="13" customFormat="1">
      <c r="A360" s="13"/>
      <c r="B360" s="234"/>
      <c r="C360" s="235"/>
      <c r="D360" s="236" t="s">
        <v>225</v>
      </c>
      <c r="E360" s="237" t="s">
        <v>32</v>
      </c>
      <c r="F360" s="238" t="s">
        <v>893</v>
      </c>
      <c r="G360" s="235"/>
      <c r="H360" s="237" t="s">
        <v>32</v>
      </c>
      <c r="I360" s="239"/>
      <c r="J360" s="235"/>
      <c r="K360" s="235"/>
      <c r="L360" s="240"/>
      <c r="M360" s="241"/>
      <c r="N360" s="242"/>
      <c r="O360" s="242"/>
      <c r="P360" s="242"/>
      <c r="Q360" s="242"/>
      <c r="R360" s="242"/>
      <c r="S360" s="242"/>
      <c r="T360" s="243"/>
      <c r="U360" s="13"/>
      <c r="V360" s="13"/>
      <c r="W360" s="13"/>
      <c r="X360" s="13"/>
      <c r="Y360" s="13"/>
      <c r="Z360" s="13"/>
      <c r="AA360" s="13"/>
      <c r="AB360" s="13"/>
      <c r="AC360" s="13"/>
      <c r="AD360" s="13"/>
      <c r="AE360" s="13"/>
      <c r="AT360" s="244" t="s">
        <v>225</v>
      </c>
      <c r="AU360" s="244" t="s">
        <v>85</v>
      </c>
      <c r="AV360" s="13" t="s">
        <v>83</v>
      </c>
      <c r="AW360" s="13" t="s">
        <v>38</v>
      </c>
      <c r="AX360" s="13" t="s">
        <v>76</v>
      </c>
      <c r="AY360" s="244" t="s">
        <v>214</v>
      </c>
    </row>
    <row r="361" s="14" customFormat="1">
      <c r="A361" s="14"/>
      <c r="B361" s="245"/>
      <c r="C361" s="246"/>
      <c r="D361" s="236" t="s">
        <v>225</v>
      </c>
      <c r="E361" s="247" t="s">
        <v>32</v>
      </c>
      <c r="F361" s="248" t="s">
        <v>1016</v>
      </c>
      <c r="G361" s="246"/>
      <c r="H361" s="249">
        <v>1.5600000000000001</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225</v>
      </c>
      <c r="AU361" s="255" t="s">
        <v>85</v>
      </c>
      <c r="AV361" s="14" t="s">
        <v>85</v>
      </c>
      <c r="AW361" s="14" t="s">
        <v>38</v>
      </c>
      <c r="AX361" s="14" t="s">
        <v>76</v>
      </c>
      <c r="AY361" s="255" t="s">
        <v>214</v>
      </c>
    </row>
    <row r="362" s="14" customFormat="1">
      <c r="A362" s="14"/>
      <c r="B362" s="245"/>
      <c r="C362" s="246"/>
      <c r="D362" s="236" t="s">
        <v>225</v>
      </c>
      <c r="E362" s="247" t="s">
        <v>32</v>
      </c>
      <c r="F362" s="248" t="s">
        <v>1017</v>
      </c>
      <c r="G362" s="246"/>
      <c r="H362" s="249">
        <v>4.7400000000000002</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225</v>
      </c>
      <c r="AU362" s="255" t="s">
        <v>85</v>
      </c>
      <c r="AV362" s="14" t="s">
        <v>85</v>
      </c>
      <c r="AW362" s="14" t="s">
        <v>38</v>
      </c>
      <c r="AX362" s="14" t="s">
        <v>76</v>
      </c>
      <c r="AY362" s="255" t="s">
        <v>214</v>
      </c>
    </row>
    <row r="363" s="14" customFormat="1">
      <c r="A363" s="14"/>
      <c r="B363" s="245"/>
      <c r="C363" s="246"/>
      <c r="D363" s="236" t="s">
        <v>225</v>
      </c>
      <c r="E363" s="247" t="s">
        <v>32</v>
      </c>
      <c r="F363" s="248" t="s">
        <v>1018</v>
      </c>
      <c r="G363" s="246"/>
      <c r="H363" s="249">
        <v>2.1000000000000001</v>
      </c>
      <c r="I363" s="250"/>
      <c r="J363" s="246"/>
      <c r="K363" s="246"/>
      <c r="L363" s="251"/>
      <c r="M363" s="252"/>
      <c r="N363" s="253"/>
      <c r="O363" s="253"/>
      <c r="P363" s="253"/>
      <c r="Q363" s="253"/>
      <c r="R363" s="253"/>
      <c r="S363" s="253"/>
      <c r="T363" s="254"/>
      <c r="U363" s="14"/>
      <c r="V363" s="14"/>
      <c r="W363" s="14"/>
      <c r="X363" s="14"/>
      <c r="Y363" s="14"/>
      <c r="Z363" s="14"/>
      <c r="AA363" s="14"/>
      <c r="AB363" s="14"/>
      <c r="AC363" s="14"/>
      <c r="AD363" s="14"/>
      <c r="AE363" s="14"/>
      <c r="AT363" s="255" t="s">
        <v>225</v>
      </c>
      <c r="AU363" s="255" t="s">
        <v>85</v>
      </c>
      <c r="AV363" s="14" t="s">
        <v>85</v>
      </c>
      <c r="AW363" s="14" t="s">
        <v>38</v>
      </c>
      <c r="AX363" s="14" t="s">
        <v>76</v>
      </c>
      <c r="AY363" s="255" t="s">
        <v>214</v>
      </c>
    </row>
    <row r="364" s="14" customFormat="1">
      <c r="A364" s="14"/>
      <c r="B364" s="245"/>
      <c r="C364" s="246"/>
      <c r="D364" s="236" t="s">
        <v>225</v>
      </c>
      <c r="E364" s="247" t="s">
        <v>32</v>
      </c>
      <c r="F364" s="248" t="s">
        <v>1019</v>
      </c>
      <c r="G364" s="246"/>
      <c r="H364" s="249">
        <v>1.44</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225</v>
      </c>
      <c r="AU364" s="255" t="s">
        <v>85</v>
      </c>
      <c r="AV364" s="14" t="s">
        <v>85</v>
      </c>
      <c r="AW364" s="14" t="s">
        <v>38</v>
      </c>
      <c r="AX364" s="14" t="s">
        <v>76</v>
      </c>
      <c r="AY364" s="255" t="s">
        <v>214</v>
      </c>
    </row>
    <row r="365" s="14" customFormat="1">
      <c r="A365" s="14"/>
      <c r="B365" s="245"/>
      <c r="C365" s="246"/>
      <c r="D365" s="236" t="s">
        <v>225</v>
      </c>
      <c r="E365" s="247" t="s">
        <v>32</v>
      </c>
      <c r="F365" s="248" t="s">
        <v>898</v>
      </c>
      <c r="G365" s="246"/>
      <c r="H365" s="249">
        <v>16.5</v>
      </c>
      <c r="I365" s="250"/>
      <c r="J365" s="246"/>
      <c r="K365" s="246"/>
      <c r="L365" s="251"/>
      <c r="M365" s="252"/>
      <c r="N365" s="253"/>
      <c r="O365" s="253"/>
      <c r="P365" s="253"/>
      <c r="Q365" s="253"/>
      <c r="R365" s="253"/>
      <c r="S365" s="253"/>
      <c r="T365" s="254"/>
      <c r="U365" s="14"/>
      <c r="V365" s="14"/>
      <c r="W365" s="14"/>
      <c r="X365" s="14"/>
      <c r="Y365" s="14"/>
      <c r="Z365" s="14"/>
      <c r="AA365" s="14"/>
      <c r="AB365" s="14"/>
      <c r="AC365" s="14"/>
      <c r="AD365" s="14"/>
      <c r="AE365" s="14"/>
      <c r="AT365" s="255" t="s">
        <v>225</v>
      </c>
      <c r="AU365" s="255" t="s">
        <v>85</v>
      </c>
      <c r="AV365" s="14" t="s">
        <v>85</v>
      </c>
      <c r="AW365" s="14" t="s">
        <v>38</v>
      </c>
      <c r="AX365" s="14" t="s">
        <v>76</v>
      </c>
      <c r="AY365" s="255" t="s">
        <v>214</v>
      </c>
    </row>
    <row r="366" s="14" customFormat="1">
      <c r="A366" s="14"/>
      <c r="B366" s="245"/>
      <c r="C366" s="246"/>
      <c r="D366" s="236" t="s">
        <v>225</v>
      </c>
      <c r="E366" s="247" t="s">
        <v>32</v>
      </c>
      <c r="F366" s="248" t="s">
        <v>899</v>
      </c>
      <c r="G366" s="246"/>
      <c r="H366" s="249">
        <v>16.800000000000001</v>
      </c>
      <c r="I366" s="250"/>
      <c r="J366" s="246"/>
      <c r="K366" s="246"/>
      <c r="L366" s="251"/>
      <c r="M366" s="252"/>
      <c r="N366" s="253"/>
      <c r="O366" s="253"/>
      <c r="P366" s="253"/>
      <c r="Q366" s="253"/>
      <c r="R366" s="253"/>
      <c r="S366" s="253"/>
      <c r="T366" s="254"/>
      <c r="U366" s="14"/>
      <c r="V366" s="14"/>
      <c r="W366" s="14"/>
      <c r="X366" s="14"/>
      <c r="Y366" s="14"/>
      <c r="Z366" s="14"/>
      <c r="AA366" s="14"/>
      <c r="AB366" s="14"/>
      <c r="AC366" s="14"/>
      <c r="AD366" s="14"/>
      <c r="AE366" s="14"/>
      <c r="AT366" s="255" t="s">
        <v>225</v>
      </c>
      <c r="AU366" s="255" t="s">
        <v>85</v>
      </c>
      <c r="AV366" s="14" t="s">
        <v>85</v>
      </c>
      <c r="AW366" s="14" t="s">
        <v>38</v>
      </c>
      <c r="AX366" s="14" t="s">
        <v>76</v>
      </c>
      <c r="AY366" s="255" t="s">
        <v>214</v>
      </c>
    </row>
    <row r="367" s="14" customFormat="1">
      <c r="A367" s="14"/>
      <c r="B367" s="245"/>
      <c r="C367" s="246"/>
      <c r="D367" s="236" t="s">
        <v>225</v>
      </c>
      <c r="E367" s="247" t="s">
        <v>32</v>
      </c>
      <c r="F367" s="248" t="s">
        <v>1020</v>
      </c>
      <c r="G367" s="246"/>
      <c r="H367" s="249">
        <v>1.3999999999999999</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225</v>
      </c>
      <c r="AU367" s="255" t="s">
        <v>85</v>
      </c>
      <c r="AV367" s="14" t="s">
        <v>85</v>
      </c>
      <c r="AW367" s="14" t="s">
        <v>38</v>
      </c>
      <c r="AX367" s="14" t="s">
        <v>76</v>
      </c>
      <c r="AY367" s="255" t="s">
        <v>214</v>
      </c>
    </row>
    <row r="368" s="14" customFormat="1">
      <c r="A368" s="14"/>
      <c r="B368" s="245"/>
      <c r="C368" s="246"/>
      <c r="D368" s="236" t="s">
        <v>225</v>
      </c>
      <c r="E368" s="247" t="s">
        <v>32</v>
      </c>
      <c r="F368" s="248" t="s">
        <v>1021</v>
      </c>
      <c r="G368" s="246"/>
      <c r="H368" s="249">
        <v>3.0800000000000001</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225</v>
      </c>
      <c r="AU368" s="255" t="s">
        <v>85</v>
      </c>
      <c r="AV368" s="14" t="s">
        <v>85</v>
      </c>
      <c r="AW368" s="14" t="s">
        <v>38</v>
      </c>
      <c r="AX368" s="14" t="s">
        <v>76</v>
      </c>
      <c r="AY368" s="255" t="s">
        <v>214</v>
      </c>
    </row>
    <row r="369" s="13" customFormat="1">
      <c r="A369" s="13"/>
      <c r="B369" s="234"/>
      <c r="C369" s="235"/>
      <c r="D369" s="236" t="s">
        <v>225</v>
      </c>
      <c r="E369" s="237" t="s">
        <v>32</v>
      </c>
      <c r="F369" s="238" t="s">
        <v>902</v>
      </c>
      <c r="G369" s="235"/>
      <c r="H369" s="237" t="s">
        <v>32</v>
      </c>
      <c r="I369" s="239"/>
      <c r="J369" s="235"/>
      <c r="K369" s="235"/>
      <c r="L369" s="240"/>
      <c r="M369" s="241"/>
      <c r="N369" s="242"/>
      <c r="O369" s="242"/>
      <c r="P369" s="242"/>
      <c r="Q369" s="242"/>
      <c r="R369" s="242"/>
      <c r="S369" s="242"/>
      <c r="T369" s="243"/>
      <c r="U369" s="13"/>
      <c r="V369" s="13"/>
      <c r="W369" s="13"/>
      <c r="X369" s="13"/>
      <c r="Y369" s="13"/>
      <c r="Z369" s="13"/>
      <c r="AA369" s="13"/>
      <c r="AB369" s="13"/>
      <c r="AC369" s="13"/>
      <c r="AD369" s="13"/>
      <c r="AE369" s="13"/>
      <c r="AT369" s="244" t="s">
        <v>225</v>
      </c>
      <c r="AU369" s="244" t="s">
        <v>85</v>
      </c>
      <c r="AV369" s="13" t="s">
        <v>83</v>
      </c>
      <c r="AW369" s="13" t="s">
        <v>38</v>
      </c>
      <c r="AX369" s="13" t="s">
        <v>76</v>
      </c>
      <c r="AY369" s="244" t="s">
        <v>214</v>
      </c>
    </row>
    <row r="370" s="14" customFormat="1">
      <c r="A370" s="14"/>
      <c r="B370" s="245"/>
      <c r="C370" s="246"/>
      <c r="D370" s="236" t="s">
        <v>225</v>
      </c>
      <c r="E370" s="247" t="s">
        <v>32</v>
      </c>
      <c r="F370" s="248" t="s">
        <v>1022</v>
      </c>
      <c r="G370" s="246"/>
      <c r="H370" s="249">
        <v>1.5600000000000001</v>
      </c>
      <c r="I370" s="250"/>
      <c r="J370" s="246"/>
      <c r="K370" s="246"/>
      <c r="L370" s="251"/>
      <c r="M370" s="252"/>
      <c r="N370" s="253"/>
      <c r="O370" s="253"/>
      <c r="P370" s="253"/>
      <c r="Q370" s="253"/>
      <c r="R370" s="253"/>
      <c r="S370" s="253"/>
      <c r="T370" s="254"/>
      <c r="U370" s="14"/>
      <c r="V370" s="14"/>
      <c r="W370" s="14"/>
      <c r="X370" s="14"/>
      <c r="Y370" s="14"/>
      <c r="Z370" s="14"/>
      <c r="AA370" s="14"/>
      <c r="AB370" s="14"/>
      <c r="AC370" s="14"/>
      <c r="AD370" s="14"/>
      <c r="AE370" s="14"/>
      <c r="AT370" s="255" t="s">
        <v>225</v>
      </c>
      <c r="AU370" s="255" t="s">
        <v>85</v>
      </c>
      <c r="AV370" s="14" t="s">
        <v>85</v>
      </c>
      <c r="AW370" s="14" t="s">
        <v>38</v>
      </c>
      <c r="AX370" s="14" t="s">
        <v>76</v>
      </c>
      <c r="AY370" s="255" t="s">
        <v>214</v>
      </c>
    </row>
    <row r="371" s="14" customFormat="1">
      <c r="A371" s="14"/>
      <c r="B371" s="245"/>
      <c r="C371" s="246"/>
      <c r="D371" s="236" t="s">
        <v>225</v>
      </c>
      <c r="E371" s="247" t="s">
        <v>32</v>
      </c>
      <c r="F371" s="248" t="s">
        <v>1017</v>
      </c>
      <c r="G371" s="246"/>
      <c r="H371" s="249">
        <v>4.7400000000000002</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225</v>
      </c>
      <c r="AU371" s="255" t="s">
        <v>85</v>
      </c>
      <c r="AV371" s="14" t="s">
        <v>85</v>
      </c>
      <c r="AW371" s="14" t="s">
        <v>38</v>
      </c>
      <c r="AX371" s="14" t="s">
        <v>76</v>
      </c>
      <c r="AY371" s="255" t="s">
        <v>214</v>
      </c>
    </row>
    <row r="372" s="14" customFormat="1">
      <c r="A372" s="14"/>
      <c r="B372" s="245"/>
      <c r="C372" s="246"/>
      <c r="D372" s="236" t="s">
        <v>225</v>
      </c>
      <c r="E372" s="247" t="s">
        <v>32</v>
      </c>
      <c r="F372" s="248" t="s">
        <v>1018</v>
      </c>
      <c r="G372" s="246"/>
      <c r="H372" s="249">
        <v>2.1000000000000001</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225</v>
      </c>
      <c r="AU372" s="255" t="s">
        <v>85</v>
      </c>
      <c r="AV372" s="14" t="s">
        <v>85</v>
      </c>
      <c r="AW372" s="14" t="s">
        <v>38</v>
      </c>
      <c r="AX372" s="14" t="s">
        <v>76</v>
      </c>
      <c r="AY372" s="255" t="s">
        <v>214</v>
      </c>
    </row>
    <row r="373" s="14" customFormat="1">
      <c r="A373" s="14"/>
      <c r="B373" s="245"/>
      <c r="C373" s="246"/>
      <c r="D373" s="236" t="s">
        <v>225</v>
      </c>
      <c r="E373" s="247" t="s">
        <v>32</v>
      </c>
      <c r="F373" s="248" t="s">
        <v>1023</v>
      </c>
      <c r="G373" s="246"/>
      <c r="H373" s="249">
        <v>2.8799999999999999</v>
      </c>
      <c r="I373" s="250"/>
      <c r="J373" s="246"/>
      <c r="K373" s="246"/>
      <c r="L373" s="251"/>
      <c r="M373" s="252"/>
      <c r="N373" s="253"/>
      <c r="O373" s="253"/>
      <c r="P373" s="253"/>
      <c r="Q373" s="253"/>
      <c r="R373" s="253"/>
      <c r="S373" s="253"/>
      <c r="T373" s="254"/>
      <c r="U373" s="14"/>
      <c r="V373" s="14"/>
      <c r="W373" s="14"/>
      <c r="X373" s="14"/>
      <c r="Y373" s="14"/>
      <c r="Z373" s="14"/>
      <c r="AA373" s="14"/>
      <c r="AB373" s="14"/>
      <c r="AC373" s="14"/>
      <c r="AD373" s="14"/>
      <c r="AE373" s="14"/>
      <c r="AT373" s="255" t="s">
        <v>225</v>
      </c>
      <c r="AU373" s="255" t="s">
        <v>85</v>
      </c>
      <c r="AV373" s="14" t="s">
        <v>85</v>
      </c>
      <c r="AW373" s="14" t="s">
        <v>38</v>
      </c>
      <c r="AX373" s="14" t="s">
        <v>76</v>
      </c>
      <c r="AY373" s="255" t="s">
        <v>214</v>
      </c>
    </row>
    <row r="374" s="14" customFormat="1">
      <c r="A374" s="14"/>
      <c r="B374" s="245"/>
      <c r="C374" s="246"/>
      <c r="D374" s="236" t="s">
        <v>225</v>
      </c>
      <c r="E374" s="247" t="s">
        <v>32</v>
      </c>
      <c r="F374" s="248" t="s">
        <v>1024</v>
      </c>
      <c r="G374" s="246"/>
      <c r="H374" s="249">
        <v>3.2999999999999998</v>
      </c>
      <c r="I374" s="250"/>
      <c r="J374" s="246"/>
      <c r="K374" s="246"/>
      <c r="L374" s="251"/>
      <c r="M374" s="252"/>
      <c r="N374" s="253"/>
      <c r="O374" s="253"/>
      <c r="P374" s="253"/>
      <c r="Q374" s="253"/>
      <c r="R374" s="253"/>
      <c r="S374" s="253"/>
      <c r="T374" s="254"/>
      <c r="U374" s="14"/>
      <c r="V374" s="14"/>
      <c r="W374" s="14"/>
      <c r="X374" s="14"/>
      <c r="Y374" s="14"/>
      <c r="Z374" s="14"/>
      <c r="AA374" s="14"/>
      <c r="AB374" s="14"/>
      <c r="AC374" s="14"/>
      <c r="AD374" s="14"/>
      <c r="AE374" s="14"/>
      <c r="AT374" s="255" t="s">
        <v>225</v>
      </c>
      <c r="AU374" s="255" t="s">
        <v>85</v>
      </c>
      <c r="AV374" s="14" t="s">
        <v>85</v>
      </c>
      <c r="AW374" s="14" t="s">
        <v>38</v>
      </c>
      <c r="AX374" s="14" t="s">
        <v>76</v>
      </c>
      <c r="AY374" s="255" t="s">
        <v>214</v>
      </c>
    </row>
    <row r="375" s="14" customFormat="1">
      <c r="A375" s="14"/>
      <c r="B375" s="245"/>
      <c r="C375" s="246"/>
      <c r="D375" s="236" t="s">
        <v>225</v>
      </c>
      <c r="E375" s="247" t="s">
        <v>32</v>
      </c>
      <c r="F375" s="248" t="s">
        <v>1025</v>
      </c>
      <c r="G375" s="246"/>
      <c r="H375" s="249">
        <v>3.3599999999999999</v>
      </c>
      <c r="I375" s="250"/>
      <c r="J375" s="246"/>
      <c r="K375" s="246"/>
      <c r="L375" s="251"/>
      <c r="M375" s="252"/>
      <c r="N375" s="253"/>
      <c r="O375" s="253"/>
      <c r="P375" s="253"/>
      <c r="Q375" s="253"/>
      <c r="R375" s="253"/>
      <c r="S375" s="253"/>
      <c r="T375" s="254"/>
      <c r="U375" s="14"/>
      <c r="V375" s="14"/>
      <c r="W375" s="14"/>
      <c r="X375" s="14"/>
      <c r="Y375" s="14"/>
      <c r="Z375" s="14"/>
      <c r="AA375" s="14"/>
      <c r="AB375" s="14"/>
      <c r="AC375" s="14"/>
      <c r="AD375" s="14"/>
      <c r="AE375" s="14"/>
      <c r="AT375" s="255" t="s">
        <v>225</v>
      </c>
      <c r="AU375" s="255" t="s">
        <v>85</v>
      </c>
      <c r="AV375" s="14" t="s">
        <v>85</v>
      </c>
      <c r="AW375" s="14" t="s">
        <v>38</v>
      </c>
      <c r="AX375" s="14" t="s">
        <v>76</v>
      </c>
      <c r="AY375" s="255" t="s">
        <v>214</v>
      </c>
    </row>
    <row r="376" s="14" customFormat="1">
      <c r="A376" s="14"/>
      <c r="B376" s="245"/>
      <c r="C376" s="246"/>
      <c r="D376" s="236" t="s">
        <v>225</v>
      </c>
      <c r="E376" s="247" t="s">
        <v>32</v>
      </c>
      <c r="F376" s="248" t="s">
        <v>1020</v>
      </c>
      <c r="G376" s="246"/>
      <c r="H376" s="249">
        <v>1.3999999999999999</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225</v>
      </c>
      <c r="AU376" s="255" t="s">
        <v>85</v>
      </c>
      <c r="AV376" s="14" t="s">
        <v>85</v>
      </c>
      <c r="AW376" s="14" t="s">
        <v>38</v>
      </c>
      <c r="AX376" s="14" t="s">
        <v>76</v>
      </c>
      <c r="AY376" s="255" t="s">
        <v>214</v>
      </c>
    </row>
    <row r="377" s="14" customFormat="1">
      <c r="A377" s="14"/>
      <c r="B377" s="245"/>
      <c r="C377" s="246"/>
      <c r="D377" s="236" t="s">
        <v>225</v>
      </c>
      <c r="E377" s="247" t="s">
        <v>32</v>
      </c>
      <c r="F377" s="248" t="s">
        <v>1021</v>
      </c>
      <c r="G377" s="246"/>
      <c r="H377" s="249">
        <v>3.0800000000000001</v>
      </c>
      <c r="I377" s="250"/>
      <c r="J377" s="246"/>
      <c r="K377" s="246"/>
      <c r="L377" s="251"/>
      <c r="M377" s="252"/>
      <c r="N377" s="253"/>
      <c r="O377" s="253"/>
      <c r="P377" s="253"/>
      <c r="Q377" s="253"/>
      <c r="R377" s="253"/>
      <c r="S377" s="253"/>
      <c r="T377" s="254"/>
      <c r="U377" s="14"/>
      <c r="V377" s="14"/>
      <c r="W377" s="14"/>
      <c r="X377" s="14"/>
      <c r="Y377" s="14"/>
      <c r="Z377" s="14"/>
      <c r="AA377" s="14"/>
      <c r="AB377" s="14"/>
      <c r="AC377" s="14"/>
      <c r="AD377" s="14"/>
      <c r="AE377" s="14"/>
      <c r="AT377" s="255" t="s">
        <v>225</v>
      </c>
      <c r="AU377" s="255" t="s">
        <v>85</v>
      </c>
      <c r="AV377" s="14" t="s">
        <v>85</v>
      </c>
      <c r="AW377" s="14" t="s">
        <v>38</v>
      </c>
      <c r="AX377" s="14" t="s">
        <v>76</v>
      </c>
      <c r="AY377" s="255" t="s">
        <v>214</v>
      </c>
    </row>
    <row r="378" s="14" customFormat="1">
      <c r="A378" s="14"/>
      <c r="B378" s="245"/>
      <c r="C378" s="246"/>
      <c r="D378" s="236" t="s">
        <v>225</v>
      </c>
      <c r="E378" s="247" t="s">
        <v>32</v>
      </c>
      <c r="F378" s="248" t="s">
        <v>1026</v>
      </c>
      <c r="G378" s="246"/>
      <c r="H378" s="249">
        <v>1.76</v>
      </c>
      <c r="I378" s="250"/>
      <c r="J378" s="246"/>
      <c r="K378" s="246"/>
      <c r="L378" s="251"/>
      <c r="M378" s="252"/>
      <c r="N378" s="253"/>
      <c r="O378" s="253"/>
      <c r="P378" s="253"/>
      <c r="Q378" s="253"/>
      <c r="R378" s="253"/>
      <c r="S378" s="253"/>
      <c r="T378" s="254"/>
      <c r="U378" s="14"/>
      <c r="V378" s="14"/>
      <c r="W378" s="14"/>
      <c r="X378" s="14"/>
      <c r="Y378" s="14"/>
      <c r="Z378" s="14"/>
      <c r="AA378" s="14"/>
      <c r="AB378" s="14"/>
      <c r="AC378" s="14"/>
      <c r="AD378" s="14"/>
      <c r="AE378" s="14"/>
      <c r="AT378" s="255" t="s">
        <v>225</v>
      </c>
      <c r="AU378" s="255" t="s">
        <v>85</v>
      </c>
      <c r="AV378" s="14" t="s">
        <v>85</v>
      </c>
      <c r="AW378" s="14" t="s">
        <v>38</v>
      </c>
      <c r="AX378" s="14" t="s">
        <v>76</v>
      </c>
      <c r="AY378" s="255" t="s">
        <v>214</v>
      </c>
    </row>
    <row r="379" s="13" customFormat="1">
      <c r="A379" s="13"/>
      <c r="B379" s="234"/>
      <c r="C379" s="235"/>
      <c r="D379" s="236" t="s">
        <v>225</v>
      </c>
      <c r="E379" s="237" t="s">
        <v>32</v>
      </c>
      <c r="F379" s="238" t="s">
        <v>906</v>
      </c>
      <c r="G379" s="235"/>
      <c r="H379" s="237" t="s">
        <v>32</v>
      </c>
      <c r="I379" s="239"/>
      <c r="J379" s="235"/>
      <c r="K379" s="235"/>
      <c r="L379" s="240"/>
      <c r="M379" s="241"/>
      <c r="N379" s="242"/>
      <c r="O379" s="242"/>
      <c r="P379" s="242"/>
      <c r="Q379" s="242"/>
      <c r="R379" s="242"/>
      <c r="S379" s="242"/>
      <c r="T379" s="243"/>
      <c r="U379" s="13"/>
      <c r="V379" s="13"/>
      <c r="W379" s="13"/>
      <c r="X379" s="13"/>
      <c r="Y379" s="13"/>
      <c r="Z379" s="13"/>
      <c r="AA379" s="13"/>
      <c r="AB379" s="13"/>
      <c r="AC379" s="13"/>
      <c r="AD379" s="13"/>
      <c r="AE379" s="13"/>
      <c r="AT379" s="244" t="s">
        <v>225</v>
      </c>
      <c r="AU379" s="244" t="s">
        <v>85</v>
      </c>
      <c r="AV379" s="13" t="s">
        <v>83</v>
      </c>
      <c r="AW379" s="13" t="s">
        <v>38</v>
      </c>
      <c r="AX379" s="13" t="s">
        <v>76</v>
      </c>
      <c r="AY379" s="244" t="s">
        <v>214</v>
      </c>
    </row>
    <row r="380" s="14" customFormat="1">
      <c r="A380" s="14"/>
      <c r="B380" s="245"/>
      <c r="C380" s="246"/>
      <c r="D380" s="236" t="s">
        <v>225</v>
      </c>
      <c r="E380" s="247" t="s">
        <v>32</v>
      </c>
      <c r="F380" s="248" t="s">
        <v>1027</v>
      </c>
      <c r="G380" s="246"/>
      <c r="H380" s="249">
        <v>1.5600000000000001</v>
      </c>
      <c r="I380" s="250"/>
      <c r="J380" s="246"/>
      <c r="K380" s="246"/>
      <c r="L380" s="251"/>
      <c r="M380" s="252"/>
      <c r="N380" s="253"/>
      <c r="O380" s="253"/>
      <c r="P380" s="253"/>
      <c r="Q380" s="253"/>
      <c r="R380" s="253"/>
      <c r="S380" s="253"/>
      <c r="T380" s="254"/>
      <c r="U380" s="14"/>
      <c r="V380" s="14"/>
      <c r="W380" s="14"/>
      <c r="X380" s="14"/>
      <c r="Y380" s="14"/>
      <c r="Z380" s="14"/>
      <c r="AA380" s="14"/>
      <c r="AB380" s="14"/>
      <c r="AC380" s="14"/>
      <c r="AD380" s="14"/>
      <c r="AE380" s="14"/>
      <c r="AT380" s="255" t="s">
        <v>225</v>
      </c>
      <c r="AU380" s="255" t="s">
        <v>85</v>
      </c>
      <c r="AV380" s="14" t="s">
        <v>85</v>
      </c>
      <c r="AW380" s="14" t="s">
        <v>38</v>
      </c>
      <c r="AX380" s="14" t="s">
        <v>76</v>
      </c>
      <c r="AY380" s="255" t="s">
        <v>214</v>
      </c>
    </row>
    <row r="381" s="14" customFormat="1">
      <c r="A381" s="14"/>
      <c r="B381" s="245"/>
      <c r="C381" s="246"/>
      <c r="D381" s="236" t="s">
        <v>225</v>
      </c>
      <c r="E381" s="247" t="s">
        <v>32</v>
      </c>
      <c r="F381" s="248" t="s">
        <v>1028</v>
      </c>
      <c r="G381" s="246"/>
      <c r="H381" s="249">
        <v>4.7400000000000002</v>
      </c>
      <c r="I381" s="250"/>
      <c r="J381" s="246"/>
      <c r="K381" s="246"/>
      <c r="L381" s="251"/>
      <c r="M381" s="252"/>
      <c r="N381" s="253"/>
      <c r="O381" s="253"/>
      <c r="P381" s="253"/>
      <c r="Q381" s="253"/>
      <c r="R381" s="253"/>
      <c r="S381" s="253"/>
      <c r="T381" s="254"/>
      <c r="U381" s="14"/>
      <c r="V381" s="14"/>
      <c r="W381" s="14"/>
      <c r="X381" s="14"/>
      <c r="Y381" s="14"/>
      <c r="Z381" s="14"/>
      <c r="AA381" s="14"/>
      <c r="AB381" s="14"/>
      <c r="AC381" s="14"/>
      <c r="AD381" s="14"/>
      <c r="AE381" s="14"/>
      <c r="AT381" s="255" t="s">
        <v>225</v>
      </c>
      <c r="AU381" s="255" t="s">
        <v>85</v>
      </c>
      <c r="AV381" s="14" t="s">
        <v>85</v>
      </c>
      <c r="AW381" s="14" t="s">
        <v>38</v>
      </c>
      <c r="AX381" s="14" t="s">
        <v>76</v>
      </c>
      <c r="AY381" s="255" t="s">
        <v>214</v>
      </c>
    </row>
    <row r="382" s="14" customFormat="1">
      <c r="A382" s="14"/>
      <c r="B382" s="245"/>
      <c r="C382" s="246"/>
      <c r="D382" s="236" t="s">
        <v>225</v>
      </c>
      <c r="E382" s="247" t="s">
        <v>32</v>
      </c>
      <c r="F382" s="248" t="s">
        <v>1018</v>
      </c>
      <c r="G382" s="246"/>
      <c r="H382" s="249">
        <v>2.1000000000000001</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225</v>
      </c>
      <c r="AU382" s="255" t="s">
        <v>85</v>
      </c>
      <c r="AV382" s="14" t="s">
        <v>85</v>
      </c>
      <c r="AW382" s="14" t="s">
        <v>38</v>
      </c>
      <c r="AX382" s="14" t="s">
        <v>76</v>
      </c>
      <c r="AY382" s="255" t="s">
        <v>214</v>
      </c>
    </row>
    <row r="383" s="14" customFormat="1">
      <c r="A383" s="14"/>
      <c r="B383" s="245"/>
      <c r="C383" s="246"/>
      <c r="D383" s="236" t="s">
        <v>225</v>
      </c>
      <c r="E383" s="247" t="s">
        <v>32</v>
      </c>
      <c r="F383" s="248" t="s">
        <v>1023</v>
      </c>
      <c r="G383" s="246"/>
      <c r="H383" s="249">
        <v>2.8799999999999999</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225</v>
      </c>
      <c r="AU383" s="255" t="s">
        <v>85</v>
      </c>
      <c r="AV383" s="14" t="s">
        <v>85</v>
      </c>
      <c r="AW383" s="14" t="s">
        <v>38</v>
      </c>
      <c r="AX383" s="14" t="s">
        <v>76</v>
      </c>
      <c r="AY383" s="255" t="s">
        <v>214</v>
      </c>
    </row>
    <row r="384" s="14" customFormat="1">
      <c r="A384" s="14"/>
      <c r="B384" s="245"/>
      <c r="C384" s="246"/>
      <c r="D384" s="236" t="s">
        <v>225</v>
      </c>
      <c r="E384" s="247" t="s">
        <v>32</v>
      </c>
      <c r="F384" s="248" t="s">
        <v>1024</v>
      </c>
      <c r="G384" s="246"/>
      <c r="H384" s="249">
        <v>3.2999999999999998</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225</v>
      </c>
      <c r="AU384" s="255" t="s">
        <v>85</v>
      </c>
      <c r="AV384" s="14" t="s">
        <v>85</v>
      </c>
      <c r="AW384" s="14" t="s">
        <v>38</v>
      </c>
      <c r="AX384" s="14" t="s">
        <v>76</v>
      </c>
      <c r="AY384" s="255" t="s">
        <v>214</v>
      </c>
    </row>
    <row r="385" s="14" customFormat="1">
      <c r="A385" s="14"/>
      <c r="B385" s="245"/>
      <c r="C385" s="246"/>
      <c r="D385" s="236" t="s">
        <v>225</v>
      </c>
      <c r="E385" s="247" t="s">
        <v>32</v>
      </c>
      <c r="F385" s="248" t="s">
        <v>1029</v>
      </c>
      <c r="G385" s="246"/>
      <c r="H385" s="249">
        <v>3.3599999999999999</v>
      </c>
      <c r="I385" s="250"/>
      <c r="J385" s="246"/>
      <c r="K385" s="246"/>
      <c r="L385" s="251"/>
      <c r="M385" s="252"/>
      <c r="N385" s="253"/>
      <c r="O385" s="253"/>
      <c r="P385" s="253"/>
      <c r="Q385" s="253"/>
      <c r="R385" s="253"/>
      <c r="S385" s="253"/>
      <c r="T385" s="254"/>
      <c r="U385" s="14"/>
      <c r="V385" s="14"/>
      <c r="W385" s="14"/>
      <c r="X385" s="14"/>
      <c r="Y385" s="14"/>
      <c r="Z385" s="14"/>
      <c r="AA385" s="14"/>
      <c r="AB385" s="14"/>
      <c r="AC385" s="14"/>
      <c r="AD385" s="14"/>
      <c r="AE385" s="14"/>
      <c r="AT385" s="255" t="s">
        <v>225</v>
      </c>
      <c r="AU385" s="255" t="s">
        <v>85</v>
      </c>
      <c r="AV385" s="14" t="s">
        <v>85</v>
      </c>
      <c r="AW385" s="14" t="s">
        <v>38</v>
      </c>
      <c r="AX385" s="14" t="s">
        <v>76</v>
      </c>
      <c r="AY385" s="255" t="s">
        <v>214</v>
      </c>
    </row>
    <row r="386" s="14" customFormat="1">
      <c r="A386" s="14"/>
      <c r="B386" s="245"/>
      <c r="C386" s="246"/>
      <c r="D386" s="236" t="s">
        <v>225</v>
      </c>
      <c r="E386" s="247" t="s">
        <v>32</v>
      </c>
      <c r="F386" s="248" t="s">
        <v>1030</v>
      </c>
      <c r="G386" s="246"/>
      <c r="H386" s="249">
        <v>1.3999999999999999</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225</v>
      </c>
      <c r="AU386" s="255" t="s">
        <v>85</v>
      </c>
      <c r="AV386" s="14" t="s">
        <v>85</v>
      </c>
      <c r="AW386" s="14" t="s">
        <v>38</v>
      </c>
      <c r="AX386" s="14" t="s">
        <v>76</v>
      </c>
      <c r="AY386" s="255" t="s">
        <v>214</v>
      </c>
    </row>
    <row r="387" s="14" customFormat="1">
      <c r="A387" s="14"/>
      <c r="B387" s="245"/>
      <c r="C387" s="246"/>
      <c r="D387" s="236" t="s">
        <v>225</v>
      </c>
      <c r="E387" s="247" t="s">
        <v>32</v>
      </c>
      <c r="F387" s="248" t="s">
        <v>1031</v>
      </c>
      <c r="G387" s="246"/>
      <c r="H387" s="249">
        <v>1.54</v>
      </c>
      <c r="I387" s="250"/>
      <c r="J387" s="246"/>
      <c r="K387" s="246"/>
      <c r="L387" s="251"/>
      <c r="M387" s="252"/>
      <c r="N387" s="253"/>
      <c r="O387" s="253"/>
      <c r="P387" s="253"/>
      <c r="Q387" s="253"/>
      <c r="R387" s="253"/>
      <c r="S387" s="253"/>
      <c r="T387" s="254"/>
      <c r="U387" s="14"/>
      <c r="V387" s="14"/>
      <c r="W387" s="14"/>
      <c r="X387" s="14"/>
      <c r="Y387" s="14"/>
      <c r="Z387" s="14"/>
      <c r="AA387" s="14"/>
      <c r="AB387" s="14"/>
      <c r="AC387" s="14"/>
      <c r="AD387" s="14"/>
      <c r="AE387" s="14"/>
      <c r="AT387" s="255" t="s">
        <v>225</v>
      </c>
      <c r="AU387" s="255" t="s">
        <v>85</v>
      </c>
      <c r="AV387" s="14" t="s">
        <v>85</v>
      </c>
      <c r="AW387" s="14" t="s">
        <v>38</v>
      </c>
      <c r="AX387" s="14" t="s">
        <v>76</v>
      </c>
      <c r="AY387" s="255" t="s">
        <v>214</v>
      </c>
    </row>
    <row r="388" s="14" customFormat="1">
      <c r="A388" s="14"/>
      <c r="B388" s="245"/>
      <c r="C388" s="246"/>
      <c r="D388" s="236" t="s">
        <v>225</v>
      </c>
      <c r="E388" s="247" t="s">
        <v>32</v>
      </c>
      <c r="F388" s="248" t="s">
        <v>1026</v>
      </c>
      <c r="G388" s="246"/>
      <c r="H388" s="249">
        <v>1.76</v>
      </c>
      <c r="I388" s="250"/>
      <c r="J388" s="246"/>
      <c r="K388" s="246"/>
      <c r="L388" s="251"/>
      <c r="M388" s="252"/>
      <c r="N388" s="253"/>
      <c r="O388" s="253"/>
      <c r="P388" s="253"/>
      <c r="Q388" s="253"/>
      <c r="R388" s="253"/>
      <c r="S388" s="253"/>
      <c r="T388" s="254"/>
      <c r="U388" s="14"/>
      <c r="V388" s="14"/>
      <c r="W388" s="14"/>
      <c r="X388" s="14"/>
      <c r="Y388" s="14"/>
      <c r="Z388" s="14"/>
      <c r="AA388" s="14"/>
      <c r="AB388" s="14"/>
      <c r="AC388" s="14"/>
      <c r="AD388" s="14"/>
      <c r="AE388" s="14"/>
      <c r="AT388" s="255" t="s">
        <v>225</v>
      </c>
      <c r="AU388" s="255" t="s">
        <v>85</v>
      </c>
      <c r="AV388" s="14" t="s">
        <v>85</v>
      </c>
      <c r="AW388" s="14" t="s">
        <v>38</v>
      </c>
      <c r="AX388" s="14" t="s">
        <v>76</v>
      </c>
      <c r="AY388" s="255" t="s">
        <v>214</v>
      </c>
    </row>
    <row r="389" s="13" customFormat="1">
      <c r="A389" s="13"/>
      <c r="B389" s="234"/>
      <c r="C389" s="235"/>
      <c r="D389" s="236" t="s">
        <v>225</v>
      </c>
      <c r="E389" s="237" t="s">
        <v>32</v>
      </c>
      <c r="F389" s="238" t="s">
        <v>912</v>
      </c>
      <c r="G389" s="235"/>
      <c r="H389" s="237" t="s">
        <v>32</v>
      </c>
      <c r="I389" s="239"/>
      <c r="J389" s="235"/>
      <c r="K389" s="235"/>
      <c r="L389" s="240"/>
      <c r="M389" s="241"/>
      <c r="N389" s="242"/>
      <c r="O389" s="242"/>
      <c r="P389" s="242"/>
      <c r="Q389" s="242"/>
      <c r="R389" s="242"/>
      <c r="S389" s="242"/>
      <c r="T389" s="243"/>
      <c r="U389" s="13"/>
      <c r="V389" s="13"/>
      <c r="W389" s="13"/>
      <c r="X389" s="13"/>
      <c r="Y389" s="13"/>
      <c r="Z389" s="13"/>
      <c r="AA389" s="13"/>
      <c r="AB389" s="13"/>
      <c r="AC389" s="13"/>
      <c r="AD389" s="13"/>
      <c r="AE389" s="13"/>
      <c r="AT389" s="244" t="s">
        <v>225</v>
      </c>
      <c r="AU389" s="244" t="s">
        <v>85</v>
      </c>
      <c r="AV389" s="13" t="s">
        <v>83</v>
      </c>
      <c r="AW389" s="13" t="s">
        <v>38</v>
      </c>
      <c r="AX389" s="13" t="s">
        <v>76</v>
      </c>
      <c r="AY389" s="244" t="s">
        <v>214</v>
      </c>
    </row>
    <row r="390" s="14" customFormat="1">
      <c r="A390" s="14"/>
      <c r="B390" s="245"/>
      <c r="C390" s="246"/>
      <c r="D390" s="236" t="s">
        <v>225</v>
      </c>
      <c r="E390" s="247" t="s">
        <v>32</v>
      </c>
      <c r="F390" s="248" t="s">
        <v>1027</v>
      </c>
      <c r="G390" s="246"/>
      <c r="H390" s="249">
        <v>1.5600000000000001</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225</v>
      </c>
      <c r="AU390" s="255" t="s">
        <v>85</v>
      </c>
      <c r="AV390" s="14" t="s">
        <v>85</v>
      </c>
      <c r="AW390" s="14" t="s">
        <v>38</v>
      </c>
      <c r="AX390" s="14" t="s">
        <v>76</v>
      </c>
      <c r="AY390" s="255" t="s">
        <v>214</v>
      </c>
    </row>
    <row r="391" s="14" customFormat="1">
      <c r="A391" s="14"/>
      <c r="B391" s="245"/>
      <c r="C391" s="246"/>
      <c r="D391" s="236" t="s">
        <v>225</v>
      </c>
      <c r="E391" s="247" t="s">
        <v>32</v>
      </c>
      <c r="F391" s="248" t="s">
        <v>1028</v>
      </c>
      <c r="G391" s="246"/>
      <c r="H391" s="249">
        <v>4.7400000000000002</v>
      </c>
      <c r="I391" s="250"/>
      <c r="J391" s="246"/>
      <c r="K391" s="246"/>
      <c r="L391" s="251"/>
      <c r="M391" s="252"/>
      <c r="N391" s="253"/>
      <c r="O391" s="253"/>
      <c r="P391" s="253"/>
      <c r="Q391" s="253"/>
      <c r="R391" s="253"/>
      <c r="S391" s="253"/>
      <c r="T391" s="254"/>
      <c r="U391" s="14"/>
      <c r="V391" s="14"/>
      <c r="W391" s="14"/>
      <c r="X391" s="14"/>
      <c r="Y391" s="14"/>
      <c r="Z391" s="14"/>
      <c r="AA391" s="14"/>
      <c r="AB391" s="14"/>
      <c r="AC391" s="14"/>
      <c r="AD391" s="14"/>
      <c r="AE391" s="14"/>
      <c r="AT391" s="255" t="s">
        <v>225</v>
      </c>
      <c r="AU391" s="255" t="s">
        <v>85</v>
      </c>
      <c r="AV391" s="14" t="s">
        <v>85</v>
      </c>
      <c r="AW391" s="14" t="s">
        <v>38</v>
      </c>
      <c r="AX391" s="14" t="s">
        <v>76</v>
      </c>
      <c r="AY391" s="255" t="s">
        <v>214</v>
      </c>
    </row>
    <row r="392" s="14" customFormat="1">
      <c r="A392" s="14"/>
      <c r="B392" s="245"/>
      <c r="C392" s="246"/>
      <c r="D392" s="236" t="s">
        <v>225</v>
      </c>
      <c r="E392" s="247" t="s">
        <v>32</v>
      </c>
      <c r="F392" s="248" t="s">
        <v>1018</v>
      </c>
      <c r="G392" s="246"/>
      <c r="H392" s="249">
        <v>2.1000000000000001</v>
      </c>
      <c r="I392" s="250"/>
      <c r="J392" s="246"/>
      <c r="K392" s="246"/>
      <c r="L392" s="251"/>
      <c r="M392" s="252"/>
      <c r="N392" s="253"/>
      <c r="O392" s="253"/>
      <c r="P392" s="253"/>
      <c r="Q392" s="253"/>
      <c r="R392" s="253"/>
      <c r="S392" s="253"/>
      <c r="T392" s="254"/>
      <c r="U392" s="14"/>
      <c r="V392" s="14"/>
      <c r="W392" s="14"/>
      <c r="X392" s="14"/>
      <c r="Y392" s="14"/>
      <c r="Z392" s="14"/>
      <c r="AA392" s="14"/>
      <c r="AB392" s="14"/>
      <c r="AC392" s="14"/>
      <c r="AD392" s="14"/>
      <c r="AE392" s="14"/>
      <c r="AT392" s="255" t="s">
        <v>225</v>
      </c>
      <c r="AU392" s="255" t="s">
        <v>85</v>
      </c>
      <c r="AV392" s="14" t="s">
        <v>85</v>
      </c>
      <c r="AW392" s="14" t="s">
        <v>38</v>
      </c>
      <c r="AX392" s="14" t="s">
        <v>76</v>
      </c>
      <c r="AY392" s="255" t="s">
        <v>214</v>
      </c>
    </row>
    <row r="393" s="14" customFormat="1">
      <c r="A393" s="14"/>
      <c r="B393" s="245"/>
      <c r="C393" s="246"/>
      <c r="D393" s="236" t="s">
        <v>225</v>
      </c>
      <c r="E393" s="247" t="s">
        <v>32</v>
      </c>
      <c r="F393" s="248" t="s">
        <v>1023</v>
      </c>
      <c r="G393" s="246"/>
      <c r="H393" s="249">
        <v>2.8799999999999999</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225</v>
      </c>
      <c r="AU393" s="255" t="s">
        <v>85</v>
      </c>
      <c r="AV393" s="14" t="s">
        <v>85</v>
      </c>
      <c r="AW393" s="14" t="s">
        <v>38</v>
      </c>
      <c r="AX393" s="14" t="s">
        <v>76</v>
      </c>
      <c r="AY393" s="255" t="s">
        <v>214</v>
      </c>
    </row>
    <row r="394" s="14" customFormat="1">
      <c r="A394" s="14"/>
      <c r="B394" s="245"/>
      <c r="C394" s="246"/>
      <c r="D394" s="236" t="s">
        <v>225</v>
      </c>
      <c r="E394" s="247" t="s">
        <v>32</v>
      </c>
      <c r="F394" s="248" t="s">
        <v>1024</v>
      </c>
      <c r="G394" s="246"/>
      <c r="H394" s="249">
        <v>3.2999999999999998</v>
      </c>
      <c r="I394" s="250"/>
      <c r="J394" s="246"/>
      <c r="K394" s="246"/>
      <c r="L394" s="251"/>
      <c r="M394" s="252"/>
      <c r="N394" s="253"/>
      <c r="O394" s="253"/>
      <c r="P394" s="253"/>
      <c r="Q394" s="253"/>
      <c r="R394" s="253"/>
      <c r="S394" s="253"/>
      <c r="T394" s="254"/>
      <c r="U394" s="14"/>
      <c r="V394" s="14"/>
      <c r="W394" s="14"/>
      <c r="X394" s="14"/>
      <c r="Y394" s="14"/>
      <c r="Z394" s="14"/>
      <c r="AA394" s="14"/>
      <c r="AB394" s="14"/>
      <c r="AC394" s="14"/>
      <c r="AD394" s="14"/>
      <c r="AE394" s="14"/>
      <c r="AT394" s="255" t="s">
        <v>225</v>
      </c>
      <c r="AU394" s="255" t="s">
        <v>85</v>
      </c>
      <c r="AV394" s="14" t="s">
        <v>85</v>
      </c>
      <c r="AW394" s="14" t="s">
        <v>38</v>
      </c>
      <c r="AX394" s="14" t="s">
        <v>76</v>
      </c>
      <c r="AY394" s="255" t="s">
        <v>214</v>
      </c>
    </row>
    <row r="395" s="14" customFormat="1">
      <c r="A395" s="14"/>
      <c r="B395" s="245"/>
      <c r="C395" s="246"/>
      <c r="D395" s="236" t="s">
        <v>225</v>
      </c>
      <c r="E395" s="247" t="s">
        <v>32</v>
      </c>
      <c r="F395" s="248" t="s">
        <v>1029</v>
      </c>
      <c r="G395" s="246"/>
      <c r="H395" s="249">
        <v>3.3599999999999999</v>
      </c>
      <c r="I395" s="250"/>
      <c r="J395" s="246"/>
      <c r="K395" s="246"/>
      <c r="L395" s="251"/>
      <c r="M395" s="252"/>
      <c r="N395" s="253"/>
      <c r="O395" s="253"/>
      <c r="P395" s="253"/>
      <c r="Q395" s="253"/>
      <c r="R395" s="253"/>
      <c r="S395" s="253"/>
      <c r="T395" s="254"/>
      <c r="U395" s="14"/>
      <c r="V395" s="14"/>
      <c r="W395" s="14"/>
      <c r="X395" s="14"/>
      <c r="Y395" s="14"/>
      <c r="Z395" s="14"/>
      <c r="AA395" s="14"/>
      <c r="AB395" s="14"/>
      <c r="AC395" s="14"/>
      <c r="AD395" s="14"/>
      <c r="AE395" s="14"/>
      <c r="AT395" s="255" t="s">
        <v>225</v>
      </c>
      <c r="AU395" s="255" t="s">
        <v>85</v>
      </c>
      <c r="AV395" s="14" t="s">
        <v>85</v>
      </c>
      <c r="AW395" s="14" t="s">
        <v>38</v>
      </c>
      <c r="AX395" s="14" t="s">
        <v>76</v>
      </c>
      <c r="AY395" s="255" t="s">
        <v>214</v>
      </c>
    </row>
    <row r="396" s="14" customFormat="1">
      <c r="A396" s="14"/>
      <c r="B396" s="245"/>
      <c r="C396" s="246"/>
      <c r="D396" s="236" t="s">
        <v>225</v>
      </c>
      <c r="E396" s="247" t="s">
        <v>32</v>
      </c>
      <c r="F396" s="248" t="s">
        <v>1030</v>
      </c>
      <c r="G396" s="246"/>
      <c r="H396" s="249">
        <v>1.3999999999999999</v>
      </c>
      <c r="I396" s="250"/>
      <c r="J396" s="246"/>
      <c r="K396" s="246"/>
      <c r="L396" s="251"/>
      <c r="M396" s="252"/>
      <c r="N396" s="253"/>
      <c r="O396" s="253"/>
      <c r="P396" s="253"/>
      <c r="Q396" s="253"/>
      <c r="R396" s="253"/>
      <c r="S396" s="253"/>
      <c r="T396" s="254"/>
      <c r="U396" s="14"/>
      <c r="V396" s="14"/>
      <c r="W396" s="14"/>
      <c r="X396" s="14"/>
      <c r="Y396" s="14"/>
      <c r="Z396" s="14"/>
      <c r="AA396" s="14"/>
      <c r="AB396" s="14"/>
      <c r="AC396" s="14"/>
      <c r="AD396" s="14"/>
      <c r="AE396" s="14"/>
      <c r="AT396" s="255" t="s">
        <v>225</v>
      </c>
      <c r="AU396" s="255" t="s">
        <v>85</v>
      </c>
      <c r="AV396" s="14" t="s">
        <v>85</v>
      </c>
      <c r="AW396" s="14" t="s">
        <v>38</v>
      </c>
      <c r="AX396" s="14" t="s">
        <v>76</v>
      </c>
      <c r="AY396" s="255" t="s">
        <v>214</v>
      </c>
    </row>
    <row r="397" s="14" customFormat="1">
      <c r="A397" s="14"/>
      <c r="B397" s="245"/>
      <c r="C397" s="246"/>
      <c r="D397" s="236" t="s">
        <v>225</v>
      </c>
      <c r="E397" s="247" t="s">
        <v>32</v>
      </c>
      <c r="F397" s="248" t="s">
        <v>1032</v>
      </c>
      <c r="G397" s="246"/>
      <c r="H397" s="249">
        <v>3.0800000000000001</v>
      </c>
      <c r="I397" s="250"/>
      <c r="J397" s="246"/>
      <c r="K397" s="246"/>
      <c r="L397" s="251"/>
      <c r="M397" s="252"/>
      <c r="N397" s="253"/>
      <c r="O397" s="253"/>
      <c r="P397" s="253"/>
      <c r="Q397" s="253"/>
      <c r="R397" s="253"/>
      <c r="S397" s="253"/>
      <c r="T397" s="254"/>
      <c r="U397" s="14"/>
      <c r="V397" s="14"/>
      <c r="W397" s="14"/>
      <c r="X397" s="14"/>
      <c r="Y397" s="14"/>
      <c r="Z397" s="14"/>
      <c r="AA397" s="14"/>
      <c r="AB397" s="14"/>
      <c r="AC397" s="14"/>
      <c r="AD397" s="14"/>
      <c r="AE397" s="14"/>
      <c r="AT397" s="255" t="s">
        <v>225</v>
      </c>
      <c r="AU397" s="255" t="s">
        <v>85</v>
      </c>
      <c r="AV397" s="14" t="s">
        <v>85</v>
      </c>
      <c r="AW397" s="14" t="s">
        <v>38</v>
      </c>
      <c r="AX397" s="14" t="s">
        <v>76</v>
      </c>
      <c r="AY397" s="255" t="s">
        <v>214</v>
      </c>
    </row>
    <row r="398" s="14" customFormat="1">
      <c r="A398" s="14"/>
      <c r="B398" s="245"/>
      <c r="C398" s="246"/>
      <c r="D398" s="236" t="s">
        <v>225</v>
      </c>
      <c r="E398" s="247" t="s">
        <v>32</v>
      </c>
      <c r="F398" s="248" t="s">
        <v>1026</v>
      </c>
      <c r="G398" s="246"/>
      <c r="H398" s="249">
        <v>1.76</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225</v>
      </c>
      <c r="AU398" s="255" t="s">
        <v>85</v>
      </c>
      <c r="AV398" s="14" t="s">
        <v>85</v>
      </c>
      <c r="AW398" s="14" t="s">
        <v>38</v>
      </c>
      <c r="AX398" s="14" t="s">
        <v>76</v>
      </c>
      <c r="AY398" s="255" t="s">
        <v>214</v>
      </c>
    </row>
    <row r="399" s="13" customFormat="1">
      <c r="A399" s="13"/>
      <c r="B399" s="234"/>
      <c r="C399" s="235"/>
      <c r="D399" s="236" t="s">
        <v>225</v>
      </c>
      <c r="E399" s="237" t="s">
        <v>32</v>
      </c>
      <c r="F399" s="238" t="s">
        <v>914</v>
      </c>
      <c r="G399" s="235"/>
      <c r="H399" s="237" t="s">
        <v>32</v>
      </c>
      <c r="I399" s="239"/>
      <c r="J399" s="235"/>
      <c r="K399" s="235"/>
      <c r="L399" s="240"/>
      <c r="M399" s="241"/>
      <c r="N399" s="242"/>
      <c r="O399" s="242"/>
      <c r="P399" s="242"/>
      <c r="Q399" s="242"/>
      <c r="R399" s="242"/>
      <c r="S399" s="242"/>
      <c r="T399" s="243"/>
      <c r="U399" s="13"/>
      <c r="V399" s="13"/>
      <c r="W399" s="13"/>
      <c r="X399" s="13"/>
      <c r="Y399" s="13"/>
      <c r="Z399" s="13"/>
      <c r="AA399" s="13"/>
      <c r="AB399" s="13"/>
      <c r="AC399" s="13"/>
      <c r="AD399" s="13"/>
      <c r="AE399" s="13"/>
      <c r="AT399" s="244" t="s">
        <v>225</v>
      </c>
      <c r="AU399" s="244" t="s">
        <v>85</v>
      </c>
      <c r="AV399" s="13" t="s">
        <v>83</v>
      </c>
      <c r="AW399" s="13" t="s">
        <v>38</v>
      </c>
      <c r="AX399" s="13" t="s">
        <v>76</v>
      </c>
      <c r="AY399" s="244" t="s">
        <v>214</v>
      </c>
    </row>
    <row r="400" s="14" customFormat="1">
      <c r="A400" s="14"/>
      <c r="B400" s="245"/>
      <c r="C400" s="246"/>
      <c r="D400" s="236" t="s">
        <v>225</v>
      </c>
      <c r="E400" s="247" t="s">
        <v>32</v>
      </c>
      <c r="F400" s="248" t="s">
        <v>1033</v>
      </c>
      <c r="G400" s="246"/>
      <c r="H400" s="249">
        <v>0.69999999999999996</v>
      </c>
      <c r="I400" s="250"/>
      <c r="J400" s="246"/>
      <c r="K400" s="246"/>
      <c r="L400" s="251"/>
      <c r="M400" s="252"/>
      <c r="N400" s="253"/>
      <c r="O400" s="253"/>
      <c r="P400" s="253"/>
      <c r="Q400" s="253"/>
      <c r="R400" s="253"/>
      <c r="S400" s="253"/>
      <c r="T400" s="254"/>
      <c r="U400" s="14"/>
      <c r="V400" s="14"/>
      <c r="W400" s="14"/>
      <c r="X400" s="14"/>
      <c r="Y400" s="14"/>
      <c r="Z400" s="14"/>
      <c r="AA400" s="14"/>
      <c r="AB400" s="14"/>
      <c r="AC400" s="14"/>
      <c r="AD400" s="14"/>
      <c r="AE400" s="14"/>
      <c r="AT400" s="255" t="s">
        <v>225</v>
      </c>
      <c r="AU400" s="255" t="s">
        <v>85</v>
      </c>
      <c r="AV400" s="14" t="s">
        <v>85</v>
      </c>
      <c r="AW400" s="14" t="s">
        <v>38</v>
      </c>
      <c r="AX400" s="14" t="s">
        <v>76</v>
      </c>
      <c r="AY400" s="255" t="s">
        <v>214</v>
      </c>
    </row>
    <row r="401" s="14" customFormat="1">
      <c r="A401" s="14"/>
      <c r="B401" s="245"/>
      <c r="C401" s="246"/>
      <c r="D401" s="236" t="s">
        <v>225</v>
      </c>
      <c r="E401" s="247" t="s">
        <v>32</v>
      </c>
      <c r="F401" s="248" t="s">
        <v>1023</v>
      </c>
      <c r="G401" s="246"/>
      <c r="H401" s="249">
        <v>2.8799999999999999</v>
      </c>
      <c r="I401" s="250"/>
      <c r="J401" s="246"/>
      <c r="K401" s="246"/>
      <c r="L401" s="251"/>
      <c r="M401" s="252"/>
      <c r="N401" s="253"/>
      <c r="O401" s="253"/>
      <c r="P401" s="253"/>
      <c r="Q401" s="253"/>
      <c r="R401" s="253"/>
      <c r="S401" s="253"/>
      <c r="T401" s="254"/>
      <c r="U401" s="14"/>
      <c r="V401" s="14"/>
      <c r="W401" s="14"/>
      <c r="X401" s="14"/>
      <c r="Y401" s="14"/>
      <c r="Z401" s="14"/>
      <c r="AA401" s="14"/>
      <c r="AB401" s="14"/>
      <c r="AC401" s="14"/>
      <c r="AD401" s="14"/>
      <c r="AE401" s="14"/>
      <c r="AT401" s="255" t="s">
        <v>225</v>
      </c>
      <c r="AU401" s="255" t="s">
        <v>85</v>
      </c>
      <c r="AV401" s="14" t="s">
        <v>85</v>
      </c>
      <c r="AW401" s="14" t="s">
        <v>38</v>
      </c>
      <c r="AX401" s="14" t="s">
        <v>76</v>
      </c>
      <c r="AY401" s="255" t="s">
        <v>214</v>
      </c>
    </row>
    <row r="402" s="14" customFormat="1">
      <c r="A402" s="14"/>
      <c r="B402" s="245"/>
      <c r="C402" s="246"/>
      <c r="D402" s="236" t="s">
        <v>225</v>
      </c>
      <c r="E402" s="247" t="s">
        <v>32</v>
      </c>
      <c r="F402" s="248" t="s">
        <v>1034</v>
      </c>
      <c r="G402" s="246"/>
      <c r="H402" s="249">
        <v>3.7799999999999998</v>
      </c>
      <c r="I402" s="250"/>
      <c r="J402" s="246"/>
      <c r="K402" s="246"/>
      <c r="L402" s="251"/>
      <c r="M402" s="252"/>
      <c r="N402" s="253"/>
      <c r="O402" s="253"/>
      <c r="P402" s="253"/>
      <c r="Q402" s="253"/>
      <c r="R402" s="253"/>
      <c r="S402" s="253"/>
      <c r="T402" s="254"/>
      <c r="U402" s="14"/>
      <c r="V402" s="14"/>
      <c r="W402" s="14"/>
      <c r="X402" s="14"/>
      <c r="Y402" s="14"/>
      <c r="Z402" s="14"/>
      <c r="AA402" s="14"/>
      <c r="AB402" s="14"/>
      <c r="AC402" s="14"/>
      <c r="AD402" s="14"/>
      <c r="AE402" s="14"/>
      <c r="AT402" s="255" t="s">
        <v>225</v>
      </c>
      <c r="AU402" s="255" t="s">
        <v>85</v>
      </c>
      <c r="AV402" s="14" t="s">
        <v>85</v>
      </c>
      <c r="AW402" s="14" t="s">
        <v>38</v>
      </c>
      <c r="AX402" s="14" t="s">
        <v>76</v>
      </c>
      <c r="AY402" s="255" t="s">
        <v>214</v>
      </c>
    </row>
    <row r="403" s="14" customFormat="1">
      <c r="A403" s="14"/>
      <c r="B403" s="245"/>
      <c r="C403" s="246"/>
      <c r="D403" s="236" t="s">
        <v>225</v>
      </c>
      <c r="E403" s="247" t="s">
        <v>32</v>
      </c>
      <c r="F403" s="248" t="s">
        <v>1035</v>
      </c>
      <c r="G403" s="246"/>
      <c r="H403" s="249">
        <v>1.5600000000000001</v>
      </c>
      <c r="I403" s="250"/>
      <c r="J403" s="246"/>
      <c r="K403" s="246"/>
      <c r="L403" s="251"/>
      <c r="M403" s="252"/>
      <c r="N403" s="253"/>
      <c r="O403" s="253"/>
      <c r="P403" s="253"/>
      <c r="Q403" s="253"/>
      <c r="R403" s="253"/>
      <c r="S403" s="253"/>
      <c r="T403" s="254"/>
      <c r="U403" s="14"/>
      <c r="V403" s="14"/>
      <c r="W403" s="14"/>
      <c r="X403" s="14"/>
      <c r="Y403" s="14"/>
      <c r="Z403" s="14"/>
      <c r="AA403" s="14"/>
      <c r="AB403" s="14"/>
      <c r="AC403" s="14"/>
      <c r="AD403" s="14"/>
      <c r="AE403" s="14"/>
      <c r="AT403" s="255" t="s">
        <v>225</v>
      </c>
      <c r="AU403" s="255" t="s">
        <v>85</v>
      </c>
      <c r="AV403" s="14" t="s">
        <v>85</v>
      </c>
      <c r="AW403" s="14" t="s">
        <v>38</v>
      </c>
      <c r="AX403" s="14" t="s">
        <v>76</v>
      </c>
      <c r="AY403" s="255" t="s">
        <v>214</v>
      </c>
    </row>
    <row r="404" s="14" customFormat="1">
      <c r="A404" s="14"/>
      <c r="B404" s="245"/>
      <c r="C404" s="246"/>
      <c r="D404" s="236" t="s">
        <v>225</v>
      </c>
      <c r="E404" s="247" t="s">
        <v>32</v>
      </c>
      <c r="F404" s="248" t="s">
        <v>1036</v>
      </c>
      <c r="G404" s="246"/>
      <c r="H404" s="249">
        <v>1.9199999999999999</v>
      </c>
      <c r="I404" s="250"/>
      <c r="J404" s="246"/>
      <c r="K404" s="246"/>
      <c r="L404" s="251"/>
      <c r="M404" s="252"/>
      <c r="N404" s="253"/>
      <c r="O404" s="253"/>
      <c r="P404" s="253"/>
      <c r="Q404" s="253"/>
      <c r="R404" s="253"/>
      <c r="S404" s="253"/>
      <c r="T404" s="254"/>
      <c r="U404" s="14"/>
      <c r="V404" s="14"/>
      <c r="W404" s="14"/>
      <c r="X404" s="14"/>
      <c r="Y404" s="14"/>
      <c r="Z404" s="14"/>
      <c r="AA404" s="14"/>
      <c r="AB404" s="14"/>
      <c r="AC404" s="14"/>
      <c r="AD404" s="14"/>
      <c r="AE404" s="14"/>
      <c r="AT404" s="255" t="s">
        <v>225</v>
      </c>
      <c r="AU404" s="255" t="s">
        <v>85</v>
      </c>
      <c r="AV404" s="14" t="s">
        <v>85</v>
      </c>
      <c r="AW404" s="14" t="s">
        <v>38</v>
      </c>
      <c r="AX404" s="14" t="s">
        <v>76</v>
      </c>
      <c r="AY404" s="255" t="s">
        <v>214</v>
      </c>
    </row>
    <row r="405" s="14" customFormat="1">
      <c r="A405" s="14"/>
      <c r="B405" s="245"/>
      <c r="C405" s="246"/>
      <c r="D405" s="236" t="s">
        <v>225</v>
      </c>
      <c r="E405" s="247" t="s">
        <v>32</v>
      </c>
      <c r="F405" s="248" t="s">
        <v>1037</v>
      </c>
      <c r="G405" s="246"/>
      <c r="H405" s="249">
        <v>3.8399999999999999</v>
      </c>
      <c r="I405" s="250"/>
      <c r="J405" s="246"/>
      <c r="K405" s="246"/>
      <c r="L405" s="251"/>
      <c r="M405" s="252"/>
      <c r="N405" s="253"/>
      <c r="O405" s="253"/>
      <c r="P405" s="253"/>
      <c r="Q405" s="253"/>
      <c r="R405" s="253"/>
      <c r="S405" s="253"/>
      <c r="T405" s="254"/>
      <c r="U405" s="14"/>
      <c r="V405" s="14"/>
      <c r="W405" s="14"/>
      <c r="X405" s="14"/>
      <c r="Y405" s="14"/>
      <c r="Z405" s="14"/>
      <c r="AA405" s="14"/>
      <c r="AB405" s="14"/>
      <c r="AC405" s="14"/>
      <c r="AD405" s="14"/>
      <c r="AE405" s="14"/>
      <c r="AT405" s="255" t="s">
        <v>225</v>
      </c>
      <c r="AU405" s="255" t="s">
        <v>85</v>
      </c>
      <c r="AV405" s="14" t="s">
        <v>85</v>
      </c>
      <c r="AW405" s="14" t="s">
        <v>38</v>
      </c>
      <c r="AX405" s="14" t="s">
        <v>76</v>
      </c>
      <c r="AY405" s="255" t="s">
        <v>214</v>
      </c>
    </row>
    <row r="406" s="14" customFormat="1">
      <c r="A406" s="14"/>
      <c r="B406" s="245"/>
      <c r="C406" s="246"/>
      <c r="D406" s="236" t="s">
        <v>225</v>
      </c>
      <c r="E406" s="247" t="s">
        <v>32</v>
      </c>
      <c r="F406" s="248" t="s">
        <v>1033</v>
      </c>
      <c r="G406" s="246"/>
      <c r="H406" s="249">
        <v>0.69999999999999996</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225</v>
      </c>
      <c r="AU406" s="255" t="s">
        <v>85</v>
      </c>
      <c r="AV406" s="14" t="s">
        <v>85</v>
      </c>
      <c r="AW406" s="14" t="s">
        <v>38</v>
      </c>
      <c r="AX406" s="14" t="s">
        <v>76</v>
      </c>
      <c r="AY406" s="255" t="s">
        <v>214</v>
      </c>
    </row>
    <row r="407" s="14" customFormat="1">
      <c r="A407" s="14"/>
      <c r="B407" s="245"/>
      <c r="C407" s="246"/>
      <c r="D407" s="236" t="s">
        <v>225</v>
      </c>
      <c r="E407" s="247" t="s">
        <v>32</v>
      </c>
      <c r="F407" s="248" t="s">
        <v>1038</v>
      </c>
      <c r="G407" s="246"/>
      <c r="H407" s="249">
        <v>1.0600000000000001</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225</v>
      </c>
      <c r="AU407" s="255" t="s">
        <v>85</v>
      </c>
      <c r="AV407" s="14" t="s">
        <v>85</v>
      </c>
      <c r="AW407" s="14" t="s">
        <v>38</v>
      </c>
      <c r="AX407" s="14" t="s">
        <v>76</v>
      </c>
      <c r="AY407" s="255" t="s">
        <v>214</v>
      </c>
    </row>
    <row r="408" s="14" customFormat="1">
      <c r="A408" s="14"/>
      <c r="B408" s="245"/>
      <c r="C408" s="246"/>
      <c r="D408" s="236" t="s">
        <v>225</v>
      </c>
      <c r="E408" s="247" t="s">
        <v>32</v>
      </c>
      <c r="F408" s="248" t="s">
        <v>1026</v>
      </c>
      <c r="G408" s="246"/>
      <c r="H408" s="249">
        <v>1.76</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225</v>
      </c>
      <c r="AU408" s="255" t="s">
        <v>85</v>
      </c>
      <c r="AV408" s="14" t="s">
        <v>85</v>
      </c>
      <c r="AW408" s="14" t="s">
        <v>38</v>
      </c>
      <c r="AX408" s="14" t="s">
        <v>76</v>
      </c>
      <c r="AY408" s="255" t="s">
        <v>214</v>
      </c>
    </row>
    <row r="409" s="15" customFormat="1">
      <c r="A409" s="15"/>
      <c r="B409" s="256"/>
      <c r="C409" s="257"/>
      <c r="D409" s="236" t="s">
        <v>225</v>
      </c>
      <c r="E409" s="258" t="s">
        <v>32</v>
      </c>
      <c r="F409" s="259" t="s">
        <v>256</v>
      </c>
      <c r="G409" s="257"/>
      <c r="H409" s="260">
        <v>162.97999999999999</v>
      </c>
      <c r="I409" s="261"/>
      <c r="J409" s="257"/>
      <c r="K409" s="257"/>
      <c r="L409" s="262"/>
      <c r="M409" s="263"/>
      <c r="N409" s="264"/>
      <c r="O409" s="264"/>
      <c r="P409" s="264"/>
      <c r="Q409" s="264"/>
      <c r="R409" s="264"/>
      <c r="S409" s="264"/>
      <c r="T409" s="265"/>
      <c r="U409" s="15"/>
      <c r="V409" s="15"/>
      <c r="W409" s="15"/>
      <c r="X409" s="15"/>
      <c r="Y409" s="15"/>
      <c r="Z409" s="15"/>
      <c r="AA409" s="15"/>
      <c r="AB409" s="15"/>
      <c r="AC409" s="15"/>
      <c r="AD409" s="15"/>
      <c r="AE409" s="15"/>
      <c r="AT409" s="266" t="s">
        <v>225</v>
      </c>
      <c r="AU409" s="266" t="s">
        <v>85</v>
      </c>
      <c r="AV409" s="15" t="s">
        <v>215</v>
      </c>
      <c r="AW409" s="15" t="s">
        <v>38</v>
      </c>
      <c r="AX409" s="15" t="s">
        <v>83</v>
      </c>
      <c r="AY409" s="266" t="s">
        <v>214</v>
      </c>
    </row>
    <row r="410" s="2" customFormat="1" ht="24.15" customHeight="1">
      <c r="A410" s="42"/>
      <c r="B410" s="43"/>
      <c r="C410" s="268" t="s">
        <v>7</v>
      </c>
      <c r="D410" s="268" t="s">
        <v>302</v>
      </c>
      <c r="E410" s="269" t="s">
        <v>1039</v>
      </c>
      <c r="F410" s="270" t="s">
        <v>1040</v>
      </c>
      <c r="G410" s="271" t="s">
        <v>230</v>
      </c>
      <c r="H410" s="272">
        <v>681.70000000000005</v>
      </c>
      <c r="I410" s="273"/>
      <c r="J410" s="274">
        <f>ROUND(I410*H410,2)</f>
        <v>0</v>
      </c>
      <c r="K410" s="270" t="s">
        <v>221</v>
      </c>
      <c r="L410" s="275"/>
      <c r="M410" s="276" t="s">
        <v>32</v>
      </c>
      <c r="N410" s="277" t="s">
        <v>47</v>
      </c>
      <c r="O410" s="88"/>
      <c r="P410" s="225">
        <f>O410*H410</f>
        <v>0</v>
      </c>
      <c r="Q410" s="225">
        <v>0.0047999999999999996</v>
      </c>
      <c r="R410" s="225">
        <f>Q410*H410</f>
        <v>3.27216</v>
      </c>
      <c r="S410" s="225">
        <v>0</v>
      </c>
      <c r="T410" s="226">
        <f>S410*H410</f>
        <v>0</v>
      </c>
      <c r="U410" s="42"/>
      <c r="V410" s="42"/>
      <c r="W410" s="42"/>
      <c r="X410" s="42"/>
      <c r="Y410" s="42"/>
      <c r="Z410" s="42"/>
      <c r="AA410" s="42"/>
      <c r="AB410" s="42"/>
      <c r="AC410" s="42"/>
      <c r="AD410" s="42"/>
      <c r="AE410" s="42"/>
      <c r="AR410" s="227" t="s">
        <v>269</v>
      </c>
      <c r="AT410" s="227" t="s">
        <v>302</v>
      </c>
      <c r="AU410" s="227" t="s">
        <v>85</v>
      </c>
      <c r="AY410" s="20" t="s">
        <v>214</v>
      </c>
      <c r="BE410" s="228">
        <f>IF(N410="základní",J410,0)</f>
        <v>0</v>
      </c>
      <c r="BF410" s="228">
        <f>IF(N410="snížená",J410,0)</f>
        <v>0</v>
      </c>
      <c r="BG410" s="228">
        <f>IF(N410="zákl. přenesená",J410,0)</f>
        <v>0</v>
      </c>
      <c r="BH410" s="228">
        <f>IF(N410="sníž. přenesená",J410,0)</f>
        <v>0</v>
      </c>
      <c r="BI410" s="228">
        <f>IF(N410="nulová",J410,0)</f>
        <v>0</v>
      </c>
      <c r="BJ410" s="20" t="s">
        <v>83</v>
      </c>
      <c r="BK410" s="228">
        <f>ROUND(I410*H410,2)</f>
        <v>0</v>
      </c>
      <c r="BL410" s="20" t="s">
        <v>215</v>
      </c>
      <c r="BM410" s="227" t="s">
        <v>1041</v>
      </c>
    </row>
    <row r="411" s="2" customFormat="1" ht="55.5" customHeight="1">
      <c r="A411" s="42"/>
      <c r="B411" s="43"/>
      <c r="C411" s="216" t="s">
        <v>365</v>
      </c>
      <c r="D411" s="216" t="s">
        <v>217</v>
      </c>
      <c r="E411" s="217" t="s">
        <v>1042</v>
      </c>
      <c r="F411" s="218" t="s">
        <v>1043</v>
      </c>
      <c r="G411" s="219" t="s">
        <v>230</v>
      </c>
      <c r="H411" s="220">
        <v>30.600000000000001</v>
      </c>
      <c r="I411" s="221"/>
      <c r="J411" s="222">
        <f>ROUND(I411*H411,2)</f>
        <v>0</v>
      </c>
      <c r="K411" s="218" t="s">
        <v>221</v>
      </c>
      <c r="L411" s="48"/>
      <c r="M411" s="223" t="s">
        <v>32</v>
      </c>
      <c r="N411" s="224" t="s">
        <v>47</v>
      </c>
      <c r="O411" s="88"/>
      <c r="P411" s="225">
        <f>O411*H411</f>
        <v>0</v>
      </c>
      <c r="Q411" s="225">
        <v>8.0000000000000007E-05</v>
      </c>
      <c r="R411" s="225">
        <f>Q411*H411</f>
        <v>0.0024480000000000005</v>
      </c>
      <c r="S411" s="225">
        <v>0</v>
      </c>
      <c r="T411" s="226">
        <f>S411*H411</f>
        <v>0</v>
      </c>
      <c r="U411" s="42"/>
      <c r="V411" s="42"/>
      <c r="W411" s="42"/>
      <c r="X411" s="42"/>
      <c r="Y411" s="42"/>
      <c r="Z411" s="42"/>
      <c r="AA411" s="42"/>
      <c r="AB411" s="42"/>
      <c r="AC411" s="42"/>
      <c r="AD411" s="42"/>
      <c r="AE411" s="42"/>
      <c r="AR411" s="227" t="s">
        <v>215</v>
      </c>
      <c r="AT411" s="227" t="s">
        <v>217</v>
      </c>
      <c r="AU411" s="227" t="s">
        <v>85</v>
      </c>
      <c r="AY411" s="20" t="s">
        <v>214</v>
      </c>
      <c r="BE411" s="228">
        <f>IF(N411="základní",J411,0)</f>
        <v>0</v>
      </c>
      <c r="BF411" s="228">
        <f>IF(N411="snížená",J411,0)</f>
        <v>0</v>
      </c>
      <c r="BG411" s="228">
        <f>IF(N411="zákl. přenesená",J411,0)</f>
        <v>0</v>
      </c>
      <c r="BH411" s="228">
        <f>IF(N411="sníž. přenesená",J411,0)</f>
        <v>0</v>
      </c>
      <c r="BI411" s="228">
        <f>IF(N411="nulová",J411,0)</f>
        <v>0</v>
      </c>
      <c r="BJ411" s="20" t="s">
        <v>83</v>
      </c>
      <c r="BK411" s="228">
        <f>ROUND(I411*H411,2)</f>
        <v>0</v>
      </c>
      <c r="BL411" s="20" t="s">
        <v>215</v>
      </c>
      <c r="BM411" s="227" t="s">
        <v>1044</v>
      </c>
    </row>
    <row r="412" s="2" customFormat="1">
      <c r="A412" s="42"/>
      <c r="B412" s="43"/>
      <c r="C412" s="44"/>
      <c r="D412" s="229" t="s">
        <v>223</v>
      </c>
      <c r="E412" s="44"/>
      <c r="F412" s="230" t="s">
        <v>1045</v>
      </c>
      <c r="G412" s="44"/>
      <c r="H412" s="44"/>
      <c r="I412" s="231"/>
      <c r="J412" s="44"/>
      <c r="K412" s="44"/>
      <c r="L412" s="48"/>
      <c r="M412" s="232"/>
      <c r="N412" s="233"/>
      <c r="O412" s="88"/>
      <c r="P412" s="88"/>
      <c r="Q412" s="88"/>
      <c r="R412" s="88"/>
      <c r="S412" s="88"/>
      <c r="T412" s="89"/>
      <c r="U412" s="42"/>
      <c r="V412" s="42"/>
      <c r="W412" s="42"/>
      <c r="X412" s="42"/>
      <c r="Y412" s="42"/>
      <c r="Z412" s="42"/>
      <c r="AA412" s="42"/>
      <c r="AB412" s="42"/>
      <c r="AC412" s="42"/>
      <c r="AD412" s="42"/>
      <c r="AE412" s="42"/>
      <c r="AT412" s="20" t="s">
        <v>223</v>
      </c>
      <c r="AU412" s="20" t="s">
        <v>85</v>
      </c>
    </row>
    <row r="413" s="14" customFormat="1">
      <c r="A413" s="14"/>
      <c r="B413" s="245"/>
      <c r="C413" s="246"/>
      <c r="D413" s="236" t="s">
        <v>225</v>
      </c>
      <c r="E413" s="247" t="s">
        <v>32</v>
      </c>
      <c r="F413" s="248" t="s">
        <v>985</v>
      </c>
      <c r="G413" s="246"/>
      <c r="H413" s="249">
        <v>30.600000000000001</v>
      </c>
      <c r="I413" s="250"/>
      <c r="J413" s="246"/>
      <c r="K413" s="246"/>
      <c r="L413" s="251"/>
      <c r="M413" s="252"/>
      <c r="N413" s="253"/>
      <c r="O413" s="253"/>
      <c r="P413" s="253"/>
      <c r="Q413" s="253"/>
      <c r="R413" s="253"/>
      <c r="S413" s="253"/>
      <c r="T413" s="254"/>
      <c r="U413" s="14"/>
      <c r="V413" s="14"/>
      <c r="W413" s="14"/>
      <c r="X413" s="14"/>
      <c r="Y413" s="14"/>
      <c r="Z413" s="14"/>
      <c r="AA413" s="14"/>
      <c r="AB413" s="14"/>
      <c r="AC413" s="14"/>
      <c r="AD413" s="14"/>
      <c r="AE413" s="14"/>
      <c r="AT413" s="255" t="s">
        <v>225</v>
      </c>
      <c r="AU413" s="255" t="s">
        <v>85</v>
      </c>
      <c r="AV413" s="14" t="s">
        <v>85</v>
      </c>
      <c r="AW413" s="14" t="s">
        <v>38</v>
      </c>
      <c r="AX413" s="14" t="s">
        <v>83</v>
      </c>
      <c r="AY413" s="255" t="s">
        <v>214</v>
      </c>
    </row>
    <row r="414" s="2" customFormat="1" ht="55.5" customHeight="1">
      <c r="A414" s="42"/>
      <c r="B414" s="43"/>
      <c r="C414" s="216" t="s">
        <v>370</v>
      </c>
      <c r="D414" s="216" t="s">
        <v>217</v>
      </c>
      <c r="E414" s="217" t="s">
        <v>1046</v>
      </c>
      <c r="F414" s="218" t="s">
        <v>1047</v>
      </c>
      <c r="G414" s="219" t="s">
        <v>230</v>
      </c>
      <c r="H414" s="220">
        <v>1385.78</v>
      </c>
      <c r="I414" s="221"/>
      <c r="J414" s="222">
        <f>ROUND(I414*H414,2)</f>
        <v>0</v>
      </c>
      <c r="K414" s="218" t="s">
        <v>221</v>
      </c>
      <c r="L414" s="48"/>
      <c r="M414" s="223" t="s">
        <v>32</v>
      </c>
      <c r="N414" s="224" t="s">
        <v>47</v>
      </c>
      <c r="O414" s="88"/>
      <c r="P414" s="225">
        <f>O414*H414</f>
        <v>0</v>
      </c>
      <c r="Q414" s="225">
        <v>8.0000000000000007E-05</v>
      </c>
      <c r="R414" s="225">
        <f>Q414*H414</f>
        <v>0.11086240000000001</v>
      </c>
      <c r="S414" s="225">
        <v>0</v>
      </c>
      <c r="T414" s="226">
        <f>S414*H414</f>
        <v>0</v>
      </c>
      <c r="U414" s="42"/>
      <c r="V414" s="42"/>
      <c r="W414" s="42"/>
      <c r="X414" s="42"/>
      <c r="Y414" s="42"/>
      <c r="Z414" s="42"/>
      <c r="AA414" s="42"/>
      <c r="AB414" s="42"/>
      <c r="AC414" s="42"/>
      <c r="AD414" s="42"/>
      <c r="AE414" s="42"/>
      <c r="AR414" s="227" t="s">
        <v>215</v>
      </c>
      <c r="AT414" s="227" t="s">
        <v>217</v>
      </c>
      <c r="AU414" s="227" t="s">
        <v>85</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215</v>
      </c>
      <c r="BM414" s="227" t="s">
        <v>1048</v>
      </c>
    </row>
    <row r="415" s="2" customFormat="1">
      <c r="A415" s="42"/>
      <c r="B415" s="43"/>
      <c r="C415" s="44"/>
      <c r="D415" s="229" t="s">
        <v>223</v>
      </c>
      <c r="E415" s="44"/>
      <c r="F415" s="230" t="s">
        <v>1049</v>
      </c>
      <c r="G415" s="44"/>
      <c r="H415" s="44"/>
      <c r="I415" s="231"/>
      <c r="J415" s="44"/>
      <c r="K415" s="44"/>
      <c r="L415" s="48"/>
      <c r="M415" s="232"/>
      <c r="N415" s="233"/>
      <c r="O415" s="88"/>
      <c r="P415" s="88"/>
      <c r="Q415" s="88"/>
      <c r="R415" s="88"/>
      <c r="S415" s="88"/>
      <c r="T415" s="89"/>
      <c r="U415" s="42"/>
      <c r="V415" s="42"/>
      <c r="W415" s="42"/>
      <c r="X415" s="42"/>
      <c r="Y415" s="42"/>
      <c r="Z415" s="42"/>
      <c r="AA415" s="42"/>
      <c r="AB415" s="42"/>
      <c r="AC415" s="42"/>
      <c r="AD415" s="42"/>
      <c r="AE415" s="42"/>
      <c r="AT415" s="20" t="s">
        <v>223</v>
      </c>
      <c r="AU415" s="20" t="s">
        <v>85</v>
      </c>
    </row>
    <row r="416" s="14" customFormat="1">
      <c r="A416" s="14"/>
      <c r="B416" s="245"/>
      <c r="C416" s="246"/>
      <c r="D416" s="236" t="s">
        <v>225</v>
      </c>
      <c r="E416" s="247" t="s">
        <v>32</v>
      </c>
      <c r="F416" s="248" t="s">
        <v>994</v>
      </c>
      <c r="G416" s="246"/>
      <c r="H416" s="249">
        <v>1462.6800000000001</v>
      </c>
      <c r="I416" s="250"/>
      <c r="J416" s="246"/>
      <c r="K416" s="246"/>
      <c r="L416" s="251"/>
      <c r="M416" s="252"/>
      <c r="N416" s="253"/>
      <c r="O416" s="253"/>
      <c r="P416" s="253"/>
      <c r="Q416" s="253"/>
      <c r="R416" s="253"/>
      <c r="S416" s="253"/>
      <c r="T416" s="254"/>
      <c r="U416" s="14"/>
      <c r="V416" s="14"/>
      <c r="W416" s="14"/>
      <c r="X416" s="14"/>
      <c r="Y416" s="14"/>
      <c r="Z416" s="14"/>
      <c r="AA416" s="14"/>
      <c r="AB416" s="14"/>
      <c r="AC416" s="14"/>
      <c r="AD416" s="14"/>
      <c r="AE416" s="14"/>
      <c r="AT416" s="255" t="s">
        <v>225</v>
      </c>
      <c r="AU416" s="255" t="s">
        <v>85</v>
      </c>
      <c r="AV416" s="14" t="s">
        <v>85</v>
      </c>
      <c r="AW416" s="14" t="s">
        <v>38</v>
      </c>
      <c r="AX416" s="14" t="s">
        <v>76</v>
      </c>
      <c r="AY416" s="255" t="s">
        <v>214</v>
      </c>
    </row>
    <row r="417" s="13" customFormat="1">
      <c r="A417" s="13"/>
      <c r="B417" s="234"/>
      <c r="C417" s="235"/>
      <c r="D417" s="236" t="s">
        <v>225</v>
      </c>
      <c r="E417" s="237" t="s">
        <v>32</v>
      </c>
      <c r="F417" s="238" t="s">
        <v>995</v>
      </c>
      <c r="G417" s="235"/>
      <c r="H417" s="237" t="s">
        <v>32</v>
      </c>
      <c r="I417" s="239"/>
      <c r="J417" s="235"/>
      <c r="K417" s="235"/>
      <c r="L417" s="240"/>
      <c r="M417" s="241"/>
      <c r="N417" s="242"/>
      <c r="O417" s="242"/>
      <c r="P417" s="242"/>
      <c r="Q417" s="242"/>
      <c r="R417" s="242"/>
      <c r="S417" s="242"/>
      <c r="T417" s="243"/>
      <c r="U417" s="13"/>
      <c r="V417" s="13"/>
      <c r="W417" s="13"/>
      <c r="X417" s="13"/>
      <c r="Y417" s="13"/>
      <c r="Z417" s="13"/>
      <c r="AA417" s="13"/>
      <c r="AB417" s="13"/>
      <c r="AC417" s="13"/>
      <c r="AD417" s="13"/>
      <c r="AE417" s="13"/>
      <c r="AT417" s="244" t="s">
        <v>225</v>
      </c>
      <c r="AU417" s="244" t="s">
        <v>85</v>
      </c>
      <c r="AV417" s="13" t="s">
        <v>83</v>
      </c>
      <c r="AW417" s="13" t="s">
        <v>38</v>
      </c>
      <c r="AX417" s="13" t="s">
        <v>76</v>
      </c>
      <c r="AY417" s="244" t="s">
        <v>214</v>
      </c>
    </row>
    <row r="418" s="14" customFormat="1">
      <c r="A418" s="14"/>
      <c r="B418" s="245"/>
      <c r="C418" s="246"/>
      <c r="D418" s="236" t="s">
        <v>225</v>
      </c>
      <c r="E418" s="247" t="s">
        <v>32</v>
      </c>
      <c r="F418" s="248" t="s">
        <v>996</v>
      </c>
      <c r="G418" s="246"/>
      <c r="H418" s="249">
        <v>-32.939999999999998</v>
      </c>
      <c r="I418" s="250"/>
      <c r="J418" s="246"/>
      <c r="K418" s="246"/>
      <c r="L418" s="251"/>
      <c r="M418" s="252"/>
      <c r="N418" s="253"/>
      <c r="O418" s="253"/>
      <c r="P418" s="253"/>
      <c r="Q418" s="253"/>
      <c r="R418" s="253"/>
      <c r="S418" s="253"/>
      <c r="T418" s="254"/>
      <c r="U418" s="14"/>
      <c r="V418" s="14"/>
      <c r="W418" s="14"/>
      <c r="X418" s="14"/>
      <c r="Y418" s="14"/>
      <c r="Z418" s="14"/>
      <c r="AA418" s="14"/>
      <c r="AB418" s="14"/>
      <c r="AC418" s="14"/>
      <c r="AD418" s="14"/>
      <c r="AE418" s="14"/>
      <c r="AT418" s="255" t="s">
        <v>225</v>
      </c>
      <c r="AU418" s="255" t="s">
        <v>85</v>
      </c>
      <c r="AV418" s="14" t="s">
        <v>85</v>
      </c>
      <c r="AW418" s="14" t="s">
        <v>38</v>
      </c>
      <c r="AX418" s="14" t="s">
        <v>76</v>
      </c>
      <c r="AY418" s="255" t="s">
        <v>214</v>
      </c>
    </row>
    <row r="419" s="14" customFormat="1">
      <c r="A419" s="14"/>
      <c r="B419" s="245"/>
      <c r="C419" s="246"/>
      <c r="D419" s="236" t="s">
        <v>225</v>
      </c>
      <c r="E419" s="247" t="s">
        <v>32</v>
      </c>
      <c r="F419" s="248" t="s">
        <v>997</v>
      </c>
      <c r="G419" s="246"/>
      <c r="H419" s="249">
        <v>-37.619999999999997</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225</v>
      </c>
      <c r="AU419" s="255" t="s">
        <v>85</v>
      </c>
      <c r="AV419" s="14" t="s">
        <v>85</v>
      </c>
      <c r="AW419" s="14" t="s">
        <v>38</v>
      </c>
      <c r="AX419" s="14" t="s">
        <v>76</v>
      </c>
      <c r="AY419" s="255" t="s">
        <v>214</v>
      </c>
    </row>
    <row r="420" s="14" customFormat="1">
      <c r="A420" s="14"/>
      <c r="B420" s="245"/>
      <c r="C420" s="246"/>
      <c r="D420" s="236" t="s">
        <v>225</v>
      </c>
      <c r="E420" s="247" t="s">
        <v>32</v>
      </c>
      <c r="F420" s="248" t="s">
        <v>998</v>
      </c>
      <c r="G420" s="246"/>
      <c r="H420" s="249">
        <v>-45.299999999999997</v>
      </c>
      <c r="I420" s="250"/>
      <c r="J420" s="246"/>
      <c r="K420" s="246"/>
      <c r="L420" s="251"/>
      <c r="M420" s="252"/>
      <c r="N420" s="253"/>
      <c r="O420" s="253"/>
      <c r="P420" s="253"/>
      <c r="Q420" s="253"/>
      <c r="R420" s="253"/>
      <c r="S420" s="253"/>
      <c r="T420" s="254"/>
      <c r="U420" s="14"/>
      <c r="V420" s="14"/>
      <c r="W420" s="14"/>
      <c r="X420" s="14"/>
      <c r="Y420" s="14"/>
      <c r="Z420" s="14"/>
      <c r="AA420" s="14"/>
      <c r="AB420" s="14"/>
      <c r="AC420" s="14"/>
      <c r="AD420" s="14"/>
      <c r="AE420" s="14"/>
      <c r="AT420" s="255" t="s">
        <v>225</v>
      </c>
      <c r="AU420" s="255" t="s">
        <v>85</v>
      </c>
      <c r="AV420" s="14" t="s">
        <v>85</v>
      </c>
      <c r="AW420" s="14" t="s">
        <v>38</v>
      </c>
      <c r="AX420" s="14" t="s">
        <v>76</v>
      </c>
      <c r="AY420" s="255" t="s">
        <v>214</v>
      </c>
    </row>
    <row r="421" s="14" customFormat="1">
      <c r="A421" s="14"/>
      <c r="B421" s="245"/>
      <c r="C421" s="246"/>
      <c r="D421" s="236" t="s">
        <v>225</v>
      </c>
      <c r="E421" s="247" t="s">
        <v>32</v>
      </c>
      <c r="F421" s="248" t="s">
        <v>999</v>
      </c>
      <c r="G421" s="246"/>
      <c r="H421" s="249">
        <v>-41.990000000000002</v>
      </c>
      <c r="I421" s="250"/>
      <c r="J421" s="246"/>
      <c r="K421" s="246"/>
      <c r="L421" s="251"/>
      <c r="M421" s="252"/>
      <c r="N421" s="253"/>
      <c r="O421" s="253"/>
      <c r="P421" s="253"/>
      <c r="Q421" s="253"/>
      <c r="R421" s="253"/>
      <c r="S421" s="253"/>
      <c r="T421" s="254"/>
      <c r="U421" s="14"/>
      <c r="V421" s="14"/>
      <c r="W421" s="14"/>
      <c r="X421" s="14"/>
      <c r="Y421" s="14"/>
      <c r="Z421" s="14"/>
      <c r="AA421" s="14"/>
      <c r="AB421" s="14"/>
      <c r="AC421" s="14"/>
      <c r="AD421" s="14"/>
      <c r="AE421" s="14"/>
      <c r="AT421" s="255" t="s">
        <v>225</v>
      </c>
      <c r="AU421" s="255" t="s">
        <v>85</v>
      </c>
      <c r="AV421" s="14" t="s">
        <v>85</v>
      </c>
      <c r="AW421" s="14" t="s">
        <v>38</v>
      </c>
      <c r="AX421" s="14" t="s">
        <v>76</v>
      </c>
      <c r="AY421" s="255" t="s">
        <v>214</v>
      </c>
    </row>
    <row r="422" s="14" customFormat="1">
      <c r="A422" s="14"/>
      <c r="B422" s="245"/>
      <c r="C422" s="246"/>
      <c r="D422" s="236" t="s">
        <v>225</v>
      </c>
      <c r="E422" s="247" t="s">
        <v>32</v>
      </c>
      <c r="F422" s="248" t="s">
        <v>1000</v>
      </c>
      <c r="G422" s="246"/>
      <c r="H422" s="249">
        <v>-45.299999999999997</v>
      </c>
      <c r="I422" s="250"/>
      <c r="J422" s="246"/>
      <c r="K422" s="246"/>
      <c r="L422" s="251"/>
      <c r="M422" s="252"/>
      <c r="N422" s="253"/>
      <c r="O422" s="253"/>
      <c r="P422" s="253"/>
      <c r="Q422" s="253"/>
      <c r="R422" s="253"/>
      <c r="S422" s="253"/>
      <c r="T422" s="254"/>
      <c r="U422" s="14"/>
      <c r="V422" s="14"/>
      <c r="W422" s="14"/>
      <c r="X422" s="14"/>
      <c r="Y422" s="14"/>
      <c r="Z422" s="14"/>
      <c r="AA422" s="14"/>
      <c r="AB422" s="14"/>
      <c r="AC422" s="14"/>
      <c r="AD422" s="14"/>
      <c r="AE422" s="14"/>
      <c r="AT422" s="255" t="s">
        <v>225</v>
      </c>
      <c r="AU422" s="255" t="s">
        <v>85</v>
      </c>
      <c r="AV422" s="14" t="s">
        <v>85</v>
      </c>
      <c r="AW422" s="14" t="s">
        <v>38</v>
      </c>
      <c r="AX422" s="14" t="s">
        <v>76</v>
      </c>
      <c r="AY422" s="255" t="s">
        <v>214</v>
      </c>
    </row>
    <row r="423" s="14" customFormat="1">
      <c r="A423" s="14"/>
      <c r="B423" s="245"/>
      <c r="C423" s="246"/>
      <c r="D423" s="236" t="s">
        <v>225</v>
      </c>
      <c r="E423" s="247" t="s">
        <v>32</v>
      </c>
      <c r="F423" s="248" t="s">
        <v>1001</v>
      </c>
      <c r="G423" s="246"/>
      <c r="H423" s="249">
        <v>-28.739999999999998</v>
      </c>
      <c r="I423" s="250"/>
      <c r="J423" s="246"/>
      <c r="K423" s="246"/>
      <c r="L423" s="251"/>
      <c r="M423" s="252"/>
      <c r="N423" s="253"/>
      <c r="O423" s="253"/>
      <c r="P423" s="253"/>
      <c r="Q423" s="253"/>
      <c r="R423" s="253"/>
      <c r="S423" s="253"/>
      <c r="T423" s="254"/>
      <c r="U423" s="14"/>
      <c r="V423" s="14"/>
      <c r="W423" s="14"/>
      <c r="X423" s="14"/>
      <c r="Y423" s="14"/>
      <c r="Z423" s="14"/>
      <c r="AA423" s="14"/>
      <c r="AB423" s="14"/>
      <c r="AC423" s="14"/>
      <c r="AD423" s="14"/>
      <c r="AE423" s="14"/>
      <c r="AT423" s="255" t="s">
        <v>225</v>
      </c>
      <c r="AU423" s="255" t="s">
        <v>85</v>
      </c>
      <c r="AV423" s="14" t="s">
        <v>85</v>
      </c>
      <c r="AW423" s="14" t="s">
        <v>38</v>
      </c>
      <c r="AX423" s="14" t="s">
        <v>76</v>
      </c>
      <c r="AY423" s="255" t="s">
        <v>214</v>
      </c>
    </row>
    <row r="424" s="14" customFormat="1">
      <c r="A424" s="14"/>
      <c r="B424" s="245"/>
      <c r="C424" s="246"/>
      <c r="D424" s="236" t="s">
        <v>225</v>
      </c>
      <c r="E424" s="247" t="s">
        <v>32</v>
      </c>
      <c r="F424" s="248" t="s">
        <v>1002</v>
      </c>
      <c r="G424" s="246"/>
      <c r="H424" s="249">
        <v>-7.4100000000000001</v>
      </c>
      <c r="I424" s="250"/>
      <c r="J424" s="246"/>
      <c r="K424" s="246"/>
      <c r="L424" s="251"/>
      <c r="M424" s="252"/>
      <c r="N424" s="253"/>
      <c r="O424" s="253"/>
      <c r="P424" s="253"/>
      <c r="Q424" s="253"/>
      <c r="R424" s="253"/>
      <c r="S424" s="253"/>
      <c r="T424" s="254"/>
      <c r="U424" s="14"/>
      <c r="V424" s="14"/>
      <c r="W424" s="14"/>
      <c r="X424" s="14"/>
      <c r="Y424" s="14"/>
      <c r="Z424" s="14"/>
      <c r="AA424" s="14"/>
      <c r="AB424" s="14"/>
      <c r="AC424" s="14"/>
      <c r="AD424" s="14"/>
      <c r="AE424" s="14"/>
      <c r="AT424" s="255" t="s">
        <v>225</v>
      </c>
      <c r="AU424" s="255" t="s">
        <v>85</v>
      </c>
      <c r="AV424" s="14" t="s">
        <v>85</v>
      </c>
      <c r="AW424" s="14" t="s">
        <v>38</v>
      </c>
      <c r="AX424" s="14" t="s">
        <v>76</v>
      </c>
      <c r="AY424" s="255" t="s">
        <v>214</v>
      </c>
    </row>
    <row r="425" s="14" customFormat="1">
      <c r="A425" s="14"/>
      <c r="B425" s="245"/>
      <c r="C425" s="246"/>
      <c r="D425" s="236" t="s">
        <v>225</v>
      </c>
      <c r="E425" s="247" t="s">
        <v>32</v>
      </c>
      <c r="F425" s="248" t="s">
        <v>1003</v>
      </c>
      <c r="G425" s="246"/>
      <c r="H425" s="249">
        <v>-30.600000000000001</v>
      </c>
      <c r="I425" s="250"/>
      <c r="J425" s="246"/>
      <c r="K425" s="246"/>
      <c r="L425" s="251"/>
      <c r="M425" s="252"/>
      <c r="N425" s="253"/>
      <c r="O425" s="253"/>
      <c r="P425" s="253"/>
      <c r="Q425" s="253"/>
      <c r="R425" s="253"/>
      <c r="S425" s="253"/>
      <c r="T425" s="254"/>
      <c r="U425" s="14"/>
      <c r="V425" s="14"/>
      <c r="W425" s="14"/>
      <c r="X425" s="14"/>
      <c r="Y425" s="14"/>
      <c r="Z425" s="14"/>
      <c r="AA425" s="14"/>
      <c r="AB425" s="14"/>
      <c r="AC425" s="14"/>
      <c r="AD425" s="14"/>
      <c r="AE425" s="14"/>
      <c r="AT425" s="255" t="s">
        <v>225</v>
      </c>
      <c r="AU425" s="255" t="s">
        <v>85</v>
      </c>
      <c r="AV425" s="14" t="s">
        <v>85</v>
      </c>
      <c r="AW425" s="14" t="s">
        <v>38</v>
      </c>
      <c r="AX425" s="14" t="s">
        <v>76</v>
      </c>
      <c r="AY425" s="255" t="s">
        <v>214</v>
      </c>
    </row>
    <row r="426" s="14" customFormat="1">
      <c r="A426" s="14"/>
      <c r="B426" s="245"/>
      <c r="C426" s="246"/>
      <c r="D426" s="236" t="s">
        <v>225</v>
      </c>
      <c r="E426" s="247" t="s">
        <v>32</v>
      </c>
      <c r="F426" s="248" t="s">
        <v>979</v>
      </c>
      <c r="G426" s="246"/>
      <c r="H426" s="249">
        <v>134</v>
      </c>
      <c r="I426" s="250"/>
      <c r="J426" s="246"/>
      <c r="K426" s="246"/>
      <c r="L426" s="251"/>
      <c r="M426" s="252"/>
      <c r="N426" s="253"/>
      <c r="O426" s="253"/>
      <c r="P426" s="253"/>
      <c r="Q426" s="253"/>
      <c r="R426" s="253"/>
      <c r="S426" s="253"/>
      <c r="T426" s="254"/>
      <c r="U426" s="14"/>
      <c r="V426" s="14"/>
      <c r="W426" s="14"/>
      <c r="X426" s="14"/>
      <c r="Y426" s="14"/>
      <c r="Z426" s="14"/>
      <c r="AA426" s="14"/>
      <c r="AB426" s="14"/>
      <c r="AC426" s="14"/>
      <c r="AD426" s="14"/>
      <c r="AE426" s="14"/>
      <c r="AT426" s="255" t="s">
        <v>225</v>
      </c>
      <c r="AU426" s="255" t="s">
        <v>85</v>
      </c>
      <c r="AV426" s="14" t="s">
        <v>85</v>
      </c>
      <c r="AW426" s="14" t="s">
        <v>38</v>
      </c>
      <c r="AX426" s="14" t="s">
        <v>76</v>
      </c>
      <c r="AY426" s="255" t="s">
        <v>214</v>
      </c>
    </row>
    <row r="427" s="14" customFormat="1">
      <c r="A427" s="14"/>
      <c r="B427" s="245"/>
      <c r="C427" s="246"/>
      <c r="D427" s="236" t="s">
        <v>225</v>
      </c>
      <c r="E427" s="247" t="s">
        <v>32</v>
      </c>
      <c r="F427" s="248" t="s">
        <v>980</v>
      </c>
      <c r="G427" s="246"/>
      <c r="H427" s="249">
        <v>59</v>
      </c>
      <c r="I427" s="250"/>
      <c r="J427" s="246"/>
      <c r="K427" s="246"/>
      <c r="L427" s="251"/>
      <c r="M427" s="252"/>
      <c r="N427" s="253"/>
      <c r="O427" s="253"/>
      <c r="P427" s="253"/>
      <c r="Q427" s="253"/>
      <c r="R427" s="253"/>
      <c r="S427" s="253"/>
      <c r="T427" s="254"/>
      <c r="U427" s="14"/>
      <c r="V427" s="14"/>
      <c r="W427" s="14"/>
      <c r="X427" s="14"/>
      <c r="Y427" s="14"/>
      <c r="Z427" s="14"/>
      <c r="AA427" s="14"/>
      <c r="AB427" s="14"/>
      <c r="AC427" s="14"/>
      <c r="AD427" s="14"/>
      <c r="AE427" s="14"/>
      <c r="AT427" s="255" t="s">
        <v>225</v>
      </c>
      <c r="AU427" s="255" t="s">
        <v>85</v>
      </c>
      <c r="AV427" s="14" t="s">
        <v>85</v>
      </c>
      <c r="AW427" s="14" t="s">
        <v>38</v>
      </c>
      <c r="AX427" s="14" t="s">
        <v>76</v>
      </c>
      <c r="AY427" s="255" t="s">
        <v>214</v>
      </c>
    </row>
    <row r="428" s="15" customFormat="1">
      <c r="A428" s="15"/>
      <c r="B428" s="256"/>
      <c r="C428" s="257"/>
      <c r="D428" s="236" t="s">
        <v>225</v>
      </c>
      <c r="E428" s="258" t="s">
        <v>32</v>
      </c>
      <c r="F428" s="259" t="s">
        <v>256</v>
      </c>
      <c r="G428" s="257"/>
      <c r="H428" s="260">
        <v>1385.7800000000002</v>
      </c>
      <c r="I428" s="261"/>
      <c r="J428" s="257"/>
      <c r="K428" s="257"/>
      <c r="L428" s="262"/>
      <c r="M428" s="263"/>
      <c r="N428" s="264"/>
      <c r="O428" s="264"/>
      <c r="P428" s="264"/>
      <c r="Q428" s="264"/>
      <c r="R428" s="264"/>
      <c r="S428" s="264"/>
      <c r="T428" s="265"/>
      <c r="U428" s="15"/>
      <c r="V428" s="15"/>
      <c r="W428" s="15"/>
      <c r="X428" s="15"/>
      <c r="Y428" s="15"/>
      <c r="Z428" s="15"/>
      <c r="AA428" s="15"/>
      <c r="AB428" s="15"/>
      <c r="AC428" s="15"/>
      <c r="AD428" s="15"/>
      <c r="AE428" s="15"/>
      <c r="AT428" s="266" t="s">
        <v>225</v>
      </c>
      <c r="AU428" s="266" t="s">
        <v>85</v>
      </c>
      <c r="AV428" s="15" t="s">
        <v>215</v>
      </c>
      <c r="AW428" s="15" t="s">
        <v>38</v>
      </c>
      <c r="AX428" s="15" t="s">
        <v>83</v>
      </c>
      <c r="AY428" s="266" t="s">
        <v>214</v>
      </c>
    </row>
    <row r="429" s="2" customFormat="1" ht="37.8" customHeight="1">
      <c r="A429" s="42"/>
      <c r="B429" s="43"/>
      <c r="C429" s="216" t="s">
        <v>377</v>
      </c>
      <c r="D429" s="216" t="s">
        <v>217</v>
      </c>
      <c r="E429" s="217" t="s">
        <v>1050</v>
      </c>
      <c r="F429" s="218" t="s">
        <v>1051</v>
      </c>
      <c r="G429" s="219" t="s">
        <v>327</v>
      </c>
      <c r="H429" s="220">
        <v>1385.78</v>
      </c>
      <c r="I429" s="221"/>
      <c r="J429" s="222">
        <f>ROUND(I429*H429,2)</f>
        <v>0</v>
      </c>
      <c r="K429" s="218" t="s">
        <v>221</v>
      </c>
      <c r="L429" s="48"/>
      <c r="M429" s="223" t="s">
        <v>32</v>
      </c>
      <c r="N429" s="224" t="s">
        <v>47</v>
      </c>
      <c r="O429" s="88"/>
      <c r="P429" s="225">
        <f>O429*H429</f>
        <v>0</v>
      </c>
      <c r="Q429" s="225">
        <v>0</v>
      </c>
      <c r="R429" s="225">
        <f>Q429*H429</f>
        <v>0</v>
      </c>
      <c r="S429" s="225">
        <v>0</v>
      </c>
      <c r="T429" s="226">
        <f>S429*H429</f>
        <v>0</v>
      </c>
      <c r="U429" s="42"/>
      <c r="V429" s="42"/>
      <c r="W429" s="42"/>
      <c r="X429" s="42"/>
      <c r="Y429" s="42"/>
      <c r="Z429" s="42"/>
      <c r="AA429" s="42"/>
      <c r="AB429" s="42"/>
      <c r="AC429" s="42"/>
      <c r="AD429" s="42"/>
      <c r="AE429" s="42"/>
      <c r="AR429" s="227" t="s">
        <v>215</v>
      </c>
      <c r="AT429" s="227" t="s">
        <v>217</v>
      </c>
      <c r="AU429" s="227" t="s">
        <v>85</v>
      </c>
      <c r="AY429" s="20" t="s">
        <v>214</v>
      </c>
      <c r="BE429" s="228">
        <f>IF(N429="základní",J429,0)</f>
        <v>0</v>
      </c>
      <c r="BF429" s="228">
        <f>IF(N429="snížená",J429,0)</f>
        <v>0</v>
      </c>
      <c r="BG429" s="228">
        <f>IF(N429="zákl. přenesená",J429,0)</f>
        <v>0</v>
      </c>
      <c r="BH429" s="228">
        <f>IF(N429="sníž. přenesená",J429,0)</f>
        <v>0</v>
      </c>
      <c r="BI429" s="228">
        <f>IF(N429="nulová",J429,0)</f>
        <v>0</v>
      </c>
      <c r="BJ429" s="20" t="s">
        <v>83</v>
      </c>
      <c r="BK429" s="228">
        <f>ROUND(I429*H429,2)</f>
        <v>0</v>
      </c>
      <c r="BL429" s="20" t="s">
        <v>215</v>
      </c>
      <c r="BM429" s="227" t="s">
        <v>1052</v>
      </c>
    </row>
    <row r="430" s="2" customFormat="1">
      <c r="A430" s="42"/>
      <c r="B430" s="43"/>
      <c r="C430" s="44"/>
      <c r="D430" s="229" t="s">
        <v>223</v>
      </c>
      <c r="E430" s="44"/>
      <c r="F430" s="230" t="s">
        <v>1053</v>
      </c>
      <c r="G430" s="44"/>
      <c r="H430" s="44"/>
      <c r="I430" s="231"/>
      <c r="J430" s="44"/>
      <c r="K430" s="44"/>
      <c r="L430" s="48"/>
      <c r="M430" s="232"/>
      <c r="N430" s="233"/>
      <c r="O430" s="88"/>
      <c r="P430" s="88"/>
      <c r="Q430" s="88"/>
      <c r="R430" s="88"/>
      <c r="S430" s="88"/>
      <c r="T430" s="89"/>
      <c r="U430" s="42"/>
      <c r="V430" s="42"/>
      <c r="W430" s="42"/>
      <c r="X430" s="42"/>
      <c r="Y430" s="42"/>
      <c r="Z430" s="42"/>
      <c r="AA430" s="42"/>
      <c r="AB430" s="42"/>
      <c r="AC430" s="42"/>
      <c r="AD430" s="42"/>
      <c r="AE430" s="42"/>
      <c r="AT430" s="20" t="s">
        <v>223</v>
      </c>
      <c r="AU430" s="20" t="s">
        <v>85</v>
      </c>
    </row>
    <row r="431" s="14" customFormat="1">
      <c r="A431" s="14"/>
      <c r="B431" s="245"/>
      <c r="C431" s="246"/>
      <c r="D431" s="236" t="s">
        <v>225</v>
      </c>
      <c r="E431" s="247" t="s">
        <v>32</v>
      </c>
      <c r="F431" s="248" t="s">
        <v>1054</v>
      </c>
      <c r="G431" s="246"/>
      <c r="H431" s="249">
        <v>1192.78</v>
      </c>
      <c r="I431" s="250"/>
      <c r="J431" s="246"/>
      <c r="K431" s="246"/>
      <c r="L431" s="251"/>
      <c r="M431" s="252"/>
      <c r="N431" s="253"/>
      <c r="O431" s="253"/>
      <c r="P431" s="253"/>
      <c r="Q431" s="253"/>
      <c r="R431" s="253"/>
      <c r="S431" s="253"/>
      <c r="T431" s="254"/>
      <c r="U431" s="14"/>
      <c r="V431" s="14"/>
      <c r="W431" s="14"/>
      <c r="X431" s="14"/>
      <c r="Y431" s="14"/>
      <c r="Z431" s="14"/>
      <c r="AA431" s="14"/>
      <c r="AB431" s="14"/>
      <c r="AC431" s="14"/>
      <c r="AD431" s="14"/>
      <c r="AE431" s="14"/>
      <c r="AT431" s="255" t="s">
        <v>225</v>
      </c>
      <c r="AU431" s="255" t="s">
        <v>85</v>
      </c>
      <c r="AV431" s="14" t="s">
        <v>85</v>
      </c>
      <c r="AW431" s="14" t="s">
        <v>38</v>
      </c>
      <c r="AX431" s="14" t="s">
        <v>76</v>
      </c>
      <c r="AY431" s="255" t="s">
        <v>214</v>
      </c>
    </row>
    <row r="432" s="14" customFormat="1">
      <c r="A432" s="14"/>
      <c r="B432" s="245"/>
      <c r="C432" s="246"/>
      <c r="D432" s="236" t="s">
        <v>225</v>
      </c>
      <c r="E432" s="247" t="s">
        <v>32</v>
      </c>
      <c r="F432" s="248" t="s">
        <v>979</v>
      </c>
      <c r="G432" s="246"/>
      <c r="H432" s="249">
        <v>134</v>
      </c>
      <c r="I432" s="250"/>
      <c r="J432" s="246"/>
      <c r="K432" s="246"/>
      <c r="L432" s="251"/>
      <c r="M432" s="252"/>
      <c r="N432" s="253"/>
      <c r="O432" s="253"/>
      <c r="P432" s="253"/>
      <c r="Q432" s="253"/>
      <c r="R432" s="253"/>
      <c r="S432" s="253"/>
      <c r="T432" s="254"/>
      <c r="U432" s="14"/>
      <c r="V432" s="14"/>
      <c r="W432" s="14"/>
      <c r="X432" s="14"/>
      <c r="Y432" s="14"/>
      <c r="Z432" s="14"/>
      <c r="AA432" s="14"/>
      <c r="AB432" s="14"/>
      <c r="AC432" s="14"/>
      <c r="AD432" s="14"/>
      <c r="AE432" s="14"/>
      <c r="AT432" s="255" t="s">
        <v>225</v>
      </c>
      <c r="AU432" s="255" t="s">
        <v>85</v>
      </c>
      <c r="AV432" s="14" t="s">
        <v>85</v>
      </c>
      <c r="AW432" s="14" t="s">
        <v>38</v>
      </c>
      <c r="AX432" s="14" t="s">
        <v>76</v>
      </c>
      <c r="AY432" s="255" t="s">
        <v>214</v>
      </c>
    </row>
    <row r="433" s="14" customFormat="1">
      <c r="A433" s="14"/>
      <c r="B433" s="245"/>
      <c r="C433" s="246"/>
      <c r="D433" s="236" t="s">
        <v>225</v>
      </c>
      <c r="E433" s="247" t="s">
        <v>32</v>
      </c>
      <c r="F433" s="248" t="s">
        <v>980</v>
      </c>
      <c r="G433" s="246"/>
      <c r="H433" s="249">
        <v>59</v>
      </c>
      <c r="I433" s="250"/>
      <c r="J433" s="246"/>
      <c r="K433" s="246"/>
      <c r="L433" s="251"/>
      <c r="M433" s="252"/>
      <c r="N433" s="253"/>
      <c r="O433" s="253"/>
      <c r="P433" s="253"/>
      <c r="Q433" s="253"/>
      <c r="R433" s="253"/>
      <c r="S433" s="253"/>
      <c r="T433" s="254"/>
      <c r="U433" s="14"/>
      <c r="V433" s="14"/>
      <c r="W433" s="14"/>
      <c r="X433" s="14"/>
      <c r="Y433" s="14"/>
      <c r="Z433" s="14"/>
      <c r="AA433" s="14"/>
      <c r="AB433" s="14"/>
      <c r="AC433" s="14"/>
      <c r="AD433" s="14"/>
      <c r="AE433" s="14"/>
      <c r="AT433" s="255" t="s">
        <v>225</v>
      </c>
      <c r="AU433" s="255" t="s">
        <v>85</v>
      </c>
      <c r="AV433" s="14" t="s">
        <v>85</v>
      </c>
      <c r="AW433" s="14" t="s">
        <v>38</v>
      </c>
      <c r="AX433" s="14" t="s">
        <v>76</v>
      </c>
      <c r="AY433" s="255" t="s">
        <v>214</v>
      </c>
    </row>
    <row r="434" s="15" customFormat="1">
      <c r="A434" s="15"/>
      <c r="B434" s="256"/>
      <c r="C434" s="257"/>
      <c r="D434" s="236" t="s">
        <v>225</v>
      </c>
      <c r="E434" s="258" t="s">
        <v>32</v>
      </c>
      <c r="F434" s="259" t="s">
        <v>256</v>
      </c>
      <c r="G434" s="257"/>
      <c r="H434" s="260">
        <v>1385.78</v>
      </c>
      <c r="I434" s="261"/>
      <c r="J434" s="257"/>
      <c r="K434" s="257"/>
      <c r="L434" s="262"/>
      <c r="M434" s="263"/>
      <c r="N434" s="264"/>
      <c r="O434" s="264"/>
      <c r="P434" s="264"/>
      <c r="Q434" s="264"/>
      <c r="R434" s="264"/>
      <c r="S434" s="264"/>
      <c r="T434" s="265"/>
      <c r="U434" s="15"/>
      <c r="V434" s="15"/>
      <c r="W434" s="15"/>
      <c r="X434" s="15"/>
      <c r="Y434" s="15"/>
      <c r="Z434" s="15"/>
      <c r="AA434" s="15"/>
      <c r="AB434" s="15"/>
      <c r="AC434" s="15"/>
      <c r="AD434" s="15"/>
      <c r="AE434" s="15"/>
      <c r="AT434" s="266" t="s">
        <v>225</v>
      </c>
      <c r="AU434" s="266" t="s">
        <v>85</v>
      </c>
      <c r="AV434" s="15" t="s">
        <v>215</v>
      </c>
      <c r="AW434" s="15" t="s">
        <v>38</v>
      </c>
      <c r="AX434" s="15" t="s">
        <v>83</v>
      </c>
      <c r="AY434" s="266" t="s">
        <v>214</v>
      </c>
    </row>
    <row r="435" s="2" customFormat="1" ht="24.15" customHeight="1">
      <c r="A435" s="42"/>
      <c r="B435" s="43"/>
      <c r="C435" s="268" t="s">
        <v>383</v>
      </c>
      <c r="D435" s="268" t="s">
        <v>302</v>
      </c>
      <c r="E435" s="269" t="s">
        <v>1055</v>
      </c>
      <c r="F435" s="270" t="s">
        <v>1056</v>
      </c>
      <c r="G435" s="271" t="s">
        <v>327</v>
      </c>
      <c r="H435" s="272">
        <v>1385.78</v>
      </c>
      <c r="I435" s="273"/>
      <c r="J435" s="274">
        <f>ROUND(I435*H435,2)</f>
        <v>0</v>
      </c>
      <c r="K435" s="270" t="s">
        <v>221</v>
      </c>
      <c r="L435" s="275"/>
      <c r="M435" s="276" t="s">
        <v>32</v>
      </c>
      <c r="N435" s="277" t="s">
        <v>47</v>
      </c>
      <c r="O435" s="88"/>
      <c r="P435" s="225">
        <f>O435*H435</f>
        <v>0</v>
      </c>
      <c r="Q435" s="225">
        <v>6.0000000000000002E-05</v>
      </c>
      <c r="R435" s="225">
        <f>Q435*H435</f>
        <v>0.083146800000000007</v>
      </c>
      <c r="S435" s="225">
        <v>0</v>
      </c>
      <c r="T435" s="226">
        <f>S435*H435</f>
        <v>0</v>
      </c>
      <c r="U435" s="42"/>
      <c r="V435" s="42"/>
      <c r="W435" s="42"/>
      <c r="X435" s="42"/>
      <c r="Y435" s="42"/>
      <c r="Z435" s="42"/>
      <c r="AA435" s="42"/>
      <c r="AB435" s="42"/>
      <c r="AC435" s="42"/>
      <c r="AD435" s="42"/>
      <c r="AE435" s="42"/>
      <c r="AR435" s="227" t="s">
        <v>269</v>
      </c>
      <c r="AT435" s="227" t="s">
        <v>302</v>
      </c>
      <c r="AU435" s="227" t="s">
        <v>85</v>
      </c>
      <c r="AY435" s="20" t="s">
        <v>214</v>
      </c>
      <c r="BE435" s="228">
        <f>IF(N435="základní",J435,0)</f>
        <v>0</v>
      </c>
      <c r="BF435" s="228">
        <f>IF(N435="snížená",J435,0)</f>
        <v>0</v>
      </c>
      <c r="BG435" s="228">
        <f>IF(N435="zákl. přenesená",J435,0)</f>
        <v>0</v>
      </c>
      <c r="BH435" s="228">
        <f>IF(N435="sníž. přenesená",J435,0)</f>
        <v>0</v>
      </c>
      <c r="BI435" s="228">
        <f>IF(N435="nulová",J435,0)</f>
        <v>0</v>
      </c>
      <c r="BJ435" s="20" t="s">
        <v>83</v>
      </c>
      <c r="BK435" s="228">
        <f>ROUND(I435*H435,2)</f>
        <v>0</v>
      </c>
      <c r="BL435" s="20" t="s">
        <v>215</v>
      </c>
      <c r="BM435" s="227" t="s">
        <v>1057</v>
      </c>
    </row>
    <row r="436" s="2" customFormat="1" ht="33" customHeight="1">
      <c r="A436" s="42"/>
      <c r="B436" s="43"/>
      <c r="C436" s="216" t="s">
        <v>389</v>
      </c>
      <c r="D436" s="216" t="s">
        <v>217</v>
      </c>
      <c r="E436" s="217" t="s">
        <v>1058</v>
      </c>
      <c r="F436" s="218" t="s">
        <v>1059</v>
      </c>
      <c r="G436" s="219" t="s">
        <v>230</v>
      </c>
      <c r="H436" s="220">
        <v>1818.6600000000001</v>
      </c>
      <c r="I436" s="221"/>
      <c r="J436" s="222">
        <f>ROUND(I436*H436,2)</f>
        <v>0</v>
      </c>
      <c r="K436" s="218" t="s">
        <v>221</v>
      </c>
      <c r="L436" s="48"/>
      <c r="M436" s="223" t="s">
        <v>32</v>
      </c>
      <c r="N436" s="224" t="s">
        <v>47</v>
      </c>
      <c r="O436" s="88"/>
      <c r="P436" s="225">
        <f>O436*H436</f>
        <v>0</v>
      </c>
      <c r="Q436" s="225">
        <v>0.023099999999999999</v>
      </c>
      <c r="R436" s="225">
        <f>Q436*H436</f>
        <v>42.011046</v>
      </c>
      <c r="S436" s="225">
        <v>0</v>
      </c>
      <c r="T436" s="226">
        <f>S436*H436</f>
        <v>0</v>
      </c>
      <c r="U436" s="42"/>
      <c r="V436" s="42"/>
      <c r="W436" s="42"/>
      <c r="X436" s="42"/>
      <c r="Y436" s="42"/>
      <c r="Z436" s="42"/>
      <c r="AA436" s="42"/>
      <c r="AB436" s="42"/>
      <c r="AC436" s="42"/>
      <c r="AD436" s="42"/>
      <c r="AE436" s="42"/>
      <c r="AR436" s="227" t="s">
        <v>215</v>
      </c>
      <c r="AT436" s="227" t="s">
        <v>217</v>
      </c>
      <c r="AU436" s="227" t="s">
        <v>85</v>
      </c>
      <c r="AY436" s="20" t="s">
        <v>214</v>
      </c>
      <c r="BE436" s="228">
        <f>IF(N436="základní",J436,0)</f>
        <v>0</v>
      </c>
      <c r="BF436" s="228">
        <f>IF(N436="snížená",J436,0)</f>
        <v>0</v>
      </c>
      <c r="BG436" s="228">
        <f>IF(N436="zákl. přenesená",J436,0)</f>
        <v>0</v>
      </c>
      <c r="BH436" s="228">
        <f>IF(N436="sníž. přenesená",J436,0)</f>
        <v>0</v>
      </c>
      <c r="BI436" s="228">
        <f>IF(N436="nulová",J436,0)</f>
        <v>0</v>
      </c>
      <c r="BJ436" s="20" t="s">
        <v>83</v>
      </c>
      <c r="BK436" s="228">
        <f>ROUND(I436*H436,2)</f>
        <v>0</v>
      </c>
      <c r="BL436" s="20" t="s">
        <v>215</v>
      </c>
      <c r="BM436" s="227" t="s">
        <v>1060</v>
      </c>
    </row>
    <row r="437" s="2" customFormat="1">
      <c r="A437" s="42"/>
      <c r="B437" s="43"/>
      <c r="C437" s="44"/>
      <c r="D437" s="229" t="s">
        <v>223</v>
      </c>
      <c r="E437" s="44"/>
      <c r="F437" s="230" t="s">
        <v>1061</v>
      </c>
      <c r="G437" s="44"/>
      <c r="H437" s="44"/>
      <c r="I437" s="231"/>
      <c r="J437" s="44"/>
      <c r="K437" s="44"/>
      <c r="L437" s="48"/>
      <c r="M437" s="232"/>
      <c r="N437" s="233"/>
      <c r="O437" s="88"/>
      <c r="P437" s="88"/>
      <c r="Q437" s="88"/>
      <c r="R437" s="88"/>
      <c r="S437" s="88"/>
      <c r="T437" s="89"/>
      <c r="U437" s="42"/>
      <c r="V437" s="42"/>
      <c r="W437" s="42"/>
      <c r="X437" s="42"/>
      <c r="Y437" s="42"/>
      <c r="Z437" s="42"/>
      <c r="AA437" s="42"/>
      <c r="AB437" s="42"/>
      <c r="AC437" s="42"/>
      <c r="AD437" s="42"/>
      <c r="AE437" s="42"/>
      <c r="AT437" s="20" t="s">
        <v>223</v>
      </c>
      <c r="AU437" s="20" t="s">
        <v>85</v>
      </c>
    </row>
    <row r="438" s="14" customFormat="1">
      <c r="A438" s="14"/>
      <c r="B438" s="245"/>
      <c r="C438" s="246"/>
      <c r="D438" s="236" t="s">
        <v>225</v>
      </c>
      <c r="E438" s="247" t="s">
        <v>32</v>
      </c>
      <c r="F438" s="248" t="s">
        <v>994</v>
      </c>
      <c r="G438" s="246"/>
      <c r="H438" s="249">
        <v>1462.6800000000001</v>
      </c>
      <c r="I438" s="250"/>
      <c r="J438" s="246"/>
      <c r="K438" s="246"/>
      <c r="L438" s="251"/>
      <c r="M438" s="252"/>
      <c r="N438" s="253"/>
      <c r="O438" s="253"/>
      <c r="P438" s="253"/>
      <c r="Q438" s="253"/>
      <c r="R438" s="253"/>
      <c r="S438" s="253"/>
      <c r="T438" s="254"/>
      <c r="U438" s="14"/>
      <c r="V438" s="14"/>
      <c r="W438" s="14"/>
      <c r="X438" s="14"/>
      <c r="Y438" s="14"/>
      <c r="Z438" s="14"/>
      <c r="AA438" s="14"/>
      <c r="AB438" s="14"/>
      <c r="AC438" s="14"/>
      <c r="AD438" s="14"/>
      <c r="AE438" s="14"/>
      <c r="AT438" s="255" t="s">
        <v>225</v>
      </c>
      <c r="AU438" s="255" t="s">
        <v>85</v>
      </c>
      <c r="AV438" s="14" t="s">
        <v>85</v>
      </c>
      <c r="AW438" s="14" t="s">
        <v>38</v>
      </c>
      <c r="AX438" s="14" t="s">
        <v>76</v>
      </c>
      <c r="AY438" s="255" t="s">
        <v>214</v>
      </c>
    </row>
    <row r="439" s="13" customFormat="1">
      <c r="A439" s="13"/>
      <c r="B439" s="234"/>
      <c r="C439" s="235"/>
      <c r="D439" s="236" t="s">
        <v>225</v>
      </c>
      <c r="E439" s="237" t="s">
        <v>32</v>
      </c>
      <c r="F439" s="238" t="s">
        <v>1012</v>
      </c>
      <c r="G439" s="235"/>
      <c r="H439" s="237" t="s">
        <v>32</v>
      </c>
      <c r="I439" s="239"/>
      <c r="J439" s="235"/>
      <c r="K439" s="235"/>
      <c r="L439" s="240"/>
      <c r="M439" s="241"/>
      <c r="N439" s="242"/>
      <c r="O439" s="242"/>
      <c r="P439" s="242"/>
      <c r="Q439" s="242"/>
      <c r="R439" s="242"/>
      <c r="S439" s="242"/>
      <c r="T439" s="243"/>
      <c r="U439" s="13"/>
      <c r="V439" s="13"/>
      <c r="W439" s="13"/>
      <c r="X439" s="13"/>
      <c r="Y439" s="13"/>
      <c r="Z439" s="13"/>
      <c r="AA439" s="13"/>
      <c r="AB439" s="13"/>
      <c r="AC439" s="13"/>
      <c r="AD439" s="13"/>
      <c r="AE439" s="13"/>
      <c r="AT439" s="244" t="s">
        <v>225</v>
      </c>
      <c r="AU439" s="244" t="s">
        <v>85</v>
      </c>
      <c r="AV439" s="13" t="s">
        <v>83</v>
      </c>
      <c r="AW439" s="13" t="s">
        <v>38</v>
      </c>
      <c r="AX439" s="13" t="s">
        <v>76</v>
      </c>
      <c r="AY439" s="244" t="s">
        <v>214</v>
      </c>
    </row>
    <row r="440" s="13" customFormat="1">
      <c r="A440" s="13"/>
      <c r="B440" s="234"/>
      <c r="C440" s="235"/>
      <c r="D440" s="236" t="s">
        <v>225</v>
      </c>
      <c r="E440" s="237" t="s">
        <v>32</v>
      </c>
      <c r="F440" s="238" t="s">
        <v>889</v>
      </c>
      <c r="G440" s="235"/>
      <c r="H440" s="237" t="s">
        <v>32</v>
      </c>
      <c r="I440" s="239"/>
      <c r="J440" s="235"/>
      <c r="K440" s="235"/>
      <c r="L440" s="240"/>
      <c r="M440" s="241"/>
      <c r="N440" s="242"/>
      <c r="O440" s="242"/>
      <c r="P440" s="242"/>
      <c r="Q440" s="242"/>
      <c r="R440" s="242"/>
      <c r="S440" s="242"/>
      <c r="T440" s="243"/>
      <c r="U440" s="13"/>
      <c r="V440" s="13"/>
      <c r="W440" s="13"/>
      <c r="X440" s="13"/>
      <c r="Y440" s="13"/>
      <c r="Z440" s="13"/>
      <c r="AA440" s="13"/>
      <c r="AB440" s="13"/>
      <c r="AC440" s="13"/>
      <c r="AD440" s="13"/>
      <c r="AE440" s="13"/>
      <c r="AT440" s="244" t="s">
        <v>225</v>
      </c>
      <c r="AU440" s="244" t="s">
        <v>85</v>
      </c>
      <c r="AV440" s="13" t="s">
        <v>83</v>
      </c>
      <c r="AW440" s="13" t="s">
        <v>38</v>
      </c>
      <c r="AX440" s="13" t="s">
        <v>76</v>
      </c>
      <c r="AY440" s="244" t="s">
        <v>214</v>
      </c>
    </row>
    <row r="441" s="14" customFormat="1">
      <c r="A441" s="14"/>
      <c r="B441" s="245"/>
      <c r="C441" s="246"/>
      <c r="D441" s="236" t="s">
        <v>225</v>
      </c>
      <c r="E441" s="247" t="s">
        <v>32</v>
      </c>
      <c r="F441" s="248" t="s">
        <v>1013</v>
      </c>
      <c r="G441" s="246"/>
      <c r="H441" s="249">
        <v>15.960000000000001</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225</v>
      </c>
      <c r="AU441" s="255" t="s">
        <v>85</v>
      </c>
      <c r="AV441" s="14" t="s">
        <v>85</v>
      </c>
      <c r="AW441" s="14" t="s">
        <v>38</v>
      </c>
      <c r="AX441" s="14" t="s">
        <v>76</v>
      </c>
      <c r="AY441" s="255" t="s">
        <v>214</v>
      </c>
    </row>
    <row r="442" s="14" customFormat="1">
      <c r="A442" s="14"/>
      <c r="B442" s="245"/>
      <c r="C442" s="246"/>
      <c r="D442" s="236" t="s">
        <v>225</v>
      </c>
      <c r="E442" s="247" t="s">
        <v>32</v>
      </c>
      <c r="F442" s="248" t="s">
        <v>1014</v>
      </c>
      <c r="G442" s="246"/>
      <c r="H442" s="249">
        <v>4.3200000000000003</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225</v>
      </c>
      <c r="AU442" s="255" t="s">
        <v>85</v>
      </c>
      <c r="AV442" s="14" t="s">
        <v>85</v>
      </c>
      <c r="AW442" s="14" t="s">
        <v>38</v>
      </c>
      <c r="AX442" s="14" t="s">
        <v>76</v>
      </c>
      <c r="AY442" s="255" t="s">
        <v>214</v>
      </c>
    </row>
    <row r="443" s="14" customFormat="1">
      <c r="A443" s="14"/>
      <c r="B443" s="245"/>
      <c r="C443" s="246"/>
      <c r="D443" s="236" t="s">
        <v>225</v>
      </c>
      <c r="E443" s="247" t="s">
        <v>32</v>
      </c>
      <c r="F443" s="248" t="s">
        <v>1015</v>
      </c>
      <c r="G443" s="246"/>
      <c r="H443" s="249">
        <v>5.8799999999999999</v>
      </c>
      <c r="I443" s="250"/>
      <c r="J443" s="246"/>
      <c r="K443" s="246"/>
      <c r="L443" s="251"/>
      <c r="M443" s="252"/>
      <c r="N443" s="253"/>
      <c r="O443" s="253"/>
      <c r="P443" s="253"/>
      <c r="Q443" s="253"/>
      <c r="R443" s="253"/>
      <c r="S443" s="253"/>
      <c r="T443" s="254"/>
      <c r="U443" s="14"/>
      <c r="V443" s="14"/>
      <c r="W443" s="14"/>
      <c r="X443" s="14"/>
      <c r="Y443" s="14"/>
      <c r="Z443" s="14"/>
      <c r="AA443" s="14"/>
      <c r="AB443" s="14"/>
      <c r="AC443" s="14"/>
      <c r="AD443" s="14"/>
      <c r="AE443" s="14"/>
      <c r="AT443" s="255" t="s">
        <v>225</v>
      </c>
      <c r="AU443" s="255" t="s">
        <v>85</v>
      </c>
      <c r="AV443" s="14" t="s">
        <v>85</v>
      </c>
      <c r="AW443" s="14" t="s">
        <v>38</v>
      </c>
      <c r="AX443" s="14" t="s">
        <v>76</v>
      </c>
      <c r="AY443" s="255" t="s">
        <v>214</v>
      </c>
    </row>
    <row r="444" s="13" customFormat="1">
      <c r="A444" s="13"/>
      <c r="B444" s="234"/>
      <c r="C444" s="235"/>
      <c r="D444" s="236" t="s">
        <v>225</v>
      </c>
      <c r="E444" s="237" t="s">
        <v>32</v>
      </c>
      <c r="F444" s="238" t="s">
        <v>893</v>
      </c>
      <c r="G444" s="235"/>
      <c r="H444" s="237" t="s">
        <v>32</v>
      </c>
      <c r="I444" s="239"/>
      <c r="J444" s="235"/>
      <c r="K444" s="235"/>
      <c r="L444" s="240"/>
      <c r="M444" s="241"/>
      <c r="N444" s="242"/>
      <c r="O444" s="242"/>
      <c r="P444" s="242"/>
      <c r="Q444" s="242"/>
      <c r="R444" s="242"/>
      <c r="S444" s="242"/>
      <c r="T444" s="243"/>
      <c r="U444" s="13"/>
      <c r="V444" s="13"/>
      <c r="W444" s="13"/>
      <c r="X444" s="13"/>
      <c r="Y444" s="13"/>
      <c r="Z444" s="13"/>
      <c r="AA444" s="13"/>
      <c r="AB444" s="13"/>
      <c r="AC444" s="13"/>
      <c r="AD444" s="13"/>
      <c r="AE444" s="13"/>
      <c r="AT444" s="244" t="s">
        <v>225</v>
      </c>
      <c r="AU444" s="244" t="s">
        <v>85</v>
      </c>
      <c r="AV444" s="13" t="s">
        <v>83</v>
      </c>
      <c r="AW444" s="13" t="s">
        <v>38</v>
      </c>
      <c r="AX444" s="13" t="s">
        <v>76</v>
      </c>
      <c r="AY444" s="244" t="s">
        <v>214</v>
      </c>
    </row>
    <row r="445" s="14" customFormat="1">
      <c r="A445" s="14"/>
      <c r="B445" s="245"/>
      <c r="C445" s="246"/>
      <c r="D445" s="236" t="s">
        <v>225</v>
      </c>
      <c r="E445" s="247" t="s">
        <v>32</v>
      </c>
      <c r="F445" s="248" t="s">
        <v>1016</v>
      </c>
      <c r="G445" s="246"/>
      <c r="H445" s="249">
        <v>1.5600000000000001</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225</v>
      </c>
      <c r="AU445" s="255" t="s">
        <v>85</v>
      </c>
      <c r="AV445" s="14" t="s">
        <v>85</v>
      </c>
      <c r="AW445" s="14" t="s">
        <v>38</v>
      </c>
      <c r="AX445" s="14" t="s">
        <v>76</v>
      </c>
      <c r="AY445" s="255" t="s">
        <v>214</v>
      </c>
    </row>
    <row r="446" s="14" customFormat="1">
      <c r="A446" s="14"/>
      <c r="B446" s="245"/>
      <c r="C446" s="246"/>
      <c r="D446" s="236" t="s">
        <v>225</v>
      </c>
      <c r="E446" s="247" t="s">
        <v>32</v>
      </c>
      <c r="F446" s="248" t="s">
        <v>1017</v>
      </c>
      <c r="G446" s="246"/>
      <c r="H446" s="249">
        <v>4.7400000000000002</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225</v>
      </c>
      <c r="AU446" s="255" t="s">
        <v>85</v>
      </c>
      <c r="AV446" s="14" t="s">
        <v>85</v>
      </c>
      <c r="AW446" s="14" t="s">
        <v>38</v>
      </c>
      <c r="AX446" s="14" t="s">
        <v>76</v>
      </c>
      <c r="AY446" s="255" t="s">
        <v>214</v>
      </c>
    </row>
    <row r="447" s="14" customFormat="1">
      <c r="A447" s="14"/>
      <c r="B447" s="245"/>
      <c r="C447" s="246"/>
      <c r="D447" s="236" t="s">
        <v>225</v>
      </c>
      <c r="E447" s="247" t="s">
        <v>32</v>
      </c>
      <c r="F447" s="248" t="s">
        <v>1018</v>
      </c>
      <c r="G447" s="246"/>
      <c r="H447" s="249">
        <v>2.1000000000000001</v>
      </c>
      <c r="I447" s="250"/>
      <c r="J447" s="246"/>
      <c r="K447" s="246"/>
      <c r="L447" s="251"/>
      <c r="M447" s="252"/>
      <c r="N447" s="253"/>
      <c r="O447" s="253"/>
      <c r="P447" s="253"/>
      <c r="Q447" s="253"/>
      <c r="R447" s="253"/>
      <c r="S447" s="253"/>
      <c r="T447" s="254"/>
      <c r="U447" s="14"/>
      <c r="V447" s="14"/>
      <c r="W447" s="14"/>
      <c r="X447" s="14"/>
      <c r="Y447" s="14"/>
      <c r="Z447" s="14"/>
      <c r="AA447" s="14"/>
      <c r="AB447" s="14"/>
      <c r="AC447" s="14"/>
      <c r="AD447" s="14"/>
      <c r="AE447" s="14"/>
      <c r="AT447" s="255" t="s">
        <v>225</v>
      </c>
      <c r="AU447" s="255" t="s">
        <v>85</v>
      </c>
      <c r="AV447" s="14" t="s">
        <v>85</v>
      </c>
      <c r="AW447" s="14" t="s">
        <v>38</v>
      </c>
      <c r="AX447" s="14" t="s">
        <v>76</v>
      </c>
      <c r="AY447" s="255" t="s">
        <v>214</v>
      </c>
    </row>
    <row r="448" s="14" customFormat="1">
      <c r="A448" s="14"/>
      <c r="B448" s="245"/>
      <c r="C448" s="246"/>
      <c r="D448" s="236" t="s">
        <v>225</v>
      </c>
      <c r="E448" s="247" t="s">
        <v>32</v>
      </c>
      <c r="F448" s="248" t="s">
        <v>1019</v>
      </c>
      <c r="G448" s="246"/>
      <c r="H448" s="249">
        <v>1.44</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225</v>
      </c>
      <c r="AU448" s="255" t="s">
        <v>85</v>
      </c>
      <c r="AV448" s="14" t="s">
        <v>85</v>
      </c>
      <c r="AW448" s="14" t="s">
        <v>38</v>
      </c>
      <c r="AX448" s="14" t="s">
        <v>76</v>
      </c>
      <c r="AY448" s="255" t="s">
        <v>214</v>
      </c>
    </row>
    <row r="449" s="14" customFormat="1">
      <c r="A449" s="14"/>
      <c r="B449" s="245"/>
      <c r="C449" s="246"/>
      <c r="D449" s="236" t="s">
        <v>225</v>
      </c>
      <c r="E449" s="247" t="s">
        <v>32</v>
      </c>
      <c r="F449" s="248" t="s">
        <v>898</v>
      </c>
      <c r="G449" s="246"/>
      <c r="H449" s="249">
        <v>16.5</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225</v>
      </c>
      <c r="AU449" s="255" t="s">
        <v>85</v>
      </c>
      <c r="AV449" s="14" t="s">
        <v>85</v>
      </c>
      <c r="AW449" s="14" t="s">
        <v>38</v>
      </c>
      <c r="AX449" s="14" t="s">
        <v>76</v>
      </c>
      <c r="AY449" s="255" t="s">
        <v>214</v>
      </c>
    </row>
    <row r="450" s="14" customFormat="1">
      <c r="A450" s="14"/>
      <c r="B450" s="245"/>
      <c r="C450" s="246"/>
      <c r="D450" s="236" t="s">
        <v>225</v>
      </c>
      <c r="E450" s="247" t="s">
        <v>32</v>
      </c>
      <c r="F450" s="248" t="s">
        <v>899</v>
      </c>
      <c r="G450" s="246"/>
      <c r="H450" s="249">
        <v>16.800000000000001</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225</v>
      </c>
      <c r="AU450" s="255" t="s">
        <v>85</v>
      </c>
      <c r="AV450" s="14" t="s">
        <v>85</v>
      </c>
      <c r="AW450" s="14" t="s">
        <v>38</v>
      </c>
      <c r="AX450" s="14" t="s">
        <v>76</v>
      </c>
      <c r="AY450" s="255" t="s">
        <v>214</v>
      </c>
    </row>
    <row r="451" s="14" customFormat="1">
      <c r="A451" s="14"/>
      <c r="B451" s="245"/>
      <c r="C451" s="246"/>
      <c r="D451" s="236" t="s">
        <v>225</v>
      </c>
      <c r="E451" s="247" t="s">
        <v>32</v>
      </c>
      <c r="F451" s="248" t="s">
        <v>1020</v>
      </c>
      <c r="G451" s="246"/>
      <c r="H451" s="249">
        <v>1.3999999999999999</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225</v>
      </c>
      <c r="AU451" s="255" t="s">
        <v>85</v>
      </c>
      <c r="AV451" s="14" t="s">
        <v>85</v>
      </c>
      <c r="AW451" s="14" t="s">
        <v>38</v>
      </c>
      <c r="AX451" s="14" t="s">
        <v>76</v>
      </c>
      <c r="AY451" s="255" t="s">
        <v>214</v>
      </c>
    </row>
    <row r="452" s="14" customFormat="1">
      <c r="A452" s="14"/>
      <c r="B452" s="245"/>
      <c r="C452" s="246"/>
      <c r="D452" s="236" t="s">
        <v>225</v>
      </c>
      <c r="E452" s="247" t="s">
        <v>32</v>
      </c>
      <c r="F452" s="248" t="s">
        <v>1021</v>
      </c>
      <c r="G452" s="246"/>
      <c r="H452" s="249">
        <v>3.0800000000000001</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225</v>
      </c>
      <c r="AU452" s="255" t="s">
        <v>85</v>
      </c>
      <c r="AV452" s="14" t="s">
        <v>85</v>
      </c>
      <c r="AW452" s="14" t="s">
        <v>38</v>
      </c>
      <c r="AX452" s="14" t="s">
        <v>76</v>
      </c>
      <c r="AY452" s="255" t="s">
        <v>214</v>
      </c>
    </row>
    <row r="453" s="13" customFormat="1">
      <c r="A453" s="13"/>
      <c r="B453" s="234"/>
      <c r="C453" s="235"/>
      <c r="D453" s="236" t="s">
        <v>225</v>
      </c>
      <c r="E453" s="237" t="s">
        <v>32</v>
      </c>
      <c r="F453" s="238" t="s">
        <v>902</v>
      </c>
      <c r="G453" s="235"/>
      <c r="H453" s="237" t="s">
        <v>32</v>
      </c>
      <c r="I453" s="239"/>
      <c r="J453" s="235"/>
      <c r="K453" s="235"/>
      <c r="L453" s="240"/>
      <c r="M453" s="241"/>
      <c r="N453" s="242"/>
      <c r="O453" s="242"/>
      <c r="P453" s="242"/>
      <c r="Q453" s="242"/>
      <c r="R453" s="242"/>
      <c r="S453" s="242"/>
      <c r="T453" s="243"/>
      <c r="U453" s="13"/>
      <c r="V453" s="13"/>
      <c r="W453" s="13"/>
      <c r="X453" s="13"/>
      <c r="Y453" s="13"/>
      <c r="Z453" s="13"/>
      <c r="AA453" s="13"/>
      <c r="AB453" s="13"/>
      <c r="AC453" s="13"/>
      <c r="AD453" s="13"/>
      <c r="AE453" s="13"/>
      <c r="AT453" s="244" t="s">
        <v>225</v>
      </c>
      <c r="AU453" s="244" t="s">
        <v>85</v>
      </c>
      <c r="AV453" s="13" t="s">
        <v>83</v>
      </c>
      <c r="AW453" s="13" t="s">
        <v>38</v>
      </c>
      <c r="AX453" s="13" t="s">
        <v>76</v>
      </c>
      <c r="AY453" s="244" t="s">
        <v>214</v>
      </c>
    </row>
    <row r="454" s="14" customFormat="1">
      <c r="A454" s="14"/>
      <c r="B454" s="245"/>
      <c r="C454" s="246"/>
      <c r="D454" s="236" t="s">
        <v>225</v>
      </c>
      <c r="E454" s="247" t="s">
        <v>32</v>
      </c>
      <c r="F454" s="248" t="s">
        <v>1022</v>
      </c>
      <c r="G454" s="246"/>
      <c r="H454" s="249">
        <v>1.5600000000000001</v>
      </c>
      <c r="I454" s="250"/>
      <c r="J454" s="246"/>
      <c r="K454" s="246"/>
      <c r="L454" s="251"/>
      <c r="M454" s="252"/>
      <c r="N454" s="253"/>
      <c r="O454" s="253"/>
      <c r="P454" s="253"/>
      <c r="Q454" s="253"/>
      <c r="R454" s="253"/>
      <c r="S454" s="253"/>
      <c r="T454" s="254"/>
      <c r="U454" s="14"/>
      <c r="V454" s="14"/>
      <c r="W454" s="14"/>
      <c r="X454" s="14"/>
      <c r="Y454" s="14"/>
      <c r="Z454" s="14"/>
      <c r="AA454" s="14"/>
      <c r="AB454" s="14"/>
      <c r="AC454" s="14"/>
      <c r="AD454" s="14"/>
      <c r="AE454" s="14"/>
      <c r="AT454" s="255" t="s">
        <v>225</v>
      </c>
      <c r="AU454" s="255" t="s">
        <v>85</v>
      </c>
      <c r="AV454" s="14" t="s">
        <v>85</v>
      </c>
      <c r="AW454" s="14" t="s">
        <v>38</v>
      </c>
      <c r="AX454" s="14" t="s">
        <v>76</v>
      </c>
      <c r="AY454" s="255" t="s">
        <v>214</v>
      </c>
    </row>
    <row r="455" s="14" customFormat="1">
      <c r="A455" s="14"/>
      <c r="B455" s="245"/>
      <c r="C455" s="246"/>
      <c r="D455" s="236" t="s">
        <v>225</v>
      </c>
      <c r="E455" s="247" t="s">
        <v>32</v>
      </c>
      <c r="F455" s="248" t="s">
        <v>1017</v>
      </c>
      <c r="G455" s="246"/>
      <c r="H455" s="249">
        <v>4.7400000000000002</v>
      </c>
      <c r="I455" s="250"/>
      <c r="J455" s="246"/>
      <c r="K455" s="246"/>
      <c r="L455" s="251"/>
      <c r="M455" s="252"/>
      <c r="N455" s="253"/>
      <c r="O455" s="253"/>
      <c r="P455" s="253"/>
      <c r="Q455" s="253"/>
      <c r="R455" s="253"/>
      <c r="S455" s="253"/>
      <c r="T455" s="254"/>
      <c r="U455" s="14"/>
      <c r="V455" s="14"/>
      <c r="W455" s="14"/>
      <c r="X455" s="14"/>
      <c r="Y455" s="14"/>
      <c r="Z455" s="14"/>
      <c r="AA455" s="14"/>
      <c r="AB455" s="14"/>
      <c r="AC455" s="14"/>
      <c r="AD455" s="14"/>
      <c r="AE455" s="14"/>
      <c r="AT455" s="255" t="s">
        <v>225</v>
      </c>
      <c r="AU455" s="255" t="s">
        <v>85</v>
      </c>
      <c r="AV455" s="14" t="s">
        <v>85</v>
      </c>
      <c r="AW455" s="14" t="s">
        <v>38</v>
      </c>
      <c r="AX455" s="14" t="s">
        <v>76</v>
      </c>
      <c r="AY455" s="255" t="s">
        <v>214</v>
      </c>
    </row>
    <row r="456" s="14" customFormat="1">
      <c r="A456" s="14"/>
      <c r="B456" s="245"/>
      <c r="C456" s="246"/>
      <c r="D456" s="236" t="s">
        <v>225</v>
      </c>
      <c r="E456" s="247" t="s">
        <v>32</v>
      </c>
      <c r="F456" s="248" t="s">
        <v>1018</v>
      </c>
      <c r="G456" s="246"/>
      <c r="H456" s="249">
        <v>2.1000000000000001</v>
      </c>
      <c r="I456" s="250"/>
      <c r="J456" s="246"/>
      <c r="K456" s="246"/>
      <c r="L456" s="251"/>
      <c r="M456" s="252"/>
      <c r="N456" s="253"/>
      <c r="O456" s="253"/>
      <c r="P456" s="253"/>
      <c r="Q456" s="253"/>
      <c r="R456" s="253"/>
      <c r="S456" s="253"/>
      <c r="T456" s="254"/>
      <c r="U456" s="14"/>
      <c r="V456" s="14"/>
      <c r="W456" s="14"/>
      <c r="X456" s="14"/>
      <c r="Y456" s="14"/>
      <c r="Z456" s="14"/>
      <c r="AA456" s="14"/>
      <c r="AB456" s="14"/>
      <c r="AC456" s="14"/>
      <c r="AD456" s="14"/>
      <c r="AE456" s="14"/>
      <c r="AT456" s="255" t="s">
        <v>225</v>
      </c>
      <c r="AU456" s="255" t="s">
        <v>85</v>
      </c>
      <c r="AV456" s="14" t="s">
        <v>85</v>
      </c>
      <c r="AW456" s="14" t="s">
        <v>38</v>
      </c>
      <c r="AX456" s="14" t="s">
        <v>76</v>
      </c>
      <c r="AY456" s="255" t="s">
        <v>214</v>
      </c>
    </row>
    <row r="457" s="14" customFormat="1">
      <c r="A457" s="14"/>
      <c r="B457" s="245"/>
      <c r="C457" s="246"/>
      <c r="D457" s="236" t="s">
        <v>225</v>
      </c>
      <c r="E457" s="247" t="s">
        <v>32</v>
      </c>
      <c r="F457" s="248" t="s">
        <v>1023</v>
      </c>
      <c r="G457" s="246"/>
      <c r="H457" s="249">
        <v>2.8799999999999999</v>
      </c>
      <c r="I457" s="250"/>
      <c r="J457" s="246"/>
      <c r="K457" s="246"/>
      <c r="L457" s="251"/>
      <c r="M457" s="252"/>
      <c r="N457" s="253"/>
      <c r="O457" s="253"/>
      <c r="P457" s="253"/>
      <c r="Q457" s="253"/>
      <c r="R457" s="253"/>
      <c r="S457" s="253"/>
      <c r="T457" s="254"/>
      <c r="U457" s="14"/>
      <c r="V457" s="14"/>
      <c r="W457" s="14"/>
      <c r="X457" s="14"/>
      <c r="Y457" s="14"/>
      <c r="Z457" s="14"/>
      <c r="AA457" s="14"/>
      <c r="AB457" s="14"/>
      <c r="AC457" s="14"/>
      <c r="AD457" s="14"/>
      <c r="AE457" s="14"/>
      <c r="AT457" s="255" t="s">
        <v>225</v>
      </c>
      <c r="AU457" s="255" t="s">
        <v>85</v>
      </c>
      <c r="AV457" s="14" t="s">
        <v>85</v>
      </c>
      <c r="AW457" s="14" t="s">
        <v>38</v>
      </c>
      <c r="AX457" s="14" t="s">
        <v>76</v>
      </c>
      <c r="AY457" s="255" t="s">
        <v>214</v>
      </c>
    </row>
    <row r="458" s="14" customFormat="1">
      <c r="A458" s="14"/>
      <c r="B458" s="245"/>
      <c r="C458" s="246"/>
      <c r="D458" s="236" t="s">
        <v>225</v>
      </c>
      <c r="E458" s="247" t="s">
        <v>32</v>
      </c>
      <c r="F458" s="248" t="s">
        <v>1024</v>
      </c>
      <c r="G458" s="246"/>
      <c r="H458" s="249">
        <v>3.2999999999999998</v>
      </c>
      <c r="I458" s="250"/>
      <c r="J458" s="246"/>
      <c r="K458" s="246"/>
      <c r="L458" s="251"/>
      <c r="M458" s="252"/>
      <c r="N458" s="253"/>
      <c r="O458" s="253"/>
      <c r="P458" s="253"/>
      <c r="Q458" s="253"/>
      <c r="R458" s="253"/>
      <c r="S458" s="253"/>
      <c r="T458" s="254"/>
      <c r="U458" s="14"/>
      <c r="V458" s="14"/>
      <c r="W458" s="14"/>
      <c r="X458" s="14"/>
      <c r="Y458" s="14"/>
      <c r="Z458" s="14"/>
      <c r="AA458" s="14"/>
      <c r="AB458" s="14"/>
      <c r="AC458" s="14"/>
      <c r="AD458" s="14"/>
      <c r="AE458" s="14"/>
      <c r="AT458" s="255" t="s">
        <v>225</v>
      </c>
      <c r="AU458" s="255" t="s">
        <v>85</v>
      </c>
      <c r="AV458" s="14" t="s">
        <v>85</v>
      </c>
      <c r="AW458" s="14" t="s">
        <v>38</v>
      </c>
      <c r="AX458" s="14" t="s">
        <v>76</v>
      </c>
      <c r="AY458" s="255" t="s">
        <v>214</v>
      </c>
    </row>
    <row r="459" s="14" customFormat="1">
      <c r="A459" s="14"/>
      <c r="B459" s="245"/>
      <c r="C459" s="246"/>
      <c r="D459" s="236" t="s">
        <v>225</v>
      </c>
      <c r="E459" s="247" t="s">
        <v>32</v>
      </c>
      <c r="F459" s="248" t="s">
        <v>1025</v>
      </c>
      <c r="G459" s="246"/>
      <c r="H459" s="249">
        <v>3.3599999999999999</v>
      </c>
      <c r="I459" s="250"/>
      <c r="J459" s="246"/>
      <c r="K459" s="246"/>
      <c r="L459" s="251"/>
      <c r="M459" s="252"/>
      <c r="N459" s="253"/>
      <c r="O459" s="253"/>
      <c r="P459" s="253"/>
      <c r="Q459" s="253"/>
      <c r="R459" s="253"/>
      <c r="S459" s="253"/>
      <c r="T459" s="254"/>
      <c r="U459" s="14"/>
      <c r="V459" s="14"/>
      <c r="W459" s="14"/>
      <c r="X459" s="14"/>
      <c r="Y459" s="14"/>
      <c r="Z459" s="14"/>
      <c r="AA459" s="14"/>
      <c r="AB459" s="14"/>
      <c r="AC459" s="14"/>
      <c r="AD459" s="14"/>
      <c r="AE459" s="14"/>
      <c r="AT459" s="255" t="s">
        <v>225</v>
      </c>
      <c r="AU459" s="255" t="s">
        <v>85</v>
      </c>
      <c r="AV459" s="14" t="s">
        <v>85</v>
      </c>
      <c r="AW459" s="14" t="s">
        <v>38</v>
      </c>
      <c r="AX459" s="14" t="s">
        <v>76</v>
      </c>
      <c r="AY459" s="255" t="s">
        <v>214</v>
      </c>
    </row>
    <row r="460" s="14" customFormat="1">
      <c r="A460" s="14"/>
      <c r="B460" s="245"/>
      <c r="C460" s="246"/>
      <c r="D460" s="236" t="s">
        <v>225</v>
      </c>
      <c r="E460" s="247" t="s">
        <v>32</v>
      </c>
      <c r="F460" s="248" t="s">
        <v>1020</v>
      </c>
      <c r="G460" s="246"/>
      <c r="H460" s="249">
        <v>1.3999999999999999</v>
      </c>
      <c r="I460" s="250"/>
      <c r="J460" s="246"/>
      <c r="K460" s="246"/>
      <c r="L460" s="251"/>
      <c r="M460" s="252"/>
      <c r="N460" s="253"/>
      <c r="O460" s="253"/>
      <c r="P460" s="253"/>
      <c r="Q460" s="253"/>
      <c r="R460" s="253"/>
      <c r="S460" s="253"/>
      <c r="T460" s="254"/>
      <c r="U460" s="14"/>
      <c r="V460" s="14"/>
      <c r="W460" s="14"/>
      <c r="X460" s="14"/>
      <c r="Y460" s="14"/>
      <c r="Z460" s="14"/>
      <c r="AA460" s="14"/>
      <c r="AB460" s="14"/>
      <c r="AC460" s="14"/>
      <c r="AD460" s="14"/>
      <c r="AE460" s="14"/>
      <c r="AT460" s="255" t="s">
        <v>225</v>
      </c>
      <c r="AU460" s="255" t="s">
        <v>85</v>
      </c>
      <c r="AV460" s="14" t="s">
        <v>85</v>
      </c>
      <c r="AW460" s="14" t="s">
        <v>38</v>
      </c>
      <c r="AX460" s="14" t="s">
        <v>76</v>
      </c>
      <c r="AY460" s="255" t="s">
        <v>214</v>
      </c>
    </row>
    <row r="461" s="14" customFormat="1">
      <c r="A461" s="14"/>
      <c r="B461" s="245"/>
      <c r="C461" s="246"/>
      <c r="D461" s="236" t="s">
        <v>225</v>
      </c>
      <c r="E461" s="247" t="s">
        <v>32</v>
      </c>
      <c r="F461" s="248" t="s">
        <v>1021</v>
      </c>
      <c r="G461" s="246"/>
      <c r="H461" s="249">
        <v>3.0800000000000001</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225</v>
      </c>
      <c r="AU461" s="255" t="s">
        <v>85</v>
      </c>
      <c r="AV461" s="14" t="s">
        <v>85</v>
      </c>
      <c r="AW461" s="14" t="s">
        <v>38</v>
      </c>
      <c r="AX461" s="14" t="s">
        <v>76</v>
      </c>
      <c r="AY461" s="255" t="s">
        <v>214</v>
      </c>
    </row>
    <row r="462" s="14" customFormat="1">
      <c r="A462" s="14"/>
      <c r="B462" s="245"/>
      <c r="C462" s="246"/>
      <c r="D462" s="236" t="s">
        <v>225</v>
      </c>
      <c r="E462" s="247" t="s">
        <v>32</v>
      </c>
      <c r="F462" s="248" t="s">
        <v>1026</v>
      </c>
      <c r="G462" s="246"/>
      <c r="H462" s="249">
        <v>1.76</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225</v>
      </c>
      <c r="AU462" s="255" t="s">
        <v>85</v>
      </c>
      <c r="AV462" s="14" t="s">
        <v>85</v>
      </c>
      <c r="AW462" s="14" t="s">
        <v>38</v>
      </c>
      <c r="AX462" s="14" t="s">
        <v>76</v>
      </c>
      <c r="AY462" s="255" t="s">
        <v>214</v>
      </c>
    </row>
    <row r="463" s="13" customFormat="1">
      <c r="A463" s="13"/>
      <c r="B463" s="234"/>
      <c r="C463" s="235"/>
      <c r="D463" s="236" t="s">
        <v>225</v>
      </c>
      <c r="E463" s="237" t="s">
        <v>32</v>
      </c>
      <c r="F463" s="238" t="s">
        <v>906</v>
      </c>
      <c r="G463" s="235"/>
      <c r="H463" s="237" t="s">
        <v>32</v>
      </c>
      <c r="I463" s="239"/>
      <c r="J463" s="235"/>
      <c r="K463" s="235"/>
      <c r="L463" s="240"/>
      <c r="M463" s="241"/>
      <c r="N463" s="242"/>
      <c r="O463" s="242"/>
      <c r="P463" s="242"/>
      <c r="Q463" s="242"/>
      <c r="R463" s="242"/>
      <c r="S463" s="242"/>
      <c r="T463" s="243"/>
      <c r="U463" s="13"/>
      <c r="V463" s="13"/>
      <c r="W463" s="13"/>
      <c r="X463" s="13"/>
      <c r="Y463" s="13"/>
      <c r="Z463" s="13"/>
      <c r="AA463" s="13"/>
      <c r="AB463" s="13"/>
      <c r="AC463" s="13"/>
      <c r="AD463" s="13"/>
      <c r="AE463" s="13"/>
      <c r="AT463" s="244" t="s">
        <v>225</v>
      </c>
      <c r="AU463" s="244" t="s">
        <v>85</v>
      </c>
      <c r="AV463" s="13" t="s">
        <v>83</v>
      </c>
      <c r="AW463" s="13" t="s">
        <v>38</v>
      </c>
      <c r="AX463" s="13" t="s">
        <v>76</v>
      </c>
      <c r="AY463" s="244" t="s">
        <v>214</v>
      </c>
    </row>
    <row r="464" s="14" customFormat="1">
      <c r="A464" s="14"/>
      <c r="B464" s="245"/>
      <c r="C464" s="246"/>
      <c r="D464" s="236" t="s">
        <v>225</v>
      </c>
      <c r="E464" s="247" t="s">
        <v>32</v>
      </c>
      <c r="F464" s="248" t="s">
        <v>1027</v>
      </c>
      <c r="G464" s="246"/>
      <c r="H464" s="249">
        <v>1.5600000000000001</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225</v>
      </c>
      <c r="AU464" s="255" t="s">
        <v>85</v>
      </c>
      <c r="AV464" s="14" t="s">
        <v>85</v>
      </c>
      <c r="AW464" s="14" t="s">
        <v>38</v>
      </c>
      <c r="AX464" s="14" t="s">
        <v>76</v>
      </c>
      <c r="AY464" s="255" t="s">
        <v>214</v>
      </c>
    </row>
    <row r="465" s="14" customFormat="1">
      <c r="A465" s="14"/>
      <c r="B465" s="245"/>
      <c r="C465" s="246"/>
      <c r="D465" s="236" t="s">
        <v>225</v>
      </c>
      <c r="E465" s="247" t="s">
        <v>32</v>
      </c>
      <c r="F465" s="248" t="s">
        <v>1028</v>
      </c>
      <c r="G465" s="246"/>
      <c r="H465" s="249">
        <v>4.7400000000000002</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225</v>
      </c>
      <c r="AU465" s="255" t="s">
        <v>85</v>
      </c>
      <c r="AV465" s="14" t="s">
        <v>85</v>
      </c>
      <c r="AW465" s="14" t="s">
        <v>38</v>
      </c>
      <c r="AX465" s="14" t="s">
        <v>76</v>
      </c>
      <c r="AY465" s="255" t="s">
        <v>214</v>
      </c>
    </row>
    <row r="466" s="14" customFormat="1">
      <c r="A466" s="14"/>
      <c r="B466" s="245"/>
      <c r="C466" s="246"/>
      <c r="D466" s="236" t="s">
        <v>225</v>
      </c>
      <c r="E466" s="247" t="s">
        <v>32</v>
      </c>
      <c r="F466" s="248" t="s">
        <v>1018</v>
      </c>
      <c r="G466" s="246"/>
      <c r="H466" s="249">
        <v>2.1000000000000001</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225</v>
      </c>
      <c r="AU466" s="255" t="s">
        <v>85</v>
      </c>
      <c r="AV466" s="14" t="s">
        <v>85</v>
      </c>
      <c r="AW466" s="14" t="s">
        <v>38</v>
      </c>
      <c r="AX466" s="14" t="s">
        <v>76</v>
      </c>
      <c r="AY466" s="255" t="s">
        <v>214</v>
      </c>
    </row>
    <row r="467" s="14" customFormat="1">
      <c r="A467" s="14"/>
      <c r="B467" s="245"/>
      <c r="C467" s="246"/>
      <c r="D467" s="236" t="s">
        <v>225</v>
      </c>
      <c r="E467" s="247" t="s">
        <v>32</v>
      </c>
      <c r="F467" s="248" t="s">
        <v>1023</v>
      </c>
      <c r="G467" s="246"/>
      <c r="H467" s="249">
        <v>2.8799999999999999</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225</v>
      </c>
      <c r="AU467" s="255" t="s">
        <v>85</v>
      </c>
      <c r="AV467" s="14" t="s">
        <v>85</v>
      </c>
      <c r="AW467" s="14" t="s">
        <v>38</v>
      </c>
      <c r="AX467" s="14" t="s">
        <v>76</v>
      </c>
      <c r="AY467" s="255" t="s">
        <v>214</v>
      </c>
    </row>
    <row r="468" s="14" customFormat="1">
      <c r="A468" s="14"/>
      <c r="B468" s="245"/>
      <c r="C468" s="246"/>
      <c r="D468" s="236" t="s">
        <v>225</v>
      </c>
      <c r="E468" s="247" t="s">
        <v>32</v>
      </c>
      <c r="F468" s="248" t="s">
        <v>1024</v>
      </c>
      <c r="G468" s="246"/>
      <c r="H468" s="249">
        <v>3.2999999999999998</v>
      </c>
      <c r="I468" s="250"/>
      <c r="J468" s="246"/>
      <c r="K468" s="246"/>
      <c r="L468" s="251"/>
      <c r="M468" s="252"/>
      <c r="N468" s="253"/>
      <c r="O468" s="253"/>
      <c r="P468" s="253"/>
      <c r="Q468" s="253"/>
      <c r="R468" s="253"/>
      <c r="S468" s="253"/>
      <c r="T468" s="254"/>
      <c r="U468" s="14"/>
      <c r="V468" s="14"/>
      <c r="W468" s="14"/>
      <c r="X468" s="14"/>
      <c r="Y468" s="14"/>
      <c r="Z468" s="14"/>
      <c r="AA468" s="14"/>
      <c r="AB468" s="14"/>
      <c r="AC468" s="14"/>
      <c r="AD468" s="14"/>
      <c r="AE468" s="14"/>
      <c r="AT468" s="255" t="s">
        <v>225</v>
      </c>
      <c r="AU468" s="255" t="s">
        <v>85</v>
      </c>
      <c r="AV468" s="14" t="s">
        <v>85</v>
      </c>
      <c r="AW468" s="14" t="s">
        <v>38</v>
      </c>
      <c r="AX468" s="14" t="s">
        <v>76</v>
      </c>
      <c r="AY468" s="255" t="s">
        <v>214</v>
      </c>
    </row>
    <row r="469" s="14" customFormat="1">
      <c r="A469" s="14"/>
      <c r="B469" s="245"/>
      <c r="C469" s="246"/>
      <c r="D469" s="236" t="s">
        <v>225</v>
      </c>
      <c r="E469" s="247" t="s">
        <v>32</v>
      </c>
      <c r="F469" s="248" t="s">
        <v>1029</v>
      </c>
      <c r="G469" s="246"/>
      <c r="H469" s="249">
        <v>3.3599999999999999</v>
      </c>
      <c r="I469" s="250"/>
      <c r="J469" s="246"/>
      <c r="K469" s="246"/>
      <c r="L469" s="251"/>
      <c r="M469" s="252"/>
      <c r="N469" s="253"/>
      <c r="O469" s="253"/>
      <c r="P469" s="253"/>
      <c r="Q469" s="253"/>
      <c r="R469" s="253"/>
      <c r="S469" s="253"/>
      <c r="T469" s="254"/>
      <c r="U469" s="14"/>
      <c r="V469" s="14"/>
      <c r="W469" s="14"/>
      <c r="X469" s="14"/>
      <c r="Y469" s="14"/>
      <c r="Z469" s="14"/>
      <c r="AA469" s="14"/>
      <c r="AB469" s="14"/>
      <c r="AC469" s="14"/>
      <c r="AD469" s="14"/>
      <c r="AE469" s="14"/>
      <c r="AT469" s="255" t="s">
        <v>225</v>
      </c>
      <c r="AU469" s="255" t="s">
        <v>85</v>
      </c>
      <c r="AV469" s="14" t="s">
        <v>85</v>
      </c>
      <c r="AW469" s="14" t="s">
        <v>38</v>
      </c>
      <c r="AX469" s="14" t="s">
        <v>76</v>
      </c>
      <c r="AY469" s="255" t="s">
        <v>214</v>
      </c>
    </row>
    <row r="470" s="14" customFormat="1">
      <c r="A470" s="14"/>
      <c r="B470" s="245"/>
      <c r="C470" s="246"/>
      <c r="D470" s="236" t="s">
        <v>225</v>
      </c>
      <c r="E470" s="247" t="s">
        <v>32</v>
      </c>
      <c r="F470" s="248" t="s">
        <v>1030</v>
      </c>
      <c r="G470" s="246"/>
      <c r="H470" s="249">
        <v>1.3999999999999999</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225</v>
      </c>
      <c r="AU470" s="255" t="s">
        <v>85</v>
      </c>
      <c r="AV470" s="14" t="s">
        <v>85</v>
      </c>
      <c r="AW470" s="14" t="s">
        <v>38</v>
      </c>
      <c r="AX470" s="14" t="s">
        <v>76</v>
      </c>
      <c r="AY470" s="255" t="s">
        <v>214</v>
      </c>
    </row>
    <row r="471" s="14" customFormat="1">
      <c r="A471" s="14"/>
      <c r="B471" s="245"/>
      <c r="C471" s="246"/>
      <c r="D471" s="236" t="s">
        <v>225</v>
      </c>
      <c r="E471" s="247" t="s">
        <v>32</v>
      </c>
      <c r="F471" s="248" t="s">
        <v>1031</v>
      </c>
      <c r="G471" s="246"/>
      <c r="H471" s="249">
        <v>1.54</v>
      </c>
      <c r="I471" s="250"/>
      <c r="J471" s="246"/>
      <c r="K471" s="246"/>
      <c r="L471" s="251"/>
      <c r="M471" s="252"/>
      <c r="N471" s="253"/>
      <c r="O471" s="253"/>
      <c r="P471" s="253"/>
      <c r="Q471" s="253"/>
      <c r="R471" s="253"/>
      <c r="S471" s="253"/>
      <c r="T471" s="254"/>
      <c r="U471" s="14"/>
      <c r="V471" s="14"/>
      <c r="W471" s="14"/>
      <c r="X471" s="14"/>
      <c r="Y471" s="14"/>
      <c r="Z471" s="14"/>
      <c r="AA471" s="14"/>
      <c r="AB471" s="14"/>
      <c r="AC471" s="14"/>
      <c r="AD471" s="14"/>
      <c r="AE471" s="14"/>
      <c r="AT471" s="255" t="s">
        <v>225</v>
      </c>
      <c r="AU471" s="255" t="s">
        <v>85</v>
      </c>
      <c r="AV471" s="14" t="s">
        <v>85</v>
      </c>
      <c r="AW471" s="14" t="s">
        <v>38</v>
      </c>
      <c r="AX471" s="14" t="s">
        <v>76</v>
      </c>
      <c r="AY471" s="255" t="s">
        <v>214</v>
      </c>
    </row>
    <row r="472" s="14" customFormat="1">
      <c r="A472" s="14"/>
      <c r="B472" s="245"/>
      <c r="C472" s="246"/>
      <c r="D472" s="236" t="s">
        <v>225</v>
      </c>
      <c r="E472" s="247" t="s">
        <v>32</v>
      </c>
      <c r="F472" s="248" t="s">
        <v>1026</v>
      </c>
      <c r="G472" s="246"/>
      <c r="H472" s="249">
        <v>1.76</v>
      </c>
      <c r="I472" s="250"/>
      <c r="J472" s="246"/>
      <c r="K472" s="246"/>
      <c r="L472" s="251"/>
      <c r="M472" s="252"/>
      <c r="N472" s="253"/>
      <c r="O472" s="253"/>
      <c r="P472" s="253"/>
      <c r="Q472" s="253"/>
      <c r="R472" s="253"/>
      <c r="S472" s="253"/>
      <c r="T472" s="254"/>
      <c r="U472" s="14"/>
      <c r="V472" s="14"/>
      <c r="W472" s="14"/>
      <c r="X472" s="14"/>
      <c r="Y472" s="14"/>
      <c r="Z472" s="14"/>
      <c r="AA472" s="14"/>
      <c r="AB472" s="14"/>
      <c r="AC472" s="14"/>
      <c r="AD472" s="14"/>
      <c r="AE472" s="14"/>
      <c r="AT472" s="255" t="s">
        <v>225</v>
      </c>
      <c r="AU472" s="255" t="s">
        <v>85</v>
      </c>
      <c r="AV472" s="14" t="s">
        <v>85</v>
      </c>
      <c r="AW472" s="14" t="s">
        <v>38</v>
      </c>
      <c r="AX472" s="14" t="s">
        <v>76</v>
      </c>
      <c r="AY472" s="255" t="s">
        <v>214</v>
      </c>
    </row>
    <row r="473" s="13" customFormat="1">
      <c r="A473" s="13"/>
      <c r="B473" s="234"/>
      <c r="C473" s="235"/>
      <c r="D473" s="236" t="s">
        <v>225</v>
      </c>
      <c r="E473" s="237" t="s">
        <v>32</v>
      </c>
      <c r="F473" s="238" t="s">
        <v>912</v>
      </c>
      <c r="G473" s="235"/>
      <c r="H473" s="237" t="s">
        <v>32</v>
      </c>
      <c r="I473" s="239"/>
      <c r="J473" s="235"/>
      <c r="K473" s="235"/>
      <c r="L473" s="240"/>
      <c r="M473" s="241"/>
      <c r="N473" s="242"/>
      <c r="O473" s="242"/>
      <c r="P473" s="242"/>
      <c r="Q473" s="242"/>
      <c r="R473" s="242"/>
      <c r="S473" s="242"/>
      <c r="T473" s="243"/>
      <c r="U473" s="13"/>
      <c r="V473" s="13"/>
      <c r="W473" s="13"/>
      <c r="X473" s="13"/>
      <c r="Y473" s="13"/>
      <c r="Z473" s="13"/>
      <c r="AA473" s="13"/>
      <c r="AB473" s="13"/>
      <c r="AC473" s="13"/>
      <c r="AD473" s="13"/>
      <c r="AE473" s="13"/>
      <c r="AT473" s="244" t="s">
        <v>225</v>
      </c>
      <c r="AU473" s="244" t="s">
        <v>85</v>
      </c>
      <c r="AV473" s="13" t="s">
        <v>83</v>
      </c>
      <c r="AW473" s="13" t="s">
        <v>38</v>
      </c>
      <c r="AX473" s="13" t="s">
        <v>76</v>
      </c>
      <c r="AY473" s="244" t="s">
        <v>214</v>
      </c>
    </row>
    <row r="474" s="14" customFormat="1">
      <c r="A474" s="14"/>
      <c r="B474" s="245"/>
      <c r="C474" s="246"/>
      <c r="D474" s="236" t="s">
        <v>225</v>
      </c>
      <c r="E474" s="247" t="s">
        <v>32</v>
      </c>
      <c r="F474" s="248" t="s">
        <v>1027</v>
      </c>
      <c r="G474" s="246"/>
      <c r="H474" s="249">
        <v>1.5600000000000001</v>
      </c>
      <c r="I474" s="250"/>
      <c r="J474" s="246"/>
      <c r="K474" s="246"/>
      <c r="L474" s="251"/>
      <c r="M474" s="252"/>
      <c r="N474" s="253"/>
      <c r="O474" s="253"/>
      <c r="P474" s="253"/>
      <c r="Q474" s="253"/>
      <c r="R474" s="253"/>
      <c r="S474" s="253"/>
      <c r="T474" s="254"/>
      <c r="U474" s="14"/>
      <c r="V474" s="14"/>
      <c r="W474" s="14"/>
      <c r="X474" s="14"/>
      <c r="Y474" s="14"/>
      <c r="Z474" s="14"/>
      <c r="AA474" s="14"/>
      <c r="AB474" s="14"/>
      <c r="AC474" s="14"/>
      <c r="AD474" s="14"/>
      <c r="AE474" s="14"/>
      <c r="AT474" s="255" t="s">
        <v>225</v>
      </c>
      <c r="AU474" s="255" t="s">
        <v>85</v>
      </c>
      <c r="AV474" s="14" t="s">
        <v>85</v>
      </c>
      <c r="AW474" s="14" t="s">
        <v>38</v>
      </c>
      <c r="AX474" s="14" t="s">
        <v>76</v>
      </c>
      <c r="AY474" s="255" t="s">
        <v>214</v>
      </c>
    </row>
    <row r="475" s="14" customFormat="1">
      <c r="A475" s="14"/>
      <c r="B475" s="245"/>
      <c r="C475" s="246"/>
      <c r="D475" s="236" t="s">
        <v>225</v>
      </c>
      <c r="E475" s="247" t="s">
        <v>32</v>
      </c>
      <c r="F475" s="248" t="s">
        <v>1028</v>
      </c>
      <c r="G475" s="246"/>
      <c r="H475" s="249">
        <v>4.7400000000000002</v>
      </c>
      <c r="I475" s="250"/>
      <c r="J475" s="246"/>
      <c r="K475" s="246"/>
      <c r="L475" s="251"/>
      <c r="M475" s="252"/>
      <c r="N475" s="253"/>
      <c r="O475" s="253"/>
      <c r="P475" s="253"/>
      <c r="Q475" s="253"/>
      <c r="R475" s="253"/>
      <c r="S475" s="253"/>
      <c r="T475" s="254"/>
      <c r="U475" s="14"/>
      <c r="V475" s="14"/>
      <c r="W475" s="14"/>
      <c r="X475" s="14"/>
      <c r="Y475" s="14"/>
      <c r="Z475" s="14"/>
      <c r="AA475" s="14"/>
      <c r="AB475" s="14"/>
      <c r="AC475" s="14"/>
      <c r="AD475" s="14"/>
      <c r="AE475" s="14"/>
      <c r="AT475" s="255" t="s">
        <v>225</v>
      </c>
      <c r="AU475" s="255" t="s">
        <v>85</v>
      </c>
      <c r="AV475" s="14" t="s">
        <v>85</v>
      </c>
      <c r="AW475" s="14" t="s">
        <v>38</v>
      </c>
      <c r="AX475" s="14" t="s">
        <v>76</v>
      </c>
      <c r="AY475" s="255" t="s">
        <v>214</v>
      </c>
    </row>
    <row r="476" s="14" customFormat="1">
      <c r="A476" s="14"/>
      <c r="B476" s="245"/>
      <c r="C476" s="246"/>
      <c r="D476" s="236" t="s">
        <v>225</v>
      </c>
      <c r="E476" s="247" t="s">
        <v>32</v>
      </c>
      <c r="F476" s="248" t="s">
        <v>1018</v>
      </c>
      <c r="G476" s="246"/>
      <c r="H476" s="249">
        <v>2.1000000000000001</v>
      </c>
      <c r="I476" s="250"/>
      <c r="J476" s="246"/>
      <c r="K476" s="246"/>
      <c r="L476" s="251"/>
      <c r="M476" s="252"/>
      <c r="N476" s="253"/>
      <c r="O476" s="253"/>
      <c r="P476" s="253"/>
      <c r="Q476" s="253"/>
      <c r="R476" s="253"/>
      <c r="S476" s="253"/>
      <c r="T476" s="254"/>
      <c r="U476" s="14"/>
      <c r="V476" s="14"/>
      <c r="W476" s="14"/>
      <c r="X476" s="14"/>
      <c r="Y476" s="14"/>
      <c r="Z476" s="14"/>
      <c r="AA476" s="14"/>
      <c r="AB476" s="14"/>
      <c r="AC476" s="14"/>
      <c r="AD476" s="14"/>
      <c r="AE476" s="14"/>
      <c r="AT476" s="255" t="s">
        <v>225</v>
      </c>
      <c r="AU476" s="255" t="s">
        <v>85</v>
      </c>
      <c r="AV476" s="14" t="s">
        <v>85</v>
      </c>
      <c r="AW476" s="14" t="s">
        <v>38</v>
      </c>
      <c r="AX476" s="14" t="s">
        <v>76</v>
      </c>
      <c r="AY476" s="255" t="s">
        <v>214</v>
      </c>
    </row>
    <row r="477" s="14" customFormat="1">
      <c r="A477" s="14"/>
      <c r="B477" s="245"/>
      <c r="C477" s="246"/>
      <c r="D477" s="236" t="s">
        <v>225</v>
      </c>
      <c r="E477" s="247" t="s">
        <v>32</v>
      </c>
      <c r="F477" s="248" t="s">
        <v>1023</v>
      </c>
      <c r="G477" s="246"/>
      <c r="H477" s="249">
        <v>2.8799999999999999</v>
      </c>
      <c r="I477" s="250"/>
      <c r="J477" s="246"/>
      <c r="K477" s="246"/>
      <c r="L477" s="251"/>
      <c r="M477" s="252"/>
      <c r="N477" s="253"/>
      <c r="O477" s="253"/>
      <c r="P477" s="253"/>
      <c r="Q477" s="253"/>
      <c r="R477" s="253"/>
      <c r="S477" s="253"/>
      <c r="T477" s="254"/>
      <c r="U477" s="14"/>
      <c r="V477" s="14"/>
      <c r="W477" s="14"/>
      <c r="X477" s="14"/>
      <c r="Y477" s="14"/>
      <c r="Z477" s="14"/>
      <c r="AA477" s="14"/>
      <c r="AB477" s="14"/>
      <c r="AC477" s="14"/>
      <c r="AD477" s="14"/>
      <c r="AE477" s="14"/>
      <c r="AT477" s="255" t="s">
        <v>225</v>
      </c>
      <c r="AU477" s="255" t="s">
        <v>85</v>
      </c>
      <c r="AV477" s="14" t="s">
        <v>85</v>
      </c>
      <c r="AW477" s="14" t="s">
        <v>38</v>
      </c>
      <c r="AX477" s="14" t="s">
        <v>76</v>
      </c>
      <c r="AY477" s="255" t="s">
        <v>214</v>
      </c>
    </row>
    <row r="478" s="14" customFormat="1">
      <c r="A478" s="14"/>
      <c r="B478" s="245"/>
      <c r="C478" s="246"/>
      <c r="D478" s="236" t="s">
        <v>225</v>
      </c>
      <c r="E478" s="247" t="s">
        <v>32</v>
      </c>
      <c r="F478" s="248" t="s">
        <v>1024</v>
      </c>
      <c r="G478" s="246"/>
      <c r="H478" s="249">
        <v>3.2999999999999998</v>
      </c>
      <c r="I478" s="250"/>
      <c r="J478" s="246"/>
      <c r="K478" s="246"/>
      <c r="L478" s="251"/>
      <c r="M478" s="252"/>
      <c r="N478" s="253"/>
      <c r="O478" s="253"/>
      <c r="P478" s="253"/>
      <c r="Q478" s="253"/>
      <c r="R478" s="253"/>
      <c r="S478" s="253"/>
      <c r="T478" s="254"/>
      <c r="U478" s="14"/>
      <c r="V478" s="14"/>
      <c r="W478" s="14"/>
      <c r="X478" s="14"/>
      <c r="Y478" s="14"/>
      <c r="Z478" s="14"/>
      <c r="AA478" s="14"/>
      <c r="AB478" s="14"/>
      <c r="AC478" s="14"/>
      <c r="AD478" s="14"/>
      <c r="AE478" s="14"/>
      <c r="AT478" s="255" t="s">
        <v>225</v>
      </c>
      <c r="AU478" s="255" t="s">
        <v>85</v>
      </c>
      <c r="AV478" s="14" t="s">
        <v>85</v>
      </c>
      <c r="AW478" s="14" t="s">
        <v>38</v>
      </c>
      <c r="AX478" s="14" t="s">
        <v>76</v>
      </c>
      <c r="AY478" s="255" t="s">
        <v>214</v>
      </c>
    </row>
    <row r="479" s="14" customFormat="1">
      <c r="A479" s="14"/>
      <c r="B479" s="245"/>
      <c r="C479" s="246"/>
      <c r="D479" s="236" t="s">
        <v>225</v>
      </c>
      <c r="E479" s="247" t="s">
        <v>32</v>
      </c>
      <c r="F479" s="248" t="s">
        <v>1029</v>
      </c>
      <c r="G479" s="246"/>
      <c r="H479" s="249">
        <v>3.3599999999999999</v>
      </c>
      <c r="I479" s="250"/>
      <c r="J479" s="246"/>
      <c r="K479" s="246"/>
      <c r="L479" s="251"/>
      <c r="M479" s="252"/>
      <c r="N479" s="253"/>
      <c r="O479" s="253"/>
      <c r="P479" s="253"/>
      <c r="Q479" s="253"/>
      <c r="R479" s="253"/>
      <c r="S479" s="253"/>
      <c r="T479" s="254"/>
      <c r="U479" s="14"/>
      <c r="V479" s="14"/>
      <c r="W479" s="14"/>
      <c r="X479" s="14"/>
      <c r="Y479" s="14"/>
      <c r="Z479" s="14"/>
      <c r="AA479" s="14"/>
      <c r="AB479" s="14"/>
      <c r="AC479" s="14"/>
      <c r="AD479" s="14"/>
      <c r="AE479" s="14"/>
      <c r="AT479" s="255" t="s">
        <v>225</v>
      </c>
      <c r="AU479" s="255" t="s">
        <v>85</v>
      </c>
      <c r="AV479" s="14" t="s">
        <v>85</v>
      </c>
      <c r="AW479" s="14" t="s">
        <v>38</v>
      </c>
      <c r="AX479" s="14" t="s">
        <v>76</v>
      </c>
      <c r="AY479" s="255" t="s">
        <v>214</v>
      </c>
    </row>
    <row r="480" s="14" customFormat="1">
      <c r="A480" s="14"/>
      <c r="B480" s="245"/>
      <c r="C480" s="246"/>
      <c r="D480" s="236" t="s">
        <v>225</v>
      </c>
      <c r="E480" s="247" t="s">
        <v>32</v>
      </c>
      <c r="F480" s="248" t="s">
        <v>1030</v>
      </c>
      <c r="G480" s="246"/>
      <c r="H480" s="249">
        <v>1.3999999999999999</v>
      </c>
      <c r="I480" s="250"/>
      <c r="J480" s="246"/>
      <c r="K480" s="246"/>
      <c r="L480" s="251"/>
      <c r="M480" s="252"/>
      <c r="N480" s="253"/>
      <c r="O480" s="253"/>
      <c r="P480" s="253"/>
      <c r="Q480" s="253"/>
      <c r="R480" s="253"/>
      <c r="S480" s="253"/>
      <c r="T480" s="254"/>
      <c r="U480" s="14"/>
      <c r="V480" s="14"/>
      <c r="W480" s="14"/>
      <c r="X480" s="14"/>
      <c r="Y480" s="14"/>
      <c r="Z480" s="14"/>
      <c r="AA480" s="14"/>
      <c r="AB480" s="14"/>
      <c r="AC480" s="14"/>
      <c r="AD480" s="14"/>
      <c r="AE480" s="14"/>
      <c r="AT480" s="255" t="s">
        <v>225</v>
      </c>
      <c r="AU480" s="255" t="s">
        <v>85</v>
      </c>
      <c r="AV480" s="14" t="s">
        <v>85</v>
      </c>
      <c r="AW480" s="14" t="s">
        <v>38</v>
      </c>
      <c r="AX480" s="14" t="s">
        <v>76</v>
      </c>
      <c r="AY480" s="255" t="s">
        <v>214</v>
      </c>
    </row>
    <row r="481" s="14" customFormat="1">
      <c r="A481" s="14"/>
      <c r="B481" s="245"/>
      <c r="C481" s="246"/>
      <c r="D481" s="236" t="s">
        <v>225</v>
      </c>
      <c r="E481" s="247" t="s">
        <v>32</v>
      </c>
      <c r="F481" s="248" t="s">
        <v>1032</v>
      </c>
      <c r="G481" s="246"/>
      <c r="H481" s="249">
        <v>3.0800000000000001</v>
      </c>
      <c r="I481" s="250"/>
      <c r="J481" s="246"/>
      <c r="K481" s="246"/>
      <c r="L481" s="251"/>
      <c r="M481" s="252"/>
      <c r="N481" s="253"/>
      <c r="O481" s="253"/>
      <c r="P481" s="253"/>
      <c r="Q481" s="253"/>
      <c r="R481" s="253"/>
      <c r="S481" s="253"/>
      <c r="T481" s="254"/>
      <c r="U481" s="14"/>
      <c r="V481" s="14"/>
      <c r="W481" s="14"/>
      <c r="X481" s="14"/>
      <c r="Y481" s="14"/>
      <c r="Z481" s="14"/>
      <c r="AA481" s="14"/>
      <c r="AB481" s="14"/>
      <c r="AC481" s="14"/>
      <c r="AD481" s="14"/>
      <c r="AE481" s="14"/>
      <c r="AT481" s="255" t="s">
        <v>225</v>
      </c>
      <c r="AU481" s="255" t="s">
        <v>85</v>
      </c>
      <c r="AV481" s="14" t="s">
        <v>85</v>
      </c>
      <c r="AW481" s="14" t="s">
        <v>38</v>
      </c>
      <c r="AX481" s="14" t="s">
        <v>76</v>
      </c>
      <c r="AY481" s="255" t="s">
        <v>214</v>
      </c>
    </row>
    <row r="482" s="14" customFormat="1">
      <c r="A482" s="14"/>
      <c r="B482" s="245"/>
      <c r="C482" s="246"/>
      <c r="D482" s="236" t="s">
        <v>225</v>
      </c>
      <c r="E482" s="247" t="s">
        <v>32</v>
      </c>
      <c r="F482" s="248" t="s">
        <v>1026</v>
      </c>
      <c r="G482" s="246"/>
      <c r="H482" s="249">
        <v>1.76</v>
      </c>
      <c r="I482" s="250"/>
      <c r="J482" s="246"/>
      <c r="K482" s="246"/>
      <c r="L482" s="251"/>
      <c r="M482" s="252"/>
      <c r="N482" s="253"/>
      <c r="O482" s="253"/>
      <c r="P482" s="253"/>
      <c r="Q482" s="253"/>
      <c r="R482" s="253"/>
      <c r="S482" s="253"/>
      <c r="T482" s="254"/>
      <c r="U482" s="14"/>
      <c r="V482" s="14"/>
      <c r="W482" s="14"/>
      <c r="X482" s="14"/>
      <c r="Y482" s="14"/>
      <c r="Z482" s="14"/>
      <c r="AA482" s="14"/>
      <c r="AB482" s="14"/>
      <c r="AC482" s="14"/>
      <c r="AD482" s="14"/>
      <c r="AE482" s="14"/>
      <c r="AT482" s="255" t="s">
        <v>225</v>
      </c>
      <c r="AU482" s="255" t="s">
        <v>85</v>
      </c>
      <c r="AV482" s="14" t="s">
        <v>85</v>
      </c>
      <c r="AW482" s="14" t="s">
        <v>38</v>
      </c>
      <c r="AX482" s="14" t="s">
        <v>76</v>
      </c>
      <c r="AY482" s="255" t="s">
        <v>214</v>
      </c>
    </row>
    <row r="483" s="13" customFormat="1">
      <c r="A483" s="13"/>
      <c r="B483" s="234"/>
      <c r="C483" s="235"/>
      <c r="D483" s="236" t="s">
        <v>225</v>
      </c>
      <c r="E483" s="237" t="s">
        <v>32</v>
      </c>
      <c r="F483" s="238" t="s">
        <v>914</v>
      </c>
      <c r="G483" s="235"/>
      <c r="H483" s="237" t="s">
        <v>32</v>
      </c>
      <c r="I483" s="239"/>
      <c r="J483" s="235"/>
      <c r="K483" s="235"/>
      <c r="L483" s="240"/>
      <c r="M483" s="241"/>
      <c r="N483" s="242"/>
      <c r="O483" s="242"/>
      <c r="P483" s="242"/>
      <c r="Q483" s="242"/>
      <c r="R483" s="242"/>
      <c r="S483" s="242"/>
      <c r="T483" s="243"/>
      <c r="U483" s="13"/>
      <c r="V483" s="13"/>
      <c r="W483" s="13"/>
      <c r="X483" s="13"/>
      <c r="Y483" s="13"/>
      <c r="Z483" s="13"/>
      <c r="AA483" s="13"/>
      <c r="AB483" s="13"/>
      <c r="AC483" s="13"/>
      <c r="AD483" s="13"/>
      <c r="AE483" s="13"/>
      <c r="AT483" s="244" t="s">
        <v>225</v>
      </c>
      <c r="AU483" s="244" t="s">
        <v>85</v>
      </c>
      <c r="AV483" s="13" t="s">
        <v>83</v>
      </c>
      <c r="AW483" s="13" t="s">
        <v>38</v>
      </c>
      <c r="AX483" s="13" t="s">
        <v>76</v>
      </c>
      <c r="AY483" s="244" t="s">
        <v>214</v>
      </c>
    </row>
    <row r="484" s="14" customFormat="1">
      <c r="A484" s="14"/>
      <c r="B484" s="245"/>
      <c r="C484" s="246"/>
      <c r="D484" s="236" t="s">
        <v>225</v>
      </c>
      <c r="E484" s="247" t="s">
        <v>32</v>
      </c>
      <c r="F484" s="248" t="s">
        <v>1033</v>
      </c>
      <c r="G484" s="246"/>
      <c r="H484" s="249">
        <v>0.69999999999999996</v>
      </c>
      <c r="I484" s="250"/>
      <c r="J484" s="246"/>
      <c r="K484" s="246"/>
      <c r="L484" s="251"/>
      <c r="M484" s="252"/>
      <c r="N484" s="253"/>
      <c r="O484" s="253"/>
      <c r="P484" s="253"/>
      <c r="Q484" s="253"/>
      <c r="R484" s="253"/>
      <c r="S484" s="253"/>
      <c r="T484" s="254"/>
      <c r="U484" s="14"/>
      <c r="V484" s="14"/>
      <c r="W484" s="14"/>
      <c r="X484" s="14"/>
      <c r="Y484" s="14"/>
      <c r="Z484" s="14"/>
      <c r="AA484" s="14"/>
      <c r="AB484" s="14"/>
      <c r="AC484" s="14"/>
      <c r="AD484" s="14"/>
      <c r="AE484" s="14"/>
      <c r="AT484" s="255" t="s">
        <v>225</v>
      </c>
      <c r="AU484" s="255" t="s">
        <v>85</v>
      </c>
      <c r="AV484" s="14" t="s">
        <v>85</v>
      </c>
      <c r="AW484" s="14" t="s">
        <v>38</v>
      </c>
      <c r="AX484" s="14" t="s">
        <v>76</v>
      </c>
      <c r="AY484" s="255" t="s">
        <v>214</v>
      </c>
    </row>
    <row r="485" s="14" customFormat="1">
      <c r="A485" s="14"/>
      <c r="B485" s="245"/>
      <c r="C485" s="246"/>
      <c r="D485" s="236" t="s">
        <v>225</v>
      </c>
      <c r="E485" s="247" t="s">
        <v>32</v>
      </c>
      <c r="F485" s="248" t="s">
        <v>1023</v>
      </c>
      <c r="G485" s="246"/>
      <c r="H485" s="249">
        <v>2.8799999999999999</v>
      </c>
      <c r="I485" s="250"/>
      <c r="J485" s="246"/>
      <c r="K485" s="246"/>
      <c r="L485" s="251"/>
      <c r="M485" s="252"/>
      <c r="N485" s="253"/>
      <c r="O485" s="253"/>
      <c r="P485" s="253"/>
      <c r="Q485" s="253"/>
      <c r="R485" s="253"/>
      <c r="S485" s="253"/>
      <c r="T485" s="254"/>
      <c r="U485" s="14"/>
      <c r="V485" s="14"/>
      <c r="W485" s="14"/>
      <c r="X485" s="14"/>
      <c r="Y485" s="14"/>
      <c r="Z485" s="14"/>
      <c r="AA485" s="14"/>
      <c r="AB485" s="14"/>
      <c r="AC485" s="14"/>
      <c r="AD485" s="14"/>
      <c r="AE485" s="14"/>
      <c r="AT485" s="255" t="s">
        <v>225</v>
      </c>
      <c r="AU485" s="255" t="s">
        <v>85</v>
      </c>
      <c r="AV485" s="14" t="s">
        <v>85</v>
      </c>
      <c r="AW485" s="14" t="s">
        <v>38</v>
      </c>
      <c r="AX485" s="14" t="s">
        <v>76</v>
      </c>
      <c r="AY485" s="255" t="s">
        <v>214</v>
      </c>
    </row>
    <row r="486" s="14" customFormat="1">
      <c r="A486" s="14"/>
      <c r="B486" s="245"/>
      <c r="C486" s="246"/>
      <c r="D486" s="236" t="s">
        <v>225</v>
      </c>
      <c r="E486" s="247" t="s">
        <v>32</v>
      </c>
      <c r="F486" s="248" t="s">
        <v>1034</v>
      </c>
      <c r="G486" s="246"/>
      <c r="H486" s="249">
        <v>3.7799999999999998</v>
      </c>
      <c r="I486" s="250"/>
      <c r="J486" s="246"/>
      <c r="K486" s="246"/>
      <c r="L486" s="251"/>
      <c r="M486" s="252"/>
      <c r="N486" s="253"/>
      <c r="O486" s="253"/>
      <c r="P486" s="253"/>
      <c r="Q486" s="253"/>
      <c r="R486" s="253"/>
      <c r="S486" s="253"/>
      <c r="T486" s="254"/>
      <c r="U486" s="14"/>
      <c r="V486" s="14"/>
      <c r="W486" s="14"/>
      <c r="X486" s="14"/>
      <c r="Y486" s="14"/>
      <c r="Z486" s="14"/>
      <c r="AA486" s="14"/>
      <c r="AB486" s="14"/>
      <c r="AC486" s="14"/>
      <c r="AD486" s="14"/>
      <c r="AE486" s="14"/>
      <c r="AT486" s="255" t="s">
        <v>225</v>
      </c>
      <c r="AU486" s="255" t="s">
        <v>85</v>
      </c>
      <c r="AV486" s="14" t="s">
        <v>85</v>
      </c>
      <c r="AW486" s="14" t="s">
        <v>38</v>
      </c>
      <c r="AX486" s="14" t="s">
        <v>76</v>
      </c>
      <c r="AY486" s="255" t="s">
        <v>214</v>
      </c>
    </row>
    <row r="487" s="14" customFormat="1">
      <c r="A487" s="14"/>
      <c r="B487" s="245"/>
      <c r="C487" s="246"/>
      <c r="D487" s="236" t="s">
        <v>225</v>
      </c>
      <c r="E487" s="247" t="s">
        <v>32</v>
      </c>
      <c r="F487" s="248" t="s">
        <v>1035</v>
      </c>
      <c r="G487" s="246"/>
      <c r="H487" s="249">
        <v>1.5600000000000001</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225</v>
      </c>
      <c r="AU487" s="255" t="s">
        <v>85</v>
      </c>
      <c r="AV487" s="14" t="s">
        <v>85</v>
      </c>
      <c r="AW487" s="14" t="s">
        <v>38</v>
      </c>
      <c r="AX487" s="14" t="s">
        <v>76</v>
      </c>
      <c r="AY487" s="255" t="s">
        <v>214</v>
      </c>
    </row>
    <row r="488" s="14" customFormat="1">
      <c r="A488" s="14"/>
      <c r="B488" s="245"/>
      <c r="C488" s="246"/>
      <c r="D488" s="236" t="s">
        <v>225</v>
      </c>
      <c r="E488" s="247" t="s">
        <v>32</v>
      </c>
      <c r="F488" s="248" t="s">
        <v>1036</v>
      </c>
      <c r="G488" s="246"/>
      <c r="H488" s="249">
        <v>1.9199999999999999</v>
      </c>
      <c r="I488" s="250"/>
      <c r="J488" s="246"/>
      <c r="K488" s="246"/>
      <c r="L488" s="251"/>
      <c r="M488" s="252"/>
      <c r="N488" s="253"/>
      <c r="O488" s="253"/>
      <c r="P488" s="253"/>
      <c r="Q488" s="253"/>
      <c r="R488" s="253"/>
      <c r="S488" s="253"/>
      <c r="T488" s="254"/>
      <c r="U488" s="14"/>
      <c r="V488" s="14"/>
      <c r="W488" s="14"/>
      <c r="X488" s="14"/>
      <c r="Y488" s="14"/>
      <c r="Z488" s="14"/>
      <c r="AA488" s="14"/>
      <c r="AB488" s="14"/>
      <c r="AC488" s="14"/>
      <c r="AD488" s="14"/>
      <c r="AE488" s="14"/>
      <c r="AT488" s="255" t="s">
        <v>225</v>
      </c>
      <c r="AU488" s="255" t="s">
        <v>85</v>
      </c>
      <c r="AV488" s="14" t="s">
        <v>85</v>
      </c>
      <c r="AW488" s="14" t="s">
        <v>38</v>
      </c>
      <c r="AX488" s="14" t="s">
        <v>76</v>
      </c>
      <c r="AY488" s="255" t="s">
        <v>214</v>
      </c>
    </row>
    <row r="489" s="14" customFormat="1">
      <c r="A489" s="14"/>
      <c r="B489" s="245"/>
      <c r="C489" s="246"/>
      <c r="D489" s="236" t="s">
        <v>225</v>
      </c>
      <c r="E489" s="247" t="s">
        <v>32</v>
      </c>
      <c r="F489" s="248" t="s">
        <v>1037</v>
      </c>
      <c r="G489" s="246"/>
      <c r="H489" s="249">
        <v>3.8399999999999999</v>
      </c>
      <c r="I489" s="250"/>
      <c r="J489" s="246"/>
      <c r="K489" s="246"/>
      <c r="L489" s="251"/>
      <c r="M489" s="252"/>
      <c r="N489" s="253"/>
      <c r="O489" s="253"/>
      <c r="P489" s="253"/>
      <c r="Q489" s="253"/>
      <c r="R489" s="253"/>
      <c r="S489" s="253"/>
      <c r="T489" s="254"/>
      <c r="U489" s="14"/>
      <c r="V489" s="14"/>
      <c r="W489" s="14"/>
      <c r="X489" s="14"/>
      <c r="Y489" s="14"/>
      <c r="Z489" s="14"/>
      <c r="AA489" s="14"/>
      <c r="AB489" s="14"/>
      <c r="AC489" s="14"/>
      <c r="AD489" s="14"/>
      <c r="AE489" s="14"/>
      <c r="AT489" s="255" t="s">
        <v>225</v>
      </c>
      <c r="AU489" s="255" t="s">
        <v>85</v>
      </c>
      <c r="AV489" s="14" t="s">
        <v>85</v>
      </c>
      <c r="AW489" s="14" t="s">
        <v>38</v>
      </c>
      <c r="AX489" s="14" t="s">
        <v>76</v>
      </c>
      <c r="AY489" s="255" t="s">
        <v>214</v>
      </c>
    </row>
    <row r="490" s="14" customFormat="1">
      <c r="A490" s="14"/>
      <c r="B490" s="245"/>
      <c r="C490" s="246"/>
      <c r="D490" s="236" t="s">
        <v>225</v>
      </c>
      <c r="E490" s="247" t="s">
        <v>32</v>
      </c>
      <c r="F490" s="248" t="s">
        <v>1033</v>
      </c>
      <c r="G490" s="246"/>
      <c r="H490" s="249">
        <v>0.69999999999999996</v>
      </c>
      <c r="I490" s="250"/>
      <c r="J490" s="246"/>
      <c r="K490" s="246"/>
      <c r="L490" s="251"/>
      <c r="M490" s="252"/>
      <c r="N490" s="253"/>
      <c r="O490" s="253"/>
      <c r="P490" s="253"/>
      <c r="Q490" s="253"/>
      <c r="R490" s="253"/>
      <c r="S490" s="253"/>
      <c r="T490" s="254"/>
      <c r="U490" s="14"/>
      <c r="V490" s="14"/>
      <c r="W490" s="14"/>
      <c r="X490" s="14"/>
      <c r="Y490" s="14"/>
      <c r="Z490" s="14"/>
      <c r="AA490" s="14"/>
      <c r="AB490" s="14"/>
      <c r="AC490" s="14"/>
      <c r="AD490" s="14"/>
      <c r="AE490" s="14"/>
      <c r="AT490" s="255" t="s">
        <v>225</v>
      </c>
      <c r="AU490" s="255" t="s">
        <v>85</v>
      </c>
      <c r="AV490" s="14" t="s">
        <v>85</v>
      </c>
      <c r="AW490" s="14" t="s">
        <v>38</v>
      </c>
      <c r="AX490" s="14" t="s">
        <v>76</v>
      </c>
      <c r="AY490" s="255" t="s">
        <v>214</v>
      </c>
    </row>
    <row r="491" s="14" customFormat="1">
      <c r="A491" s="14"/>
      <c r="B491" s="245"/>
      <c r="C491" s="246"/>
      <c r="D491" s="236" t="s">
        <v>225</v>
      </c>
      <c r="E491" s="247" t="s">
        <v>32</v>
      </c>
      <c r="F491" s="248" t="s">
        <v>1038</v>
      </c>
      <c r="G491" s="246"/>
      <c r="H491" s="249">
        <v>1.0600000000000001</v>
      </c>
      <c r="I491" s="250"/>
      <c r="J491" s="246"/>
      <c r="K491" s="246"/>
      <c r="L491" s="251"/>
      <c r="M491" s="252"/>
      <c r="N491" s="253"/>
      <c r="O491" s="253"/>
      <c r="P491" s="253"/>
      <c r="Q491" s="253"/>
      <c r="R491" s="253"/>
      <c r="S491" s="253"/>
      <c r="T491" s="254"/>
      <c r="U491" s="14"/>
      <c r="V491" s="14"/>
      <c r="W491" s="14"/>
      <c r="X491" s="14"/>
      <c r="Y491" s="14"/>
      <c r="Z491" s="14"/>
      <c r="AA491" s="14"/>
      <c r="AB491" s="14"/>
      <c r="AC491" s="14"/>
      <c r="AD491" s="14"/>
      <c r="AE491" s="14"/>
      <c r="AT491" s="255" t="s">
        <v>225</v>
      </c>
      <c r="AU491" s="255" t="s">
        <v>85</v>
      </c>
      <c r="AV491" s="14" t="s">
        <v>85</v>
      </c>
      <c r="AW491" s="14" t="s">
        <v>38</v>
      </c>
      <c r="AX491" s="14" t="s">
        <v>76</v>
      </c>
      <c r="AY491" s="255" t="s">
        <v>214</v>
      </c>
    </row>
    <row r="492" s="14" customFormat="1">
      <c r="A492" s="14"/>
      <c r="B492" s="245"/>
      <c r="C492" s="246"/>
      <c r="D492" s="236" t="s">
        <v>225</v>
      </c>
      <c r="E492" s="247" t="s">
        <v>32</v>
      </c>
      <c r="F492" s="248" t="s">
        <v>1026</v>
      </c>
      <c r="G492" s="246"/>
      <c r="H492" s="249">
        <v>1.76</v>
      </c>
      <c r="I492" s="250"/>
      <c r="J492" s="246"/>
      <c r="K492" s="246"/>
      <c r="L492" s="251"/>
      <c r="M492" s="252"/>
      <c r="N492" s="253"/>
      <c r="O492" s="253"/>
      <c r="P492" s="253"/>
      <c r="Q492" s="253"/>
      <c r="R492" s="253"/>
      <c r="S492" s="253"/>
      <c r="T492" s="254"/>
      <c r="U492" s="14"/>
      <c r="V492" s="14"/>
      <c r="W492" s="14"/>
      <c r="X492" s="14"/>
      <c r="Y492" s="14"/>
      <c r="Z492" s="14"/>
      <c r="AA492" s="14"/>
      <c r="AB492" s="14"/>
      <c r="AC492" s="14"/>
      <c r="AD492" s="14"/>
      <c r="AE492" s="14"/>
      <c r="AT492" s="255" t="s">
        <v>225</v>
      </c>
      <c r="AU492" s="255" t="s">
        <v>85</v>
      </c>
      <c r="AV492" s="14" t="s">
        <v>85</v>
      </c>
      <c r="AW492" s="14" t="s">
        <v>38</v>
      </c>
      <c r="AX492" s="14" t="s">
        <v>76</v>
      </c>
      <c r="AY492" s="255" t="s">
        <v>214</v>
      </c>
    </row>
    <row r="493" s="14" customFormat="1">
      <c r="A493" s="14"/>
      <c r="B493" s="245"/>
      <c r="C493" s="246"/>
      <c r="D493" s="236" t="s">
        <v>225</v>
      </c>
      <c r="E493" s="247" t="s">
        <v>32</v>
      </c>
      <c r="F493" s="248" t="s">
        <v>979</v>
      </c>
      <c r="G493" s="246"/>
      <c r="H493" s="249">
        <v>134</v>
      </c>
      <c r="I493" s="250"/>
      <c r="J493" s="246"/>
      <c r="K493" s="246"/>
      <c r="L493" s="251"/>
      <c r="M493" s="252"/>
      <c r="N493" s="253"/>
      <c r="O493" s="253"/>
      <c r="P493" s="253"/>
      <c r="Q493" s="253"/>
      <c r="R493" s="253"/>
      <c r="S493" s="253"/>
      <c r="T493" s="254"/>
      <c r="U493" s="14"/>
      <c r="V493" s="14"/>
      <c r="W493" s="14"/>
      <c r="X493" s="14"/>
      <c r="Y493" s="14"/>
      <c r="Z493" s="14"/>
      <c r="AA493" s="14"/>
      <c r="AB493" s="14"/>
      <c r="AC493" s="14"/>
      <c r="AD493" s="14"/>
      <c r="AE493" s="14"/>
      <c r="AT493" s="255" t="s">
        <v>225</v>
      </c>
      <c r="AU493" s="255" t="s">
        <v>85</v>
      </c>
      <c r="AV493" s="14" t="s">
        <v>85</v>
      </c>
      <c r="AW493" s="14" t="s">
        <v>38</v>
      </c>
      <c r="AX493" s="14" t="s">
        <v>76</v>
      </c>
      <c r="AY493" s="255" t="s">
        <v>214</v>
      </c>
    </row>
    <row r="494" s="14" customFormat="1">
      <c r="A494" s="14"/>
      <c r="B494" s="245"/>
      <c r="C494" s="246"/>
      <c r="D494" s="236" t="s">
        <v>225</v>
      </c>
      <c r="E494" s="247" t="s">
        <v>32</v>
      </c>
      <c r="F494" s="248" t="s">
        <v>980</v>
      </c>
      <c r="G494" s="246"/>
      <c r="H494" s="249">
        <v>59</v>
      </c>
      <c r="I494" s="250"/>
      <c r="J494" s="246"/>
      <c r="K494" s="246"/>
      <c r="L494" s="251"/>
      <c r="M494" s="252"/>
      <c r="N494" s="253"/>
      <c r="O494" s="253"/>
      <c r="P494" s="253"/>
      <c r="Q494" s="253"/>
      <c r="R494" s="253"/>
      <c r="S494" s="253"/>
      <c r="T494" s="254"/>
      <c r="U494" s="14"/>
      <c r="V494" s="14"/>
      <c r="W494" s="14"/>
      <c r="X494" s="14"/>
      <c r="Y494" s="14"/>
      <c r="Z494" s="14"/>
      <c r="AA494" s="14"/>
      <c r="AB494" s="14"/>
      <c r="AC494" s="14"/>
      <c r="AD494" s="14"/>
      <c r="AE494" s="14"/>
      <c r="AT494" s="255" t="s">
        <v>225</v>
      </c>
      <c r="AU494" s="255" t="s">
        <v>85</v>
      </c>
      <c r="AV494" s="14" t="s">
        <v>85</v>
      </c>
      <c r="AW494" s="14" t="s">
        <v>38</v>
      </c>
      <c r="AX494" s="14" t="s">
        <v>76</v>
      </c>
      <c r="AY494" s="255" t="s">
        <v>214</v>
      </c>
    </row>
    <row r="495" s="15" customFormat="1">
      <c r="A495" s="15"/>
      <c r="B495" s="256"/>
      <c r="C495" s="257"/>
      <c r="D495" s="236" t="s">
        <v>225</v>
      </c>
      <c r="E495" s="258" t="s">
        <v>32</v>
      </c>
      <c r="F495" s="259" t="s">
        <v>256</v>
      </c>
      <c r="G495" s="257"/>
      <c r="H495" s="260">
        <v>1818.6599999999996</v>
      </c>
      <c r="I495" s="261"/>
      <c r="J495" s="257"/>
      <c r="K495" s="257"/>
      <c r="L495" s="262"/>
      <c r="M495" s="263"/>
      <c r="N495" s="264"/>
      <c r="O495" s="264"/>
      <c r="P495" s="264"/>
      <c r="Q495" s="264"/>
      <c r="R495" s="264"/>
      <c r="S495" s="264"/>
      <c r="T495" s="265"/>
      <c r="U495" s="15"/>
      <c r="V495" s="15"/>
      <c r="W495" s="15"/>
      <c r="X495" s="15"/>
      <c r="Y495" s="15"/>
      <c r="Z495" s="15"/>
      <c r="AA495" s="15"/>
      <c r="AB495" s="15"/>
      <c r="AC495" s="15"/>
      <c r="AD495" s="15"/>
      <c r="AE495" s="15"/>
      <c r="AT495" s="266" t="s">
        <v>225</v>
      </c>
      <c r="AU495" s="266" t="s">
        <v>85</v>
      </c>
      <c r="AV495" s="15" t="s">
        <v>215</v>
      </c>
      <c r="AW495" s="15" t="s">
        <v>38</v>
      </c>
      <c r="AX495" s="15" t="s">
        <v>83</v>
      </c>
      <c r="AY495" s="266" t="s">
        <v>214</v>
      </c>
    </row>
    <row r="496" s="2" customFormat="1" ht="33" customHeight="1">
      <c r="A496" s="42"/>
      <c r="B496" s="43"/>
      <c r="C496" s="216" t="s">
        <v>398</v>
      </c>
      <c r="D496" s="216" t="s">
        <v>217</v>
      </c>
      <c r="E496" s="217" t="s">
        <v>1062</v>
      </c>
      <c r="F496" s="218" t="s">
        <v>1063</v>
      </c>
      <c r="G496" s="219" t="s">
        <v>230</v>
      </c>
      <c r="H496" s="220">
        <v>30.600000000000001</v>
      </c>
      <c r="I496" s="221"/>
      <c r="J496" s="222">
        <f>ROUND(I496*H496,2)</f>
        <v>0</v>
      </c>
      <c r="K496" s="218" t="s">
        <v>221</v>
      </c>
      <c r="L496" s="48"/>
      <c r="M496" s="223" t="s">
        <v>32</v>
      </c>
      <c r="N496" s="224" t="s">
        <v>47</v>
      </c>
      <c r="O496" s="88"/>
      <c r="P496" s="225">
        <f>O496*H496</f>
        <v>0</v>
      </c>
      <c r="Q496" s="225">
        <v>0.0038</v>
      </c>
      <c r="R496" s="225">
        <f>Q496*H496</f>
        <v>0.11628000000000001</v>
      </c>
      <c r="S496" s="225">
        <v>0</v>
      </c>
      <c r="T496" s="226">
        <f>S496*H496</f>
        <v>0</v>
      </c>
      <c r="U496" s="42"/>
      <c r="V496" s="42"/>
      <c r="W496" s="42"/>
      <c r="X496" s="42"/>
      <c r="Y496" s="42"/>
      <c r="Z496" s="42"/>
      <c r="AA496" s="42"/>
      <c r="AB496" s="42"/>
      <c r="AC496" s="42"/>
      <c r="AD496" s="42"/>
      <c r="AE496" s="42"/>
      <c r="AR496" s="227" t="s">
        <v>215</v>
      </c>
      <c r="AT496" s="227" t="s">
        <v>217</v>
      </c>
      <c r="AU496" s="227" t="s">
        <v>85</v>
      </c>
      <c r="AY496" s="20" t="s">
        <v>214</v>
      </c>
      <c r="BE496" s="228">
        <f>IF(N496="základní",J496,0)</f>
        <v>0</v>
      </c>
      <c r="BF496" s="228">
        <f>IF(N496="snížená",J496,0)</f>
        <v>0</v>
      </c>
      <c r="BG496" s="228">
        <f>IF(N496="zákl. přenesená",J496,0)</f>
        <v>0</v>
      </c>
      <c r="BH496" s="228">
        <f>IF(N496="sníž. přenesená",J496,0)</f>
        <v>0</v>
      </c>
      <c r="BI496" s="228">
        <f>IF(N496="nulová",J496,0)</f>
        <v>0</v>
      </c>
      <c r="BJ496" s="20" t="s">
        <v>83</v>
      </c>
      <c r="BK496" s="228">
        <f>ROUND(I496*H496,2)</f>
        <v>0</v>
      </c>
      <c r="BL496" s="20" t="s">
        <v>215</v>
      </c>
      <c r="BM496" s="227" t="s">
        <v>1064</v>
      </c>
    </row>
    <row r="497" s="2" customFormat="1">
      <c r="A497" s="42"/>
      <c r="B497" s="43"/>
      <c r="C497" s="44"/>
      <c r="D497" s="229" t="s">
        <v>223</v>
      </c>
      <c r="E497" s="44"/>
      <c r="F497" s="230" t="s">
        <v>1065</v>
      </c>
      <c r="G497" s="44"/>
      <c r="H497" s="44"/>
      <c r="I497" s="231"/>
      <c r="J497" s="44"/>
      <c r="K497" s="44"/>
      <c r="L497" s="48"/>
      <c r="M497" s="232"/>
      <c r="N497" s="233"/>
      <c r="O497" s="88"/>
      <c r="P497" s="88"/>
      <c r="Q497" s="88"/>
      <c r="R497" s="88"/>
      <c r="S497" s="88"/>
      <c r="T497" s="89"/>
      <c r="U497" s="42"/>
      <c r="V497" s="42"/>
      <c r="W497" s="42"/>
      <c r="X497" s="42"/>
      <c r="Y497" s="42"/>
      <c r="Z497" s="42"/>
      <c r="AA497" s="42"/>
      <c r="AB497" s="42"/>
      <c r="AC497" s="42"/>
      <c r="AD497" s="42"/>
      <c r="AE497" s="42"/>
      <c r="AT497" s="20" t="s">
        <v>223</v>
      </c>
      <c r="AU497" s="20" t="s">
        <v>85</v>
      </c>
    </row>
    <row r="498" s="14" customFormat="1">
      <c r="A498" s="14"/>
      <c r="B498" s="245"/>
      <c r="C498" s="246"/>
      <c r="D498" s="236" t="s">
        <v>225</v>
      </c>
      <c r="E498" s="247" t="s">
        <v>32</v>
      </c>
      <c r="F498" s="248" t="s">
        <v>1066</v>
      </c>
      <c r="G498" s="246"/>
      <c r="H498" s="249">
        <v>30.600000000000001</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225</v>
      </c>
      <c r="AU498" s="255" t="s">
        <v>85</v>
      </c>
      <c r="AV498" s="14" t="s">
        <v>85</v>
      </c>
      <c r="AW498" s="14" t="s">
        <v>38</v>
      </c>
      <c r="AX498" s="14" t="s">
        <v>83</v>
      </c>
      <c r="AY498" s="255" t="s">
        <v>214</v>
      </c>
    </row>
    <row r="499" s="2" customFormat="1" ht="37.8" customHeight="1">
      <c r="A499" s="42"/>
      <c r="B499" s="43"/>
      <c r="C499" s="216" t="s">
        <v>406</v>
      </c>
      <c r="D499" s="216" t="s">
        <v>217</v>
      </c>
      <c r="E499" s="217" t="s">
        <v>1067</v>
      </c>
      <c r="F499" s="218" t="s">
        <v>1068</v>
      </c>
      <c r="G499" s="219" t="s">
        <v>230</v>
      </c>
      <c r="H499" s="220">
        <v>1385.78</v>
      </c>
      <c r="I499" s="221"/>
      <c r="J499" s="222">
        <f>ROUND(I499*H499,2)</f>
        <v>0</v>
      </c>
      <c r="K499" s="218" t="s">
        <v>221</v>
      </c>
      <c r="L499" s="48"/>
      <c r="M499" s="223" t="s">
        <v>32</v>
      </c>
      <c r="N499" s="224" t="s">
        <v>47</v>
      </c>
      <c r="O499" s="88"/>
      <c r="P499" s="225">
        <f>O499*H499</f>
        <v>0</v>
      </c>
      <c r="Q499" s="225">
        <v>0.00363</v>
      </c>
      <c r="R499" s="225">
        <f>Q499*H499</f>
        <v>5.0303813999999996</v>
      </c>
      <c r="S499" s="225">
        <v>0</v>
      </c>
      <c r="T499" s="226">
        <f>S499*H499</f>
        <v>0</v>
      </c>
      <c r="U499" s="42"/>
      <c r="V499" s="42"/>
      <c r="W499" s="42"/>
      <c r="X499" s="42"/>
      <c r="Y499" s="42"/>
      <c r="Z499" s="42"/>
      <c r="AA499" s="42"/>
      <c r="AB499" s="42"/>
      <c r="AC499" s="42"/>
      <c r="AD499" s="42"/>
      <c r="AE499" s="42"/>
      <c r="AR499" s="227" t="s">
        <v>215</v>
      </c>
      <c r="AT499" s="227" t="s">
        <v>217</v>
      </c>
      <c r="AU499" s="227" t="s">
        <v>85</v>
      </c>
      <c r="AY499" s="20" t="s">
        <v>214</v>
      </c>
      <c r="BE499" s="228">
        <f>IF(N499="základní",J499,0)</f>
        <v>0</v>
      </c>
      <c r="BF499" s="228">
        <f>IF(N499="snížená",J499,0)</f>
        <v>0</v>
      </c>
      <c r="BG499" s="228">
        <f>IF(N499="zákl. přenesená",J499,0)</f>
        <v>0</v>
      </c>
      <c r="BH499" s="228">
        <f>IF(N499="sníž. přenesená",J499,0)</f>
        <v>0</v>
      </c>
      <c r="BI499" s="228">
        <f>IF(N499="nulová",J499,0)</f>
        <v>0</v>
      </c>
      <c r="BJ499" s="20" t="s">
        <v>83</v>
      </c>
      <c r="BK499" s="228">
        <f>ROUND(I499*H499,2)</f>
        <v>0</v>
      </c>
      <c r="BL499" s="20" t="s">
        <v>215</v>
      </c>
      <c r="BM499" s="227" t="s">
        <v>1069</v>
      </c>
    </row>
    <row r="500" s="2" customFormat="1">
      <c r="A500" s="42"/>
      <c r="B500" s="43"/>
      <c r="C500" s="44"/>
      <c r="D500" s="229" t="s">
        <v>223</v>
      </c>
      <c r="E500" s="44"/>
      <c r="F500" s="230" t="s">
        <v>1070</v>
      </c>
      <c r="G500" s="44"/>
      <c r="H500" s="44"/>
      <c r="I500" s="231"/>
      <c r="J500" s="44"/>
      <c r="K500" s="44"/>
      <c r="L500" s="48"/>
      <c r="M500" s="232"/>
      <c r="N500" s="233"/>
      <c r="O500" s="88"/>
      <c r="P500" s="88"/>
      <c r="Q500" s="88"/>
      <c r="R500" s="88"/>
      <c r="S500" s="88"/>
      <c r="T500" s="89"/>
      <c r="U500" s="42"/>
      <c r="V500" s="42"/>
      <c r="W500" s="42"/>
      <c r="X500" s="42"/>
      <c r="Y500" s="42"/>
      <c r="Z500" s="42"/>
      <c r="AA500" s="42"/>
      <c r="AB500" s="42"/>
      <c r="AC500" s="42"/>
      <c r="AD500" s="42"/>
      <c r="AE500" s="42"/>
      <c r="AT500" s="20" t="s">
        <v>223</v>
      </c>
      <c r="AU500" s="20" t="s">
        <v>85</v>
      </c>
    </row>
    <row r="501" s="14" customFormat="1">
      <c r="A501" s="14"/>
      <c r="B501" s="245"/>
      <c r="C501" s="246"/>
      <c r="D501" s="236" t="s">
        <v>225</v>
      </c>
      <c r="E501" s="247" t="s">
        <v>32</v>
      </c>
      <c r="F501" s="248" t="s">
        <v>1071</v>
      </c>
      <c r="G501" s="246"/>
      <c r="H501" s="249">
        <v>1462.6800000000001</v>
      </c>
      <c r="I501" s="250"/>
      <c r="J501" s="246"/>
      <c r="K501" s="246"/>
      <c r="L501" s="251"/>
      <c r="M501" s="252"/>
      <c r="N501" s="253"/>
      <c r="O501" s="253"/>
      <c r="P501" s="253"/>
      <c r="Q501" s="253"/>
      <c r="R501" s="253"/>
      <c r="S501" s="253"/>
      <c r="T501" s="254"/>
      <c r="U501" s="14"/>
      <c r="V501" s="14"/>
      <c r="W501" s="14"/>
      <c r="X501" s="14"/>
      <c r="Y501" s="14"/>
      <c r="Z501" s="14"/>
      <c r="AA501" s="14"/>
      <c r="AB501" s="14"/>
      <c r="AC501" s="14"/>
      <c r="AD501" s="14"/>
      <c r="AE501" s="14"/>
      <c r="AT501" s="255" t="s">
        <v>225</v>
      </c>
      <c r="AU501" s="255" t="s">
        <v>85</v>
      </c>
      <c r="AV501" s="14" t="s">
        <v>85</v>
      </c>
      <c r="AW501" s="14" t="s">
        <v>38</v>
      </c>
      <c r="AX501" s="14" t="s">
        <v>76</v>
      </c>
      <c r="AY501" s="255" t="s">
        <v>214</v>
      </c>
    </row>
    <row r="502" s="13" customFormat="1">
      <c r="A502" s="13"/>
      <c r="B502" s="234"/>
      <c r="C502" s="235"/>
      <c r="D502" s="236" t="s">
        <v>225</v>
      </c>
      <c r="E502" s="237" t="s">
        <v>32</v>
      </c>
      <c r="F502" s="238" t="s">
        <v>995</v>
      </c>
      <c r="G502" s="235"/>
      <c r="H502" s="237" t="s">
        <v>32</v>
      </c>
      <c r="I502" s="239"/>
      <c r="J502" s="235"/>
      <c r="K502" s="235"/>
      <c r="L502" s="240"/>
      <c r="M502" s="241"/>
      <c r="N502" s="242"/>
      <c r="O502" s="242"/>
      <c r="P502" s="242"/>
      <c r="Q502" s="242"/>
      <c r="R502" s="242"/>
      <c r="S502" s="242"/>
      <c r="T502" s="243"/>
      <c r="U502" s="13"/>
      <c r="V502" s="13"/>
      <c r="W502" s="13"/>
      <c r="X502" s="13"/>
      <c r="Y502" s="13"/>
      <c r="Z502" s="13"/>
      <c r="AA502" s="13"/>
      <c r="AB502" s="13"/>
      <c r="AC502" s="13"/>
      <c r="AD502" s="13"/>
      <c r="AE502" s="13"/>
      <c r="AT502" s="244" t="s">
        <v>225</v>
      </c>
      <c r="AU502" s="244" t="s">
        <v>85</v>
      </c>
      <c r="AV502" s="13" t="s">
        <v>83</v>
      </c>
      <c r="AW502" s="13" t="s">
        <v>38</v>
      </c>
      <c r="AX502" s="13" t="s">
        <v>76</v>
      </c>
      <c r="AY502" s="244" t="s">
        <v>214</v>
      </c>
    </row>
    <row r="503" s="14" customFormat="1">
      <c r="A503" s="14"/>
      <c r="B503" s="245"/>
      <c r="C503" s="246"/>
      <c r="D503" s="236" t="s">
        <v>225</v>
      </c>
      <c r="E503" s="247" t="s">
        <v>32</v>
      </c>
      <c r="F503" s="248" t="s">
        <v>996</v>
      </c>
      <c r="G503" s="246"/>
      <c r="H503" s="249">
        <v>-32.939999999999998</v>
      </c>
      <c r="I503" s="250"/>
      <c r="J503" s="246"/>
      <c r="K503" s="246"/>
      <c r="L503" s="251"/>
      <c r="M503" s="252"/>
      <c r="N503" s="253"/>
      <c r="O503" s="253"/>
      <c r="P503" s="253"/>
      <c r="Q503" s="253"/>
      <c r="R503" s="253"/>
      <c r="S503" s="253"/>
      <c r="T503" s="254"/>
      <c r="U503" s="14"/>
      <c r="V503" s="14"/>
      <c r="W503" s="14"/>
      <c r="X503" s="14"/>
      <c r="Y503" s="14"/>
      <c r="Z503" s="14"/>
      <c r="AA503" s="14"/>
      <c r="AB503" s="14"/>
      <c r="AC503" s="14"/>
      <c r="AD503" s="14"/>
      <c r="AE503" s="14"/>
      <c r="AT503" s="255" t="s">
        <v>225</v>
      </c>
      <c r="AU503" s="255" t="s">
        <v>85</v>
      </c>
      <c r="AV503" s="14" t="s">
        <v>85</v>
      </c>
      <c r="AW503" s="14" t="s">
        <v>38</v>
      </c>
      <c r="AX503" s="14" t="s">
        <v>76</v>
      </c>
      <c r="AY503" s="255" t="s">
        <v>214</v>
      </c>
    </row>
    <row r="504" s="14" customFormat="1">
      <c r="A504" s="14"/>
      <c r="B504" s="245"/>
      <c r="C504" s="246"/>
      <c r="D504" s="236" t="s">
        <v>225</v>
      </c>
      <c r="E504" s="247" t="s">
        <v>32</v>
      </c>
      <c r="F504" s="248" t="s">
        <v>997</v>
      </c>
      <c r="G504" s="246"/>
      <c r="H504" s="249">
        <v>-37.619999999999997</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225</v>
      </c>
      <c r="AU504" s="255" t="s">
        <v>85</v>
      </c>
      <c r="AV504" s="14" t="s">
        <v>85</v>
      </c>
      <c r="AW504" s="14" t="s">
        <v>38</v>
      </c>
      <c r="AX504" s="14" t="s">
        <v>76</v>
      </c>
      <c r="AY504" s="255" t="s">
        <v>214</v>
      </c>
    </row>
    <row r="505" s="14" customFormat="1">
      <c r="A505" s="14"/>
      <c r="B505" s="245"/>
      <c r="C505" s="246"/>
      <c r="D505" s="236" t="s">
        <v>225</v>
      </c>
      <c r="E505" s="247" t="s">
        <v>32</v>
      </c>
      <c r="F505" s="248" t="s">
        <v>1072</v>
      </c>
      <c r="G505" s="246"/>
      <c r="H505" s="249">
        <v>-45.299999999999997</v>
      </c>
      <c r="I505" s="250"/>
      <c r="J505" s="246"/>
      <c r="K505" s="246"/>
      <c r="L505" s="251"/>
      <c r="M505" s="252"/>
      <c r="N505" s="253"/>
      <c r="O505" s="253"/>
      <c r="P505" s="253"/>
      <c r="Q505" s="253"/>
      <c r="R505" s="253"/>
      <c r="S505" s="253"/>
      <c r="T505" s="254"/>
      <c r="U505" s="14"/>
      <c r="V505" s="14"/>
      <c r="W505" s="14"/>
      <c r="X505" s="14"/>
      <c r="Y505" s="14"/>
      <c r="Z505" s="14"/>
      <c r="AA505" s="14"/>
      <c r="AB505" s="14"/>
      <c r="AC505" s="14"/>
      <c r="AD505" s="14"/>
      <c r="AE505" s="14"/>
      <c r="AT505" s="255" t="s">
        <v>225</v>
      </c>
      <c r="AU505" s="255" t="s">
        <v>85</v>
      </c>
      <c r="AV505" s="14" t="s">
        <v>85</v>
      </c>
      <c r="AW505" s="14" t="s">
        <v>38</v>
      </c>
      <c r="AX505" s="14" t="s">
        <v>76</v>
      </c>
      <c r="AY505" s="255" t="s">
        <v>214</v>
      </c>
    </row>
    <row r="506" s="14" customFormat="1">
      <c r="A506" s="14"/>
      <c r="B506" s="245"/>
      <c r="C506" s="246"/>
      <c r="D506" s="236" t="s">
        <v>225</v>
      </c>
      <c r="E506" s="247" t="s">
        <v>32</v>
      </c>
      <c r="F506" s="248" t="s">
        <v>999</v>
      </c>
      <c r="G506" s="246"/>
      <c r="H506" s="249">
        <v>-41.990000000000002</v>
      </c>
      <c r="I506" s="250"/>
      <c r="J506" s="246"/>
      <c r="K506" s="246"/>
      <c r="L506" s="251"/>
      <c r="M506" s="252"/>
      <c r="N506" s="253"/>
      <c r="O506" s="253"/>
      <c r="P506" s="253"/>
      <c r="Q506" s="253"/>
      <c r="R506" s="253"/>
      <c r="S506" s="253"/>
      <c r="T506" s="254"/>
      <c r="U506" s="14"/>
      <c r="V506" s="14"/>
      <c r="W506" s="14"/>
      <c r="X506" s="14"/>
      <c r="Y506" s="14"/>
      <c r="Z506" s="14"/>
      <c r="AA506" s="14"/>
      <c r="AB506" s="14"/>
      <c r="AC506" s="14"/>
      <c r="AD506" s="14"/>
      <c r="AE506" s="14"/>
      <c r="AT506" s="255" t="s">
        <v>225</v>
      </c>
      <c r="AU506" s="255" t="s">
        <v>85</v>
      </c>
      <c r="AV506" s="14" t="s">
        <v>85</v>
      </c>
      <c r="AW506" s="14" t="s">
        <v>38</v>
      </c>
      <c r="AX506" s="14" t="s">
        <v>76</v>
      </c>
      <c r="AY506" s="255" t="s">
        <v>214</v>
      </c>
    </row>
    <row r="507" s="14" customFormat="1">
      <c r="A507" s="14"/>
      <c r="B507" s="245"/>
      <c r="C507" s="246"/>
      <c r="D507" s="236" t="s">
        <v>225</v>
      </c>
      <c r="E507" s="247" t="s">
        <v>32</v>
      </c>
      <c r="F507" s="248" t="s">
        <v>1000</v>
      </c>
      <c r="G507" s="246"/>
      <c r="H507" s="249">
        <v>-45.299999999999997</v>
      </c>
      <c r="I507" s="250"/>
      <c r="J507" s="246"/>
      <c r="K507" s="246"/>
      <c r="L507" s="251"/>
      <c r="M507" s="252"/>
      <c r="N507" s="253"/>
      <c r="O507" s="253"/>
      <c r="P507" s="253"/>
      <c r="Q507" s="253"/>
      <c r="R507" s="253"/>
      <c r="S507" s="253"/>
      <c r="T507" s="254"/>
      <c r="U507" s="14"/>
      <c r="V507" s="14"/>
      <c r="W507" s="14"/>
      <c r="X507" s="14"/>
      <c r="Y507" s="14"/>
      <c r="Z507" s="14"/>
      <c r="AA507" s="14"/>
      <c r="AB507" s="14"/>
      <c r="AC507" s="14"/>
      <c r="AD507" s="14"/>
      <c r="AE507" s="14"/>
      <c r="AT507" s="255" t="s">
        <v>225</v>
      </c>
      <c r="AU507" s="255" t="s">
        <v>85</v>
      </c>
      <c r="AV507" s="14" t="s">
        <v>85</v>
      </c>
      <c r="AW507" s="14" t="s">
        <v>38</v>
      </c>
      <c r="AX507" s="14" t="s">
        <v>76</v>
      </c>
      <c r="AY507" s="255" t="s">
        <v>214</v>
      </c>
    </row>
    <row r="508" s="14" customFormat="1">
      <c r="A508" s="14"/>
      <c r="B508" s="245"/>
      <c r="C508" s="246"/>
      <c r="D508" s="236" t="s">
        <v>225</v>
      </c>
      <c r="E508" s="247" t="s">
        <v>32</v>
      </c>
      <c r="F508" s="248" t="s">
        <v>1001</v>
      </c>
      <c r="G508" s="246"/>
      <c r="H508" s="249">
        <v>-28.739999999999998</v>
      </c>
      <c r="I508" s="250"/>
      <c r="J508" s="246"/>
      <c r="K508" s="246"/>
      <c r="L508" s="251"/>
      <c r="M508" s="252"/>
      <c r="N508" s="253"/>
      <c r="O508" s="253"/>
      <c r="P508" s="253"/>
      <c r="Q508" s="253"/>
      <c r="R508" s="253"/>
      <c r="S508" s="253"/>
      <c r="T508" s="254"/>
      <c r="U508" s="14"/>
      <c r="V508" s="14"/>
      <c r="W508" s="14"/>
      <c r="X508" s="14"/>
      <c r="Y508" s="14"/>
      <c r="Z508" s="14"/>
      <c r="AA508" s="14"/>
      <c r="AB508" s="14"/>
      <c r="AC508" s="14"/>
      <c r="AD508" s="14"/>
      <c r="AE508" s="14"/>
      <c r="AT508" s="255" t="s">
        <v>225</v>
      </c>
      <c r="AU508" s="255" t="s">
        <v>85</v>
      </c>
      <c r="AV508" s="14" t="s">
        <v>85</v>
      </c>
      <c r="AW508" s="14" t="s">
        <v>38</v>
      </c>
      <c r="AX508" s="14" t="s">
        <v>76</v>
      </c>
      <c r="AY508" s="255" t="s">
        <v>214</v>
      </c>
    </row>
    <row r="509" s="14" customFormat="1">
      <c r="A509" s="14"/>
      <c r="B509" s="245"/>
      <c r="C509" s="246"/>
      <c r="D509" s="236" t="s">
        <v>225</v>
      </c>
      <c r="E509" s="247" t="s">
        <v>32</v>
      </c>
      <c r="F509" s="248" t="s">
        <v>1002</v>
      </c>
      <c r="G509" s="246"/>
      <c r="H509" s="249">
        <v>-7.4100000000000001</v>
      </c>
      <c r="I509" s="250"/>
      <c r="J509" s="246"/>
      <c r="K509" s="246"/>
      <c r="L509" s="251"/>
      <c r="M509" s="252"/>
      <c r="N509" s="253"/>
      <c r="O509" s="253"/>
      <c r="P509" s="253"/>
      <c r="Q509" s="253"/>
      <c r="R509" s="253"/>
      <c r="S509" s="253"/>
      <c r="T509" s="254"/>
      <c r="U509" s="14"/>
      <c r="V509" s="14"/>
      <c r="W509" s="14"/>
      <c r="X509" s="14"/>
      <c r="Y509" s="14"/>
      <c r="Z509" s="14"/>
      <c r="AA509" s="14"/>
      <c r="AB509" s="14"/>
      <c r="AC509" s="14"/>
      <c r="AD509" s="14"/>
      <c r="AE509" s="14"/>
      <c r="AT509" s="255" t="s">
        <v>225</v>
      </c>
      <c r="AU509" s="255" t="s">
        <v>85</v>
      </c>
      <c r="AV509" s="14" t="s">
        <v>85</v>
      </c>
      <c r="AW509" s="14" t="s">
        <v>38</v>
      </c>
      <c r="AX509" s="14" t="s">
        <v>76</v>
      </c>
      <c r="AY509" s="255" t="s">
        <v>214</v>
      </c>
    </row>
    <row r="510" s="14" customFormat="1">
      <c r="A510" s="14"/>
      <c r="B510" s="245"/>
      <c r="C510" s="246"/>
      <c r="D510" s="236" t="s">
        <v>225</v>
      </c>
      <c r="E510" s="247" t="s">
        <v>32</v>
      </c>
      <c r="F510" s="248" t="s">
        <v>1073</v>
      </c>
      <c r="G510" s="246"/>
      <c r="H510" s="249">
        <v>-30.600000000000001</v>
      </c>
      <c r="I510" s="250"/>
      <c r="J510" s="246"/>
      <c r="K510" s="246"/>
      <c r="L510" s="251"/>
      <c r="M510" s="252"/>
      <c r="N510" s="253"/>
      <c r="O510" s="253"/>
      <c r="P510" s="253"/>
      <c r="Q510" s="253"/>
      <c r="R510" s="253"/>
      <c r="S510" s="253"/>
      <c r="T510" s="254"/>
      <c r="U510" s="14"/>
      <c r="V510" s="14"/>
      <c r="W510" s="14"/>
      <c r="X510" s="14"/>
      <c r="Y510" s="14"/>
      <c r="Z510" s="14"/>
      <c r="AA510" s="14"/>
      <c r="AB510" s="14"/>
      <c r="AC510" s="14"/>
      <c r="AD510" s="14"/>
      <c r="AE510" s="14"/>
      <c r="AT510" s="255" t="s">
        <v>225</v>
      </c>
      <c r="AU510" s="255" t="s">
        <v>85</v>
      </c>
      <c r="AV510" s="14" t="s">
        <v>85</v>
      </c>
      <c r="AW510" s="14" t="s">
        <v>38</v>
      </c>
      <c r="AX510" s="14" t="s">
        <v>76</v>
      </c>
      <c r="AY510" s="255" t="s">
        <v>214</v>
      </c>
    </row>
    <row r="511" s="14" customFormat="1">
      <c r="A511" s="14"/>
      <c r="B511" s="245"/>
      <c r="C511" s="246"/>
      <c r="D511" s="236" t="s">
        <v>225</v>
      </c>
      <c r="E511" s="247" t="s">
        <v>32</v>
      </c>
      <c r="F511" s="248" t="s">
        <v>979</v>
      </c>
      <c r="G511" s="246"/>
      <c r="H511" s="249">
        <v>134</v>
      </c>
      <c r="I511" s="250"/>
      <c r="J511" s="246"/>
      <c r="K511" s="246"/>
      <c r="L511" s="251"/>
      <c r="M511" s="252"/>
      <c r="N511" s="253"/>
      <c r="O511" s="253"/>
      <c r="P511" s="253"/>
      <c r="Q511" s="253"/>
      <c r="R511" s="253"/>
      <c r="S511" s="253"/>
      <c r="T511" s="254"/>
      <c r="U511" s="14"/>
      <c r="V511" s="14"/>
      <c r="W511" s="14"/>
      <c r="X511" s="14"/>
      <c r="Y511" s="14"/>
      <c r="Z511" s="14"/>
      <c r="AA511" s="14"/>
      <c r="AB511" s="14"/>
      <c r="AC511" s="14"/>
      <c r="AD511" s="14"/>
      <c r="AE511" s="14"/>
      <c r="AT511" s="255" t="s">
        <v>225</v>
      </c>
      <c r="AU511" s="255" t="s">
        <v>85</v>
      </c>
      <c r="AV511" s="14" t="s">
        <v>85</v>
      </c>
      <c r="AW511" s="14" t="s">
        <v>38</v>
      </c>
      <c r="AX511" s="14" t="s">
        <v>76</v>
      </c>
      <c r="AY511" s="255" t="s">
        <v>214</v>
      </c>
    </row>
    <row r="512" s="14" customFormat="1">
      <c r="A512" s="14"/>
      <c r="B512" s="245"/>
      <c r="C512" s="246"/>
      <c r="D512" s="236" t="s">
        <v>225</v>
      </c>
      <c r="E512" s="247" t="s">
        <v>32</v>
      </c>
      <c r="F512" s="248" t="s">
        <v>980</v>
      </c>
      <c r="G512" s="246"/>
      <c r="H512" s="249">
        <v>59</v>
      </c>
      <c r="I512" s="250"/>
      <c r="J512" s="246"/>
      <c r="K512" s="246"/>
      <c r="L512" s="251"/>
      <c r="M512" s="252"/>
      <c r="N512" s="253"/>
      <c r="O512" s="253"/>
      <c r="P512" s="253"/>
      <c r="Q512" s="253"/>
      <c r="R512" s="253"/>
      <c r="S512" s="253"/>
      <c r="T512" s="254"/>
      <c r="U512" s="14"/>
      <c r="V512" s="14"/>
      <c r="W512" s="14"/>
      <c r="X512" s="14"/>
      <c r="Y512" s="14"/>
      <c r="Z512" s="14"/>
      <c r="AA512" s="14"/>
      <c r="AB512" s="14"/>
      <c r="AC512" s="14"/>
      <c r="AD512" s="14"/>
      <c r="AE512" s="14"/>
      <c r="AT512" s="255" t="s">
        <v>225</v>
      </c>
      <c r="AU512" s="255" t="s">
        <v>85</v>
      </c>
      <c r="AV512" s="14" t="s">
        <v>85</v>
      </c>
      <c r="AW512" s="14" t="s">
        <v>38</v>
      </c>
      <c r="AX512" s="14" t="s">
        <v>76</v>
      </c>
      <c r="AY512" s="255" t="s">
        <v>214</v>
      </c>
    </row>
    <row r="513" s="15" customFormat="1">
      <c r="A513" s="15"/>
      <c r="B513" s="256"/>
      <c r="C513" s="257"/>
      <c r="D513" s="236" t="s">
        <v>225</v>
      </c>
      <c r="E513" s="258" t="s">
        <v>32</v>
      </c>
      <c r="F513" s="259" t="s">
        <v>256</v>
      </c>
      <c r="G513" s="257"/>
      <c r="H513" s="260">
        <v>1385.7800000000002</v>
      </c>
      <c r="I513" s="261"/>
      <c r="J513" s="257"/>
      <c r="K513" s="257"/>
      <c r="L513" s="262"/>
      <c r="M513" s="263"/>
      <c r="N513" s="264"/>
      <c r="O513" s="264"/>
      <c r="P513" s="264"/>
      <c r="Q513" s="264"/>
      <c r="R513" s="264"/>
      <c r="S513" s="264"/>
      <c r="T513" s="265"/>
      <c r="U513" s="15"/>
      <c r="V513" s="15"/>
      <c r="W513" s="15"/>
      <c r="X513" s="15"/>
      <c r="Y513" s="15"/>
      <c r="Z513" s="15"/>
      <c r="AA513" s="15"/>
      <c r="AB513" s="15"/>
      <c r="AC513" s="15"/>
      <c r="AD513" s="15"/>
      <c r="AE513" s="15"/>
      <c r="AT513" s="266" t="s">
        <v>225</v>
      </c>
      <c r="AU513" s="266" t="s">
        <v>85</v>
      </c>
      <c r="AV513" s="15" t="s">
        <v>215</v>
      </c>
      <c r="AW513" s="15" t="s">
        <v>38</v>
      </c>
      <c r="AX513" s="15" t="s">
        <v>83</v>
      </c>
      <c r="AY513" s="266" t="s">
        <v>214</v>
      </c>
    </row>
    <row r="514" s="2" customFormat="1" ht="37.8" customHeight="1">
      <c r="A514" s="42"/>
      <c r="B514" s="43"/>
      <c r="C514" s="216" t="s">
        <v>410</v>
      </c>
      <c r="D514" s="216" t="s">
        <v>217</v>
      </c>
      <c r="E514" s="217" t="s">
        <v>1074</v>
      </c>
      <c r="F514" s="218" t="s">
        <v>1075</v>
      </c>
      <c r="G514" s="219" t="s">
        <v>230</v>
      </c>
      <c r="H514" s="220">
        <v>162.97999999999999</v>
      </c>
      <c r="I514" s="221"/>
      <c r="J514" s="222">
        <f>ROUND(I514*H514,2)</f>
        <v>0</v>
      </c>
      <c r="K514" s="218" t="s">
        <v>221</v>
      </c>
      <c r="L514" s="48"/>
      <c r="M514" s="223" t="s">
        <v>32</v>
      </c>
      <c r="N514" s="224" t="s">
        <v>47</v>
      </c>
      <c r="O514" s="88"/>
      <c r="P514" s="225">
        <f>O514*H514</f>
        <v>0</v>
      </c>
      <c r="Q514" s="225">
        <v>0.00363</v>
      </c>
      <c r="R514" s="225">
        <f>Q514*H514</f>
        <v>0.59161739999999996</v>
      </c>
      <c r="S514" s="225">
        <v>0</v>
      </c>
      <c r="T514" s="226">
        <f>S514*H514</f>
        <v>0</v>
      </c>
      <c r="U514" s="42"/>
      <c r="V514" s="42"/>
      <c r="W514" s="42"/>
      <c r="X514" s="42"/>
      <c r="Y514" s="42"/>
      <c r="Z514" s="42"/>
      <c r="AA514" s="42"/>
      <c r="AB514" s="42"/>
      <c r="AC514" s="42"/>
      <c r="AD514" s="42"/>
      <c r="AE514" s="42"/>
      <c r="AR514" s="227" t="s">
        <v>215</v>
      </c>
      <c r="AT514" s="227" t="s">
        <v>217</v>
      </c>
      <c r="AU514" s="227" t="s">
        <v>85</v>
      </c>
      <c r="AY514" s="20" t="s">
        <v>214</v>
      </c>
      <c r="BE514" s="228">
        <f>IF(N514="základní",J514,0)</f>
        <v>0</v>
      </c>
      <c r="BF514" s="228">
        <f>IF(N514="snížená",J514,0)</f>
        <v>0</v>
      </c>
      <c r="BG514" s="228">
        <f>IF(N514="zákl. přenesená",J514,0)</f>
        <v>0</v>
      </c>
      <c r="BH514" s="228">
        <f>IF(N514="sníž. přenesená",J514,0)</f>
        <v>0</v>
      </c>
      <c r="BI514" s="228">
        <f>IF(N514="nulová",J514,0)</f>
        <v>0</v>
      </c>
      <c r="BJ514" s="20" t="s">
        <v>83</v>
      </c>
      <c r="BK514" s="228">
        <f>ROUND(I514*H514,2)</f>
        <v>0</v>
      </c>
      <c r="BL514" s="20" t="s">
        <v>215</v>
      </c>
      <c r="BM514" s="227" t="s">
        <v>1076</v>
      </c>
    </row>
    <row r="515" s="2" customFormat="1">
      <c r="A515" s="42"/>
      <c r="B515" s="43"/>
      <c r="C515" s="44"/>
      <c r="D515" s="229" t="s">
        <v>223</v>
      </c>
      <c r="E515" s="44"/>
      <c r="F515" s="230" t="s">
        <v>1077</v>
      </c>
      <c r="G515" s="44"/>
      <c r="H515" s="44"/>
      <c r="I515" s="231"/>
      <c r="J515" s="44"/>
      <c r="K515" s="44"/>
      <c r="L515" s="48"/>
      <c r="M515" s="232"/>
      <c r="N515" s="233"/>
      <c r="O515" s="88"/>
      <c r="P515" s="88"/>
      <c r="Q515" s="88"/>
      <c r="R515" s="88"/>
      <c r="S515" s="88"/>
      <c r="T515" s="89"/>
      <c r="U515" s="42"/>
      <c r="V515" s="42"/>
      <c r="W515" s="42"/>
      <c r="X515" s="42"/>
      <c r="Y515" s="42"/>
      <c r="Z515" s="42"/>
      <c r="AA515" s="42"/>
      <c r="AB515" s="42"/>
      <c r="AC515" s="42"/>
      <c r="AD515" s="42"/>
      <c r="AE515" s="42"/>
      <c r="AT515" s="20" t="s">
        <v>223</v>
      </c>
      <c r="AU515" s="20" t="s">
        <v>85</v>
      </c>
    </row>
    <row r="516" s="13" customFormat="1">
      <c r="A516" s="13"/>
      <c r="B516" s="234"/>
      <c r="C516" s="235"/>
      <c r="D516" s="236" t="s">
        <v>225</v>
      </c>
      <c r="E516" s="237" t="s">
        <v>32</v>
      </c>
      <c r="F516" s="238" t="s">
        <v>1012</v>
      </c>
      <c r="G516" s="235"/>
      <c r="H516" s="237" t="s">
        <v>32</v>
      </c>
      <c r="I516" s="239"/>
      <c r="J516" s="235"/>
      <c r="K516" s="235"/>
      <c r="L516" s="240"/>
      <c r="M516" s="241"/>
      <c r="N516" s="242"/>
      <c r="O516" s="242"/>
      <c r="P516" s="242"/>
      <c r="Q516" s="242"/>
      <c r="R516" s="242"/>
      <c r="S516" s="242"/>
      <c r="T516" s="243"/>
      <c r="U516" s="13"/>
      <c r="V516" s="13"/>
      <c r="W516" s="13"/>
      <c r="X516" s="13"/>
      <c r="Y516" s="13"/>
      <c r="Z516" s="13"/>
      <c r="AA516" s="13"/>
      <c r="AB516" s="13"/>
      <c r="AC516" s="13"/>
      <c r="AD516" s="13"/>
      <c r="AE516" s="13"/>
      <c r="AT516" s="244" t="s">
        <v>225</v>
      </c>
      <c r="AU516" s="244" t="s">
        <v>85</v>
      </c>
      <c r="AV516" s="13" t="s">
        <v>83</v>
      </c>
      <c r="AW516" s="13" t="s">
        <v>38</v>
      </c>
      <c r="AX516" s="13" t="s">
        <v>76</v>
      </c>
      <c r="AY516" s="244" t="s">
        <v>214</v>
      </c>
    </row>
    <row r="517" s="13" customFormat="1">
      <c r="A517" s="13"/>
      <c r="B517" s="234"/>
      <c r="C517" s="235"/>
      <c r="D517" s="236" t="s">
        <v>225</v>
      </c>
      <c r="E517" s="237" t="s">
        <v>32</v>
      </c>
      <c r="F517" s="238" t="s">
        <v>889</v>
      </c>
      <c r="G517" s="235"/>
      <c r="H517" s="237" t="s">
        <v>32</v>
      </c>
      <c r="I517" s="239"/>
      <c r="J517" s="235"/>
      <c r="K517" s="235"/>
      <c r="L517" s="240"/>
      <c r="M517" s="241"/>
      <c r="N517" s="242"/>
      <c r="O517" s="242"/>
      <c r="P517" s="242"/>
      <c r="Q517" s="242"/>
      <c r="R517" s="242"/>
      <c r="S517" s="242"/>
      <c r="T517" s="243"/>
      <c r="U517" s="13"/>
      <c r="V517" s="13"/>
      <c r="W517" s="13"/>
      <c r="X517" s="13"/>
      <c r="Y517" s="13"/>
      <c r="Z517" s="13"/>
      <c r="AA517" s="13"/>
      <c r="AB517" s="13"/>
      <c r="AC517" s="13"/>
      <c r="AD517" s="13"/>
      <c r="AE517" s="13"/>
      <c r="AT517" s="244" t="s">
        <v>225</v>
      </c>
      <c r="AU517" s="244" t="s">
        <v>85</v>
      </c>
      <c r="AV517" s="13" t="s">
        <v>83</v>
      </c>
      <c r="AW517" s="13" t="s">
        <v>38</v>
      </c>
      <c r="AX517" s="13" t="s">
        <v>76</v>
      </c>
      <c r="AY517" s="244" t="s">
        <v>214</v>
      </c>
    </row>
    <row r="518" s="14" customFormat="1">
      <c r="A518" s="14"/>
      <c r="B518" s="245"/>
      <c r="C518" s="246"/>
      <c r="D518" s="236" t="s">
        <v>225</v>
      </c>
      <c r="E518" s="247" t="s">
        <v>32</v>
      </c>
      <c r="F518" s="248" t="s">
        <v>1013</v>
      </c>
      <c r="G518" s="246"/>
      <c r="H518" s="249">
        <v>15.960000000000001</v>
      </c>
      <c r="I518" s="250"/>
      <c r="J518" s="246"/>
      <c r="K518" s="246"/>
      <c r="L518" s="251"/>
      <c r="M518" s="252"/>
      <c r="N518" s="253"/>
      <c r="O518" s="253"/>
      <c r="P518" s="253"/>
      <c r="Q518" s="253"/>
      <c r="R518" s="253"/>
      <c r="S518" s="253"/>
      <c r="T518" s="254"/>
      <c r="U518" s="14"/>
      <c r="V518" s="14"/>
      <c r="W518" s="14"/>
      <c r="X518" s="14"/>
      <c r="Y518" s="14"/>
      <c r="Z518" s="14"/>
      <c r="AA518" s="14"/>
      <c r="AB518" s="14"/>
      <c r="AC518" s="14"/>
      <c r="AD518" s="14"/>
      <c r="AE518" s="14"/>
      <c r="AT518" s="255" t="s">
        <v>225</v>
      </c>
      <c r="AU518" s="255" t="s">
        <v>85</v>
      </c>
      <c r="AV518" s="14" t="s">
        <v>85</v>
      </c>
      <c r="AW518" s="14" t="s">
        <v>38</v>
      </c>
      <c r="AX518" s="14" t="s">
        <v>76</v>
      </c>
      <c r="AY518" s="255" t="s">
        <v>214</v>
      </c>
    </row>
    <row r="519" s="14" customFormat="1">
      <c r="A519" s="14"/>
      <c r="B519" s="245"/>
      <c r="C519" s="246"/>
      <c r="D519" s="236" t="s">
        <v>225</v>
      </c>
      <c r="E519" s="247" t="s">
        <v>32</v>
      </c>
      <c r="F519" s="248" t="s">
        <v>1014</v>
      </c>
      <c r="G519" s="246"/>
      <c r="H519" s="249">
        <v>4.3200000000000003</v>
      </c>
      <c r="I519" s="250"/>
      <c r="J519" s="246"/>
      <c r="K519" s="246"/>
      <c r="L519" s="251"/>
      <c r="M519" s="252"/>
      <c r="N519" s="253"/>
      <c r="O519" s="253"/>
      <c r="P519" s="253"/>
      <c r="Q519" s="253"/>
      <c r="R519" s="253"/>
      <c r="S519" s="253"/>
      <c r="T519" s="254"/>
      <c r="U519" s="14"/>
      <c r="V519" s="14"/>
      <c r="W519" s="14"/>
      <c r="X519" s="14"/>
      <c r="Y519" s="14"/>
      <c r="Z519" s="14"/>
      <c r="AA519" s="14"/>
      <c r="AB519" s="14"/>
      <c r="AC519" s="14"/>
      <c r="AD519" s="14"/>
      <c r="AE519" s="14"/>
      <c r="AT519" s="255" t="s">
        <v>225</v>
      </c>
      <c r="AU519" s="255" t="s">
        <v>85</v>
      </c>
      <c r="AV519" s="14" t="s">
        <v>85</v>
      </c>
      <c r="AW519" s="14" t="s">
        <v>38</v>
      </c>
      <c r="AX519" s="14" t="s">
        <v>76</v>
      </c>
      <c r="AY519" s="255" t="s">
        <v>214</v>
      </c>
    </row>
    <row r="520" s="14" customFormat="1">
      <c r="A520" s="14"/>
      <c r="B520" s="245"/>
      <c r="C520" s="246"/>
      <c r="D520" s="236" t="s">
        <v>225</v>
      </c>
      <c r="E520" s="247" t="s">
        <v>32</v>
      </c>
      <c r="F520" s="248" t="s">
        <v>1015</v>
      </c>
      <c r="G520" s="246"/>
      <c r="H520" s="249">
        <v>5.8799999999999999</v>
      </c>
      <c r="I520" s="250"/>
      <c r="J520" s="246"/>
      <c r="K520" s="246"/>
      <c r="L520" s="251"/>
      <c r="M520" s="252"/>
      <c r="N520" s="253"/>
      <c r="O520" s="253"/>
      <c r="P520" s="253"/>
      <c r="Q520" s="253"/>
      <c r="R520" s="253"/>
      <c r="S520" s="253"/>
      <c r="T520" s="254"/>
      <c r="U520" s="14"/>
      <c r="V520" s="14"/>
      <c r="W520" s="14"/>
      <c r="X520" s="14"/>
      <c r="Y520" s="14"/>
      <c r="Z520" s="14"/>
      <c r="AA520" s="14"/>
      <c r="AB520" s="14"/>
      <c r="AC520" s="14"/>
      <c r="AD520" s="14"/>
      <c r="AE520" s="14"/>
      <c r="AT520" s="255" t="s">
        <v>225</v>
      </c>
      <c r="AU520" s="255" t="s">
        <v>85</v>
      </c>
      <c r="AV520" s="14" t="s">
        <v>85</v>
      </c>
      <c r="AW520" s="14" t="s">
        <v>38</v>
      </c>
      <c r="AX520" s="14" t="s">
        <v>76</v>
      </c>
      <c r="AY520" s="255" t="s">
        <v>214</v>
      </c>
    </row>
    <row r="521" s="13" customFormat="1">
      <c r="A521" s="13"/>
      <c r="B521" s="234"/>
      <c r="C521" s="235"/>
      <c r="D521" s="236" t="s">
        <v>225</v>
      </c>
      <c r="E521" s="237" t="s">
        <v>32</v>
      </c>
      <c r="F521" s="238" t="s">
        <v>893</v>
      </c>
      <c r="G521" s="235"/>
      <c r="H521" s="237" t="s">
        <v>32</v>
      </c>
      <c r="I521" s="239"/>
      <c r="J521" s="235"/>
      <c r="K521" s="235"/>
      <c r="L521" s="240"/>
      <c r="M521" s="241"/>
      <c r="N521" s="242"/>
      <c r="O521" s="242"/>
      <c r="P521" s="242"/>
      <c r="Q521" s="242"/>
      <c r="R521" s="242"/>
      <c r="S521" s="242"/>
      <c r="T521" s="243"/>
      <c r="U521" s="13"/>
      <c r="V521" s="13"/>
      <c r="W521" s="13"/>
      <c r="X521" s="13"/>
      <c r="Y521" s="13"/>
      <c r="Z521" s="13"/>
      <c r="AA521" s="13"/>
      <c r="AB521" s="13"/>
      <c r="AC521" s="13"/>
      <c r="AD521" s="13"/>
      <c r="AE521" s="13"/>
      <c r="AT521" s="244" t="s">
        <v>225</v>
      </c>
      <c r="AU521" s="244" t="s">
        <v>85</v>
      </c>
      <c r="AV521" s="13" t="s">
        <v>83</v>
      </c>
      <c r="AW521" s="13" t="s">
        <v>38</v>
      </c>
      <c r="AX521" s="13" t="s">
        <v>76</v>
      </c>
      <c r="AY521" s="244" t="s">
        <v>214</v>
      </c>
    </row>
    <row r="522" s="14" customFormat="1">
      <c r="A522" s="14"/>
      <c r="B522" s="245"/>
      <c r="C522" s="246"/>
      <c r="D522" s="236" t="s">
        <v>225</v>
      </c>
      <c r="E522" s="247" t="s">
        <v>32</v>
      </c>
      <c r="F522" s="248" t="s">
        <v>1016</v>
      </c>
      <c r="G522" s="246"/>
      <c r="H522" s="249">
        <v>1.5600000000000001</v>
      </c>
      <c r="I522" s="250"/>
      <c r="J522" s="246"/>
      <c r="K522" s="246"/>
      <c r="L522" s="251"/>
      <c r="M522" s="252"/>
      <c r="N522" s="253"/>
      <c r="O522" s="253"/>
      <c r="P522" s="253"/>
      <c r="Q522" s="253"/>
      <c r="R522" s="253"/>
      <c r="S522" s="253"/>
      <c r="T522" s="254"/>
      <c r="U522" s="14"/>
      <c r="V522" s="14"/>
      <c r="W522" s="14"/>
      <c r="X522" s="14"/>
      <c r="Y522" s="14"/>
      <c r="Z522" s="14"/>
      <c r="AA522" s="14"/>
      <c r="AB522" s="14"/>
      <c r="AC522" s="14"/>
      <c r="AD522" s="14"/>
      <c r="AE522" s="14"/>
      <c r="AT522" s="255" t="s">
        <v>225</v>
      </c>
      <c r="AU522" s="255" t="s">
        <v>85</v>
      </c>
      <c r="AV522" s="14" t="s">
        <v>85</v>
      </c>
      <c r="AW522" s="14" t="s">
        <v>38</v>
      </c>
      <c r="AX522" s="14" t="s">
        <v>76</v>
      </c>
      <c r="AY522" s="255" t="s">
        <v>214</v>
      </c>
    </row>
    <row r="523" s="14" customFormat="1">
      <c r="A523" s="14"/>
      <c r="B523" s="245"/>
      <c r="C523" s="246"/>
      <c r="D523" s="236" t="s">
        <v>225</v>
      </c>
      <c r="E523" s="247" t="s">
        <v>32</v>
      </c>
      <c r="F523" s="248" t="s">
        <v>1017</v>
      </c>
      <c r="G523" s="246"/>
      <c r="H523" s="249">
        <v>4.7400000000000002</v>
      </c>
      <c r="I523" s="250"/>
      <c r="J523" s="246"/>
      <c r="K523" s="246"/>
      <c r="L523" s="251"/>
      <c r="M523" s="252"/>
      <c r="N523" s="253"/>
      <c r="O523" s="253"/>
      <c r="P523" s="253"/>
      <c r="Q523" s="253"/>
      <c r="R523" s="253"/>
      <c r="S523" s="253"/>
      <c r="T523" s="254"/>
      <c r="U523" s="14"/>
      <c r="V523" s="14"/>
      <c r="W523" s="14"/>
      <c r="X523" s="14"/>
      <c r="Y523" s="14"/>
      <c r="Z523" s="14"/>
      <c r="AA523" s="14"/>
      <c r="AB523" s="14"/>
      <c r="AC523" s="14"/>
      <c r="AD523" s="14"/>
      <c r="AE523" s="14"/>
      <c r="AT523" s="255" t="s">
        <v>225</v>
      </c>
      <c r="AU523" s="255" t="s">
        <v>85</v>
      </c>
      <c r="AV523" s="14" t="s">
        <v>85</v>
      </c>
      <c r="AW523" s="14" t="s">
        <v>38</v>
      </c>
      <c r="AX523" s="14" t="s">
        <v>76</v>
      </c>
      <c r="AY523" s="255" t="s">
        <v>214</v>
      </c>
    </row>
    <row r="524" s="14" customFormat="1">
      <c r="A524" s="14"/>
      <c r="B524" s="245"/>
      <c r="C524" s="246"/>
      <c r="D524" s="236" t="s">
        <v>225</v>
      </c>
      <c r="E524" s="247" t="s">
        <v>32</v>
      </c>
      <c r="F524" s="248" t="s">
        <v>1018</v>
      </c>
      <c r="G524" s="246"/>
      <c r="H524" s="249">
        <v>2.1000000000000001</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225</v>
      </c>
      <c r="AU524" s="255" t="s">
        <v>85</v>
      </c>
      <c r="AV524" s="14" t="s">
        <v>85</v>
      </c>
      <c r="AW524" s="14" t="s">
        <v>38</v>
      </c>
      <c r="AX524" s="14" t="s">
        <v>76</v>
      </c>
      <c r="AY524" s="255" t="s">
        <v>214</v>
      </c>
    </row>
    <row r="525" s="14" customFormat="1">
      <c r="A525" s="14"/>
      <c r="B525" s="245"/>
      <c r="C525" s="246"/>
      <c r="D525" s="236" t="s">
        <v>225</v>
      </c>
      <c r="E525" s="247" t="s">
        <v>32</v>
      </c>
      <c r="F525" s="248" t="s">
        <v>1019</v>
      </c>
      <c r="G525" s="246"/>
      <c r="H525" s="249">
        <v>1.44</v>
      </c>
      <c r="I525" s="250"/>
      <c r="J525" s="246"/>
      <c r="K525" s="246"/>
      <c r="L525" s="251"/>
      <c r="M525" s="252"/>
      <c r="N525" s="253"/>
      <c r="O525" s="253"/>
      <c r="P525" s="253"/>
      <c r="Q525" s="253"/>
      <c r="R525" s="253"/>
      <c r="S525" s="253"/>
      <c r="T525" s="254"/>
      <c r="U525" s="14"/>
      <c r="V525" s="14"/>
      <c r="W525" s="14"/>
      <c r="X525" s="14"/>
      <c r="Y525" s="14"/>
      <c r="Z525" s="14"/>
      <c r="AA525" s="14"/>
      <c r="AB525" s="14"/>
      <c r="AC525" s="14"/>
      <c r="AD525" s="14"/>
      <c r="AE525" s="14"/>
      <c r="AT525" s="255" t="s">
        <v>225</v>
      </c>
      <c r="AU525" s="255" t="s">
        <v>85</v>
      </c>
      <c r="AV525" s="14" t="s">
        <v>85</v>
      </c>
      <c r="AW525" s="14" t="s">
        <v>38</v>
      </c>
      <c r="AX525" s="14" t="s">
        <v>76</v>
      </c>
      <c r="AY525" s="255" t="s">
        <v>214</v>
      </c>
    </row>
    <row r="526" s="14" customFormat="1">
      <c r="A526" s="14"/>
      <c r="B526" s="245"/>
      <c r="C526" s="246"/>
      <c r="D526" s="236" t="s">
        <v>225</v>
      </c>
      <c r="E526" s="247" t="s">
        <v>32</v>
      </c>
      <c r="F526" s="248" t="s">
        <v>898</v>
      </c>
      <c r="G526" s="246"/>
      <c r="H526" s="249">
        <v>16.5</v>
      </c>
      <c r="I526" s="250"/>
      <c r="J526" s="246"/>
      <c r="K526" s="246"/>
      <c r="L526" s="251"/>
      <c r="M526" s="252"/>
      <c r="N526" s="253"/>
      <c r="O526" s="253"/>
      <c r="P526" s="253"/>
      <c r="Q526" s="253"/>
      <c r="R526" s="253"/>
      <c r="S526" s="253"/>
      <c r="T526" s="254"/>
      <c r="U526" s="14"/>
      <c r="V526" s="14"/>
      <c r="W526" s="14"/>
      <c r="X526" s="14"/>
      <c r="Y526" s="14"/>
      <c r="Z526" s="14"/>
      <c r="AA526" s="14"/>
      <c r="AB526" s="14"/>
      <c r="AC526" s="14"/>
      <c r="AD526" s="14"/>
      <c r="AE526" s="14"/>
      <c r="AT526" s="255" t="s">
        <v>225</v>
      </c>
      <c r="AU526" s="255" t="s">
        <v>85</v>
      </c>
      <c r="AV526" s="14" t="s">
        <v>85</v>
      </c>
      <c r="AW526" s="14" t="s">
        <v>38</v>
      </c>
      <c r="AX526" s="14" t="s">
        <v>76</v>
      </c>
      <c r="AY526" s="255" t="s">
        <v>214</v>
      </c>
    </row>
    <row r="527" s="14" customFormat="1">
      <c r="A527" s="14"/>
      <c r="B527" s="245"/>
      <c r="C527" s="246"/>
      <c r="D527" s="236" t="s">
        <v>225</v>
      </c>
      <c r="E527" s="247" t="s">
        <v>32</v>
      </c>
      <c r="F527" s="248" t="s">
        <v>899</v>
      </c>
      <c r="G527" s="246"/>
      <c r="H527" s="249">
        <v>16.800000000000001</v>
      </c>
      <c r="I527" s="250"/>
      <c r="J527" s="246"/>
      <c r="K527" s="246"/>
      <c r="L527" s="251"/>
      <c r="M527" s="252"/>
      <c r="N527" s="253"/>
      <c r="O527" s="253"/>
      <c r="P527" s="253"/>
      <c r="Q527" s="253"/>
      <c r="R527" s="253"/>
      <c r="S527" s="253"/>
      <c r="T527" s="254"/>
      <c r="U527" s="14"/>
      <c r="V527" s="14"/>
      <c r="W527" s="14"/>
      <c r="X527" s="14"/>
      <c r="Y527" s="14"/>
      <c r="Z527" s="14"/>
      <c r="AA527" s="14"/>
      <c r="AB527" s="14"/>
      <c r="AC527" s="14"/>
      <c r="AD527" s="14"/>
      <c r="AE527" s="14"/>
      <c r="AT527" s="255" t="s">
        <v>225</v>
      </c>
      <c r="AU527" s="255" t="s">
        <v>85</v>
      </c>
      <c r="AV527" s="14" t="s">
        <v>85</v>
      </c>
      <c r="AW527" s="14" t="s">
        <v>38</v>
      </c>
      <c r="AX527" s="14" t="s">
        <v>76</v>
      </c>
      <c r="AY527" s="255" t="s">
        <v>214</v>
      </c>
    </row>
    <row r="528" s="14" customFormat="1">
      <c r="A528" s="14"/>
      <c r="B528" s="245"/>
      <c r="C528" s="246"/>
      <c r="D528" s="236" t="s">
        <v>225</v>
      </c>
      <c r="E528" s="247" t="s">
        <v>32</v>
      </c>
      <c r="F528" s="248" t="s">
        <v>1020</v>
      </c>
      <c r="G528" s="246"/>
      <c r="H528" s="249">
        <v>1.3999999999999999</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225</v>
      </c>
      <c r="AU528" s="255" t="s">
        <v>85</v>
      </c>
      <c r="AV528" s="14" t="s">
        <v>85</v>
      </c>
      <c r="AW528" s="14" t="s">
        <v>38</v>
      </c>
      <c r="AX528" s="14" t="s">
        <v>76</v>
      </c>
      <c r="AY528" s="255" t="s">
        <v>214</v>
      </c>
    </row>
    <row r="529" s="14" customFormat="1">
      <c r="A529" s="14"/>
      <c r="B529" s="245"/>
      <c r="C529" s="246"/>
      <c r="D529" s="236" t="s">
        <v>225</v>
      </c>
      <c r="E529" s="247" t="s">
        <v>32</v>
      </c>
      <c r="F529" s="248" t="s">
        <v>1021</v>
      </c>
      <c r="G529" s="246"/>
      <c r="H529" s="249">
        <v>3.0800000000000001</v>
      </c>
      <c r="I529" s="250"/>
      <c r="J529" s="246"/>
      <c r="K529" s="246"/>
      <c r="L529" s="251"/>
      <c r="M529" s="252"/>
      <c r="N529" s="253"/>
      <c r="O529" s="253"/>
      <c r="P529" s="253"/>
      <c r="Q529" s="253"/>
      <c r="R529" s="253"/>
      <c r="S529" s="253"/>
      <c r="T529" s="254"/>
      <c r="U529" s="14"/>
      <c r="V529" s="14"/>
      <c r="W529" s="14"/>
      <c r="X529" s="14"/>
      <c r="Y529" s="14"/>
      <c r="Z529" s="14"/>
      <c r="AA529" s="14"/>
      <c r="AB529" s="14"/>
      <c r="AC529" s="14"/>
      <c r="AD529" s="14"/>
      <c r="AE529" s="14"/>
      <c r="AT529" s="255" t="s">
        <v>225</v>
      </c>
      <c r="AU529" s="255" t="s">
        <v>85</v>
      </c>
      <c r="AV529" s="14" t="s">
        <v>85</v>
      </c>
      <c r="AW529" s="14" t="s">
        <v>38</v>
      </c>
      <c r="AX529" s="14" t="s">
        <v>76</v>
      </c>
      <c r="AY529" s="255" t="s">
        <v>214</v>
      </c>
    </row>
    <row r="530" s="13" customFormat="1">
      <c r="A530" s="13"/>
      <c r="B530" s="234"/>
      <c r="C530" s="235"/>
      <c r="D530" s="236" t="s">
        <v>225</v>
      </c>
      <c r="E530" s="237" t="s">
        <v>32</v>
      </c>
      <c r="F530" s="238" t="s">
        <v>902</v>
      </c>
      <c r="G530" s="235"/>
      <c r="H530" s="237" t="s">
        <v>32</v>
      </c>
      <c r="I530" s="239"/>
      <c r="J530" s="235"/>
      <c r="K530" s="235"/>
      <c r="L530" s="240"/>
      <c r="M530" s="241"/>
      <c r="N530" s="242"/>
      <c r="O530" s="242"/>
      <c r="P530" s="242"/>
      <c r="Q530" s="242"/>
      <c r="R530" s="242"/>
      <c r="S530" s="242"/>
      <c r="T530" s="243"/>
      <c r="U530" s="13"/>
      <c r="V530" s="13"/>
      <c r="W530" s="13"/>
      <c r="X530" s="13"/>
      <c r="Y530" s="13"/>
      <c r="Z530" s="13"/>
      <c r="AA530" s="13"/>
      <c r="AB530" s="13"/>
      <c r="AC530" s="13"/>
      <c r="AD530" s="13"/>
      <c r="AE530" s="13"/>
      <c r="AT530" s="244" t="s">
        <v>225</v>
      </c>
      <c r="AU530" s="244" t="s">
        <v>85</v>
      </c>
      <c r="AV530" s="13" t="s">
        <v>83</v>
      </c>
      <c r="AW530" s="13" t="s">
        <v>38</v>
      </c>
      <c r="AX530" s="13" t="s">
        <v>76</v>
      </c>
      <c r="AY530" s="244" t="s">
        <v>214</v>
      </c>
    </row>
    <row r="531" s="14" customFormat="1">
      <c r="A531" s="14"/>
      <c r="B531" s="245"/>
      <c r="C531" s="246"/>
      <c r="D531" s="236" t="s">
        <v>225</v>
      </c>
      <c r="E531" s="247" t="s">
        <v>32</v>
      </c>
      <c r="F531" s="248" t="s">
        <v>1022</v>
      </c>
      <c r="G531" s="246"/>
      <c r="H531" s="249">
        <v>1.5600000000000001</v>
      </c>
      <c r="I531" s="250"/>
      <c r="J531" s="246"/>
      <c r="K531" s="246"/>
      <c r="L531" s="251"/>
      <c r="M531" s="252"/>
      <c r="N531" s="253"/>
      <c r="O531" s="253"/>
      <c r="P531" s="253"/>
      <c r="Q531" s="253"/>
      <c r="R531" s="253"/>
      <c r="S531" s="253"/>
      <c r="T531" s="254"/>
      <c r="U531" s="14"/>
      <c r="V531" s="14"/>
      <c r="W531" s="14"/>
      <c r="X531" s="14"/>
      <c r="Y531" s="14"/>
      <c r="Z531" s="14"/>
      <c r="AA531" s="14"/>
      <c r="AB531" s="14"/>
      <c r="AC531" s="14"/>
      <c r="AD531" s="14"/>
      <c r="AE531" s="14"/>
      <c r="AT531" s="255" t="s">
        <v>225</v>
      </c>
      <c r="AU531" s="255" t="s">
        <v>85</v>
      </c>
      <c r="AV531" s="14" t="s">
        <v>85</v>
      </c>
      <c r="AW531" s="14" t="s">
        <v>38</v>
      </c>
      <c r="AX531" s="14" t="s">
        <v>76</v>
      </c>
      <c r="AY531" s="255" t="s">
        <v>214</v>
      </c>
    </row>
    <row r="532" s="14" customFormat="1">
      <c r="A532" s="14"/>
      <c r="B532" s="245"/>
      <c r="C532" s="246"/>
      <c r="D532" s="236" t="s">
        <v>225</v>
      </c>
      <c r="E532" s="247" t="s">
        <v>32</v>
      </c>
      <c r="F532" s="248" t="s">
        <v>1017</v>
      </c>
      <c r="G532" s="246"/>
      <c r="H532" s="249">
        <v>4.7400000000000002</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225</v>
      </c>
      <c r="AU532" s="255" t="s">
        <v>85</v>
      </c>
      <c r="AV532" s="14" t="s">
        <v>85</v>
      </c>
      <c r="AW532" s="14" t="s">
        <v>38</v>
      </c>
      <c r="AX532" s="14" t="s">
        <v>76</v>
      </c>
      <c r="AY532" s="255" t="s">
        <v>214</v>
      </c>
    </row>
    <row r="533" s="14" customFormat="1">
      <c r="A533" s="14"/>
      <c r="B533" s="245"/>
      <c r="C533" s="246"/>
      <c r="D533" s="236" t="s">
        <v>225</v>
      </c>
      <c r="E533" s="247" t="s">
        <v>32</v>
      </c>
      <c r="F533" s="248" t="s">
        <v>1018</v>
      </c>
      <c r="G533" s="246"/>
      <c r="H533" s="249">
        <v>2.1000000000000001</v>
      </c>
      <c r="I533" s="250"/>
      <c r="J533" s="246"/>
      <c r="K533" s="246"/>
      <c r="L533" s="251"/>
      <c r="M533" s="252"/>
      <c r="N533" s="253"/>
      <c r="O533" s="253"/>
      <c r="P533" s="253"/>
      <c r="Q533" s="253"/>
      <c r="R533" s="253"/>
      <c r="S533" s="253"/>
      <c r="T533" s="254"/>
      <c r="U533" s="14"/>
      <c r="V533" s="14"/>
      <c r="W533" s="14"/>
      <c r="X533" s="14"/>
      <c r="Y533" s="14"/>
      <c r="Z533" s="14"/>
      <c r="AA533" s="14"/>
      <c r="AB533" s="14"/>
      <c r="AC533" s="14"/>
      <c r="AD533" s="14"/>
      <c r="AE533" s="14"/>
      <c r="AT533" s="255" t="s">
        <v>225</v>
      </c>
      <c r="AU533" s="255" t="s">
        <v>85</v>
      </c>
      <c r="AV533" s="14" t="s">
        <v>85</v>
      </c>
      <c r="AW533" s="14" t="s">
        <v>38</v>
      </c>
      <c r="AX533" s="14" t="s">
        <v>76</v>
      </c>
      <c r="AY533" s="255" t="s">
        <v>214</v>
      </c>
    </row>
    <row r="534" s="14" customFormat="1">
      <c r="A534" s="14"/>
      <c r="B534" s="245"/>
      <c r="C534" s="246"/>
      <c r="D534" s="236" t="s">
        <v>225</v>
      </c>
      <c r="E534" s="247" t="s">
        <v>32</v>
      </c>
      <c r="F534" s="248" t="s">
        <v>1023</v>
      </c>
      <c r="G534" s="246"/>
      <c r="H534" s="249">
        <v>2.8799999999999999</v>
      </c>
      <c r="I534" s="250"/>
      <c r="J534" s="246"/>
      <c r="K534" s="246"/>
      <c r="L534" s="251"/>
      <c r="M534" s="252"/>
      <c r="N534" s="253"/>
      <c r="O534" s="253"/>
      <c r="P534" s="253"/>
      <c r="Q534" s="253"/>
      <c r="R534" s="253"/>
      <c r="S534" s="253"/>
      <c r="T534" s="254"/>
      <c r="U534" s="14"/>
      <c r="V534" s="14"/>
      <c r="W534" s="14"/>
      <c r="X534" s="14"/>
      <c r="Y534" s="14"/>
      <c r="Z534" s="14"/>
      <c r="AA534" s="14"/>
      <c r="AB534" s="14"/>
      <c r="AC534" s="14"/>
      <c r="AD534" s="14"/>
      <c r="AE534" s="14"/>
      <c r="AT534" s="255" t="s">
        <v>225</v>
      </c>
      <c r="AU534" s="255" t="s">
        <v>85</v>
      </c>
      <c r="AV534" s="14" t="s">
        <v>85</v>
      </c>
      <c r="AW534" s="14" t="s">
        <v>38</v>
      </c>
      <c r="AX534" s="14" t="s">
        <v>76</v>
      </c>
      <c r="AY534" s="255" t="s">
        <v>214</v>
      </c>
    </row>
    <row r="535" s="14" customFormat="1">
      <c r="A535" s="14"/>
      <c r="B535" s="245"/>
      <c r="C535" s="246"/>
      <c r="D535" s="236" t="s">
        <v>225</v>
      </c>
      <c r="E535" s="247" t="s">
        <v>32</v>
      </c>
      <c r="F535" s="248" t="s">
        <v>1024</v>
      </c>
      <c r="G535" s="246"/>
      <c r="H535" s="249">
        <v>3.2999999999999998</v>
      </c>
      <c r="I535" s="250"/>
      <c r="J535" s="246"/>
      <c r="K535" s="246"/>
      <c r="L535" s="251"/>
      <c r="M535" s="252"/>
      <c r="N535" s="253"/>
      <c r="O535" s="253"/>
      <c r="P535" s="253"/>
      <c r="Q535" s="253"/>
      <c r="R535" s="253"/>
      <c r="S535" s="253"/>
      <c r="T535" s="254"/>
      <c r="U535" s="14"/>
      <c r="V535" s="14"/>
      <c r="W535" s="14"/>
      <c r="X535" s="14"/>
      <c r="Y535" s="14"/>
      <c r="Z535" s="14"/>
      <c r="AA535" s="14"/>
      <c r="AB535" s="14"/>
      <c r="AC535" s="14"/>
      <c r="AD535" s="14"/>
      <c r="AE535" s="14"/>
      <c r="AT535" s="255" t="s">
        <v>225</v>
      </c>
      <c r="AU535" s="255" t="s">
        <v>85</v>
      </c>
      <c r="AV535" s="14" t="s">
        <v>85</v>
      </c>
      <c r="AW535" s="14" t="s">
        <v>38</v>
      </c>
      <c r="AX535" s="14" t="s">
        <v>76</v>
      </c>
      <c r="AY535" s="255" t="s">
        <v>214</v>
      </c>
    </row>
    <row r="536" s="14" customFormat="1">
      <c r="A536" s="14"/>
      <c r="B536" s="245"/>
      <c r="C536" s="246"/>
      <c r="D536" s="236" t="s">
        <v>225</v>
      </c>
      <c r="E536" s="247" t="s">
        <v>32</v>
      </c>
      <c r="F536" s="248" t="s">
        <v>1025</v>
      </c>
      <c r="G536" s="246"/>
      <c r="H536" s="249">
        <v>3.3599999999999999</v>
      </c>
      <c r="I536" s="250"/>
      <c r="J536" s="246"/>
      <c r="K536" s="246"/>
      <c r="L536" s="251"/>
      <c r="M536" s="252"/>
      <c r="N536" s="253"/>
      <c r="O536" s="253"/>
      <c r="P536" s="253"/>
      <c r="Q536" s="253"/>
      <c r="R536" s="253"/>
      <c r="S536" s="253"/>
      <c r="T536" s="254"/>
      <c r="U536" s="14"/>
      <c r="V536" s="14"/>
      <c r="W536" s="14"/>
      <c r="X536" s="14"/>
      <c r="Y536" s="14"/>
      <c r="Z536" s="14"/>
      <c r="AA536" s="14"/>
      <c r="AB536" s="14"/>
      <c r="AC536" s="14"/>
      <c r="AD536" s="14"/>
      <c r="AE536" s="14"/>
      <c r="AT536" s="255" t="s">
        <v>225</v>
      </c>
      <c r="AU536" s="255" t="s">
        <v>85</v>
      </c>
      <c r="AV536" s="14" t="s">
        <v>85</v>
      </c>
      <c r="AW536" s="14" t="s">
        <v>38</v>
      </c>
      <c r="AX536" s="14" t="s">
        <v>76</v>
      </c>
      <c r="AY536" s="255" t="s">
        <v>214</v>
      </c>
    </row>
    <row r="537" s="14" customFormat="1">
      <c r="A537" s="14"/>
      <c r="B537" s="245"/>
      <c r="C537" s="246"/>
      <c r="D537" s="236" t="s">
        <v>225</v>
      </c>
      <c r="E537" s="247" t="s">
        <v>32</v>
      </c>
      <c r="F537" s="248" t="s">
        <v>1020</v>
      </c>
      <c r="G537" s="246"/>
      <c r="H537" s="249">
        <v>1.3999999999999999</v>
      </c>
      <c r="I537" s="250"/>
      <c r="J537" s="246"/>
      <c r="K537" s="246"/>
      <c r="L537" s="251"/>
      <c r="M537" s="252"/>
      <c r="N537" s="253"/>
      <c r="O537" s="253"/>
      <c r="P537" s="253"/>
      <c r="Q537" s="253"/>
      <c r="R537" s="253"/>
      <c r="S537" s="253"/>
      <c r="T537" s="254"/>
      <c r="U537" s="14"/>
      <c r="V537" s="14"/>
      <c r="W537" s="14"/>
      <c r="X537" s="14"/>
      <c r="Y537" s="14"/>
      <c r="Z537" s="14"/>
      <c r="AA537" s="14"/>
      <c r="AB537" s="14"/>
      <c r="AC537" s="14"/>
      <c r="AD537" s="14"/>
      <c r="AE537" s="14"/>
      <c r="AT537" s="255" t="s">
        <v>225</v>
      </c>
      <c r="AU537" s="255" t="s">
        <v>85</v>
      </c>
      <c r="AV537" s="14" t="s">
        <v>85</v>
      </c>
      <c r="AW537" s="14" t="s">
        <v>38</v>
      </c>
      <c r="AX537" s="14" t="s">
        <v>76</v>
      </c>
      <c r="AY537" s="255" t="s">
        <v>214</v>
      </c>
    </row>
    <row r="538" s="14" customFormat="1">
      <c r="A538" s="14"/>
      <c r="B538" s="245"/>
      <c r="C538" s="246"/>
      <c r="D538" s="236" t="s">
        <v>225</v>
      </c>
      <c r="E538" s="247" t="s">
        <v>32</v>
      </c>
      <c r="F538" s="248" t="s">
        <v>1021</v>
      </c>
      <c r="G538" s="246"/>
      <c r="H538" s="249">
        <v>3.0800000000000001</v>
      </c>
      <c r="I538" s="250"/>
      <c r="J538" s="246"/>
      <c r="K538" s="246"/>
      <c r="L538" s="251"/>
      <c r="M538" s="252"/>
      <c r="N538" s="253"/>
      <c r="O538" s="253"/>
      <c r="P538" s="253"/>
      <c r="Q538" s="253"/>
      <c r="R538" s="253"/>
      <c r="S538" s="253"/>
      <c r="T538" s="254"/>
      <c r="U538" s="14"/>
      <c r="V538" s="14"/>
      <c r="W538" s="14"/>
      <c r="X538" s="14"/>
      <c r="Y538" s="14"/>
      <c r="Z538" s="14"/>
      <c r="AA538" s="14"/>
      <c r="AB538" s="14"/>
      <c r="AC538" s="14"/>
      <c r="AD538" s="14"/>
      <c r="AE538" s="14"/>
      <c r="AT538" s="255" t="s">
        <v>225</v>
      </c>
      <c r="AU538" s="255" t="s">
        <v>85</v>
      </c>
      <c r="AV538" s="14" t="s">
        <v>85</v>
      </c>
      <c r="AW538" s="14" t="s">
        <v>38</v>
      </c>
      <c r="AX538" s="14" t="s">
        <v>76</v>
      </c>
      <c r="AY538" s="255" t="s">
        <v>214</v>
      </c>
    </row>
    <row r="539" s="14" customFormat="1">
      <c r="A539" s="14"/>
      <c r="B539" s="245"/>
      <c r="C539" s="246"/>
      <c r="D539" s="236" t="s">
        <v>225</v>
      </c>
      <c r="E539" s="247" t="s">
        <v>32</v>
      </c>
      <c r="F539" s="248" t="s">
        <v>1026</v>
      </c>
      <c r="G539" s="246"/>
      <c r="H539" s="249">
        <v>1.76</v>
      </c>
      <c r="I539" s="250"/>
      <c r="J539" s="246"/>
      <c r="K539" s="246"/>
      <c r="L539" s="251"/>
      <c r="M539" s="252"/>
      <c r="N539" s="253"/>
      <c r="O539" s="253"/>
      <c r="P539" s="253"/>
      <c r="Q539" s="253"/>
      <c r="R539" s="253"/>
      <c r="S539" s="253"/>
      <c r="T539" s="254"/>
      <c r="U539" s="14"/>
      <c r="V539" s="14"/>
      <c r="W539" s="14"/>
      <c r="X539" s="14"/>
      <c r="Y539" s="14"/>
      <c r="Z539" s="14"/>
      <c r="AA539" s="14"/>
      <c r="AB539" s="14"/>
      <c r="AC539" s="14"/>
      <c r="AD539" s="14"/>
      <c r="AE539" s="14"/>
      <c r="AT539" s="255" t="s">
        <v>225</v>
      </c>
      <c r="AU539" s="255" t="s">
        <v>85</v>
      </c>
      <c r="AV539" s="14" t="s">
        <v>85</v>
      </c>
      <c r="AW539" s="14" t="s">
        <v>38</v>
      </c>
      <c r="AX539" s="14" t="s">
        <v>76</v>
      </c>
      <c r="AY539" s="255" t="s">
        <v>214</v>
      </c>
    </row>
    <row r="540" s="13" customFormat="1">
      <c r="A540" s="13"/>
      <c r="B540" s="234"/>
      <c r="C540" s="235"/>
      <c r="D540" s="236" t="s">
        <v>225</v>
      </c>
      <c r="E540" s="237" t="s">
        <v>32</v>
      </c>
      <c r="F540" s="238" t="s">
        <v>906</v>
      </c>
      <c r="G540" s="235"/>
      <c r="H540" s="237" t="s">
        <v>32</v>
      </c>
      <c r="I540" s="239"/>
      <c r="J540" s="235"/>
      <c r="K540" s="235"/>
      <c r="L540" s="240"/>
      <c r="M540" s="241"/>
      <c r="N540" s="242"/>
      <c r="O540" s="242"/>
      <c r="P540" s="242"/>
      <c r="Q540" s="242"/>
      <c r="R540" s="242"/>
      <c r="S540" s="242"/>
      <c r="T540" s="243"/>
      <c r="U540" s="13"/>
      <c r="V540" s="13"/>
      <c r="W540" s="13"/>
      <c r="X540" s="13"/>
      <c r="Y540" s="13"/>
      <c r="Z540" s="13"/>
      <c r="AA540" s="13"/>
      <c r="AB540" s="13"/>
      <c r="AC540" s="13"/>
      <c r="AD540" s="13"/>
      <c r="AE540" s="13"/>
      <c r="AT540" s="244" t="s">
        <v>225</v>
      </c>
      <c r="AU540" s="244" t="s">
        <v>85</v>
      </c>
      <c r="AV540" s="13" t="s">
        <v>83</v>
      </c>
      <c r="AW540" s="13" t="s">
        <v>38</v>
      </c>
      <c r="AX540" s="13" t="s">
        <v>76</v>
      </c>
      <c r="AY540" s="244" t="s">
        <v>214</v>
      </c>
    </row>
    <row r="541" s="14" customFormat="1">
      <c r="A541" s="14"/>
      <c r="B541" s="245"/>
      <c r="C541" s="246"/>
      <c r="D541" s="236" t="s">
        <v>225</v>
      </c>
      <c r="E541" s="247" t="s">
        <v>32</v>
      </c>
      <c r="F541" s="248" t="s">
        <v>1027</v>
      </c>
      <c r="G541" s="246"/>
      <c r="H541" s="249">
        <v>1.5600000000000001</v>
      </c>
      <c r="I541" s="250"/>
      <c r="J541" s="246"/>
      <c r="K541" s="246"/>
      <c r="L541" s="251"/>
      <c r="M541" s="252"/>
      <c r="N541" s="253"/>
      <c r="O541" s="253"/>
      <c r="P541" s="253"/>
      <c r="Q541" s="253"/>
      <c r="R541" s="253"/>
      <c r="S541" s="253"/>
      <c r="T541" s="254"/>
      <c r="U541" s="14"/>
      <c r="V541" s="14"/>
      <c r="W541" s="14"/>
      <c r="X541" s="14"/>
      <c r="Y541" s="14"/>
      <c r="Z541" s="14"/>
      <c r="AA541" s="14"/>
      <c r="AB541" s="14"/>
      <c r="AC541" s="14"/>
      <c r="AD541" s="14"/>
      <c r="AE541" s="14"/>
      <c r="AT541" s="255" t="s">
        <v>225</v>
      </c>
      <c r="AU541" s="255" t="s">
        <v>85</v>
      </c>
      <c r="AV541" s="14" t="s">
        <v>85</v>
      </c>
      <c r="AW541" s="14" t="s">
        <v>38</v>
      </c>
      <c r="AX541" s="14" t="s">
        <v>76</v>
      </c>
      <c r="AY541" s="255" t="s">
        <v>214</v>
      </c>
    </row>
    <row r="542" s="14" customFormat="1">
      <c r="A542" s="14"/>
      <c r="B542" s="245"/>
      <c r="C542" s="246"/>
      <c r="D542" s="236" t="s">
        <v>225</v>
      </c>
      <c r="E542" s="247" t="s">
        <v>32</v>
      </c>
      <c r="F542" s="248" t="s">
        <v>1028</v>
      </c>
      <c r="G542" s="246"/>
      <c r="H542" s="249">
        <v>4.7400000000000002</v>
      </c>
      <c r="I542" s="250"/>
      <c r="J542" s="246"/>
      <c r="K542" s="246"/>
      <c r="L542" s="251"/>
      <c r="M542" s="252"/>
      <c r="N542" s="253"/>
      <c r="O542" s="253"/>
      <c r="P542" s="253"/>
      <c r="Q542" s="253"/>
      <c r="R542" s="253"/>
      <c r="S542" s="253"/>
      <c r="T542" s="254"/>
      <c r="U542" s="14"/>
      <c r="V542" s="14"/>
      <c r="W542" s="14"/>
      <c r="X542" s="14"/>
      <c r="Y542" s="14"/>
      <c r="Z542" s="14"/>
      <c r="AA542" s="14"/>
      <c r="AB542" s="14"/>
      <c r="AC542" s="14"/>
      <c r="AD542" s="14"/>
      <c r="AE542" s="14"/>
      <c r="AT542" s="255" t="s">
        <v>225</v>
      </c>
      <c r="AU542" s="255" t="s">
        <v>85</v>
      </c>
      <c r="AV542" s="14" t="s">
        <v>85</v>
      </c>
      <c r="AW542" s="14" t="s">
        <v>38</v>
      </c>
      <c r="AX542" s="14" t="s">
        <v>76</v>
      </c>
      <c r="AY542" s="255" t="s">
        <v>214</v>
      </c>
    </row>
    <row r="543" s="14" customFormat="1">
      <c r="A543" s="14"/>
      <c r="B543" s="245"/>
      <c r="C543" s="246"/>
      <c r="D543" s="236" t="s">
        <v>225</v>
      </c>
      <c r="E543" s="247" t="s">
        <v>32</v>
      </c>
      <c r="F543" s="248" t="s">
        <v>1018</v>
      </c>
      <c r="G543" s="246"/>
      <c r="H543" s="249">
        <v>2.1000000000000001</v>
      </c>
      <c r="I543" s="250"/>
      <c r="J543" s="246"/>
      <c r="K543" s="246"/>
      <c r="L543" s="251"/>
      <c r="M543" s="252"/>
      <c r="N543" s="253"/>
      <c r="O543" s="253"/>
      <c r="P543" s="253"/>
      <c r="Q543" s="253"/>
      <c r="R543" s="253"/>
      <c r="S543" s="253"/>
      <c r="T543" s="254"/>
      <c r="U543" s="14"/>
      <c r="V543" s="14"/>
      <c r="W543" s="14"/>
      <c r="X543" s="14"/>
      <c r="Y543" s="14"/>
      <c r="Z543" s="14"/>
      <c r="AA543" s="14"/>
      <c r="AB543" s="14"/>
      <c r="AC543" s="14"/>
      <c r="AD543" s="14"/>
      <c r="AE543" s="14"/>
      <c r="AT543" s="255" t="s">
        <v>225</v>
      </c>
      <c r="AU543" s="255" t="s">
        <v>85</v>
      </c>
      <c r="AV543" s="14" t="s">
        <v>85</v>
      </c>
      <c r="AW543" s="14" t="s">
        <v>38</v>
      </c>
      <c r="AX543" s="14" t="s">
        <v>76</v>
      </c>
      <c r="AY543" s="255" t="s">
        <v>214</v>
      </c>
    </row>
    <row r="544" s="14" customFormat="1">
      <c r="A544" s="14"/>
      <c r="B544" s="245"/>
      <c r="C544" s="246"/>
      <c r="D544" s="236" t="s">
        <v>225</v>
      </c>
      <c r="E544" s="247" t="s">
        <v>32</v>
      </c>
      <c r="F544" s="248" t="s">
        <v>1023</v>
      </c>
      <c r="G544" s="246"/>
      <c r="H544" s="249">
        <v>2.8799999999999999</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225</v>
      </c>
      <c r="AU544" s="255" t="s">
        <v>85</v>
      </c>
      <c r="AV544" s="14" t="s">
        <v>85</v>
      </c>
      <c r="AW544" s="14" t="s">
        <v>38</v>
      </c>
      <c r="AX544" s="14" t="s">
        <v>76</v>
      </c>
      <c r="AY544" s="255" t="s">
        <v>214</v>
      </c>
    </row>
    <row r="545" s="14" customFormat="1">
      <c r="A545" s="14"/>
      <c r="B545" s="245"/>
      <c r="C545" s="246"/>
      <c r="D545" s="236" t="s">
        <v>225</v>
      </c>
      <c r="E545" s="247" t="s">
        <v>32</v>
      </c>
      <c r="F545" s="248" t="s">
        <v>1024</v>
      </c>
      <c r="G545" s="246"/>
      <c r="H545" s="249">
        <v>3.2999999999999998</v>
      </c>
      <c r="I545" s="250"/>
      <c r="J545" s="246"/>
      <c r="K545" s="246"/>
      <c r="L545" s="251"/>
      <c r="M545" s="252"/>
      <c r="N545" s="253"/>
      <c r="O545" s="253"/>
      <c r="P545" s="253"/>
      <c r="Q545" s="253"/>
      <c r="R545" s="253"/>
      <c r="S545" s="253"/>
      <c r="T545" s="254"/>
      <c r="U545" s="14"/>
      <c r="V545" s="14"/>
      <c r="W545" s="14"/>
      <c r="X545" s="14"/>
      <c r="Y545" s="14"/>
      <c r="Z545" s="14"/>
      <c r="AA545" s="14"/>
      <c r="AB545" s="14"/>
      <c r="AC545" s="14"/>
      <c r="AD545" s="14"/>
      <c r="AE545" s="14"/>
      <c r="AT545" s="255" t="s">
        <v>225</v>
      </c>
      <c r="AU545" s="255" t="s">
        <v>85</v>
      </c>
      <c r="AV545" s="14" t="s">
        <v>85</v>
      </c>
      <c r="AW545" s="14" t="s">
        <v>38</v>
      </c>
      <c r="AX545" s="14" t="s">
        <v>76</v>
      </c>
      <c r="AY545" s="255" t="s">
        <v>214</v>
      </c>
    </row>
    <row r="546" s="14" customFormat="1">
      <c r="A546" s="14"/>
      <c r="B546" s="245"/>
      <c r="C546" s="246"/>
      <c r="D546" s="236" t="s">
        <v>225</v>
      </c>
      <c r="E546" s="247" t="s">
        <v>32</v>
      </c>
      <c r="F546" s="248" t="s">
        <v>1029</v>
      </c>
      <c r="G546" s="246"/>
      <c r="H546" s="249">
        <v>3.3599999999999999</v>
      </c>
      <c r="I546" s="250"/>
      <c r="J546" s="246"/>
      <c r="K546" s="246"/>
      <c r="L546" s="251"/>
      <c r="M546" s="252"/>
      <c r="N546" s="253"/>
      <c r="O546" s="253"/>
      <c r="P546" s="253"/>
      <c r="Q546" s="253"/>
      <c r="R546" s="253"/>
      <c r="S546" s="253"/>
      <c r="T546" s="254"/>
      <c r="U546" s="14"/>
      <c r="V546" s="14"/>
      <c r="W546" s="14"/>
      <c r="X546" s="14"/>
      <c r="Y546" s="14"/>
      <c r="Z546" s="14"/>
      <c r="AA546" s="14"/>
      <c r="AB546" s="14"/>
      <c r="AC546" s="14"/>
      <c r="AD546" s="14"/>
      <c r="AE546" s="14"/>
      <c r="AT546" s="255" t="s">
        <v>225</v>
      </c>
      <c r="AU546" s="255" t="s">
        <v>85</v>
      </c>
      <c r="AV546" s="14" t="s">
        <v>85</v>
      </c>
      <c r="AW546" s="14" t="s">
        <v>38</v>
      </c>
      <c r="AX546" s="14" t="s">
        <v>76</v>
      </c>
      <c r="AY546" s="255" t="s">
        <v>214</v>
      </c>
    </row>
    <row r="547" s="14" customFormat="1">
      <c r="A547" s="14"/>
      <c r="B547" s="245"/>
      <c r="C547" s="246"/>
      <c r="D547" s="236" t="s">
        <v>225</v>
      </c>
      <c r="E547" s="247" t="s">
        <v>32</v>
      </c>
      <c r="F547" s="248" t="s">
        <v>1030</v>
      </c>
      <c r="G547" s="246"/>
      <c r="H547" s="249">
        <v>1.3999999999999999</v>
      </c>
      <c r="I547" s="250"/>
      <c r="J547" s="246"/>
      <c r="K547" s="246"/>
      <c r="L547" s="251"/>
      <c r="M547" s="252"/>
      <c r="N547" s="253"/>
      <c r="O547" s="253"/>
      <c r="P547" s="253"/>
      <c r="Q547" s="253"/>
      <c r="R547" s="253"/>
      <c r="S547" s="253"/>
      <c r="T547" s="254"/>
      <c r="U547" s="14"/>
      <c r="V547" s="14"/>
      <c r="W547" s="14"/>
      <c r="X547" s="14"/>
      <c r="Y547" s="14"/>
      <c r="Z547" s="14"/>
      <c r="AA547" s="14"/>
      <c r="AB547" s="14"/>
      <c r="AC547" s="14"/>
      <c r="AD547" s="14"/>
      <c r="AE547" s="14"/>
      <c r="AT547" s="255" t="s">
        <v>225</v>
      </c>
      <c r="AU547" s="255" t="s">
        <v>85</v>
      </c>
      <c r="AV547" s="14" t="s">
        <v>85</v>
      </c>
      <c r="AW547" s="14" t="s">
        <v>38</v>
      </c>
      <c r="AX547" s="14" t="s">
        <v>76</v>
      </c>
      <c r="AY547" s="255" t="s">
        <v>214</v>
      </c>
    </row>
    <row r="548" s="14" customFormat="1">
      <c r="A548" s="14"/>
      <c r="B548" s="245"/>
      <c r="C548" s="246"/>
      <c r="D548" s="236" t="s">
        <v>225</v>
      </c>
      <c r="E548" s="247" t="s">
        <v>32</v>
      </c>
      <c r="F548" s="248" t="s">
        <v>1031</v>
      </c>
      <c r="G548" s="246"/>
      <c r="H548" s="249">
        <v>1.54</v>
      </c>
      <c r="I548" s="250"/>
      <c r="J548" s="246"/>
      <c r="K548" s="246"/>
      <c r="L548" s="251"/>
      <c r="M548" s="252"/>
      <c r="N548" s="253"/>
      <c r="O548" s="253"/>
      <c r="P548" s="253"/>
      <c r="Q548" s="253"/>
      <c r="R548" s="253"/>
      <c r="S548" s="253"/>
      <c r="T548" s="254"/>
      <c r="U548" s="14"/>
      <c r="V548" s="14"/>
      <c r="W548" s="14"/>
      <c r="X548" s="14"/>
      <c r="Y548" s="14"/>
      <c r="Z548" s="14"/>
      <c r="AA548" s="14"/>
      <c r="AB548" s="14"/>
      <c r="AC548" s="14"/>
      <c r="AD548" s="14"/>
      <c r="AE548" s="14"/>
      <c r="AT548" s="255" t="s">
        <v>225</v>
      </c>
      <c r="AU548" s="255" t="s">
        <v>85</v>
      </c>
      <c r="AV548" s="14" t="s">
        <v>85</v>
      </c>
      <c r="AW548" s="14" t="s">
        <v>38</v>
      </c>
      <c r="AX548" s="14" t="s">
        <v>76</v>
      </c>
      <c r="AY548" s="255" t="s">
        <v>214</v>
      </c>
    </row>
    <row r="549" s="14" customFormat="1">
      <c r="A549" s="14"/>
      <c r="B549" s="245"/>
      <c r="C549" s="246"/>
      <c r="D549" s="236" t="s">
        <v>225</v>
      </c>
      <c r="E549" s="247" t="s">
        <v>32</v>
      </c>
      <c r="F549" s="248" t="s">
        <v>1026</v>
      </c>
      <c r="G549" s="246"/>
      <c r="H549" s="249">
        <v>1.76</v>
      </c>
      <c r="I549" s="250"/>
      <c r="J549" s="246"/>
      <c r="K549" s="246"/>
      <c r="L549" s="251"/>
      <c r="M549" s="252"/>
      <c r="N549" s="253"/>
      <c r="O549" s="253"/>
      <c r="P549" s="253"/>
      <c r="Q549" s="253"/>
      <c r="R549" s="253"/>
      <c r="S549" s="253"/>
      <c r="T549" s="254"/>
      <c r="U549" s="14"/>
      <c r="V549" s="14"/>
      <c r="W549" s="14"/>
      <c r="X549" s="14"/>
      <c r="Y549" s="14"/>
      <c r="Z549" s="14"/>
      <c r="AA549" s="14"/>
      <c r="AB549" s="14"/>
      <c r="AC549" s="14"/>
      <c r="AD549" s="14"/>
      <c r="AE549" s="14"/>
      <c r="AT549" s="255" t="s">
        <v>225</v>
      </c>
      <c r="AU549" s="255" t="s">
        <v>85</v>
      </c>
      <c r="AV549" s="14" t="s">
        <v>85</v>
      </c>
      <c r="AW549" s="14" t="s">
        <v>38</v>
      </c>
      <c r="AX549" s="14" t="s">
        <v>76</v>
      </c>
      <c r="AY549" s="255" t="s">
        <v>214</v>
      </c>
    </row>
    <row r="550" s="13" customFormat="1">
      <c r="A550" s="13"/>
      <c r="B550" s="234"/>
      <c r="C550" s="235"/>
      <c r="D550" s="236" t="s">
        <v>225</v>
      </c>
      <c r="E550" s="237" t="s">
        <v>32</v>
      </c>
      <c r="F550" s="238" t="s">
        <v>912</v>
      </c>
      <c r="G550" s="235"/>
      <c r="H550" s="237" t="s">
        <v>32</v>
      </c>
      <c r="I550" s="239"/>
      <c r="J550" s="235"/>
      <c r="K550" s="235"/>
      <c r="L550" s="240"/>
      <c r="M550" s="241"/>
      <c r="N550" s="242"/>
      <c r="O550" s="242"/>
      <c r="P550" s="242"/>
      <c r="Q550" s="242"/>
      <c r="R550" s="242"/>
      <c r="S550" s="242"/>
      <c r="T550" s="243"/>
      <c r="U550" s="13"/>
      <c r="V550" s="13"/>
      <c r="W550" s="13"/>
      <c r="X550" s="13"/>
      <c r="Y550" s="13"/>
      <c r="Z550" s="13"/>
      <c r="AA550" s="13"/>
      <c r="AB550" s="13"/>
      <c r="AC550" s="13"/>
      <c r="AD550" s="13"/>
      <c r="AE550" s="13"/>
      <c r="AT550" s="244" t="s">
        <v>225</v>
      </c>
      <c r="AU550" s="244" t="s">
        <v>85</v>
      </c>
      <c r="AV550" s="13" t="s">
        <v>83</v>
      </c>
      <c r="AW550" s="13" t="s">
        <v>38</v>
      </c>
      <c r="AX550" s="13" t="s">
        <v>76</v>
      </c>
      <c r="AY550" s="244" t="s">
        <v>214</v>
      </c>
    </row>
    <row r="551" s="14" customFormat="1">
      <c r="A551" s="14"/>
      <c r="B551" s="245"/>
      <c r="C551" s="246"/>
      <c r="D551" s="236" t="s">
        <v>225</v>
      </c>
      <c r="E551" s="247" t="s">
        <v>32</v>
      </c>
      <c r="F551" s="248" t="s">
        <v>1027</v>
      </c>
      <c r="G551" s="246"/>
      <c r="H551" s="249">
        <v>1.5600000000000001</v>
      </c>
      <c r="I551" s="250"/>
      <c r="J551" s="246"/>
      <c r="K551" s="246"/>
      <c r="L551" s="251"/>
      <c r="M551" s="252"/>
      <c r="N551" s="253"/>
      <c r="O551" s="253"/>
      <c r="P551" s="253"/>
      <c r="Q551" s="253"/>
      <c r="R551" s="253"/>
      <c r="S551" s="253"/>
      <c r="T551" s="254"/>
      <c r="U551" s="14"/>
      <c r="V551" s="14"/>
      <c r="W551" s="14"/>
      <c r="X551" s="14"/>
      <c r="Y551" s="14"/>
      <c r="Z551" s="14"/>
      <c r="AA551" s="14"/>
      <c r="AB551" s="14"/>
      <c r="AC551" s="14"/>
      <c r="AD551" s="14"/>
      <c r="AE551" s="14"/>
      <c r="AT551" s="255" t="s">
        <v>225</v>
      </c>
      <c r="AU551" s="255" t="s">
        <v>85</v>
      </c>
      <c r="AV551" s="14" t="s">
        <v>85</v>
      </c>
      <c r="AW551" s="14" t="s">
        <v>38</v>
      </c>
      <c r="AX551" s="14" t="s">
        <v>76</v>
      </c>
      <c r="AY551" s="255" t="s">
        <v>214</v>
      </c>
    </row>
    <row r="552" s="14" customFormat="1">
      <c r="A552" s="14"/>
      <c r="B552" s="245"/>
      <c r="C552" s="246"/>
      <c r="D552" s="236" t="s">
        <v>225</v>
      </c>
      <c r="E552" s="247" t="s">
        <v>32</v>
      </c>
      <c r="F552" s="248" t="s">
        <v>1028</v>
      </c>
      <c r="G552" s="246"/>
      <c r="H552" s="249">
        <v>4.7400000000000002</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225</v>
      </c>
      <c r="AU552" s="255" t="s">
        <v>85</v>
      </c>
      <c r="AV552" s="14" t="s">
        <v>85</v>
      </c>
      <c r="AW552" s="14" t="s">
        <v>38</v>
      </c>
      <c r="AX552" s="14" t="s">
        <v>76</v>
      </c>
      <c r="AY552" s="255" t="s">
        <v>214</v>
      </c>
    </row>
    <row r="553" s="14" customFormat="1">
      <c r="A553" s="14"/>
      <c r="B553" s="245"/>
      <c r="C553" s="246"/>
      <c r="D553" s="236" t="s">
        <v>225</v>
      </c>
      <c r="E553" s="247" t="s">
        <v>32</v>
      </c>
      <c r="F553" s="248" t="s">
        <v>1018</v>
      </c>
      <c r="G553" s="246"/>
      <c r="H553" s="249">
        <v>2.1000000000000001</v>
      </c>
      <c r="I553" s="250"/>
      <c r="J553" s="246"/>
      <c r="K553" s="246"/>
      <c r="L553" s="251"/>
      <c r="M553" s="252"/>
      <c r="N553" s="253"/>
      <c r="O553" s="253"/>
      <c r="P553" s="253"/>
      <c r="Q553" s="253"/>
      <c r="R553" s="253"/>
      <c r="S553" s="253"/>
      <c r="T553" s="254"/>
      <c r="U553" s="14"/>
      <c r="V553" s="14"/>
      <c r="W553" s="14"/>
      <c r="X553" s="14"/>
      <c r="Y553" s="14"/>
      <c r="Z553" s="14"/>
      <c r="AA553" s="14"/>
      <c r="AB553" s="14"/>
      <c r="AC553" s="14"/>
      <c r="AD553" s="14"/>
      <c r="AE553" s="14"/>
      <c r="AT553" s="255" t="s">
        <v>225</v>
      </c>
      <c r="AU553" s="255" t="s">
        <v>85</v>
      </c>
      <c r="AV553" s="14" t="s">
        <v>85</v>
      </c>
      <c r="AW553" s="14" t="s">
        <v>38</v>
      </c>
      <c r="AX553" s="14" t="s">
        <v>76</v>
      </c>
      <c r="AY553" s="255" t="s">
        <v>214</v>
      </c>
    </row>
    <row r="554" s="14" customFormat="1">
      <c r="A554" s="14"/>
      <c r="B554" s="245"/>
      <c r="C554" s="246"/>
      <c r="D554" s="236" t="s">
        <v>225</v>
      </c>
      <c r="E554" s="247" t="s">
        <v>32</v>
      </c>
      <c r="F554" s="248" t="s">
        <v>1023</v>
      </c>
      <c r="G554" s="246"/>
      <c r="H554" s="249">
        <v>2.8799999999999999</v>
      </c>
      <c r="I554" s="250"/>
      <c r="J554" s="246"/>
      <c r="K554" s="246"/>
      <c r="L554" s="251"/>
      <c r="M554" s="252"/>
      <c r="N554" s="253"/>
      <c r="O554" s="253"/>
      <c r="P554" s="253"/>
      <c r="Q554" s="253"/>
      <c r="R554" s="253"/>
      <c r="S554" s="253"/>
      <c r="T554" s="254"/>
      <c r="U554" s="14"/>
      <c r="V554" s="14"/>
      <c r="W554" s="14"/>
      <c r="X554" s="14"/>
      <c r="Y554" s="14"/>
      <c r="Z554" s="14"/>
      <c r="AA554" s="14"/>
      <c r="AB554" s="14"/>
      <c r="AC554" s="14"/>
      <c r="AD554" s="14"/>
      <c r="AE554" s="14"/>
      <c r="AT554" s="255" t="s">
        <v>225</v>
      </c>
      <c r="AU554" s="255" t="s">
        <v>85</v>
      </c>
      <c r="AV554" s="14" t="s">
        <v>85</v>
      </c>
      <c r="AW554" s="14" t="s">
        <v>38</v>
      </c>
      <c r="AX554" s="14" t="s">
        <v>76</v>
      </c>
      <c r="AY554" s="255" t="s">
        <v>214</v>
      </c>
    </row>
    <row r="555" s="14" customFormat="1">
      <c r="A555" s="14"/>
      <c r="B555" s="245"/>
      <c r="C555" s="246"/>
      <c r="D555" s="236" t="s">
        <v>225</v>
      </c>
      <c r="E555" s="247" t="s">
        <v>32</v>
      </c>
      <c r="F555" s="248" t="s">
        <v>1024</v>
      </c>
      <c r="G555" s="246"/>
      <c r="H555" s="249">
        <v>3.2999999999999998</v>
      </c>
      <c r="I555" s="250"/>
      <c r="J555" s="246"/>
      <c r="K555" s="246"/>
      <c r="L555" s="251"/>
      <c r="M555" s="252"/>
      <c r="N555" s="253"/>
      <c r="O555" s="253"/>
      <c r="P555" s="253"/>
      <c r="Q555" s="253"/>
      <c r="R555" s="253"/>
      <c r="S555" s="253"/>
      <c r="T555" s="254"/>
      <c r="U555" s="14"/>
      <c r="V555" s="14"/>
      <c r="W555" s="14"/>
      <c r="X555" s="14"/>
      <c r="Y555" s="14"/>
      <c r="Z555" s="14"/>
      <c r="AA555" s="14"/>
      <c r="AB555" s="14"/>
      <c r="AC555" s="14"/>
      <c r="AD555" s="14"/>
      <c r="AE555" s="14"/>
      <c r="AT555" s="255" t="s">
        <v>225</v>
      </c>
      <c r="AU555" s="255" t="s">
        <v>85</v>
      </c>
      <c r="AV555" s="14" t="s">
        <v>85</v>
      </c>
      <c r="AW555" s="14" t="s">
        <v>38</v>
      </c>
      <c r="AX555" s="14" t="s">
        <v>76</v>
      </c>
      <c r="AY555" s="255" t="s">
        <v>214</v>
      </c>
    </row>
    <row r="556" s="14" customFormat="1">
      <c r="A556" s="14"/>
      <c r="B556" s="245"/>
      <c r="C556" s="246"/>
      <c r="D556" s="236" t="s">
        <v>225</v>
      </c>
      <c r="E556" s="247" t="s">
        <v>32</v>
      </c>
      <c r="F556" s="248" t="s">
        <v>1029</v>
      </c>
      <c r="G556" s="246"/>
      <c r="H556" s="249">
        <v>3.3599999999999999</v>
      </c>
      <c r="I556" s="250"/>
      <c r="J556" s="246"/>
      <c r="K556" s="246"/>
      <c r="L556" s="251"/>
      <c r="M556" s="252"/>
      <c r="N556" s="253"/>
      <c r="O556" s="253"/>
      <c r="P556" s="253"/>
      <c r="Q556" s="253"/>
      <c r="R556" s="253"/>
      <c r="S556" s="253"/>
      <c r="T556" s="254"/>
      <c r="U556" s="14"/>
      <c r="V556" s="14"/>
      <c r="W556" s="14"/>
      <c r="X556" s="14"/>
      <c r="Y556" s="14"/>
      <c r="Z556" s="14"/>
      <c r="AA556" s="14"/>
      <c r="AB556" s="14"/>
      <c r="AC556" s="14"/>
      <c r="AD556" s="14"/>
      <c r="AE556" s="14"/>
      <c r="AT556" s="255" t="s">
        <v>225</v>
      </c>
      <c r="AU556" s="255" t="s">
        <v>85</v>
      </c>
      <c r="AV556" s="14" t="s">
        <v>85</v>
      </c>
      <c r="AW556" s="14" t="s">
        <v>38</v>
      </c>
      <c r="AX556" s="14" t="s">
        <v>76</v>
      </c>
      <c r="AY556" s="255" t="s">
        <v>214</v>
      </c>
    </row>
    <row r="557" s="14" customFormat="1">
      <c r="A557" s="14"/>
      <c r="B557" s="245"/>
      <c r="C557" s="246"/>
      <c r="D557" s="236" t="s">
        <v>225</v>
      </c>
      <c r="E557" s="247" t="s">
        <v>32</v>
      </c>
      <c r="F557" s="248" t="s">
        <v>1030</v>
      </c>
      <c r="G557" s="246"/>
      <c r="H557" s="249">
        <v>1.3999999999999999</v>
      </c>
      <c r="I557" s="250"/>
      <c r="J557" s="246"/>
      <c r="K557" s="246"/>
      <c r="L557" s="251"/>
      <c r="M557" s="252"/>
      <c r="N557" s="253"/>
      <c r="O557" s="253"/>
      <c r="P557" s="253"/>
      <c r="Q557" s="253"/>
      <c r="R557" s="253"/>
      <c r="S557" s="253"/>
      <c r="T557" s="254"/>
      <c r="U557" s="14"/>
      <c r="V557" s="14"/>
      <c r="W557" s="14"/>
      <c r="X557" s="14"/>
      <c r="Y557" s="14"/>
      <c r="Z557" s="14"/>
      <c r="AA557" s="14"/>
      <c r="AB557" s="14"/>
      <c r="AC557" s="14"/>
      <c r="AD557" s="14"/>
      <c r="AE557" s="14"/>
      <c r="AT557" s="255" t="s">
        <v>225</v>
      </c>
      <c r="AU557" s="255" t="s">
        <v>85</v>
      </c>
      <c r="AV557" s="14" t="s">
        <v>85</v>
      </c>
      <c r="AW557" s="14" t="s">
        <v>38</v>
      </c>
      <c r="AX557" s="14" t="s">
        <v>76</v>
      </c>
      <c r="AY557" s="255" t="s">
        <v>214</v>
      </c>
    </row>
    <row r="558" s="14" customFormat="1">
      <c r="A558" s="14"/>
      <c r="B558" s="245"/>
      <c r="C558" s="246"/>
      <c r="D558" s="236" t="s">
        <v>225</v>
      </c>
      <c r="E558" s="247" t="s">
        <v>32</v>
      </c>
      <c r="F558" s="248" t="s">
        <v>1032</v>
      </c>
      <c r="G558" s="246"/>
      <c r="H558" s="249">
        <v>3.0800000000000001</v>
      </c>
      <c r="I558" s="250"/>
      <c r="J558" s="246"/>
      <c r="K558" s="246"/>
      <c r="L558" s="251"/>
      <c r="M558" s="252"/>
      <c r="N558" s="253"/>
      <c r="O558" s="253"/>
      <c r="P558" s="253"/>
      <c r="Q558" s="253"/>
      <c r="R558" s="253"/>
      <c r="S558" s="253"/>
      <c r="T558" s="254"/>
      <c r="U558" s="14"/>
      <c r="V558" s="14"/>
      <c r="W558" s="14"/>
      <c r="X558" s="14"/>
      <c r="Y558" s="14"/>
      <c r="Z558" s="14"/>
      <c r="AA558" s="14"/>
      <c r="AB558" s="14"/>
      <c r="AC558" s="14"/>
      <c r="AD558" s="14"/>
      <c r="AE558" s="14"/>
      <c r="AT558" s="255" t="s">
        <v>225</v>
      </c>
      <c r="AU558" s="255" t="s">
        <v>85</v>
      </c>
      <c r="AV558" s="14" t="s">
        <v>85</v>
      </c>
      <c r="AW558" s="14" t="s">
        <v>38</v>
      </c>
      <c r="AX558" s="14" t="s">
        <v>76</v>
      </c>
      <c r="AY558" s="255" t="s">
        <v>214</v>
      </c>
    </row>
    <row r="559" s="14" customFormat="1">
      <c r="A559" s="14"/>
      <c r="B559" s="245"/>
      <c r="C559" s="246"/>
      <c r="D559" s="236" t="s">
        <v>225</v>
      </c>
      <c r="E559" s="247" t="s">
        <v>32</v>
      </c>
      <c r="F559" s="248" t="s">
        <v>1026</v>
      </c>
      <c r="G559" s="246"/>
      <c r="H559" s="249">
        <v>1.76</v>
      </c>
      <c r="I559" s="250"/>
      <c r="J559" s="246"/>
      <c r="K559" s="246"/>
      <c r="L559" s="251"/>
      <c r="M559" s="252"/>
      <c r="N559" s="253"/>
      <c r="O559" s="253"/>
      <c r="P559" s="253"/>
      <c r="Q559" s="253"/>
      <c r="R559" s="253"/>
      <c r="S559" s="253"/>
      <c r="T559" s="254"/>
      <c r="U559" s="14"/>
      <c r="V559" s="14"/>
      <c r="W559" s="14"/>
      <c r="X559" s="14"/>
      <c r="Y559" s="14"/>
      <c r="Z559" s="14"/>
      <c r="AA559" s="14"/>
      <c r="AB559" s="14"/>
      <c r="AC559" s="14"/>
      <c r="AD559" s="14"/>
      <c r="AE559" s="14"/>
      <c r="AT559" s="255" t="s">
        <v>225</v>
      </c>
      <c r="AU559" s="255" t="s">
        <v>85</v>
      </c>
      <c r="AV559" s="14" t="s">
        <v>85</v>
      </c>
      <c r="AW559" s="14" t="s">
        <v>38</v>
      </c>
      <c r="AX559" s="14" t="s">
        <v>76</v>
      </c>
      <c r="AY559" s="255" t="s">
        <v>214</v>
      </c>
    </row>
    <row r="560" s="13" customFormat="1">
      <c r="A560" s="13"/>
      <c r="B560" s="234"/>
      <c r="C560" s="235"/>
      <c r="D560" s="236" t="s">
        <v>225</v>
      </c>
      <c r="E560" s="237" t="s">
        <v>32</v>
      </c>
      <c r="F560" s="238" t="s">
        <v>914</v>
      </c>
      <c r="G560" s="235"/>
      <c r="H560" s="237" t="s">
        <v>32</v>
      </c>
      <c r="I560" s="239"/>
      <c r="J560" s="235"/>
      <c r="K560" s="235"/>
      <c r="L560" s="240"/>
      <c r="M560" s="241"/>
      <c r="N560" s="242"/>
      <c r="O560" s="242"/>
      <c r="P560" s="242"/>
      <c r="Q560" s="242"/>
      <c r="R560" s="242"/>
      <c r="S560" s="242"/>
      <c r="T560" s="243"/>
      <c r="U560" s="13"/>
      <c r="V560" s="13"/>
      <c r="W560" s="13"/>
      <c r="X560" s="13"/>
      <c r="Y560" s="13"/>
      <c r="Z560" s="13"/>
      <c r="AA560" s="13"/>
      <c r="AB560" s="13"/>
      <c r="AC560" s="13"/>
      <c r="AD560" s="13"/>
      <c r="AE560" s="13"/>
      <c r="AT560" s="244" t="s">
        <v>225</v>
      </c>
      <c r="AU560" s="244" t="s">
        <v>85</v>
      </c>
      <c r="AV560" s="13" t="s">
        <v>83</v>
      </c>
      <c r="AW560" s="13" t="s">
        <v>38</v>
      </c>
      <c r="AX560" s="13" t="s">
        <v>76</v>
      </c>
      <c r="AY560" s="244" t="s">
        <v>214</v>
      </c>
    </row>
    <row r="561" s="14" customFormat="1">
      <c r="A561" s="14"/>
      <c r="B561" s="245"/>
      <c r="C561" s="246"/>
      <c r="D561" s="236" t="s">
        <v>225</v>
      </c>
      <c r="E561" s="247" t="s">
        <v>32</v>
      </c>
      <c r="F561" s="248" t="s">
        <v>1033</v>
      </c>
      <c r="G561" s="246"/>
      <c r="H561" s="249">
        <v>0.69999999999999996</v>
      </c>
      <c r="I561" s="250"/>
      <c r="J561" s="246"/>
      <c r="K561" s="246"/>
      <c r="L561" s="251"/>
      <c r="M561" s="252"/>
      <c r="N561" s="253"/>
      <c r="O561" s="253"/>
      <c r="P561" s="253"/>
      <c r="Q561" s="253"/>
      <c r="R561" s="253"/>
      <c r="S561" s="253"/>
      <c r="T561" s="254"/>
      <c r="U561" s="14"/>
      <c r="V561" s="14"/>
      <c r="W561" s="14"/>
      <c r="X561" s="14"/>
      <c r="Y561" s="14"/>
      <c r="Z561" s="14"/>
      <c r="AA561" s="14"/>
      <c r="AB561" s="14"/>
      <c r="AC561" s="14"/>
      <c r="AD561" s="14"/>
      <c r="AE561" s="14"/>
      <c r="AT561" s="255" t="s">
        <v>225</v>
      </c>
      <c r="AU561" s="255" t="s">
        <v>85</v>
      </c>
      <c r="AV561" s="14" t="s">
        <v>85</v>
      </c>
      <c r="AW561" s="14" t="s">
        <v>38</v>
      </c>
      <c r="AX561" s="14" t="s">
        <v>76</v>
      </c>
      <c r="AY561" s="255" t="s">
        <v>214</v>
      </c>
    </row>
    <row r="562" s="14" customFormat="1">
      <c r="A562" s="14"/>
      <c r="B562" s="245"/>
      <c r="C562" s="246"/>
      <c r="D562" s="236" t="s">
        <v>225</v>
      </c>
      <c r="E562" s="247" t="s">
        <v>32</v>
      </c>
      <c r="F562" s="248" t="s">
        <v>1023</v>
      </c>
      <c r="G562" s="246"/>
      <c r="H562" s="249">
        <v>2.8799999999999999</v>
      </c>
      <c r="I562" s="250"/>
      <c r="J562" s="246"/>
      <c r="K562" s="246"/>
      <c r="L562" s="251"/>
      <c r="M562" s="252"/>
      <c r="N562" s="253"/>
      <c r="O562" s="253"/>
      <c r="P562" s="253"/>
      <c r="Q562" s="253"/>
      <c r="R562" s="253"/>
      <c r="S562" s="253"/>
      <c r="T562" s="254"/>
      <c r="U562" s="14"/>
      <c r="V562" s="14"/>
      <c r="W562" s="14"/>
      <c r="X562" s="14"/>
      <c r="Y562" s="14"/>
      <c r="Z562" s="14"/>
      <c r="AA562" s="14"/>
      <c r="AB562" s="14"/>
      <c r="AC562" s="14"/>
      <c r="AD562" s="14"/>
      <c r="AE562" s="14"/>
      <c r="AT562" s="255" t="s">
        <v>225</v>
      </c>
      <c r="AU562" s="255" t="s">
        <v>85</v>
      </c>
      <c r="AV562" s="14" t="s">
        <v>85</v>
      </c>
      <c r="AW562" s="14" t="s">
        <v>38</v>
      </c>
      <c r="AX562" s="14" t="s">
        <v>76</v>
      </c>
      <c r="AY562" s="255" t="s">
        <v>214</v>
      </c>
    </row>
    <row r="563" s="14" customFormat="1">
      <c r="A563" s="14"/>
      <c r="B563" s="245"/>
      <c r="C563" s="246"/>
      <c r="D563" s="236" t="s">
        <v>225</v>
      </c>
      <c r="E563" s="247" t="s">
        <v>32</v>
      </c>
      <c r="F563" s="248" t="s">
        <v>1034</v>
      </c>
      <c r="G563" s="246"/>
      <c r="H563" s="249">
        <v>3.7799999999999998</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225</v>
      </c>
      <c r="AU563" s="255" t="s">
        <v>85</v>
      </c>
      <c r="AV563" s="14" t="s">
        <v>85</v>
      </c>
      <c r="AW563" s="14" t="s">
        <v>38</v>
      </c>
      <c r="AX563" s="14" t="s">
        <v>76</v>
      </c>
      <c r="AY563" s="255" t="s">
        <v>214</v>
      </c>
    </row>
    <row r="564" s="14" customFormat="1">
      <c r="A564" s="14"/>
      <c r="B564" s="245"/>
      <c r="C564" s="246"/>
      <c r="D564" s="236" t="s">
        <v>225</v>
      </c>
      <c r="E564" s="247" t="s">
        <v>32</v>
      </c>
      <c r="F564" s="248" t="s">
        <v>1035</v>
      </c>
      <c r="G564" s="246"/>
      <c r="H564" s="249">
        <v>1.5600000000000001</v>
      </c>
      <c r="I564" s="250"/>
      <c r="J564" s="246"/>
      <c r="K564" s="246"/>
      <c r="L564" s="251"/>
      <c r="M564" s="252"/>
      <c r="N564" s="253"/>
      <c r="O564" s="253"/>
      <c r="P564" s="253"/>
      <c r="Q564" s="253"/>
      <c r="R564" s="253"/>
      <c r="S564" s="253"/>
      <c r="T564" s="254"/>
      <c r="U564" s="14"/>
      <c r="V564" s="14"/>
      <c r="W564" s="14"/>
      <c r="X564" s="14"/>
      <c r="Y564" s="14"/>
      <c r="Z564" s="14"/>
      <c r="AA564" s="14"/>
      <c r="AB564" s="14"/>
      <c r="AC564" s="14"/>
      <c r="AD564" s="14"/>
      <c r="AE564" s="14"/>
      <c r="AT564" s="255" t="s">
        <v>225</v>
      </c>
      <c r="AU564" s="255" t="s">
        <v>85</v>
      </c>
      <c r="AV564" s="14" t="s">
        <v>85</v>
      </c>
      <c r="AW564" s="14" t="s">
        <v>38</v>
      </c>
      <c r="AX564" s="14" t="s">
        <v>76</v>
      </c>
      <c r="AY564" s="255" t="s">
        <v>214</v>
      </c>
    </row>
    <row r="565" s="14" customFormat="1">
      <c r="A565" s="14"/>
      <c r="B565" s="245"/>
      <c r="C565" s="246"/>
      <c r="D565" s="236" t="s">
        <v>225</v>
      </c>
      <c r="E565" s="247" t="s">
        <v>32</v>
      </c>
      <c r="F565" s="248" t="s">
        <v>1036</v>
      </c>
      <c r="G565" s="246"/>
      <c r="H565" s="249">
        <v>1.9199999999999999</v>
      </c>
      <c r="I565" s="250"/>
      <c r="J565" s="246"/>
      <c r="K565" s="246"/>
      <c r="L565" s="251"/>
      <c r="M565" s="252"/>
      <c r="N565" s="253"/>
      <c r="O565" s="253"/>
      <c r="P565" s="253"/>
      <c r="Q565" s="253"/>
      <c r="R565" s="253"/>
      <c r="S565" s="253"/>
      <c r="T565" s="254"/>
      <c r="U565" s="14"/>
      <c r="V565" s="14"/>
      <c r="W565" s="14"/>
      <c r="X565" s="14"/>
      <c r="Y565" s="14"/>
      <c r="Z565" s="14"/>
      <c r="AA565" s="14"/>
      <c r="AB565" s="14"/>
      <c r="AC565" s="14"/>
      <c r="AD565" s="14"/>
      <c r="AE565" s="14"/>
      <c r="AT565" s="255" t="s">
        <v>225</v>
      </c>
      <c r="AU565" s="255" t="s">
        <v>85</v>
      </c>
      <c r="AV565" s="14" t="s">
        <v>85</v>
      </c>
      <c r="AW565" s="14" t="s">
        <v>38</v>
      </c>
      <c r="AX565" s="14" t="s">
        <v>76</v>
      </c>
      <c r="AY565" s="255" t="s">
        <v>214</v>
      </c>
    </row>
    <row r="566" s="14" customFormat="1">
      <c r="A566" s="14"/>
      <c r="B566" s="245"/>
      <c r="C566" s="246"/>
      <c r="D566" s="236" t="s">
        <v>225</v>
      </c>
      <c r="E566" s="247" t="s">
        <v>32</v>
      </c>
      <c r="F566" s="248" t="s">
        <v>1037</v>
      </c>
      <c r="G566" s="246"/>
      <c r="H566" s="249">
        <v>3.8399999999999999</v>
      </c>
      <c r="I566" s="250"/>
      <c r="J566" s="246"/>
      <c r="K566" s="246"/>
      <c r="L566" s="251"/>
      <c r="M566" s="252"/>
      <c r="N566" s="253"/>
      <c r="O566" s="253"/>
      <c r="P566" s="253"/>
      <c r="Q566" s="253"/>
      <c r="R566" s="253"/>
      <c r="S566" s="253"/>
      <c r="T566" s="254"/>
      <c r="U566" s="14"/>
      <c r="V566" s="14"/>
      <c r="W566" s="14"/>
      <c r="X566" s="14"/>
      <c r="Y566" s="14"/>
      <c r="Z566" s="14"/>
      <c r="AA566" s="14"/>
      <c r="AB566" s="14"/>
      <c r="AC566" s="14"/>
      <c r="AD566" s="14"/>
      <c r="AE566" s="14"/>
      <c r="AT566" s="255" t="s">
        <v>225</v>
      </c>
      <c r="AU566" s="255" t="s">
        <v>85</v>
      </c>
      <c r="AV566" s="14" t="s">
        <v>85</v>
      </c>
      <c r="AW566" s="14" t="s">
        <v>38</v>
      </c>
      <c r="AX566" s="14" t="s">
        <v>76</v>
      </c>
      <c r="AY566" s="255" t="s">
        <v>214</v>
      </c>
    </row>
    <row r="567" s="14" customFormat="1">
      <c r="A567" s="14"/>
      <c r="B567" s="245"/>
      <c r="C567" s="246"/>
      <c r="D567" s="236" t="s">
        <v>225</v>
      </c>
      <c r="E567" s="247" t="s">
        <v>32</v>
      </c>
      <c r="F567" s="248" t="s">
        <v>1033</v>
      </c>
      <c r="G567" s="246"/>
      <c r="H567" s="249">
        <v>0.69999999999999996</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225</v>
      </c>
      <c r="AU567" s="255" t="s">
        <v>85</v>
      </c>
      <c r="AV567" s="14" t="s">
        <v>85</v>
      </c>
      <c r="AW567" s="14" t="s">
        <v>38</v>
      </c>
      <c r="AX567" s="14" t="s">
        <v>76</v>
      </c>
      <c r="AY567" s="255" t="s">
        <v>214</v>
      </c>
    </row>
    <row r="568" s="14" customFormat="1">
      <c r="A568" s="14"/>
      <c r="B568" s="245"/>
      <c r="C568" s="246"/>
      <c r="D568" s="236" t="s">
        <v>225</v>
      </c>
      <c r="E568" s="247" t="s">
        <v>32</v>
      </c>
      <c r="F568" s="248" t="s">
        <v>1038</v>
      </c>
      <c r="G568" s="246"/>
      <c r="H568" s="249">
        <v>1.0600000000000001</v>
      </c>
      <c r="I568" s="250"/>
      <c r="J568" s="246"/>
      <c r="K568" s="246"/>
      <c r="L568" s="251"/>
      <c r="M568" s="252"/>
      <c r="N568" s="253"/>
      <c r="O568" s="253"/>
      <c r="P568" s="253"/>
      <c r="Q568" s="253"/>
      <c r="R568" s="253"/>
      <c r="S568" s="253"/>
      <c r="T568" s="254"/>
      <c r="U568" s="14"/>
      <c r="V568" s="14"/>
      <c r="W568" s="14"/>
      <c r="X568" s="14"/>
      <c r="Y568" s="14"/>
      <c r="Z568" s="14"/>
      <c r="AA568" s="14"/>
      <c r="AB568" s="14"/>
      <c r="AC568" s="14"/>
      <c r="AD568" s="14"/>
      <c r="AE568" s="14"/>
      <c r="AT568" s="255" t="s">
        <v>225</v>
      </c>
      <c r="AU568" s="255" t="s">
        <v>85</v>
      </c>
      <c r="AV568" s="14" t="s">
        <v>85</v>
      </c>
      <c r="AW568" s="14" t="s">
        <v>38</v>
      </c>
      <c r="AX568" s="14" t="s">
        <v>76</v>
      </c>
      <c r="AY568" s="255" t="s">
        <v>214</v>
      </c>
    </row>
    <row r="569" s="14" customFormat="1">
      <c r="A569" s="14"/>
      <c r="B569" s="245"/>
      <c r="C569" s="246"/>
      <c r="D569" s="236" t="s">
        <v>225</v>
      </c>
      <c r="E569" s="247" t="s">
        <v>32</v>
      </c>
      <c r="F569" s="248" t="s">
        <v>1026</v>
      </c>
      <c r="G569" s="246"/>
      <c r="H569" s="249">
        <v>1.76</v>
      </c>
      <c r="I569" s="250"/>
      <c r="J569" s="246"/>
      <c r="K569" s="246"/>
      <c r="L569" s="251"/>
      <c r="M569" s="252"/>
      <c r="N569" s="253"/>
      <c r="O569" s="253"/>
      <c r="P569" s="253"/>
      <c r="Q569" s="253"/>
      <c r="R569" s="253"/>
      <c r="S569" s="253"/>
      <c r="T569" s="254"/>
      <c r="U569" s="14"/>
      <c r="V569" s="14"/>
      <c r="W569" s="14"/>
      <c r="X569" s="14"/>
      <c r="Y569" s="14"/>
      <c r="Z569" s="14"/>
      <c r="AA569" s="14"/>
      <c r="AB569" s="14"/>
      <c r="AC569" s="14"/>
      <c r="AD569" s="14"/>
      <c r="AE569" s="14"/>
      <c r="AT569" s="255" t="s">
        <v>225</v>
      </c>
      <c r="AU569" s="255" t="s">
        <v>85</v>
      </c>
      <c r="AV569" s="14" t="s">
        <v>85</v>
      </c>
      <c r="AW569" s="14" t="s">
        <v>38</v>
      </c>
      <c r="AX569" s="14" t="s">
        <v>76</v>
      </c>
      <c r="AY569" s="255" t="s">
        <v>214</v>
      </c>
    </row>
    <row r="570" s="15" customFormat="1">
      <c r="A570" s="15"/>
      <c r="B570" s="256"/>
      <c r="C570" s="257"/>
      <c r="D570" s="236" t="s">
        <v>225</v>
      </c>
      <c r="E570" s="258" t="s">
        <v>32</v>
      </c>
      <c r="F570" s="259" t="s">
        <v>256</v>
      </c>
      <c r="G570" s="257"/>
      <c r="H570" s="260">
        <v>162.97999999999999</v>
      </c>
      <c r="I570" s="261"/>
      <c r="J570" s="257"/>
      <c r="K570" s="257"/>
      <c r="L570" s="262"/>
      <c r="M570" s="263"/>
      <c r="N570" s="264"/>
      <c r="O570" s="264"/>
      <c r="P570" s="264"/>
      <c r="Q570" s="264"/>
      <c r="R570" s="264"/>
      <c r="S570" s="264"/>
      <c r="T570" s="265"/>
      <c r="U570" s="15"/>
      <c r="V570" s="15"/>
      <c r="W570" s="15"/>
      <c r="X570" s="15"/>
      <c r="Y570" s="15"/>
      <c r="Z570" s="15"/>
      <c r="AA570" s="15"/>
      <c r="AB570" s="15"/>
      <c r="AC570" s="15"/>
      <c r="AD570" s="15"/>
      <c r="AE570" s="15"/>
      <c r="AT570" s="266" t="s">
        <v>225</v>
      </c>
      <c r="AU570" s="266" t="s">
        <v>85</v>
      </c>
      <c r="AV570" s="15" t="s">
        <v>215</v>
      </c>
      <c r="AW570" s="15" t="s">
        <v>38</v>
      </c>
      <c r="AX570" s="15" t="s">
        <v>83</v>
      </c>
      <c r="AY570" s="266" t="s">
        <v>214</v>
      </c>
    </row>
    <row r="571" s="2" customFormat="1" ht="37.8" customHeight="1">
      <c r="A571" s="42"/>
      <c r="B571" s="43"/>
      <c r="C571" s="216" t="s">
        <v>417</v>
      </c>
      <c r="D571" s="216" t="s">
        <v>217</v>
      </c>
      <c r="E571" s="217" t="s">
        <v>1078</v>
      </c>
      <c r="F571" s="218" t="s">
        <v>1079</v>
      </c>
      <c r="G571" s="219" t="s">
        <v>230</v>
      </c>
      <c r="H571" s="220">
        <v>231.88999999999999</v>
      </c>
      <c r="I571" s="221"/>
      <c r="J571" s="222">
        <f>ROUND(I571*H571,2)</f>
        <v>0</v>
      </c>
      <c r="K571" s="218" t="s">
        <v>221</v>
      </c>
      <c r="L571" s="48"/>
      <c r="M571" s="223" t="s">
        <v>32</v>
      </c>
      <c r="N571" s="224" t="s">
        <v>47</v>
      </c>
      <c r="O571" s="88"/>
      <c r="P571" s="225">
        <f>O571*H571</f>
        <v>0</v>
      </c>
      <c r="Q571" s="225">
        <v>0.00038999999999999999</v>
      </c>
      <c r="R571" s="225">
        <f>Q571*H571</f>
        <v>0.090437099999999992</v>
      </c>
      <c r="S571" s="225">
        <v>1.0000000000000001E-05</v>
      </c>
      <c r="T571" s="226">
        <f>S571*H571</f>
        <v>0.0023189</v>
      </c>
      <c r="U571" s="42"/>
      <c r="V571" s="42"/>
      <c r="W571" s="42"/>
      <c r="X571" s="42"/>
      <c r="Y571" s="42"/>
      <c r="Z571" s="42"/>
      <c r="AA571" s="42"/>
      <c r="AB571" s="42"/>
      <c r="AC571" s="42"/>
      <c r="AD571" s="42"/>
      <c r="AE571" s="42"/>
      <c r="AR571" s="227" t="s">
        <v>215</v>
      </c>
      <c r="AT571" s="227" t="s">
        <v>217</v>
      </c>
      <c r="AU571" s="227" t="s">
        <v>85</v>
      </c>
      <c r="AY571" s="20" t="s">
        <v>214</v>
      </c>
      <c r="BE571" s="228">
        <f>IF(N571="základní",J571,0)</f>
        <v>0</v>
      </c>
      <c r="BF571" s="228">
        <f>IF(N571="snížená",J571,0)</f>
        <v>0</v>
      </c>
      <c r="BG571" s="228">
        <f>IF(N571="zákl. přenesená",J571,0)</f>
        <v>0</v>
      </c>
      <c r="BH571" s="228">
        <f>IF(N571="sníž. přenesená",J571,0)</f>
        <v>0</v>
      </c>
      <c r="BI571" s="228">
        <f>IF(N571="nulová",J571,0)</f>
        <v>0</v>
      </c>
      <c r="BJ571" s="20" t="s">
        <v>83</v>
      </c>
      <c r="BK571" s="228">
        <f>ROUND(I571*H571,2)</f>
        <v>0</v>
      </c>
      <c r="BL571" s="20" t="s">
        <v>215</v>
      </c>
      <c r="BM571" s="227" t="s">
        <v>1080</v>
      </c>
    </row>
    <row r="572" s="2" customFormat="1">
      <c r="A572" s="42"/>
      <c r="B572" s="43"/>
      <c r="C572" s="44"/>
      <c r="D572" s="229" t="s">
        <v>223</v>
      </c>
      <c r="E572" s="44"/>
      <c r="F572" s="230" t="s">
        <v>1081</v>
      </c>
      <c r="G572" s="44"/>
      <c r="H572" s="44"/>
      <c r="I572" s="231"/>
      <c r="J572" s="44"/>
      <c r="K572" s="44"/>
      <c r="L572" s="48"/>
      <c r="M572" s="232"/>
      <c r="N572" s="233"/>
      <c r="O572" s="88"/>
      <c r="P572" s="88"/>
      <c r="Q572" s="88"/>
      <c r="R572" s="88"/>
      <c r="S572" s="88"/>
      <c r="T572" s="89"/>
      <c r="U572" s="42"/>
      <c r="V572" s="42"/>
      <c r="W572" s="42"/>
      <c r="X572" s="42"/>
      <c r="Y572" s="42"/>
      <c r="Z572" s="42"/>
      <c r="AA572" s="42"/>
      <c r="AB572" s="42"/>
      <c r="AC572" s="42"/>
      <c r="AD572" s="42"/>
      <c r="AE572" s="42"/>
      <c r="AT572" s="20" t="s">
        <v>223</v>
      </c>
      <c r="AU572" s="20" t="s">
        <v>85</v>
      </c>
    </row>
    <row r="573" s="14" customFormat="1">
      <c r="A573" s="14"/>
      <c r="B573" s="245"/>
      <c r="C573" s="246"/>
      <c r="D573" s="236" t="s">
        <v>225</v>
      </c>
      <c r="E573" s="247" t="s">
        <v>32</v>
      </c>
      <c r="F573" s="248" t="s">
        <v>1082</v>
      </c>
      <c r="G573" s="246"/>
      <c r="H573" s="249">
        <v>32.939999999999998</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225</v>
      </c>
      <c r="AU573" s="255" t="s">
        <v>85</v>
      </c>
      <c r="AV573" s="14" t="s">
        <v>85</v>
      </c>
      <c r="AW573" s="14" t="s">
        <v>38</v>
      </c>
      <c r="AX573" s="14" t="s">
        <v>76</v>
      </c>
      <c r="AY573" s="255" t="s">
        <v>214</v>
      </c>
    </row>
    <row r="574" s="14" customFormat="1">
      <c r="A574" s="14"/>
      <c r="B574" s="245"/>
      <c r="C574" s="246"/>
      <c r="D574" s="236" t="s">
        <v>225</v>
      </c>
      <c r="E574" s="247" t="s">
        <v>32</v>
      </c>
      <c r="F574" s="248" t="s">
        <v>1083</v>
      </c>
      <c r="G574" s="246"/>
      <c r="H574" s="249">
        <v>37.619999999999997</v>
      </c>
      <c r="I574" s="250"/>
      <c r="J574" s="246"/>
      <c r="K574" s="246"/>
      <c r="L574" s="251"/>
      <c r="M574" s="252"/>
      <c r="N574" s="253"/>
      <c r="O574" s="253"/>
      <c r="P574" s="253"/>
      <c r="Q574" s="253"/>
      <c r="R574" s="253"/>
      <c r="S574" s="253"/>
      <c r="T574" s="254"/>
      <c r="U574" s="14"/>
      <c r="V574" s="14"/>
      <c r="W574" s="14"/>
      <c r="X574" s="14"/>
      <c r="Y574" s="14"/>
      <c r="Z574" s="14"/>
      <c r="AA574" s="14"/>
      <c r="AB574" s="14"/>
      <c r="AC574" s="14"/>
      <c r="AD574" s="14"/>
      <c r="AE574" s="14"/>
      <c r="AT574" s="255" t="s">
        <v>225</v>
      </c>
      <c r="AU574" s="255" t="s">
        <v>85</v>
      </c>
      <c r="AV574" s="14" t="s">
        <v>85</v>
      </c>
      <c r="AW574" s="14" t="s">
        <v>38</v>
      </c>
      <c r="AX574" s="14" t="s">
        <v>76</v>
      </c>
      <c r="AY574" s="255" t="s">
        <v>214</v>
      </c>
    </row>
    <row r="575" s="14" customFormat="1">
      <c r="A575" s="14"/>
      <c r="B575" s="245"/>
      <c r="C575" s="246"/>
      <c r="D575" s="236" t="s">
        <v>225</v>
      </c>
      <c r="E575" s="247" t="s">
        <v>32</v>
      </c>
      <c r="F575" s="248" t="s">
        <v>1084</v>
      </c>
      <c r="G575" s="246"/>
      <c r="H575" s="249">
        <v>45.299999999999997</v>
      </c>
      <c r="I575" s="250"/>
      <c r="J575" s="246"/>
      <c r="K575" s="246"/>
      <c r="L575" s="251"/>
      <c r="M575" s="252"/>
      <c r="N575" s="253"/>
      <c r="O575" s="253"/>
      <c r="P575" s="253"/>
      <c r="Q575" s="253"/>
      <c r="R575" s="253"/>
      <c r="S575" s="253"/>
      <c r="T575" s="254"/>
      <c r="U575" s="14"/>
      <c r="V575" s="14"/>
      <c r="W575" s="14"/>
      <c r="X575" s="14"/>
      <c r="Y575" s="14"/>
      <c r="Z575" s="14"/>
      <c r="AA575" s="14"/>
      <c r="AB575" s="14"/>
      <c r="AC575" s="14"/>
      <c r="AD575" s="14"/>
      <c r="AE575" s="14"/>
      <c r="AT575" s="255" t="s">
        <v>225</v>
      </c>
      <c r="AU575" s="255" t="s">
        <v>85</v>
      </c>
      <c r="AV575" s="14" t="s">
        <v>85</v>
      </c>
      <c r="AW575" s="14" t="s">
        <v>38</v>
      </c>
      <c r="AX575" s="14" t="s">
        <v>76</v>
      </c>
      <c r="AY575" s="255" t="s">
        <v>214</v>
      </c>
    </row>
    <row r="576" s="14" customFormat="1">
      <c r="A576" s="14"/>
      <c r="B576" s="245"/>
      <c r="C576" s="246"/>
      <c r="D576" s="236" t="s">
        <v>225</v>
      </c>
      <c r="E576" s="247" t="s">
        <v>32</v>
      </c>
      <c r="F576" s="248" t="s">
        <v>1085</v>
      </c>
      <c r="G576" s="246"/>
      <c r="H576" s="249">
        <v>41.990000000000002</v>
      </c>
      <c r="I576" s="250"/>
      <c r="J576" s="246"/>
      <c r="K576" s="246"/>
      <c r="L576" s="251"/>
      <c r="M576" s="252"/>
      <c r="N576" s="253"/>
      <c r="O576" s="253"/>
      <c r="P576" s="253"/>
      <c r="Q576" s="253"/>
      <c r="R576" s="253"/>
      <c r="S576" s="253"/>
      <c r="T576" s="254"/>
      <c r="U576" s="14"/>
      <c r="V576" s="14"/>
      <c r="W576" s="14"/>
      <c r="X576" s="14"/>
      <c r="Y576" s="14"/>
      <c r="Z576" s="14"/>
      <c r="AA576" s="14"/>
      <c r="AB576" s="14"/>
      <c r="AC576" s="14"/>
      <c r="AD576" s="14"/>
      <c r="AE576" s="14"/>
      <c r="AT576" s="255" t="s">
        <v>225</v>
      </c>
      <c r="AU576" s="255" t="s">
        <v>85</v>
      </c>
      <c r="AV576" s="14" t="s">
        <v>85</v>
      </c>
      <c r="AW576" s="14" t="s">
        <v>38</v>
      </c>
      <c r="AX576" s="14" t="s">
        <v>76</v>
      </c>
      <c r="AY576" s="255" t="s">
        <v>214</v>
      </c>
    </row>
    <row r="577" s="14" customFormat="1">
      <c r="A577" s="14"/>
      <c r="B577" s="245"/>
      <c r="C577" s="246"/>
      <c r="D577" s="236" t="s">
        <v>225</v>
      </c>
      <c r="E577" s="247" t="s">
        <v>32</v>
      </c>
      <c r="F577" s="248" t="s">
        <v>1086</v>
      </c>
      <c r="G577" s="246"/>
      <c r="H577" s="249">
        <v>45.299999999999997</v>
      </c>
      <c r="I577" s="250"/>
      <c r="J577" s="246"/>
      <c r="K577" s="246"/>
      <c r="L577" s="251"/>
      <c r="M577" s="252"/>
      <c r="N577" s="253"/>
      <c r="O577" s="253"/>
      <c r="P577" s="253"/>
      <c r="Q577" s="253"/>
      <c r="R577" s="253"/>
      <c r="S577" s="253"/>
      <c r="T577" s="254"/>
      <c r="U577" s="14"/>
      <c r="V577" s="14"/>
      <c r="W577" s="14"/>
      <c r="X577" s="14"/>
      <c r="Y577" s="14"/>
      <c r="Z577" s="14"/>
      <c r="AA577" s="14"/>
      <c r="AB577" s="14"/>
      <c r="AC577" s="14"/>
      <c r="AD577" s="14"/>
      <c r="AE577" s="14"/>
      <c r="AT577" s="255" t="s">
        <v>225</v>
      </c>
      <c r="AU577" s="255" t="s">
        <v>85</v>
      </c>
      <c r="AV577" s="14" t="s">
        <v>85</v>
      </c>
      <c r="AW577" s="14" t="s">
        <v>38</v>
      </c>
      <c r="AX577" s="14" t="s">
        <v>76</v>
      </c>
      <c r="AY577" s="255" t="s">
        <v>214</v>
      </c>
    </row>
    <row r="578" s="14" customFormat="1">
      <c r="A578" s="14"/>
      <c r="B578" s="245"/>
      <c r="C578" s="246"/>
      <c r="D578" s="236" t="s">
        <v>225</v>
      </c>
      <c r="E578" s="247" t="s">
        <v>32</v>
      </c>
      <c r="F578" s="248" t="s">
        <v>1087</v>
      </c>
      <c r="G578" s="246"/>
      <c r="H578" s="249">
        <v>28.739999999999998</v>
      </c>
      <c r="I578" s="250"/>
      <c r="J578" s="246"/>
      <c r="K578" s="246"/>
      <c r="L578" s="251"/>
      <c r="M578" s="252"/>
      <c r="N578" s="253"/>
      <c r="O578" s="253"/>
      <c r="P578" s="253"/>
      <c r="Q578" s="253"/>
      <c r="R578" s="253"/>
      <c r="S578" s="253"/>
      <c r="T578" s="254"/>
      <c r="U578" s="14"/>
      <c r="V578" s="14"/>
      <c r="W578" s="14"/>
      <c r="X578" s="14"/>
      <c r="Y578" s="14"/>
      <c r="Z578" s="14"/>
      <c r="AA578" s="14"/>
      <c r="AB578" s="14"/>
      <c r="AC578" s="14"/>
      <c r="AD578" s="14"/>
      <c r="AE578" s="14"/>
      <c r="AT578" s="255" t="s">
        <v>225</v>
      </c>
      <c r="AU578" s="255" t="s">
        <v>85</v>
      </c>
      <c r="AV578" s="14" t="s">
        <v>85</v>
      </c>
      <c r="AW578" s="14" t="s">
        <v>38</v>
      </c>
      <c r="AX578" s="14" t="s">
        <v>76</v>
      </c>
      <c r="AY578" s="255" t="s">
        <v>214</v>
      </c>
    </row>
    <row r="579" s="15" customFormat="1">
      <c r="A579" s="15"/>
      <c r="B579" s="256"/>
      <c r="C579" s="257"/>
      <c r="D579" s="236" t="s">
        <v>225</v>
      </c>
      <c r="E579" s="258" t="s">
        <v>32</v>
      </c>
      <c r="F579" s="259" t="s">
        <v>256</v>
      </c>
      <c r="G579" s="257"/>
      <c r="H579" s="260">
        <v>231.88999999999999</v>
      </c>
      <c r="I579" s="261"/>
      <c r="J579" s="257"/>
      <c r="K579" s="257"/>
      <c r="L579" s="262"/>
      <c r="M579" s="263"/>
      <c r="N579" s="264"/>
      <c r="O579" s="264"/>
      <c r="P579" s="264"/>
      <c r="Q579" s="264"/>
      <c r="R579" s="264"/>
      <c r="S579" s="264"/>
      <c r="T579" s="265"/>
      <c r="U579" s="15"/>
      <c r="V579" s="15"/>
      <c r="W579" s="15"/>
      <c r="X579" s="15"/>
      <c r="Y579" s="15"/>
      <c r="Z579" s="15"/>
      <c r="AA579" s="15"/>
      <c r="AB579" s="15"/>
      <c r="AC579" s="15"/>
      <c r="AD579" s="15"/>
      <c r="AE579" s="15"/>
      <c r="AT579" s="266" t="s">
        <v>225</v>
      </c>
      <c r="AU579" s="266" t="s">
        <v>85</v>
      </c>
      <c r="AV579" s="15" t="s">
        <v>215</v>
      </c>
      <c r="AW579" s="15" t="s">
        <v>38</v>
      </c>
      <c r="AX579" s="15" t="s">
        <v>83</v>
      </c>
      <c r="AY579" s="266" t="s">
        <v>214</v>
      </c>
    </row>
    <row r="580" s="12" customFormat="1" ht="22.8" customHeight="1">
      <c r="A580" s="12"/>
      <c r="B580" s="200"/>
      <c r="C580" s="201"/>
      <c r="D580" s="202" t="s">
        <v>75</v>
      </c>
      <c r="E580" s="214" t="s">
        <v>273</v>
      </c>
      <c r="F580" s="214" t="s">
        <v>382</v>
      </c>
      <c r="G580" s="201"/>
      <c r="H580" s="201"/>
      <c r="I580" s="204"/>
      <c r="J580" s="215">
        <f>BK580</f>
        <v>0</v>
      </c>
      <c r="K580" s="201"/>
      <c r="L580" s="206"/>
      <c r="M580" s="207"/>
      <c r="N580" s="208"/>
      <c r="O580" s="208"/>
      <c r="P580" s="209">
        <f>SUM(P581:P708)</f>
        <v>0</v>
      </c>
      <c r="Q580" s="208"/>
      <c r="R580" s="209">
        <f>SUM(R581:R708)</f>
        <v>0.050000000000000003</v>
      </c>
      <c r="S580" s="208"/>
      <c r="T580" s="210">
        <f>SUM(T581:T708)</f>
        <v>117.47993999999999</v>
      </c>
      <c r="U580" s="12"/>
      <c r="V580" s="12"/>
      <c r="W580" s="12"/>
      <c r="X580" s="12"/>
      <c r="Y580" s="12"/>
      <c r="Z580" s="12"/>
      <c r="AA580" s="12"/>
      <c r="AB580" s="12"/>
      <c r="AC580" s="12"/>
      <c r="AD580" s="12"/>
      <c r="AE580" s="12"/>
      <c r="AR580" s="211" t="s">
        <v>83</v>
      </c>
      <c r="AT580" s="212" t="s">
        <v>75</v>
      </c>
      <c r="AU580" s="212" t="s">
        <v>83</v>
      </c>
      <c r="AY580" s="211" t="s">
        <v>214</v>
      </c>
      <c r="BK580" s="213">
        <f>SUM(BK581:BK708)</f>
        <v>0</v>
      </c>
    </row>
    <row r="581" s="2" customFormat="1" ht="44.25" customHeight="1">
      <c r="A581" s="42"/>
      <c r="B581" s="43"/>
      <c r="C581" s="216" t="s">
        <v>421</v>
      </c>
      <c r="D581" s="216" t="s">
        <v>217</v>
      </c>
      <c r="E581" s="217" t="s">
        <v>1088</v>
      </c>
      <c r="F581" s="218" t="s">
        <v>1089</v>
      </c>
      <c r="G581" s="219" t="s">
        <v>230</v>
      </c>
      <c r="H581" s="220">
        <v>1655.6800000000001</v>
      </c>
      <c r="I581" s="221"/>
      <c r="J581" s="222">
        <f>ROUND(I581*H581,2)</f>
        <v>0</v>
      </c>
      <c r="K581" s="218" t="s">
        <v>221</v>
      </c>
      <c r="L581" s="48"/>
      <c r="M581" s="223" t="s">
        <v>32</v>
      </c>
      <c r="N581" s="224" t="s">
        <v>47</v>
      </c>
      <c r="O581" s="88"/>
      <c r="P581" s="225">
        <f>O581*H581</f>
        <v>0</v>
      </c>
      <c r="Q581" s="225">
        <v>0</v>
      </c>
      <c r="R581" s="225">
        <f>Q581*H581</f>
        <v>0</v>
      </c>
      <c r="S581" s="225">
        <v>0</v>
      </c>
      <c r="T581" s="226">
        <f>S581*H581</f>
        <v>0</v>
      </c>
      <c r="U581" s="42"/>
      <c r="V581" s="42"/>
      <c r="W581" s="42"/>
      <c r="X581" s="42"/>
      <c r="Y581" s="42"/>
      <c r="Z581" s="42"/>
      <c r="AA581" s="42"/>
      <c r="AB581" s="42"/>
      <c r="AC581" s="42"/>
      <c r="AD581" s="42"/>
      <c r="AE581" s="42"/>
      <c r="AR581" s="227" t="s">
        <v>215</v>
      </c>
      <c r="AT581" s="227" t="s">
        <v>217</v>
      </c>
      <c r="AU581" s="227" t="s">
        <v>85</v>
      </c>
      <c r="AY581" s="20" t="s">
        <v>214</v>
      </c>
      <c r="BE581" s="228">
        <f>IF(N581="základní",J581,0)</f>
        <v>0</v>
      </c>
      <c r="BF581" s="228">
        <f>IF(N581="snížená",J581,0)</f>
        <v>0</v>
      </c>
      <c r="BG581" s="228">
        <f>IF(N581="zákl. přenesená",J581,0)</f>
        <v>0</v>
      </c>
      <c r="BH581" s="228">
        <f>IF(N581="sníž. přenesená",J581,0)</f>
        <v>0</v>
      </c>
      <c r="BI581" s="228">
        <f>IF(N581="nulová",J581,0)</f>
        <v>0</v>
      </c>
      <c r="BJ581" s="20" t="s">
        <v>83</v>
      </c>
      <c r="BK581" s="228">
        <f>ROUND(I581*H581,2)</f>
        <v>0</v>
      </c>
      <c r="BL581" s="20" t="s">
        <v>215</v>
      </c>
      <c r="BM581" s="227" t="s">
        <v>1090</v>
      </c>
    </row>
    <row r="582" s="2" customFormat="1">
      <c r="A582" s="42"/>
      <c r="B582" s="43"/>
      <c r="C582" s="44"/>
      <c r="D582" s="229" t="s">
        <v>223</v>
      </c>
      <c r="E582" s="44"/>
      <c r="F582" s="230" t="s">
        <v>1091</v>
      </c>
      <c r="G582" s="44"/>
      <c r="H582" s="44"/>
      <c r="I582" s="231"/>
      <c r="J582" s="44"/>
      <c r="K582" s="44"/>
      <c r="L582" s="48"/>
      <c r="M582" s="232"/>
      <c r="N582" s="233"/>
      <c r="O582" s="88"/>
      <c r="P582" s="88"/>
      <c r="Q582" s="88"/>
      <c r="R582" s="88"/>
      <c r="S582" s="88"/>
      <c r="T582" s="89"/>
      <c r="U582" s="42"/>
      <c r="V582" s="42"/>
      <c r="W582" s="42"/>
      <c r="X582" s="42"/>
      <c r="Y582" s="42"/>
      <c r="Z582" s="42"/>
      <c r="AA582" s="42"/>
      <c r="AB582" s="42"/>
      <c r="AC582" s="42"/>
      <c r="AD582" s="42"/>
      <c r="AE582" s="42"/>
      <c r="AT582" s="20" t="s">
        <v>223</v>
      </c>
      <c r="AU582" s="20" t="s">
        <v>85</v>
      </c>
    </row>
    <row r="583" s="14" customFormat="1">
      <c r="A583" s="14"/>
      <c r="B583" s="245"/>
      <c r="C583" s="246"/>
      <c r="D583" s="236" t="s">
        <v>225</v>
      </c>
      <c r="E583" s="247" t="s">
        <v>32</v>
      </c>
      <c r="F583" s="248" t="s">
        <v>1071</v>
      </c>
      <c r="G583" s="246"/>
      <c r="H583" s="249">
        <v>1462.6800000000001</v>
      </c>
      <c r="I583" s="250"/>
      <c r="J583" s="246"/>
      <c r="K583" s="246"/>
      <c r="L583" s="251"/>
      <c r="M583" s="252"/>
      <c r="N583" s="253"/>
      <c r="O583" s="253"/>
      <c r="P583" s="253"/>
      <c r="Q583" s="253"/>
      <c r="R583" s="253"/>
      <c r="S583" s="253"/>
      <c r="T583" s="254"/>
      <c r="U583" s="14"/>
      <c r="V583" s="14"/>
      <c r="W583" s="14"/>
      <c r="X583" s="14"/>
      <c r="Y583" s="14"/>
      <c r="Z583" s="14"/>
      <c r="AA583" s="14"/>
      <c r="AB583" s="14"/>
      <c r="AC583" s="14"/>
      <c r="AD583" s="14"/>
      <c r="AE583" s="14"/>
      <c r="AT583" s="255" t="s">
        <v>225</v>
      </c>
      <c r="AU583" s="255" t="s">
        <v>85</v>
      </c>
      <c r="AV583" s="14" t="s">
        <v>85</v>
      </c>
      <c r="AW583" s="14" t="s">
        <v>38</v>
      </c>
      <c r="AX583" s="14" t="s">
        <v>76</v>
      </c>
      <c r="AY583" s="255" t="s">
        <v>214</v>
      </c>
    </row>
    <row r="584" s="14" customFormat="1">
      <c r="A584" s="14"/>
      <c r="B584" s="245"/>
      <c r="C584" s="246"/>
      <c r="D584" s="236" t="s">
        <v>225</v>
      </c>
      <c r="E584" s="247" t="s">
        <v>32</v>
      </c>
      <c r="F584" s="248" t="s">
        <v>979</v>
      </c>
      <c r="G584" s="246"/>
      <c r="H584" s="249">
        <v>134</v>
      </c>
      <c r="I584" s="250"/>
      <c r="J584" s="246"/>
      <c r="K584" s="246"/>
      <c r="L584" s="251"/>
      <c r="M584" s="252"/>
      <c r="N584" s="253"/>
      <c r="O584" s="253"/>
      <c r="P584" s="253"/>
      <c r="Q584" s="253"/>
      <c r="R584" s="253"/>
      <c r="S584" s="253"/>
      <c r="T584" s="254"/>
      <c r="U584" s="14"/>
      <c r="V584" s="14"/>
      <c r="W584" s="14"/>
      <c r="X584" s="14"/>
      <c r="Y584" s="14"/>
      <c r="Z584" s="14"/>
      <c r="AA584" s="14"/>
      <c r="AB584" s="14"/>
      <c r="AC584" s="14"/>
      <c r="AD584" s="14"/>
      <c r="AE584" s="14"/>
      <c r="AT584" s="255" t="s">
        <v>225</v>
      </c>
      <c r="AU584" s="255" t="s">
        <v>85</v>
      </c>
      <c r="AV584" s="14" t="s">
        <v>85</v>
      </c>
      <c r="AW584" s="14" t="s">
        <v>38</v>
      </c>
      <c r="AX584" s="14" t="s">
        <v>76</v>
      </c>
      <c r="AY584" s="255" t="s">
        <v>214</v>
      </c>
    </row>
    <row r="585" s="14" customFormat="1">
      <c r="A585" s="14"/>
      <c r="B585" s="245"/>
      <c r="C585" s="246"/>
      <c r="D585" s="236" t="s">
        <v>225</v>
      </c>
      <c r="E585" s="247" t="s">
        <v>32</v>
      </c>
      <c r="F585" s="248" t="s">
        <v>980</v>
      </c>
      <c r="G585" s="246"/>
      <c r="H585" s="249">
        <v>59</v>
      </c>
      <c r="I585" s="250"/>
      <c r="J585" s="246"/>
      <c r="K585" s="246"/>
      <c r="L585" s="251"/>
      <c r="M585" s="252"/>
      <c r="N585" s="253"/>
      <c r="O585" s="253"/>
      <c r="P585" s="253"/>
      <c r="Q585" s="253"/>
      <c r="R585" s="253"/>
      <c r="S585" s="253"/>
      <c r="T585" s="254"/>
      <c r="U585" s="14"/>
      <c r="V585" s="14"/>
      <c r="W585" s="14"/>
      <c r="X585" s="14"/>
      <c r="Y585" s="14"/>
      <c r="Z585" s="14"/>
      <c r="AA585" s="14"/>
      <c r="AB585" s="14"/>
      <c r="AC585" s="14"/>
      <c r="AD585" s="14"/>
      <c r="AE585" s="14"/>
      <c r="AT585" s="255" t="s">
        <v>225</v>
      </c>
      <c r="AU585" s="255" t="s">
        <v>85</v>
      </c>
      <c r="AV585" s="14" t="s">
        <v>85</v>
      </c>
      <c r="AW585" s="14" t="s">
        <v>38</v>
      </c>
      <c r="AX585" s="14" t="s">
        <v>76</v>
      </c>
      <c r="AY585" s="255" t="s">
        <v>214</v>
      </c>
    </row>
    <row r="586" s="15" customFormat="1">
      <c r="A586" s="15"/>
      <c r="B586" s="256"/>
      <c r="C586" s="257"/>
      <c r="D586" s="236" t="s">
        <v>225</v>
      </c>
      <c r="E586" s="258" t="s">
        <v>32</v>
      </c>
      <c r="F586" s="259" t="s">
        <v>256</v>
      </c>
      <c r="G586" s="257"/>
      <c r="H586" s="260">
        <v>1655.6800000000001</v>
      </c>
      <c r="I586" s="261"/>
      <c r="J586" s="257"/>
      <c r="K586" s="257"/>
      <c r="L586" s="262"/>
      <c r="M586" s="263"/>
      <c r="N586" s="264"/>
      <c r="O586" s="264"/>
      <c r="P586" s="264"/>
      <c r="Q586" s="264"/>
      <c r="R586" s="264"/>
      <c r="S586" s="264"/>
      <c r="T586" s="265"/>
      <c r="U586" s="15"/>
      <c r="V586" s="15"/>
      <c r="W586" s="15"/>
      <c r="X586" s="15"/>
      <c r="Y586" s="15"/>
      <c r="Z586" s="15"/>
      <c r="AA586" s="15"/>
      <c r="AB586" s="15"/>
      <c r="AC586" s="15"/>
      <c r="AD586" s="15"/>
      <c r="AE586" s="15"/>
      <c r="AT586" s="266" t="s">
        <v>225</v>
      </c>
      <c r="AU586" s="266" t="s">
        <v>85</v>
      </c>
      <c r="AV586" s="15" t="s">
        <v>215</v>
      </c>
      <c r="AW586" s="15" t="s">
        <v>38</v>
      </c>
      <c r="AX586" s="15" t="s">
        <v>83</v>
      </c>
      <c r="AY586" s="266" t="s">
        <v>214</v>
      </c>
    </row>
    <row r="587" s="2" customFormat="1" ht="55.5" customHeight="1">
      <c r="A587" s="42"/>
      <c r="B587" s="43"/>
      <c r="C587" s="216" t="s">
        <v>426</v>
      </c>
      <c r="D587" s="216" t="s">
        <v>217</v>
      </c>
      <c r="E587" s="217" t="s">
        <v>1092</v>
      </c>
      <c r="F587" s="218" t="s">
        <v>1093</v>
      </c>
      <c r="G587" s="219" t="s">
        <v>230</v>
      </c>
      <c r="H587" s="220">
        <v>198681.60000000001</v>
      </c>
      <c r="I587" s="221"/>
      <c r="J587" s="222">
        <f>ROUND(I587*H587,2)</f>
        <v>0</v>
      </c>
      <c r="K587" s="218" t="s">
        <v>221</v>
      </c>
      <c r="L587" s="48"/>
      <c r="M587" s="223" t="s">
        <v>32</v>
      </c>
      <c r="N587" s="224" t="s">
        <v>47</v>
      </c>
      <c r="O587" s="88"/>
      <c r="P587" s="225">
        <f>O587*H587</f>
        <v>0</v>
      </c>
      <c r="Q587" s="225">
        <v>0</v>
      </c>
      <c r="R587" s="225">
        <f>Q587*H587</f>
        <v>0</v>
      </c>
      <c r="S587" s="225">
        <v>0</v>
      </c>
      <c r="T587" s="226">
        <f>S587*H587</f>
        <v>0</v>
      </c>
      <c r="U587" s="42"/>
      <c r="V587" s="42"/>
      <c r="W587" s="42"/>
      <c r="X587" s="42"/>
      <c r="Y587" s="42"/>
      <c r="Z587" s="42"/>
      <c r="AA587" s="42"/>
      <c r="AB587" s="42"/>
      <c r="AC587" s="42"/>
      <c r="AD587" s="42"/>
      <c r="AE587" s="42"/>
      <c r="AR587" s="227" t="s">
        <v>215</v>
      </c>
      <c r="AT587" s="227" t="s">
        <v>217</v>
      </c>
      <c r="AU587" s="227" t="s">
        <v>85</v>
      </c>
      <c r="AY587" s="20" t="s">
        <v>214</v>
      </c>
      <c r="BE587" s="228">
        <f>IF(N587="základní",J587,0)</f>
        <v>0</v>
      </c>
      <c r="BF587" s="228">
        <f>IF(N587="snížená",J587,0)</f>
        <v>0</v>
      </c>
      <c r="BG587" s="228">
        <f>IF(N587="zákl. přenesená",J587,0)</f>
        <v>0</v>
      </c>
      <c r="BH587" s="228">
        <f>IF(N587="sníž. přenesená",J587,0)</f>
        <v>0</v>
      </c>
      <c r="BI587" s="228">
        <f>IF(N587="nulová",J587,0)</f>
        <v>0</v>
      </c>
      <c r="BJ587" s="20" t="s">
        <v>83</v>
      </c>
      <c r="BK587" s="228">
        <f>ROUND(I587*H587,2)</f>
        <v>0</v>
      </c>
      <c r="BL587" s="20" t="s">
        <v>215</v>
      </c>
      <c r="BM587" s="227" t="s">
        <v>1094</v>
      </c>
    </row>
    <row r="588" s="2" customFormat="1">
      <c r="A588" s="42"/>
      <c r="B588" s="43"/>
      <c r="C588" s="44"/>
      <c r="D588" s="229" t="s">
        <v>223</v>
      </c>
      <c r="E588" s="44"/>
      <c r="F588" s="230" t="s">
        <v>1095</v>
      </c>
      <c r="G588" s="44"/>
      <c r="H588" s="44"/>
      <c r="I588" s="231"/>
      <c r="J588" s="44"/>
      <c r="K588" s="44"/>
      <c r="L588" s="48"/>
      <c r="M588" s="232"/>
      <c r="N588" s="233"/>
      <c r="O588" s="88"/>
      <c r="P588" s="88"/>
      <c r="Q588" s="88"/>
      <c r="R588" s="88"/>
      <c r="S588" s="88"/>
      <c r="T588" s="89"/>
      <c r="U588" s="42"/>
      <c r="V588" s="42"/>
      <c r="W588" s="42"/>
      <c r="X588" s="42"/>
      <c r="Y588" s="42"/>
      <c r="Z588" s="42"/>
      <c r="AA588" s="42"/>
      <c r="AB588" s="42"/>
      <c r="AC588" s="42"/>
      <c r="AD588" s="42"/>
      <c r="AE588" s="42"/>
      <c r="AT588" s="20" t="s">
        <v>223</v>
      </c>
      <c r="AU588" s="20" t="s">
        <v>85</v>
      </c>
    </row>
    <row r="589" s="14" customFormat="1">
      <c r="A589" s="14"/>
      <c r="B589" s="245"/>
      <c r="C589" s="246"/>
      <c r="D589" s="236" t="s">
        <v>225</v>
      </c>
      <c r="E589" s="246"/>
      <c r="F589" s="248" t="s">
        <v>1096</v>
      </c>
      <c r="G589" s="246"/>
      <c r="H589" s="249">
        <v>198681.60000000001</v>
      </c>
      <c r="I589" s="250"/>
      <c r="J589" s="246"/>
      <c r="K589" s="246"/>
      <c r="L589" s="251"/>
      <c r="M589" s="252"/>
      <c r="N589" s="253"/>
      <c r="O589" s="253"/>
      <c r="P589" s="253"/>
      <c r="Q589" s="253"/>
      <c r="R589" s="253"/>
      <c r="S589" s="253"/>
      <c r="T589" s="254"/>
      <c r="U589" s="14"/>
      <c r="V589" s="14"/>
      <c r="W589" s="14"/>
      <c r="X589" s="14"/>
      <c r="Y589" s="14"/>
      <c r="Z589" s="14"/>
      <c r="AA589" s="14"/>
      <c r="AB589" s="14"/>
      <c r="AC589" s="14"/>
      <c r="AD589" s="14"/>
      <c r="AE589" s="14"/>
      <c r="AT589" s="255" t="s">
        <v>225</v>
      </c>
      <c r="AU589" s="255" t="s">
        <v>85</v>
      </c>
      <c r="AV589" s="14" t="s">
        <v>85</v>
      </c>
      <c r="AW589" s="14" t="s">
        <v>4</v>
      </c>
      <c r="AX589" s="14" t="s">
        <v>83</v>
      </c>
      <c r="AY589" s="255" t="s">
        <v>214</v>
      </c>
    </row>
    <row r="590" s="2" customFormat="1" ht="44.25" customHeight="1">
      <c r="A590" s="42"/>
      <c r="B590" s="43"/>
      <c r="C590" s="216" t="s">
        <v>436</v>
      </c>
      <c r="D590" s="216" t="s">
        <v>217</v>
      </c>
      <c r="E590" s="217" t="s">
        <v>1097</v>
      </c>
      <c r="F590" s="218" t="s">
        <v>1098</v>
      </c>
      <c r="G590" s="219" t="s">
        <v>230</v>
      </c>
      <c r="H590" s="220">
        <v>1655.6800000000001</v>
      </c>
      <c r="I590" s="221"/>
      <c r="J590" s="222">
        <f>ROUND(I590*H590,2)</f>
        <v>0</v>
      </c>
      <c r="K590" s="218" t="s">
        <v>221</v>
      </c>
      <c r="L590" s="48"/>
      <c r="M590" s="223" t="s">
        <v>32</v>
      </c>
      <c r="N590" s="224" t="s">
        <v>47</v>
      </c>
      <c r="O590" s="88"/>
      <c r="P590" s="225">
        <f>O590*H590</f>
        <v>0</v>
      </c>
      <c r="Q590" s="225">
        <v>0</v>
      </c>
      <c r="R590" s="225">
        <f>Q590*H590</f>
        <v>0</v>
      </c>
      <c r="S590" s="225">
        <v>0</v>
      </c>
      <c r="T590" s="226">
        <f>S590*H590</f>
        <v>0</v>
      </c>
      <c r="U590" s="42"/>
      <c r="V590" s="42"/>
      <c r="W590" s="42"/>
      <c r="X590" s="42"/>
      <c r="Y590" s="42"/>
      <c r="Z590" s="42"/>
      <c r="AA590" s="42"/>
      <c r="AB590" s="42"/>
      <c r="AC590" s="42"/>
      <c r="AD590" s="42"/>
      <c r="AE590" s="42"/>
      <c r="AR590" s="227" t="s">
        <v>215</v>
      </c>
      <c r="AT590" s="227" t="s">
        <v>217</v>
      </c>
      <c r="AU590" s="227" t="s">
        <v>85</v>
      </c>
      <c r="AY590" s="20" t="s">
        <v>214</v>
      </c>
      <c r="BE590" s="228">
        <f>IF(N590="základní",J590,0)</f>
        <v>0</v>
      </c>
      <c r="BF590" s="228">
        <f>IF(N590="snížená",J590,0)</f>
        <v>0</v>
      </c>
      <c r="BG590" s="228">
        <f>IF(N590="zákl. přenesená",J590,0)</f>
        <v>0</v>
      </c>
      <c r="BH590" s="228">
        <f>IF(N590="sníž. přenesená",J590,0)</f>
        <v>0</v>
      </c>
      <c r="BI590" s="228">
        <f>IF(N590="nulová",J590,0)</f>
        <v>0</v>
      </c>
      <c r="BJ590" s="20" t="s">
        <v>83</v>
      </c>
      <c r="BK590" s="228">
        <f>ROUND(I590*H590,2)</f>
        <v>0</v>
      </c>
      <c r="BL590" s="20" t="s">
        <v>215</v>
      </c>
      <c r="BM590" s="227" t="s">
        <v>1099</v>
      </c>
    </row>
    <row r="591" s="2" customFormat="1">
      <c r="A591" s="42"/>
      <c r="B591" s="43"/>
      <c r="C591" s="44"/>
      <c r="D591" s="229" t="s">
        <v>223</v>
      </c>
      <c r="E591" s="44"/>
      <c r="F591" s="230" t="s">
        <v>1100</v>
      </c>
      <c r="G591" s="44"/>
      <c r="H591" s="44"/>
      <c r="I591" s="231"/>
      <c r="J591" s="44"/>
      <c r="K591" s="44"/>
      <c r="L591" s="48"/>
      <c r="M591" s="232"/>
      <c r="N591" s="233"/>
      <c r="O591" s="88"/>
      <c r="P591" s="88"/>
      <c r="Q591" s="88"/>
      <c r="R591" s="88"/>
      <c r="S591" s="88"/>
      <c r="T591" s="89"/>
      <c r="U591" s="42"/>
      <c r="V591" s="42"/>
      <c r="W591" s="42"/>
      <c r="X591" s="42"/>
      <c r="Y591" s="42"/>
      <c r="Z591" s="42"/>
      <c r="AA591" s="42"/>
      <c r="AB591" s="42"/>
      <c r="AC591" s="42"/>
      <c r="AD591" s="42"/>
      <c r="AE591" s="42"/>
      <c r="AT591" s="20" t="s">
        <v>223</v>
      </c>
      <c r="AU591" s="20" t="s">
        <v>85</v>
      </c>
    </row>
    <row r="592" s="2" customFormat="1" ht="62.7" customHeight="1">
      <c r="A592" s="42"/>
      <c r="B592" s="43"/>
      <c r="C592" s="216" t="s">
        <v>441</v>
      </c>
      <c r="D592" s="216" t="s">
        <v>217</v>
      </c>
      <c r="E592" s="217" t="s">
        <v>1101</v>
      </c>
      <c r="F592" s="218" t="s">
        <v>1102</v>
      </c>
      <c r="G592" s="219" t="s">
        <v>327</v>
      </c>
      <c r="H592" s="220">
        <v>1</v>
      </c>
      <c r="I592" s="221"/>
      <c r="J592" s="222">
        <f>ROUND(I592*H592,2)</f>
        <v>0</v>
      </c>
      <c r="K592" s="218" t="s">
        <v>221</v>
      </c>
      <c r="L592" s="48"/>
      <c r="M592" s="223" t="s">
        <v>32</v>
      </c>
      <c r="N592" s="224" t="s">
        <v>47</v>
      </c>
      <c r="O592" s="88"/>
      <c r="P592" s="225">
        <f>O592*H592</f>
        <v>0</v>
      </c>
      <c r="Q592" s="225">
        <v>0</v>
      </c>
      <c r="R592" s="225">
        <f>Q592*H592</f>
        <v>0</v>
      </c>
      <c r="S592" s="225">
        <v>0</v>
      </c>
      <c r="T592" s="226">
        <f>S592*H592</f>
        <v>0</v>
      </c>
      <c r="U592" s="42"/>
      <c r="V592" s="42"/>
      <c r="W592" s="42"/>
      <c r="X592" s="42"/>
      <c r="Y592" s="42"/>
      <c r="Z592" s="42"/>
      <c r="AA592" s="42"/>
      <c r="AB592" s="42"/>
      <c r="AC592" s="42"/>
      <c r="AD592" s="42"/>
      <c r="AE592" s="42"/>
      <c r="AR592" s="227" t="s">
        <v>215</v>
      </c>
      <c r="AT592" s="227" t="s">
        <v>217</v>
      </c>
      <c r="AU592" s="227" t="s">
        <v>85</v>
      </c>
      <c r="AY592" s="20" t="s">
        <v>214</v>
      </c>
      <c r="BE592" s="228">
        <f>IF(N592="základní",J592,0)</f>
        <v>0</v>
      </c>
      <c r="BF592" s="228">
        <f>IF(N592="snížená",J592,0)</f>
        <v>0</v>
      </c>
      <c r="BG592" s="228">
        <f>IF(N592="zákl. přenesená",J592,0)</f>
        <v>0</v>
      </c>
      <c r="BH592" s="228">
        <f>IF(N592="sníž. přenesená",J592,0)</f>
        <v>0</v>
      </c>
      <c r="BI592" s="228">
        <f>IF(N592="nulová",J592,0)</f>
        <v>0</v>
      </c>
      <c r="BJ592" s="20" t="s">
        <v>83</v>
      </c>
      <c r="BK592" s="228">
        <f>ROUND(I592*H592,2)</f>
        <v>0</v>
      </c>
      <c r="BL592" s="20" t="s">
        <v>215</v>
      </c>
      <c r="BM592" s="227" t="s">
        <v>1103</v>
      </c>
    </row>
    <row r="593" s="2" customFormat="1">
      <c r="A593" s="42"/>
      <c r="B593" s="43"/>
      <c r="C593" s="44"/>
      <c r="D593" s="229" t="s">
        <v>223</v>
      </c>
      <c r="E593" s="44"/>
      <c r="F593" s="230" t="s">
        <v>1104</v>
      </c>
      <c r="G593" s="44"/>
      <c r="H593" s="44"/>
      <c r="I593" s="231"/>
      <c r="J593" s="44"/>
      <c r="K593" s="44"/>
      <c r="L593" s="48"/>
      <c r="M593" s="232"/>
      <c r="N593" s="233"/>
      <c r="O593" s="88"/>
      <c r="P593" s="88"/>
      <c r="Q593" s="88"/>
      <c r="R593" s="88"/>
      <c r="S593" s="88"/>
      <c r="T593" s="89"/>
      <c r="U593" s="42"/>
      <c r="V593" s="42"/>
      <c r="W593" s="42"/>
      <c r="X593" s="42"/>
      <c r="Y593" s="42"/>
      <c r="Z593" s="42"/>
      <c r="AA593" s="42"/>
      <c r="AB593" s="42"/>
      <c r="AC593" s="42"/>
      <c r="AD593" s="42"/>
      <c r="AE593" s="42"/>
      <c r="AT593" s="20" t="s">
        <v>223</v>
      </c>
      <c r="AU593" s="20" t="s">
        <v>85</v>
      </c>
    </row>
    <row r="594" s="2" customFormat="1" ht="24.15" customHeight="1">
      <c r="A594" s="42"/>
      <c r="B594" s="43"/>
      <c r="C594" s="216" t="s">
        <v>448</v>
      </c>
      <c r="D594" s="216" t="s">
        <v>217</v>
      </c>
      <c r="E594" s="217" t="s">
        <v>1105</v>
      </c>
      <c r="F594" s="218" t="s">
        <v>1106</v>
      </c>
      <c r="G594" s="219" t="s">
        <v>230</v>
      </c>
      <c r="H594" s="220">
        <v>193</v>
      </c>
      <c r="I594" s="221"/>
      <c r="J594" s="222">
        <f>ROUND(I594*H594,2)</f>
        <v>0</v>
      </c>
      <c r="K594" s="218" t="s">
        <v>221</v>
      </c>
      <c r="L594" s="48"/>
      <c r="M594" s="223" t="s">
        <v>32</v>
      </c>
      <c r="N594" s="224" t="s">
        <v>47</v>
      </c>
      <c r="O594" s="88"/>
      <c r="P594" s="225">
        <f>O594*H594</f>
        <v>0</v>
      </c>
      <c r="Q594" s="225">
        <v>0</v>
      </c>
      <c r="R594" s="225">
        <f>Q594*H594</f>
        <v>0</v>
      </c>
      <c r="S594" s="225">
        <v>0</v>
      </c>
      <c r="T594" s="226">
        <f>S594*H594</f>
        <v>0</v>
      </c>
      <c r="U594" s="42"/>
      <c r="V594" s="42"/>
      <c r="W594" s="42"/>
      <c r="X594" s="42"/>
      <c r="Y594" s="42"/>
      <c r="Z594" s="42"/>
      <c r="AA594" s="42"/>
      <c r="AB594" s="42"/>
      <c r="AC594" s="42"/>
      <c r="AD594" s="42"/>
      <c r="AE594" s="42"/>
      <c r="AR594" s="227" t="s">
        <v>215</v>
      </c>
      <c r="AT594" s="227" t="s">
        <v>217</v>
      </c>
      <c r="AU594" s="227" t="s">
        <v>85</v>
      </c>
      <c r="AY594" s="20" t="s">
        <v>214</v>
      </c>
      <c r="BE594" s="228">
        <f>IF(N594="základní",J594,0)</f>
        <v>0</v>
      </c>
      <c r="BF594" s="228">
        <f>IF(N594="snížená",J594,0)</f>
        <v>0</v>
      </c>
      <c r="BG594" s="228">
        <f>IF(N594="zákl. přenesená",J594,0)</f>
        <v>0</v>
      </c>
      <c r="BH594" s="228">
        <f>IF(N594="sníž. přenesená",J594,0)</f>
        <v>0</v>
      </c>
      <c r="BI594" s="228">
        <f>IF(N594="nulová",J594,0)</f>
        <v>0</v>
      </c>
      <c r="BJ594" s="20" t="s">
        <v>83</v>
      </c>
      <c r="BK594" s="228">
        <f>ROUND(I594*H594,2)</f>
        <v>0</v>
      </c>
      <c r="BL594" s="20" t="s">
        <v>215</v>
      </c>
      <c r="BM594" s="227" t="s">
        <v>1107</v>
      </c>
    </row>
    <row r="595" s="2" customFormat="1">
      <c r="A595" s="42"/>
      <c r="B595" s="43"/>
      <c r="C595" s="44"/>
      <c r="D595" s="229" t="s">
        <v>223</v>
      </c>
      <c r="E595" s="44"/>
      <c r="F595" s="230" t="s">
        <v>1108</v>
      </c>
      <c r="G595" s="44"/>
      <c r="H595" s="44"/>
      <c r="I595" s="231"/>
      <c r="J595" s="44"/>
      <c r="K595" s="44"/>
      <c r="L595" s="48"/>
      <c r="M595" s="232"/>
      <c r="N595" s="233"/>
      <c r="O595" s="88"/>
      <c r="P595" s="88"/>
      <c r="Q595" s="88"/>
      <c r="R595" s="88"/>
      <c r="S595" s="88"/>
      <c r="T595" s="89"/>
      <c r="U595" s="42"/>
      <c r="V595" s="42"/>
      <c r="W595" s="42"/>
      <c r="X595" s="42"/>
      <c r="Y595" s="42"/>
      <c r="Z595" s="42"/>
      <c r="AA595" s="42"/>
      <c r="AB595" s="42"/>
      <c r="AC595" s="42"/>
      <c r="AD595" s="42"/>
      <c r="AE595" s="42"/>
      <c r="AT595" s="20" t="s">
        <v>223</v>
      </c>
      <c r="AU595" s="20" t="s">
        <v>85</v>
      </c>
    </row>
    <row r="596" s="14" customFormat="1">
      <c r="A596" s="14"/>
      <c r="B596" s="245"/>
      <c r="C596" s="246"/>
      <c r="D596" s="236" t="s">
        <v>225</v>
      </c>
      <c r="E596" s="247" t="s">
        <v>32</v>
      </c>
      <c r="F596" s="248" t="s">
        <v>979</v>
      </c>
      <c r="G596" s="246"/>
      <c r="H596" s="249">
        <v>134</v>
      </c>
      <c r="I596" s="250"/>
      <c r="J596" s="246"/>
      <c r="K596" s="246"/>
      <c r="L596" s="251"/>
      <c r="M596" s="252"/>
      <c r="N596" s="253"/>
      <c r="O596" s="253"/>
      <c r="P596" s="253"/>
      <c r="Q596" s="253"/>
      <c r="R596" s="253"/>
      <c r="S596" s="253"/>
      <c r="T596" s="254"/>
      <c r="U596" s="14"/>
      <c r="V596" s="14"/>
      <c r="W596" s="14"/>
      <c r="X596" s="14"/>
      <c r="Y596" s="14"/>
      <c r="Z596" s="14"/>
      <c r="AA596" s="14"/>
      <c r="AB596" s="14"/>
      <c r="AC596" s="14"/>
      <c r="AD596" s="14"/>
      <c r="AE596" s="14"/>
      <c r="AT596" s="255" t="s">
        <v>225</v>
      </c>
      <c r="AU596" s="255" t="s">
        <v>85</v>
      </c>
      <c r="AV596" s="14" t="s">
        <v>85</v>
      </c>
      <c r="AW596" s="14" t="s">
        <v>38</v>
      </c>
      <c r="AX596" s="14" t="s">
        <v>76</v>
      </c>
      <c r="AY596" s="255" t="s">
        <v>214</v>
      </c>
    </row>
    <row r="597" s="14" customFormat="1">
      <c r="A597" s="14"/>
      <c r="B597" s="245"/>
      <c r="C597" s="246"/>
      <c r="D597" s="236" t="s">
        <v>225</v>
      </c>
      <c r="E597" s="247" t="s">
        <v>32</v>
      </c>
      <c r="F597" s="248" t="s">
        <v>980</v>
      </c>
      <c r="G597" s="246"/>
      <c r="H597" s="249">
        <v>59</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225</v>
      </c>
      <c r="AU597" s="255" t="s">
        <v>85</v>
      </c>
      <c r="AV597" s="14" t="s">
        <v>85</v>
      </c>
      <c r="AW597" s="14" t="s">
        <v>38</v>
      </c>
      <c r="AX597" s="14" t="s">
        <v>76</v>
      </c>
      <c r="AY597" s="255" t="s">
        <v>214</v>
      </c>
    </row>
    <row r="598" s="15" customFormat="1">
      <c r="A598" s="15"/>
      <c r="B598" s="256"/>
      <c r="C598" s="257"/>
      <c r="D598" s="236" t="s">
        <v>225</v>
      </c>
      <c r="E598" s="258" t="s">
        <v>32</v>
      </c>
      <c r="F598" s="259" t="s">
        <v>256</v>
      </c>
      <c r="G598" s="257"/>
      <c r="H598" s="260">
        <v>193</v>
      </c>
      <c r="I598" s="261"/>
      <c r="J598" s="257"/>
      <c r="K598" s="257"/>
      <c r="L598" s="262"/>
      <c r="M598" s="263"/>
      <c r="N598" s="264"/>
      <c r="O598" s="264"/>
      <c r="P598" s="264"/>
      <c r="Q598" s="264"/>
      <c r="R598" s="264"/>
      <c r="S598" s="264"/>
      <c r="T598" s="265"/>
      <c r="U598" s="15"/>
      <c r="V598" s="15"/>
      <c r="W598" s="15"/>
      <c r="X598" s="15"/>
      <c r="Y598" s="15"/>
      <c r="Z598" s="15"/>
      <c r="AA598" s="15"/>
      <c r="AB598" s="15"/>
      <c r="AC598" s="15"/>
      <c r="AD598" s="15"/>
      <c r="AE598" s="15"/>
      <c r="AT598" s="266" t="s">
        <v>225</v>
      </c>
      <c r="AU598" s="266" t="s">
        <v>85</v>
      </c>
      <c r="AV598" s="15" t="s">
        <v>215</v>
      </c>
      <c r="AW598" s="15" t="s">
        <v>38</v>
      </c>
      <c r="AX598" s="15" t="s">
        <v>83</v>
      </c>
      <c r="AY598" s="266" t="s">
        <v>214</v>
      </c>
    </row>
    <row r="599" s="2" customFormat="1" ht="37.8" customHeight="1">
      <c r="A599" s="42"/>
      <c r="B599" s="43"/>
      <c r="C599" s="216" t="s">
        <v>453</v>
      </c>
      <c r="D599" s="216" t="s">
        <v>217</v>
      </c>
      <c r="E599" s="217" t="s">
        <v>1109</v>
      </c>
      <c r="F599" s="218" t="s">
        <v>1110</v>
      </c>
      <c r="G599" s="219" t="s">
        <v>230</v>
      </c>
      <c r="H599" s="220">
        <v>60</v>
      </c>
      <c r="I599" s="221"/>
      <c r="J599" s="222">
        <f>ROUND(I599*H599,2)</f>
        <v>0</v>
      </c>
      <c r="K599" s="218" t="s">
        <v>221</v>
      </c>
      <c r="L599" s="48"/>
      <c r="M599" s="223" t="s">
        <v>32</v>
      </c>
      <c r="N599" s="224" t="s">
        <v>47</v>
      </c>
      <c r="O599" s="88"/>
      <c r="P599" s="225">
        <f>O599*H599</f>
        <v>0</v>
      </c>
      <c r="Q599" s="225">
        <v>0</v>
      </c>
      <c r="R599" s="225">
        <f>Q599*H599</f>
        <v>0</v>
      </c>
      <c r="S599" s="225">
        <v>0</v>
      </c>
      <c r="T599" s="226">
        <f>S599*H599</f>
        <v>0</v>
      </c>
      <c r="U599" s="42"/>
      <c r="V599" s="42"/>
      <c r="W599" s="42"/>
      <c r="X599" s="42"/>
      <c r="Y599" s="42"/>
      <c r="Z599" s="42"/>
      <c r="AA599" s="42"/>
      <c r="AB599" s="42"/>
      <c r="AC599" s="42"/>
      <c r="AD599" s="42"/>
      <c r="AE599" s="42"/>
      <c r="AR599" s="227" t="s">
        <v>215</v>
      </c>
      <c r="AT599" s="227" t="s">
        <v>217</v>
      </c>
      <c r="AU599" s="227" t="s">
        <v>85</v>
      </c>
      <c r="AY599" s="20" t="s">
        <v>214</v>
      </c>
      <c r="BE599" s="228">
        <f>IF(N599="základní",J599,0)</f>
        <v>0</v>
      </c>
      <c r="BF599" s="228">
        <f>IF(N599="snížená",J599,0)</f>
        <v>0</v>
      </c>
      <c r="BG599" s="228">
        <f>IF(N599="zákl. přenesená",J599,0)</f>
        <v>0</v>
      </c>
      <c r="BH599" s="228">
        <f>IF(N599="sníž. přenesená",J599,0)</f>
        <v>0</v>
      </c>
      <c r="BI599" s="228">
        <f>IF(N599="nulová",J599,0)</f>
        <v>0</v>
      </c>
      <c r="BJ599" s="20" t="s">
        <v>83</v>
      </c>
      <c r="BK599" s="228">
        <f>ROUND(I599*H599,2)</f>
        <v>0</v>
      </c>
      <c r="BL599" s="20" t="s">
        <v>215</v>
      </c>
      <c r="BM599" s="227" t="s">
        <v>1111</v>
      </c>
    </row>
    <row r="600" s="2" customFormat="1">
      <c r="A600" s="42"/>
      <c r="B600" s="43"/>
      <c r="C600" s="44"/>
      <c r="D600" s="229" t="s">
        <v>223</v>
      </c>
      <c r="E600" s="44"/>
      <c r="F600" s="230" t="s">
        <v>1112</v>
      </c>
      <c r="G600" s="44"/>
      <c r="H600" s="44"/>
      <c r="I600" s="231"/>
      <c r="J600" s="44"/>
      <c r="K600" s="44"/>
      <c r="L600" s="48"/>
      <c r="M600" s="232"/>
      <c r="N600" s="233"/>
      <c r="O600" s="88"/>
      <c r="P600" s="88"/>
      <c r="Q600" s="88"/>
      <c r="R600" s="88"/>
      <c r="S600" s="88"/>
      <c r="T600" s="89"/>
      <c r="U600" s="42"/>
      <c r="V600" s="42"/>
      <c r="W600" s="42"/>
      <c r="X600" s="42"/>
      <c r="Y600" s="42"/>
      <c r="Z600" s="42"/>
      <c r="AA600" s="42"/>
      <c r="AB600" s="42"/>
      <c r="AC600" s="42"/>
      <c r="AD600" s="42"/>
      <c r="AE600" s="42"/>
      <c r="AT600" s="20" t="s">
        <v>223</v>
      </c>
      <c r="AU600" s="20" t="s">
        <v>85</v>
      </c>
    </row>
    <row r="601" s="2" customFormat="1" ht="24.15" customHeight="1">
      <c r="A601" s="42"/>
      <c r="B601" s="43"/>
      <c r="C601" s="216" t="s">
        <v>459</v>
      </c>
      <c r="D601" s="216" t="s">
        <v>217</v>
      </c>
      <c r="E601" s="217" t="s">
        <v>1113</v>
      </c>
      <c r="F601" s="218" t="s">
        <v>1114</v>
      </c>
      <c r="G601" s="219" t="s">
        <v>230</v>
      </c>
      <c r="H601" s="220">
        <v>193</v>
      </c>
      <c r="I601" s="221"/>
      <c r="J601" s="222">
        <f>ROUND(I601*H601,2)</f>
        <v>0</v>
      </c>
      <c r="K601" s="218" t="s">
        <v>221</v>
      </c>
      <c r="L601" s="48"/>
      <c r="M601" s="223" t="s">
        <v>32</v>
      </c>
      <c r="N601" s="224" t="s">
        <v>47</v>
      </c>
      <c r="O601" s="88"/>
      <c r="P601" s="225">
        <f>O601*H601</f>
        <v>0</v>
      </c>
      <c r="Q601" s="225">
        <v>0</v>
      </c>
      <c r="R601" s="225">
        <f>Q601*H601</f>
        <v>0</v>
      </c>
      <c r="S601" s="225">
        <v>0</v>
      </c>
      <c r="T601" s="226">
        <f>S601*H601</f>
        <v>0</v>
      </c>
      <c r="U601" s="42"/>
      <c r="V601" s="42"/>
      <c r="W601" s="42"/>
      <c r="X601" s="42"/>
      <c r="Y601" s="42"/>
      <c r="Z601" s="42"/>
      <c r="AA601" s="42"/>
      <c r="AB601" s="42"/>
      <c r="AC601" s="42"/>
      <c r="AD601" s="42"/>
      <c r="AE601" s="42"/>
      <c r="AR601" s="227" t="s">
        <v>215</v>
      </c>
      <c r="AT601" s="227" t="s">
        <v>217</v>
      </c>
      <c r="AU601" s="227" t="s">
        <v>85</v>
      </c>
      <c r="AY601" s="20" t="s">
        <v>214</v>
      </c>
      <c r="BE601" s="228">
        <f>IF(N601="základní",J601,0)</f>
        <v>0</v>
      </c>
      <c r="BF601" s="228">
        <f>IF(N601="snížená",J601,0)</f>
        <v>0</v>
      </c>
      <c r="BG601" s="228">
        <f>IF(N601="zákl. přenesená",J601,0)</f>
        <v>0</v>
      </c>
      <c r="BH601" s="228">
        <f>IF(N601="sníž. přenesená",J601,0)</f>
        <v>0</v>
      </c>
      <c r="BI601" s="228">
        <f>IF(N601="nulová",J601,0)</f>
        <v>0</v>
      </c>
      <c r="BJ601" s="20" t="s">
        <v>83</v>
      </c>
      <c r="BK601" s="228">
        <f>ROUND(I601*H601,2)</f>
        <v>0</v>
      </c>
      <c r="BL601" s="20" t="s">
        <v>215</v>
      </c>
      <c r="BM601" s="227" t="s">
        <v>1115</v>
      </c>
    </row>
    <row r="602" s="2" customFormat="1">
      <c r="A602" s="42"/>
      <c r="B602" s="43"/>
      <c r="C602" s="44"/>
      <c r="D602" s="229" t="s">
        <v>223</v>
      </c>
      <c r="E602" s="44"/>
      <c r="F602" s="230" t="s">
        <v>1116</v>
      </c>
      <c r="G602" s="44"/>
      <c r="H602" s="44"/>
      <c r="I602" s="231"/>
      <c r="J602" s="44"/>
      <c r="K602" s="44"/>
      <c r="L602" s="48"/>
      <c r="M602" s="232"/>
      <c r="N602" s="233"/>
      <c r="O602" s="88"/>
      <c r="P602" s="88"/>
      <c r="Q602" s="88"/>
      <c r="R602" s="88"/>
      <c r="S602" s="88"/>
      <c r="T602" s="89"/>
      <c r="U602" s="42"/>
      <c r="V602" s="42"/>
      <c r="W602" s="42"/>
      <c r="X602" s="42"/>
      <c r="Y602" s="42"/>
      <c r="Z602" s="42"/>
      <c r="AA602" s="42"/>
      <c r="AB602" s="42"/>
      <c r="AC602" s="42"/>
      <c r="AD602" s="42"/>
      <c r="AE602" s="42"/>
      <c r="AT602" s="20" t="s">
        <v>223</v>
      </c>
      <c r="AU602" s="20" t="s">
        <v>85</v>
      </c>
    </row>
    <row r="603" s="14" customFormat="1">
      <c r="A603" s="14"/>
      <c r="B603" s="245"/>
      <c r="C603" s="246"/>
      <c r="D603" s="236" t="s">
        <v>225</v>
      </c>
      <c r="E603" s="247" t="s">
        <v>32</v>
      </c>
      <c r="F603" s="248" t="s">
        <v>979</v>
      </c>
      <c r="G603" s="246"/>
      <c r="H603" s="249">
        <v>134</v>
      </c>
      <c r="I603" s="250"/>
      <c r="J603" s="246"/>
      <c r="K603" s="246"/>
      <c r="L603" s="251"/>
      <c r="M603" s="252"/>
      <c r="N603" s="253"/>
      <c r="O603" s="253"/>
      <c r="P603" s="253"/>
      <c r="Q603" s="253"/>
      <c r="R603" s="253"/>
      <c r="S603" s="253"/>
      <c r="T603" s="254"/>
      <c r="U603" s="14"/>
      <c r="V603" s="14"/>
      <c r="W603" s="14"/>
      <c r="X603" s="14"/>
      <c r="Y603" s="14"/>
      <c r="Z603" s="14"/>
      <c r="AA603" s="14"/>
      <c r="AB603" s="14"/>
      <c r="AC603" s="14"/>
      <c r="AD603" s="14"/>
      <c r="AE603" s="14"/>
      <c r="AT603" s="255" t="s">
        <v>225</v>
      </c>
      <c r="AU603" s="255" t="s">
        <v>85</v>
      </c>
      <c r="AV603" s="14" t="s">
        <v>85</v>
      </c>
      <c r="AW603" s="14" t="s">
        <v>38</v>
      </c>
      <c r="AX603" s="14" t="s">
        <v>76</v>
      </c>
      <c r="AY603" s="255" t="s">
        <v>214</v>
      </c>
    </row>
    <row r="604" s="14" customFormat="1">
      <c r="A604" s="14"/>
      <c r="B604" s="245"/>
      <c r="C604" s="246"/>
      <c r="D604" s="236" t="s">
        <v>225</v>
      </c>
      <c r="E604" s="247" t="s">
        <v>32</v>
      </c>
      <c r="F604" s="248" t="s">
        <v>980</v>
      </c>
      <c r="G604" s="246"/>
      <c r="H604" s="249">
        <v>59</v>
      </c>
      <c r="I604" s="250"/>
      <c r="J604" s="246"/>
      <c r="K604" s="246"/>
      <c r="L604" s="251"/>
      <c r="M604" s="252"/>
      <c r="N604" s="253"/>
      <c r="O604" s="253"/>
      <c r="P604" s="253"/>
      <c r="Q604" s="253"/>
      <c r="R604" s="253"/>
      <c r="S604" s="253"/>
      <c r="T604" s="254"/>
      <c r="U604" s="14"/>
      <c r="V604" s="14"/>
      <c r="W604" s="14"/>
      <c r="X604" s="14"/>
      <c r="Y604" s="14"/>
      <c r="Z604" s="14"/>
      <c r="AA604" s="14"/>
      <c r="AB604" s="14"/>
      <c r="AC604" s="14"/>
      <c r="AD604" s="14"/>
      <c r="AE604" s="14"/>
      <c r="AT604" s="255" t="s">
        <v>225</v>
      </c>
      <c r="AU604" s="255" t="s">
        <v>85</v>
      </c>
      <c r="AV604" s="14" t="s">
        <v>85</v>
      </c>
      <c r="AW604" s="14" t="s">
        <v>38</v>
      </c>
      <c r="AX604" s="14" t="s">
        <v>76</v>
      </c>
      <c r="AY604" s="255" t="s">
        <v>214</v>
      </c>
    </row>
    <row r="605" s="15" customFormat="1">
      <c r="A605" s="15"/>
      <c r="B605" s="256"/>
      <c r="C605" s="257"/>
      <c r="D605" s="236" t="s">
        <v>225</v>
      </c>
      <c r="E605" s="258" t="s">
        <v>32</v>
      </c>
      <c r="F605" s="259" t="s">
        <v>256</v>
      </c>
      <c r="G605" s="257"/>
      <c r="H605" s="260">
        <v>193</v>
      </c>
      <c r="I605" s="261"/>
      <c r="J605" s="257"/>
      <c r="K605" s="257"/>
      <c r="L605" s="262"/>
      <c r="M605" s="263"/>
      <c r="N605" s="264"/>
      <c r="O605" s="264"/>
      <c r="P605" s="264"/>
      <c r="Q605" s="264"/>
      <c r="R605" s="264"/>
      <c r="S605" s="264"/>
      <c r="T605" s="265"/>
      <c r="U605" s="15"/>
      <c r="V605" s="15"/>
      <c r="W605" s="15"/>
      <c r="X605" s="15"/>
      <c r="Y605" s="15"/>
      <c r="Z605" s="15"/>
      <c r="AA605" s="15"/>
      <c r="AB605" s="15"/>
      <c r="AC605" s="15"/>
      <c r="AD605" s="15"/>
      <c r="AE605" s="15"/>
      <c r="AT605" s="266" t="s">
        <v>225</v>
      </c>
      <c r="AU605" s="266" t="s">
        <v>85</v>
      </c>
      <c r="AV605" s="15" t="s">
        <v>215</v>
      </c>
      <c r="AW605" s="15" t="s">
        <v>38</v>
      </c>
      <c r="AX605" s="15" t="s">
        <v>83</v>
      </c>
      <c r="AY605" s="266" t="s">
        <v>214</v>
      </c>
    </row>
    <row r="606" s="2" customFormat="1" ht="49.05" customHeight="1">
      <c r="A606" s="42"/>
      <c r="B606" s="43"/>
      <c r="C606" s="216" t="s">
        <v>465</v>
      </c>
      <c r="D606" s="216" t="s">
        <v>217</v>
      </c>
      <c r="E606" s="217" t="s">
        <v>1117</v>
      </c>
      <c r="F606" s="218" t="s">
        <v>1118</v>
      </c>
      <c r="G606" s="219" t="s">
        <v>280</v>
      </c>
      <c r="H606" s="220">
        <v>32</v>
      </c>
      <c r="I606" s="221"/>
      <c r="J606" s="222">
        <f>ROUND(I606*H606,2)</f>
        <v>0</v>
      </c>
      <c r="K606" s="218" t="s">
        <v>221</v>
      </c>
      <c r="L606" s="48"/>
      <c r="M606" s="223" t="s">
        <v>32</v>
      </c>
      <c r="N606" s="224" t="s">
        <v>47</v>
      </c>
      <c r="O606" s="88"/>
      <c r="P606" s="225">
        <f>O606*H606</f>
        <v>0</v>
      </c>
      <c r="Q606" s="225">
        <v>0</v>
      </c>
      <c r="R606" s="225">
        <f>Q606*H606</f>
        <v>0</v>
      </c>
      <c r="S606" s="225">
        <v>0</v>
      </c>
      <c r="T606" s="226">
        <f>S606*H606</f>
        <v>0</v>
      </c>
      <c r="U606" s="42"/>
      <c r="V606" s="42"/>
      <c r="W606" s="42"/>
      <c r="X606" s="42"/>
      <c r="Y606" s="42"/>
      <c r="Z606" s="42"/>
      <c r="AA606" s="42"/>
      <c r="AB606" s="42"/>
      <c r="AC606" s="42"/>
      <c r="AD606" s="42"/>
      <c r="AE606" s="42"/>
      <c r="AR606" s="227" t="s">
        <v>215</v>
      </c>
      <c r="AT606" s="227" t="s">
        <v>217</v>
      </c>
      <c r="AU606" s="227" t="s">
        <v>85</v>
      </c>
      <c r="AY606" s="20" t="s">
        <v>214</v>
      </c>
      <c r="BE606" s="228">
        <f>IF(N606="základní",J606,0)</f>
        <v>0</v>
      </c>
      <c r="BF606" s="228">
        <f>IF(N606="snížená",J606,0)</f>
        <v>0</v>
      </c>
      <c r="BG606" s="228">
        <f>IF(N606="zákl. přenesená",J606,0)</f>
        <v>0</v>
      </c>
      <c r="BH606" s="228">
        <f>IF(N606="sníž. přenesená",J606,0)</f>
        <v>0</v>
      </c>
      <c r="BI606" s="228">
        <f>IF(N606="nulová",J606,0)</f>
        <v>0</v>
      </c>
      <c r="BJ606" s="20" t="s">
        <v>83</v>
      </c>
      <c r="BK606" s="228">
        <f>ROUND(I606*H606,2)</f>
        <v>0</v>
      </c>
      <c r="BL606" s="20" t="s">
        <v>215</v>
      </c>
      <c r="BM606" s="227" t="s">
        <v>1119</v>
      </c>
    </row>
    <row r="607" s="2" customFormat="1">
      <c r="A607" s="42"/>
      <c r="B607" s="43"/>
      <c r="C607" s="44"/>
      <c r="D607" s="229" t="s">
        <v>223</v>
      </c>
      <c r="E607" s="44"/>
      <c r="F607" s="230" t="s">
        <v>1120</v>
      </c>
      <c r="G607" s="44"/>
      <c r="H607" s="44"/>
      <c r="I607" s="231"/>
      <c r="J607" s="44"/>
      <c r="K607" s="44"/>
      <c r="L607" s="48"/>
      <c r="M607" s="232"/>
      <c r="N607" s="233"/>
      <c r="O607" s="88"/>
      <c r="P607" s="88"/>
      <c r="Q607" s="88"/>
      <c r="R607" s="88"/>
      <c r="S607" s="88"/>
      <c r="T607" s="89"/>
      <c r="U607" s="42"/>
      <c r="V607" s="42"/>
      <c r="W607" s="42"/>
      <c r="X607" s="42"/>
      <c r="Y607" s="42"/>
      <c r="Z607" s="42"/>
      <c r="AA607" s="42"/>
      <c r="AB607" s="42"/>
      <c r="AC607" s="42"/>
      <c r="AD607" s="42"/>
      <c r="AE607" s="42"/>
      <c r="AT607" s="20" t="s">
        <v>223</v>
      </c>
      <c r="AU607" s="20" t="s">
        <v>85</v>
      </c>
    </row>
    <row r="608" s="14" customFormat="1">
      <c r="A608" s="14"/>
      <c r="B608" s="245"/>
      <c r="C608" s="246"/>
      <c r="D608" s="236" t="s">
        <v>225</v>
      </c>
      <c r="E608" s="247" t="s">
        <v>32</v>
      </c>
      <c r="F608" s="248" t="s">
        <v>1121</v>
      </c>
      <c r="G608" s="246"/>
      <c r="H608" s="249">
        <v>32</v>
      </c>
      <c r="I608" s="250"/>
      <c r="J608" s="246"/>
      <c r="K608" s="246"/>
      <c r="L608" s="251"/>
      <c r="M608" s="252"/>
      <c r="N608" s="253"/>
      <c r="O608" s="253"/>
      <c r="P608" s="253"/>
      <c r="Q608" s="253"/>
      <c r="R608" s="253"/>
      <c r="S608" s="253"/>
      <c r="T608" s="254"/>
      <c r="U608" s="14"/>
      <c r="V608" s="14"/>
      <c r="W608" s="14"/>
      <c r="X608" s="14"/>
      <c r="Y608" s="14"/>
      <c r="Z608" s="14"/>
      <c r="AA608" s="14"/>
      <c r="AB608" s="14"/>
      <c r="AC608" s="14"/>
      <c r="AD608" s="14"/>
      <c r="AE608" s="14"/>
      <c r="AT608" s="255" t="s">
        <v>225</v>
      </c>
      <c r="AU608" s="255" t="s">
        <v>85</v>
      </c>
      <c r="AV608" s="14" t="s">
        <v>85</v>
      </c>
      <c r="AW608" s="14" t="s">
        <v>38</v>
      </c>
      <c r="AX608" s="14" t="s">
        <v>83</v>
      </c>
      <c r="AY608" s="255" t="s">
        <v>214</v>
      </c>
    </row>
    <row r="609" s="2" customFormat="1" ht="55.5" customHeight="1">
      <c r="A609" s="42"/>
      <c r="B609" s="43"/>
      <c r="C609" s="216" t="s">
        <v>470</v>
      </c>
      <c r="D609" s="216" t="s">
        <v>217</v>
      </c>
      <c r="E609" s="217" t="s">
        <v>1122</v>
      </c>
      <c r="F609" s="218" t="s">
        <v>1123</v>
      </c>
      <c r="G609" s="219" t="s">
        <v>280</v>
      </c>
      <c r="H609" s="220">
        <v>60</v>
      </c>
      <c r="I609" s="221"/>
      <c r="J609" s="222">
        <f>ROUND(I609*H609,2)</f>
        <v>0</v>
      </c>
      <c r="K609" s="218" t="s">
        <v>221</v>
      </c>
      <c r="L609" s="48"/>
      <c r="M609" s="223" t="s">
        <v>32</v>
      </c>
      <c r="N609" s="224" t="s">
        <v>47</v>
      </c>
      <c r="O609" s="88"/>
      <c r="P609" s="225">
        <f>O609*H609</f>
        <v>0</v>
      </c>
      <c r="Q609" s="225">
        <v>0</v>
      </c>
      <c r="R609" s="225">
        <f>Q609*H609</f>
        <v>0</v>
      </c>
      <c r="S609" s="225">
        <v>0</v>
      </c>
      <c r="T609" s="226">
        <f>S609*H609</f>
        <v>0</v>
      </c>
      <c r="U609" s="42"/>
      <c r="V609" s="42"/>
      <c r="W609" s="42"/>
      <c r="X609" s="42"/>
      <c r="Y609" s="42"/>
      <c r="Z609" s="42"/>
      <c r="AA609" s="42"/>
      <c r="AB609" s="42"/>
      <c r="AC609" s="42"/>
      <c r="AD609" s="42"/>
      <c r="AE609" s="42"/>
      <c r="AR609" s="227" t="s">
        <v>215</v>
      </c>
      <c r="AT609" s="227" t="s">
        <v>217</v>
      </c>
      <c r="AU609" s="227" t="s">
        <v>85</v>
      </c>
      <c r="AY609" s="20" t="s">
        <v>214</v>
      </c>
      <c r="BE609" s="228">
        <f>IF(N609="základní",J609,0)</f>
        <v>0</v>
      </c>
      <c r="BF609" s="228">
        <f>IF(N609="snížená",J609,0)</f>
        <v>0</v>
      </c>
      <c r="BG609" s="228">
        <f>IF(N609="zákl. přenesená",J609,0)</f>
        <v>0</v>
      </c>
      <c r="BH609" s="228">
        <f>IF(N609="sníž. přenesená",J609,0)</f>
        <v>0</v>
      </c>
      <c r="BI609" s="228">
        <f>IF(N609="nulová",J609,0)</f>
        <v>0</v>
      </c>
      <c r="BJ609" s="20" t="s">
        <v>83</v>
      </c>
      <c r="BK609" s="228">
        <f>ROUND(I609*H609,2)</f>
        <v>0</v>
      </c>
      <c r="BL609" s="20" t="s">
        <v>215</v>
      </c>
      <c r="BM609" s="227" t="s">
        <v>1124</v>
      </c>
    </row>
    <row r="610" s="2" customFormat="1">
      <c r="A610" s="42"/>
      <c r="B610" s="43"/>
      <c r="C610" s="44"/>
      <c r="D610" s="229" t="s">
        <v>223</v>
      </c>
      <c r="E610" s="44"/>
      <c r="F610" s="230" t="s">
        <v>1125</v>
      </c>
      <c r="G610" s="44"/>
      <c r="H610" s="44"/>
      <c r="I610" s="231"/>
      <c r="J610" s="44"/>
      <c r="K610" s="44"/>
      <c r="L610" s="48"/>
      <c r="M610" s="232"/>
      <c r="N610" s="233"/>
      <c r="O610" s="88"/>
      <c r="P610" s="88"/>
      <c r="Q610" s="88"/>
      <c r="R610" s="88"/>
      <c r="S610" s="88"/>
      <c r="T610" s="89"/>
      <c r="U610" s="42"/>
      <c r="V610" s="42"/>
      <c r="W610" s="42"/>
      <c r="X610" s="42"/>
      <c r="Y610" s="42"/>
      <c r="Z610" s="42"/>
      <c r="AA610" s="42"/>
      <c r="AB610" s="42"/>
      <c r="AC610" s="42"/>
      <c r="AD610" s="42"/>
      <c r="AE610" s="42"/>
      <c r="AT610" s="20" t="s">
        <v>223</v>
      </c>
      <c r="AU610" s="20" t="s">
        <v>85</v>
      </c>
    </row>
    <row r="611" s="2" customFormat="1" ht="49.05" customHeight="1">
      <c r="A611" s="42"/>
      <c r="B611" s="43"/>
      <c r="C611" s="216" t="s">
        <v>477</v>
      </c>
      <c r="D611" s="216" t="s">
        <v>217</v>
      </c>
      <c r="E611" s="217" t="s">
        <v>1126</v>
      </c>
      <c r="F611" s="218" t="s">
        <v>1127</v>
      </c>
      <c r="G611" s="219" t="s">
        <v>280</v>
      </c>
      <c r="H611" s="220">
        <v>32</v>
      </c>
      <c r="I611" s="221"/>
      <c r="J611" s="222">
        <f>ROUND(I611*H611,2)</f>
        <v>0</v>
      </c>
      <c r="K611" s="218" t="s">
        <v>221</v>
      </c>
      <c r="L611" s="48"/>
      <c r="M611" s="223" t="s">
        <v>32</v>
      </c>
      <c r="N611" s="224" t="s">
        <v>47</v>
      </c>
      <c r="O611" s="88"/>
      <c r="P611" s="225">
        <f>O611*H611</f>
        <v>0</v>
      </c>
      <c r="Q611" s="225">
        <v>0</v>
      </c>
      <c r="R611" s="225">
        <f>Q611*H611</f>
        <v>0</v>
      </c>
      <c r="S611" s="225">
        <v>0</v>
      </c>
      <c r="T611" s="226">
        <f>S611*H611</f>
        <v>0</v>
      </c>
      <c r="U611" s="42"/>
      <c r="V611" s="42"/>
      <c r="W611" s="42"/>
      <c r="X611" s="42"/>
      <c r="Y611" s="42"/>
      <c r="Z611" s="42"/>
      <c r="AA611" s="42"/>
      <c r="AB611" s="42"/>
      <c r="AC611" s="42"/>
      <c r="AD611" s="42"/>
      <c r="AE611" s="42"/>
      <c r="AR611" s="227" t="s">
        <v>215</v>
      </c>
      <c r="AT611" s="227" t="s">
        <v>217</v>
      </c>
      <c r="AU611" s="227" t="s">
        <v>85</v>
      </c>
      <c r="AY611" s="20" t="s">
        <v>214</v>
      </c>
      <c r="BE611" s="228">
        <f>IF(N611="základní",J611,0)</f>
        <v>0</v>
      </c>
      <c r="BF611" s="228">
        <f>IF(N611="snížená",J611,0)</f>
        <v>0</v>
      </c>
      <c r="BG611" s="228">
        <f>IF(N611="zákl. přenesená",J611,0)</f>
        <v>0</v>
      </c>
      <c r="BH611" s="228">
        <f>IF(N611="sníž. přenesená",J611,0)</f>
        <v>0</v>
      </c>
      <c r="BI611" s="228">
        <f>IF(N611="nulová",J611,0)</f>
        <v>0</v>
      </c>
      <c r="BJ611" s="20" t="s">
        <v>83</v>
      </c>
      <c r="BK611" s="228">
        <f>ROUND(I611*H611,2)</f>
        <v>0</v>
      </c>
      <c r="BL611" s="20" t="s">
        <v>215</v>
      </c>
      <c r="BM611" s="227" t="s">
        <v>1128</v>
      </c>
    </row>
    <row r="612" s="2" customFormat="1">
      <c r="A612" s="42"/>
      <c r="B612" s="43"/>
      <c r="C612" s="44"/>
      <c r="D612" s="229" t="s">
        <v>223</v>
      </c>
      <c r="E612" s="44"/>
      <c r="F612" s="230" t="s">
        <v>1129</v>
      </c>
      <c r="G612" s="44"/>
      <c r="H612" s="44"/>
      <c r="I612" s="231"/>
      <c r="J612" s="44"/>
      <c r="K612" s="44"/>
      <c r="L612" s="48"/>
      <c r="M612" s="232"/>
      <c r="N612" s="233"/>
      <c r="O612" s="88"/>
      <c r="P612" s="88"/>
      <c r="Q612" s="88"/>
      <c r="R612" s="88"/>
      <c r="S612" s="88"/>
      <c r="T612" s="89"/>
      <c r="U612" s="42"/>
      <c r="V612" s="42"/>
      <c r="W612" s="42"/>
      <c r="X612" s="42"/>
      <c r="Y612" s="42"/>
      <c r="Z612" s="42"/>
      <c r="AA612" s="42"/>
      <c r="AB612" s="42"/>
      <c r="AC612" s="42"/>
      <c r="AD612" s="42"/>
      <c r="AE612" s="42"/>
      <c r="AT612" s="20" t="s">
        <v>223</v>
      </c>
      <c r="AU612" s="20" t="s">
        <v>85</v>
      </c>
    </row>
    <row r="613" s="14" customFormat="1">
      <c r="A613" s="14"/>
      <c r="B613" s="245"/>
      <c r="C613" s="246"/>
      <c r="D613" s="236" t="s">
        <v>225</v>
      </c>
      <c r="E613" s="247" t="s">
        <v>32</v>
      </c>
      <c r="F613" s="248" t="s">
        <v>1121</v>
      </c>
      <c r="G613" s="246"/>
      <c r="H613" s="249">
        <v>32</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225</v>
      </c>
      <c r="AU613" s="255" t="s">
        <v>85</v>
      </c>
      <c r="AV613" s="14" t="s">
        <v>85</v>
      </c>
      <c r="AW613" s="14" t="s">
        <v>38</v>
      </c>
      <c r="AX613" s="14" t="s">
        <v>83</v>
      </c>
      <c r="AY613" s="255" t="s">
        <v>214</v>
      </c>
    </row>
    <row r="614" s="2" customFormat="1" ht="24.15" customHeight="1">
      <c r="A614" s="42"/>
      <c r="B614" s="43"/>
      <c r="C614" s="216" t="s">
        <v>486</v>
      </c>
      <c r="D614" s="216" t="s">
        <v>217</v>
      </c>
      <c r="E614" s="217" t="s">
        <v>1130</v>
      </c>
      <c r="F614" s="218" t="s">
        <v>1131</v>
      </c>
      <c r="G614" s="219" t="s">
        <v>230</v>
      </c>
      <c r="H614" s="220">
        <v>1655.6800000000001</v>
      </c>
      <c r="I614" s="221"/>
      <c r="J614" s="222">
        <f>ROUND(I614*H614,2)</f>
        <v>0</v>
      </c>
      <c r="K614" s="218" t="s">
        <v>221</v>
      </c>
      <c r="L614" s="48"/>
      <c r="M614" s="223" t="s">
        <v>32</v>
      </c>
      <c r="N614" s="224" t="s">
        <v>47</v>
      </c>
      <c r="O614" s="88"/>
      <c r="P614" s="225">
        <f>O614*H614</f>
        <v>0</v>
      </c>
      <c r="Q614" s="225">
        <v>0</v>
      </c>
      <c r="R614" s="225">
        <f>Q614*H614</f>
        <v>0</v>
      </c>
      <c r="S614" s="225">
        <v>0</v>
      </c>
      <c r="T614" s="226">
        <f>S614*H614</f>
        <v>0</v>
      </c>
      <c r="U614" s="42"/>
      <c r="V614" s="42"/>
      <c r="W614" s="42"/>
      <c r="X614" s="42"/>
      <c r="Y614" s="42"/>
      <c r="Z614" s="42"/>
      <c r="AA614" s="42"/>
      <c r="AB614" s="42"/>
      <c r="AC614" s="42"/>
      <c r="AD614" s="42"/>
      <c r="AE614" s="42"/>
      <c r="AR614" s="227" t="s">
        <v>215</v>
      </c>
      <c r="AT614" s="227" t="s">
        <v>217</v>
      </c>
      <c r="AU614" s="227" t="s">
        <v>85</v>
      </c>
      <c r="AY614" s="20" t="s">
        <v>214</v>
      </c>
      <c r="BE614" s="228">
        <f>IF(N614="základní",J614,0)</f>
        <v>0</v>
      </c>
      <c r="BF614" s="228">
        <f>IF(N614="snížená",J614,0)</f>
        <v>0</v>
      </c>
      <c r="BG614" s="228">
        <f>IF(N614="zákl. přenesená",J614,0)</f>
        <v>0</v>
      </c>
      <c r="BH614" s="228">
        <f>IF(N614="sníž. přenesená",J614,0)</f>
        <v>0</v>
      </c>
      <c r="BI614" s="228">
        <f>IF(N614="nulová",J614,0)</f>
        <v>0</v>
      </c>
      <c r="BJ614" s="20" t="s">
        <v>83</v>
      </c>
      <c r="BK614" s="228">
        <f>ROUND(I614*H614,2)</f>
        <v>0</v>
      </c>
      <c r="BL614" s="20" t="s">
        <v>215</v>
      </c>
      <c r="BM614" s="227" t="s">
        <v>1132</v>
      </c>
    </row>
    <row r="615" s="2" customFormat="1">
      <c r="A615" s="42"/>
      <c r="B615" s="43"/>
      <c r="C615" s="44"/>
      <c r="D615" s="229" t="s">
        <v>223</v>
      </c>
      <c r="E615" s="44"/>
      <c r="F615" s="230" t="s">
        <v>1133</v>
      </c>
      <c r="G615" s="44"/>
      <c r="H615" s="44"/>
      <c r="I615" s="231"/>
      <c r="J615" s="44"/>
      <c r="K615" s="44"/>
      <c r="L615" s="48"/>
      <c r="M615" s="232"/>
      <c r="N615" s="233"/>
      <c r="O615" s="88"/>
      <c r="P615" s="88"/>
      <c r="Q615" s="88"/>
      <c r="R615" s="88"/>
      <c r="S615" s="88"/>
      <c r="T615" s="89"/>
      <c r="U615" s="42"/>
      <c r="V615" s="42"/>
      <c r="W615" s="42"/>
      <c r="X615" s="42"/>
      <c r="Y615" s="42"/>
      <c r="Z615" s="42"/>
      <c r="AA615" s="42"/>
      <c r="AB615" s="42"/>
      <c r="AC615" s="42"/>
      <c r="AD615" s="42"/>
      <c r="AE615" s="42"/>
      <c r="AT615" s="20" t="s">
        <v>223</v>
      </c>
      <c r="AU615" s="20" t="s">
        <v>85</v>
      </c>
    </row>
    <row r="616" s="14" customFormat="1">
      <c r="A616" s="14"/>
      <c r="B616" s="245"/>
      <c r="C616" s="246"/>
      <c r="D616" s="236" t="s">
        <v>225</v>
      </c>
      <c r="E616" s="247" t="s">
        <v>32</v>
      </c>
      <c r="F616" s="248" t="s">
        <v>1071</v>
      </c>
      <c r="G616" s="246"/>
      <c r="H616" s="249">
        <v>1462.6800000000001</v>
      </c>
      <c r="I616" s="250"/>
      <c r="J616" s="246"/>
      <c r="K616" s="246"/>
      <c r="L616" s="251"/>
      <c r="M616" s="252"/>
      <c r="N616" s="253"/>
      <c r="O616" s="253"/>
      <c r="P616" s="253"/>
      <c r="Q616" s="253"/>
      <c r="R616" s="253"/>
      <c r="S616" s="253"/>
      <c r="T616" s="254"/>
      <c r="U616" s="14"/>
      <c r="V616" s="14"/>
      <c r="W616" s="14"/>
      <c r="X616" s="14"/>
      <c r="Y616" s="14"/>
      <c r="Z616" s="14"/>
      <c r="AA616" s="14"/>
      <c r="AB616" s="14"/>
      <c r="AC616" s="14"/>
      <c r="AD616" s="14"/>
      <c r="AE616" s="14"/>
      <c r="AT616" s="255" t="s">
        <v>225</v>
      </c>
      <c r="AU616" s="255" t="s">
        <v>85</v>
      </c>
      <c r="AV616" s="14" t="s">
        <v>85</v>
      </c>
      <c r="AW616" s="14" t="s">
        <v>38</v>
      </c>
      <c r="AX616" s="14" t="s">
        <v>76</v>
      </c>
      <c r="AY616" s="255" t="s">
        <v>214</v>
      </c>
    </row>
    <row r="617" s="14" customFormat="1">
      <c r="A617" s="14"/>
      <c r="B617" s="245"/>
      <c r="C617" s="246"/>
      <c r="D617" s="236" t="s">
        <v>225</v>
      </c>
      <c r="E617" s="247" t="s">
        <v>32</v>
      </c>
      <c r="F617" s="248" t="s">
        <v>979</v>
      </c>
      <c r="G617" s="246"/>
      <c r="H617" s="249">
        <v>134</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225</v>
      </c>
      <c r="AU617" s="255" t="s">
        <v>85</v>
      </c>
      <c r="AV617" s="14" t="s">
        <v>85</v>
      </c>
      <c r="AW617" s="14" t="s">
        <v>38</v>
      </c>
      <c r="AX617" s="14" t="s">
        <v>76</v>
      </c>
      <c r="AY617" s="255" t="s">
        <v>214</v>
      </c>
    </row>
    <row r="618" s="14" customFormat="1">
      <c r="A618" s="14"/>
      <c r="B618" s="245"/>
      <c r="C618" s="246"/>
      <c r="D618" s="236" t="s">
        <v>225</v>
      </c>
      <c r="E618" s="247" t="s">
        <v>32</v>
      </c>
      <c r="F618" s="248" t="s">
        <v>980</v>
      </c>
      <c r="G618" s="246"/>
      <c r="H618" s="249">
        <v>59</v>
      </c>
      <c r="I618" s="250"/>
      <c r="J618" s="246"/>
      <c r="K618" s="246"/>
      <c r="L618" s="251"/>
      <c r="M618" s="252"/>
      <c r="N618" s="253"/>
      <c r="O618" s="253"/>
      <c r="P618" s="253"/>
      <c r="Q618" s="253"/>
      <c r="R618" s="253"/>
      <c r="S618" s="253"/>
      <c r="T618" s="254"/>
      <c r="U618" s="14"/>
      <c r="V618" s="14"/>
      <c r="W618" s="14"/>
      <c r="X618" s="14"/>
      <c r="Y618" s="14"/>
      <c r="Z618" s="14"/>
      <c r="AA618" s="14"/>
      <c r="AB618" s="14"/>
      <c r="AC618" s="14"/>
      <c r="AD618" s="14"/>
      <c r="AE618" s="14"/>
      <c r="AT618" s="255" t="s">
        <v>225</v>
      </c>
      <c r="AU618" s="255" t="s">
        <v>85</v>
      </c>
      <c r="AV618" s="14" t="s">
        <v>85</v>
      </c>
      <c r="AW618" s="14" t="s">
        <v>38</v>
      </c>
      <c r="AX618" s="14" t="s">
        <v>76</v>
      </c>
      <c r="AY618" s="255" t="s">
        <v>214</v>
      </c>
    </row>
    <row r="619" s="15" customFormat="1">
      <c r="A619" s="15"/>
      <c r="B619" s="256"/>
      <c r="C619" s="257"/>
      <c r="D619" s="236" t="s">
        <v>225</v>
      </c>
      <c r="E619" s="258" t="s">
        <v>32</v>
      </c>
      <c r="F619" s="259" t="s">
        <v>256</v>
      </c>
      <c r="G619" s="257"/>
      <c r="H619" s="260">
        <v>1655.6800000000001</v>
      </c>
      <c r="I619" s="261"/>
      <c r="J619" s="257"/>
      <c r="K619" s="257"/>
      <c r="L619" s="262"/>
      <c r="M619" s="263"/>
      <c r="N619" s="264"/>
      <c r="O619" s="264"/>
      <c r="P619" s="264"/>
      <c r="Q619" s="264"/>
      <c r="R619" s="264"/>
      <c r="S619" s="264"/>
      <c r="T619" s="265"/>
      <c r="U619" s="15"/>
      <c r="V619" s="15"/>
      <c r="W619" s="15"/>
      <c r="X619" s="15"/>
      <c r="Y619" s="15"/>
      <c r="Z619" s="15"/>
      <c r="AA619" s="15"/>
      <c r="AB619" s="15"/>
      <c r="AC619" s="15"/>
      <c r="AD619" s="15"/>
      <c r="AE619" s="15"/>
      <c r="AT619" s="266" t="s">
        <v>225</v>
      </c>
      <c r="AU619" s="266" t="s">
        <v>85</v>
      </c>
      <c r="AV619" s="15" t="s">
        <v>215</v>
      </c>
      <c r="AW619" s="15" t="s">
        <v>38</v>
      </c>
      <c r="AX619" s="15" t="s">
        <v>83</v>
      </c>
      <c r="AY619" s="266" t="s">
        <v>214</v>
      </c>
    </row>
    <row r="620" s="2" customFormat="1" ht="33" customHeight="1">
      <c r="A620" s="42"/>
      <c r="B620" s="43"/>
      <c r="C620" s="216" t="s">
        <v>492</v>
      </c>
      <c r="D620" s="216" t="s">
        <v>217</v>
      </c>
      <c r="E620" s="217" t="s">
        <v>1134</v>
      </c>
      <c r="F620" s="218" t="s">
        <v>1135</v>
      </c>
      <c r="G620" s="219" t="s">
        <v>230</v>
      </c>
      <c r="H620" s="220">
        <v>198681.60000000001</v>
      </c>
      <c r="I620" s="221"/>
      <c r="J620" s="222">
        <f>ROUND(I620*H620,2)</f>
        <v>0</v>
      </c>
      <c r="K620" s="218" t="s">
        <v>221</v>
      </c>
      <c r="L620" s="48"/>
      <c r="M620" s="223" t="s">
        <v>32</v>
      </c>
      <c r="N620" s="224" t="s">
        <v>47</v>
      </c>
      <c r="O620" s="88"/>
      <c r="P620" s="225">
        <f>O620*H620</f>
        <v>0</v>
      </c>
      <c r="Q620" s="225">
        <v>0</v>
      </c>
      <c r="R620" s="225">
        <f>Q620*H620</f>
        <v>0</v>
      </c>
      <c r="S620" s="225">
        <v>0</v>
      </c>
      <c r="T620" s="226">
        <f>S620*H620</f>
        <v>0</v>
      </c>
      <c r="U620" s="42"/>
      <c r="V620" s="42"/>
      <c r="W620" s="42"/>
      <c r="X620" s="42"/>
      <c r="Y620" s="42"/>
      <c r="Z620" s="42"/>
      <c r="AA620" s="42"/>
      <c r="AB620" s="42"/>
      <c r="AC620" s="42"/>
      <c r="AD620" s="42"/>
      <c r="AE620" s="42"/>
      <c r="AR620" s="227" t="s">
        <v>215</v>
      </c>
      <c r="AT620" s="227" t="s">
        <v>217</v>
      </c>
      <c r="AU620" s="227" t="s">
        <v>85</v>
      </c>
      <c r="AY620" s="20" t="s">
        <v>214</v>
      </c>
      <c r="BE620" s="228">
        <f>IF(N620="základní",J620,0)</f>
        <v>0</v>
      </c>
      <c r="BF620" s="228">
        <f>IF(N620="snížená",J620,0)</f>
        <v>0</v>
      </c>
      <c r="BG620" s="228">
        <f>IF(N620="zákl. přenesená",J620,0)</f>
        <v>0</v>
      </c>
      <c r="BH620" s="228">
        <f>IF(N620="sníž. přenesená",J620,0)</f>
        <v>0</v>
      </c>
      <c r="BI620" s="228">
        <f>IF(N620="nulová",J620,0)</f>
        <v>0</v>
      </c>
      <c r="BJ620" s="20" t="s">
        <v>83</v>
      </c>
      <c r="BK620" s="228">
        <f>ROUND(I620*H620,2)</f>
        <v>0</v>
      </c>
      <c r="BL620" s="20" t="s">
        <v>215</v>
      </c>
      <c r="BM620" s="227" t="s">
        <v>1136</v>
      </c>
    </row>
    <row r="621" s="2" customFormat="1">
      <c r="A621" s="42"/>
      <c r="B621" s="43"/>
      <c r="C621" s="44"/>
      <c r="D621" s="229" t="s">
        <v>223</v>
      </c>
      <c r="E621" s="44"/>
      <c r="F621" s="230" t="s">
        <v>1137</v>
      </c>
      <c r="G621" s="44"/>
      <c r="H621" s="44"/>
      <c r="I621" s="231"/>
      <c r="J621" s="44"/>
      <c r="K621" s="44"/>
      <c r="L621" s="48"/>
      <c r="M621" s="232"/>
      <c r="N621" s="233"/>
      <c r="O621" s="88"/>
      <c r="P621" s="88"/>
      <c r="Q621" s="88"/>
      <c r="R621" s="88"/>
      <c r="S621" s="88"/>
      <c r="T621" s="89"/>
      <c r="U621" s="42"/>
      <c r="V621" s="42"/>
      <c r="W621" s="42"/>
      <c r="X621" s="42"/>
      <c r="Y621" s="42"/>
      <c r="Z621" s="42"/>
      <c r="AA621" s="42"/>
      <c r="AB621" s="42"/>
      <c r="AC621" s="42"/>
      <c r="AD621" s="42"/>
      <c r="AE621" s="42"/>
      <c r="AT621" s="20" t="s">
        <v>223</v>
      </c>
      <c r="AU621" s="20" t="s">
        <v>85</v>
      </c>
    </row>
    <row r="622" s="14" customFormat="1">
      <c r="A622" s="14"/>
      <c r="B622" s="245"/>
      <c r="C622" s="246"/>
      <c r="D622" s="236" t="s">
        <v>225</v>
      </c>
      <c r="E622" s="246"/>
      <c r="F622" s="248" t="s">
        <v>1096</v>
      </c>
      <c r="G622" s="246"/>
      <c r="H622" s="249">
        <v>198681.60000000001</v>
      </c>
      <c r="I622" s="250"/>
      <c r="J622" s="246"/>
      <c r="K622" s="246"/>
      <c r="L622" s="251"/>
      <c r="M622" s="252"/>
      <c r="N622" s="253"/>
      <c r="O622" s="253"/>
      <c r="P622" s="253"/>
      <c r="Q622" s="253"/>
      <c r="R622" s="253"/>
      <c r="S622" s="253"/>
      <c r="T622" s="254"/>
      <c r="U622" s="14"/>
      <c r="V622" s="14"/>
      <c r="W622" s="14"/>
      <c r="X622" s="14"/>
      <c r="Y622" s="14"/>
      <c r="Z622" s="14"/>
      <c r="AA622" s="14"/>
      <c r="AB622" s="14"/>
      <c r="AC622" s="14"/>
      <c r="AD622" s="14"/>
      <c r="AE622" s="14"/>
      <c r="AT622" s="255" t="s">
        <v>225</v>
      </c>
      <c r="AU622" s="255" t="s">
        <v>85</v>
      </c>
      <c r="AV622" s="14" t="s">
        <v>85</v>
      </c>
      <c r="AW622" s="14" t="s">
        <v>4</v>
      </c>
      <c r="AX622" s="14" t="s">
        <v>83</v>
      </c>
      <c r="AY622" s="255" t="s">
        <v>214</v>
      </c>
    </row>
    <row r="623" s="2" customFormat="1" ht="24.15" customHeight="1">
      <c r="A623" s="42"/>
      <c r="B623" s="43"/>
      <c r="C623" s="216" t="s">
        <v>497</v>
      </c>
      <c r="D623" s="216" t="s">
        <v>217</v>
      </c>
      <c r="E623" s="217" t="s">
        <v>1138</v>
      </c>
      <c r="F623" s="218" t="s">
        <v>1139</v>
      </c>
      <c r="G623" s="219" t="s">
        <v>230</v>
      </c>
      <c r="H623" s="220">
        <v>1655.6800000000001</v>
      </c>
      <c r="I623" s="221"/>
      <c r="J623" s="222">
        <f>ROUND(I623*H623,2)</f>
        <v>0</v>
      </c>
      <c r="K623" s="218" t="s">
        <v>221</v>
      </c>
      <c r="L623" s="48"/>
      <c r="M623" s="223" t="s">
        <v>32</v>
      </c>
      <c r="N623" s="224" t="s">
        <v>47</v>
      </c>
      <c r="O623" s="88"/>
      <c r="P623" s="225">
        <f>O623*H623</f>
        <v>0</v>
      </c>
      <c r="Q623" s="225">
        <v>0</v>
      </c>
      <c r="R623" s="225">
        <f>Q623*H623</f>
        <v>0</v>
      </c>
      <c r="S623" s="225">
        <v>0</v>
      </c>
      <c r="T623" s="226">
        <f>S623*H623</f>
        <v>0</v>
      </c>
      <c r="U623" s="42"/>
      <c r="V623" s="42"/>
      <c r="W623" s="42"/>
      <c r="X623" s="42"/>
      <c r="Y623" s="42"/>
      <c r="Z623" s="42"/>
      <c r="AA623" s="42"/>
      <c r="AB623" s="42"/>
      <c r="AC623" s="42"/>
      <c r="AD623" s="42"/>
      <c r="AE623" s="42"/>
      <c r="AR623" s="227" t="s">
        <v>215</v>
      </c>
      <c r="AT623" s="227" t="s">
        <v>217</v>
      </c>
      <c r="AU623" s="227" t="s">
        <v>85</v>
      </c>
      <c r="AY623" s="20" t="s">
        <v>214</v>
      </c>
      <c r="BE623" s="228">
        <f>IF(N623="základní",J623,0)</f>
        <v>0</v>
      </c>
      <c r="BF623" s="228">
        <f>IF(N623="snížená",J623,0)</f>
        <v>0</v>
      </c>
      <c r="BG623" s="228">
        <f>IF(N623="zákl. přenesená",J623,0)</f>
        <v>0</v>
      </c>
      <c r="BH623" s="228">
        <f>IF(N623="sníž. přenesená",J623,0)</f>
        <v>0</v>
      </c>
      <c r="BI623" s="228">
        <f>IF(N623="nulová",J623,0)</f>
        <v>0</v>
      </c>
      <c r="BJ623" s="20" t="s">
        <v>83</v>
      </c>
      <c r="BK623" s="228">
        <f>ROUND(I623*H623,2)</f>
        <v>0</v>
      </c>
      <c r="BL623" s="20" t="s">
        <v>215</v>
      </c>
      <c r="BM623" s="227" t="s">
        <v>1140</v>
      </c>
    </row>
    <row r="624" s="2" customFormat="1">
      <c r="A624" s="42"/>
      <c r="B624" s="43"/>
      <c r="C624" s="44"/>
      <c r="D624" s="229" t="s">
        <v>223</v>
      </c>
      <c r="E624" s="44"/>
      <c r="F624" s="230" t="s">
        <v>1141</v>
      </c>
      <c r="G624" s="44"/>
      <c r="H624" s="44"/>
      <c r="I624" s="231"/>
      <c r="J624" s="44"/>
      <c r="K624" s="44"/>
      <c r="L624" s="48"/>
      <c r="M624" s="232"/>
      <c r="N624" s="233"/>
      <c r="O624" s="88"/>
      <c r="P624" s="88"/>
      <c r="Q624" s="88"/>
      <c r="R624" s="88"/>
      <c r="S624" s="88"/>
      <c r="T624" s="89"/>
      <c r="U624" s="42"/>
      <c r="V624" s="42"/>
      <c r="W624" s="42"/>
      <c r="X624" s="42"/>
      <c r="Y624" s="42"/>
      <c r="Z624" s="42"/>
      <c r="AA624" s="42"/>
      <c r="AB624" s="42"/>
      <c r="AC624" s="42"/>
      <c r="AD624" s="42"/>
      <c r="AE624" s="42"/>
      <c r="AT624" s="20" t="s">
        <v>223</v>
      </c>
      <c r="AU624" s="20" t="s">
        <v>85</v>
      </c>
    </row>
    <row r="625" s="2" customFormat="1" ht="33" customHeight="1">
      <c r="A625" s="42"/>
      <c r="B625" s="43"/>
      <c r="C625" s="216" t="s">
        <v>504</v>
      </c>
      <c r="D625" s="216" t="s">
        <v>217</v>
      </c>
      <c r="E625" s="217" t="s">
        <v>1142</v>
      </c>
      <c r="F625" s="218" t="s">
        <v>1143</v>
      </c>
      <c r="G625" s="219" t="s">
        <v>280</v>
      </c>
      <c r="H625" s="220">
        <v>4</v>
      </c>
      <c r="I625" s="221"/>
      <c r="J625" s="222">
        <f>ROUND(I625*H625,2)</f>
        <v>0</v>
      </c>
      <c r="K625" s="218" t="s">
        <v>221</v>
      </c>
      <c r="L625" s="48"/>
      <c r="M625" s="223" t="s">
        <v>32</v>
      </c>
      <c r="N625" s="224" t="s">
        <v>47</v>
      </c>
      <c r="O625" s="88"/>
      <c r="P625" s="225">
        <f>O625*H625</f>
        <v>0</v>
      </c>
      <c r="Q625" s="225">
        <v>0</v>
      </c>
      <c r="R625" s="225">
        <f>Q625*H625</f>
        <v>0</v>
      </c>
      <c r="S625" s="225">
        <v>0</v>
      </c>
      <c r="T625" s="226">
        <f>S625*H625</f>
        <v>0</v>
      </c>
      <c r="U625" s="42"/>
      <c r="V625" s="42"/>
      <c r="W625" s="42"/>
      <c r="X625" s="42"/>
      <c r="Y625" s="42"/>
      <c r="Z625" s="42"/>
      <c r="AA625" s="42"/>
      <c r="AB625" s="42"/>
      <c r="AC625" s="42"/>
      <c r="AD625" s="42"/>
      <c r="AE625" s="42"/>
      <c r="AR625" s="227" t="s">
        <v>215</v>
      </c>
      <c r="AT625" s="227" t="s">
        <v>217</v>
      </c>
      <c r="AU625" s="227" t="s">
        <v>85</v>
      </c>
      <c r="AY625" s="20" t="s">
        <v>214</v>
      </c>
      <c r="BE625" s="228">
        <f>IF(N625="základní",J625,0)</f>
        <v>0</v>
      </c>
      <c r="BF625" s="228">
        <f>IF(N625="snížená",J625,0)</f>
        <v>0</v>
      </c>
      <c r="BG625" s="228">
        <f>IF(N625="zákl. přenesená",J625,0)</f>
        <v>0</v>
      </c>
      <c r="BH625" s="228">
        <f>IF(N625="sníž. přenesená",J625,0)</f>
        <v>0</v>
      </c>
      <c r="BI625" s="228">
        <f>IF(N625="nulová",J625,0)</f>
        <v>0</v>
      </c>
      <c r="BJ625" s="20" t="s">
        <v>83</v>
      </c>
      <c r="BK625" s="228">
        <f>ROUND(I625*H625,2)</f>
        <v>0</v>
      </c>
      <c r="BL625" s="20" t="s">
        <v>215</v>
      </c>
      <c r="BM625" s="227" t="s">
        <v>1144</v>
      </c>
    </row>
    <row r="626" s="2" customFormat="1">
      <c r="A626" s="42"/>
      <c r="B626" s="43"/>
      <c r="C626" s="44"/>
      <c r="D626" s="229" t="s">
        <v>223</v>
      </c>
      <c r="E626" s="44"/>
      <c r="F626" s="230" t="s">
        <v>1145</v>
      </c>
      <c r="G626" s="44"/>
      <c r="H626" s="44"/>
      <c r="I626" s="231"/>
      <c r="J626" s="44"/>
      <c r="K626" s="44"/>
      <c r="L626" s="48"/>
      <c r="M626" s="232"/>
      <c r="N626" s="233"/>
      <c r="O626" s="88"/>
      <c r="P626" s="88"/>
      <c r="Q626" s="88"/>
      <c r="R626" s="88"/>
      <c r="S626" s="88"/>
      <c r="T626" s="89"/>
      <c r="U626" s="42"/>
      <c r="V626" s="42"/>
      <c r="W626" s="42"/>
      <c r="X626" s="42"/>
      <c r="Y626" s="42"/>
      <c r="Z626" s="42"/>
      <c r="AA626" s="42"/>
      <c r="AB626" s="42"/>
      <c r="AC626" s="42"/>
      <c r="AD626" s="42"/>
      <c r="AE626" s="42"/>
      <c r="AT626" s="20" t="s">
        <v>223</v>
      </c>
      <c r="AU626" s="20" t="s">
        <v>85</v>
      </c>
    </row>
    <row r="627" s="14" customFormat="1">
      <c r="A627" s="14"/>
      <c r="B627" s="245"/>
      <c r="C627" s="246"/>
      <c r="D627" s="236" t="s">
        <v>225</v>
      </c>
      <c r="E627" s="247" t="s">
        <v>32</v>
      </c>
      <c r="F627" s="248" t="s">
        <v>1146</v>
      </c>
      <c r="G627" s="246"/>
      <c r="H627" s="249">
        <v>4</v>
      </c>
      <c r="I627" s="250"/>
      <c r="J627" s="246"/>
      <c r="K627" s="246"/>
      <c r="L627" s="251"/>
      <c r="M627" s="252"/>
      <c r="N627" s="253"/>
      <c r="O627" s="253"/>
      <c r="P627" s="253"/>
      <c r="Q627" s="253"/>
      <c r="R627" s="253"/>
      <c r="S627" s="253"/>
      <c r="T627" s="254"/>
      <c r="U627" s="14"/>
      <c r="V627" s="14"/>
      <c r="W627" s="14"/>
      <c r="X627" s="14"/>
      <c r="Y627" s="14"/>
      <c r="Z627" s="14"/>
      <c r="AA627" s="14"/>
      <c r="AB627" s="14"/>
      <c r="AC627" s="14"/>
      <c r="AD627" s="14"/>
      <c r="AE627" s="14"/>
      <c r="AT627" s="255" t="s">
        <v>225</v>
      </c>
      <c r="AU627" s="255" t="s">
        <v>85</v>
      </c>
      <c r="AV627" s="14" t="s">
        <v>85</v>
      </c>
      <c r="AW627" s="14" t="s">
        <v>38</v>
      </c>
      <c r="AX627" s="14" t="s">
        <v>83</v>
      </c>
      <c r="AY627" s="255" t="s">
        <v>214</v>
      </c>
    </row>
    <row r="628" s="2" customFormat="1" ht="37.8" customHeight="1">
      <c r="A628" s="42"/>
      <c r="B628" s="43"/>
      <c r="C628" s="216" t="s">
        <v>512</v>
      </c>
      <c r="D628" s="216" t="s">
        <v>217</v>
      </c>
      <c r="E628" s="217" t="s">
        <v>1147</v>
      </c>
      <c r="F628" s="218" t="s">
        <v>1148</v>
      </c>
      <c r="G628" s="219" t="s">
        <v>280</v>
      </c>
      <c r="H628" s="220">
        <v>480</v>
      </c>
      <c r="I628" s="221"/>
      <c r="J628" s="222">
        <f>ROUND(I628*H628,2)</f>
        <v>0</v>
      </c>
      <c r="K628" s="218" t="s">
        <v>221</v>
      </c>
      <c r="L628" s="48"/>
      <c r="M628" s="223" t="s">
        <v>32</v>
      </c>
      <c r="N628" s="224" t="s">
        <v>47</v>
      </c>
      <c r="O628" s="88"/>
      <c r="P628" s="225">
        <f>O628*H628</f>
        <v>0</v>
      </c>
      <c r="Q628" s="225">
        <v>0</v>
      </c>
      <c r="R628" s="225">
        <f>Q628*H628</f>
        <v>0</v>
      </c>
      <c r="S628" s="225">
        <v>0</v>
      </c>
      <c r="T628" s="226">
        <f>S628*H628</f>
        <v>0</v>
      </c>
      <c r="U628" s="42"/>
      <c r="V628" s="42"/>
      <c r="W628" s="42"/>
      <c r="X628" s="42"/>
      <c r="Y628" s="42"/>
      <c r="Z628" s="42"/>
      <c r="AA628" s="42"/>
      <c r="AB628" s="42"/>
      <c r="AC628" s="42"/>
      <c r="AD628" s="42"/>
      <c r="AE628" s="42"/>
      <c r="AR628" s="227" t="s">
        <v>215</v>
      </c>
      <c r="AT628" s="227" t="s">
        <v>217</v>
      </c>
      <c r="AU628" s="227" t="s">
        <v>85</v>
      </c>
      <c r="AY628" s="20" t="s">
        <v>214</v>
      </c>
      <c r="BE628" s="228">
        <f>IF(N628="základní",J628,0)</f>
        <v>0</v>
      </c>
      <c r="BF628" s="228">
        <f>IF(N628="snížená",J628,0)</f>
        <v>0</v>
      </c>
      <c r="BG628" s="228">
        <f>IF(N628="zákl. přenesená",J628,0)</f>
        <v>0</v>
      </c>
      <c r="BH628" s="228">
        <f>IF(N628="sníž. přenesená",J628,0)</f>
        <v>0</v>
      </c>
      <c r="BI628" s="228">
        <f>IF(N628="nulová",J628,0)</f>
        <v>0</v>
      </c>
      <c r="BJ628" s="20" t="s">
        <v>83</v>
      </c>
      <c r="BK628" s="228">
        <f>ROUND(I628*H628,2)</f>
        <v>0</v>
      </c>
      <c r="BL628" s="20" t="s">
        <v>215</v>
      </c>
      <c r="BM628" s="227" t="s">
        <v>1149</v>
      </c>
    </row>
    <row r="629" s="2" customFormat="1">
      <c r="A629" s="42"/>
      <c r="B629" s="43"/>
      <c r="C629" s="44"/>
      <c r="D629" s="229" t="s">
        <v>223</v>
      </c>
      <c r="E629" s="44"/>
      <c r="F629" s="230" t="s">
        <v>1150</v>
      </c>
      <c r="G629" s="44"/>
      <c r="H629" s="44"/>
      <c r="I629" s="231"/>
      <c r="J629" s="44"/>
      <c r="K629" s="44"/>
      <c r="L629" s="48"/>
      <c r="M629" s="232"/>
      <c r="N629" s="233"/>
      <c r="O629" s="88"/>
      <c r="P629" s="88"/>
      <c r="Q629" s="88"/>
      <c r="R629" s="88"/>
      <c r="S629" s="88"/>
      <c r="T629" s="89"/>
      <c r="U629" s="42"/>
      <c r="V629" s="42"/>
      <c r="W629" s="42"/>
      <c r="X629" s="42"/>
      <c r="Y629" s="42"/>
      <c r="Z629" s="42"/>
      <c r="AA629" s="42"/>
      <c r="AB629" s="42"/>
      <c r="AC629" s="42"/>
      <c r="AD629" s="42"/>
      <c r="AE629" s="42"/>
      <c r="AT629" s="20" t="s">
        <v>223</v>
      </c>
      <c r="AU629" s="20" t="s">
        <v>85</v>
      </c>
    </row>
    <row r="630" s="14" customFormat="1">
      <c r="A630" s="14"/>
      <c r="B630" s="245"/>
      <c r="C630" s="246"/>
      <c r="D630" s="236" t="s">
        <v>225</v>
      </c>
      <c r="E630" s="246"/>
      <c r="F630" s="248" t="s">
        <v>1151</v>
      </c>
      <c r="G630" s="246"/>
      <c r="H630" s="249">
        <v>480</v>
      </c>
      <c r="I630" s="250"/>
      <c r="J630" s="246"/>
      <c r="K630" s="246"/>
      <c r="L630" s="251"/>
      <c r="M630" s="252"/>
      <c r="N630" s="253"/>
      <c r="O630" s="253"/>
      <c r="P630" s="253"/>
      <c r="Q630" s="253"/>
      <c r="R630" s="253"/>
      <c r="S630" s="253"/>
      <c r="T630" s="254"/>
      <c r="U630" s="14"/>
      <c r="V630" s="14"/>
      <c r="W630" s="14"/>
      <c r="X630" s="14"/>
      <c r="Y630" s="14"/>
      <c r="Z630" s="14"/>
      <c r="AA630" s="14"/>
      <c r="AB630" s="14"/>
      <c r="AC630" s="14"/>
      <c r="AD630" s="14"/>
      <c r="AE630" s="14"/>
      <c r="AT630" s="255" t="s">
        <v>225</v>
      </c>
      <c r="AU630" s="255" t="s">
        <v>85</v>
      </c>
      <c r="AV630" s="14" t="s">
        <v>85</v>
      </c>
      <c r="AW630" s="14" t="s">
        <v>4</v>
      </c>
      <c r="AX630" s="14" t="s">
        <v>83</v>
      </c>
      <c r="AY630" s="255" t="s">
        <v>214</v>
      </c>
    </row>
    <row r="631" s="2" customFormat="1" ht="33" customHeight="1">
      <c r="A631" s="42"/>
      <c r="B631" s="43"/>
      <c r="C631" s="216" t="s">
        <v>515</v>
      </c>
      <c r="D631" s="216" t="s">
        <v>217</v>
      </c>
      <c r="E631" s="217" t="s">
        <v>1152</v>
      </c>
      <c r="F631" s="218" t="s">
        <v>1153</v>
      </c>
      <c r="G631" s="219" t="s">
        <v>280</v>
      </c>
      <c r="H631" s="220">
        <v>4</v>
      </c>
      <c r="I631" s="221"/>
      <c r="J631" s="222">
        <f>ROUND(I631*H631,2)</f>
        <v>0</v>
      </c>
      <c r="K631" s="218" t="s">
        <v>221</v>
      </c>
      <c r="L631" s="48"/>
      <c r="M631" s="223" t="s">
        <v>32</v>
      </c>
      <c r="N631" s="224" t="s">
        <v>47</v>
      </c>
      <c r="O631" s="88"/>
      <c r="P631" s="225">
        <f>O631*H631</f>
        <v>0</v>
      </c>
      <c r="Q631" s="225">
        <v>0</v>
      </c>
      <c r="R631" s="225">
        <f>Q631*H631</f>
        <v>0</v>
      </c>
      <c r="S631" s="225">
        <v>0</v>
      </c>
      <c r="T631" s="226">
        <f>S631*H631</f>
        <v>0</v>
      </c>
      <c r="U631" s="42"/>
      <c r="V631" s="42"/>
      <c r="W631" s="42"/>
      <c r="X631" s="42"/>
      <c r="Y631" s="42"/>
      <c r="Z631" s="42"/>
      <c r="AA631" s="42"/>
      <c r="AB631" s="42"/>
      <c r="AC631" s="42"/>
      <c r="AD631" s="42"/>
      <c r="AE631" s="42"/>
      <c r="AR631" s="227" t="s">
        <v>215</v>
      </c>
      <c r="AT631" s="227" t="s">
        <v>217</v>
      </c>
      <c r="AU631" s="227" t="s">
        <v>85</v>
      </c>
      <c r="AY631" s="20" t="s">
        <v>214</v>
      </c>
      <c r="BE631" s="228">
        <f>IF(N631="základní",J631,0)</f>
        <v>0</v>
      </c>
      <c r="BF631" s="228">
        <f>IF(N631="snížená",J631,0)</f>
        <v>0</v>
      </c>
      <c r="BG631" s="228">
        <f>IF(N631="zákl. přenesená",J631,0)</f>
        <v>0</v>
      </c>
      <c r="BH631" s="228">
        <f>IF(N631="sníž. přenesená",J631,0)</f>
        <v>0</v>
      </c>
      <c r="BI631" s="228">
        <f>IF(N631="nulová",J631,0)</f>
        <v>0</v>
      </c>
      <c r="BJ631" s="20" t="s">
        <v>83</v>
      </c>
      <c r="BK631" s="228">
        <f>ROUND(I631*H631,2)</f>
        <v>0</v>
      </c>
      <c r="BL631" s="20" t="s">
        <v>215</v>
      </c>
      <c r="BM631" s="227" t="s">
        <v>1154</v>
      </c>
    </row>
    <row r="632" s="2" customFormat="1">
      <c r="A632" s="42"/>
      <c r="B632" s="43"/>
      <c r="C632" s="44"/>
      <c r="D632" s="229" t="s">
        <v>223</v>
      </c>
      <c r="E632" s="44"/>
      <c r="F632" s="230" t="s">
        <v>1155</v>
      </c>
      <c r="G632" s="44"/>
      <c r="H632" s="44"/>
      <c r="I632" s="231"/>
      <c r="J632" s="44"/>
      <c r="K632" s="44"/>
      <c r="L632" s="48"/>
      <c r="M632" s="232"/>
      <c r="N632" s="233"/>
      <c r="O632" s="88"/>
      <c r="P632" s="88"/>
      <c r="Q632" s="88"/>
      <c r="R632" s="88"/>
      <c r="S632" s="88"/>
      <c r="T632" s="89"/>
      <c r="U632" s="42"/>
      <c r="V632" s="42"/>
      <c r="W632" s="42"/>
      <c r="X632" s="42"/>
      <c r="Y632" s="42"/>
      <c r="Z632" s="42"/>
      <c r="AA632" s="42"/>
      <c r="AB632" s="42"/>
      <c r="AC632" s="42"/>
      <c r="AD632" s="42"/>
      <c r="AE632" s="42"/>
      <c r="AT632" s="20" t="s">
        <v>223</v>
      </c>
      <c r="AU632" s="20" t="s">
        <v>85</v>
      </c>
    </row>
    <row r="633" s="2" customFormat="1" ht="37.8" customHeight="1">
      <c r="A633" s="42"/>
      <c r="B633" s="43"/>
      <c r="C633" s="216" t="s">
        <v>522</v>
      </c>
      <c r="D633" s="216" t="s">
        <v>217</v>
      </c>
      <c r="E633" s="217" t="s">
        <v>1156</v>
      </c>
      <c r="F633" s="218" t="s">
        <v>1157</v>
      </c>
      <c r="G633" s="219" t="s">
        <v>280</v>
      </c>
      <c r="H633" s="220">
        <v>24</v>
      </c>
      <c r="I633" s="221"/>
      <c r="J633" s="222">
        <f>ROUND(I633*H633,2)</f>
        <v>0</v>
      </c>
      <c r="K633" s="218" t="s">
        <v>221</v>
      </c>
      <c r="L633" s="48"/>
      <c r="M633" s="223" t="s">
        <v>32</v>
      </c>
      <c r="N633" s="224" t="s">
        <v>47</v>
      </c>
      <c r="O633" s="88"/>
      <c r="P633" s="225">
        <f>O633*H633</f>
        <v>0</v>
      </c>
      <c r="Q633" s="225">
        <v>0</v>
      </c>
      <c r="R633" s="225">
        <f>Q633*H633</f>
        <v>0</v>
      </c>
      <c r="S633" s="225">
        <v>0</v>
      </c>
      <c r="T633" s="226">
        <f>S633*H633</f>
        <v>0</v>
      </c>
      <c r="U633" s="42"/>
      <c r="V633" s="42"/>
      <c r="W633" s="42"/>
      <c r="X633" s="42"/>
      <c r="Y633" s="42"/>
      <c r="Z633" s="42"/>
      <c r="AA633" s="42"/>
      <c r="AB633" s="42"/>
      <c r="AC633" s="42"/>
      <c r="AD633" s="42"/>
      <c r="AE633" s="42"/>
      <c r="AR633" s="227" t="s">
        <v>215</v>
      </c>
      <c r="AT633" s="227" t="s">
        <v>217</v>
      </c>
      <c r="AU633" s="227" t="s">
        <v>85</v>
      </c>
      <c r="AY633" s="20" t="s">
        <v>214</v>
      </c>
      <c r="BE633" s="228">
        <f>IF(N633="základní",J633,0)</f>
        <v>0</v>
      </c>
      <c r="BF633" s="228">
        <f>IF(N633="snížená",J633,0)</f>
        <v>0</v>
      </c>
      <c r="BG633" s="228">
        <f>IF(N633="zákl. přenesená",J633,0)</f>
        <v>0</v>
      </c>
      <c r="BH633" s="228">
        <f>IF(N633="sníž. přenesená",J633,0)</f>
        <v>0</v>
      </c>
      <c r="BI633" s="228">
        <f>IF(N633="nulová",J633,0)</f>
        <v>0</v>
      </c>
      <c r="BJ633" s="20" t="s">
        <v>83</v>
      </c>
      <c r="BK633" s="228">
        <f>ROUND(I633*H633,2)</f>
        <v>0</v>
      </c>
      <c r="BL633" s="20" t="s">
        <v>215</v>
      </c>
      <c r="BM633" s="227" t="s">
        <v>1158</v>
      </c>
    </row>
    <row r="634" s="2" customFormat="1">
      <c r="A634" s="42"/>
      <c r="B634" s="43"/>
      <c r="C634" s="44"/>
      <c r="D634" s="229" t="s">
        <v>223</v>
      </c>
      <c r="E634" s="44"/>
      <c r="F634" s="230" t="s">
        <v>1159</v>
      </c>
      <c r="G634" s="44"/>
      <c r="H634" s="44"/>
      <c r="I634" s="231"/>
      <c r="J634" s="44"/>
      <c r="K634" s="44"/>
      <c r="L634" s="48"/>
      <c r="M634" s="232"/>
      <c r="N634" s="233"/>
      <c r="O634" s="88"/>
      <c r="P634" s="88"/>
      <c r="Q634" s="88"/>
      <c r="R634" s="88"/>
      <c r="S634" s="88"/>
      <c r="T634" s="89"/>
      <c r="U634" s="42"/>
      <c r="V634" s="42"/>
      <c r="W634" s="42"/>
      <c r="X634" s="42"/>
      <c r="Y634" s="42"/>
      <c r="Z634" s="42"/>
      <c r="AA634" s="42"/>
      <c r="AB634" s="42"/>
      <c r="AC634" s="42"/>
      <c r="AD634" s="42"/>
      <c r="AE634" s="42"/>
      <c r="AT634" s="20" t="s">
        <v>223</v>
      </c>
      <c r="AU634" s="20" t="s">
        <v>85</v>
      </c>
    </row>
    <row r="635" s="2" customFormat="1" ht="44.25" customHeight="1">
      <c r="A635" s="42"/>
      <c r="B635" s="43"/>
      <c r="C635" s="216" t="s">
        <v>529</v>
      </c>
      <c r="D635" s="216" t="s">
        <v>217</v>
      </c>
      <c r="E635" s="217" t="s">
        <v>1160</v>
      </c>
      <c r="F635" s="218" t="s">
        <v>1161</v>
      </c>
      <c r="G635" s="219" t="s">
        <v>280</v>
      </c>
      <c r="H635" s="220">
        <v>120</v>
      </c>
      <c r="I635" s="221"/>
      <c r="J635" s="222">
        <f>ROUND(I635*H635,2)</f>
        <v>0</v>
      </c>
      <c r="K635" s="218" t="s">
        <v>221</v>
      </c>
      <c r="L635" s="48"/>
      <c r="M635" s="223" t="s">
        <v>32</v>
      </c>
      <c r="N635" s="224" t="s">
        <v>47</v>
      </c>
      <c r="O635" s="88"/>
      <c r="P635" s="225">
        <f>O635*H635</f>
        <v>0</v>
      </c>
      <c r="Q635" s="225">
        <v>0</v>
      </c>
      <c r="R635" s="225">
        <f>Q635*H635</f>
        <v>0</v>
      </c>
      <c r="S635" s="225">
        <v>0</v>
      </c>
      <c r="T635" s="226">
        <f>S635*H635</f>
        <v>0</v>
      </c>
      <c r="U635" s="42"/>
      <c r="V635" s="42"/>
      <c r="W635" s="42"/>
      <c r="X635" s="42"/>
      <c r="Y635" s="42"/>
      <c r="Z635" s="42"/>
      <c r="AA635" s="42"/>
      <c r="AB635" s="42"/>
      <c r="AC635" s="42"/>
      <c r="AD635" s="42"/>
      <c r="AE635" s="42"/>
      <c r="AR635" s="227" t="s">
        <v>215</v>
      </c>
      <c r="AT635" s="227" t="s">
        <v>217</v>
      </c>
      <c r="AU635" s="227" t="s">
        <v>85</v>
      </c>
      <c r="AY635" s="20" t="s">
        <v>214</v>
      </c>
      <c r="BE635" s="228">
        <f>IF(N635="základní",J635,0)</f>
        <v>0</v>
      </c>
      <c r="BF635" s="228">
        <f>IF(N635="snížená",J635,0)</f>
        <v>0</v>
      </c>
      <c r="BG635" s="228">
        <f>IF(N635="zákl. přenesená",J635,0)</f>
        <v>0</v>
      </c>
      <c r="BH635" s="228">
        <f>IF(N635="sníž. přenesená",J635,0)</f>
        <v>0</v>
      </c>
      <c r="BI635" s="228">
        <f>IF(N635="nulová",J635,0)</f>
        <v>0</v>
      </c>
      <c r="BJ635" s="20" t="s">
        <v>83</v>
      </c>
      <c r="BK635" s="228">
        <f>ROUND(I635*H635,2)</f>
        <v>0</v>
      </c>
      <c r="BL635" s="20" t="s">
        <v>215</v>
      </c>
      <c r="BM635" s="227" t="s">
        <v>1162</v>
      </c>
    </row>
    <row r="636" s="2" customFormat="1">
      <c r="A636" s="42"/>
      <c r="B636" s="43"/>
      <c r="C636" s="44"/>
      <c r="D636" s="229" t="s">
        <v>223</v>
      </c>
      <c r="E636" s="44"/>
      <c r="F636" s="230" t="s">
        <v>1163</v>
      </c>
      <c r="G636" s="44"/>
      <c r="H636" s="44"/>
      <c r="I636" s="231"/>
      <c r="J636" s="44"/>
      <c r="K636" s="44"/>
      <c r="L636" s="48"/>
      <c r="M636" s="232"/>
      <c r="N636" s="233"/>
      <c r="O636" s="88"/>
      <c r="P636" s="88"/>
      <c r="Q636" s="88"/>
      <c r="R636" s="88"/>
      <c r="S636" s="88"/>
      <c r="T636" s="89"/>
      <c r="U636" s="42"/>
      <c r="V636" s="42"/>
      <c r="W636" s="42"/>
      <c r="X636" s="42"/>
      <c r="Y636" s="42"/>
      <c r="Z636" s="42"/>
      <c r="AA636" s="42"/>
      <c r="AB636" s="42"/>
      <c r="AC636" s="42"/>
      <c r="AD636" s="42"/>
      <c r="AE636" s="42"/>
      <c r="AT636" s="20" t="s">
        <v>223</v>
      </c>
      <c r="AU636" s="20" t="s">
        <v>85</v>
      </c>
    </row>
    <row r="637" s="2" customFormat="1" ht="37.8" customHeight="1">
      <c r="A637" s="42"/>
      <c r="B637" s="43"/>
      <c r="C637" s="216" t="s">
        <v>535</v>
      </c>
      <c r="D637" s="216" t="s">
        <v>217</v>
      </c>
      <c r="E637" s="217" t="s">
        <v>1164</v>
      </c>
      <c r="F637" s="218" t="s">
        <v>1165</v>
      </c>
      <c r="G637" s="219" t="s">
        <v>280</v>
      </c>
      <c r="H637" s="220">
        <v>24</v>
      </c>
      <c r="I637" s="221"/>
      <c r="J637" s="222">
        <f>ROUND(I637*H637,2)</f>
        <v>0</v>
      </c>
      <c r="K637" s="218" t="s">
        <v>221</v>
      </c>
      <c r="L637" s="48"/>
      <c r="M637" s="223" t="s">
        <v>32</v>
      </c>
      <c r="N637" s="224" t="s">
        <v>47</v>
      </c>
      <c r="O637" s="88"/>
      <c r="P637" s="225">
        <f>O637*H637</f>
        <v>0</v>
      </c>
      <c r="Q637" s="225">
        <v>0</v>
      </c>
      <c r="R637" s="225">
        <f>Q637*H637</f>
        <v>0</v>
      </c>
      <c r="S637" s="225">
        <v>0</v>
      </c>
      <c r="T637" s="226">
        <f>S637*H637</f>
        <v>0</v>
      </c>
      <c r="U637" s="42"/>
      <c r="V637" s="42"/>
      <c r="W637" s="42"/>
      <c r="X637" s="42"/>
      <c r="Y637" s="42"/>
      <c r="Z637" s="42"/>
      <c r="AA637" s="42"/>
      <c r="AB637" s="42"/>
      <c r="AC637" s="42"/>
      <c r="AD637" s="42"/>
      <c r="AE637" s="42"/>
      <c r="AR637" s="227" t="s">
        <v>215</v>
      </c>
      <c r="AT637" s="227" t="s">
        <v>217</v>
      </c>
      <c r="AU637" s="227" t="s">
        <v>85</v>
      </c>
      <c r="AY637" s="20" t="s">
        <v>214</v>
      </c>
      <c r="BE637" s="228">
        <f>IF(N637="základní",J637,0)</f>
        <v>0</v>
      </c>
      <c r="BF637" s="228">
        <f>IF(N637="snížená",J637,0)</f>
        <v>0</v>
      </c>
      <c r="BG637" s="228">
        <f>IF(N637="zákl. přenesená",J637,0)</f>
        <v>0</v>
      </c>
      <c r="BH637" s="228">
        <f>IF(N637="sníž. přenesená",J637,0)</f>
        <v>0</v>
      </c>
      <c r="BI637" s="228">
        <f>IF(N637="nulová",J637,0)</f>
        <v>0</v>
      </c>
      <c r="BJ637" s="20" t="s">
        <v>83</v>
      </c>
      <c r="BK637" s="228">
        <f>ROUND(I637*H637,2)</f>
        <v>0</v>
      </c>
      <c r="BL637" s="20" t="s">
        <v>215</v>
      </c>
      <c r="BM637" s="227" t="s">
        <v>1166</v>
      </c>
    </row>
    <row r="638" s="2" customFormat="1">
      <c r="A638" s="42"/>
      <c r="B638" s="43"/>
      <c r="C638" s="44"/>
      <c r="D638" s="229" t="s">
        <v>223</v>
      </c>
      <c r="E638" s="44"/>
      <c r="F638" s="230" t="s">
        <v>1167</v>
      </c>
      <c r="G638" s="44"/>
      <c r="H638" s="44"/>
      <c r="I638" s="231"/>
      <c r="J638" s="44"/>
      <c r="K638" s="44"/>
      <c r="L638" s="48"/>
      <c r="M638" s="232"/>
      <c r="N638" s="233"/>
      <c r="O638" s="88"/>
      <c r="P638" s="88"/>
      <c r="Q638" s="88"/>
      <c r="R638" s="88"/>
      <c r="S638" s="88"/>
      <c r="T638" s="89"/>
      <c r="U638" s="42"/>
      <c r="V638" s="42"/>
      <c r="W638" s="42"/>
      <c r="X638" s="42"/>
      <c r="Y638" s="42"/>
      <c r="Z638" s="42"/>
      <c r="AA638" s="42"/>
      <c r="AB638" s="42"/>
      <c r="AC638" s="42"/>
      <c r="AD638" s="42"/>
      <c r="AE638" s="42"/>
      <c r="AT638" s="20" t="s">
        <v>223</v>
      </c>
      <c r="AU638" s="20" t="s">
        <v>85</v>
      </c>
    </row>
    <row r="639" s="2" customFormat="1" ht="55.5" customHeight="1">
      <c r="A639" s="42"/>
      <c r="B639" s="43"/>
      <c r="C639" s="216" t="s">
        <v>540</v>
      </c>
      <c r="D639" s="216" t="s">
        <v>217</v>
      </c>
      <c r="E639" s="217" t="s">
        <v>390</v>
      </c>
      <c r="F639" s="218" t="s">
        <v>391</v>
      </c>
      <c r="G639" s="219" t="s">
        <v>327</v>
      </c>
      <c r="H639" s="220">
        <v>20</v>
      </c>
      <c r="I639" s="221"/>
      <c r="J639" s="222">
        <f>ROUND(I639*H639,2)</f>
        <v>0</v>
      </c>
      <c r="K639" s="218" t="s">
        <v>221</v>
      </c>
      <c r="L639" s="48"/>
      <c r="M639" s="223" t="s">
        <v>32</v>
      </c>
      <c r="N639" s="224" t="s">
        <v>47</v>
      </c>
      <c r="O639" s="88"/>
      <c r="P639" s="225">
        <f>O639*H639</f>
        <v>0</v>
      </c>
      <c r="Q639" s="225">
        <v>0.0023400000000000001</v>
      </c>
      <c r="R639" s="225">
        <f>Q639*H639</f>
        <v>0.046800000000000001</v>
      </c>
      <c r="S639" s="225">
        <v>0</v>
      </c>
      <c r="T639" s="226">
        <f>S639*H639</f>
        <v>0</v>
      </c>
      <c r="U639" s="42"/>
      <c r="V639" s="42"/>
      <c r="W639" s="42"/>
      <c r="X639" s="42"/>
      <c r="Y639" s="42"/>
      <c r="Z639" s="42"/>
      <c r="AA639" s="42"/>
      <c r="AB639" s="42"/>
      <c r="AC639" s="42"/>
      <c r="AD639" s="42"/>
      <c r="AE639" s="42"/>
      <c r="AR639" s="227" t="s">
        <v>215</v>
      </c>
      <c r="AT639" s="227" t="s">
        <v>217</v>
      </c>
      <c r="AU639" s="227" t="s">
        <v>85</v>
      </c>
      <c r="AY639" s="20" t="s">
        <v>214</v>
      </c>
      <c r="BE639" s="228">
        <f>IF(N639="základní",J639,0)</f>
        <v>0</v>
      </c>
      <c r="BF639" s="228">
        <f>IF(N639="snížená",J639,0)</f>
        <v>0</v>
      </c>
      <c r="BG639" s="228">
        <f>IF(N639="zákl. přenesená",J639,0)</f>
        <v>0</v>
      </c>
      <c r="BH639" s="228">
        <f>IF(N639="sníž. přenesená",J639,0)</f>
        <v>0</v>
      </c>
      <c r="BI639" s="228">
        <f>IF(N639="nulová",J639,0)</f>
        <v>0</v>
      </c>
      <c r="BJ639" s="20" t="s">
        <v>83</v>
      </c>
      <c r="BK639" s="228">
        <f>ROUND(I639*H639,2)</f>
        <v>0</v>
      </c>
      <c r="BL639" s="20" t="s">
        <v>215</v>
      </c>
      <c r="BM639" s="227" t="s">
        <v>1168</v>
      </c>
    </row>
    <row r="640" s="2" customFormat="1">
      <c r="A640" s="42"/>
      <c r="B640" s="43"/>
      <c r="C640" s="44"/>
      <c r="D640" s="229" t="s">
        <v>223</v>
      </c>
      <c r="E640" s="44"/>
      <c r="F640" s="230" t="s">
        <v>393</v>
      </c>
      <c r="G640" s="44"/>
      <c r="H640" s="44"/>
      <c r="I640" s="231"/>
      <c r="J640" s="44"/>
      <c r="K640" s="44"/>
      <c r="L640" s="48"/>
      <c r="M640" s="232"/>
      <c r="N640" s="233"/>
      <c r="O640" s="88"/>
      <c r="P640" s="88"/>
      <c r="Q640" s="88"/>
      <c r="R640" s="88"/>
      <c r="S640" s="88"/>
      <c r="T640" s="89"/>
      <c r="U640" s="42"/>
      <c r="V640" s="42"/>
      <c r="W640" s="42"/>
      <c r="X640" s="42"/>
      <c r="Y640" s="42"/>
      <c r="Z640" s="42"/>
      <c r="AA640" s="42"/>
      <c r="AB640" s="42"/>
      <c r="AC640" s="42"/>
      <c r="AD640" s="42"/>
      <c r="AE640" s="42"/>
      <c r="AT640" s="20" t="s">
        <v>223</v>
      </c>
      <c r="AU640" s="20" t="s">
        <v>85</v>
      </c>
    </row>
    <row r="641" s="13" customFormat="1">
      <c r="A641" s="13"/>
      <c r="B641" s="234"/>
      <c r="C641" s="235"/>
      <c r="D641" s="236" t="s">
        <v>225</v>
      </c>
      <c r="E641" s="237" t="s">
        <v>32</v>
      </c>
      <c r="F641" s="238" t="s">
        <v>394</v>
      </c>
      <c r="G641" s="235"/>
      <c r="H641" s="237" t="s">
        <v>32</v>
      </c>
      <c r="I641" s="239"/>
      <c r="J641" s="235"/>
      <c r="K641" s="235"/>
      <c r="L641" s="240"/>
      <c r="M641" s="241"/>
      <c r="N641" s="242"/>
      <c r="O641" s="242"/>
      <c r="P641" s="242"/>
      <c r="Q641" s="242"/>
      <c r="R641" s="242"/>
      <c r="S641" s="242"/>
      <c r="T641" s="243"/>
      <c r="U641" s="13"/>
      <c r="V641" s="13"/>
      <c r="W641" s="13"/>
      <c r="X641" s="13"/>
      <c r="Y641" s="13"/>
      <c r="Z641" s="13"/>
      <c r="AA641" s="13"/>
      <c r="AB641" s="13"/>
      <c r="AC641" s="13"/>
      <c r="AD641" s="13"/>
      <c r="AE641" s="13"/>
      <c r="AT641" s="244" t="s">
        <v>225</v>
      </c>
      <c r="AU641" s="244" t="s">
        <v>85</v>
      </c>
      <c r="AV641" s="13" t="s">
        <v>83</v>
      </c>
      <c r="AW641" s="13" t="s">
        <v>38</v>
      </c>
      <c r="AX641" s="13" t="s">
        <v>76</v>
      </c>
      <c r="AY641" s="244" t="s">
        <v>214</v>
      </c>
    </row>
    <row r="642" s="14" customFormat="1">
      <c r="A642" s="14"/>
      <c r="B642" s="245"/>
      <c r="C642" s="246"/>
      <c r="D642" s="236" t="s">
        <v>225</v>
      </c>
      <c r="E642" s="247" t="s">
        <v>32</v>
      </c>
      <c r="F642" s="248" t="s">
        <v>1169</v>
      </c>
      <c r="G642" s="246"/>
      <c r="H642" s="249">
        <v>20</v>
      </c>
      <c r="I642" s="250"/>
      <c r="J642" s="246"/>
      <c r="K642" s="246"/>
      <c r="L642" s="251"/>
      <c r="M642" s="252"/>
      <c r="N642" s="253"/>
      <c r="O642" s="253"/>
      <c r="P642" s="253"/>
      <c r="Q642" s="253"/>
      <c r="R642" s="253"/>
      <c r="S642" s="253"/>
      <c r="T642" s="254"/>
      <c r="U642" s="14"/>
      <c r="V642" s="14"/>
      <c r="W642" s="14"/>
      <c r="X642" s="14"/>
      <c r="Y642" s="14"/>
      <c r="Z642" s="14"/>
      <c r="AA642" s="14"/>
      <c r="AB642" s="14"/>
      <c r="AC642" s="14"/>
      <c r="AD642" s="14"/>
      <c r="AE642" s="14"/>
      <c r="AT642" s="255" t="s">
        <v>225</v>
      </c>
      <c r="AU642" s="255" t="s">
        <v>85</v>
      </c>
      <c r="AV642" s="14" t="s">
        <v>85</v>
      </c>
      <c r="AW642" s="14" t="s">
        <v>38</v>
      </c>
      <c r="AX642" s="14" t="s">
        <v>83</v>
      </c>
      <c r="AY642" s="255" t="s">
        <v>214</v>
      </c>
    </row>
    <row r="643" s="2" customFormat="1" ht="66.75" customHeight="1">
      <c r="A643" s="42"/>
      <c r="B643" s="43"/>
      <c r="C643" s="268" t="s">
        <v>547</v>
      </c>
      <c r="D643" s="268" t="s">
        <v>302</v>
      </c>
      <c r="E643" s="269" t="s">
        <v>407</v>
      </c>
      <c r="F643" s="270" t="s">
        <v>400</v>
      </c>
      <c r="G643" s="271" t="s">
        <v>327</v>
      </c>
      <c r="H643" s="272">
        <v>20</v>
      </c>
      <c r="I643" s="273"/>
      <c r="J643" s="274">
        <f>ROUND(I643*H643,2)</f>
        <v>0</v>
      </c>
      <c r="K643" s="270" t="s">
        <v>32</v>
      </c>
      <c r="L643" s="275"/>
      <c r="M643" s="276" t="s">
        <v>32</v>
      </c>
      <c r="N643" s="277" t="s">
        <v>47</v>
      </c>
      <c r="O643" s="88"/>
      <c r="P643" s="225">
        <f>O643*H643</f>
        <v>0</v>
      </c>
      <c r="Q643" s="225">
        <v>0.00016000000000000001</v>
      </c>
      <c r="R643" s="225">
        <f>Q643*H643</f>
        <v>0.0032000000000000002</v>
      </c>
      <c r="S643" s="225">
        <v>0</v>
      </c>
      <c r="T643" s="226">
        <f>S643*H643</f>
        <v>0</v>
      </c>
      <c r="U643" s="42"/>
      <c r="V643" s="42"/>
      <c r="W643" s="42"/>
      <c r="X643" s="42"/>
      <c r="Y643" s="42"/>
      <c r="Z643" s="42"/>
      <c r="AA643" s="42"/>
      <c r="AB643" s="42"/>
      <c r="AC643" s="42"/>
      <c r="AD643" s="42"/>
      <c r="AE643" s="42"/>
      <c r="AR643" s="227" t="s">
        <v>269</v>
      </c>
      <c r="AT643" s="227" t="s">
        <v>302</v>
      </c>
      <c r="AU643" s="227" t="s">
        <v>85</v>
      </c>
      <c r="AY643" s="20" t="s">
        <v>214</v>
      </c>
      <c r="BE643" s="228">
        <f>IF(N643="základní",J643,0)</f>
        <v>0</v>
      </c>
      <c r="BF643" s="228">
        <f>IF(N643="snížená",J643,0)</f>
        <v>0</v>
      </c>
      <c r="BG643" s="228">
        <f>IF(N643="zákl. přenesená",J643,0)</f>
        <v>0</v>
      </c>
      <c r="BH643" s="228">
        <f>IF(N643="sníž. přenesená",J643,0)</f>
        <v>0</v>
      </c>
      <c r="BI643" s="228">
        <f>IF(N643="nulová",J643,0)</f>
        <v>0</v>
      </c>
      <c r="BJ643" s="20" t="s">
        <v>83</v>
      </c>
      <c r="BK643" s="228">
        <f>ROUND(I643*H643,2)</f>
        <v>0</v>
      </c>
      <c r="BL643" s="20" t="s">
        <v>215</v>
      </c>
      <c r="BM643" s="227" t="s">
        <v>1170</v>
      </c>
    </row>
    <row r="644" s="2" customFormat="1" ht="44.25" customHeight="1">
      <c r="A644" s="42"/>
      <c r="B644" s="43"/>
      <c r="C644" s="216" t="s">
        <v>554</v>
      </c>
      <c r="D644" s="216" t="s">
        <v>217</v>
      </c>
      <c r="E644" s="217" t="s">
        <v>437</v>
      </c>
      <c r="F644" s="218" t="s">
        <v>438</v>
      </c>
      <c r="G644" s="219" t="s">
        <v>230</v>
      </c>
      <c r="H644" s="220">
        <v>1818.6600000000001</v>
      </c>
      <c r="I644" s="221"/>
      <c r="J644" s="222">
        <f>ROUND(I644*H644,2)</f>
        <v>0</v>
      </c>
      <c r="K644" s="218" t="s">
        <v>221</v>
      </c>
      <c r="L644" s="48"/>
      <c r="M644" s="223" t="s">
        <v>32</v>
      </c>
      <c r="N644" s="224" t="s">
        <v>47</v>
      </c>
      <c r="O644" s="88"/>
      <c r="P644" s="225">
        <f>O644*H644</f>
        <v>0</v>
      </c>
      <c r="Q644" s="225">
        <v>0</v>
      </c>
      <c r="R644" s="225">
        <f>Q644*H644</f>
        <v>0</v>
      </c>
      <c r="S644" s="225">
        <v>0.058999999999999997</v>
      </c>
      <c r="T644" s="226">
        <f>S644*H644</f>
        <v>107.30094</v>
      </c>
      <c r="U644" s="42"/>
      <c r="V644" s="42"/>
      <c r="W644" s="42"/>
      <c r="X644" s="42"/>
      <c r="Y644" s="42"/>
      <c r="Z644" s="42"/>
      <c r="AA644" s="42"/>
      <c r="AB644" s="42"/>
      <c r="AC644" s="42"/>
      <c r="AD644" s="42"/>
      <c r="AE644" s="42"/>
      <c r="AR644" s="227" t="s">
        <v>215</v>
      </c>
      <c r="AT644" s="227" t="s">
        <v>217</v>
      </c>
      <c r="AU644" s="227" t="s">
        <v>85</v>
      </c>
      <c r="AY644" s="20" t="s">
        <v>214</v>
      </c>
      <c r="BE644" s="228">
        <f>IF(N644="základní",J644,0)</f>
        <v>0</v>
      </c>
      <c r="BF644" s="228">
        <f>IF(N644="snížená",J644,0)</f>
        <v>0</v>
      </c>
      <c r="BG644" s="228">
        <f>IF(N644="zákl. přenesená",J644,0)</f>
        <v>0</v>
      </c>
      <c r="BH644" s="228">
        <f>IF(N644="sníž. přenesená",J644,0)</f>
        <v>0</v>
      </c>
      <c r="BI644" s="228">
        <f>IF(N644="nulová",J644,0)</f>
        <v>0</v>
      </c>
      <c r="BJ644" s="20" t="s">
        <v>83</v>
      </c>
      <c r="BK644" s="228">
        <f>ROUND(I644*H644,2)</f>
        <v>0</v>
      </c>
      <c r="BL644" s="20" t="s">
        <v>215</v>
      </c>
      <c r="BM644" s="227" t="s">
        <v>1171</v>
      </c>
    </row>
    <row r="645" s="2" customFormat="1">
      <c r="A645" s="42"/>
      <c r="B645" s="43"/>
      <c r="C645" s="44"/>
      <c r="D645" s="229" t="s">
        <v>223</v>
      </c>
      <c r="E645" s="44"/>
      <c r="F645" s="230" t="s">
        <v>440</v>
      </c>
      <c r="G645" s="44"/>
      <c r="H645" s="44"/>
      <c r="I645" s="231"/>
      <c r="J645" s="44"/>
      <c r="K645" s="44"/>
      <c r="L645" s="48"/>
      <c r="M645" s="232"/>
      <c r="N645" s="233"/>
      <c r="O645" s="88"/>
      <c r="P645" s="88"/>
      <c r="Q645" s="88"/>
      <c r="R645" s="88"/>
      <c r="S645" s="88"/>
      <c r="T645" s="89"/>
      <c r="U645" s="42"/>
      <c r="V645" s="42"/>
      <c r="W645" s="42"/>
      <c r="X645" s="42"/>
      <c r="Y645" s="42"/>
      <c r="Z645" s="42"/>
      <c r="AA645" s="42"/>
      <c r="AB645" s="42"/>
      <c r="AC645" s="42"/>
      <c r="AD645" s="42"/>
      <c r="AE645" s="42"/>
      <c r="AT645" s="20" t="s">
        <v>223</v>
      </c>
      <c r="AU645" s="20" t="s">
        <v>85</v>
      </c>
    </row>
    <row r="646" s="14" customFormat="1">
      <c r="A646" s="14"/>
      <c r="B646" s="245"/>
      <c r="C646" s="246"/>
      <c r="D646" s="236" t="s">
        <v>225</v>
      </c>
      <c r="E646" s="247" t="s">
        <v>32</v>
      </c>
      <c r="F646" s="248" t="s">
        <v>994</v>
      </c>
      <c r="G646" s="246"/>
      <c r="H646" s="249">
        <v>1462.6800000000001</v>
      </c>
      <c r="I646" s="250"/>
      <c r="J646" s="246"/>
      <c r="K646" s="246"/>
      <c r="L646" s="251"/>
      <c r="M646" s="252"/>
      <c r="N646" s="253"/>
      <c r="O646" s="253"/>
      <c r="P646" s="253"/>
      <c r="Q646" s="253"/>
      <c r="R646" s="253"/>
      <c r="S646" s="253"/>
      <c r="T646" s="254"/>
      <c r="U646" s="14"/>
      <c r="V646" s="14"/>
      <c r="W646" s="14"/>
      <c r="X646" s="14"/>
      <c r="Y646" s="14"/>
      <c r="Z646" s="14"/>
      <c r="AA646" s="14"/>
      <c r="AB646" s="14"/>
      <c r="AC646" s="14"/>
      <c r="AD646" s="14"/>
      <c r="AE646" s="14"/>
      <c r="AT646" s="255" t="s">
        <v>225</v>
      </c>
      <c r="AU646" s="255" t="s">
        <v>85</v>
      </c>
      <c r="AV646" s="14" t="s">
        <v>85</v>
      </c>
      <c r="AW646" s="14" t="s">
        <v>38</v>
      </c>
      <c r="AX646" s="14" t="s">
        <v>76</v>
      </c>
      <c r="AY646" s="255" t="s">
        <v>214</v>
      </c>
    </row>
    <row r="647" s="13" customFormat="1">
      <c r="A647" s="13"/>
      <c r="B647" s="234"/>
      <c r="C647" s="235"/>
      <c r="D647" s="236" t="s">
        <v>225</v>
      </c>
      <c r="E647" s="237" t="s">
        <v>32</v>
      </c>
      <c r="F647" s="238" t="s">
        <v>1012</v>
      </c>
      <c r="G647" s="235"/>
      <c r="H647" s="237" t="s">
        <v>32</v>
      </c>
      <c r="I647" s="239"/>
      <c r="J647" s="235"/>
      <c r="K647" s="235"/>
      <c r="L647" s="240"/>
      <c r="M647" s="241"/>
      <c r="N647" s="242"/>
      <c r="O647" s="242"/>
      <c r="P647" s="242"/>
      <c r="Q647" s="242"/>
      <c r="R647" s="242"/>
      <c r="S647" s="242"/>
      <c r="T647" s="243"/>
      <c r="U647" s="13"/>
      <c r="V647" s="13"/>
      <c r="W647" s="13"/>
      <c r="X647" s="13"/>
      <c r="Y647" s="13"/>
      <c r="Z647" s="13"/>
      <c r="AA647" s="13"/>
      <c r="AB647" s="13"/>
      <c r="AC647" s="13"/>
      <c r="AD647" s="13"/>
      <c r="AE647" s="13"/>
      <c r="AT647" s="244" t="s">
        <v>225</v>
      </c>
      <c r="AU647" s="244" t="s">
        <v>85</v>
      </c>
      <c r="AV647" s="13" t="s">
        <v>83</v>
      </c>
      <c r="AW647" s="13" t="s">
        <v>38</v>
      </c>
      <c r="AX647" s="13" t="s">
        <v>76</v>
      </c>
      <c r="AY647" s="244" t="s">
        <v>214</v>
      </c>
    </row>
    <row r="648" s="13" customFormat="1">
      <c r="A648" s="13"/>
      <c r="B648" s="234"/>
      <c r="C648" s="235"/>
      <c r="D648" s="236" t="s">
        <v>225</v>
      </c>
      <c r="E648" s="237" t="s">
        <v>32</v>
      </c>
      <c r="F648" s="238" t="s">
        <v>889</v>
      </c>
      <c r="G648" s="235"/>
      <c r="H648" s="237" t="s">
        <v>32</v>
      </c>
      <c r="I648" s="239"/>
      <c r="J648" s="235"/>
      <c r="K648" s="235"/>
      <c r="L648" s="240"/>
      <c r="M648" s="241"/>
      <c r="N648" s="242"/>
      <c r="O648" s="242"/>
      <c r="P648" s="242"/>
      <c r="Q648" s="242"/>
      <c r="R648" s="242"/>
      <c r="S648" s="242"/>
      <c r="T648" s="243"/>
      <c r="U648" s="13"/>
      <c r="V648" s="13"/>
      <c r="W648" s="13"/>
      <c r="X648" s="13"/>
      <c r="Y648" s="13"/>
      <c r="Z648" s="13"/>
      <c r="AA648" s="13"/>
      <c r="AB648" s="13"/>
      <c r="AC648" s="13"/>
      <c r="AD648" s="13"/>
      <c r="AE648" s="13"/>
      <c r="AT648" s="244" t="s">
        <v>225</v>
      </c>
      <c r="AU648" s="244" t="s">
        <v>85</v>
      </c>
      <c r="AV648" s="13" t="s">
        <v>83</v>
      </c>
      <c r="AW648" s="13" t="s">
        <v>38</v>
      </c>
      <c r="AX648" s="13" t="s">
        <v>76</v>
      </c>
      <c r="AY648" s="244" t="s">
        <v>214</v>
      </c>
    </row>
    <row r="649" s="14" customFormat="1">
      <c r="A649" s="14"/>
      <c r="B649" s="245"/>
      <c r="C649" s="246"/>
      <c r="D649" s="236" t="s">
        <v>225</v>
      </c>
      <c r="E649" s="247" t="s">
        <v>32</v>
      </c>
      <c r="F649" s="248" t="s">
        <v>1013</v>
      </c>
      <c r="G649" s="246"/>
      <c r="H649" s="249">
        <v>15.960000000000001</v>
      </c>
      <c r="I649" s="250"/>
      <c r="J649" s="246"/>
      <c r="K649" s="246"/>
      <c r="L649" s="251"/>
      <c r="M649" s="252"/>
      <c r="N649" s="253"/>
      <c r="O649" s="253"/>
      <c r="P649" s="253"/>
      <c r="Q649" s="253"/>
      <c r="R649" s="253"/>
      <c r="S649" s="253"/>
      <c r="T649" s="254"/>
      <c r="U649" s="14"/>
      <c r="V649" s="14"/>
      <c r="W649" s="14"/>
      <c r="X649" s="14"/>
      <c r="Y649" s="14"/>
      <c r="Z649" s="14"/>
      <c r="AA649" s="14"/>
      <c r="AB649" s="14"/>
      <c r="AC649" s="14"/>
      <c r="AD649" s="14"/>
      <c r="AE649" s="14"/>
      <c r="AT649" s="255" t="s">
        <v>225</v>
      </c>
      <c r="AU649" s="255" t="s">
        <v>85</v>
      </c>
      <c r="AV649" s="14" t="s">
        <v>85</v>
      </c>
      <c r="AW649" s="14" t="s">
        <v>38</v>
      </c>
      <c r="AX649" s="14" t="s">
        <v>76</v>
      </c>
      <c r="AY649" s="255" t="s">
        <v>214</v>
      </c>
    </row>
    <row r="650" s="14" customFormat="1">
      <c r="A650" s="14"/>
      <c r="B650" s="245"/>
      <c r="C650" s="246"/>
      <c r="D650" s="236" t="s">
        <v>225</v>
      </c>
      <c r="E650" s="247" t="s">
        <v>32</v>
      </c>
      <c r="F650" s="248" t="s">
        <v>1014</v>
      </c>
      <c r="G650" s="246"/>
      <c r="H650" s="249">
        <v>4.3200000000000003</v>
      </c>
      <c r="I650" s="250"/>
      <c r="J650" s="246"/>
      <c r="K650" s="246"/>
      <c r="L650" s="251"/>
      <c r="M650" s="252"/>
      <c r="N650" s="253"/>
      <c r="O650" s="253"/>
      <c r="P650" s="253"/>
      <c r="Q650" s="253"/>
      <c r="R650" s="253"/>
      <c r="S650" s="253"/>
      <c r="T650" s="254"/>
      <c r="U650" s="14"/>
      <c r="V650" s="14"/>
      <c r="W650" s="14"/>
      <c r="X650" s="14"/>
      <c r="Y650" s="14"/>
      <c r="Z650" s="14"/>
      <c r="AA650" s="14"/>
      <c r="AB650" s="14"/>
      <c r="AC650" s="14"/>
      <c r="AD650" s="14"/>
      <c r="AE650" s="14"/>
      <c r="AT650" s="255" t="s">
        <v>225</v>
      </c>
      <c r="AU650" s="255" t="s">
        <v>85</v>
      </c>
      <c r="AV650" s="14" t="s">
        <v>85</v>
      </c>
      <c r="AW650" s="14" t="s">
        <v>38</v>
      </c>
      <c r="AX650" s="14" t="s">
        <v>76</v>
      </c>
      <c r="AY650" s="255" t="s">
        <v>214</v>
      </c>
    </row>
    <row r="651" s="14" customFormat="1">
      <c r="A651" s="14"/>
      <c r="B651" s="245"/>
      <c r="C651" s="246"/>
      <c r="D651" s="236" t="s">
        <v>225</v>
      </c>
      <c r="E651" s="247" t="s">
        <v>32</v>
      </c>
      <c r="F651" s="248" t="s">
        <v>1015</v>
      </c>
      <c r="G651" s="246"/>
      <c r="H651" s="249">
        <v>5.8799999999999999</v>
      </c>
      <c r="I651" s="250"/>
      <c r="J651" s="246"/>
      <c r="K651" s="246"/>
      <c r="L651" s="251"/>
      <c r="M651" s="252"/>
      <c r="N651" s="253"/>
      <c r="O651" s="253"/>
      <c r="P651" s="253"/>
      <c r="Q651" s="253"/>
      <c r="R651" s="253"/>
      <c r="S651" s="253"/>
      <c r="T651" s="254"/>
      <c r="U651" s="14"/>
      <c r="V651" s="14"/>
      <c r="W651" s="14"/>
      <c r="X651" s="14"/>
      <c r="Y651" s="14"/>
      <c r="Z651" s="14"/>
      <c r="AA651" s="14"/>
      <c r="AB651" s="14"/>
      <c r="AC651" s="14"/>
      <c r="AD651" s="14"/>
      <c r="AE651" s="14"/>
      <c r="AT651" s="255" t="s">
        <v>225</v>
      </c>
      <c r="AU651" s="255" t="s">
        <v>85</v>
      </c>
      <c r="AV651" s="14" t="s">
        <v>85</v>
      </c>
      <c r="AW651" s="14" t="s">
        <v>38</v>
      </c>
      <c r="AX651" s="14" t="s">
        <v>76</v>
      </c>
      <c r="AY651" s="255" t="s">
        <v>214</v>
      </c>
    </row>
    <row r="652" s="13" customFormat="1">
      <c r="A652" s="13"/>
      <c r="B652" s="234"/>
      <c r="C652" s="235"/>
      <c r="D652" s="236" t="s">
        <v>225</v>
      </c>
      <c r="E652" s="237" t="s">
        <v>32</v>
      </c>
      <c r="F652" s="238" t="s">
        <v>893</v>
      </c>
      <c r="G652" s="235"/>
      <c r="H652" s="237" t="s">
        <v>32</v>
      </c>
      <c r="I652" s="239"/>
      <c r="J652" s="235"/>
      <c r="K652" s="235"/>
      <c r="L652" s="240"/>
      <c r="M652" s="241"/>
      <c r="N652" s="242"/>
      <c r="O652" s="242"/>
      <c r="P652" s="242"/>
      <c r="Q652" s="242"/>
      <c r="R652" s="242"/>
      <c r="S652" s="242"/>
      <c r="T652" s="243"/>
      <c r="U652" s="13"/>
      <c r="V652" s="13"/>
      <c r="W652" s="13"/>
      <c r="X652" s="13"/>
      <c r="Y652" s="13"/>
      <c r="Z652" s="13"/>
      <c r="AA652" s="13"/>
      <c r="AB652" s="13"/>
      <c r="AC652" s="13"/>
      <c r="AD652" s="13"/>
      <c r="AE652" s="13"/>
      <c r="AT652" s="244" t="s">
        <v>225</v>
      </c>
      <c r="AU652" s="244" t="s">
        <v>85</v>
      </c>
      <c r="AV652" s="13" t="s">
        <v>83</v>
      </c>
      <c r="AW652" s="13" t="s">
        <v>38</v>
      </c>
      <c r="AX652" s="13" t="s">
        <v>76</v>
      </c>
      <c r="AY652" s="244" t="s">
        <v>214</v>
      </c>
    </row>
    <row r="653" s="14" customFormat="1">
      <c r="A653" s="14"/>
      <c r="B653" s="245"/>
      <c r="C653" s="246"/>
      <c r="D653" s="236" t="s">
        <v>225</v>
      </c>
      <c r="E653" s="247" t="s">
        <v>32</v>
      </c>
      <c r="F653" s="248" t="s">
        <v>1016</v>
      </c>
      <c r="G653" s="246"/>
      <c r="H653" s="249">
        <v>1.5600000000000001</v>
      </c>
      <c r="I653" s="250"/>
      <c r="J653" s="246"/>
      <c r="K653" s="246"/>
      <c r="L653" s="251"/>
      <c r="M653" s="252"/>
      <c r="N653" s="253"/>
      <c r="O653" s="253"/>
      <c r="P653" s="253"/>
      <c r="Q653" s="253"/>
      <c r="R653" s="253"/>
      <c r="S653" s="253"/>
      <c r="T653" s="254"/>
      <c r="U653" s="14"/>
      <c r="V653" s="14"/>
      <c r="W653" s="14"/>
      <c r="X653" s="14"/>
      <c r="Y653" s="14"/>
      <c r="Z653" s="14"/>
      <c r="AA653" s="14"/>
      <c r="AB653" s="14"/>
      <c r="AC653" s="14"/>
      <c r="AD653" s="14"/>
      <c r="AE653" s="14"/>
      <c r="AT653" s="255" t="s">
        <v>225</v>
      </c>
      <c r="AU653" s="255" t="s">
        <v>85</v>
      </c>
      <c r="AV653" s="14" t="s">
        <v>85</v>
      </c>
      <c r="AW653" s="14" t="s">
        <v>38</v>
      </c>
      <c r="AX653" s="14" t="s">
        <v>76</v>
      </c>
      <c r="AY653" s="255" t="s">
        <v>214</v>
      </c>
    </row>
    <row r="654" s="14" customFormat="1">
      <c r="A654" s="14"/>
      <c r="B654" s="245"/>
      <c r="C654" s="246"/>
      <c r="D654" s="236" t="s">
        <v>225</v>
      </c>
      <c r="E654" s="247" t="s">
        <v>32</v>
      </c>
      <c r="F654" s="248" t="s">
        <v>1017</v>
      </c>
      <c r="G654" s="246"/>
      <c r="H654" s="249">
        <v>4.7400000000000002</v>
      </c>
      <c r="I654" s="250"/>
      <c r="J654" s="246"/>
      <c r="K654" s="246"/>
      <c r="L654" s="251"/>
      <c r="M654" s="252"/>
      <c r="N654" s="253"/>
      <c r="O654" s="253"/>
      <c r="P654" s="253"/>
      <c r="Q654" s="253"/>
      <c r="R654" s="253"/>
      <c r="S654" s="253"/>
      <c r="T654" s="254"/>
      <c r="U654" s="14"/>
      <c r="V654" s="14"/>
      <c r="W654" s="14"/>
      <c r="X654" s="14"/>
      <c r="Y654" s="14"/>
      <c r="Z654" s="14"/>
      <c r="AA654" s="14"/>
      <c r="AB654" s="14"/>
      <c r="AC654" s="14"/>
      <c r="AD654" s="14"/>
      <c r="AE654" s="14"/>
      <c r="AT654" s="255" t="s">
        <v>225</v>
      </c>
      <c r="AU654" s="255" t="s">
        <v>85</v>
      </c>
      <c r="AV654" s="14" t="s">
        <v>85</v>
      </c>
      <c r="AW654" s="14" t="s">
        <v>38</v>
      </c>
      <c r="AX654" s="14" t="s">
        <v>76</v>
      </c>
      <c r="AY654" s="255" t="s">
        <v>214</v>
      </c>
    </row>
    <row r="655" s="14" customFormat="1">
      <c r="A655" s="14"/>
      <c r="B655" s="245"/>
      <c r="C655" s="246"/>
      <c r="D655" s="236" t="s">
        <v>225</v>
      </c>
      <c r="E655" s="247" t="s">
        <v>32</v>
      </c>
      <c r="F655" s="248" t="s">
        <v>1018</v>
      </c>
      <c r="G655" s="246"/>
      <c r="H655" s="249">
        <v>2.1000000000000001</v>
      </c>
      <c r="I655" s="250"/>
      <c r="J655" s="246"/>
      <c r="K655" s="246"/>
      <c r="L655" s="251"/>
      <c r="M655" s="252"/>
      <c r="N655" s="253"/>
      <c r="O655" s="253"/>
      <c r="P655" s="253"/>
      <c r="Q655" s="253"/>
      <c r="R655" s="253"/>
      <c r="S655" s="253"/>
      <c r="T655" s="254"/>
      <c r="U655" s="14"/>
      <c r="V655" s="14"/>
      <c r="W655" s="14"/>
      <c r="X655" s="14"/>
      <c r="Y655" s="14"/>
      <c r="Z655" s="14"/>
      <c r="AA655" s="14"/>
      <c r="AB655" s="14"/>
      <c r="AC655" s="14"/>
      <c r="AD655" s="14"/>
      <c r="AE655" s="14"/>
      <c r="AT655" s="255" t="s">
        <v>225</v>
      </c>
      <c r="AU655" s="255" t="s">
        <v>85</v>
      </c>
      <c r="AV655" s="14" t="s">
        <v>85</v>
      </c>
      <c r="AW655" s="14" t="s">
        <v>38</v>
      </c>
      <c r="AX655" s="14" t="s">
        <v>76</v>
      </c>
      <c r="AY655" s="255" t="s">
        <v>214</v>
      </c>
    </row>
    <row r="656" s="14" customFormat="1">
      <c r="A656" s="14"/>
      <c r="B656" s="245"/>
      <c r="C656" s="246"/>
      <c r="D656" s="236" t="s">
        <v>225</v>
      </c>
      <c r="E656" s="247" t="s">
        <v>32</v>
      </c>
      <c r="F656" s="248" t="s">
        <v>1019</v>
      </c>
      <c r="G656" s="246"/>
      <c r="H656" s="249">
        <v>1.44</v>
      </c>
      <c r="I656" s="250"/>
      <c r="J656" s="246"/>
      <c r="K656" s="246"/>
      <c r="L656" s="251"/>
      <c r="M656" s="252"/>
      <c r="N656" s="253"/>
      <c r="O656" s="253"/>
      <c r="P656" s="253"/>
      <c r="Q656" s="253"/>
      <c r="R656" s="253"/>
      <c r="S656" s="253"/>
      <c r="T656" s="254"/>
      <c r="U656" s="14"/>
      <c r="V656" s="14"/>
      <c r="W656" s="14"/>
      <c r="X656" s="14"/>
      <c r="Y656" s="14"/>
      <c r="Z656" s="14"/>
      <c r="AA656" s="14"/>
      <c r="AB656" s="14"/>
      <c r="AC656" s="14"/>
      <c r="AD656" s="14"/>
      <c r="AE656" s="14"/>
      <c r="AT656" s="255" t="s">
        <v>225</v>
      </c>
      <c r="AU656" s="255" t="s">
        <v>85</v>
      </c>
      <c r="AV656" s="14" t="s">
        <v>85</v>
      </c>
      <c r="AW656" s="14" t="s">
        <v>38</v>
      </c>
      <c r="AX656" s="14" t="s">
        <v>76</v>
      </c>
      <c r="AY656" s="255" t="s">
        <v>214</v>
      </c>
    </row>
    <row r="657" s="14" customFormat="1">
      <c r="A657" s="14"/>
      <c r="B657" s="245"/>
      <c r="C657" s="246"/>
      <c r="D657" s="236" t="s">
        <v>225</v>
      </c>
      <c r="E657" s="247" t="s">
        <v>32</v>
      </c>
      <c r="F657" s="248" t="s">
        <v>898</v>
      </c>
      <c r="G657" s="246"/>
      <c r="H657" s="249">
        <v>16.5</v>
      </c>
      <c r="I657" s="250"/>
      <c r="J657" s="246"/>
      <c r="K657" s="246"/>
      <c r="L657" s="251"/>
      <c r="M657" s="252"/>
      <c r="N657" s="253"/>
      <c r="O657" s="253"/>
      <c r="P657" s="253"/>
      <c r="Q657" s="253"/>
      <c r="R657" s="253"/>
      <c r="S657" s="253"/>
      <c r="T657" s="254"/>
      <c r="U657" s="14"/>
      <c r="V657" s="14"/>
      <c r="W657" s="14"/>
      <c r="X657" s="14"/>
      <c r="Y657" s="14"/>
      <c r="Z657" s="14"/>
      <c r="AA657" s="14"/>
      <c r="AB657" s="14"/>
      <c r="AC657" s="14"/>
      <c r="AD657" s="14"/>
      <c r="AE657" s="14"/>
      <c r="AT657" s="255" t="s">
        <v>225</v>
      </c>
      <c r="AU657" s="255" t="s">
        <v>85</v>
      </c>
      <c r="AV657" s="14" t="s">
        <v>85</v>
      </c>
      <c r="AW657" s="14" t="s">
        <v>38</v>
      </c>
      <c r="AX657" s="14" t="s">
        <v>76</v>
      </c>
      <c r="AY657" s="255" t="s">
        <v>214</v>
      </c>
    </row>
    <row r="658" s="14" customFormat="1">
      <c r="A658" s="14"/>
      <c r="B658" s="245"/>
      <c r="C658" s="246"/>
      <c r="D658" s="236" t="s">
        <v>225</v>
      </c>
      <c r="E658" s="247" t="s">
        <v>32</v>
      </c>
      <c r="F658" s="248" t="s">
        <v>899</v>
      </c>
      <c r="G658" s="246"/>
      <c r="H658" s="249">
        <v>16.800000000000001</v>
      </c>
      <c r="I658" s="250"/>
      <c r="J658" s="246"/>
      <c r="K658" s="246"/>
      <c r="L658" s="251"/>
      <c r="M658" s="252"/>
      <c r="N658" s="253"/>
      <c r="O658" s="253"/>
      <c r="P658" s="253"/>
      <c r="Q658" s="253"/>
      <c r="R658" s="253"/>
      <c r="S658" s="253"/>
      <c r="T658" s="254"/>
      <c r="U658" s="14"/>
      <c r="V658" s="14"/>
      <c r="W658" s="14"/>
      <c r="X658" s="14"/>
      <c r="Y658" s="14"/>
      <c r="Z658" s="14"/>
      <c r="AA658" s="14"/>
      <c r="AB658" s="14"/>
      <c r="AC658" s="14"/>
      <c r="AD658" s="14"/>
      <c r="AE658" s="14"/>
      <c r="AT658" s="255" t="s">
        <v>225</v>
      </c>
      <c r="AU658" s="255" t="s">
        <v>85</v>
      </c>
      <c r="AV658" s="14" t="s">
        <v>85</v>
      </c>
      <c r="AW658" s="14" t="s">
        <v>38</v>
      </c>
      <c r="AX658" s="14" t="s">
        <v>76</v>
      </c>
      <c r="AY658" s="255" t="s">
        <v>214</v>
      </c>
    </row>
    <row r="659" s="14" customFormat="1">
      <c r="A659" s="14"/>
      <c r="B659" s="245"/>
      <c r="C659" s="246"/>
      <c r="D659" s="236" t="s">
        <v>225</v>
      </c>
      <c r="E659" s="247" t="s">
        <v>32</v>
      </c>
      <c r="F659" s="248" t="s">
        <v>1020</v>
      </c>
      <c r="G659" s="246"/>
      <c r="H659" s="249">
        <v>1.3999999999999999</v>
      </c>
      <c r="I659" s="250"/>
      <c r="J659" s="246"/>
      <c r="K659" s="246"/>
      <c r="L659" s="251"/>
      <c r="M659" s="252"/>
      <c r="N659" s="253"/>
      <c r="O659" s="253"/>
      <c r="P659" s="253"/>
      <c r="Q659" s="253"/>
      <c r="R659" s="253"/>
      <c r="S659" s="253"/>
      <c r="T659" s="254"/>
      <c r="U659" s="14"/>
      <c r="V659" s="14"/>
      <c r="W659" s="14"/>
      <c r="X659" s="14"/>
      <c r="Y659" s="14"/>
      <c r="Z659" s="14"/>
      <c r="AA659" s="14"/>
      <c r="AB659" s="14"/>
      <c r="AC659" s="14"/>
      <c r="AD659" s="14"/>
      <c r="AE659" s="14"/>
      <c r="AT659" s="255" t="s">
        <v>225</v>
      </c>
      <c r="AU659" s="255" t="s">
        <v>85</v>
      </c>
      <c r="AV659" s="14" t="s">
        <v>85</v>
      </c>
      <c r="AW659" s="14" t="s">
        <v>38</v>
      </c>
      <c r="AX659" s="14" t="s">
        <v>76</v>
      </c>
      <c r="AY659" s="255" t="s">
        <v>214</v>
      </c>
    </row>
    <row r="660" s="14" customFormat="1">
      <c r="A660" s="14"/>
      <c r="B660" s="245"/>
      <c r="C660" s="246"/>
      <c r="D660" s="236" t="s">
        <v>225</v>
      </c>
      <c r="E660" s="247" t="s">
        <v>32</v>
      </c>
      <c r="F660" s="248" t="s">
        <v>1021</v>
      </c>
      <c r="G660" s="246"/>
      <c r="H660" s="249">
        <v>3.0800000000000001</v>
      </c>
      <c r="I660" s="250"/>
      <c r="J660" s="246"/>
      <c r="K660" s="246"/>
      <c r="L660" s="251"/>
      <c r="M660" s="252"/>
      <c r="N660" s="253"/>
      <c r="O660" s="253"/>
      <c r="P660" s="253"/>
      <c r="Q660" s="253"/>
      <c r="R660" s="253"/>
      <c r="S660" s="253"/>
      <c r="T660" s="254"/>
      <c r="U660" s="14"/>
      <c r="V660" s="14"/>
      <c r="W660" s="14"/>
      <c r="X660" s="14"/>
      <c r="Y660" s="14"/>
      <c r="Z660" s="14"/>
      <c r="AA660" s="14"/>
      <c r="AB660" s="14"/>
      <c r="AC660" s="14"/>
      <c r="AD660" s="14"/>
      <c r="AE660" s="14"/>
      <c r="AT660" s="255" t="s">
        <v>225</v>
      </c>
      <c r="AU660" s="255" t="s">
        <v>85</v>
      </c>
      <c r="AV660" s="14" t="s">
        <v>85</v>
      </c>
      <c r="AW660" s="14" t="s">
        <v>38</v>
      </c>
      <c r="AX660" s="14" t="s">
        <v>76</v>
      </c>
      <c r="AY660" s="255" t="s">
        <v>214</v>
      </c>
    </row>
    <row r="661" s="13" customFormat="1">
      <c r="A661" s="13"/>
      <c r="B661" s="234"/>
      <c r="C661" s="235"/>
      <c r="D661" s="236" t="s">
        <v>225</v>
      </c>
      <c r="E661" s="237" t="s">
        <v>32</v>
      </c>
      <c r="F661" s="238" t="s">
        <v>902</v>
      </c>
      <c r="G661" s="235"/>
      <c r="H661" s="237" t="s">
        <v>32</v>
      </c>
      <c r="I661" s="239"/>
      <c r="J661" s="235"/>
      <c r="K661" s="235"/>
      <c r="L661" s="240"/>
      <c r="M661" s="241"/>
      <c r="N661" s="242"/>
      <c r="O661" s="242"/>
      <c r="P661" s="242"/>
      <c r="Q661" s="242"/>
      <c r="R661" s="242"/>
      <c r="S661" s="242"/>
      <c r="T661" s="243"/>
      <c r="U661" s="13"/>
      <c r="V661" s="13"/>
      <c r="W661" s="13"/>
      <c r="X661" s="13"/>
      <c r="Y661" s="13"/>
      <c r="Z661" s="13"/>
      <c r="AA661" s="13"/>
      <c r="AB661" s="13"/>
      <c r="AC661" s="13"/>
      <c r="AD661" s="13"/>
      <c r="AE661" s="13"/>
      <c r="AT661" s="244" t="s">
        <v>225</v>
      </c>
      <c r="AU661" s="244" t="s">
        <v>85</v>
      </c>
      <c r="AV661" s="13" t="s">
        <v>83</v>
      </c>
      <c r="AW661" s="13" t="s">
        <v>38</v>
      </c>
      <c r="AX661" s="13" t="s">
        <v>76</v>
      </c>
      <c r="AY661" s="244" t="s">
        <v>214</v>
      </c>
    </row>
    <row r="662" s="14" customFormat="1">
      <c r="A662" s="14"/>
      <c r="B662" s="245"/>
      <c r="C662" s="246"/>
      <c r="D662" s="236" t="s">
        <v>225</v>
      </c>
      <c r="E662" s="247" t="s">
        <v>32</v>
      </c>
      <c r="F662" s="248" t="s">
        <v>1022</v>
      </c>
      <c r="G662" s="246"/>
      <c r="H662" s="249">
        <v>1.5600000000000001</v>
      </c>
      <c r="I662" s="250"/>
      <c r="J662" s="246"/>
      <c r="K662" s="246"/>
      <c r="L662" s="251"/>
      <c r="M662" s="252"/>
      <c r="N662" s="253"/>
      <c r="O662" s="253"/>
      <c r="P662" s="253"/>
      <c r="Q662" s="253"/>
      <c r="R662" s="253"/>
      <c r="S662" s="253"/>
      <c r="T662" s="254"/>
      <c r="U662" s="14"/>
      <c r="V662" s="14"/>
      <c r="W662" s="14"/>
      <c r="X662" s="14"/>
      <c r="Y662" s="14"/>
      <c r="Z662" s="14"/>
      <c r="AA662" s="14"/>
      <c r="AB662" s="14"/>
      <c r="AC662" s="14"/>
      <c r="AD662" s="14"/>
      <c r="AE662" s="14"/>
      <c r="AT662" s="255" t="s">
        <v>225</v>
      </c>
      <c r="AU662" s="255" t="s">
        <v>85</v>
      </c>
      <c r="AV662" s="14" t="s">
        <v>85</v>
      </c>
      <c r="AW662" s="14" t="s">
        <v>38</v>
      </c>
      <c r="AX662" s="14" t="s">
        <v>76</v>
      </c>
      <c r="AY662" s="255" t="s">
        <v>214</v>
      </c>
    </row>
    <row r="663" s="14" customFormat="1">
      <c r="A663" s="14"/>
      <c r="B663" s="245"/>
      <c r="C663" s="246"/>
      <c r="D663" s="236" t="s">
        <v>225</v>
      </c>
      <c r="E663" s="247" t="s">
        <v>32</v>
      </c>
      <c r="F663" s="248" t="s">
        <v>1017</v>
      </c>
      <c r="G663" s="246"/>
      <c r="H663" s="249">
        <v>4.7400000000000002</v>
      </c>
      <c r="I663" s="250"/>
      <c r="J663" s="246"/>
      <c r="K663" s="246"/>
      <c r="L663" s="251"/>
      <c r="M663" s="252"/>
      <c r="N663" s="253"/>
      <c r="O663" s="253"/>
      <c r="P663" s="253"/>
      <c r="Q663" s="253"/>
      <c r="R663" s="253"/>
      <c r="S663" s="253"/>
      <c r="T663" s="254"/>
      <c r="U663" s="14"/>
      <c r="V663" s="14"/>
      <c r="W663" s="14"/>
      <c r="X663" s="14"/>
      <c r="Y663" s="14"/>
      <c r="Z663" s="14"/>
      <c r="AA663" s="14"/>
      <c r="AB663" s="14"/>
      <c r="AC663" s="14"/>
      <c r="AD663" s="14"/>
      <c r="AE663" s="14"/>
      <c r="AT663" s="255" t="s">
        <v>225</v>
      </c>
      <c r="AU663" s="255" t="s">
        <v>85</v>
      </c>
      <c r="AV663" s="14" t="s">
        <v>85</v>
      </c>
      <c r="AW663" s="14" t="s">
        <v>38</v>
      </c>
      <c r="AX663" s="14" t="s">
        <v>76</v>
      </c>
      <c r="AY663" s="255" t="s">
        <v>214</v>
      </c>
    </row>
    <row r="664" s="14" customFormat="1">
      <c r="A664" s="14"/>
      <c r="B664" s="245"/>
      <c r="C664" s="246"/>
      <c r="D664" s="236" t="s">
        <v>225</v>
      </c>
      <c r="E664" s="247" t="s">
        <v>32</v>
      </c>
      <c r="F664" s="248" t="s">
        <v>1018</v>
      </c>
      <c r="G664" s="246"/>
      <c r="H664" s="249">
        <v>2.1000000000000001</v>
      </c>
      <c r="I664" s="250"/>
      <c r="J664" s="246"/>
      <c r="K664" s="246"/>
      <c r="L664" s="251"/>
      <c r="M664" s="252"/>
      <c r="N664" s="253"/>
      <c r="O664" s="253"/>
      <c r="P664" s="253"/>
      <c r="Q664" s="253"/>
      <c r="R664" s="253"/>
      <c r="S664" s="253"/>
      <c r="T664" s="254"/>
      <c r="U664" s="14"/>
      <c r="V664" s="14"/>
      <c r="W664" s="14"/>
      <c r="X664" s="14"/>
      <c r="Y664" s="14"/>
      <c r="Z664" s="14"/>
      <c r="AA664" s="14"/>
      <c r="AB664" s="14"/>
      <c r="AC664" s="14"/>
      <c r="AD664" s="14"/>
      <c r="AE664" s="14"/>
      <c r="AT664" s="255" t="s">
        <v>225</v>
      </c>
      <c r="AU664" s="255" t="s">
        <v>85</v>
      </c>
      <c r="AV664" s="14" t="s">
        <v>85</v>
      </c>
      <c r="AW664" s="14" t="s">
        <v>38</v>
      </c>
      <c r="AX664" s="14" t="s">
        <v>76</v>
      </c>
      <c r="AY664" s="255" t="s">
        <v>214</v>
      </c>
    </row>
    <row r="665" s="14" customFormat="1">
      <c r="A665" s="14"/>
      <c r="B665" s="245"/>
      <c r="C665" s="246"/>
      <c r="D665" s="236" t="s">
        <v>225</v>
      </c>
      <c r="E665" s="247" t="s">
        <v>32</v>
      </c>
      <c r="F665" s="248" t="s">
        <v>1023</v>
      </c>
      <c r="G665" s="246"/>
      <c r="H665" s="249">
        <v>2.8799999999999999</v>
      </c>
      <c r="I665" s="250"/>
      <c r="J665" s="246"/>
      <c r="K665" s="246"/>
      <c r="L665" s="251"/>
      <c r="M665" s="252"/>
      <c r="N665" s="253"/>
      <c r="O665" s="253"/>
      <c r="P665" s="253"/>
      <c r="Q665" s="253"/>
      <c r="R665" s="253"/>
      <c r="S665" s="253"/>
      <c r="T665" s="254"/>
      <c r="U665" s="14"/>
      <c r="V665" s="14"/>
      <c r="W665" s="14"/>
      <c r="X665" s="14"/>
      <c r="Y665" s="14"/>
      <c r="Z665" s="14"/>
      <c r="AA665" s="14"/>
      <c r="AB665" s="14"/>
      <c r="AC665" s="14"/>
      <c r="AD665" s="14"/>
      <c r="AE665" s="14"/>
      <c r="AT665" s="255" t="s">
        <v>225</v>
      </c>
      <c r="AU665" s="255" t="s">
        <v>85</v>
      </c>
      <c r="AV665" s="14" t="s">
        <v>85</v>
      </c>
      <c r="AW665" s="14" t="s">
        <v>38</v>
      </c>
      <c r="AX665" s="14" t="s">
        <v>76</v>
      </c>
      <c r="AY665" s="255" t="s">
        <v>214</v>
      </c>
    </row>
    <row r="666" s="14" customFormat="1">
      <c r="A666" s="14"/>
      <c r="B666" s="245"/>
      <c r="C666" s="246"/>
      <c r="D666" s="236" t="s">
        <v>225</v>
      </c>
      <c r="E666" s="247" t="s">
        <v>32</v>
      </c>
      <c r="F666" s="248" t="s">
        <v>1024</v>
      </c>
      <c r="G666" s="246"/>
      <c r="H666" s="249">
        <v>3.2999999999999998</v>
      </c>
      <c r="I666" s="250"/>
      <c r="J666" s="246"/>
      <c r="K666" s="246"/>
      <c r="L666" s="251"/>
      <c r="M666" s="252"/>
      <c r="N666" s="253"/>
      <c r="O666" s="253"/>
      <c r="P666" s="253"/>
      <c r="Q666" s="253"/>
      <c r="R666" s="253"/>
      <c r="S666" s="253"/>
      <c r="T666" s="254"/>
      <c r="U666" s="14"/>
      <c r="V666" s="14"/>
      <c r="W666" s="14"/>
      <c r="X666" s="14"/>
      <c r="Y666" s="14"/>
      <c r="Z666" s="14"/>
      <c r="AA666" s="14"/>
      <c r="AB666" s="14"/>
      <c r="AC666" s="14"/>
      <c r="AD666" s="14"/>
      <c r="AE666" s="14"/>
      <c r="AT666" s="255" t="s">
        <v>225</v>
      </c>
      <c r="AU666" s="255" t="s">
        <v>85</v>
      </c>
      <c r="AV666" s="14" t="s">
        <v>85</v>
      </c>
      <c r="AW666" s="14" t="s">
        <v>38</v>
      </c>
      <c r="AX666" s="14" t="s">
        <v>76</v>
      </c>
      <c r="AY666" s="255" t="s">
        <v>214</v>
      </c>
    </row>
    <row r="667" s="14" customFormat="1">
      <c r="A667" s="14"/>
      <c r="B667" s="245"/>
      <c r="C667" s="246"/>
      <c r="D667" s="236" t="s">
        <v>225</v>
      </c>
      <c r="E667" s="247" t="s">
        <v>32</v>
      </c>
      <c r="F667" s="248" t="s">
        <v>1025</v>
      </c>
      <c r="G667" s="246"/>
      <c r="H667" s="249">
        <v>3.3599999999999999</v>
      </c>
      <c r="I667" s="250"/>
      <c r="J667" s="246"/>
      <c r="K667" s="246"/>
      <c r="L667" s="251"/>
      <c r="M667" s="252"/>
      <c r="N667" s="253"/>
      <c r="O667" s="253"/>
      <c r="P667" s="253"/>
      <c r="Q667" s="253"/>
      <c r="R667" s="253"/>
      <c r="S667" s="253"/>
      <c r="T667" s="254"/>
      <c r="U667" s="14"/>
      <c r="V667" s="14"/>
      <c r="W667" s="14"/>
      <c r="X667" s="14"/>
      <c r="Y667" s="14"/>
      <c r="Z667" s="14"/>
      <c r="AA667" s="14"/>
      <c r="AB667" s="14"/>
      <c r="AC667" s="14"/>
      <c r="AD667" s="14"/>
      <c r="AE667" s="14"/>
      <c r="AT667" s="255" t="s">
        <v>225</v>
      </c>
      <c r="AU667" s="255" t="s">
        <v>85</v>
      </c>
      <c r="AV667" s="14" t="s">
        <v>85</v>
      </c>
      <c r="AW667" s="14" t="s">
        <v>38</v>
      </c>
      <c r="AX667" s="14" t="s">
        <v>76</v>
      </c>
      <c r="AY667" s="255" t="s">
        <v>214</v>
      </c>
    </row>
    <row r="668" s="14" customFormat="1">
      <c r="A668" s="14"/>
      <c r="B668" s="245"/>
      <c r="C668" s="246"/>
      <c r="D668" s="236" t="s">
        <v>225</v>
      </c>
      <c r="E668" s="247" t="s">
        <v>32</v>
      </c>
      <c r="F668" s="248" t="s">
        <v>1020</v>
      </c>
      <c r="G668" s="246"/>
      <c r="H668" s="249">
        <v>1.3999999999999999</v>
      </c>
      <c r="I668" s="250"/>
      <c r="J668" s="246"/>
      <c r="K668" s="246"/>
      <c r="L668" s="251"/>
      <c r="M668" s="252"/>
      <c r="N668" s="253"/>
      <c r="O668" s="253"/>
      <c r="P668" s="253"/>
      <c r="Q668" s="253"/>
      <c r="R668" s="253"/>
      <c r="S668" s="253"/>
      <c r="T668" s="254"/>
      <c r="U668" s="14"/>
      <c r="V668" s="14"/>
      <c r="W668" s="14"/>
      <c r="X668" s="14"/>
      <c r="Y668" s="14"/>
      <c r="Z668" s="14"/>
      <c r="AA668" s="14"/>
      <c r="AB668" s="14"/>
      <c r="AC668" s="14"/>
      <c r="AD668" s="14"/>
      <c r="AE668" s="14"/>
      <c r="AT668" s="255" t="s">
        <v>225</v>
      </c>
      <c r="AU668" s="255" t="s">
        <v>85</v>
      </c>
      <c r="AV668" s="14" t="s">
        <v>85</v>
      </c>
      <c r="AW668" s="14" t="s">
        <v>38</v>
      </c>
      <c r="AX668" s="14" t="s">
        <v>76</v>
      </c>
      <c r="AY668" s="255" t="s">
        <v>214</v>
      </c>
    </row>
    <row r="669" s="14" customFormat="1">
      <c r="A669" s="14"/>
      <c r="B669" s="245"/>
      <c r="C669" s="246"/>
      <c r="D669" s="236" t="s">
        <v>225</v>
      </c>
      <c r="E669" s="247" t="s">
        <v>32</v>
      </c>
      <c r="F669" s="248" t="s">
        <v>1021</v>
      </c>
      <c r="G669" s="246"/>
      <c r="H669" s="249">
        <v>3.0800000000000001</v>
      </c>
      <c r="I669" s="250"/>
      <c r="J669" s="246"/>
      <c r="K669" s="246"/>
      <c r="L669" s="251"/>
      <c r="M669" s="252"/>
      <c r="N669" s="253"/>
      <c r="O669" s="253"/>
      <c r="P669" s="253"/>
      <c r="Q669" s="253"/>
      <c r="R669" s="253"/>
      <c r="S669" s="253"/>
      <c r="T669" s="254"/>
      <c r="U669" s="14"/>
      <c r="V669" s="14"/>
      <c r="W669" s="14"/>
      <c r="X669" s="14"/>
      <c r="Y669" s="14"/>
      <c r="Z669" s="14"/>
      <c r="AA669" s="14"/>
      <c r="AB669" s="14"/>
      <c r="AC669" s="14"/>
      <c r="AD669" s="14"/>
      <c r="AE669" s="14"/>
      <c r="AT669" s="255" t="s">
        <v>225</v>
      </c>
      <c r="AU669" s="255" t="s">
        <v>85</v>
      </c>
      <c r="AV669" s="14" t="s">
        <v>85</v>
      </c>
      <c r="AW669" s="14" t="s">
        <v>38</v>
      </c>
      <c r="AX669" s="14" t="s">
        <v>76</v>
      </c>
      <c r="AY669" s="255" t="s">
        <v>214</v>
      </c>
    </row>
    <row r="670" s="14" customFormat="1">
      <c r="A670" s="14"/>
      <c r="B670" s="245"/>
      <c r="C670" s="246"/>
      <c r="D670" s="236" t="s">
        <v>225</v>
      </c>
      <c r="E670" s="247" t="s">
        <v>32</v>
      </c>
      <c r="F670" s="248" t="s">
        <v>1026</v>
      </c>
      <c r="G670" s="246"/>
      <c r="H670" s="249">
        <v>1.76</v>
      </c>
      <c r="I670" s="250"/>
      <c r="J670" s="246"/>
      <c r="K670" s="246"/>
      <c r="L670" s="251"/>
      <c r="M670" s="252"/>
      <c r="N670" s="253"/>
      <c r="O670" s="253"/>
      <c r="P670" s="253"/>
      <c r="Q670" s="253"/>
      <c r="R670" s="253"/>
      <c r="S670" s="253"/>
      <c r="T670" s="254"/>
      <c r="U670" s="14"/>
      <c r="V670" s="14"/>
      <c r="W670" s="14"/>
      <c r="X670" s="14"/>
      <c r="Y670" s="14"/>
      <c r="Z670" s="14"/>
      <c r="AA670" s="14"/>
      <c r="AB670" s="14"/>
      <c r="AC670" s="14"/>
      <c r="AD670" s="14"/>
      <c r="AE670" s="14"/>
      <c r="AT670" s="255" t="s">
        <v>225</v>
      </c>
      <c r="AU670" s="255" t="s">
        <v>85</v>
      </c>
      <c r="AV670" s="14" t="s">
        <v>85</v>
      </c>
      <c r="AW670" s="14" t="s">
        <v>38</v>
      </c>
      <c r="AX670" s="14" t="s">
        <v>76</v>
      </c>
      <c r="AY670" s="255" t="s">
        <v>214</v>
      </c>
    </row>
    <row r="671" s="13" customFormat="1">
      <c r="A671" s="13"/>
      <c r="B671" s="234"/>
      <c r="C671" s="235"/>
      <c r="D671" s="236" t="s">
        <v>225</v>
      </c>
      <c r="E671" s="237" t="s">
        <v>32</v>
      </c>
      <c r="F671" s="238" t="s">
        <v>906</v>
      </c>
      <c r="G671" s="235"/>
      <c r="H671" s="237" t="s">
        <v>32</v>
      </c>
      <c r="I671" s="239"/>
      <c r="J671" s="235"/>
      <c r="K671" s="235"/>
      <c r="L671" s="240"/>
      <c r="M671" s="241"/>
      <c r="N671" s="242"/>
      <c r="O671" s="242"/>
      <c r="P671" s="242"/>
      <c r="Q671" s="242"/>
      <c r="R671" s="242"/>
      <c r="S671" s="242"/>
      <c r="T671" s="243"/>
      <c r="U671" s="13"/>
      <c r="V671" s="13"/>
      <c r="W671" s="13"/>
      <c r="X671" s="13"/>
      <c r="Y671" s="13"/>
      <c r="Z671" s="13"/>
      <c r="AA671" s="13"/>
      <c r="AB671" s="13"/>
      <c r="AC671" s="13"/>
      <c r="AD671" s="13"/>
      <c r="AE671" s="13"/>
      <c r="AT671" s="244" t="s">
        <v>225</v>
      </c>
      <c r="AU671" s="244" t="s">
        <v>85</v>
      </c>
      <c r="AV671" s="13" t="s">
        <v>83</v>
      </c>
      <c r="AW671" s="13" t="s">
        <v>38</v>
      </c>
      <c r="AX671" s="13" t="s">
        <v>76</v>
      </c>
      <c r="AY671" s="244" t="s">
        <v>214</v>
      </c>
    </row>
    <row r="672" s="14" customFormat="1">
      <c r="A672" s="14"/>
      <c r="B672" s="245"/>
      <c r="C672" s="246"/>
      <c r="D672" s="236" t="s">
        <v>225</v>
      </c>
      <c r="E672" s="247" t="s">
        <v>32</v>
      </c>
      <c r="F672" s="248" t="s">
        <v>1027</v>
      </c>
      <c r="G672" s="246"/>
      <c r="H672" s="249">
        <v>1.5600000000000001</v>
      </c>
      <c r="I672" s="250"/>
      <c r="J672" s="246"/>
      <c r="K672" s="246"/>
      <c r="L672" s="251"/>
      <c r="M672" s="252"/>
      <c r="N672" s="253"/>
      <c r="O672" s="253"/>
      <c r="P672" s="253"/>
      <c r="Q672" s="253"/>
      <c r="R672" s="253"/>
      <c r="S672" s="253"/>
      <c r="T672" s="254"/>
      <c r="U672" s="14"/>
      <c r="V672" s="14"/>
      <c r="W672" s="14"/>
      <c r="X672" s="14"/>
      <c r="Y672" s="14"/>
      <c r="Z672" s="14"/>
      <c r="AA672" s="14"/>
      <c r="AB672" s="14"/>
      <c r="AC672" s="14"/>
      <c r="AD672" s="14"/>
      <c r="AE672" s="14"/>
      <c r="AT672" s="255" t="s">
        <v>225</v>
      </c>
      <c r="AU672" s="255" t="s">
        <v>85</v>
      </c>
      <c r="AV672" s="14" t="s">
        <v>85</v>
      </c>
      <c r="AW672" s="14" t="s">
        <v>38</v>
      </c>
      <c r="AX672" s="14" t="s">
        <v>76</v>
      </c>
      <c r="AY672" s="255" t="s">
        <v>214</v>
      </c>
    </row>
    <row r="673" s="14" customFormat="1">
      <c r="A673" s="14"/>
      <c r="B673" s="245"/>
      <c r="C673" s="246"/>
      <c r="D673" s="236" t="s">
        <v>225</v>
      </c>
      <c r="E673" s="247" t="s">
        <v>32</v>
      </c>
      <c r="F673" s="248" t="s">
        <v>1028</v>
      </c>
      <c r="G673" s="246"/>
      <c r="H673" s="249">
        <v>4.7400000000000002</v>
      </c>
      <c r="I673" s="250"/>
      <c r="J673" s="246"/>
      <c r="K673" s="246"/>
      <c r="L673" s="251"/>
      <c r="M673" s="252"/>
      <c r="N673" s="253"/>
      <c r="O673" s="253"/>
      <c r="P673" s="253"/>
      <c r="Q673" s="253"/>
      <c r="R673" s="253"/>
      <c r="S673" s="253"/>
      <c r="T673" s="254"/>
      <c r="U673" s="14"/>
      <c r="V673" s="14"/>
      <c r="W673" s="14"/>
      <c r="X673" s="14"/>
      <c r="Y673" s="14"/>
      <c r="Z673" s="14"/>
      <c r="AA673" s="14"/>
      <c r="AB673" s="14"/>
      <c r="AC673" s="14"/>
      <c r="AD673" s="14"/>
      <c r="AE673" s="14"/>
      <c r="AT673" s="255" t="s">
        <v>225</v>
      </c>
      <c r="AU673" s="255" t="s">
        <v>85</v>
      </c>
      <c r="AV673" s="14" t="s">
        <v>85</v>
      </c>
      <c r="AW673" s="14" t="s">
        <v>38</v>
      </c>
      <c r="AX673" s="14" t="s">
        <v>76</v>
      </c>
      <c r="AY673" s="255" t="s">
        <v>214</v>
      </c>
    </row>
    <row r="674" s="14" customFormat="1">
      <c r="A674" s="14"/>
      <c r="B674" s="245"/>
      <c r="C674" s="246"/>
      <c r="D674" s="236" t="s">
        <v>225</v>
      </c>
      <c r="E674" s="247" t="s">
        <v>32</v>
      </c>
      <c r="F674" s="248" t="s">
        <v>1018</v>
      </c>
      <c r="G674" s="246"/>
      <c r="H674" s="249">
        <v>2.1000000000000001</v>
      </c>
      <c r="I674" s="250"/>
      <c r="J674" s="246"/>
      <c r="K674" s="246"/>
      <c r="L674" s="251"/>
      <c r="M674" s="252"/>
      <c r="N674" s="253"/>
      <c r="O674" s="253"/>
      <c r="P674" s="253"/>
      <c r="Q674" s="253"/>
      <c r="R674" s="253"/>
      <c r="S674" s="253"/>
      <c r="T674" s="254"/>
      <c r="U674" s="14"/>
      <c r="V674" s="14"/>
      <c r="W674" s="14"/>
      <c r="X674" s="14"/>
      <c r="Y674" s="14"/>
      <c r="Z674" s="14"/>
      <c r="AA674" s="14"/>
      <c r="AB674" s="14"/>
      <c r="AC674" s="14"/>
      <c r="AD674" s="14"/>
      <c r="AE674" s="14"/>
      <c r="AT674" s="255" t="s">
        <v>225</v>
      </c>
      <c r="AU674" s="255" t="s">
        <v>85</v>
      </c>
      <c r="AV674" s="14" t="s">
        <v>85</v>
      </c>
      <c r="AW674" s="14" t="s">
        <v>38</v>
      </c>
      <c r="AX674" s="14" t="s">
        <v>76</v>
      </c>
      <c r="AY674" s="255" t="s">
        <v>214</v>
      </c>
    </row>
    <row r="675" s="14" customFormat="1">
      <c r="A675" s="14"/>
      <c r="B675" s="245"/>
      <c r="C675" s="246"/>
      <c r="D675" s="236" t="s">
        <v>225</v>
      </c>
      <c r="E675" s="247" t="s">
        <v>32</v>
      </c>
      <c r="F675" s="248" t="s">
        <v>1023</v>
      </c>
      <c r="G675" s="246"/>
      <c r="H675" s="249">
        <v>2.8799999999999999</v>
      </c>
      <c r="I675" s="250"/>
      <c r="J675" s="246"/>
      <c r="K675" s="246"/>
      <c r="L675" s="251"/>
      <c r="M675" s="252"/>
      <c r="N675" s="253"/>
      <c r="O675" s="253"/>
      <c r="P675" s="253"/>
      <c r="Q675" s="253"/>
      <c r="R675" s="253"/>
      <c r="S675" s="253"/>
      <c r="T675" s="254"/>
      <c r="U675" s="14"/>
      <c r="V675" s="14"/>
      <c r="W675" s="14"/>
      <c r="X675" s="14"/>
      <c r="Y675" s="14"/>
      <c r="Z675" s="14"/>
      <c r="AA675" s="14"/>
      <c r="AB675" s="14"/>
      <c r="AC675" s="14"/>
      <c r="AD675" s="14"/>
      <c r="AE675" s="14"/>
      <c r="AT675" s="255" t="s">
        <v>225</v>
      </c>
      <c r="AU675" s="255" t="s">
        <v>85</v>
      </c>
      <c r="AV675" s="14" t="s">
        <v>85</v>
      </c>
      <c r="AW675" s="14" t="s">
        <v>38</v>
      </c>
      <c r="AX675" s="14" t="s">
        <v>76</v>
      </c>
      <c r="AY675" s="255" t="s">
        <v>214</v>
      </c>
    </row>
    <row r="676" s="14" customFormat="1">
      <c r="A676" s="14"/>
      <c r="B676" s="245"/>
      <c r="C676" s="246"/>
      <c r="D676" s="236" t="s">
        <v>225</v>
      </c>
      <c r="E676" s="247" t="s">
        <v>32</v>
      </c>
      <c r="F676" s="248" t="s">
        <v>1024</v>
      </c>
      <c r="G676" s="246"/>
      <c r="H676" s="249">
        <v>3.2999999999999998</v>
      </c>
      <c r="I676" s="250"/>
      <c r="J676" s="246"/>
      <c r="K676" s="246"/>
      <c r="L676" s="251"/>
      <c r="M676" s="252"/>
      <c r="N676" s="253"/>
      <c r="O676" s="253"/>
      <c r="P676" s="253"/>
      <c r="Q676" s="253"/>
      <c r="R676" s="253"/>
      <c r="S676" s="253"/>
      <c r="T676" s="254"/>
      <c r="U676" s="14"/>
      <c r="V676" s="14"/>
      <c r="W676" s="14"/>
      <c r="X676" s="14"/>
      <c r="Y676" s="14"/>
      <c r="Z676" s="14"/>
      <c r="AA676" s="14"/>
      <c r="AB676" s="14"/>
      <c r="AC676" s="14"/>
      <c r="AD676" s="14"/>
      <c r="AE676" s="14"/>
      <c r="AT676" s="255" t="s">
        <v>225</v>
      </c>
      <c r="AU676" s="255" t="s">
        <v>85</v>
      </c>
      <c r="AV676" s="14" t="s">
        <v>85</v>
      </c>
      <c r="AW676" s="14" t="s">
        <v>38</v>
      </c>
      <c r="AX676" s="14" t="s">
        <v>76</v>
      </c>
      <c r="AY676" s="255" t="s">
        <v>214</v>
      </c>
    </row>
    <row r="677" s="14" customFormat="1">
      <c r="A677" s="14"/>
      <c r="B677" s="245"/>
      <c r="C677" s="246"/>
      <c r="D677" s="236" t="s">
        <v>225</v>
      </c>
      <c r="E677" s="247" t="s">
        <v>32</v>
      </c>
      <c r="F677" s="248" t="s">
        <v>1029</v>
      </c>
      <c r="G677" s="246"/>
      <c r="H677" s="249">
        <v>3.3599999999999999</v>
      </c>
      <c r="I677" s="250"/>
      <c r="J677" s="246"/>
      <c r="K677" s="246"/>
      <c r="L677" s="251"/>
      <c r="M677" s="252"/>
      <c r="N677" s="253"/>
      <c r="O677" s="253"/>
      <c r="P677" s="253"/>
      <c r="Q677" s="253"/>
      <c r="R677" s="253"/>
      <c r="S677" s="253"/>
      <c r="T677" s="254"/>
      <c r="U677" s="14"/>
      <c r="V677" s="14"/>
      <c r="W677" s="14"/>
      <c r="X677" s="14"/>
      <c r="Y677" s="14"/>
      <c r="Z677" s="14"/>
      <c r="AA677" s="14"/>
      <c r="AB677" s="14"/>
      <c r="AC677" s="14"/>
      <c r="AD677" s="14"/>
      <c r="AE677" s="14"/>
      <c r="AT677" s="255" t="s">
        <v>225</v>
      </c>
      <c r="AU677" s="255" t="s">
        <v>85</v>
      </c>
      <c r="AV677" s="14" t="s">
        <v>85</v>
      </c>
      <c r="AW677" s="14" t="s">
        <v>38</v>
      </c>
      <c r="AX677" s="14" t="s">
        <v>76</v>
      </c>
      <c r="AY677" s="255" t="s">
        <v>214</v>
      </c>
    </row>
    <row r="678" s="14" customFormat="1">
      <c r="A678" s="14"/>
      <c r="B678" s="245"/>
      <c r="C678" s="246"/>
      <c r="D678" s="236" t="s">
        <v>225</v>
      </c>
      <c r="E678" s="247" t="s">
        <v>32</v>
      </c>
      <c r="F678" s="248" t="s">
        <v>1030</v>
      </c>
      <c r="G678" s="246"/>
      <c r="H678" s="249">
        <v>1.3999999999999999</v>
      </c>
      <c r="I678" s="250"/>
      <c r="J678" s="246"/>
      <c r="K678" s="246"/>
      <c r="L678" s="251"/>
      <c r="M678" s="252"/>
      <c r="N678" s="253"/>
      <c r="O678" s="253"/>
      <c r="P678" s="253"/>
      <c r="Q678" s="253"/>
      <c r="R678" s="253"/>
      <c r="S678" s="253"/>
      <c r="T678" s="254"/>
      <c r="U678" s="14"/>
      <c r="V678" s="14"/>
      <c r="W678" s="14"/>
      <c r="X678" s="14"/>
      <c r="Y678" s="14"/>
      <c r="Z678" s="14"/>
      <c r="AA678" s="14"/>
      <c r="AB678" s="14"/>
      <c r="AC678" s="14"/>
      <c r="AD678" s="14"/>
      <c r="AE678" s="14"/>
      <c r="AT678" s="255" t="s">
        <v>225</v>
      </c>
      <c r="AU678" s="255" t="s">
        <v>85</v>
      </c>
      <c r="AV678" s="14" t="s">
        <v>85</v>
      </c>
      <c r="AW678" s="14" t="s">
        <v>38</v>
      </c>
      <c r="AX678" s="14" t="s">
        <v>76</v>
      </c>
      <c r="AY678" s="255" t="s">
        <v>214</v>
      </c>
    </row>
    <row r="679" s="14" customFormat="1">
      <c r="A679" s="14"/>
      <c r="B679" s="245"/>
      <c r="C679" s="246"/>
      <c r="D679" s="236" t="s">
        <v>225</v>
      </c>
      <c r="E679" s="247" t="s">
        <v>32</v>
      </c>
      <c r="F679" s="248" t="s">
        <v>1031</v>
      </c>
      <c r="G679" s="246"/>
      <c r="H679" s="249">
        <v>1.54</v>
      </c>
      <c r="I679" s="250"/>
      <c r="J679" s="246"/>
      <c r="K679" s="246"/>
      <c r="L679" s="251"/>
      <c r="M679" s="252"/>
      <c r="N679" s="253"/>
      <c r="O679" s="253"/>
      <c r="P679" s="253"/>
      <c r="Q679" s="253"/>
      <c r="R679" s="253"/>
      <c r="S679" s="253"/>
      <c r="T679" s="254"/>
      <c r="U679" s="14"/>
      <c r="V679" s="14"/>
      <c r="W679" s="14"/>
      <c r="X679" s="14"/>
      <c r="Y679" s="14"/>
      <c r="Z679" s="14"/>
      <c r="AA679" s="14"/>
      <c r="AB679" s="14"/>
      <c r="AC679" s="14"/>
      <c r="AD679" s="14"/>
      <c r="AE679" s="14"/>
      <c r="AT679" s="255" t="s">
        <v>225</v>
      </c>
      <c r="AU679" s="255" t="s">
        <v>85</v>
      </c>
      <c r="AV679" s="14" t="s">
        <v>85</v>
      </c>
      <c r="AW679" s="14" t="s">
        <v>38</v>
      </c>
      <c r="AX679" s="14" t="s">
        <v>76</v>
      </c>
      <c r="AY679" s="255" t="s">
        <v>214</v>
      </c>
    </row>
    <row r="680" s="14" customFormat="1">
      <c r="A680" s="14"/>
      <c r="B680" s="245"/>
      <c r="C680" s="246"/>
      <c r="D680" s="236" t="s">
        <v>225</v>
      </c>
      <c r="E680" s="247" t="s">
        <v>32</v>
      </c>
      <c r="F680" s="248" t="s">
        <v>1026</v>
      </c>
      <c r="G680" s="246"/>
      <c r="H680" s="249">
        <v>1.76</v>
      </c>
      <c r="I680" s="250"/>
      <c r="J680" s="246"/>
      <c r="K680" s="246"/>
      <c r="L680" s="251"/>
      <c r="M680" s="252"/>
      <c r="N680" s="253"/>
      <c r="O680" s="253"/>
      <c r="P680" s="253"/>
      <c r="Q680" s="253"/>
      <c r="R680" s="253"/>
      <c r="S680" s="253"/>
      <c r="T680" s="254"/>
      <c r="U680" s="14"/>
      <c r="V680" s="14"/>
      <c r="W680" s="14"/>
      <c r="X680" s="14"/>
      <c r="Y680" s="14"/>
      <c r="Z680" s="14"/>
      <c r="AA680" s="14"/>
      <c r="AB680" s="14"/>
      <c r="AC680" s="14"/>
      <c r="AD680" s="14"/>
      <c r="AE680" s="14"/>
      <c r="AT680" s="255" t="s">
        <v>225</v>
      </c>
      <c r="AU680" s="255" t="s">
        <v>85</v>
      </c>
      <c r="AV680" s="14" t="s">
        <v>85</v>
      </c>
      <c r="AW680" s="14" t="s">
        <v>38</v>
      </c>
      <c r="AX680" s="14" t="s">
        <v>76</v>
      </c>
      <c r="AY680" s="255" t="s">
        <v>214</v>
      </c>
    </row>
    <row r="681" s="13" customFormat="1">
      <c r="A681" s="13"/>
      <c r="B681" s="234"/>
      <c r="C681" s="235"/>
      <c r="D681" s="236" t="s">
        <v>225</v>
      </c>
      <c r="E681" s="237" t="s">
        <v>32</v>
      </c>
      <c r="F681" s="238" t="s">
        <v>912</v>
      </c>
      <c r="G681" s="235"/>
      <c r="H681" s="237" t="s">
        <v>32</v>
      </c>
      <c r="I681" s="239"/>
      <c r="J681" s="235"/>
      <c r="K681" s="235"/>
      <c r="L681" s="240"/>
      <c r="M681" s="241"/>
      <c r="N681" s="242"/>
      <c r="O681" s="242"/>
      <c r="P681" s="242"/>
      <c r="Q681" s="242"/>
      <c r="R681" s="242"/>
      <c r="S681" s="242"/>
      <c r="T681" s="243"/>
      <c r="U681" s="13"/>
      <c r="V681" s="13"/>
      <c r="W681" s="13"/>
      <c r="X681" s="13"/>
      <c r="Y681" s="13"/>
      <c r="Z681" s="13"/>
      <c r="AA681" s="13"/>
      <c r="AB681" s="13"/>
      <c r="AC681" s="13"/>
      <c r="AD681" s="13"/>
      <c r="AE681" s="13"/>
      <c r="AT681" s="244" t="s">
        <v>225</v>
      </c>
      <c r="AU681" s="244" t="s">
        <v>85</v>
      </c>
      <c r="AV681" s="13" t="s">
        <v>83</v>
      </c>
      <c r="AW681" s="13" t="s">
        <v>38</v>
      </c>
      <c r="AX681" s="13" t="s">
        <v>76</v>
      </c>
      <c r="AY681" s="244" t="s">
        <v>214</v>
      </c>
    </row>
    <row r="682" s="14" customFormat="1">
      <c r="A682" s="14"/>
      <c r="B682" s="245"/>
      <c r="C682" s="246"/>
      <c r="D682" s="236" t="s">
        <v>225</v>
      </c>
      <c r="E682" s="247" t="s">
        <v>32</v>
      </c>
      <c r="F682" s="248" t="s">
        <v>1027</v>
      </c>
      <c r="G682" s="246"/>
      <c r="H682" s="249">
        <v>1.5600000000000001</v>
      </c>
      <c r="I682" s="250"/>
      <c r="J682" s="246"/>
      <c r="K682" s="246"/>
      <c r="L682" s="251"/>
      <c r="M682" s="252"/>
      <c r="N682" s="253"/>
      <c r="O682" s="253"/>
      <c r="P682" s="253"/>
      <c r="Q682" s="253"/>
      <c r="R682" s="253"/>
      <c r="S682" s="253"/>
      <c r="T682" s="254"/>
      <c r="U682" s="14"/>
      <c r="V682" s="14"/>
      <c r="W682" s="14"/>
      <c r="X682" s="14"/>
      <c r="Y682" s="14"/>
      <c r="Z682" s="14"/>
      <c r="AA682" s="14"/>
      <c r="AB682" s="14"/>
      <c r="AC682" s="14"/>
      <c r="AD682" s="14"/>
      <c r="AE682" s="14"/>
      <c r="AT682" s="255" t="s">
        <v>225</v>
      </c>
      <c r="AU682" s="255" t="s">
        <v>85</v>
      </c>
      <c r="AV682" s="14" t="s">
        <v>85</v>
      </c>
      <c r="AW682" s="14" t="s">
        <v>38</v>
      </c>
      <c r="AX682" s="14" t="s">
        <v>76</v>
      </c>
      <c r="AY682" s="255" t="s">
        <v>214</v>
      </c>
    </row>
    <row r="683" s="14" customFormat="1">
      <c r="A683" s="14"/>
      <c r="B683" s="245"/>
      <c r="C683" s="246"/>
      <c r="D683" s="236" t="s">
        <v>225</v>
      </c>
      <c r="E683" s="247" t="s">
        <v>32</v>
      </c>
      <c r="F683" s="248" t="s">
        <v>1028</v>
      </c>
      <c r="G683" s="246"/>
      <c r="H683" s="249">
        <v>4.7400000000000002</v>
      </c>
      <c r="I683" s="250"/>
      <c r="J683" s="246"/>
      <c r="K683" s="246"/>
      <c r="L683" s="251"/>
      <c r="M683" s="252"/>
      <c r="N683" s="253"/>
      <c r="O683" s="253"/>
      <c r="P683" s="253"/>
      <c r="Q683" s="253"/>
      <c r="R683" s="253"/>
      <c r="S683" s="253"/>
      <c r="T683" s="254"/>
      <c r="U683" s="14"/>
      <c r="V683" s="14"/>
      <c r="W683" s="14"/>
      <c r="X683" s="14"/>
      <c r="Y683" s="14"/>
      <c r="Z683" s="14"/>
      <c r="AA683" s="14"/>
      <c r="AB683" s="14"/>
      <c r="AC683" s="14"/>
      <c r="AD683" s="14"/>
      <c r="AE683" s="14"/>
      <c r="AT683" s="255" t="s">
        <v>225</v>
      </c>
      <c r="AU683" s="255" t="s">
        <v>85</v>
      </c>
      <c r="AV683" s="14" t="s">
        <v>85</v>
      </c>
      <c r="AW683" s="14" t="s">
        <v>38</v>
      </c>
      <c r="AX683" s="14" t="s">
        <v>76</v>
      </c>
      <c r="AY683" s="255" t="s">
        <v>214</v>
      </c>
    </row>
    <row r="684" s="14" customFormat="1">
      <c r="A684" s="14"/>
      <c r="B684" s="245"/>
      <c r="C684" s="246"/>
      <c r="D684" s="236" t="s">
        <v>225</v>
      </c>
      <c r="E684" s="247" t="s">
        <v>32</v>
      </c>
      <c r="F684" s="248" t="s">
        <v>1018</v>
      </c>
      <c r="G684" s="246"/>
      <c r="H684" s="249">
        <v>2.1000000000000001</v>
      </c>
      <c r="I684" s="250"/>
      <c r="J684" s="246"/>
      <c r="K684" s="246"/>
      <c r="L684" s="251"/>
      <c r="M684" s="252"/>
      <c r="N684" s="253"/>
      <c r="O684" s="253"/>
      <c r="P684" s="253"/>
      <c r="Q684" s="253"/>
      <c r="R684" s="253"/>
      <c r="S684" s="253"/>
      <c r="T684" s="254"/>
      <c r="U684" s="14"/>
      <c r="V684" s="14"/>
      <c r="W684" s="14"/>
      <c r="X684" s="14"/>
      <c r="Y684" s="14"/>
      <c r="Z684" s="14"/>
      <c r="AA684" s="14"/>
      <c r="AB684" s="14"/>
      <c r="AC684" s="14"/>
      <c r="AD684" s="14"/>
      <c r="AE684" s="14"/>
      <c r="AT684" s="255" t="s">
        <v>225</v>
      </c>
      <c r="AU684" s="255" t="s">
        <v>85</v>
      </c>
      <c r="AV684" s="14" t="s">
        <v>85</v>
      </c>
      <c r="AW684" s="14" t="s">
        <v>38</v>
      </c>
      <c r="AX684" s="14" t="s">
        <v>76</v>
      </c>
      <c r="AY684" s="255" t="s">
        <v>214</v>
      </c>
    </row>
    <row r="685" s="14" customFormat="1">
      <c r="A685" s="14"/>
      <c r="B685" s="245"/>
      <c r="C685" s="246"/>
      <c r="D685" s="236" t="s">
        <v>225</v>
      </c>
      <c r="E685" s="247" t="s">
        <v>32</v>
      </c>
      <c r="F685" s="248" t="s">
        <v>1023</v>
      </c>
      <c r="G685" s="246"/>
      <c r="H685" s="249">
        <v>2.8799999999999999</v>
      </c>
      <c r="I685" s="250"/>
      <c r="J685" s="246"/>
      <c r="K685" s="246"/>
      <c r="L685" s="251"/>
      <c r="M685" s="252"/>
      <c r="N685" s="253"/>
      <c r="O685" s="253"/>
      <c r="P685" s="253"/>
      <c r="Q685" s="253"/>
      <c r="R685" s="253"/>
      <c r="S685" s="253"/>
      <c r="T685" s="254"/>
      <c r="U685" s="14"/>
      <c r="V685" s="14"/>
      <c r="W685" s="14"/>
      <c r="X685" s="14"/>
      <c r="Y685" s="14"/>
      <c r="Z685" s="14"/>
      <c r="AA685" s="14"/>
      <c r="AB685" s="14"/>
      <c r="AC685" s="14"/>
      <c r="AD685" s="14"/>
      <c r="AE685" s="14"/>
      <c r="AT685" s="255" t="s">
        <v>225</v>
      </c>
      <c r="AU685" s="255" t="s">
        <v>85</v>
      </c>
      <c r="AV685" s="14" t="s">
        <v>85</v>
      </c>
      <c r="AW685" s="14" t="s">
        <v>38</v>
      </c>
      <c r="AX685" s="14" t="s">
        <v>76</v>
      </c>
      <c r="AY685" s="255" t="s">
        <v>214</v>
      </c>
    </row>
    <row r="686" s="14" customFormat="1">
      <c r="A686" s="14"/>
      <c r="B686" s="245"/>
      <c r="C686" s="246"/>
      <c r="D686" s="236" t="s">
        <v>225</v>
      </c>
      <c r="E686" s="247" t="s">
        <v>32</v>
      </c>
      <c r="F686" s="248" t="s">
        <v>1024</v>
      </c>
      <c r="G686" s="246"/>
      <c r="H686" s="249">
        <v>3.2999999999999998</v>
      </c>
      <c r="I686" s="250"/>
      <c r="J686" s="246"/>
      <c r="K686" s="246"/>
      <c r="L686" s="251"/>
      <c r="M686" s="252"/>
      <c r="N686" s="253"/>
      <c r="O686" s="253"/>
      <c r="P686" s="253"/>
      <c r="Q686" s="253"/>
      <c r="R686" s="253"/>
      <c r="S686" s="253"/>
      <c r="T686" s="254"/>
      <c r="U686" s="14"/>
      <c r="V686" s="14"/>
      <c r="W686" s="14"/>
      <c r="X686" s="14"/>
      <c r="Y686" s="14"/>
      <c r="Z686" s="14"/>
      <c r="AA686" s="14"/>
      <c r="AB686" s="14"/>
      <c r="AC686" s="14"/>
      <c r="AD686" s="14"/>
      <c r="AE686" s="14"/>
      <c r="AT686" s="255" t="s">
        <v>225</v>
      </c>
      <c r="AU686" s="255" t="s">
        <v>85</v>
      </c>
      <c r="AV686" s="14" t="s">
        <v>85</v>
      </c>
      <c r="AW686" s="14" t="s">
        <v>38</v>
      </c>
      <c r="AX686" s="14" t="s">
        <v>76</v>
      </c>
      <c r="AY686" s="255" t="s">
        <v>214</v>
      </c>
    </row>
    <row r="687" s="14" customFormat="1">
      <c r="A687" s="14"/>
      <c r="B687" s="245"/>
      <c r="C687" s="246"/>
      <c r="D687" s="236" t="s">
        <v>225</v>
      </c>
      <c r="E687" s="247" t="s">
        <v>32</v>
      </c>
      <c r="F687" s="248" t="s">
        <v>1029</v>
      </c>
      <c r="G687" s="246"/>
      <c r="H687" s="249">
        <v>3.3599999999999999</v>
      </c>
      <c r="I687" s="250"/>
      <c r="J687" s="246"/>
      <c r="K687" s="246"/>
      <c r="L687" s="251"/>
      <c r="M687" s="252"/>
      <c r="N687" s="253"/>
      <c r="O687" s="253"/>
      <c r="P687" s="253"/>
      <c r="Q687" s="253"/>
      <c r="R687" s="253"/>
      <c r="S687" s="253"/>
      <c r="T687" s="254"/>
      <c r="U687" s="14"/>
      <c r="V687" s="14"/>
      <c r="W687" s="14"/>
      <c r="X687" s="14"/>
      <c r="Y687" s="14"/>
      <c r="Z687" s="14"/>
      <c r="AA687" s="14"/>
      <c r="AB687" s="14"/>
      <c r="AC687" s="14"/>
      <c r="AD687" s="14"/>
      <c r="AE687" s="14"/>
      <c r="AT687" s="255" t="s">
        <v>225</v>
      </c>
      <c r="AU687" s="255" t="s">
        <v>85</v>
      </c>
      <c r="AV687" s="14" t="s">
        <v>85</v>
      </c>
      <c r="AW687" s="14" t="s">
        <v>38</v>
      </c>
      <c r="AX687" s="14" t="s">
        <v>76</v>
      </c>
      <c r="AY687" s="255" t="s">
        <v>214</v>
      </c>
    </row>
    <row r="688" s="14" customFormat="1">
      <c r="A688" s="14"/>
      <c r="B688" s="245"/>
      <c r="C688" s="246"/>
      <c r="D688" s="236" t="s">
        <v>225</v>
      </c>
      <c r="E688" s="247" t="s">
        <v>32</v>
      </c>
      <c r="F688" s="248" t="s">
        <v>1030</v>
      </c>
      <c r="G688" s="246"/>
      <c r="H688" s="249">
        <v>1.3999999999999999</v>
      </c>
      <c r="I688" s="250"/>
      <c r="J688" s="246"/>
      <c r="K688" s="246"/>
      <c r="L688" s="251"/>
      <c r="M688" s="252"/>
      <c r="N688" s="253"/>
      <c r="O688" s="253"/>
      <c r="P688" s="253"/>
      <c r="Q688" s="253"/>
      <c r="R688" s="253"/>
      <c r="S688" s="253"/>
      <c r="T688" s="254"/>
      <c r="U688" s="14"/>
      <c r="V688" s="14"/>
      <c r="W688" s="14"/>
      <c r="X688" s="14"/>
      <c r="Y688" s="14"/>
      <c r="Z688" s="14"/>
      <c r="AA688" s="14"/>
      <c r="AB688" s="14"/>
      <c r="AC688" s="14"/>
      <c r="AD688" s="14"/>
      <c r="AE688" s="14"/>
      <c r="AT688" s="255" t="s">
        <v>225</v>
      </c>
      <c r="AU688" s="255" t="s">
        <v>85</v>
      </c>
      <c r="AV688" s="14" t="s">
        <v>85</v>
      </c>
      <c r="AW688" s="14" t="s">
        <v>38</v>
      </c>
      <c r="AX688" s="14" t="s">
        <v>76</v>
      </c>
      <c r="AY688" s="255" t="s">
        <v>214</v>
      </c>
    </row>
    <row r="689" s="14" customFormat="1">
      <c r="A689" s="14"/>
      <c r="B689" s="245"/>
      <c r="C689" s="246"/>
      <c r="D689" s="236" t="s">
        <v>225</v>
      </c>
      <c r="E689" s="247" t="s">
        <v>32</v>
      </c>
      <c r="F689" s="248" t="s">
        <v>1032</v>
      </c>
      <c r="G689" s="246"/>
      <c r="H689" s="249">
        <v>3.0800000000000001</v>
      </c>
      <c r="I689" s="250"/>
      <c r="J689" s="246"/>
      <c r="K689" s="246"/>
      <c r="L689" s="251"/>
      <c r="M689" s="252"/>
      <c r="N689" s="253"/>
      <c r="O689" s="253"/>
      <c r="P689" s="253"/>
      <c r="Q689" s="253"/>
      <c r="R689" s="253"/>
      <c r="S689" s="253"/>
      <c r="T689" s="254"/>
      <c r="U689" s="14"/>
      <c r="V689" s="14"/>
      <c r="W689" s="14"/>
      <c r="X689" s="14"/>
      <c r="Y689" s="14"/>
      <c r="Z689" s="14"/>
      <c r="AA689" s="14"/>
      <c r="AB689" s="14"/>
      <c r="AC689" s="14"/>
      <c r="AD689" s="14"/>
      <c r="AE689" s="14"/>
      <c r="AT689" s="255" t="s">
        <v>225</v>
      </c>
      <c r="AU689" s="255" t="s">
        <v>85</v>
      </c>
      <c r="AV689" s="14" t="s">
        <v>85</v>
      </c>
      <c r="AW689" s="14" t="s">
        <v>38</v>
      </c>
      <c r="AX689" s="14" t="s">
        <v>76</v>
      </c>
      <c r="AY689" s="255" t="s">
        <v>214</v>
      </c>
    </row>
    <row r="690" s="14" customFormat="1">
      <c r="A690" s="14"/>
      <c r="B690" s="245"/>
      <c r="C690" s="246"/>
      <c r="D690" s="236" t="s">
        <v>225</v>
      </c>
      <c r="E690" s="247" t="s">
        <v>32</v>
      </c>
      <c r="F690" s="248" t="s">
        <v>1026</v>
      </c>
      <c r="G690" s="246"/>
      <c r="H690" s="249">
        <v>1.76</v>
      </c>
      <c r="I690" s="250"/>
      <c r="J690" s="246"/>
      <c r="K690" s="246"/>
      <c r="L690" s="251"/>
      <c r="M690" s="252"/>
      <c r="N690" s="253"/>
      <c r="O690" s="253"/>
      <c r="P690" s="253"/>
      <c r="Q690" s="253"/>
      <c r="R690" s="253"/>
      <c r="S690" s="253"/>
      <c r="T690" s="254"/>
      <c r="U690" s="14"/>
      <c r="V690" s="14"/>
      <c r="W690" s="14"/>
      <c r="X690" s="14"/>
      <c r="Y690" s="14"/>
      <c r="Z690" s="14"/>
      <c r="AA690" s="14"/>
      <c r="AB690" s="14"/>
      <c r="AC690" s="14"/>
      <c r="AD690" s="14"/>
      <c r="AE690" s="14"/>
      <c r="AT690" s="255" t="s">
        <v>225</v>
      </c>
      <c r="AU690" s="255" t="s">
        <v>85</v>
      </c>
      <c r="AV690" s="14" t="s">
        <v>85</v>
      </c>
      <c r="AW690" s="14" t="s">
        <v>38</v>
      </c>
      <c r="AX690" s="14" t="s">
        <v>76</v>
      </c>
      <c r="AY690" s="255" t="s">
        <v>214</v>
      </c>
    </row>
    <row r="691" s="13" customFormat="1">
      <c r="A691" s="13"/>
      <c r="B691" s="234"/>
      <c r="C691" s="235"/>
      <c r="D691" s="236" t="s">
        <v>225</v>
      </c>
      <c r="E691" s="237" t="s">
        <v>32</v>
      </c>
      <c r="F691" s="238" t="s">
        <v>914</v>
      </c>
      <c r="G691" s="235"/>
      <c r="H691" s="237" t="s">
        <v>32</v>
      </c>
      <c r="I691" s="239"/>
      <c r="J691" s="235"/>
      <c r="K691" s="235"/>
      <c r="L691" s="240"/>
      <c r="M691" s="241"/>
      <c r="N691" s="242"/>
      <c r="O691" s="242"/>
      <c r="P691" s="242"/>
      <c r="Q691" s="242"/>
      <c r="R691" s="242"/>
      <c r="S691" s="242"/>
      <c r="T691" s="243"/>
      <c r="U691" s="13"/>
      <c r="V691" s="13"/>
      <c r="W691" s="13"/>
      <c r="X691" s="13"/>
      <c r="Y691" s="13"/>
      <c r="Z691" s="13"/>
      <c r="AA691" s="13"/>
      <c r="AB691" s="13"/>
      <c r="AC691" s="13"/>
      <c r="AD691" s="13"/>
      <c r="AE691" s="13"/>
      <c r="AT691" s="244" t="s">
        <v>225</v>
      </c>
      <c r="AU691" s="244" t="s">
        <v>85</v>
      </c>
      <c r="AV691" s="13" t="s">
        <v>83</v>
      </c>
      <c r="AW691" s="13" t="s">
        <v>38</v>
      </c>
      <c r="AX691" s="13" t="s">
        <v>76</v>
      </c>
      <c r="AY691" s="244" t="s">
        <v>214</v>
      </c>
    </row>
    <row r="692" s="14" customFormat="1">
      <c r="A692" s="14"/>
      <c r="B692" s="245"/>
      <c r="C692" s="246"/>
      <c r="D692" s="236" t="s">
        <v>225</v>
      </c>
      <c r="E692" s="247" t="s">
        <v>32</v>
      </c>
      <c r="F692" s="248" t="s">
        <v>1033</v>
      </c>
      <c r="G692" s="246"/>
      <c r="H692" s="249">
        <v>0.69999999999999996</v>
      </c>
      <c r="I692" s="250"/>
      <c r="J692" s="246"/>
      <c r="K692" s="246"/>
      <c r="L692" s="251"/>
      <c r="M692" s="252"/>
      <c r="N692" s="253"/>
      <c r="O692" s="253"/>
      <c r="P692" s="253"/>
      <c r="Q692" s="253"/>
      <c r="R692" s="253"/>
      <c r="S692" s="253"/>
      <c r="T692" s="254"/>
      <c r="U692" s="14"/>
      <c r="V692" s="14"/>
      <c r="W692" s="14"/>
      <c r="X692" s="14"/>
      <c r="Y692" s="14"/>
      <c r="Z692" s="14"/>
      <c r="AA692" s="14"/>
      <c r="AB692" s="14"/>
      <c r="AC692" s="14"/>
      <c r="AD692" s="14"/>
      <c r="AE692" s="14"/>
      <c r="AT692" s="255" t="s">
        <v>225</v>
      </c>
      <c r="AU692" s="255" t="s">
        <v>85</v>
      </c>
      <c r="AV692" s="14" t="s">
        <v>85</v>
      </c>
      <c r="AW692" s="14" t="s">
        <v>38</v>
      </c>
      <c r="AX692" s="14" t="s">
        <v>76</v>
      </c>
      <c r="AY692" s="255" t="s">
        <v>214</v>
      </c>
    </row>
    <row r="693" s="14" customFormat="1">
      <c r="A693" s="14"/>
      <c r="B693" s="245"/>
      <c r="C693" s="246"/>
      <c r="D693" s="236" t="s">
        <v>225</v>
      </c>
      <c r="E693" s="247" t="s">
        <v>32</v>
      </c>
      <c r="F693" s="248" t="s">
        <v>1023</v>
      </c>
      <c r="G693" s="246"/>
      <c r="H693" s="249">
        <v>2.8799999999999999</v>
      </c>
      <c r="I693" s="250"/>
      <c r="J693" s="246"/>
      <c r="K693" s="246"/>
      <c r="L693" s="251"/>
      <c r="M693" s="252"/>
      <c r="N693" s="253"/>
      <c r="O693" s="253"/>
      <c r="P693" s="253"/>
      <c r="Q693" s="253"/>
      <c r="R693" s="253"/>
      <c r="S693" s="253"/>
      <c r="T693" s="254"/>
      <c r="U693" s="14"/>
      <c r="V693" s="14"/>
      <c r="W693" s="14"/>
      <c r="X693" s="14"/>
      <c r="Y693" s="14"/>
      <c r="Z693" s="14"/>
      <c r="AA693" s="14"/>
      <c r="AB693" s="14"/>
      <c r="AC693" s="14"/>
      <c r="AD693" s="14"/>
      <c r="AE693" s="14"/>
      <c r="AT693" s="255" t="s">
        <v>225</v>
      </c>
      <c r="AU693" s="255" t="s">
        <v>85</v>
      </c>
      <c r="AV693" s="14" t="s">
        <v>85</v>
      </c>
      <c r="AW693" s="14" t="s">
        <v>38</v>
      </c>
      <c r="AX693" s="14" t="s">
        <v>76</v>
      </c>
      <c r="AY693" s="255" t="s">
        <v>214</v>
      </c>
    </row>
    <row r="694" s="14" customFormat="1">
      <c r="A694" s="14"/>
      <c r="B694" s="245"/>
      <c r="C694" s="246"/>
      <c r="D694" s="236" t="s">
        <v>225</v>
      </c>
      <c r="E694" s="247" t="s">
        <v>32</v>
      </c>
      <c r="F694" s="248" t="s">
        <v>1034</v>
      </c>
      <c r="G694" s="246"/>
      <c r="H694" s="249">
        <v>3.7799999999999998</v>
      </c>
      <c r="I694" s="250"/>
      <c r="J694" s="246"/>
      <c r="K694" s="246"/>
      <c r="L694" s="251"/>
      <c r="M694" s="252"/>
      <c r="N694" s="253"/>
      <c r="O694" s="253"/>
      <c r="P694" s="253"/>
      <c r="Q694" s="253"/>
      <c r="R694" s="253"/>
      <c r="S694" s="253"/>
      <c r="T694" s="254"/>
      <c r="U694" s="14"/>
      <c r="V694" s="14"/>
      <c r="W694" s="14"/>
      <c r="X694" s="14"/>
      <c r="Y694" s="14"/>
      <c r="Z694" s="14"/>
      <c r="AA694" s="14"/>
      <c r="AB694" s="14"/>
      <c r="AC694" s="14"/>
      <c r="AD694" s="14"/>
      <c r="AE694" s="14"/>
      <c r="AT694" s="255" t="s">
        <v>225</v>
      </c>
      <c r="AU694" s="255" t="s">
        <v>85</v>
      </c>
      <c r="AV694" s="14" t="s">
        <v>85</v>
      </c>
      <c r="AW694" s="14" t="s">
        <v>38</v>
      </c>
      <c r="AX694" s="14" t="s">
        <v>76</v>
      </c>
      <c r="AY694" s="255" t="s">
        <v>214</v>
      </c>
    </row>
    <row r="695" s="14" customFormat="1">
      <c r="A695" s="14"/>
      <c r="B695" s="245"/>
      <c r="C695" s="246"/>
      <c r="D695" s="236" t="s">
        <v>225</v>
      </c>
      <c r="E695" s="247" t="s">
        <v>32</v>
      </c>
      <c r="F695" s="248" t="s">
        <v>1035</v>
      </c>
      <c r="G695" s="246"/>
      <c r="H695" s="249">
        <v>1.5600000000000001</v>
      </c>
      <c r="I695" s="250"/>
      <c r="J695" s="246"/>
      <c r="K695" s="246"/>
      <c r="L695" s="251"/>
      <c r="M695" s="252"/>
      <c r="N695" s="253"/>
      <c r="O695" s="253"/>
      <c r="P695" s="253"/>
      <c r="Q695" s="253"/>
      <c r="R695" s="253"/>
      <c r="S695" s="253"/>
      <c r="T695" s="254"/>
      <c r="U695" s="14"/>
      <c r="V695" s="14"/>
      <c r="W695" s="14"/>
      <c r="X695" s="14"/>
      <c r="Y695" s="14"/>
      <c r="Z695" s="14"/>
      <c r="AA695" s="14"/>
      <c r="AB695" s="14"/>
      <c r="AC695" s="14"/>
      <c r="AD695" s="14"/>
      <c r="AE695" s="14"/>
      <c r="AT695" s="255" t="s">
        <v>225</v>
      </c>
      <c r="AU695" s="255" t="s">
        <v>85</v>
      </c>
      <c r="AV695" s="14" t="s">
        <v>85</v>
      </c>
      <c r="AW695" s="14" t="s">
        <v>38</v>
      </c>
      <c r="AX695" s="14" t="s">
        <v>76</v>
      </c>
      <c r="AY695" s="255" t="s">
        <v>214</v>
      </c>
    </row>
    <row r="696" s="14" customFormat="1">
      <c r="A696" s="14"/>
      <c r="B696" s="245"/>
      <c r="C696" s="246"/>
      <c r="D696" s="236" t="s">
        <v>225</v>
      </c>
      <c r="E696" s="247" t="s">
        <v>32</v>
      </c>
      <c r="F696" s="248" t="s">
        <v>1036</v>
      </c>
      <c r="G696" s="246"/>
      <c r="H696" s="249">
        <v>1.9199999999999999</v>
      </c>
      <c r="I696" s="250"/>
      <c r="J696" s="246"/>
      <c r="K696" s="246"/>
      <c r="L696" s="251"/>
      <c r="M696" s="252"/>
      <c r="N696" s="253"/>
      <c r="O696" s="253"/>
      <c r="P696" s="253"/>
      <c r="Q696" s="253"/>
      <c r="R696" s="253"/>
      <c r="S696" s="253"/>
      <c r="T696" s="254"/>
      <c r="U696" s="14"/>
      <c r="V696" s="14"/>
      <c r="W696" s="14"/>
      <c r="X696" s="14"/>
      <c r="Y696" s="14"/>
      <c r="Z696" s="14"/>
      <c r="AA696" s="14"/>
      <c r="AB696" s="14"/>
      <c r="AC696" s="14"/>
      <c r="AD696" s="14"/>
      <c r="AE696" s="14"/>
      <c r="AT696" s="255" t="s">
        <v>225</v>
      </c>
      <c r="AU696" s="255" t="s">
        <v>85</v>
      </c>
      <c r="AV696" s="14" t="s">
        <v>85</v>
      </c>
      <c r="AW696" s="14" t="s">
        <v>38</v>
      </c>
      <c r="AX696" s="14" t="s">
        <v>76</v>
      </c>
      <c r="AY696" s="255" t="s">
        <v>214</v>
      </c>
    </row>
    <row r="697" s="14" customFormat="1">
      <c r="A697" s="14"/>
      <c r="B697" s="245"/>
      <c r="C697" s="246"/>
      <c r="D697" s="236" t="s">
        <v>225</v>
      </c>
      <c r="E697" s="247" t="s">
        <v>32</v>
      </c>
      <c r="F697" s="248" t="s">
        <v>1037</v>
      </c>
      <c r="G697" s="246"/>
      <c r="H697" s="249">
        <v>3.8399999999999999</v>
      </c>
      <c r="I697" s="250"/>
      <c r="J697" s="246"/>
      <c r="K697" s="246"/>
      <c r="L697" s="251"/>
      <c r="M697" s="252"/>
      <c r="N697" s="253"/>
      <c r="O697" s="253"/>
      <c r="P697" s="253"/>
      <c r="Q697" s="253"/>
      <c r="R697" s="253"/>
      <c r="S697" s="253"/>
      <c r="T697" s="254"/>
      <c r="U697" s="14"/>
      <c r="V697" s="14"/>
      <c r="W697" s="14"/>
      <c r="X697" s="14"/>
      <c r="Y697" s="14"/>
      <c r="Z697" s="14"/>
      <c r="AA697" s="14"/>
      <c r="AB697" s="14"/>
      <c r="AC697" s="14"/>
      <c r="AD697" s="14"/>
      <c r="AE697" s="14"/>
      <c r="AT697" s="255" t="s">
        <v>225</v>
      </c>
      <c r="AU697" s="255" t="s">
        <v>85</v>
      </c>
      <c r="AV697" s="14" t="s">
        <v>85</v>
      </c>
      <c r="AW697" s="14" t="s">
        <v>38</v>
      </c>
      <c r="AX697" s="14" t="s">
        <v>76</v>
      </c>
      <c r="AY697" s="255" t="s">
        <v>214</v>
      </c>
    </row>
    <row r="698" s="14" customFormat="1">
      <c r="A698" s="14"/>
      <c r="B698" s="245"/>
      <c r="C698" s="246"/>
      <c r="D698" s="236" t="s">
        <v>225</v>
      </c>
      <c r="E698" s="247" t="s">
        <v>32</v>
      </c>
      <c r="F698" s="248" t="s">
        <v>1033</v>
      </c>
      <c r="G698" s="246"/>
      <c r="H698" s="249">
        <v>0.69999999999999996</v>
      </c>
      <c r="I698" s="250"/>
      <c r="J698" s="246"/>
      <c r="K698" s="246"/>
      <c r="L698" s="251"/>
      <c r="M698" s="252"/>
      <c r="N698" s="253"/>
      <c r="O698" s="253"/>
      <c r="P698" s="253"/>
      <c r="Q698" s="253"/>
      <c r="R698" s="253"/>
      <c r="S698" s="253"/>
      <c r="T698" s="254"/>
      <c r="U698" s="14"/>
      <c r="V698" s="14"/>
      <c r="W698" s="14"/>
      <c r="X698" s="14"/>
      <c r="Y698" s="14"/>
      <c r="Z698" s="14"/>
      <c r="AA698" s="14"/>
      <c r="AB698" s="14"/>
      <c r="AC698" s="14"/>
      <c r="AD698" s="14"/>
      <c r="AE698" s="14"/>
      <c r="AT698" s="255" t="s">
        <v>225</v>
      </c>
      <c r="AU698" s="255" t="s">
        <v>85</v>
      </c>
      <c r="AV698" s="14" t="s">
        <v>85</v>
      </c>
      <c r="AW698" s="14" t="s">
        <v>38</v>
      </c>
      <c r="AX698" s="14" t="s">
        <v>76</v>
      </c>
      <c r="AY698" s="255" t="s">
        <v>214</v>
      </c>
    </row>
    <row r="699" s="14" customFormat="1">
      <c r="A699" s="14"/>
      <c r="B699" s="245"/>
      <c r="C699" s="246"/>
      <c r="D699" s="236" t="s">
        <v>225</v>
      </c>
      <c r="E699" s="247" t="s">
        <v>32</v>
      </c>
      <c r="F699" s="248" t="s">
        <v>1038</v>
      </c>
      <c r="G699" s="246"/>
      <c r="H699" s="249">
        <v>1.0600000000000001</v>
      </c>
      <c r="I699" s="250"/>
      <c r="J699" s="246"/>
      <c r="K699" s="246"/>
      <c r="L699" s="251"/>
      <c r="M699" s="252"/>
      <c r="N699" s="253"/>
      <c r="O699" s="253"/>
      <c r="P699" s="253"/>
      <c r="Q699" s="253"/>
      <c r="R699" s="253"/>
      <c r="S699" s="253"/>
      <c r="T699" s="254"/>
      <c r="U699" s="14"/>
      <c r="V699" s="14"/>
      <c r="W699" s="14"/>
      <c r="X699" s="14"/>
      <c r="Y699" s="14"/>
      <c r="Z699" s="14"/>
      <c r="AA699" s="14"/>
      <c r="AB699" s="14"/>
      <c r="AC699" s="14"/>
      <c r="AD699" s="14"/>
      <c r="AE699" s="14"/>
      <c r="AT699" s="255" t="s">
        <v>225</v>
      </c>
      <c r="AU699" s="255" t="s">
        <v>85</v>
      </c>
      <c r="AV699" s="14" t="s">
        <v>85</v>
      </c>
      <c r="AW699" s="14" t="s">
        <v>38</v>
      </c>
      <c r="AX699" s="14" t="s">
        <v>76</v>
      </c>
      <c r="AY699" s="255" t="s">
        <v>214</v>
      </c>
    </row>
    <row r="700" s="14" customFormat="1">
      <c r="A700" s="14"/>
      <c r="B700" s="245"/>
      <c r="C700" s="246"/>
      <c r="D700" s="236" t="s">
        <v>225</v>
      </c>
      <c r="E700" s="247" t="s">
        <v>32</v>
      </c>
      <c r="F700" s="248" t="s">
        <v>1026</v>
      </c>
      <c r="G700" s="246"/>
      <c r="H700" s="249">
        <v>1.76</v>
      </c>
      <c r="I700" s="250"/>
      <c r="J700" s="246"/>
      <c r="K700" s="246"/>
      <c r="L700" s="251"/>
      <c r="M700" s="252"/>
      <c r="N700" s="253"/>
      <c r="O700" s="253"/>
      <c r="P700" s="253"/>
      <c r="Q700" s="253"/>
      <c r="R700" s="253"/>
      <c r="S700" s="253"/>
      <c r="T700" s="254"/>
      <c r="U700" s="14"/>
      <c r="V700" s="14"/>
      <c r="W700" s="14"/>
      <c r="X700" s="14"/>
      <c r="Y700" s="14"/>
      <c r="Z700" s="14"/>
      <c r="AA700" s="14"/>
      <c r="AB700" s="14"/>
      <c r="AC700" s="14"/>
      <c r="AD700" s="14"/>
      <c r="AE700" s="14"/>
      <c r="AT700" s="255" t="s">
        <v>225</v>
      </c>
      <c r="AU700" s="255" t="s">
        <v>85</v>
      </c>
      <c r="AV700" s="14" t="s">
        <v>85</v>
      </c>
      <c r="AW700" s="14" t="s">
        <v>38</v>
      </c>
      <c r="AX700" s="14" t="s">
        <v>76</v>
      </c>
      <c r="AY700" s="255" t="s">
        <v>214</v>
      </c>
    </row>
    <row r="701" s="14" customFormat="1">
      <c r="A701" s="14"/>
      <c r="B701" s="245"/>
      <c r="C701" s="246"/>
      <c r="D701" s="236" t="s">
        <v>225</v>
      </c>
      <c r="E701" s="247" t="s">
        <v>32</v>
      </c>
      <c r="F701" s="248" t="s">
        <v>979</v>
      </c>
      <c r="G701" s="246"/>
      <c r="H701" s="249">
        <v>134</v>
      </c>
      <c r="I701" s="250"/>
      <c r="J701" s="246"/>
      <c r="K701" s="246"/>
      <c r="L701" s="251"/>
      <c r="M701" s="252"/>
      <c r="N701" s="253"/>
      <c r="O701" s="253"/>
      <c r="P701" s="253"/>
      <c r="Q701" s="253"/>
      <c r="R701" s="253"/>
      <c r="S701" s="253"/>
      <c r="T701" s="254"/>
      <c r="U701" s="14"/>
      <c r="V701" s="14"/>
      <c r="W701" s="14"/>
      <c r="X701" s="14"/>
      <c r="Y701" s="14"/>
      <c r="Z701" s="14"/>
      <c r="AA701" s="14"/>
      <c r="AB701" s="14"/>
      <c r="AC701" s="14"/>
      <c r="AD701" s="14"/>
      <c r="AE701" s="14"/>
      <c r="AT701" s="255" t="s">
        <v>225</v>
      </c>
      <c r="AU701" s="255" t="s">
        <v>85</v>
      </c>
      <c r="AV701" s="14" t="s">
        <v>85</v>
      </c>
      <c r="AW701" s="14" t="s">
        <v>38</v>
      </c>
      <c r="AX701" s="14" t="s">
        <v>76</v>
      </c>
      <c r="AY701" s="255" t="s">
        <v>214</v>
      </c>
    </row>
    <row r="702" s="14" customFormat="1">
      <c r="A702" s="14"/>
      <c r="B702" s="245"/>
      <c r="C702" s="246"/>
      <c r="D702" s="236" t="s">
        <v>225</v>
      </c>
      <c r="E702" s="247" t="s">
        <v>32</v>
      </c>
      <c r="F702" s="248" t="s">
        <v>980</v>
      </c>
      <c r="G702" s="246"/>
      <c r="H702" s="249">
        <v>59</v>
      </c>
      <c r="I702" s="250"/>
      <c r="J702" s="246"/>
      <c r="K702" s="246"/>
      <c r="L702" s="251"/>
      <c r="M702" s="252"/>
      <c r="N702" s="253"/>
      <c r="O702" s="253"/>
      <c r="P702" s="253"/>
      <c r="Q702" s="253"/>
      <c r="R702" s="253"/>
      <c r="S702" s="253"/>
      <c r="T702" s="254"/>
      <c r="U702" s="14"/>
      <c r="V702" s="14"/>
      <c r="W702" s="14"/>
      <c r="X702" s="14"/>
      <c r="Y702" s="14"/>
      <c r="Z702" s="14"/>
      <c r="AA702" s="14"/>
      <c r="AB702" s="14"/>
      <c r="AC702" s="14"/>
      <c r="AD702" s="14"/>
      <c r="AE702" s="14"/>
      <c r="AT702" s="255" t="s">
        <v>225</v>
      </c>
      <c r="AU702" s="255" t="s">
        <v>85</v>
      </c>
      <c r="AV702" s="14" t="s">
        <v>85</v>
      </c>
      <c r="AW702" s="14" t="s">
        <v>38</v>
      </c>
      <c r="AX702" s="14" t="s">
        <v>76</v>
      </c>
      <c r="AY702" s="255" t="s">
        <v>214</v>
      </c>
    </row>
    <row r="703" s="15" customFormat="1">
      <c r="A703" s="15"/>
      <c r="B703" s="256"/>
      <c r="C703" s="257"/>
      <c r="D703" s="236" t="s">
        <v>225</v>
      </c>
      <c r="E703" s="258" t="s">
        <v>32</v>
      </c>
      <c r="F703" s="259" t="s">
        <v>256</v>
      </c>
      <c r="G703" s="257"/>
      <c r="H703" s="260">
        <v>1818.6599999999996</v>
      </c>
      <c r="I703" s="261"/>
      <c r="J703" s="257"/>
      <c r="K703" s="257"/>
      <c r="L703" s="262"/>
      <c r="M703" s="263"/>
      <c r="N703" s="264"/>
      <c r="O703" s="264"/>
      <c r="P703" s="264"/>
      <c r="Q703" s="264"/>
      <c r="R703" s="264"/>
      <c r="S703" s="264"/>
      <c r="T703" s="265"/>
      <c r="U703" s="15"/>
      <c r="V703" s="15"/>
      <c r="W703" s="15"/>
      <c r="X703" s="15"/>
      <c r="Y703" s="15"/>
      <c r="Z703" s="15"/>
      <c r="AA703" s="15"/>
      <c r="AB703" s="15"/>
      <c r="AC703" s="15"/>
      <c r="AD703" s="15"/>
      <c r="AE703" s="15"/>
      <c r="AT703" s="266" t="s">
        <v>225</v>
      </c>
      <c r="AU703" s="266" t="s">
        <v>85</v>
      </c>
      <c r="AV703" s="15" t="s">
        <v>215</v>
      </c>
      <c r="AW703" s="15" t="s">
        <v>38</v>
      </c>
      <c r="AX703" s="15" t="s">
        <v>83</v>
      </c>
      <c r="AY703" s="266" t="s">
        <v>214</v>
      </c>
    </row>
    <row r="704" s="2" customFormat="1" ht="24.15" customHeight="1">
      <c r="A704" s="42"/>
      <c r="B704" s="43"/>
      <c r="C704" s="216" t="s">
        <v>559</v>
      </c>
      <c r="D704" s="216" t="s">
        <v>217</v>
      </c>
      <c r="E704" s="217" t="s">
        <v>1172</v>
      </c>
      <c r="F704" s="218" t="s">
        <v>1173</v>
      </c>
      <c r="G704" s="219" t="s">
        <v>220</v>
      </c>
      <c r="H704" s="220">
        <v>256</v>
      </c>
      <c r="I704" s="221"/>
      <c r="J704" s="222">
        <f>ROUND(I704*H704,2)</f>
        <v>0</v>
      </c>
      <c r="K704" s="218" t="s">
        <v>221</v>
      </c>
      <c r="L704" s="48"/>
      <c r="M704" s="223" t="s">
        <v>32</v>
      </c>
      <c r="N704" s="224" t="s">
        <v>47</v>
      </c>
      <c r="O704" s="88"/>
      <c r="P704" s="225">
        <f>O704*H704</f>
        <v>0</v>
      </c>
      <c r="Q704" s="225">
        <v>0</v>
      </c>
      <c r="R704" s="225">
        <f>Q704*H704</f>
        <v>0</v>
      </c>
      <c r="S704" s="225">
        <v>0.039</v>
      </c>
      <c r="T704" s="226">
        <f>S704*H704</f>
        <v>9.984</v>
      </c>
      <c r="U704" s="42"/>
      <c r="V704" s="42"/>
      <c r="W704" s="42"/>
      <c r="X704" s="42"/>
      <c r="Y704" s="42"/>
      <c r="Z704" s="42"/>
      <c r="AA704" s="42"/>
      <c r="AB704" s="42"/>
      <c r="AC704" s="42"/>
      <c r="AD704" s="42"/>
      <c r="AE704" s="42"/>
      <c r="AR704" s="227" t="s">
        <v>215</v>
      </c>
      <c r="AT704" s="227" t="s">
        <v>217</v>
      </c>
      <c r="AU704" s="227" t="s">
        <v>85</v>
      </c>
      <c r="AY704" s="20" t="s">
        <v>214</v>
      </c>
      <c r="BE704" s="228">
        <f>IF(N704="základní",J704,0)</f>
        <v>0</v>
      </c>
      <c r="BF704" s="228">
        <f>IF(N704="snížená",J704,0)</f>
        <v>0</v>
      </c>
      <c r="BG704" s="228">
        <f>IF(N704="zákl. přenesená",J704,0)</f>
        <v>0</v>
      </c>
      <c r="BH704" s="228">
        <f>IF(N704="sníž. přenesená",J704,0)</f>
        <v>0</v>
      </c>
      <c r="BI704" s="228">
        <f>IF(N704="nulová",J704,0)</f>
        <v>0</v>
      </c>
      <c r="BJ704" s="20" t="s">
        <v>83</v>
      </c>
      <c r="BK704" s="228">
        <f>ROUND(I704*H704,2)</f>
        <v>0</v>
      </c>
      <c r="BL704" s="20" t="s">
        <v>215</v>
      </c>
      <c r="BM704" s="227" t="s">
        <v>1174</v>
      </c>
    </row>
    <row r="705" s="2" customFormat="1">
      <c r="A705" s="42"/>
      <c r="B705" s="43"/>
      <c r="C705" s="44"/>
      <c r="D705" s="229" t="s">
        <v>223</v>
      </c>
      <c r="E705" s="44"/>
      <c r="F705" s="230" t="s">
        <v>1175</v>
      </c>
      <c r="G705" s="44"/>
      <c r="H705" s="44"/>
      <c r="I705" s="231"/>
      <c r="J705" s="44"/>
      <c r="K705" s="44"/>
      <c r="L705" s="48"/>
      <c r="M705" s="232"/>
      <c r="N705" s="233"/>
      <c r="O705" s="88"/>
      <c r="P705" s="88"/>
      <c r="Q705" s="88"/>
      <c r="R705" s="88"/>
      <c r="S705" s="88"/>
      <c r="T705" s="89"/>
      <c r="U705" s="42"/>
      <c r="V705" s="42"/>
      <c r="W705" s="42"/>
      <c r="X705" s="42"/>
      <c r="Y705" s="42"/>
      <c r="Z705" s="42"/>
      <c r="AA705" s="42"/>
      <c r="AB705" s="42"/>
      <c r="AC705" s="42"/>
      <c r="AD705" s="42"/>
      <c r="AE705" s="42"/>
      <c r="AT705" s="20" t="s">
        <v>223</v>
      </c>
      <c r="AU705" s="20" t="s">
        <v>85</v>
      </c>
    </row>
    <row r="706" s="13" customFormat="1">
      <c r="A706" s="13"/>
      <c r="B706" s="234"/>
      <c r="C706" s="235"/>
      <c r="D706" s="236" t="s">
        <v>225</v>
      </c>
      <c r="E706" s="237" t="s">
        <v>32</v>
      </c>
      <c r="F706" s="238" t="s">
        <v>1176</v>
      </c>
      <c r="G706" s="235"/>
      <c r="H706" s="237" t="s">
        <v>32</v>
      </c>
      <c r="I706" s="239"/>
      <c r="J706" s="235"/>
      <c r="K706" s="235"/>
      <c r="L706" s="240"/>
      <c r="M706" s="241"/>
      <c r="N706" s="242"/>
      <c r="O706" s="242"/>
      <c r="P706" s="242"/>
      <c r="Q706" s="242"/>
      <c r="R706" s="242"/>
      <c r="S706" s="242"/>
      <c r="T706" s="243"/>
      <c r="U706" s="13"/>
      <c r="V706" s="13"/>
      <c r="W706" s="13"/>
      <c r="X706" s="13"/>
      <c r="Y706" s="13"/>
      <c r="Z706" s="13"/>
      <c r="AA706" s="13"/>
      <c r="AB706" s="13"/>
      <c r="AC706" s="13"/>
      <c r="AD706" s="13"/>
      <c r="AE706" s="13"/>
      <c r="AT706" s="244" t="s">
        <v>225</v>
      </c>
      <c r="AU706" s="244" t="s">
        <v>85</v>
      </c>
      <c r="AV706" s="13" t="s">
        <v>83</v>
      </c>
      <c r="AW706" s="13" t="s">
        <v>38</v>
      </c>
      <c r="AX706" s="13" t="s">
        <v>76</v>
      </c>
      <c r="AY706" s="244" t="s">
        <v>214</v>
      </c>
    </row>
    <row r="707" s="14" customFormat="1">
      <c r="A707" s="14"/>
      <c r="B707" s="245"/>
      <c r="C707" s="246"/>
      <c r="D707" s="236" t="s">
        <v>225</v>
      </c>
      <c r="E707" s="247" t="s">
        <v>32</v>
      </c>
      <c r="F707" s="248" t="s">
        <v>1177</v>
      </c>
      <c r="G707" s="246"/>
      <c r="H707" s="249">
        <v>256</v>
      </c>
      <c r="I707" s="250"/>
      <c r="J707" s="246"/>
      <c r="K707" s="246"/>
      <c r="L707" s="251"/>
      <c r="M707" s="252"/>
      <c r="N707" s="253"/>
      <c r="O707" s="253"/>
      <c r="P707" s="253"/>
      <c r="Q707" s="253"/>
      <c r="R707" s="253"/>
      <c r="S707" s="253"/>
      <c r="T707" s="254"/>
      <c r="U707" s="14"/>
      <c r="V707" s="14"/>
      <c r="W707" s="14"/>
      <c r="X707" s="14"/>
      <c r="Y707" s="14"/>
      <c r="Z707" s="14"/>
      <c r="AA707" s="14"/>
      <c r="AB707" s="14"/>
      <c r="AC707" s="14"/>
      <c r="AD707" s="14"/>
      <c r="AE707" s="14"/>
      <c r="AT707" s="255" t="s">
        <v>225</v>
      </c>
      <c r="AU707" s="255" t="s">
        <v>85</v>
      </c>
      <c r="AV707" s="14" t="s">
        <v>85</v>
      </c>
      <c r="AW707" s="14" t="s">
        <v>38</v>
      </c>
      <c r="AX707" s="14" t="s">
        <v>83</v>
      </c>
      <c r="AY707" s="255" t="s">
        <v>214</v>
      </c>
    </row>
    <row r="708" s="2" customFormat="1" ht="33" customHeight="1">
      <c r="A708" s="42"/>
      <c r="B708" s="43"/>
      <c r="C708" s="216" t="s">
        <v>565</v>
      </c>
      <c r="D708" s="216" t="s">
        <v>217</v>
      </c>
      <c r="E708" s="217" t="s">
        <v>1178</v>
      </c>
      <c r="F708" s="218" t="s">
        <v>1179</v>
      </c>
      <c r="G708" s="219" t="s">
        <v>670</v>
      </c>
      <c r="H708" s="220">
        <v>5</v>
      </c>
      <c r="I708" s="221"/>
      <c r="J708" s="222">
        <f>ROUND(I708*H708,2)</f>
        <v>0</v>
      </c>
      <c r="K708" s="218" t="s">
        <v>32</v>
      </c>
      <c r="L708" s="48"/>
      <c r="M708" s="223" t="s">
        <v>32</v>
      </c>
      <c r="N708" s="224" t="s">
        <v>47</v>
      </c>
      <c r="O708" s="88"/>
      <c r="P708" s="225">
        <f>O708*H708</f>
        <v>0</v>
      </c>
      <c r="Q708" s="225">
        <v>0</v>
      </c>
      <c r="R708" s="225">
        <f>Q708*H708</f>
        <v>0</v>
      </c>
      <c r="S708" s="225">
        <v>0.039</v>
      </c>
      <c r="T708" s="226">
        <f>S708*H708</f>
        <v>0.19500000000000001</v>
      </c>
      <c r="U708" s="42"/>
      <c r="V708" s="42"/>
      <c r="W708" s="42"/>
      <c r="X708" s="42"/>
      <c r="Y708" s="42"/>
      <c r="Z708" s="42"/>
      <c r="AA708" s="42"/>
      <c r="AB708" s="42"/>
      <c r="AC708" s="42"/>
      <c r="AD708" s="42"/>
      <c r="AE708" s="42"/>
      <c r="AR708" s="227" t="s">
        <v>215</v>
      </c>
      <c r="AT708" s="227" t="s">
        <v>217</v>
      </c>
      <c r="AU708" s="227" t="s">
        <v>85</v>
      </c>
      <c r="AY708" s="20" t="s">
        <v>214</v>
      </c>
      <c r="BE708" s="228">
        <f>IF(N708="základní",J708,0)</f>
        <v>0</v>
      </c>
      <c r="BF708" s="228">
        <f>IF(N708="snížená",J708,0)</f>
        <v>0</v>
      </c>
      <c r="BG708" s="228">
        <f>IF(N708="zákl. přenesená",J708,0)</f>
        <v>0</v>
      </c>
      <c r="BH708" s="228">
        <f>IF(N708="sníž. přenesená",J708,0)</f>
        <v>0</v>
      </c>
      <c r="BI708" s="228">
        <f>IF(N708="nulová",J708,0)</f>
        <v>0</v>
      </c>
      <c r="BJ708" s="20" t="s">
        <v>83</v>
      </c>
      <c r="BK708" s="228">
        <f>ROUND(I708*H708,2)</f>
        <v>0</v>
      </c>
      <c r="BL708" s="20" t="s">
        <v>215</v>
      </c>
      <c r="BM708" s="227" t="s">
        <v>1180</v>
      </c>
    </row>
    <row r="709" s="12" customFormat="1" ht="22.8" customHeight="1">
      <c r="A709" s="12"/>
      <c r="B709" s="200"/>
      <c r="C709" s="201"/>
      <c r="D709" s="202" t="s">
        <v>75</v>
      </c>
      <c r="E709" s="214" t="s">
        <v>446</v>
      </c>
      <c r="F709" s="214" t="s">
        <v>447</v>
      </c>
      <c r="G709" s="201"/>
      <c r="H709" s="201"/>
      <c r="I709" s="204"/>
      <c r="J709" s="215">
        <f>BK709</f>
        <v>0</v>
      </c>
      <c r="K709" s="201"/>
      <c r="L709" s="206"/>
      <c r="M709" s="207"/>
      <c r="N709" s="208"/>
      <c r="O709" s="208"/>
      <c r="P709" s="209">
        <f>SUM(P710:P720)</f>
        <v>0</v>
      </c>
      <c r="Q709" s="208"/>
      <c r="R709" s="209">
        <f>SUM(R710:R720)</f>
        <v>0</v>
      </c>
      <c r="S709" s="208"/>
      <c r="T709" s="210">
        <f>SUM(T710:T720)</f>
        <v>0</v>
      </c>
      <c r="U709" s="12"/>
      <c r="V709" s="12"/>
      <c r="W709" s="12"/>
      <c r="X709" s="12"/>
      <c r="Y709" s="12"/>
      <c r="Z709" s="12"/>
      <c r="AA709" s="12"/>
      <c r="AB709" s="12"/>
      <c r="AC709" s="12"/>
      <c r="AD709" s="12"/>
      <c r="AE709" s="12"/>
      <c r="AR709" s="211" t="s">
        <v>83</v>
      </c>
      <c r="AT709" s="212" t="s">
        <v>75</v>
      </c>
      <c r="AU709" s="212" t="s">
        <v>83</v>
      </c>
      <c r="AY709" s="211" t="s">
        <v>214</v>
      </c>
      <c r="BK709" s="213">
        <f>SUM(BK710:BK720)</f>
        <v>0</v>
      </c>
    </row>
    <row r="710" s="2" customFormat="1" ht="16.5" customHeight="1">
      <c r="A710" s="42"/>
      <c r="B710" s="43"/>
      <c r="C710" s="216" t="s">
        <v>571</v>
      </c>
      <c r="D710" s="216" t="s">
        <v>217</v>
      </c>
      <c r="E710" s="217" t="s">
        <v>1181</v>
      </c>
      <c r="F710" s="218" t="s">
        <v>1182</v>
      </c>
      <c r="G710" s="219" t="s">
        <v>241</v>
      </c>
      <c r="H710" s="220">
        <v>9.984</v>
      </c>
      <c r="I710" s="221"/>
      <c r="J710" s="222">
        <f>ROUND(I710*H710,2)</f>
        <v>0</v>
      </c>
      <c r="K710" s="218" t="s">
        <v>221</v>
      </c>
      <c r="L710" s="48"/>
      <c r="M710" s="223" t="s">
        <v>32</v>
      </c>
      <c r="N710" s="224" t="s">
        <v>47</v>
      </c>
      <c r="O710" s="88"/>
      <c r="P710" s="225">
        <f>O710*H710</f>
        <v>0</v>
      </c>
      <c r="Q710" s="225">
        <v>0</v>
      </c>
      <c r="R710" s="225">
        <f>Q710*H710</f>
        <v>0</v>
      </c>
      <c r="S710" s="225">
        <v>0</v>
      </c>
      <c r="T710" s="226">
        <f>S710*H710</f>
        <v>0</v>
      </c>
      <c r="U710" s="42"/>
      <c r="V710" s="42"/>
      <c r="W710" s="42"/>
      <c r="X710" s="42"/>
      <c r="Y710" s="42"/>
      <c r="Z710" s="42"/>
      <c r="AA710" s="42"/>
      <c r="AB710" s="42"/>
      <c r="AC710" s="42"/>
      <c r="AD710" s="42"/>
      <c r="AE710" s="42"/>
      <c r="AR710" s="227" t="s">
        <v>215</v>
      </c>
      <c r="AT710" s="227" t="s">
        <v>217</v>
      </c>
      <c r="AU710" s="227" t="s">
        <v>85</v>
      </c>
      <c r="AY710" s="20" t="s">
        <v>214</v>
      </c>
      <c r="BE710" s="228">
        <f>IF(N710="základní",J710,0)</f>
        <v>0</v>
      </c>
      <c r="BF710" s="228">
        <f>IF(N710="snížená",J710,0)</f>
        <v>0</v>
      </c>
      <c r="BG710" s="228">
        <f>IF(N710="zákl. přenesená",J710,0)</f>
        <v>0</v>
      </c>
      <c r="BH710" s="228">
        <f>IF(N710="sníž. přenesená",J710,0)</f>
        <v>0</v>
      </c>
      <c r="BI710" s="228">
        <f>IF(N710="nulová",J710,0)</f>
        <v>0</v>
      </c>
      <c r="BJ710" s="20" t="s">
        <v>83</v>
      </c>
      <c r="BK710" s="228">
        <f>ROUND(I710*H710,2)</f>
        <v>0</v>
      </c>
      <c r="BL710" s="20" t="s">
        <v>215</v>
      </c>
      <c r="BM710" s="227" t="s">
        <v>1183</v>
      </c>
    </row>
    <row r="711" s="2" customFormat="1">
      <c r="A711" s="42"/>
      <c r="B711" s="43"/>
      <c r="C711" s="44"/>
      <c r="D711" s="229" t="s">
        <v>223</v>
      </c>
      <c r="E711" s="44"/>
      <c r="F711" s="230" t="s">
        <v>1184</v>
      </c>
      <c r="G711" s="44"/>
      <c r="H711" s="44"/>
      <c r="I711" s="231"/>
      <c r="J711" s="44"/>
      <c r="K711" s="44"/>
      <c r="L711" s="48"/>
      <c r="M711" s="232"/>
      <c r="N711" s="233"/>
      <c r="O711" s="88"/>
      <c r="P711" s="88"/>
      <c r="Q711" s="88"/>
      <c r="R711" s="88"/>
      <c r="S711" s="88"/>
      <c r="T711" s="89"/>
      <c r="U711" s="42"/>
      <c r="V711" s="42"/>
      <c r="W711" s="42"/>
      <c r="X711" s="42"/>
      <c r="Y711" s="42"/>
      <c r="Z711" s="42"/>
      <c r="AA711" s="42"/>
      <c r="AB711" s="42"/>
      <c r="AC711" s="42"/>
      <c r="AD711" s="42"/>
      <c r="AE711" s="42"/>
      <c r="AT711" s="20" t="s">
        <v>223</v>
      </c>
      <c r="AU711" s="20" t="s">
        <v>85</v>
      </c>
    </row>
    <row r="712" s="2" customFormat="1">
      <c r="A712" s="42"/>
      <c r="B712" s="43"/>
      <c r="C712" s="44"/>
      <c r="D712" s="236" t="s">
        <v>283</v>
      </c>
      <c r="E712" s="44"/>
      <c r="F712" s="267" t="s">
        <v>1185</v>
      </c>
      <c r="G712" s="44"/>
      <c r="H712" s="44"/>
      <c r="I712" s="231"/>
      <c r="J712" s="44"/>
      <c r="K712" s="44"/>
      <c r="L712" s="48"/>
      <c r="M712" s="232"/>
      <c r="N712" s="233"/>
      <c r="O712" s="88"/>
      <c r="P712" s="88"/>
      <c r="Q712" s="88"/>
      <c r="R712" s="88"/>
      <c r="S712" s="88"/>
      <c r="T712" s="89"/>
      <c r="U712" s="42"/>
      <c r="V712" s="42"/>
      <c r="W712" s="42"/>
      <c r="X712" s="42"/>
      <c r="Y712" s="42"/>
      <c r="Z712" s="42"/>
      <c r="AA712" s="42"/>
      <c r="AB712" s="42"/>
      <c r="AC712" s="42"/>
      <c r="AD712" s="42"/>
      <c r="AE712" s="42"/>
      <c r="AT712" s="20" t="s">
        <v>283</v>
      </c>
      <c r="AU712" s="20" t="s">
        <v>85</v>
      </c>
    </row>
    <row r="713" s="2" customFormat="1" ht="33" customHeight="1">
      <c r="A713" s="42"/>
      <c r="B713" s="43"/>
      <c r="C713" s="216" t="s">
        <v>576</v>
      </c>
      <c r="D713" s="216" t="s">
        <v>217</v>
      </c>
      <c r="E713" s="217" t="s">
        <v>1186</v>
      </c>
      <c r="F713" s="218" t="s">
        <v>1187</v>
      </c>
      <c r="G713" s="219" t="s">
        <v>241</v>
      </c>
      <c r="H713" s="220">
        <v>127.84099999999999</v>
      </c>
      <c r="I713" s="221"/>
      <c r="J713" s="222">
        <f>ROUND(I713*H713,2)</f>
        <v>0</v>
      </c>
      <c r="K713" s="218" t="s">
        <v>221</v>
      </c>
      <c r="L713" s="48"/>
      <c r="M713" s="223" t="s">
        <v>32</v>
      </c>
      <c r="N713" s="224" t="s">
        <v>47</v>
      </c>
      <c r="O713" s="88"/>
      <c r="P713" s="225">
        <f>O713*H713</f>
        <v>0</v>
      </c>
      <c r="Q713" s="225">
        <v>0</v>
      </c>
      <c r="R713" s="225">
        <f>Q713*H713</f>
        <v>0</v>
      </c>
      <c r="S713" s="225">
        <v>0</v>
      </c>
      <c r="T713" s="226">
        <f>S713*H713</f>
        <v>0</v>
      </c>
      <c r="U713" s="42"/>
      <c r="V713" s="42"/>
      <c r="W713" s="42"/>
      <c r="X713" s="42"/>
      <c r="Y713" s="42"/>
      <c r="Z713" s="42"/>
      <c r="AA713" s="42"/>
      <c r="AB713" s="42"/>
      <c r="AC713" s="42"/>
      <c r="AD713" s="42"/>
      <c r="AE713" s="42"/>
      <c r="AR713" s="227" t="s">
        <v>215</v>
      </c>
      <c r="AT713" s="227" t="s">
        <v>217</v>
      </c>
      <c r="AU713" s="227" t="s">
        <v>85</v>
      </c>
      <c r="AY713" s="20" t="s">
        <v>214</v>
      </c>
      <c r="BE713" s="228">
        <f>IF(N713="základní",J713,0)</f>
        <v>0</v>
      </c>
      <c r="BF713" s="228">
        <f>IF(N713="snížená",J713,0)</f>
        <v>0</v>
      </c>
      <c r="BG713" s="228">
        <f>IF(N713="zákl. přenesená",J713,0)</f>
        <v>0</v>
      </c>
      <c r="BH713" s="228">
        <f>IF(N713="sníž. přenesená",J713,0)</f>
        <v>0</v>
      </c>
      <c r="BI713" s="228">
        <f>IF(N713="nulová",J713,0)</f>
        <v>0</v>
      </c>
      <c r="BJ713" s="20" t="s">
        <v>83</v>
      </c>
      <c r="BK713" s="228">
        <f>ROUND(I713*H713,2)</f>
        <v>0</v>
      </c>
      <c r="BL713" s="20" t="s">
        <v>215</v>
      </c>
      <c r="BM713" s="227" t="s">
        <v>1188</v>
      </c>
    </row>
    <row r="714" s="2" customFormat="1">
      <c r="A714" s="42"/>
      <c r="B714" s="43"/>
      <c r="C714" s="44"/>
      <c r="D714" s="229" t="s">
        <v>223</v>
      </c>
      <c r="E714" s="44"/>
      <c r="F714" s="230" t="s">
        <v>1189</v>
      </c>
      <c r="G714" s="44"/>
      <c r="H714" s="44"/>
      <c r="I714" s="231"/>
      <c r="J714" s="44"/>
      <c r="K714" s="44"/>
      <c r="L714" s="48"/>
      <c r="M714" s="232"/>
      <c r="N714" s="233"/>
      <c r="O714" s="88"/>
      <c r="P714" s="88"/>
      <c r="Q714" s="88"/>
      <c r="R714" s="88"/>
      <c r="S714" s="88"/>
      <c r="T714" s="89"/>
      <c r="U714" s="42"/>
      <c r="V714" s="42"/>
      <c r="W714" s="42"/>
      <c r="X714" s="42"/>
      <c r="Y714" s="42"/>
      <c r="Z714" s="42"/>
      <c r="AA714" s="42"/>
      <c r="AB714" s="42"/>
      <c r="AC714" s="42"/>
      <c r="AD714" s="42"/>
      <c r="AE714" s="42"/>
      <c r="AT714" s="20" t="s">
        <v>223</v>
      </c>
      <c r="AU714" s="20" t="s">
        <v>85</v>
      </c>
    </row>
    <row r="715" s="2" customFormat="1">
      <c r="A715" s="42"/>
      <c r="B715" s="43"/>
      <c r="C715" s="44"/>
      <c r="D715" s="236" t="s">
        <v>283</v>
      </c>
      <c r="E715" s="44"/>
      <c r="F715" s="267" t="s">
        <v>1190</v>
      </c>
      <c r="G715" s="44"/>
      <c r="H715" s="44"/>
      <c r="I715" s="231"/>
      <c r="J715" s="44"/>
      <c r="K715" s="44"/>
      <c r="L715" s="48"/>
      <c r="M715" s="232"/>
      <c r="N715" s="233"/>
      <c r="O715" s="88"/>
      <c r="P715" s="88"/>
      <c r="Q715" s="88"/>
      <c r="R715" s="88"/>
      <c r="S715" s="88"/>
      <c r="T715" s="89"/>
      <c r="U715" s="42"/>
      <c r="V715" s="42"/>
      <c r="W715" s="42"/>
      <c r="X715" s="42"/>
      <c r="Y715" s="42"/>
      <c r="Z715" s="42"/>
      <c r="AA715" s="42"/>
      <c r="AB715" s="42"/>
      <c r="AC715" s="42"/>
      <c r="AD715" s="42"/>
      <c r="AE715" s="42"/>
      <c r="AT715" s="20" t="s">
        <v>283</v>
      </c>
      <c r="AU715" s="20" t="s">
        <v>85</v>
      </c>
    </row>
    <row r="716" s="2" customFormat="1" ht="24.15" customHeight="1">
      <c r="A716" s="42"/>
      <c r="B716" s="43"/>
      <c r="C716" s="216" t="s">
        <v>583</v>
      </c>
      <c r="D716" s="216" t="s">
        <v>217</v>
      </c>
      <c r="E716" s="217" t="s">
        <v>1191</v>
      </c>
      <c r="F716" s="218" t="s">
        <v>1192</v>
      </c>
      <c r="G716" s="219" t="s">
        <v>241</v>
      </c>
      <c r="H716" s="220">
        <v>2556.8200000000002</v>
      </c>
      <c r="I716" s="221"/>
      <c r="J716" s="222">
        <f>ROUND(I716*H716,2)</f>
        <v>0</v>
      </c>
      <c r="K716" s="218" t="s">
        <v>221</v>
      </c>
      <c r="L716" s="48"/>
      <c r="M716" s="223" t="s">
        <v>32</v>
      </c>
      <c r="N716" s="224" t="s">
        <v>47</v>
      </c>
      <c r="O716" s="88"/>
      <c r="P716" s="225">
        <f>O716*H716</f>
        <v>0</v>
      </c>
      <c r="Q716" s="225">
        <v>0</v>
      </c>
      <c r="R716" s="225">
        <f>Q716*H716</f>
        <v>0</v>
      </c>
      <c r="S716" s="225">
        <v>0</v>
      </c>
      <c r="T716" s="226">
        <f>S716*H716</f>
        <v>0</v>
      </c>
      <c r="U716" s="42"/>
      <c r="V716" s="42"/>
      <c r="W716" s="42"/>
      <c r="X716" s="42"/>
      <c r="Y716" s="42"/>
      <c r="Z716" s="42"/>
      <c r="AA716" s="42"/>
      <c r="AB716" s="42"/>
      <c r="AC716" s="42"/>
      <c r="AD716" s="42"/>
      <c r="AE716" s="42"/>
      <c r="AR716" s="227" t="s">
        <v>215</v>
      </c>
      <c r="AT716" s="227" t="s">
        <v>217</v>
      </c>
      <c r="AU716" s="227" t="s">
        <v>85</v>
      </c>
      <c r="AY716" s="20" t="s">
        <v>214</v>
      </c>
      <c r="BE716" s="228">
        <f>IF(N716="základní",J716,0)</f>
        <v>0</v>
      </c>
      <c r="BF716" s="228">
        <f>IF(N716="snížená",J716,0)</f>
        <v>0</v>
      </c>
      <c r="BG716" s="228">
        <f>IF(N716="zákl. přenesená",J716,0)</f>
        <v>0</v>
      </c>
      <c r="BH716" s="228">
        <f>IF(N716="sníž. přenesená",J716,0)</f>
        <v>0</v>
      </c>
      <c r="BI716" s="228">
        <f>IF(N716="nulová",J716,0)</f>
        <v>0</v>
      </c>
      <c r="BJ716" s="20" t="s">
        <v>83</v>
      </c>
      <c r="BK716" s="228">
        <f>ROUND(I716*H716,2)</f>
        <v>0</v>
      </c>
      <c r="BL716" s="20" t="s">
        <v>215</v>
      </c>
      <c r="BM716" s="227" t="s">
        <v>1193</v>
      </c>
    </row>
    <row r="717" s="2" customFormat="1">
      <c r="A717" s="42"/>
      <c r="B717" s="43"/>
      <c r="C717" s="44"/>
      <c r="D717" s="229" t="s">
        <v>223</v>
      </c>
      <c r="E717" s="44"/>
      <c r="F717" s="230" t="s">
        <v>1194</v>
      </c>
      <c r="G717" s="44"/>
      <c r="H717" s="44"/>
      <c r="I717" s="231"/>
      <c r="J717" s="44"/>
      <c r="K717" s="44"/>
      <c r="L717" s="48"/>
      <c r="M717" s="232"/>
      <c r="N717" s="233"/>
      <c r="O717" s="88"/>
      <c r="P717" s="88"/>
      <c r="Q717" s="88"/>
      <c r="R717" s="88"/>
      <c r="S717" s="88"/>
      <c r="T717" s="89"/>
      <c r="U717" s="42"/>
      <c r="V717" s="42"/>
      <c r="W717" s="42"/>
      <c r="X717" s="42"/>
      <c r="Y717" s="42"/>
      <c r="Z717" s="42"/>
      <c r="AA717" s="42"/>
      <c r="AB717" s="42"/>
      <c r="AC717" s="42"/>
      <c r="AD717" s="42"/>
      <c r="AE717" s="42"/>
      <c r="AT717" s="20" t="s">
        <v>223</v>
      </c>
      <c r="AU717" s="20" t="s">
        <v>85</v>
      </c>
    </row>
    <row r="718" s="14" customFormat="1">
      <c r="A718" s="14"/>
      <c r="B718" s="245"/>
      <c r="C718" s="246"/>
      <c r="D718" s="236" t="s">
        <v>225</v>
      </c>
      <c r="E718" s="246"/>
      <c r="F718" s="248" t="s">
        <v>1195</v>
      </c>
      <c r="G718" s="246"/>
      <c r="H718" s="249">
        <v>2556.8200000000002</v>
      </c>
      <c r="I718" s="250"/>
      <c r="J718" s="246"/>
      <c r="K718" s="246"/>
      <c r="L718" s="251"/>
      <c r="M718" s="252"/>
      <c r="N718" s="253"/>
      <c r="O718" s="253"/>
      <c r="P718" s="253"/>
      <c r="Q718" s="253"/>
      <c r="R718" s="253"/>
      <c r="S718" s="253"/>
      <c r="T718" s="254"/>
      <c r="U718" s="14"/>
      <c r="V718" s="14"/>
      <c r="W718" s="14"/>
      <c r="X718" s="14"/>
      <c r="Y718" s="14"/>
      <c r="Z718" s="14"/>
      <c r="AA718" s="14"/>
      <c r="AB718" s="14"/>
      <c r="AC718" s="14"/>
      <c r="AD718" s="14"/>
      <c r="AE718" s="14"/>
      <c r="AT718" s="255" t="s">
        <v>225</v>
      </c>
      <c r="AU718" s="255" t="s">
        <v>85</v>
      </c>
      <c r="AV718" s="14" t="s">
        <v>85</v>
      </c>
      <c r="AW718" s="14" t="s">
        <v>4</v>
      </c>
      <c r="AX718" s="14" t="s">
        <v>83</v>
      </c>
      <c r="AY718" s="255" t="s">
        <v>214</v>
      </c>
    </row>
    <row r="719" s="2" customFormat="1" ht="44.25" customHeight="1">
      <c r="A719" s="42"/>
      <c r="B719" s="43"/>
      <c r="C719" s="216" t="s">
        <v>589</v>
      </c>
      <c r="D719" s="216" t="s">
        <v>217</v>
      </c>
      <c r="E719" s="217" t="s">
        <v>471</v>
      </c>
      <c r="F719" s="218" t="s">
        <v>472</v>
      </c>
      <c r="G719" s="219" t="s">
        <v>241</v>
      </c>
      <c r="H719" s="220">
        <v>95.914000000000001</v>
      </c>
      <c r="I719" s="221"/>
      <c r="J719" s="222">
        <f>ROUND(I719*H719,2)</f>
        <v>0</v>
      </c>
      <c r="K719" s="218" t="s">
        <v>221</v>
      </c>
      <c r="L719" s="48"/>
      <c r="M719" s="223" t="s">
        <v>32</v>
      </c>
      <c r="N719" s="224" t="s">
        <v>47</v>
      </c>
      <c r="O719" s="88"/>
      <c r="P719" s="225">
        <f>O719*H719</f>
        <v>0</v>
      </c>
      <c r="Q719" s="225">
        <v>0</v>
      </c>
      <c r="R719" s="225">
        <f>Q719*H719</f>
        <v>0</v>
      </c>
      <c r="S719" s="225">
        <v>0</v>
      </c>
      <c r="T719" s="226">
        <f>S719*H719</f>
        <v>0</v>
      </c>
      <c r="U719" s="42"/>
      <c r="V719" s="42"/>
      <c r="W719" s="42"/>
      <c r="X719" s="42"/>
      <c r="Y719" s="42"/>
      <c r="Z719" s="42"/>
      <c r="AA719" s="42"/>
      <c r="AB719" s="42"/>
      <c r="AC719" s="42"/>
      <c r="AD719" s="42"/>
      <c r="AE719" s="42"/>
      <c r="AR719" s="227" t="s">
        <v>215</v>
      </c>
      <c r="AT719" s="227" t="s">
        <v>217</v>
      </c>
      <c r="AU719" s="227" t="s">
        <v>85</v>
      </c>
      <c r="AY719" s="20" t="s">
        <v>214</v>
      </c>
      <c r="BE719" s="228">
        <f>IF(N719="základní",J719,0)</f>
        <v>0</v>
      </c>
      <c r="BF719" s="228">
        <f>IF(N719="snížená",J719,0)</f>
        <v>0</v>
      </c>
      <c r="BG719" s="228">
        <f>IF(N719="zákl. přenesená",J719,0)</f>
        <v>0</v>
      </c>
      <c r="BH719" s="228">
        <f>IF(N719="sníž. přenesená",J719,0)</f>
        <v>0</v>
      </c>
      <c r="BI719" s="228">
        <f>IF(N719="nulová",J719,0)</f>
        <v>0</v>
      </c>
      <c r="BJ719" s="20" t="s">
        <v>83</v>
      </c>
      <c r="BK719" s="228">
        <f>ROUND(I719*H719,2)</f>
        <v>0</v>
      </c>
      <c r="BL719" s="20" t="s">
        <v>215</v>
      </c>
      <c r="BM719" s="227" t="s">
        <v>1196</v>
      </c>
    </row>
    <row r="720" s="2" customFormat="1">
      <c r="A720" s="42"/>
      <c r="B720" s="43"/>
      <c r="C720" s="44"/>
      <c r="D720" s="229" t="s">
        <v>223</v>
      </c>
      <c r="E720" s="44"/>
      <c r="F720" s="230" t="s">
        <v>474</v>
      </c>
      <c r="G720" s="44"/>
      <c r="H720" s="44"/>
      <c r="I720" s="231"/>
      <c r="J720" s="44"/>
      <c r="K720" s="44"/>
      <c r="L720" s="48"/>
      <c r="M720" s="232"/>
      <c r="N720" s="233"/>
      <c r="O720" s="88"/>
      <c r="P720" s="88"/>
      <c r="Q720" s="88"/>
      <c r="R720" s="88"/>
      <c r="S720" s="88"/>
      <c r="T720" s="89"/>
      <c r="U720" s="42"/>
      <c r="V720" s="42"/>
      <c r="W720" s="42"/>
      <c r="X720" s="42"/>
      <c r="Y720" s="42"/>
      <c r="Z720" s="42"/>
      <c r="AA720" s="42"/>
      <c r="AB720" s="42"/>
      <c r="AC720" s="42"/>
      <c r="AD720" s="42"/>
      <c r="AE720" s="42"/>
      <c r="AT720" s="20" t="s">
        <v>223</v>
      </c>
      <c r="AU720" s="20" t="s">
        <v>85</v>
      </c>
    </row>
    <row r="721" s="12" customFormat="1" ht="22.8" customHeight="1">
      <c r="A721" s="12"/>
      <c r="B721" s="200"/>
      <c r="C721" s="201"/>
      <c r="D721" s="202" t="s">
        <v>75</v>
      </c>
      <c r="E721" s="214" t="s">
        <v>475</v>
      </c>
      <c r="F721" s="214" t="s">
        <v>476</v>
      </c>
      <c r="G721" s="201"/>
      <c r="H721" s="201"/>
      <c r="I721" s="204"/>
      <c r="J721" s="215">
        <f>BK721</f>
        <v>0</v>
      </c>
      <c r="K721" s="201"/>
      <c r="L721" s="206"/>
      <c r="M721" s="207"/>
      <c r="N721" s="208"/>
      <c r="O721" s="208"/>
      <c r="P721" s="209">
        <f>SUM(P722:P723)</f>
        <v>0</v>
      </c>
      <c r="Q721" s="208"/>
      <c r="R721" s="209">
        <f>SUM(R722:R723)</f>
        <v>0</v>
      </c>
      <c r="S721" s="208"/>
      <c r="T721" s="210">
        <f>SUM(T722:T723)</f>
        <v>0</v>
      </c>
      <c r="U721" s="12"/>
      <c r="V721" s="12"/>
      <c r="W721" s="12"/>
      <c r="X721" s="12"/>
      <c r="Y721" s="12"/>
      <c r="Z721" s="12"/>
      <c r="AA721" s="12"/>
      <c r="AB721" s="12"/>
      <c r="AC721" s="12"/>
      <c r="AD721" s="12"/>
      <c r="AE721" s="12"/>
      <c r="AR721" s="211" t="s">
        <v>83</v>
      </c>
      <c r="AT721" s="212" t="s">
        <v>75</v>
      </c>
      <c r="AU721" s="212" t="s">
        <v>83</v>
      </c>
      <c r="AY721" s="211" t="s">
        <v>214</v>
      </c>
      <c r="BK721" s="213">
        <f>SUM(BK722:BK723)</f>
        <v>0</v>
      </c>
    </row>
    <row r="722" s="2" customFormat="1" ht="62.7" customHeight="1">
      <c r="A722" s="42"/>
      <c r="B722" s="43"/>
      <c r="C722" s="216" t="s">
        <v>594</v>
      </c>
      <c r="D722" s="216" t="s">
        <v>217</v>
      </c>
      <c r="E722" s="217" t="s">
        <v>478</v>
      </c>
      <c r="F722" s="218" t="s">
        <v>479</v>
      </c>
      <c r="G722" s="219" t="s">
        <v>241</v>
      </c>
      <c r="H722" s="220">
        <v>112.71899999999999</v>
      </c>
      <c r="I722" s="221"/>
      <c r="J722" s="222">
        <f>ROUND(I722*H722,2)</f>
        <v>0</v>
      </c>
      <c r="K722" s="218" t="s">
        <v>221</v>
      </c>
      <c r="L722" s="48"/>
      <c r="M722" s="223" t="s">
        <v>32</v>
      </c>
      <c r="N722" s="224" t="s">
        <v>47</v>
      </c>
      <c r="O722" s="88"/>
      <c r="P722" s="225">
        <f>O722*H722</f>
        <v>0</v>
      </c>
      <c r="Q722" s="225">
        <v>0</v>
      </c>
      <c r="R722" s="225">
        <f>Q722*H722</f>
        <v>0</v>
      </c>
      <c r="S722" s="225">
        <v>0</v>
      </c>
      <c r="T722" s="226">
        <f>S722*H722</f>
        <v>0</v>
      </c>
      <c r="U722" s="42"/>
      <c r="V722" s="42"/>
      <c r="W722" s="42"/>
      <c r="X722" s="42"/>
      <c r="Y722" s="42"/>
      <c r="Z722" s="42"/>
      <c r="AA722" s="42"/>
      <c r="AB722" s="42"/>
      <c r="AC722" s="42"/>
      <c r="AD722" s="42"/>
      <c r="AE722" s="42"/>
      <c r="AR722" s="227" t="s">
        <v>215</v>
      </c>
      <c r="AT722" s="227" t="s">
        <v>217</v>
      </c>
      <c r="AU722" s="227" t="s">
        <v>85</v>
      </c>
      <c r="AY722" s="20" t="s">
        <v>214</v>
      </c>
      <c r="BE722" s="228">
        <f>IF(N722="základní",J722,0)</f>
        <v>0</v>
      </c>
      <c r="BF722" s="228">
        <f>IF(N722="snížená",J722,0)</f>
        <v>0</v>
      </c>
      <c r="BG722" s="228">
        <f>IF(N722="zákl. přenesená",J722,0)</f>
        <v>0</v>
      </c>
      <c r="BH722" s="228">
        <f>IF(N722="sníž. přenesená",J722,0)</f>
        <v>0</v>
      </c>
      <c r="BI722" s="228">
        <f>IF(N722="nulová",J722,0)</f>
        <v>0</v>
      </c>
      <c r="BJ722" s="20" t="s">
        <v>83</v>
      </c>
      <c r="BK722" s="228">
        <f>ROUND(I722*H722,2)</f>
        <v>0</v>
      </c>
      <c r="BL722" s="20" t="s">
        <v>215</v>
      </c>
      <c r="BM722" s="227" t="s">
        <v>1197</v>
      </c>
    </row>
    <row r="723" s="2" customFormat="1">
      <c r="A723" s="42"/>
      <c r="B723" s="43"/>
      <c r="C723" s="44"/>
      <c r="D723" s="229" t="s">
        <v>223</v>
      </c>
      <c r="E723" s="44"/>
      <c r="F723" s="230" t="s">
        <v>481</v>
      </c>
      <c r="G723" s="44"/>
      <c r="H723" s="44"/>
      <c r="I723" s="231"/>
      <c r="J723" s="44"/>
      <c r="K723" s="44"/>
      <c r="L723" s="48"/>
      <c r="M723" s="232"/>
      <c r="N723" s="233"/>
      <c r="O723" s="88"/>
      <c r="P723" s="88"/>
      <c r="Q723" s="88"/>
      <c r="R723" s="88"/>
      <c r="S723" s="88"/>
      <c r="T723" s="89"/>
      <c r="U723" s="42"/>
      <c r="V723" s="42"/>
      <c r="W723" s="42"/>
      <c r="X723" s="42"/>
      <c r="Y723" s="42"/>
      <c r="Z723" s="42"/>
      <c r="AA723" s="42"/>
      <c r="AB723" s="42"/>
      <c r="AC723" s="42"/>
      <c r="AD723" s="42"/>
      <c r="AE723" s="42"/>
      <c r="AT723" s="20" t="s">
        <v>223</v>
      </c>
      <c r="AU723" s="20" t="s">
        <v>85</v>
      </c>
    </row>
    <row r="724" s="12" customFormat="1" ht="25.92" customHeight="1">
      <c r="A724" s="12"/>
      <c r="B724" s="200"/>
      <c r="C724" s="201"/>
      <c r="D724" s="202" t="s">
        <v>75</v>
      </c>
      <c r="E724" s="203" t="s">
        <v>482</v>
      </c>
      <c r="F724" s="203" t="s">
        <v>483</v>
      </c>
      <c r="G724" s="201"/>
      <c r="H724" s="201"/>
      <c r="I724" s="204"/>
      <c r="J724" s="205">
        <f>BK724</f>
        <v>0</v>
      </c>
      <c r="K724" s="201"/>
      <c r="L724" s="206"/>
      <c r="M724" s="207"/>
      <c r="N724" s="208"/>
      <c r="O724" s="208"/>
      <c r="P724" s="209">
        <f>P725+P731+P762+P894+P938</f>
        <v>0</v>
      </c>
      <c r="Q724" s="208"/>
      <c r="R724" s="209">
        <f>R725+R731+R762+R894+R938</f>
        <v>1.5544132800000001</v>
      </c>
      <c r="S724" s="208"/>
      <c r="T724" s="210">
        <f>T725+T731+T762+T894+T938</f>
        <v>2.4025610000000004</v>
      </c>
      <c r="U724" s="12"/>
      <c r="V724" s="12"/>
      <c r="W724" s="12"/>
      <c r="X724" s="12"/>
      <c r="Y724" s="12"/>
      <c r="Z724" s="12"/>
      <c r="AA724" s="12"/>
      <c r="AB724" s="12"/>
      <c r="AC724" s="12"/>
      <c r="AD724" s="12"/>
      <c r="AE724" s="12"/>
      <c r="AR724" s="211" t="s">
        <v>85</v>
      </c>
      <c r="AT724" s="212" t="s">
        <v>75</v>
      </c>
      <c r="AU724" s="212" t="s">
        <v>76</v>
      </c>
      <c r="AY724" s="211" t="s">
        <v>214</v>
      </c>
      <c r="BK724" s="213">
        <f>BK725+BK731+BK762+BK894+BK938</f>
        <v>0</v>
      </c>
    </row>
    <row r="725" s="12" customFormat="1" ht="22.8" customHeight="1">
      <c r="A725" s="12"/>
      <c r="B725" s="200"/>
      <c r="C725" s="201"/>
      <c r="D725" s="202" t="s">
        <v>75</v>
      </c>
      <c r="E725" s="214" t="s">
        <v>1198</v>
      </c>
      <c r="F725" s="214" t="s">
        <v>1199</v>
      </c>
      <c r="G725" s="201"/>
      <c r="H725" s="201"/>
      <c r="I725" s="204"/>
      <c r="J725" s="215">
        <f>BK725</f>
        <v>0</v>
      </c>
      <c r="K725" s="201"/>
      <c r="L725" s="206"/>
      <c r="M725" s="207"/>
      <c r="N725" s="208"/>
      <c r="O725" s="208"/>
      <c r="P725" s="209">
        <f>SUM(P726:P730)</f>
        <v>0</v>
      </c>
      <c r="Q725" s="208"/>
      <c r="R725" s="209">
        <f>SUM(R726:R730)</f>
        <v>0.18564</v>
      </c>
      <c r="S725" s="208"/>
      <c r="T725" s="210">
        <f>SUM(T726:T730)</f>
        <v>0</v>
      </c>
      <c r="U725" s="12"/>
      <c r="V725" s="12"/>
      <c r="W725" s="12"/>
      <c r="X725" s="12"/>
      <c r="Y725" s="12"/>
      <c r="Z725" s="12"/>
      <c r="AA725" s="12"/>
      <c r="AB725" s="12"/>
      <c r="AC725" s="12"/>
      <c r="AD725" s="12"/>
      <c r="AE725" s="12"/>
      <c r="AR725" s="211" t="s">
        <v>85</v>
      </c>
      <c r="AT725" s="212" t="s">
        <v>75</v>
      </c>
      <c r="AU725" s="212" t="s">
        <v>83</v>
      </c>
      <c r="AY725" s="211" t="s">
        <v>214</v>
      </c>
      <c r="BK725" s="213">
        <f>SUM(BK726:BK730)</f>
        <v>0</v>
      </c>
    </row>
    <row r="726" s="2" customFormat="1" ht="16.5" customHeight="1">
      <c r="A726" s="42"/>
      <c r="B726" s="43"/>
      <c r="C726" s="216" t="s">
        <v>599</v>
      </c>
      <c r="D726" s="216" t="s">
        <v>217</v>
      </c>
      <c r="E726" s="217" t="s">
        <v>1200</v>
      </c>
      <c r="F726" s="218" t="s">
        <v>1201</v>
      </c>
      <c r="G726" s="219" t="s">
        <v>327</v>
      </c>
      <c r="H726" s="220">
        <v>7</v>
      </c>
      <c r="I726" s="221"/>
      <c r="J726" s="222">
        <f>ROUND(I726*H726,2)</f>
        <v>0</v>
      </c>
      <c r="K726" s="218" t="s">
        <v>221</v>
      </c>
      <c r="L726" s="48"/>
      <c r="M726" s="223" t="s">
        <v>32</v>
      </c>
      <c r="N726" s="224" t="s">
        <v>47</v>
      </c>
      <c r="O726" s="88"/>
      <c r="P726" s="225">
        <f>O726*H726</f>
        <v>0</v>
      </c>
      <c r="Q726" s="225">
        <v>0.026519999999999998</v>
      </c>
      <c r="R726" s="225">
        <f>Q726*H726</f>
        <v>0.18564</v>
      </c>
      <c r="S726" s="225">
        <v>0</v>
      </c>
      <c r="T726" s="226">
        <f>S726*H726</f>
        <v>0</v>
      </c>
      <c r="U726" s="42"/>
      <c r="V726" s="42"/>
      <c r="W726" s="42"/>
      <c r="X726" s="42"/>
      <c r="Y726" s="42"/>
      <c r="Z726" s="42"/>
      <c r="AA726" s="42"/>
      <c r="AB726" s="42"/>
      <c r="AC726" s="42"/>
      <c r="AD726" s="42"/>
      <c r="AE726" s="42"/>
      <c r="AR726" s="227" t="s">
        <v>334</v>
      </c>
      <c r="AT726" s="227" t="s">
        <v>217</v>
      </c>
      <c r="AU726" s="227" t="s">
        <v>85</v>
      </c>
      <c r="AY726" s="20" t="s">
        <v>214</v>
      </c>
      <c r="BE726" s="228">
        <f>IF(N726="základní",J726,0)</f>
        <v>0</v>
      </c>
      <c r="BF726" s="228">
        <f>IF(N726="snížená",J726,0)</f>
        <v>0</v>
      </c>
      <c r="BG726" s="228">
        <f>IF(N726="zákl. přenesená",J726,0)</f>
        <v>0</v>
      </c>
      <c r="BH726" s="228">
        <f>IF(N726="sníž. přenesená",J726,0)</f>
        <v>0</v>
      </c>
      <c r="BI726" s="228">
        <f>IF(N726="nulová",J726,0)</f>
        <v>0</v>
      </c>
      <c r="BJ726" s="20" t="s">
        <v>83</v>
      </c>
      <c r="BK726" s="228">
        <f>ROUND(I726*H726,2)</f>
        <v>0</v>
      </c>
      <c r="BL726" s="20" t="s">
        <v>334</v>
      </c>
      <c r="BM726" s="227" t="s">
        <v>1202</v>
      </c>
    </row>
    <row r="727" s="2" customFormat="1">
      <c r="A727" s="42"/>
      <c r="B727" s="43"/>
      <c r="C727" s="44"/>
      <c r="D727" s="229" t="s">
        <v>223</v>
      </c>
      <c r="E727" s="44"/>
      <c r="F727" s="230" t="s">
        <v>1203</v>
      </c>
      <c r="G727" s="44"/>
      <c r="H727" s="44"/>
      <c r="I727" s="231"/>
      <c r="J727" s="44"/>
      <c r="K727" s="44"/>
      <c r="L727" s="48"/>
      <c r="M727" s="232"/>
      <c r="N727" s="233"/>
      <c r="O727" s="88"/>
      <c r="P727" s="88"/>
      <c r="Q727" s="88"/>
      <c r="R727" s="88"/>
      <c r="S727" s="88"/>
      <c r="T727" s="89"/>
      <c r="U727" s="42"/>
      <c r="V727" s="42"/>
      <c r="W727" s="42"/>
      <c r="X727" s="42"/>
      <c r="Y727" s="42"/>
      <c r="Z727" s="42"/>
      <c r="AA727" s="42"/>
      <c r="AB727" s="42"/>
      <c r="AC727" s="42"/>
      <c r="AD727" s="42"/>
      <c r="AE727" s="42"/>
      <c r="AT727" s="20" t="s">
        <v>223</v>
      </c>
      <c r="AU727" s="20" t="s">
        <v>85</v>
      </c>
    </row>
    <row r="728" s="2" customFormat="1">
      <c r="A728" s="42"/>
      <c r="B728" s="43"/>
      <c r="C728" s="44"/>
      <c r="D728" s="236" t="s">
        <v>283</v>
      </c>
      <c r="E728" s="44"/>
      <c r="F728" s="267" t="s">
        <v>1204</v>
      </c>
      <c r="G728" s="44"/>
      <c r="H728" s="44"/>
      <c r="I728" s="231"/>
      <c r="J728" s="44"/>
      <c r="K728" s="44"/>
      <c r="L728" s="48"/>
      <c r="M728" s="232"/>
      <c r="N728" s="233"/>
      <c r="O728" s="88"/>
      <c r="P728" s="88"/>
      <c r="Q728" s="88"/>
      <c r="R728" s="88"/>
      <c r="S728" s="88"/>
      <c r="T728" s="89"/>
      <c r="U728" s="42"/>
      <c r="V728" s="42"/>
      <c r="W728" s="42"/>
      <c r="X728" s="42"/>
      <c r="Y728" s="42"/>
      <c r="Z728" s="42"/>
      <c r="AA728" s="42"/>
      <c r="AB728" s="42"/>
      <c r="AC728" s="42"/>
      <c r="AD728" s="42"/>
      <c r="AE728" s="42"/>
      <c r="AT728" s="20" t="s">
        <v>283</v>
      </c>
      <c r="AU728" s="20" t="s">
        <v>85</v>
      </c>
    </row>
    <row r="729" s="2" customFormat="1" ht="49.05" customHeight="1">
      <c r="A729" s="42"/>
      <c r="B729" s="43"/>
      <c r="C729" s="216" t="s">
        <v>604</v>
      </c>
      <c r="D729" s="216" t="s">
        <v>217</v>
      </c>
      <c r="E729" s="217" t="s">
        <v>1205</v>
      </c>
      <c r="F729" s="218" t="s">
        <v>1206</v>
      </c>
      <c r="G729" s="219" t="s">
        <v>241</v>
      </c>
      <c r="H729" s="220">
        <v>0.186</v>
      </c>
      <c r="I729" s="221"/>
      <c r="J729" s="222">
        <f>ROUND(I729*H729,2)</f>
        <v>0</v>
      </c>
      <c r="K729" s="218" t="s">
        <v>221</v>
      </c>
      <c r="L729" s="48"/>
      <c r="M729" s="223" t="s">
        <v>32</v>
      </c>
      <c r="N729" s="224" t="s">
        <v>47</v>
      </c>
      <c r="O729" s="88"/>
      <c r="P729" s="225">
        <f>O729*H729</f>
        <v>0</v>
      </c>
      <c r="Q729" s="225">
        <v>0</v>
      </c>
      <c r="R729" s="225">
        <f>Q729*H729</f>
        <v>0</v>
      </c>
      <c r="S729" s="225">
        <v>0</v>
      </c>
      <c r="T729" s="226">
        <f>S729*H729</f>
        <v>0</v>
      </c>
      <c r="U729" s="42"/>
      <c r="V729" s="42"/>
      <c r="W729" s="42"/>
      <c r="X729" s="42"/>
      <c r="Y729" s="42"/>
      <c r="Z729" s="42"/>
      <c r="AA729" s="42"/>
      <c r="AB729" s="42"/>
      <c r="AC729" s="42"/>
      <c r="AD729" s="42"/>
      <c r="AE729" s="42"/>
      <c r="AR729" s="227" t="s">
        <v>334</v>
      </c>
      <c r="AT729" s="227" t="s">
        <v>217</v>
      </c>
      <c r="AU729" s="227" t="s">
        <v>85</v>
      </c>
      <c r="AY729" s="20" t="s">
        <v>214</v>
      </c>
      <c r="BE729" s="228">
        <f>IF(N729="základní",J729,0)</f>
        <v>0</v>
      </c>
      <c r="BF729" s="228">
        <f>IF(N729="snížená",J729,0)</f>
        <v>0</v>
      </c>
      <c r="BG729" s="228">
        <f>IF(N729="zákl. přenesená",J729,0)</f>
        <v>0</v>
      </c>
      <c r="BH729" s="228">
        <f>IF(N729="sníž. přenesená",J729,0)</f>
        <v>0</v>
      </c>
      <c r="BI729" s="228">
        <f>IF(N729="nulová",J729,0)</f>
        <v>0</v>
      </c>
      <c r="BJ729" s="20" t="s">
        <v>83</v>
      </c>
      <c r="BK729" s="228">
        <f>ROUND(I729*H729,2)</f>
        <v>0</v>
      </c>
      <c r="BL729" s="20" t="s">
        <v>334</v>
      </c>
      <c r="BM729" s="227" t="s">
        <v>1207</v>
      </c>
    </row>
    <row r="730" s="2" customFormat="1">
      <c r="A730" s="42"/>
      <c r="B730" s="43"/>
      <c r="C730" s="44"/>
      <c r="D730" s="229" t="s">
        <v>223</v>
      </c>
      <c r="E730" s="44"/>
      <c r="F730" s="230" t="s">
        <v>1208</v>
      </c>
      <c r="G730" s="44"/>
      <c r="H730" s="44"/>
      <c r="I730" s="231"/>
      <c r="J730" s="44"/>
      <c r="K730" s="44"/>
      <c r="L730" s="48"/>
      <c r="M730" s="232"/>
      <c r="N730" s="233"/>
      <c r="O730" s="88"/>
      <c r="P730" s="88"/>
      <c r="Q730" s="88"/>
      <c r="R730" s="88"/>
      <c r="S730" s="88"/>
      <c r="T730" s="89"/>
      <c r="U730" s="42"/>
      <c r="V730" s="42"/>
      <c r="W730" s="42"/>
      <c r="X730" s="42"/>
      <c r="Y730" s="42"/>
      <c r="Z730" s="42"/>
      <c r="AA730" s="42"/>
      <c r="AB730" s="42"/>
      <c r="AC730" s="42"/>
      <c r="AD730" s="42"/>
      <c r="AE730" s="42"/>
      <c r="AT730" s="20" t="s">
        <v>223</v>
      </c>
      <c r="AU730" s="20" t="s">
        <v>85</v>
      </c>
    </row>
    <row r="731" s="12" customFormat="1" ht="22.8" customHeight="1">
      <c r="A731" s="12"/>
      <c r="B731" s="200"/>
      <c r="C731" s="201"/>
      <c r="D731" s="202" t="s">
        <v>75</v>
      </c>
      <c r="E731" s="214" t="s">
        <v>1209</v>
      </c>
      <c r="F731" s="214" t="s">
        <v>1210</v>
      </c>
      <c r="G731" s="201"/>
      <c r="H731" s="201"/>
      <c r="I731" s="204"/>
      <c r="J731" s="215">
        <f>BK731</f>
        <v>0</v>
      </c>
      <c r="K731" s="201"/>
      <c r="L731" s="206"/>
      <c r="M731" s="207"/>
      <c r="N731" s="208"/>
      <c r="O731" s="208"/>
      <c r="P731" s="209">
        <f>SUM(P732:P761)</f>
        <v>0</v>
      </c>
      <c r="Q731" s="208"/>
      <c r="R731" s="209">
        <f>SUM(R732:R761)</f>
        <v>0.32963100000000001</v>
      </c>
      <c r="S731" s="208"/>
      <c r="T731" s="210">
        <f>SUM(T732:T761)</f>
        <v>0.103602</v>
      </c>
      <c r="U731" s="12"/>
      <c r="V731" s="12"/>
      <c r="W731" s="12"/>
      <c r="X731" s="12"/>
      <c r="Y731" s="12"/>
      <c r="Z731" s="12"/>
      <c r="AA731" s="12"/>
      <c r="AB731" s="12"/>
      <c r="AC731" s="12"/>
      <c r="AD731" s="12"/>
      <c r="AE731" s="12"/>
      <c r="AR731" s="211" t="s">
        <v>85</v>
      </c>
      <c r="AT731" s="212" t="s">
        <v>75</v>
      </c>
      <c r="AU731" s="212" t="s">
        <v>83</v>
      </c>
      <c r="AY731" s="211" t="s">
        <v>214</v>
      </c>
      <c r="BK731" s="213">
        <f>SUM(BK732:BK761)</f>
        <v>0</v>
      </c>
    </row>
    <row r="732" s="2" customFormat="1" ht="24.15" customHeight="1">
      <c r="A732" s="42"/>
      <c r="B732" s="43"/>
      <c r="C732" s="216" t="s">
        <v>609</v>
      </c>
      <c r="D732" s="216" t="s">
        <v>217</v>
      </c>
      <c r="E732" s="217" t="s">
        <v>1211</v>
      </c>
      <c r="F732" s="218" t="s">
        <v>1212</v>
      </c>
      <c r="G732" s="219" t="s">
        <v>280</v>
      </c>
      <c r="H732" s="220">
        <v>143.40000000000001</v>
      </c>
      <c r="I732" s="221"/>
      <c r="J732" s="222">
        <f>ROUND(I732*H732,2)</f>
        <v>0</v>
      </c>
      <c r="K732" s="218" t="s">
        <v>221</v>
      </c>
      <c r="L732" s="48"/>
      <c r="M732" s="223" t="s">
        <v>32</v>
      </c>
      <c r="N732" s="224" t="s">
        <v>47</v>
      </c>
      <c r="O732" s="88"/>
      <c r="P732" s="225">
        <f>O732*H732</f>
        <v>0</v>
      </c>
      <c r="Q732" s="225">
        <v>0</v>
      </c>
      <c r="R732" s="225">
        <f>Q732*H732</f>
        <v>0</v>
      </c>
      <c r="S732" s="225">
        <v>0</v>
      </c>
      <c r="T732" s="226">
        <f>S732*H732</f>
        <v>0</v>
      </c>
      <c r="U732" s="42"/>
      <c r="V732" s="42"/>
      <c r="W732" s="42"/>
      <c r="X732" s="42"/>
      <c r="Y732" s="42"/>
      <c r="Z732" s="42"/>
      <c r="AA732" s="42"/>
      <c r="AB732" s="42"/>
      <c r="AC732" s="42"/>
      <c r="AD732" s="42"/>
      <c r="AE732" s="42"/>
      <c r="AR732" s="227" t="s">
        <v>334</v>
      </c>
      <c r="AT732" s="227" t="s">
        <v>217</v>
      </c>
      <c r="AU732" s="227" t="s">
        <v>85</v>
      </c>
      <c r="AY732" s="20" t="s">
        <v>214</v>
      </c>
      <c r="BE732" s="228">
        <f>IF(N732="základní",J732,0)</f>
        <v>0</v>
      </c>
      <c r="BF732" s="228">
        <f>IF(N732="snížená",J732,0)</f>
        <v>0</v>
      </c>
      <c r="BG732" s="228">
        <f>IF(N732="zákl. přenesená",J732,0)</f>
        <v>0</v>
      </c>
      <c r="BH732" s="228">
        <f>IF(N732="sníž. přenesená",J732,0)</f>
        <v>0</v>
      </c>
      <c r="BI732" s="228">
        <f>IF(N732="nulová",J732,0)</f>
        <v>0</v>
      </c>
      <c r="BJ732" s="20" t="s">
        <v>83</v>
      </c>
      <c r="BK732" s="228">
        <f>ROUND(I732*H732,2)</f>
        <v>0</v>
      </c>
      <c r="BL732" s="20" t="s">
        <v>334</v>
      </c>
      <c r="BM732" s="227" t="s">
        <v>1213</v>
      </c>
    </row>
    <row r="733" s="2" customFormat="1">
      <c r="A733" s="42"/>
      <c r="B733" s="43"/>
      <c r="C733" s="44"/>
      <c r="D733" s="229" t="s">
        <v>223</v>
      </c>
      <c r="E733" s="44"/>
      <c r="F733" s="230" t="s">
        <v>1214</v>
      </c>
      <c r="G733" s="44"/>
      <c r="H733" s="44"/>
      <c r="I733" s="231"/>
      <c r="J733" s="44"/>
      <c r="K733" s="44"/>
      <c r="L733" s="48"/>
      <c r="M733" s="232"/>
      <c r="N733" s="233"/>
      <c r="O733" s="88"/>
      <c r="P733" s="88"/>
      <c r="Q733" s="88"/>
      <c r="R733" s="88"/>
      <c r="S733" s="88"/>
      <c r="T733" s="89"/>
      <c r="U733" s="42"/>
      <c r="V733" s="42"/>
      <c r="W733" s="42"/>
      <c r="X733" s="42"/>
      <c r="Y733" s="42"/>
      <c r="Z733" s="42"/>
      <c r="AA733" s="42"/>
      <c r="AB733" s="42"/>
      <c r="AC733" s="42"/>
      <c r="AD733" s="42"/>
      <c r="AE733" s="42"/>
      <c r="AT733" s="20" t="s">
        <v>223</v>
      </c>
      <c r="AU733" s="20" t="s">
        <v>85</v>
      </c>
    </row>
    <row r="734" s="14" customFormat="1">
      <c r="A734" s="14"/>
      <c r="B734" s="245"/>
      <c r="C734" s="246"/>
      <c r="D734" s="236" t="s">
        <v>225</v>
      </c>
      <c r="E734" s="247" t="s">
        <v>32</v>
      </c>
      <c r="F734" s="248" t="s">
        <v>1215</v>
      </c>
      <c r="G734" s="246"/>
      <c r="H734" s="249">
        <v>143.40000000000001</v>
      </c>
      <c r="I734" s="250"/>
      <c r="J734" s="246"/>
      <c r="K734" s="246"/>
      <c r="L734" s="251"/>
      <c r="M734" s="252"/>
      <c r="N734" s="253"/>
      <c r="O734" s="253"/>
      <c r="P734" s="253"/>
      <c r="Q734" s="253"/>
      <c r="R734" s="253"/>
      <c r="S734" s="253"/>
      <c r="T734" s="254"/>
      <c r="U734" s="14"/>
      <c r="V734" s="14"/>
      <c r="W734" s="14"/>
      <c r="X734" s="14"/>
      <c r="Y734" s="14"/>
      <c r="Z734" s="14"/>
      <c r="AA734" s="14"/>
      <c r="AB734" s="14"/>
      <c r="AC734" s="14"/>
      <c r="AD734" s="14"/>
      <c r="AE734" s="14"/>
      <c r="AT734" s="255" t="s">
        <v>225</v>
      </c>
      <c r="AU734" s="255" t="s">
        <v>85</v>
      </c>
      <c r="AV734" s="14" t="s">
        <v>85</v>
      </c>
      <c r="AW734" s="14" t="s">
        <v>38</v>
      </c>
      <c r="AX734" s="14" t="s">
        <v>83</v>
      </c>
      <c r="AY734" s="255" t="s">
        <v>214</v>
      </c>
    </row>
    <row r="735" s="2" customFormat="1" ht="16.5" customHeight="1">
      <c r="A735" s="42"/>
      <c r="B735" s="43"/>
      <c r="C735" s="268" t="s">
        <v>614</v>
      </c>
      <c r="D735" s="268" t="s">
        <v>302</v>
      </c>
      <c r="E735" s="269" t="s">
        <v>1216</v>
      </c>
      <c r="F735" s="270" t="s">
        <v>1217</v>
      </c>
      <c r="G735" s="271" t="s">
        <v>1218</v>
      </c>
      <c r="H735" s="272">
        <v>143.40000000000001</v>
      </c>
      <c r="I735" s="273"/>
      <c r="J735" s="274">
        <f>ROUND(I735*H735,2)</f>
        <v>0</v>
      </c>
      <c r="K735" s="270" t="s">
        <v>221</v>
      </c>
      <c r="L735" s="275"/>
      <c r="M735" s="276" t="s">
        <v>32</v>
      </c>
      <c r="N735" s="277" t="s">
        <v>47</v>
      </c>
      <c r="O735" s="88"/>
      <c r="P735" s="225">
        <f>O735*H735</f>
        <v>0</v>
      </c>
      <c r="Q735" s="225">
        <v>0.001</v>
      </c>
      <c r="R735" s="225">
        <f>Q735*H735</f>
        <v>0.1434</v>
      </c>
      <c r="S735" s="225">
        <v>0</v>
      </c>
      <c r="T735" s="226">
        <f>S735*H735</f>
        <v>0</v>
      </c>
      <c r="U735" s="42"/>
      <c r="V735" s="42"/>
      <c r="W735" s="42"/>
      <c r="X735" s="42"/>
      <c r="Y735" s="42"/>
      <c r="Z735" s="42"/>
      <c r="AA735" s="42"/>
      <c r="AB735" s="42"/>
      <c r="AC735" s="42"/>
      <c r="AD735" s="42"/>
      <c r="AE735" s="42"/>
      <c r="AR735" s="227" t="s">
        <v>426</v>
      </c>
      <c r="AT735" s="227" t="s">
        <v>302</v>
      </c>
      <c r="AU735" s="227" t="s">
        <v>85</v>
      </c>
      <c r="AY735" s="20" t="s">
        <v>214</v>
      </c>
      <c r="BE735" s="228">
        <f>IF(N735="základní",J735,0)</f>
        <v>0</v>
      </c>
      <c r="BF735" s="228">
        <f>IF(N735="snížená",J735,0)</f>
        <v>0</v>
      </c>
      <c r="BG735" s="228">
        <f>IF(N735="zákl. přenesená",J735,0)</f>
        <v>0</v>
      </c>
      <c r="BH735" s="228">
        <f>IF(N735="sníž. přenesená",J735,0)</f>
        <v>0</v>
      </c>
      <c r="BI735" s="228">
        <f>IF(N735="nulová",J735,0)</f>
        <v>0</v>
      </c>
      <c r="BJ735" s="20" t="s">
        <v>83</v>
      </c>
      <c r="BK735" s="228">
        <f>ROUND(I735*H735,2)</f>
        <v>0</v>
      </c>
      <c r="BL735" s="20" t="s">
        <v>334</v>
      </c>
      <c r="BM735" s="227" t="s">
        <v>1219</v>
      </c>
    </row>
    <row r="736" s="2" customFormat="1" ht="21.75" customHeight="1">
      <c r="A736" s="42"/>
      <c r="B736" s="43"/>
      <c r="C736" s="216" t="s">
        <v>619</v>
      </c>
      <c r="D736" s="216" t="s">
        <v>217</v>
      </c>
      <c r="E736" s="217" t="s">
        <v>1220</v>
      </c>
      <c r="F736" s="218" t="s">
        <v>1221</v>
      </c>
      <c r="G736" s="219" t="s">
        <v>327</v>
      </c>
      <c r="H736" s="220">
        <v>71.700000000000003</v>
      </c>
      <c r="I736" s="221"/>
      <c r="J736" s="222">
        <f>ROUND(I736*H736,2)</f>
        <v>0</v>
      </c>
      <c r="K736" s="218" t="s">
        <v>221</v>
      </c>
      <c r="L736" s="48"/>
      <c r="M736" s="223" t="s">
        <v>32</v>
      </c>
      <c r="N736" s="224" t="s">
        <v>47</v>
      </c>
      <c r="O736" s="88"/>
      <c r="P736" s="225">
        <f>O736*H736</f>
        <v>0</v>
      </c>
      <c r="Q736" s="225">
        <v>0</v>
      </c>
      <c r="R736" s="225">
        <f>Q736*H736</f>
        <v>0</v>
      </c>
      <c r="S736" s="225">
        <v>0</v>
      </c>
      <c r="T736" s="226">
        <f>S736*H736</f>
        <v>0</v>
      </c>
      <c r="U736" s="42"/>
      <c r="V736" s="42"/>
      <c r="W736" s="42"/>
      <c r="X736" s="42"/>
      <c r="Y736" s="42"/>
      <c r="Z736" s="42"/>
      <c r="AA736" s="42"/>
      <c r="AB736" s="42"/>
      <c r="AC736" s="42"/>
      <c r="AD736" s="42"/>
      <c r="AE736" s="42"/>
      <c r="AR736" s="227" t="s">
        <v>334</v>
      </c>
      <c r="AT736" s="227" t="s">
        <v>217</v>
      </c>
      <c r="AU736" s="227" t="s">
        <v>85</v>
      </c>
      <c r="AY736" s="20" t="s">
        <v>214</v>
      </c>
      <c r="BE736" s="228">
        <f>IF(N736="základní",J736,0)</f>
        <v>0</v>
      </c>
      <c r="BF736" s="228">
        <f>IF(N736="snížená",J736,0)</f>
        <v>0</v>
      </c>
      <c r="BG736" s="228">
        <f>IF(N736="zákl. přenesená",J736,0)</f>
        <v>0</v>
      </c>
      <c r="BH736" s="228">
        <f>IF(N736="sníž. přenesená",J736,0)</f>
        <v>0</v>
      </c>
      <c r="BI736" s="228">
        <f>IF(N736="nulová",J736,0)</f>
        <v>0</v>
      </c>
      <c r="BJ736" s="20" t="s">
        <v>83</v>
      </c>
      <c r="BK736" s="228">
        <f>ROUND(I736*H736,2)</f>
        <v>0</v>
      </c>
      <c r="BL736" s="20" t="s">
        <v>334</v>
      </c>
      <c r="BM736" s="227" t="s">
        <v>1222</v>
      </c>
    </row>
    <row r="737" s="2" customFormat="1">
      <c r="A737" s="42"/>
      <c r="B737" s="43"/>
      <c r="C737" s="44"/>
      <c r="D737" s="229" t="s">
        <v>223</v>
      </c>
      <c r="E737" s="44"/>
      <c r="F737" s="230" t="s">
        <v>1223</v>
      </c>
      <c r="G737" s="44"/>
      <c r="H737" s="44"/>
      <c r="I737" s="231"/>
      <c r="J737" s="44"/>
      <c r="K737" s="44"/>
      <c r="L737" s="48"/>
      <c r="M737" s="232"/>
      <c r="N737" s="233"/>
      <c r="O737" s="88"/>
      <c r="P737" s="88"/>
      <c r="Q737" s="88"/>
      <c r="R737" s="88"/>
      <c r="S737" s="88"/>
      <c r="T737" s="89"/>
      <c r="U737" s="42"/>
      <c r="V737" s="42"/>
      <c r="W737" s="42"/>
      <c r="X737" s="42"/>
      <c r="Y737" s="42"/>
      <c r="Z737" s="42"/>
      <c r="AA737" s="42"/>
      <c r="AB737" s="42"/>
      <c r="AC737" s="42"/>
      <c r="AD737" s="42"/>
      <c r="AE737" s="42"/>
      <c r="AT737" s="20" t="s">
        <v>223</v>
      </c>
      <c r="AU737" s="20" t="s">
        <v>85</v>
      </c>
    </row>
    <row r="738" s="14" customFormat="1">
      <c r="A738" s="14"/>
      <c r="B738" s="245"/>
      <c r="C738" s="246"/>
      <c r="D738" s="236" t="s">
        <v>225</v>
      </c>
      <c r="E738" s="247" t="s">
        <v>32</v>
      </c>
      <c r="F738" s="248" t="s">
        <v>1224</v>
      </c>
      <c r="G738" s="246"/>
      <c r="H738" s="249">
        <v>71.700000000000003</v>
      </c>
      <c r="I738" s="250"/>
      <c r="J738" s="246"/>
      <c r="K738" s="246"/>
      <c r="L738" s="251"/>
      <c r="M738" s="252"/>
      <c r="N738" s="253"/>
      <c r="O738" s="253"/>
      <c r="P738" s="253"/>
      <c r="Q738" s="253"/>
      <c r="R738" s="253"/>
      <c r="S738" s="253"/>
      <c r="T738" s="254"/>
      <c r="U738" s="14"/>
      <c r="V738" s="14"/>
      <c r="W738" s="14"/>
      <c r="X738" s="14"/>
      <c r="Y738" s="14"/>
      <c r="Z738" s="14"/>
      <c r="AA738" s="14"/>
      <c r="AB738" s="14"/>
      <c r="AC738" s="14"/>
      <c r="AD738" s="14"/>
      <c r="AE738" s="14"/>
      <c r="AT738" s="255" t="s">
        <v>225</v>
      </c>
      <c r="AU738" s="255" t="s">
        <v>85</v>
      </c>
      <c r="AV738" s="14" t="s">
        <v>85</v>
      </c>
      <c r="AW738" s="14" t="s">
        <v>38</v>
      </c>
      <c r="AX738" s="14" t="s">
        <v>83</v>
      </c>
      <c r="AY738" s="255" t="s">
        <v>214</v>
      </c>
    </row>
    <row r="739" s="2" customFormat="1" ht="16.5" customHeight="1">
      <c r="A739" s="42"/>
      <c r="B739" s="43"/>
      <c r="C739" s="268" t="s">
        <v>624</v>
      </c>
      <c r="D739" s="268" t="s">
        <v>302</v>
      </c>
      <c r="E739" s="269" t="s">
        <v>1225</v>
      </c>
      <c r="F739" s="270" t="s">
        <v>1226</v>
      </c>
      <c r="G739" s="271" t="s">
        <v>327</v>
      </c>
      <c r="H739" s="272">
        <v>71.700000000000003</v>
      </c>
      <c r="I739" s="273"/>
      <c r="J739" s="274">
        <f>ROUND(I739*H739,2)</f>
        <v>0</v>
      </c>
      <c r="K739" s="270" t="s">
        <v>221</v>
      </c>
      <c r="L739" s="275"/>
      <c r="M739" s="276" t="s">
        <v>32</v>
      </c>
      <c r="N739" s="277" t="s">
        <v>47</v>
      </c>
      <c r="O739" s="88"/>
      <c r="P739" s="225">
        <f>O739*H739</f>
        <v>0</v>
      </c>
      <c r="Q739" s="225">
        <v>0.00023000000000000001</v>
      </c>
      <c r="R739" s="225">
        <f>Q739*H739</f>
        <v>0.016491000000000002</v>
      </c>
      <c r="S739" s="225">
        <v>0</v>
      </c>
      <c r="T739" s="226">
        <f>S739*H739</f>
        <v>0</v>
      </c>
      <c r="U739" s="42"/>
      <c r="V739" s="42"/>
      <c r="W739" s="42"/>
      <c r="X739" s="42"/>
      <c r="Y739" s="42"/>
      <c r="Z739" s="42"/>
      <c r="AA739" s="42"/>
      <c r="AB739" s="42"/>
      <c r="AC739" s="42"/>
      <c r="AD739" s="42"/>
      <c r="AE739" s="42"/>
      <c r="AR739" s="227" t="s">
        <v>426</v>
      </c>
      <c r="AT739" s="227" t="s">
        <v>302</v>
      </c>
      <c r="AU739" s="227" t="s">
        <v>85</v>
      </c>
      <c r="AY739" s="20" t="s">
        <v>214</v>
      </c>
      <c r="BE739" s="228">
        <f>IF(N739="základní",J739,0)</f>
        <v>0</v>
      </c>
      <c r="BF739" s="228">
        <f>IF(N739="snížená",J739,0)</f>
        <v>0</v>
      </c>
      <c r="BG739" s="228">
        <f>IF(N739="zákl. přenesená",J739,0)</f>
        <v>0</v>
      </c>
      <c r="BH739" s="228">
        <f>IF(N739="sníž. přenesená",J739,0)</f>
        <v>0</v>
      </c>
      <c r="BI739" s="228">
        <f>IF(N739="nulová",J739,0)</f>
        <v>0</v>
      </c>
      <c r="BJ739" s="20" t="s">
        <v>83</v>
      </c>
      <c r="BK739" s="228">
        <f>ROUND(I739*H739,2)</f>
        <v>0</v>
      </c>
      <c r="BL739" s="20" t="s">
        <v>334</v>
      </c>
      <c r="BM739" s="227" t="s">
        <v>1227</v>
      </c>
    </row>
    <row r="740" s="2" customFormat="1" ht="24.15" customHeight="1">
      <c r="A740" s="42"/>
      <c r="B740" s="43"/>
      <c r="C740" s="216" t="s">
        <v>631</v>
      </c>
      <c r="D740" s="216" t="s">
        <v>217</v>
      </c>
      <c r="E740" s="217" t="s">
        <v>1228</v>
      </c>
      <c r="F740" s="218" t="s">
        <v>1229</v>
      </c>
      <c r="G740" s="219" t="s">
        <v>327</v>
      </c>
      <c r="H740" s="220">
        <v>6</v>
      </c>
      <c r="I740" s="221"/>
      <c r="J740" s="222">
        <f>ROUND(I740*H740,2)</f>
        <v>0</v>
      </c>
      <c r="K740" s="218" t="s">
        <v>221</v>
      </c>
      <c r="L740" s="48"/>
      <c r="M740" s="223" t="s">
        <v>32</v>
      </c>
      <c r="N740" s="224" t="s">
        <v>47</v>
      </c>
      <c r="O740" s="88"/>
      <c r="P740" s="225">
        <f>O740*H740</f>
        <v>0</v>
      </c>
      <c r="Q740" s="225">
        <v>0</v>
      </c>
      <c r="R740" s="225">
        <f>Q740*H740</f>
        <v>0</v>
      </c>
      <c r="S740" s="225">
        <v>0</v>
      </c>
      <c r="T740" s="226">
        <f>S740*H740</f>
        <v>0</v>
      </c>
      <c r="U740" s="42"/>
      <c r="V740" s="42"/>
      <c r="W740" s="42"/>
      <c r="X740" s="42"/>
      <c r="Y740" s="42"/>
      <c r="Z740" s="42"/>
      <c r="AA740" s="42"/>
      <c r="AB740" s="42"/>
      <c r="AC740" s="42"/>
      <c r="AD740" s="42"/>
      <c r="AE740" s="42"/>
      <c r="AR740" s="227" t="s">
        <v>334</v>
      </c>
      <c r="AT740" s="227" t="s">
        <v>217</v>
      </c>
      <c r="AU740" s="227" t="s">
        <v>85</v>
      </c>
      <c r="AY740" s="20" t="s">
        <v>214</v>
      </c>
      <c r="BE740" s="228">
        <f>IF(N740="základní",J740,0)</f>
        <v>0</v>
      </c>
      <c r="BF740" s="228">
        <f>IF(N740="snížená",J740,0)</f>
        <v>0</v>
      </c>
      <c r="BG740" s="228">
        <f>IF(N740="zákl. přenesená",J740,0)</f>
        <v>0</v>
      </c>
      <c r="BH740" s="228">
        <f>IF(N740="sníž. přenesená",J740,0)</f>
        <v>0</v>
      </c>
      <c r="BI740" s="228">
        <f>IF(N740="nulová",J740,0)</f>
        <v>0</v>
      </c>
      <c r="BJ740" s="20" t="s">
        <v>83</v>
      </c>
      <c r="BK740" s="228">
        <f>ROUND(I740*H740,2)</f>
        <v>0</v>
      </c>
      <c r="BL740" s="20" t="s">
        <v>334</v>
      </c>
      <c r="BM740" s="227" t="s">
        <v>1230</v>
      </c>
    </row>
    <row r="741" s="2" customFormat="1">
      <c r="A741" s="42"/>
      <c r="B741" s="43"/>
      <c r="C741" s="44"/>
      <c r="D741" s="229" t="s">
        <v>223</v>
      </c>
      <c r="E741" s="44"/>
      <c r="F741" s="230" t="s">
        <v>1231</v>
      </c>
      <c r="G741" s="44"/>
      <c r="H741" s="44"/>
      <c r="I741" s="231"/>
      <c r="J741" s="44"/>
      <c r="K741" s="44"/>
      <c r="L741" s="48"/>
      <c r="M741" s="232"/>
      <c r="N741" s="233"/>
      <c r="O741" s="88"/>
      <c r="P741" s="88"/>
      <c r="Q741" s="88"/>
      <c r="R741" s="88"/>
      <c r="S741" s="88"/>
      <c r="T741" s="89"/>
      <c r="U741" s="42"/>
      <c r="V741" s="42"/>
      <c r="W741" s="42"/>
      <c r="X741" s="42"/>
      <c r="Y741" s="42"/>
      <c r="Z741" s="42"/>
      <c r="AA741" s="42"/>
      <c r="AB741" s="42"/>
      <c r="AC741" s="42"/>
      <c r="AD741" s="42"/>
      <c r="AE741" s="42"/>
      <c r="AT741" s="20" t="s">
        <v>223</v>
      </c>
      <c r="AU741" s="20" t="s">
        <v>85</v>
      </c>
    </row>
    <row r="742" s="2" customFormat="1" ht="21.75" customHeight="1">
      <c r="A742" s="42"/>
      <c r="B742" s="43"/>
      <c r="C742" s="268" t="s">
        <v>636</v>
      </c>
      <c r="D742" s="268" t="s">
        <v>302</v>
      </c>
      <c r="E742" s="269" t="s">
        <v>1232</v>
      </c>
      <c r="F742" s="270" t="s">
        <v>1233</v>
      </c>
      <c r="G742" s="271" t="s">
        <v>327</v>
      </c>
      <c r="H742" s="272">
        <v>6</v>
      </c>
      <c r="I742" s="273"/>
      <c r="J742" s="274">
        <f>ROUND(I742*H742,2)</f>
        <v>0</v>
      </c>
      <c r="K742" s="270" t="s">
        <v>221</v>
      </c>
      <c r="L742" s="275"/>
      <c r="M742" s="276" t="s">
        <v>32</v>
      </c>
      <c r="N742" s="277" t="s">
        <v>47</v>
      </c>
      <c r="O742" s="88"/>
      <c r="P742" s="225">
        <f>O742*H742</f>
        <v>0</v>
      </c>
      <c r="Q742" s="225">
        <v>0.002</v>
      </c>
      <c r="R742" s="225">
        <f>Q742*H742</f>
        <v>0.012</v>
      </c>
      <c r="S742" s="225">
        <v>0</v>
      </c>
      <c r="T742" s="226">
        <f>S742*H742</f>
        <v>0</v>
      </c>
      <c r="U742" s="42"/>
      <c r="V742" s="42"/>
      <c r="W742" s="42"/>
      <c r="X742" s="42"/>
      <c r="Y742" s="42"/>
      <c r="Z742" s="42"/>
      <c r="AA742" s="42"/>
      <c r="AB742" s="42"/>
      <c r="AC742" s="42"/>
      <c r="AD742" s="42"/>
      <c r="AE742" s="42"/>
      <c r="AR742" s="227" t="s">
        <v>426</v>
      </c>
      <c r="AT742" s="227" t="s">
        <v>302</v>
      </c>
      <c r="AU742" s="227" t="s">
        <v>85</v>
      </c>
      <c r="AY742" s="20" t="s">
        <v>214</v>
      </c>
      <c r="BE742" s="228">
        <f>IF(N742="základní",J742,0)</f>
        <v>0</v>
      </c>
      <c r="BF742" s="228">
        <f>IF(N742="snížená",J742,0)</f>
        <v>0</v>
      </c>
      <c r="BG742" s="228">
        <f>IF(N742="zákl. přenesená",J742,0)</f>
        <v>0</v>
      </c>
      <c r="BH742" s="228">
        <f>IF(N742="sníž. přenesená",J742,0)</f>
        <v>0</v>
      </c>
      <c r="BI742" s="228">
        <f>IF(N742="nulová",J742,0)</f>
        <v>0</v>
      </c>
      <c r="BJ742" s="20" t="s">
        <v>83</v>
      </c>
      <c r="BK742" s="228">
        <f>ROUND(I742*H742,2)</f>
        <v>0</v>
      </c>
      <c r="BL742" s="20" t="s">
        <v>334</v>
      </c>
      <c r="BM742" s="227" t="s">
        <v>1234</v>
      </c>
    </row>
    <row r="743" s="2" customFormat="1" ht="24.15" customHeight="1">
      <c r="A743" s="42"/>
      <c r="B743" s="43"/>
      <c r="C743" s="216" t="s">
        <v>641</v>
      </c>
      <c r="D743" s="216" t="s">
        <v>217</v>
      </c>
      <c r="E743" s="217" t="s">
        <v>1235</v>
      </c>
      <c r="F743" s="218" t="s">
        <v>1236</v>
      </c>
      <c r="G743" s="219" t="s">
        <v>327</v>
      </c>
      <c r="H743" s="220">
        <v>6</v>
      </c>
      <c r="I743" s="221"/>
      <c r="J743" s="222">
        <f>ROUND(I743*H743,2)</f>
        <v>0</v>
      </c>
      <c r="K743" s="218" t="s">
        <v>221</v>
      </c>
      <c r="L743" s="48"/>
      <c r="M743" s="223" t="s">
        <v>32</v>
      </c>
      <c r="N743" s="224" t="s">
        <v>47</v>
      </c>
      <c r="O743" s="88"/>
      <c r="P743" s="225">
        <f>O743*H743</f>
        <v>0</v>
      </c>
      <c r="Q743" s="225">
        <v>0</v>
      </c>
      <c r="R743" s="225">
        <f>Q743*H743</f>
        <v>0</v>
      </c>
      <c r="S743" s="225">
        <v>0</v>
      </c>
      <c r="T743" s="226">
        <f>S743*H743</f>
        <v>0</v>
      </c>
      <c r="U743" s="42"/>
      <c r="V743" s="42"/>
      <c r="W743" s="42"/>
      <c r="X743" s="42"/>
      <c r="Y743" s="42"/>
      <c r="Z743" s="42"/>
      <c r="AA743" s="42"/>
      <c r="AB743" s="42"/>
      <c r="AC743" s="42"/>
      <c r="AD743" s="42"/>
      <c r="AE743" s="42"/>
      <c r="AR743" s="227" t="s">
        <v>334</v>
      </c>
      <c r="AT743" s="227" t="s">
        <v>217</v>
      </c>
      <c r="AU743" s="227" t="s">
        <v>85</v>
      </c>
      <c r="AY743" s="20" t="s">
        <v>214</v>
      </c>
      <c r="BE743" s="228">
        <f>IF(N743="základní",J743,0)</f>
        <v>0</v>
      </c>
      <c r="BF743" s="228">
        <f>IF(N743="snížená",J743,0)</f>
        <v>0</v>
      </c>
      <c r="BG743" s="228">
        <f>IF(N743="zákl. přenesená",J743,0)</f>
        <v>0</v>
      </c>
      <c r="BH743" s="228">
        <f>IF(N743="sníž. přenesená",J743,0)</f>
        <v>0</v>
      </c>
      <c r="BI743" s="228">
        <f>IF(N743="nulová",J743,0)</f>
        <v>0</v>
      </c>
      <c r="BJ743" s="20" t="s">
        <v>83</v>
      </c>
      <c r="BK743" s="228">
        <f>ROUND(I743*H743,2)</f>
        <v>0</v>
      </c>
      <c r="BL743" s="20" t="s">
        <v>334</v>
      </c>
      <c r="BM743" s="227" t="s">
        <v>1237</v>
      </c>
    </row>
    <row r="744" s="2" customFormat="1">
      <c r="A744" s="42"/>
      <c r="B744" s="43"/>
      <c r="C744" s="44"/>
      <c r="D744" s="229" t="s">
        <v>223</v>
      </c>
      <c r="E744" s="44"/>
      <c r="F744" s="230" t="s">
        <v>1238</v>
      </c>
      <c r="G744" s="44"/>
      <c r="H744" s="44"/>
      <c r="I744" s="231"/>
      <c r="J744" s="44"/>
      <c r="K744" s="44"/>
      <c r="L744" s="48"/>
      <c r="M744" s="232"/>
      <c r="N744" s="233"/>
      <c r="O744" s="88"/>
      <c r="P744" s="88"/>
      <c r="Q744" s="88"/>
      <c r="R744" s="88"/>
      <c r="S744" s="88"/>
      <c r="T744" s="89"/>
      <c r="U744" s="42"/>
      <c r="V744" s="42"/>
      <c r="W744" s="42"/>
      <c r="X744" s="42"/>
      <c r="Y744" s="42"/>
      <c r="Z744" s="42"/>
      <c r="AA744" s="42"/>
      <c r="AB744" s="42"/>
      <c r="AC744" s="42"/>
      <c r="AD744" s="42"/>
      <c r="AE744" s="42"/>
      <c r="AT744" s="20" t="s">
        <v>223</v>
      </c>
      <c r="AU744" s="20" t="s">
        <v>85</v>
      </c>
    </row>
    <row r="745" s="2" customFormat="1" ht="16.5" customHeight="1">
      <c r="A745" s="42"/>
      <c r="B745" s="43"/>
      <c r="C745" s="268" t="s">
        <v>646</v>
      </c>
      <c r="D745" s="268" t="s">
        <v>302</v>
      </c>
      <c r="E745" s="269" t="s">
        <v>1239</v>
      </c>
      <c r="F745" s="270" t="s">
        <v>1240</v>
      </c>
      <c r="G745" s="271" t="s">
        <v>327</v>
      </c>
      <c r="H745" s="272">
        <v>6</v>
      </c>
      <c r="I745" s="273"/>
      <c r="J745" s="274">
        <f>ROUND(I745*H745,2)</f>
        <v>0</v>
      </c>
      <c r="K745" s="270" t="s">
        <v>221</v>
      </c>
      <c r="L745" s="275"/>
      <c r="M745" s="276" t="s">
        <v>32</v>
      </c>
      <c r="N745" s="277" t="s">
        <v>47</v>
      </c>
      <c r="O745" s="88"/>
      <c r="P745" s="225">
        <f>O745*H745</f>
        <v>0</v>
      </c>
      <c r="Q745" s="225">
        <v>0</v>
      </c>
      <c r="R745" s="225">
        <f>Q745*H745</f>
        <v>0</v>
      </c>
      <c r="S745" s="225">
        <v>0</v>
      </c>
      <c r="T745" s="226">
        <f>S745*H745</f>
        <v>0</v>
      </c>
      <c r="U745" s="42"/>
      <c r="V745" s="42"/>
      <c r="W745" s="42"/>
      <c r="X745" s="42"/>
      <c r="Y745" s="42"/>
      <c r="Z745" s="42"/>
      <c r="AA745" s="42"/>
      <c r="AB745" s="42"/>
      <c r="AC745" s="42"/>
      <c r="AD745" s="42"/>
      <c r="AE745" s="42"/>
      <c r="AR745" s="227" t="s">
        <v>426</v>
      </c>
      <c r="AT745" s="227" t="s">
        <v>302</v>
      </c>
      <c r="AU745" s="227" t="s">
        <v>85</v>
      </c>
      <c r="AY745" s="20" t="s">
        <v>214</v>
      </c>
      <c r="BE745" s="228">
        <f>IF(N745="základní",J745,0)</f>
        <v>0</v>
      </c>
      <c r="BF745" s="228">
        <f>IF(N745="snížená",J745,0)</f>
        <v>0</v>
      </c>
      <c r="BG745" s="228">
        <f>IF(N745="zákl. přenesená",J745,0)</f>
        <v>0</v>
      </c>
      <c r="BH745" s="228">
        <f>IF(N745="sníž. přenesená",J745,0)</f>
        <v>0</v>
      </c>
      <c r="BI745" s="228">
        <f>IF(N745="nulová",J745,0)</f>
        <v>0</v>
      </c>
      <c r="BJ745" s="20" t="s">
        <v>83</v>
      </c>
      <c r="BK745" s="228">
        <f>ROUND(I745*H745,2)</f>
        <v>0</v>
      </c>
      <c r="BL745" s="20" t="s">
        <v>334</v>
      </c>
      <c r="BM745" s="227" t="s">
        <v>1241</v>
      </c>
    </row>
    <row r="746" s="2" customFormat="1" ht="16.5" customHeight="1">
      <c r="A746" s="42"/>
      <c r="B746" s="43"/>
      <c r="C746" s="216" t="s">
        <v>653</v>
      </c>
      <c r="D746" s="216" t="s">
        <v>217</v>
      </c>
      <c r="E746" s="217" t="s">
        <v>1242</v>
      </c>
      <c r="F746" s="218" t="s">
        <v>1243</v>
      </c>
      <c r="G746" s="219" t="s">
        <v>327</v>
      </c>
      <c r="H746" s="220">
        <v>71.700000000000003</v>
      </c>
      <c r="I746" s="221"/>
      <c r="J746" s="222">
        <f>ROUND(I746*H746,2)</f>
        <v>0</v>
      </c>
      <c r="K746" s="218" t="s">
        <v>221</v>
      </c>
      <c r="L746" s="48"/>
      <c r="M746" s="223" t="s">
        <v>32</v>
      </c>
      <c r="N746" s="224" t="s">
        <v>47</v>
      </c>
      <c r="O746" s="88"/>
      <c r="P746" s="225">
        <f>O746*H746</f>
        <v>0</v>
      </c>
      <c r="Q746" s="225">
        <v>0</v>
      </c>
      <c r="R746" s="225">
        <f>Q746*H746</f>
        <v>0</v>
      </c>
      <c r="S746" s="225">
        <v>0</v>
      </c>
      <c r="T746" s="226">
        <f>S746*H746</f>
        <v>0</v>
      </c>
      <c r="U746" s="42"/>
      <c r="V746" s="42"/>
      <c r="W746" s="42"/>
      <c r="X746" s="42"/>
      <c r="Y746" s="42"/>
      <c r="Z746" s="42"/>
      <c r="AA746" s="42"/>
      <c r="AB746" s="42"/>
      <c r="AC746" s="42"/>
      <c r="AD746" s="42"/>
      <c r="AE746" s="42"/>
      <c r="AR746" s="227" t="s">
        <v>334</v>
      </c>
      <c r="AT746" s="227" t="s">
        <v>217</v>
      </c>
      <c r="AU746" s="227" t="s">
        <v>85</v>
      </c>
      <c r="AY746" s="20" t="s">
        <v>214</v>
      </c>
      <c r="BE746" s="228">
        <f>IF(N746="základní",J746,0)</f>
        <v>0</v>
      </c>
      <c r="BF746" s="228">
        <f>IF(N746="snížená",J746,0)</f>
        <v>0</v>
      </c>
      <c r="BG746" s="228">
        <f>IF(N746="zákl. přenesená",J746,0)</f>
        <v>0</v>
      </c>
      <c r="BH746" s="228">
        <f>IF(N746="sníž. přenesená",J746,0)</f>
        <v>0</v>
      </c>
      <c r="BI746" s="228">
        <f>IF(N746="nulová",J746,0)</f>
        <v>0</v>
      </c>
      <c r="BJ746" s="20" t="s">
        <v>83</v>
      </c>
      <c r="BK746" s="228">
        <f>ROUND(I746*H746,2)</f>
        <v>0</v>
      </c>
      <c r="BL746" s="20" t="s">
        <v>334</v>
      </c>
      <c r="BM746" s="227" t="s">
        <v>1244</v>
      </c>
    </row>
    <row r="747" s="2" customFormat="1">
      <c r="A747" s="42"/>
      <c r="B747" s="43"/>
      <c r="C747" s="44"/>
      <c r="D747" s="229" t="s">
        <v>223</v>
      </c>
      <c r="E747" s="44"/>
      <c r="F747" s="230" t="s">
        <v>1245</v>
      </c>
      <c r="G747" s="44"/>
      <c r="H747" s="44"/>
      <c r="I747" s="231"/>
      <c r="J747" s="44"/>
      <c r="K747" s="44"/>
      <c r="L747" s="48"/>
      <c r="M747" s="232"/>
      <c r="N747" s="233"/>
      <c r="O747" s="88"/>
      <c r="P747" s="88"/>
      <c r="Q747" s="88"/>
      <c r="R747" s="88"/>
      <c r="S747" s="88"/>
      <c r="T747" s="89"/>
      <c r="U747" s="42"/>
      <c r="V747" s="42"/>
      <c r="W747" s="42"/>
      <c r="X747" s="42"/>
      <c r="Y747" s="42"/>
      <c r="Z747" s="42"/>
      <c r="AA747" s="42"/>
      <c r="AB747" s="42"/>
      <c r="AC747" s="42"/>
      <c r="AD747" s="42"/>
      <c r="AE747" s="42"/>
      <c r="AT747" s="20" t="s">
        <v>223</v>
      </c>
      <c r="AU747" s="20" t="s">
        <v>85</v>
      </c>
    </row>
    <row r="748" s="14" customFormat="1">
      <c r="A748" s="14"/>
      <c r="B748" s="245"/>
      <c r="C748" s="246"/>
      <c r="D748" s="236" t="s">
        <v>225</v>
      </c>
      <c r="E748" s="247" t="s">
        <v>32</v>
      </c>
      <c r="F748" s="248" t="s">
        <v>1246</v>
      </c>
      <c r="G748" s="246"/>
      <c r="H748" s="249">
        <v>71.700000000000003</v>
      </c>
      <c r="I748" s="250"/>
      <c r="J748" s="246"/>
      <c r="K748" s="246"/>
      <c r="L748" s="251"/>
      <c r="M748" s="252"/>
      <c r="N748" s="253"/>
      <c r="O748" s="253"/>
      <c r="P748" s="253"/>
      <c r="Q748" s="253"/>
      <c r="R748" s="253"/>
      <c r="S748" s="253"/>
      <c r="T748" s="254"/>
      <c r="U748" s="14"/>
      <c r="V748" s="14"/>
      <c r="W748" s="14"/>
      <c r="X748" s="14"/>
      <c r="Y748" s="14"/>
      <c r="Z748" s="14"/>
      <c r="AA748" s="14"/>
      <c r="AB748" s="14"/>
      <c r="AC748" s="14"/>
      <c r="AD748" s="14"/>
      <c r="AE748" s="14"/>
      <c r="AT748" s="255" t="s">
        <v>225</v>
      </c>
      <c r="AU748" s="255" t="s">
        <v>85</v>
      </c>
      <c r="AV748" s="14" t="s">
        <v>85</v>
      </c>
      <c r="AW748" s="14" t="s">
        <v>38</v>
      </c>
      <c r="AX748" s="14" t="s">
        <v>83</v>
      </c>
      <c r="AY748" s="255" t="s">
        <v>214</v>
      </c>
    </row>
    <row r="749" s="2" customFormat="1" ht="21.75" customHeight="1">
      <c r="A749" s="42"/>
      <c r="B749" s="43"/>
      <c r="C749" s="268" t="s">
        <v>661</v>
      </c>
      <c r="D749" s="268" t="s">
        <v>302</v>
      </c>
      <c r="E749" s="269" t="s">
        <v>1247</v>
      </c>
      <c r="F749" s="270" t="s">
        <v>1248</v>
      </c>
      <c r="G749" s="271" t="s">
        <v>327</v>
      </c>
      <c r="H749" s="272">
        <v>71.700000000000003</v>
      </c>
      <c r="I749" s="273"/>
      <c r="J749" s="274">
        <f>ROUND(I749*H749,2)</f>
        <v>0</v>
      </c>
      <c r="K749" s="270" t="s">
        <v>221</v>
      </c>
      <c r="L749" s="275"/>
      <c r="M749" s="276" t="s">
        <v>32</v>
      </c>
      <c r="N749" s="277" t="s">
        <v>47</v>
      </c>
      <c r="O749" s="88"/>
      <c r="P749" s="225">
        <f>O749*H749</f>
        <v>0</v>
      </c>
      <c r="Q749" s="225">
        <v>0.0022000000000000001</v>
      </c>
      <c r="R749" s="225">
        <f>Q749*H749</f>
        <v>0.15774000000000002</v>
      </c>
      <c r="S749" s="225">
        <v>0</v>
      </c>
      <c r="T749" s="226">
        <f>S749*H749</f>
        <v>0</v>
      </c>
      <c r="U749" s="42"/>
      <c r="V749" s="42"/>
      <c r="W749" s="42"/>
      <c r="X749" s="42"/>
      <c r="Y749" s="42"/>
      <c r="Z749" s="42"/>
      <c r="AA749" s="42"/>
      <c r="AB749" s="42"/>
      <c r="AC749" s="42"/>
      <c r="AD749" s="42"/>
      <c r="AE749" s="42"/>
      <c r="AR749" s="227" t="s">
        <v>426</v>
      </c>
      <c r="AT749" s="227" t="s">
        <v>302</v>
      </c>
      <c r="AU749" s="227" t="s">
        <v>85</v>
      </c>
      <c r="AY749" s="20" t="s">
        <v>214</v>
      </c>
      <c r="BE749" s="228">
        <f>IF(N749="základní",J749,0)</f>
        <v>0</v>
      </c>
      <c r="BF749" s="228">
        <f>IF(N749="snížená",J749,0)</f>
        <v>0</v>
      </c>
      <c r="BG749" s="228">
        <f>IF(N749="zákl. přenesená",J749,0)</f>
        <v>0</v>
      </c>
      <c r="BH749" s="228">
        <f>IF(N749="sníž. přenesená",J749,0)</f>
        <v>0</v>
      </c>
      <c r="BI749" s="228">
        <f>IF(N749="nulová",J749,0)</f>
        <v>0</v>
      </c>
      <c r="BJ749" s="20" t="s">
        <v>83</v>
      </c>
      <c r="BK749" s="228">
        <f>ROUND(I749*H749,2)</f>
        <v>0</v>
      </c>
      <c r="BL749" s="20" t="s">
        <v>334</v>
      </c>
      <c r="BM749" s="227" t="s">
        <v>1249</v>
      </c>
    </row>
    <row r="750" s="2" customFormat="1" ht="37.8" customHeight="1">
      <c r="A750" s="42"/>
      <c r="B750" s="43"/>
      <c r="C750" s="216" t="s">
        <v>667</v>
      </c>
      <c r="D750" s="216" t="s">
        <v>217</v>
      </c>
      <c r="E750" s="217" t="s">
        <v>1250</v>
      </c>
      <c r="F750" s="218" t="s">
        <v>1251</v>
      </c>
      <c r="G750" s="219" t="s">
        <v>280</v>
      </c>
      <c r="H750" s="220">
        <v>143.40000000000001</v>
      </c>
      <c r="I750" s="221"/>
      <c r="J750" s="222">
        <f>ROUND(I750*H750,2)</f>
        <v>0</v>
      </c>
      <c r="K750" s="218" t="s">
        <v>221</v>
      </c>
      <c r="L750" s="48"/>
      <c r="M750" s="223" t="s">
        <v>32</v>
      </c>
      <c r="N750" s="224" t="s">
        <v>47</v>
      </c>
      <c r="O750" s="88"/>
      <c r="P750" s="225">
        <f>O750*H750</f>
        <v>0</v>
      </c>
      <c r="Q750" s="225">
        <v>0</v>
      </c>
      <c r="R750" s="225">
        <f>Q750*H750</f>
        <v>0</v>
      </c>
      <c r="S750" s="225">
        <v>0.00040000000000000002</v>
      </c>
      <c r="T750" s="226">
        <f>S750*H750</f>
        <v>0.057360000000000008</v>
      </c>
      <c r="U750" s="42"/>
      <c r="V750" s="42"/>
      <c r="W750" s="42"/>
      <c r="X750" s="42"/>
      <c r="Y750" s="42"/>
      <c r="Z750" s="42"/>
      <c r="AA750" s="42"/>
      <c r="AB750" s="42"/>
      <c r="AC750" s="42"/>
      <c r="AD750" s="42"/>
      <c r="AE750" s="42"/>
      <c r="AR750" s="227" t="s">
        <v>334</v>
      </c>
      <c r="AT750" s="227" t="s">
        <v>217</v>
      </c>
      <c r="AU750" s="227" t="s">
        <v>85</v>
      </c>
      <c r="AY750" s="20" t="s">
        <v>214</v>
      </c>
      <c r="BE750" s="228">
        <f>IF(N750="základní",J750,0)</f>
        <v>0</v>
      </c>
      <c r="BF750" s="228">
        <f>IF(N750="snížená",J750,0)</f>
        <v>0</v>
      </c>
      <c r="BG750" s="228">
        <f>IF(N750="zákl. přenesená",J750,0)</f>
        <v>0</v>
      </c>
      <c r="BH750" s="228">
        <f>IF(N750="sníž. přenesená",J750,0)</f>
        <v>0</v>
      </c>
      <c r="BI750" s="228">
        <f>IF(N750="nulová",J750,0)</f>
        <v>0</v>
      </c>
      <c r="BJ750" s="20" t="s">
        <v>83</v>
      </c>
      <c r="BK750" s="228">
        <f>ROUND(I750*H750,2)</f>
        <v>0</v>
      </c>
      <c r="BL750" s="20" t="s">
        <v>334</v>
      </c>
      <c r="BM750" s="227" t="s">
        <v>1252</v>
      </c>
    </row>
    <row r="751" s="2" customFormat="1">
      <c r="A751" s="42"/>
      <c r="B751" s="43"/>
      <c r="C751" s="44"/>
      <c r="D751" s="229" t="s">
        <v>223</v>
      </c>
      <c r="E751" s="44"/>
      <c r="F751" s="230" t="s">
        <v>1253</v>
      </c>
      <c r="G751" s="44"/>
      <c r="H751" s="44"/>
      <c r="I751" s="231"/>
      <c r="J751" s="44"/>
      <c r="K751" s="44"/>
      <c r="L751" s="48"/>
      <c r="M751" s="232"/>
      <c r="N751" s="233"/>
      <c r="O751" s="88"/>
      <c r="P751" s="88"/>
      <c r="Q751" s="88"/>
      <c r="R751" s="88"/>
      <c r="S751" s="88"/>
      <c r="T751" s="89"/>
      <c r="U751" s="42"/>
      <c r="V751" s="42"/>
      <c r="W751" s="42"/>
      <c r="X751" s="42"/>
      <c r="Y751" s="42"/>
      <c r="Z751" s="42"/>
      <c r="AA751" s="42"/>
      <c r="AB751" s="42"/>
      <c r="AC751" s="42"/>
      <c r="AD751" s="42"/>
      <c r="AE751" s="42"/>
      <c r="AT751" s="20" t="s">
        <v>223</v>
      </c>
      <c r="AU751" s="20" t="s">
        <v>85</v>
      </c>
    </row>
    <row r="752" s="14" customFormat="1">
      <c r="A752" s="14"/>
      <c r="B752" s="245"/>
      <c r="C752" s="246"/>
      <c r="D752" s="236" t="s">
        <v>225</v>
      </c>
      <c r="E752" s="247" t="s">
        <v>32</v>
      </c>
      <c r="F752" s="248" t="s">
        <v>1215</v>
      </c>
      <c r="G752" s="246"/>
      <c r="H752" s="249">
        <v>143.40000000000001</v>
      </c>
      <c r="I752" s="250"/>
      <c r="J752" s="246"/>
      <c r="K752" s="246"/>
      <c r="L752" s="251"/>
      <c r="M752" s="252"/>
      <c r="N752" s="253"/>
      <c r="O752" s="253"/>
      <c r="P752" s="253"/>
      <c r="Q752" s="253"/>
      <c r="R752" s="253"/>
      <c r="S752" s="253"/>
      <c r="T752" s="254"/>
      <c r="U752" s="14"/>
      <c r="V752" s="14"/>
      <c r="W752" s="14"/>
      <c r="X752" s="14"/>
      <c r="Y752" s="14"/>
      <c r="Z752" s="14"/>
      <c r="AA752" s="14"/>
      <c r="AB752" s="14"/>
      <c r="AC752" s="14"/>
      <c r="AD752" s="14"/>
      <c r="AE752" s="14"/>
      <c r="AT752" s="255" t="s">
        <v>225</v>
      </c>
      <c r="AU752" s="255" t="s">
        <v>85</v>
      </c>
      <c r="AV752" s="14" t="s">
        <v>85</v>
      </c>
      <c r="AW752" s="14" t="s">
        <v>38</v>
      </c>
      <c r="AX752" s="14" t="s">
        <v>83</v>
      </c>
      <c r="AY752" s="255" t="s">
        <v>214</v>
      </c>
    </row>
    <row r="753" s="2" customFormat="1" ht="24.15" customHeight="1">
      <c r="A753" s="42"/>
      <c r="B753" s="43"/>
      <c r="C753" s="216" t="s">
        <v>672</v>
      </c>
      <c r="D753" s="216" t="s">
        <v>217</v>
      </c>
      <c r="E753" s="217" t="s">
        <v>1254</v>
      </c>
      <c r="F753" s="218" t="s">
        <v>1255</v>
      </c>
      <c r="G753" s="219" t="s">
        <v>327</v>
      </c>
      <c r="H753" s="220">
        <v>71.700000000000003</v>
      </c>
      <c r="I753" s="221"/>
      <c r="J753" s="222">
        <f>ROUND(I753*H753,2)</f>
        <v>0</v>
      </c>
      <c r="K753" s="218" t="s">
        <v>221</v>
      </c>
      <c r="L753" s="48"/>
      <c r="M753" s="223" t="s">
        <v>32</v>
      </c>
      <c r="N753" s="224" t="s">
        <v>47</v>
      </c>
      <c r="O753" s="88"/>
      <c r="P753" s="225">
        <f>O753*H753</f>
        <v>0</v>
      </c>
      <c r="Q753" s="225">
        <v>0</v>
      </c>
      <c r="R753" s="225">
        <f>Q753*H753</f>
        <v>0</v>
      </c>
      <c r="S753" s="225">
        <v>0.00025000000000000001</v>
      </c>
      <c r="T753" s="226">
        <f>S753*H753</f>
        <v>0.017925</v>
      </c>
      <c r="U753" s="42"/>
      <c r="V753" s="42"/>
      <c r="W753" s="42"/>
      <c r="X753" s="42"/>
      <c r="Y753" s="42"/>
      <c r="Z753" s="42"/>
      <c r="AA753" s="42"/>
      <c r="AB753" s="42"/>
      <c r="AC753" s="42"/>
      <c r="AD753" s="42"/>
      <c r="AE753" s="42"/>
      <c r="AR753" s="227" t="s">
        <v>334</v>
      </c>
      <c r="AT753" s="227" t="s">
        <v>217</v>
      </c>
      <c r="AU753" s="227" t="s">
        <v>85</v>
      </c>
      <c r="AY753" s="20" t="s">
        <v>214</v>
      </c>
      <c r="BE753" s="228">
        <f>IF(N753="základní",J753,0)</f>
        <v>0</v>
      </c>
      <c r="BF753" s="228">
        <f>IF(N753="snížená",J753,0)</f>
        <v>0</v>
      </c>
      <c r="BG753" s="228">
        <f>IF(N753="zákl. přenesená",J753,0)</f>
        <v>0</v>
      </c>
      <c r="BH753" s="228">
        <f>IF(N753="sníž. přenesená",J753,0)</f>
        <v>0</v>
      </c>
      <c r="BI753" s="228">
        <f>IF(N753="nulová",J753,0)</f>
        <v>0</v>
      </c>
      <c r="BJ753" s="20" t="s">
        <v>83</v>
      </c>
      <c r="BK753" s="228">
        <f>ROUND(I753*H753,2)</f>
        <v>0</v>
      </c>
      <c r="BL753" s="20" t="s">
        <v>334</v>
      </c>
      <c r="BM753" s="227" t="s">
        <v>1256</v>
      </c>
    </row>
    <row r="754" s="2" customFormat="1">
      <c r="A754" s="42"/>
      <c r="B754" s="43"/>
      <c r="C754" s="44"/>
      <c r="D754" s="229" t="s">
        <v>223</v>
      </c>
      <c r="E754" s="44"/>
      <c r="F754" s="230" t="s">
        <v>1257</v>
      </c>
      <c r="G754" s="44"/>
      <c r="H754" s="44"/>
      <c r="I754" s="231"/>
      <c r="J754" s="44"/>
      <c r="K754" s="44"/>
      <c r="L754" s="48"/>
      <c r="M754" s="232"/>
      <c r="N754" s="233"/>
      <c r="O754" s="88"/>
      <c r="P754" s="88"/>
      <c r="Q754" s="88"/>
      <c r="R754" s="88"/>
      <c r="S754" s="88"/>
      <c r="T754" s="89"/>
      <c r="U754" s="42"/>
      <c r="V754" s="42"/>
      <c r="W754" s="42"/>
      <c r="X754" s="42"/>
      <c r="Y754" s="42"/>
      <c r="Z754" s="42"/>
      <c r="AA754" s="42"/>
      <c r="AB754" s="42"/>
      <c r="AC754" s="42"/>
      <c r="AD754" s="42"/>
      <c r="AE754" s="42"/>
      <c r="AT754" s="20" t="s">
        <v>223</v>
      </c>
      <c r="AU754" s="20" t="s">
        <v>85</v>
      </c>
    </row>
    <row r="755" s="14" customFormat="1">
      <c r="A755" s="14"/>
      <c r="B755" s="245"/>
      <c r="C755" s="246"/>
      <c r="D755" s="236" t="s">
        <v>225</v>
      </c>
      <c r="E755" s="247" t="s">
        <v>32</v>
      </c>
      <c r="F755" s="248" t="s">
        <v>1224</v>
      </c>
      <c r="G755" s="246"/>
      <c r="H755" s="249">
        <v>71.700000000000003</v>
      </c>
      <c r="I755" s="250"/>
      <c r="J755" s="246"/>
      <c r="K755" s="246"/>
      <c r="L755" s="251"/>
      <c r="M755" s="252"/>
      <c r="N755" s="253"/>
      <c r="O755" s="253"/>
      <c r="P755" s="253"/>
      <c r="Q755" s="253"/>
      <c r="R755" s="253"/>
      <c r="S755" s="253"/>
      <c r="T755" s="254"/>
      <c r="U755" s="14"/>
      <c r="V755" s="14"/>
      <c r="W755" s="14"/>
      <c r="X755" s="14"/>
      <c r="Y755" s="14"/>
      <c r="Z755" s="14"/>
      <c r="AA755" s="14"/>
      <c r="AB755" s="14"/>
      <c r="AC755" s="14"/>
      <c r="AD755" s="14"/>
      <c r="AE755" s="14"/>
      <c r="AT755" s="255" t="s">
        <v>225</v>
      </c>
      <c r="AU755" s="255" t="s">
        <v>85</v>
      </c>
      <c r="AV755" s="14" t="s">
        <v>85</v>
      </c>
      <c r="AW755" s="14" t="s">
        <v>38</v>
      </c>
      <c r="AX755" s="14" t="s">
        <v>83</v>
      </c>
      <c r="AY755" s="255" t="s">
        <v>214</v>
      </c>
    </row>
    <row r="756" s="2" customFormat="1" ht="24.15" customHeight="1">
      <c r="A756" s="42"/>
      <c r="B756" s="43"/>
      <c r="C756" s="216" t="s">
        <v>678</v>
      </c>
      <c r="D756" s="216" t="s">
        <v>217</v>
      </c>
      <c r="E756" s="217" t="s">
        <v>1258</v>
      </c>
      <c r="F756" s="218" t="s">
        <v>1259</v>
      </c>
      <c r="G756" s="219" t="s">
        <v>327</v>
      </c>
      <c r="H756" s="220">
        <v>71.700000000000003</v>
      </c>
      <c r="I756" s="221"/>
      <c r="J756" s="222">
        <f>ROUND(I756*H756,2)</f>
        <v>0</v>
      </c>
      <c r="K756" s="218" t="s">
        <v>221</v>
      </c>
      <c r="L756" s="48"/>
      <c r="M756" s="223" t="s">
        <v>32</v>
      </c>
      <c r="N756" s="224" t="s">
        <v>47</v>
      </c>
      <c r="O756" s="88"/>
      <c r="P756" s="225">
        <f>O756*H756</f>
        <v>0</v>
      </c>
      <c r="Q756" s="225">
        <v>0</v>
      </c>
      <c r="R756" s="225">
        <f>Q756*H756</f>
        <v>0</v>
      </c>
      <c r="S756" s="225">
        <v>0.00021000000000000001</v>
      </c>
      <c r="T756" s="226">
        <f>S756*H756</f>
        <v>0.015057000000000001</v>
      </c>
      <c r="U756" s="42"/>
      <c r="V756" s="42"/>
      <c r="W756" s="42"/>
      <c r="X756" s="42"/>
      <c r="Y756" s="42"/>
      <c r="Z756" s="42"/>
      <c r="AA756" s="42"/>
      <c r="AB756" s="42"/>
      <c r="AC756" s="42"/>
      <c r="AD756" s="42"/>
      <c r="AE756" s="42"/>
      <c r="AR756" s="227" t="s">
        <v>334</v>
      </c>
      <c r="AT756" s="227" t="s">
        <v>217</v>
      </c>
      <c r="AU756" s="227" t="s">
        <v>85</v>
      </c>
      <c r="AY756" s="20" t="s">
        <v>214</v>
      </c>
      <c r="BE756" s="228">
        <f>IF(N756="základní",J756,0)</f>
        <v>0</v>
      </c>
      <c r="BF756" s="228">
        <f>IF(N756="snížená",J756,0)</f>
        <v>0</v>
      </c>
      <c r="BG756" s="228">
        <f>IF(N756="zákl. přenesená",J756,0)</f>
        <v>0</v>
      </c>
      <c r="BH756" s="228">
        <f>IF(N756="sníž. přenesená",J756,0)</f>
        <v>0</v>
      </c>
      <c r="BI756" s="228">
        <f>IF(N756="nulová",J756,0)</f>
        <v>0</v>
      </c>
      <c r="BJ756" s="20" t="s">
        <v>83</v>
      </c>
      <c r="BK756" s="228">
        <f>ROUND(I756*H756,2)</f>
        <v>0</v>
      </c>
      <c r="BL756" s="20" t="s">
        <v>334</v>
      </c>
      <c r="BM756" s="227" t="s">
        <v>1260</v>
      </c>
    </row>
    <row r="757" s="2" customFormat="1">
      <c r="A757" s="42"/>
      <c r="B757" s="43"/>
      <c r="C757" s="44"/>
      <c r="D757" s="229" t="s">
        <v>223</v>
      </c>
      <c r="E757" s="44"/>
      <c r="F757" s="230" t="s">
        <v>1261</v>
      </c>
      <c r="G757" s="44"/>
      <c r="H757" s="44"/>
      <c r="I757" s="231"/>
      <c r="J757" s="44"/>
      <c r="K757" s="44"/>
      <c r="L757" s="48"/>
      <c r="M757" s="232"/>
      <c r="N757" s="233"/>
      <c r="O757" s="88"/>
      <c r="P757" s="88"/>
      <c r="Q757" s="88"/>
      <c r="R757" s="88"/>
      <c r="S757" s="88"/>
      <c r="T757" s="89"/>
      <c r="U757" s="42"/>
      <c r="V757" s="42"/>
      <c r="W757" s="42"/>
      <c r="X757" s="42"/>
      <c r="Y757" s="42"/>
      <c r="Z757" s="42"/>
      <c r="AA757" s="42"/>
      <c r="AB757" s="42"/>
      <c r="AC757" s="42"/>
      <c r="AD757" s="42"/>
      <c r="AE757" s="42"/>
      <c r="AT757" s="20" t="s">
        <v>223</v>
      </c>
      <c r="AU757" s="20" t="s">
        <v>85</v>
      </c>
    </row>
    <row r="758" s="2" customFormat="1" ht="24.15" customHeight="1">
      <c r="A758" s="42"/>
      <c r="B758" s="43"/>
      <c r="C758" s="216" t="s">
        <v>685</v>
      </c>
      <c r="D758" s="216" t="s">
        <v>217</v>
      </c>
      <c r="E758" s="217" t="s">
        <v>1262</v>
      </c>
      <c r="F758" s="218" t="s">
        <v>1263</v>
      </c>
      <c r="G758" s="219" t="s">
        <v>327</v>
      </c>
      <c r="H758" s="220">
        <v>6</v>
      </c>
      <c r="I758" s="221"/>
      <c r="J758" s="222">
        <f>ROUND(I758*H758,2)</f>
        <v>0</v>
      </c>
      <c r="K758" s="218" t="s">
        <v>221</v>
      </c>
      <c r="L758" s="48"/>
      <c r="M758" s="223" t="s">
        <v>32</v>
      </c>
      <c r="N758" s="224" t="s">
        <v>47</v>
      </c>
      <c r="O758" s="88"/>
      <c r="P758" s="225">
        <f>O758*H758</f>
        <v>0</v>
      </c>
      <c r="Q758" s="225">
        <v>0</v>
      </c>
      <c r="R758" s="225">
        <f>Q758*H758</f>
        <v>0</v>
      </c>
      <c r="S758" s="225">
        <v>0.0022100000000000002</v>
      </c>
      <c r="T758" s="226">
        <f>S758*H758</f>
        <v>0.013260000000000001</v>
      </c>
      <c r="U758" s="42"/>
      <c r="V758" s="42"/>
      <c r="W758" s="42"/>
      <c r="X758" s="42"/>
      <c r="Y758" s="42"/>
      <c r="Z758" s="42"/>
      <c r="AA758" s="42"/>
      <c r="AB758" s="42"/>
      <c r="AC758" s="42"/>
      <c r="AD758" s="42"/>
      <c r="AE758" s="42"/>
      <c r="AR758" s="227" t="s">
        <v>334</v>
      </c>
      <c r="AT758" s="227" t="s">
        <v>217</v>
      </c>
      <c r="AU758" s="227" t="s">
        <v>85</v>
      </c>
      <c r="AY758" s="20" t="s">
        <v>214</v>
      </c>
      <c r="BE758" s="228">
        <f>IF(N758="základní",J758,0)</f>
        <v>0</v>
      </c>
      <c r="BF758" s="228">
        <f>IF(N758="snížená",J758,0)</f>
        <v>0</v>
      </c>
      <c r="BG758" s="228">
        <f>IF(N758="zákl. přenesená",J758,0)</f>
        <v>0</v>
      </c>
      <c r="BH758" s="228">
        <f>IF(N758="sníž. přenesená",J758,0)</f>
        <v>0</v>
      </c>
      <c r="BI758" s="228">
        <f>IF(N758="nulová",J758,0)</f>
        <v>0</v>
      </c>
      <c r="BJ758" s="20" t="s">
        <v>83</v>
      </c>
      <c r="BK758" s="228">
        <f>ROUND(I758*H758,2)</f>
        <v>0</v>
      </c>
      <c r="BL758" s="20" t="s">
        <v>334</v>
      </c>
      <c r="BM758" s="227" t="s">
        <v>1264</v>
      </c>
    </row>
    <row r="759" s="2" customFormat="1">
      <c r="A759" s="42"/>
      <c r="B759" s="43"/>
      <c r="C759" s="44"/>
      <c r="D759" s="229" t="s">
        <v>223</v>
      </c>
      <c r="E759" s="44"/>
      <c r="F759" s="230" t="s">
        <v>1265</v>
      </c>
      <c r="G759" s="44"/>
      <c r="H759" s="44"/>
      <c r="I759" s="231"/>
      <c r="J759" s="44"/>
      <c r="K759" s="44"/>
      <c r="L759" s="48"/>
      <c r="M759" s="232"/>
      <c r="N759" s="233"/>
      <c r="O759" s="88"/>
      <c r="P759" s="88"/>
      <c r="Q759" s="88"/>
      <c r="R759" s="88"/>
      <c r="S759" s="88"/>
      <c r="T759" s="89"/>
      <c r="U759" s="42"/>
      <c r="V759" s="42"/>
      <c r="W759" s="42"/>
      <c r="X759" s="42"/>
      <c r="Y759" s="42"/>
      <c r="Z759" s="42"/>
      <c r="AA759" s="42"/>
      <c r="AB759" s="42"/>
      <c r="AC759" s="42"/>
      <c r="AD759" s="42"/>
      <c r="AE759" s="42"/>
      <c r="AT759" s="20" t="s">
        <v>223</v>
      </c>
      <c r="AU759" s="20" t="s">
        <v>85</v>
      </c>
    </row>
    <row r="760" s="2" customFormat="1" ht="24.15" customHeight="1">
      <c r="A760" s="42"/>
      <c r="B760" s="43"/>
      <c r="C760" s="216" t="s">
        <v>690</v>
      </c>
      <c r="D760" s="216" t="s">
        <v>217</v>
      </c>
      <c r="E760" s="217" t="s">
        <v>1266</v>
      </c>
      <c r="F760" s="218" t="s">
        <v>1267</v>
      </c>
      <c r="G760" s="219" t="s">
        <v>327</v>
      </c>
      <c r="H760" s="220">
        <v>1</v>
      </c>
      <c r="I760" s="221"/>
      <c r="J760" s="222">
        <f>ROUND(I760*H760,2)</f>
        <v>0</v>
      </c>
      <c r="K760" s="218" t="s">
        <v>221</v>
      </c>
      <c r="L760" s="48"/>
      <c r="M760" s="223" t="s">
        <v>32</v>
      </c>
      <c r="N760" s="224" t="s">
        <v>47</v>
      </c>
      <c r="O760" s="88"/>
      <c r="P760" s="225">
        <f>O760*H760</f>
        <v>0</v>
      </c>
      <c r="Q760" s="225">
        <v>0</v>
      </c>
      <c r="R760" s="225">
        <f>Q760*H760</f>
        <v>0</v>
      </c>
      <c r="S760" s="225">
        <v>0</v>
      </c>
      <c r="T760" s="226">
        <f>S760*H760</f>
        <v>0</v>
      </c>
      <c r="U760" s="42"/>
      <c r="V760" s="42"/>
      <c r="W760" s="42"/>
      <c r="X760" s="42"/>
      <c r="Y760" s="42"/>
      <c r="Z760" s="42"/>
      <c r="AA760" s="42"/>
      <c r="AB760" s="42"/>
      <c r="AC760" s="42"/>
      <c r="AD760" s="42"/>
      <c r="AE760" s="42"/>
      <c r="AR760" s="227" t="s">
        <v>334</v>
      </c>
      <c r="AT760" s="227" t="s">
        <v>217</v>
      </c>
      <c r="AU760" s="227" t="s">
        <v>85</v>
      </c>
      <c r="AY760" s="20" t="s">
        <v>214</v>
      </c>
      <c r="BE760" s="228">
        <f>IF(N760="základní",J760,0)</f>
        <v>0</v>
      </c>
      <c r="BF760" s="228">
        <f>IF(N760="snížená",J760,0)</f>
        <v>0</v>
      </c>
      <c r="BG760" s="228">
        <f>IF(N760="zákl. přenesená",J760,0)</f>
        <v>0</v>
      </c>
      <c r="BH760" s="228">
        <f>IF(N760="sníž. přenesená",J760,0)</f>
        <v>0</v>
      </c>
      <c r="BI760" s="228">
        <f>IF(N760="nulová",J760,0)</f>
        <v>0</v>
      </c>
      <c r="BJ760" s="20" t="s">
        <v>83</v>
      </c>
      <c r="BK760" s="228">
        <f>ROUND(I760*H760,2)</f>
        <v>0</v>
      </c>
      <c r="BL760" s="20" t="s">
        <v>334</v>
      </c>
      <c r="BM760" s="227" t="s">
        <v>1268</v>
      </c>
    </row>
    <row r="761" s="2" customFormat="1">
      <c r="A761" s="42"/>
      <c r="B761" s="43"/>
      <c r="C761" s="44"/>
      <c r="D761" s="229" t="s">
        <v>223</v>
      </c>
      <c r="E761" s="44"/>
      <c r="F761" s="230" t="s">
        <v>1269</v>
      </c>
      <c r="G761" s="44"/>
      <c r="H761" s="44"/>
      <c r="I761" s="231"/>
      <c r="J761" s="44"/>
      <c r="K761" s="44"/>
      <c r="L761" s="48"/>
      <c r="M761" s="232"/>
      <c r="N761" s="233"/>
      <c r="O761" s="88"/>
      <c r="P761" s="88"/>
      <c r="Q761" s="88"/>
      <c r="R761" s="88"/>
      <c r="S761" s="88"/>
      <c r="T761" s="89"/>
      <c r="U761" s="42"/>
      <c r="V761" s="42"/>
      <c r="W761" s="42"/>
      <c r="X761" s="42"/>
      <c r="Y761" s="42"/>
      <c r="Z761" s="42"/>
      <c r="AA761" s="42"/>
      <c r="AB761" s="42"/>
      <c r="AC761" s="42"/>
      <c r="AD761" s="42"/>
      <c r="AE761" s="42"/>
      <c r="AT761" s="20" t="s">
        <v>223</v>
      </c>
      <c r="AU761" s="20" t="s">
        <v>85</v>
      </c>
    </row>
    <row r="762" s="12" customFormat="1" ht="22.8" customHeight="1">
      <c r="A762" s="12"/>
      <c r="B762" s="200"/>
      <c r="C762" s="201"/>
      <c r="D762" s="202" t="s">
        <v>75</v>
      </c>
      <c r="E762" s="214" t="s">
        <v>1270</v>
      </c>
      <c r="F762" s="214" t="s">
        <v>1271</v>
      </c>
      <c r="G762" s="201"/>
      <c r="H762" s="201"/>
      <c r="I762" s="204"/>
      <c r="J762" s="215">
        <f>BK762</f>
        <v>0</v>
      </c>
      <c r="K762" s="201"/>
      <c r="L762" s="206"/>
      <c r="M762" s="207"/>
      <c r="N762" s="208"/>
      <c r="O762" s="208"/>
      <c r="P762" s="209">
        <f>SUM(P763:P893)</f>
        <v>0</v>
      </c>
      <c r="Q762" s="208"/>
      <c r="R762" s="209">
        <f>SUM(R763:R893)</f>
        <v>0.997444</v>
      </c>
      <c r="S762" s="208"/>
      <c r="T762" s="210">
        <f>SUM(T763:T893)</f>
        <v>1.1548990000000001</v>
      </c>
      <c r="U762" s="12"/>
      <c r="V762" s="12"/>
      <c r="W762" s="12"/>
      <c r="X762" s="12"/>
      <c r="Y762" s="12"/>
      <c r="Z762" s="12"/>
      <c r="AA762" s="12"/>
      <c r="AB762" s="12"/>
      <c r="AC762" s="12"/>
      <c r="AD762" s="12"/>
      <c r="AE762" s="12"/>
      <c r="AR762" s="211" t="s">
        <v>85</v>
      </c>
      <c r="AT762" s="212" t="s">
        <v>75</v>
      </c>
      <c r="AU762" s="212" t="s">
        <v>83</v>
      </c>
      <c r="AY762" s="211" t="s">
        <v>214</v>
      </c>
      <c r="BK762" s="213">
        <f>SUM(BK763:BK893)</f>
        <v>0</v>
      </c>
    </row>
    <row r="763" s="2" customFormat="1" ht="24.15" customHeight="1">
      <c r="A763" s="42"/>
      <c r="B763" s="43"/>
      <c r="C763" s="216" t="s">
        <v>695</v>
      </c>
      <c r="D763" s="216" t="s">
        <v>217</v>
      </c>
      <c r="E763" s="217" t="s">
        <v>1272</v>
      </c>
      <c r="F763" s="218" t="s">
        <v>1273</v>
      </c>
      <c r="G763" s="219" t="s">
        <v>280</v>
      </c>
      <c r="H763" s="220">
        <v>130.59999999999999</v>
      </c>
      <c r="I763" s="221"/>
      <c r="J763" s="222">
        <f>ROUND(I763*H763,2)</f>
        <v>0</v>
      </c>
      <c r="K763" s="218" t="s">
        <v>221</v>
      </c>
      <c r="L763" s="48"/>
      <c r="M763" s="223" t="s">
        <v>32</v>
      </c>
      <c r="N763" s="224" t="s">
        <v>47</v>
      </c>
      <c r="O763" s="88"/>
      <c r="P763" s="225">
        <f>O763*H763</f>
        <v>0</v>
      </c>
      <c r="Q763" s="225">
        <v>0</v>
      </c>
      <c r="R763" s="225">
        <f>Q763*H763</f>
        <v>0</v>
      </c>
      <c r="S763" s="225">
        <v>0.00167</v>
      </c>
      <c r="T763" s="226">
        <f>S763*H763</f>
        <v>0.21810199999999999</v>
      </c>
      <c r="U763" s="42"/>
      <c r="V763" s="42"/>
      <c r="W763" s="42"/>
      <c r="X763" s="42"/>
      <c r="Y763" s="42"/>
      <c r="Z763" s="42"/>
      <c r="AA763" s="42"/>
      <c r="AB763" s="42"/>
      <c r="AC763" s="42"/>
      <c r="AD763" s="42"/>
      <c r="AE763" s="42"/>
      <c r="AR763" s="227" t="s">
        <v>334</v>
      </c>
      <c r="AT763" s="227" t="s">
        <v>217</v>
      </c>
      <c r="AU763" s="227" t="s">
        <v>85</v>
      </c>
      <c r="AY763" s="20" t="s">
        <v>214</v>
      </c>
      <c r="BE763" s="228">
        <f>IF(N763="základní",J763,0)</f>
        <v>0</v>
      </c>
      <c r="BF763" s="228">
        <f>IF(N763="snížená",J763,0)</f>
        <v>0</v>
      </c>
      <c r="BG763" s="228">
        <f>IF(N763="zákl. přenesená",J763,0)</f>
        <v>0</v>
      </c>
      <c r="BH763" s="228">
        <f>IF(N763="sníž. přenesená",J763,0)</f>
        <v>0</v>
      </c>
      <c r="BI763" s="228">
        <f>IF(N763="nulová",J763,0)</f>
        <v>0</v>
      </c>
      <c r="BJ763" s="20" t="s">
        <v>83</v>
      </c>
      <c r="BK763" s="228">
        <f>ROUND(I763*H763,2)</f>
        <v>0</v>
      </c>
      <c r="BL763" s="20" t="s">
        <v>334</v>
      </c>
      <c r="BM763" s="227" t="s">
        <v>1274</v>
      </c>
    </row>
    <row r="764" s="2" customFormat="1">
      <c r="A764" s="42"/>
      <c r="B764" s="43"/>
      <c r="C764" s="44"/>
      <c r="D764" s="229" t="s">
        <v>223</v>
      </c>
      <c r="E764" s="44"/>
      <c r="F764" s="230" t="s">
        <v>1275</v>
      </c>
      <c r="G764" s="44"/>
      <c r="H764" s="44"/>
      <c r="I764" s="231"/>
      <c r="J764" s="44"/>
      <c r="K764" s="44"/>
      <c r="L764" s="48"/>
      <c r="M764" s="232"/>
      <c r="N764" s="233"/>
      <c r="O764" s="88"/>
      <c r="P764" s="88"/>
      <c r="Q764" s="88"/>
      <c r="R764" s="88"/>
      <c r="S764" s="88"/>
      <c r="T764" s="89"/>
      <c r="U764" s="42"/>
      <c r="V764" s="42"/>
      <c r="W764" s="42"/>
      <c r="X764" s="42"/>
      <c r="Y764" s="42"/>
      <c r="Z764" s="42"/>
      <c r="AA764" s="42"/>
      <c r="AB764" s="42"/>
      <c r="AC764" s="42"/>
      <c r="AD764" s="42"/>
      <c r="AE764" s="42"/>
      <c r="AT764" s="20" t="s">
        <v>223</v>
      </c>
      <c r="AU764" s="20" t="s">
        <v>85</v>
      </c>
    </row>
    <row r="765" s="13" customFormat="1">
      <c r="A765" s="13"/>
      <c r="B765" s="234"/>
      <c r="C765" s="235"/>
      <c r="D765" s="236" t="s">
        <v>225</v>
      </c>
      <c r="E765" s="237" t="s">
        <v>32</v>
      </c>
      <c r="F765" s="238" t="s">
        <v>889</v>
      </c>
      <c r="G765" s="235"/>
      <c r="H765" s="237" t="s">
        <v>32</v>
      </c>
      <c r="I765" s="239"/>
      <c r="J765" s="235"/>
      <c r="K765" s="235"/>
      <c r="L765" s="240"/>
      <c r="M765" s="241"/>
      <c r="N765" s="242"/>
      <c r="O765" s="242"/>
      <c r="P765" s="242"/>
      <c r="Q765" s="242"/>
      <c r="R765" s="242"/>
      <c r="S765" s="242"/>
      <c r="T765" s="243"/>
      <c r="U765" s="13"/>
      <c r="V765" s="13"/>
      <c r="W765" s="13"/>
      <c r="X765" s="13"/>
      <c r="Y765" s="13"/>
      <c r="Z765" s="13"/>
      <c r="AA765" s="13"/>
      <c r="AB765" s="13"/>
      <c r="AC765" s="13"/>
      <c r="AD765" s="13"/>
      <c r="AE765" s="13"/>
      <c r="AT765" s="244" t="s">
        <v>225</v>
      </c>
      <c r="AU765" s="244" t="s">
        <v>85</v>
      </c>
      <c r="AV765" s="13" t="s">
        <v>83</v>
      </c>
      <c r="AW765" s="13" t="s">
        <v>38</v>
      </c>
      <c r="AX765" s="13" t="s">
        <v>76</v>
      </c>
      <c r="AY765" s="244" t="s">
        <v>214</v>
      </c>
    </row>
    <row r="766" s="14" customFormat="1">
      <c r="A766" s="14"/>
      <c r="B766" s="245"/>
      <c r="C766" s="246"/>
      <c r="D766" s="236" t="s">
        <v>225</v>
      </c>
      <c r="E766" s="247" t="s">
        <v>32</v>
      </c>
      <c r="F766" s="248" t="s">
        <v>930</v>
      </c>
      <c r="G766" s="246"/>
      <c r="H766" s="249">
        <v>22.800000000000001</v>
      </c>
      <c r="I766" s="250"/>
      <c r="J766" s="246"/>
      <c r="K766" s="246"/>
      <c r="L766" s="251"/>
      <c r="M766" s="252"/>
      <c r="N766" s="253"/>
      <c r="O766" s="253"/>
      <c r="P766" s="253"/>
      <c r="Q766" s="253"/>
      <c r="R766" s="253"/>
      <c r="S766" s="253"/>
      <c r="T766" s="254"/>
      <c r="U766" s="14"/>
      <c r="V766" s="14"/>
      <c r="W766" s="14"/>
      <c r="X766" s="14"/>
      <c r="Y766" s="14"/>
      <c r="Z766" s="14"/>
      <c r="AA766" s="14"/>
      <c r="AB766" s="14"/>
      <c r="AC766" s="14"/>
      <c r="AD766" s="14"/>
      <c r="AE766" s="14"/>
      <c r="AT766" s="255" t="s">
        <v>225</v>
      </c>
      <c r="AU766" s="255" t="s">
        <v>85</v>
      </c>
      <c r="AV766" s="14" t="s">
        <v>85</v>
      </c>
      <c r="AW766" s="14" t="s">
        <v>38</v>
      </c>
      <c r="AX766" s="14" t="s">
        <v>76</v>
      </c>
      <c r="AY766" s="255" t="s">
        <v>214</v>
      </c>
    </row>
    <row r="767" s="14" customFormat="1">
      <c r="A767" s="14"/>
      <c r="B767" s="245"/>
      <c r="C767" s="246"/>
      <c r="D767" s="236" t="s">
        <v>225</v>
      </c>
      <c r="E767" s="247" t="s">
        <v>32</v>
      </c>
      <c r="F767" s="248" t="s">
        <v>931</v>
      </c>
      <c r="G767" s="246"/>
      <c r="H767" s="249">
        <v>11.699999999999999</v>
      </c>
      <c r="I767" s="250"/>
      <c r="J767" s="246"/>
      <c r="K767" s="246"/>
      <c r="L767" s="251"/>
      <c r="M767" s="252"/>
      <c r="N767" s="253"/>
      <c r="O767" s="253"/>
      <c r="P767" s="253"/>
      <c r="Q767" s="253"/>
      <c r="R767" s="253"/>
      <c r="S767" s="253"/>
      <c r="T767" s="254"/>
      <c r="U767" s="14"/>
      <c r="V767" s="14"/>
      <c r="W767" s="14"/>
      <c r="X767" s="14"/>
      <c r="Y767" s="14"/>
      <c r="Z767" s="14"/>
      <c r="AA767" s="14"/>
      <c r="AB767" s="14"/>
      <c r="AC767" s="14"/>
      <c r="AD767" s="14"/>
      <c r="AE767" s="14"/>
      <c r="AT767" s="255" t="s">
        <v>225</v>
      </c>
      <c r="AU767" s="255" t="s">
        <v>85</v>
      </c>
      <c r="AV767" s="14" t="s">
        <v>85</v>
      </c>
      <c r="AW767" s="14" t="s">
        <v>38</v>
      </c>
      <c r="AX767" s="14" t="s">
        <v>76</v>
      </c>
      <c r="AY767" s="255" t="s">
        <v>214</v>
      </c>
    </row>
    <row r="768" s="13" customFormat="1">
      <c r="A768" s="13"/>
      <c r="B768" s="234"/>
      <c r="C768" s="235"/>
      <c r="D768" s="236" t="s">
        <v>225</v>
      </c>
      <c r="E768" s="237" t="s">
        <v>32</v>
      </c>
      <c r="F768" s="238" t="s">
        <v>893</v>
      </c>
      <c r="G768" s="235"/>
      <c r="H768" s="237" t="s">
        <v>32</v>
      </c>
      <c r="I768" s="239"/>
      <c r="J768" s="235"/>
      <c r="K768" s="235"/>
      <c r="L768" s="240"/>
      <c r="M768" s="241"/>
      <c r="N768" s="242"/>
      <c r="O768" s="242"/>
      <c r="P768" s="242"/>
      <c r="Q768" s="242"/>
      <c r="R768" s="242"/>
      <c r="S768" s="242"/>
      <c r="T768" s="243"/>
      <c r="U768" s="13"/>
      <c r="V768" s="13"/>
      <c r="W768" s="13"/>
      <c r="X768" s="13"/>
      <c r="Y768" s="13"/>
      <c r="Z768" s="13"/>
      <c r="AA768" s="13"/>
      <c r="AB768" s="13"/>
      <c r="AC768" s="13"/>
      <c r="AD768" s="13"/>
      <c r="AE768" s="13"/>
      <c r="AT768" s="244" t="s">
        <v>225</v>
      </c>
      <c r="AU768" s="244" t="s">
        <v>85</v>
      </c>
      <c r="AV768" s="13" t="s">
        <v>83</v>
      </c>
      <c r="AW768" s="13" t="s">
        <v>38</v>
      </c>
      <c r="AX768" s="13" t="s">
        <v>76</v>
      </c>
      <c r="AY768" s="244" t="s">
        <v>214</v>
      </c>
    </row>
    <row r="769" s="14" customFormat="1">
      <c r="A769" s="14"/>
      <c r="B769" s="245"/>
      <c r="C769" s="246"/>
      <c r="D769" s="236" t="s">
        <v>225</v>
      </c>
      <c r="E769" s="247" t="s">
        <v>32</v>
      </c>
      <c r="F769" s="248" t="s">
        <v>932</v>
      </c>
      <c r="G769" s="246"/>
      <c r="H769" s="249">
        <v>1.5</v>
      </c>
      <c r="I769" s="250"/>
      <c r="J769" s="246"/>
      <c r="K769" s="246"/>
      <c r="L769" s="251"/>
      <c r="M769" s="252"/>
      <c r="N769" s="253"/>
      <c r="O769" s="253"/>
      <c r="P769" s="253"/>
      <c r="Q769" s="253"/>
      <c r="R769" s="253"/>
      <c r="S769" s="253"/>
      <c r="T769" s="254"/>
      <c r="U769" s="14"/>
      <c r="V769" s="14"/>
      <c r="W769" s="14"/>
      <c r="X769" s="14"/>
      <c r="Y769" s="14"/>
      <c r="Z769" s="14"/>
      <c r="AA769" s="14"/>
      <c r="AB769" s="14"/>
      <c r="AC769" s="14"/>
      <c r="AD769" s="14"/>
      <c r="AE769" s="14"/>
      <c r="AT769" s="255" t="s">
        <v>225</v>
      </c>
      <c r="AU769" s="255" t="s">
        <v>85</v>
      </c>
      <c r="AV769" s="14" t="s">
        <v>85</v>
      </c>
      <c r="AW769" s="14" t="s">
        <v>38</v>
      </c>
      <c r="AX769" s="14" t="s">
        <v>76</v>
      </c>
      <c r="AY769" s="255" t="s">
        <v>214</v>
      </c>
    </row>
    <row r="770" s="14" customFormat="1">
      <c r="A770" s="14"/>
      <c r="B770" s="245"/>
      <c r="C770" s="246"/>
      <c r="D770" s="236" t="s">
        <v>225</v>
      </c>
      <c r="E770" s="247" t="s">
        <v>32</v>
      </c>
      <c r="F770" s="248" t="s">
        <v>933</v>
      </c>
      <c r="G770" s="246"/>
      <c r="H770" s="249">
        <v>4.2000000000000002</v>
      </c>
      <c r="I770" s="250"/>
      <c r="J770" s="246"/>
      <c r="K770" s="246"/>
      <c r="L770" s="251"/>
      <c r="M770" s="252"/>
      <c r="N770" s="253"/>
      <c r="O770" s="253"/>
      <c r="P770" s="253"/>
      <c r="Q770" s="253"/>
      <c r="R770" s="253"/>
      <c r="S770" s="253"/>
      <c r="T770" s="254"/>
      <c r="U770" s="14"/>
      <c r="V770" s="14"/>
      <c r="W770" s="14"/>
      <c r="X770" s="14"/>
      <c r="Y770" s="14"/>
      <c r="Z770" s="14"/>
      <c r="AA770" s="14"/>
      <c r="AB770" s="14"/>
      <c r="AC770" s="14"/>
      <c r="AD770" s="14"/>
      <c r="AE770" s="14"/>
      <c r="AT770" s="255" t="s">
        <v>225</v>
      </c>
      <c r="AU770" s="255" t="s">
        <v>85</v>
      </c>
      <c r="AV770" s="14" t="s">
        <v>85</v>
      </c>
      <c r="AW770" s="14" t="s">
        <v>38</v>
      </c>
      <c r="AX770" s="14" t="s">
        <v>76</v>
      </c>
      <c r="AY770" s="255" t="s">
        <v>214</v>
      </c>
    </row>
    <row r="771" s="14" customFormat="1">
      <c r="A771" s="14"/>
      <c r="B771" s="245"/>
      <c r="C771" s="246"/>
      <c r="D771" s="236" t="s">
        <v>225</v>
      </c>
      <c r="E771" s="247" t="s">
        <v>32</v>
      </c>
      <c r="F771" s="248" t="s">
        <v>934</v>
      </c>
      <c r="G771" s="246"/>
      <c r="H771" s="249">
        <v>2.25</v>
      </c>
      <c r="I771" s="250"/>
      <c r="J771" s="246"/>
      <c r="K771" s="246"/>
      <c r="L771" s="251"/>
      <c r="M771" s="252"/>
      <c r="N771" s="253"/>
      <c r="O771" s="253"/>
      <c r="P771" s="253"/>
      <c r="Q771" s="253"/>
      <c r="R771" s="253"/>
      <c r="S771" s="253"/>
      <c r="T771" s="254"/>
      <c r="U771" s="14"/>
      <c r="V771" s="14"/>
      <c r="W771" s="14"/>
      <c r="X771" s="14"/>
      <c r="Y771" s="14"/>
      <c r="Z771" s="14"/>
      <c r="AA771" s="14"/>
      <c r="AB771" s="14"/>
      <c r="AC771" s="14"/>
      <c r="AD771" s="14"/>
      <c r="AE771" s="14"/>
      <c r="AT771" s="255" t="s">
        <v>225</v>
      </c>
      <c r="AU771" s="255" t="s">
        <v>85</v>
      </c>
      <c r="AV771" s="14" t="s">
        <v>85</v>
      </c>
      <c r="AW771" s="14" t="s">
        <v>38</v>
      </c>
      <c r="AX771" s="14" t="s">
        <v>76</v>
      </c>
      <c r="AY771" s="255" t="s">
        <v>214</v>
      </c>
    </row>
    <row r="772" s="14" customFormat="1">
      <c r="A772" s="14"/>
      <c r="B772" s="245"/>
      <c r="C772" s="246"/>
      <c r="D772" s="236" t="s">
        <v>225</v>
      </c>
      <c r="E772" s="247" t="s">
        <v>32</v>
      </c>
      <c r="F772" s="248" t="s">
        <v>935</v>
      </c>
      <c r="G772" s="246"/>
      <c r="H772" s="249">
        <v>1.2</v>
      </c>
      <c r="I772" s="250"/>
      <c r="J772" s="246"/>
      <c r="K772" s="246"/>
      <c r="L772" s="251"/>
      <c r="M772" s="252"/>
      <c r="N772" s="253"/>
      <c r="O772" s="253"/>
      <c r="P772" s="253"/>
      <c r="Q772" s="253"/>
      <c r="R772" s="253"/>
      <c r="S772" s="253"/>
      <c r="T772" s="254"/>
      <c r="U772" s="14"/>
      <c r="V772" s="14"/>
      <c r="W772" s="14"/>
      <c r="X772" s="14"/>
      <c r="Y772" s="14"/>
      <c r="Z772" s="14"/>
      <c r="AA772" s="14"/>
      <c r="AB772" s="14"/>
      <c r="AC772" s="14"/>
      <c r="AD772" s="14"/>
      <c r="AE772" s="14"/>
      <c r="AT772" s="255" t="s">
        <v>225</v>
      </c>
      <c r="AU772" s="255" t="s">
        <v>85</v>
      </c>
      <c r="AV772" s="14" t="s">
        <v>85</v>
      </c>
      <c r="AW772" s="14" t="s">
        <v>38</v>
      </c>
      <c r="AX772" s="14" t="s">
        <v>76</v>
      </c>
      <c r="AY772" s="255" t="s">
        <v>214</v>
      </c>
    </row>
    <row r="773" s="14" customFormat="1">
      <c r="A773" s="14"/>
      <c r="B773" s="245"/>
      <c r="C773" s="246"/>
      <c r="D773" s="236" t="s">
        <v>225</v>
      </c>
      <c r="E773" s="247" t="s">
        <v>32</v>
      </c>
      <c r="F773" s="248" t="s">
        <v>934</v>
      </c>
      <c r="G773" s="246"/>
      <c r="H773" s="249">
        <v>2.25</v>
      </c>
      <c r="I773" s="250"/>
      <c r="J773" s="246"/>
      <c r="K773" s="246"/>
      <c r="L773" s="251"/>
      <c r="M773" s="252"/>
      <c r="N773" s="253"/>
      <c r="O773" s="253"/>
      <c r="P773" s="253"/>
      <c r="Q773" s="253"/>
      <c r="R773" s="253"/>
      <c r="S773" s="253"/>
      <c r="T773" s="254"/>
      <c r="U773" s="14"/>
      <c r="V773" s="14"/>
      <c r="W773" s="14"/>
      <c r="X773" s="14"/>
      <c r="Y773" s="14"/>
      <c r="Z773" s="14"/>
      <c r="AA773" s="14"/>
      <c r="AB773" s="14"/>
      <c r="AC773" s="14"/>
      <c r="AD773" s="14"/>
      <c r="AE773" s="14"/>
      <c r="AT773" s="255" t="s">
        <v>225</v>
      </c>
      <c r="AU773" s="255" t="s">
        <v>85</v>
      </c>
      <c r="AV773" s="14" t="s">
        <v>85</v>
      </c>
      <c r="AW773" s="14" t="s">
        <v>38</v>
      </c>
      <c r="AX773" s="14" t="s">
        <v>76</v>
      </c>
      <c r="AY773" s="255" t="s">
        <v>214</v>
      </c>
    </row>
    <row r="774" s="14" customFormat="1">
      <c r="A774" s="14"/>
      <c r="B774" s="245"/>
      <c r="C774" s="246"/>
      <c r="D774" s="236" t="s">
        <v>225</v>
      </c>
      <c r="E774" s="247" t="s">
        <v>32</v>
      </c>
      <c r="F774" s="248" t="s">
        <v>936</v>
      </c>
      <c r="G774" s="246"/>
      <c r="H774" s="249">
        <v>2.1000000000000001</v>
      </c>
      <c r="I774" s="250"/>
      <c r="J774" s="246"/>
      <c r="K774" s="246"/>
      <c r="L774" s="251"/>
      <c r="M774" s="252"/>
      <c r="N774" s="253"/>
      <c r="O774" s="253"/>
      <c r="P774" s="253"/>
      <c r="Q774" s="253"/>
      <c r="R774" s="253"/>
      <c r="S774" s="253"/>
      <c r="T774" s="254"/>
      <c r="U774" s="14"/>
      <c r="V774" s="14"/>
      <c r="W774" s="14"/>
      <c r="X774" s="14"/>
      <c r="Y774" s="14"/>
      <c r="Z774" s="14"/>
      <c r="AA774" s="14"/>
      <c r="AB774" s="14"/>
      <c r="AC774" s="14"/>
      <c r="AD774" s="14"/>
      <c r="AE774" s="14"/>
      <c r="AT774" s="255" t="s">
        <v>225</v>
      </c>
      <c r="AU774" s="255" t="s">
        <v>85</v>
      </c>
      <c r="AV774" s="14" t="s">
        <v>85</v>
      </c>
      <c r="AW774" s="14" t="s">
        <v>38</v>
      </c>
      <c r="AX774" s="14" t="s">
        <v>76</v>
      </c>
      <c r="AY774" s="255" t="s">
        <v>214</v>
      </c>
    </row>
    <row r="775" s="14" customFormat="1">
      <c r="A775" s="14"/>
      <c r="B775" s="245"/>
      <c r="C775" s="246"/>
      <c r="D775" s="236" t="s">
        <v>225</v>
      </c>
      <c r="E775" s="247" t="s">
        <v>32</v>
      </c>
      <c r="F775" s="248" t="s">
        <v>937</v>
      </c>
      <c r="G775" s="246"/>
      <c r="H775" s="249">
        <v>1.1000000000000001</v>
      </c>
      <c r="I775" s="250"/>
      <c r="J775" s="246"/>
      <c r="K775" s="246"/>
      <c r="L775" s="251"/>
      <c r="M775" s="252"/>
      <c r="N775" s="253"/>
      <c r="O775" s="253"/>
      <c r="P775" s="253"/>
      <c r="Q775" s="253"/>
      <c r="R775" s="253"/>
      <c r="S775" s="253"/>
      <c r="T775" s="254"/>
      <c r="U775" s="14"/>
      <c r="V775" s="14"/>
      <c r="W775" s="14"/>
      <c r="X775" s="14"/>
      <c r="Y775" s="14"/>
      <c r="Z775" s="14"/>
      <c r="AA775" s="14"/>
      <c r="AB775" s="14"/>
      <c r="AC775" s="14"/>
      <c r="AD775" s="14"/>
      <c r="AE775" s="14"/>
      <c r="AT775" s="255" t="s">
        <v>225</v>
      </c>
      <c r="AU775" s="255" t="s">
        <v>85</v>
      </c>
      <c r="AV775" s="14" t="s">
        <v>85</v>
      </c>
      <c r="AW775" s="14" t="s">
        <v>38</v>
      </c>
      <c r="AX775" s="14" t="s">
        <v>76</v>
      </c>
      <c r="AY775" s="255" t="s">
        <v>214</v>
      </c>
    </row>
    <row r="776" s="14" customFormat="1">
      <c r="A776" s="14"/>
      <c r="B776" s="245"/>
      <c r="C776" s="246"/>
      <c r="D776" s="236" t="s">
        <v>225</v>
      </c>
      <c r="E776" s="247" t="s">
        <v>32</v>
      </c>
      <c r="F776" s="248" t="s">
        <v>938</v>
      </c>
      <c r="G776" s="246"/>
      <c r="H776" s="249">
        <v>2.6000000000000001</v>
      </c>
      <c r="I776" s="250"/>
      <c r="J776" s="246"/>
      <c r="K776" s="246"/>
      <c r="L776" s="251"/>
      <c r="M776" s="252"/>
      <c r="N776" s="253"/>
      <c r="O776" s="253"/>
      <c r="P776" s="253"/>
      <c r="Q776" s="253"/>
      <c r="R776" s="253"/>
      <c r="S776" s="253"/>
      <c r="T776" s="254"/>
      <c r="U776" s="14"/>
      <c r="V776" s="14"/>
      <c r="W776" s="14"/>
      <c r="X776" s="14"/>
      <c r="Y776" s="14"/>
      <c r="Z776" s="14"/>
      <c r="AA776" s="14"/>
      <c r="AB776" s="14"/>
      <c r="AC776" s="14"/>
      <c r="AD776" s="14"/>
      <c r="AE776" s="14"/>
      <c r="AT776" s="255" t="s">
        <v>225</v>
      </c>
      <c r="AU776" s="255" t="s">
        <v>85</v>
      </c>
      <c r="AV776" s="14" t="s">
        <v>85</v>
      </c>
      <c r="AW776" s="14" t="s">
        <v>38</v>
      </c>
      <c r="AX776" s="14" t="s">
        <v>76</v>
      </c>
      <c r="AY776" s="255" t="s">
        <v>214</v>
      </c>
    </row>
    <row r="777" s="13" customFormat="1">
      <c r="A777" s="13"/>
      <c r="B777" s="234"/>
      <c r="C777" s="235"/>
      <c r="D777" s="236" t="s">
        <v>225</v>
      </c>
      <c r="E777" s="237" t="s">
        <v>32</v>
      </c>
      <c r="F777" s="238" t="s">
        <v>902</v>
      </c>
      <c r="G777" s="235"/>
      <c r="H777" s="237" t="s">
        <v>32</v>
      </c>
      <c r="I777" s="239"/>
      <c r="J777" s="235"/>
      <c r="K777" s="235"/>
      <c r="L777" s="240"/>
      <c r="M777" s="241"/>
      <c r="N777" s="242"/>
      <c r="O777" s="242"/>
      <c r="P777" s="242"/>
      <c r="Q777" s="242"/>
      <c r="R777" s="242"/>
      <c r="S777" s="242"/>
      <c r="T777" s="243"/>
      <c r="U777" s="13"/>
      <c r="V777" s="13"/>
      <c r="W777" s="13"/>
      <c r="X777" s="13"/>
      <c r="Y777" s="13"/>
      <c r="Z777" s="13"/>
      <c r="AA777" s="13"/>
      <c r="AB777" s="13"/>
      <c r="AC777" s="13"/>
      <c r="AD777" s="13"/>
      <c r="AE777" s="13"/>
      <c r="AT777" s="244" t="s">
        <v>225</v>
      </c>
      <c r="AU777" s="244" t="s">
        <v>85</v>
      </c>
      <c r="AV777" s="13" t="s">
        <v>83</v>
      </c>
      <c r="AW777" s="13" t="s">
        <v>38</v>
      </c>
      <c r="AX777" s="13" t="s">
        <v>76</v>
      </c>
      <c r="AY777" s="244" t="s">
        <v>214</v>
      </c>
    </row>
    <row r="778" s="14" customFormat="1">
      <c r="A778" s="14"/>
      <c r="B778" s="245"/>
      <c r="C778" s="246"/>
      <c r="D778" s="236" t="s">
        <v>225</v>
      </c>
      <c r="E778" s="247" t="s">
        <v>32</v>
      </c>
      <c r="F778" s="248" t="s">
        <v>932</v>
      </c>
      <c r="G778" s="246"/>
      <c r="H778" s="249">
        <v>1.5</v>
      </c>
      <c r="I778" s="250"/>
      <c r="J778" s="246"/>
      <c r="K778" s="246"/>
      <c r="L778" s="251"/>
      <c r="M778" s="252"/>
      <c r="N778" s="253"/>
      <c r="O778" s="253"/>
      <c r="P778" s="253"/>
      <c r="Q778" s="253"/>
      <c r="R778" s="253"/>
      <c r="S778" s="253"/>
      <c r="T778" s="254"/>
      <c r="U778" s="14"/>
      <c r="V778" s="14"/>
      <c r="W778" s="14"/>
      <c r="X778" s="14"/>
      <c r="Y778" s="14"/>
      <c r="Z778" s="14"/>
      <c r="AA778" s="14"/>
      <c r="AB778" s="14"/>
      <c r="AC778" s="14"/>
      <c r="AD778" s="14"/>
      <c r="AE778" s="14"/>
      <c r="AT778" s="255" t="s">
        <v>225</v>
      </c>
      <c r="AU778" s="255" t="s">
        <v>85</v>
      </c>
      <c r="AV778" s="14" t="s">
        <v>85</v>
      </c>
      <c r="AW778" s="14" t="s">
        <v>38</v>
      </c>
      <c r="AX778" s="14" t="s">
        <v>76</v>
      </c>
      <c r="AY778" s="255" t="s">
        <v>214</v>
      </c>
    </row>
    <row r="779" s="14" customFormat="1">
      <c r="A779" s="14"/>
      <c r="B779" s="245"/>
      <c r="C779" s="246"/>
      <c r="D779" s="236" t="s">
        <v>225</v>
      </c>
      <c r="E779" s="247" t="s">
        <v>32</v>
      </c>
      <c r="F779" s="248" t="s">
        <v>933</v>
      </c>
      <c r="G779" s="246"/>
      <c r="H779" s="249">
        <v>4.2000000000000002</v>
      </c>
      <c r="I779" s="250"/>
      <c r="J779" s="246"/>
      <c r="K779" s="246"/>
      <c r="L779" s="251"/>
      <c r="M779" s="252"/>
      <c r="N779" s="253"/>
      <c r="O779" s="253"/>
      <c r="P779" s="253"/>
      <c r="Q779" s="253"/>
      <c r="R779" s="253"/>
      <c r="S779" s="253"/>
      <c r="T779" s="254"/>
      <c r="U779" s="14"/>
      <c r="V779" s="14"/>
      <c r="W779" s="14"/>
      <c r="X779" s="14"/>
      <c r="Y779" s="14"/>
      <c r="Z779" s="14"/>
      <c r="AA779" s="14"/>
      <c r="AB779" s="14"/>
      <c r="AC779" s="14"/>
      <c r="AD779" s="14"/>
      <c r="AE779" s="14"/>
      <c r="AT779" s="255" t="s">
        <v>225</v>
      </c>
      <c r="AU779" s="255" t="s">
        <v>85</v>
      </c>
      <c r="AV779" s="14" t="s">
        <v>85</v>
      </c>
      <c r="AW779" s="14" t="s">
        <v>38</v>
      </c>
      <c r="AX779" s="14" t="s">
        <v>76</v>
      </c>
      <c r="AY779" s="255" t="s">
        <v>214</v>
      </c>
    </row>
    <row r="780" s="14" customFormat="1">
      <c r="A780" s="14"/>
      <c r="B780" s="245"/>
      <c r="C780" s="246"/>
      <c r="D780" s="236" t="s">
        <v>225</v>
      </c>
      <c r="E780" s="247" t="s">
        <v>32</v>
      </c>
      <c r="F780" s="248" t="s">
        <v>934</v>
      </c>
      <c r="G780" s="246"/>
      <c r="H780" s="249">
        <v>2.25</v>
      </c>
      <c r="I780" s="250"/>
      <c r="J780" s="246"/>
      <c r="K780" s="246"/>
      <c r="L780" s="251"/>
      <c r="M780" s="252"/>
      <c r="N780" s="253"/>
      <c r="O780" s="253"/>
      <c r="P780" s="253"/>
      <c r="Q780" s="253"/>
      <c r="R780" s="253"/>
      <c r="S780" s="253"/>
      <c r="T780" s="254"/>
      <c r="U780" s="14"/>
      <c r="V780" s="14"/>
      <c r="W780" s="14"/>
      <c r="X780" s="14"/>
      <c r="Y780" s="14"/>
      <c r="Z780" s="14"/>
      <c r="AA780" s="14"/>
      <c r="AB780" s="14"/>
      <c r="AC780" s="14"/>
      <c r="AD780" s="14"/>
      <c r="AE780" s="14"/>
      <c r="AT780" s="255" t="s">
        <v>225</v>
      </c>
      <c r="AU780" s="255" t="s">
        <v>85</v>
      </c>
      <c r="AV780" s="14" t="s">
        <v>85</v>
      </c>
      <c r="AW780" s="14" t="s">
        <v>38</v>
      </c>
      <c r="AX780" s="14" t="s">
        <v>76</v>
      </c>
      <c r="AY780" s="255" t="s">
        <v>214</v>
      </c>
    </row>
    <row r="781" s="14" customFormat="1">
      <c r="A781" s="14"/>
      <c r="B781" s="245"/>
      <c r="C781" s="246"/>
      <c r="D781" s="236" t="s">
        <v>225</v>
      </c>
      <c r="E781" s="247" t="s">
        <v>32</v>
      </c>
      <c r="F781" s="248" t="s">
        <v>939</v>
      </c>
      <c r="G781" s="246"/>
      <c r="H781" s="249">
        <v>2.3999999999999999</v>
      </c>
      <c r="I781" s="250"/>
      <c r="J781" s="246"/>
      <c r="K781" s="246"/>
      <c r="L781" s="251"/>
      <c r="M781" s="252"/>
      <c r="N781" s="253"/>
      <c r="O781" s="253"/>
      <c r="P781" s="253"/>
      <c r="Q781" s="253"/>
      <c r="R781" s="253"/>
      <c r="S781" s="253"/>
      <c r="T781" s="254"/>
      <c r="U781" s="14"/>
      <c r="V781" s="14"/>
      <c r="W781" s="14"/>
      <c r="X781" s="14"/>
      <c r="Y781" s="14"/>
      <c r="Z781" s="14"/>
      <c r="AA781" s="14"/>
      <c r="AB781" s="14"/>
      <c r="AC781" s="14"/>
      <c r="AD781" s="14"/>
      <c r="AE781" s="14"/>
      <c r="AT781" s="255" t="s">
        <v>225</v>
      </c>
      <c r="AU781" s="255" t="s">
        <v>85</v>
      </c>
      <c r="AV781" s="14" t="s">
        <v>85</v>
      </c>
      <c r="AW781" s="14" t="s">
        <v>38</v>
      </c>
      <c r="AX781" s="14" t="s">
        <v>76</v>
      </c>
      <c r="AY781" s="255" t="s">
        <v>214</v>
      </c>
    </row>
    <row r="782" s="14" customFormat="1">
      <c r="A782" s="14"/>
      <c r="B782" s="245"/>
      <c r="C782" s="246"/>
      <c r="D782" s="236" t="s">
        <v>225</v>
      </c>
      <c r="E782" s="247" t="s">
        <v>32</v>
      </c>
      <c r="F782" s="248" t="s">
        <v>934</v>
      </c>
      <c r="G782" s="246"/>
      <c r="H782" s="249">
        <v>2.25</v>
      </c>
      <c r="I782" s="250"/>
      <c r="J782" s="246"/>
      <c r="K782" s="246"/>
      <c r="L782" s="251"/>
      <c r="M782" s="252"/>
      <c r="N782" s="253"/>
      <c r="O782" s="253"/>
      <c r="P782" s="253"/>
      <c r="Q782" s="253"/>
      <c r="R782" s="253"/>
      <c r="S782" s="253"/>
      <c r="T782" s="254"/>
      <c r="U782" s="14"/>
      <c r="V782" s="14"/>
      <c r="W782" s="14"/>
      <c r="X782" s="14"/>
      <c r="Y782" s="14"/>
      <c r="Z782" s="14"/>
      <c r="AA782" s="14"/>
      <c r="AB782" s="14"/>
      <c r="AC782" s="14"/>
      <c r="AD782" s="14"/>
      <c r="AE782" s="14"/>
      <c r="AT782" s="255" t="s">
        <v>225</v>
      </c>
      <c r="AU782" s="255" t="s">
        <v>85</v>
      </c>
      <c r="AV782" s="14" t="s">
        <v>85</v>
      </c>
      <c r="AW782" s="14" t="s">
        <v>38</v>
      </c>
      <c r="AX782" s="14" t="s">
        <v>76</v>
      </c>
      <c r="AY782" s="255" t="s">
        <v>214</v>
      </c>
    </row>
    <row r="783" s="14" customFormat="1">
      <c r="A783" s="14"/>
      <c r="B783" s="245"/>
      <c r="C783" s="246"/>
      <c r="D783" s="236" t="s">
        <v>225</v>
      </c>
      <c r="E783" s="247" t="s">
        <v>32</v>
      </c>
      <c r="F783" s="248" t="s">
        <v>936</v>
      </c>
      <c r="G783" s="246"/>
      <c r="H783" s="249">
        <v>2.1000000000000001</v>
      </c>
      <c r="I783" s="250"/>
      <c r="J783" s="246"/>
      <c r="K783" s="246"/>
      <c r="L783" s="251"/>
      <c r="M783" s="252"/>
      <c r="N783" s="253"/>
      <c r="O783" s="253"/>
      <c r="P783" s="253"/>
      <c r="Q783" s="253"/>
      <c r="R783" s="253"/>
      <c r="S783" s="253"/>
      <c r="T783" s="254"/>
      <c r="U783" s="14"/>
      <c r="V783" s="14"/>
      <c r="W783" s="14"/>
      <c r="X783" s="14"/>
      <c r="Y783" s="14"/>
      <c r="Z783" s="14"/>
      <c r="AA783" s="14"/>
      <c r="AB783" s="14"/>
      <c r="AC783" s="14"/>
      <c r="AD783" s="14"/>
      <c r="AE783" s="14"/>
      <c r="AT783" s="255" t="s">
        <v>225</v>
      </c>
      <c r="AU783" s="255" t="s">
        <v>85</v>
      </c>
      <c r="AV783" s="14" t="s">
        <v>85</v>
      </c>
      <c r="AW783" s="14" t="s">
        <v>38</v>
      </c>
      <c r="AX783" s="14" t="s">
        <v>76</v>
      </c>
      <c r="AY783" s="255" t="s">
        <v>214</v>
      </c>
    </row>
    <row r="784" s="14" customFormat="1">
      <c r="A784" s="14"/>
      <c r="B784" s="245"/>
      <c r="C784" s="246"/>
      <c r="D784" s="236" t="s">
        <v>225</v>
      </c>
      <c r="E784" s="247" t="s">
        <v>32</v>
      </c>
      <c r="F784" s="248" t="s">
        <v>937</v>
      </c>
      <c r="G784" s="246"/>
      <c r="H784" s="249">
        <v>1.1000000000000001</v>
      </c>
      <c r="I784" s="250"/>
      <c r="J784" s="246"/>
      <c r="K784" s="246"/>
      <c r="L784" s="251"/>
      <c r="M784" s="252"/>
      <c r="N784" s="253"/>
      <c r="O784" s="253"/>
      <c r="P784" s="253"/>
      <c r="Q784" s="253"/>
      <c r="R784" s="253"/>
      <c r="S784" s="253"/>
      <c r="T784" s="254"/>
      <c r="U784" s="14"/>
      <c r="V784" s="14"/>
      <c r="W784" s="14"/>
      <c r="X784" s="14"/>
      <c r="Y784" s="14"/>
      <c r="Z784" s="14"/>
      <c r="AA784" s="14"/>
      <c r="AB784" s="14"/>
      <c r="AC784" s="14"/>
      <c r="AD784" s="14"/>
      <c r="AE784" s="14"/>
      <c r="AT784" s="255" t="s">
        <v>225</v>
      </c>
      <c r="AU784" s="255" t="s">
        <v>85</v>
      </c>
      <c r="AV784" s="14" t="s">
        <v>85</v>
      </c>
      <c r="AW784" s="14" t="s">
        <v>38</v>
      </c>
      <c r="AX784" s="14" t="s">
        <v>76</v>
      </c>
      <c r="AY784" s="255" t="s">
        <v>214</v>
      </c>
    </row>
    <row r="785" s="14" customFormat="1">
      <c r="A785" s="14"/>
      <c r="B785" s="245"/>
      <c r="C785" s="246"/>
      <c r="D785" s="236" t="s">
        <v>225</v>
      </c>
      <c r="E785" s="247" t="s">
        <v>32</v>
      </c>
      <c r="F785" s="248" t="s">
        <v>938</v>
      </c>
      <c r="G785" s="246"/>
      <c r="H785" s="249">
        <v>2.6000000000000001</v>
      </c>
      <c r="I785" s="250"/>
      <c r="J785" s="246"/>
      <c r="K785" s="246"/>
      <c r="L785" s="251"/>
      <c r="M785" s="252"/>
      <c r="N785" s="253"/>
      <c r="O785" s="253"/>
      <c r="P785" s="253"/>
      <c r="Q785" s="253"/>
      <c r="R785" s="253"/>
      <c r="S785" s="253"/>
      <c r="T785" s="254"/>
      <c r="U785" s="14"/>
      <c r="V785" s="14"/>
      <c r="W785" s="14"/>
      <c r="X785" s="14"/>
      <c r="Y785" s="14"/>
      <c r="Z785" s="14"/>
      <c r="AA785" s="14"/>
      <c r="AB785" s="14"/>
      <c r="AC785" s="14"/>
      <c r="AD785" s="14"/>
      <c r="AE785" s="14"/>
      <c r="AT785" s="255" t="s">
        <v>225</v>
      </c>
      <c r="AU785" s="255" t="s">
        <v>85</v>
      </c>
      <c r="AV785" s="14" t="s">
        <v>85</v>
      </c>
      <c r="AW785" s="14" t="s">
        <v>38</v>
      </c>
      <c r="AX785" s="14" t="s">
        <v>76</v>
      </c>
      <c r="AY785" s="255" t="s">
        <v>214</v>
      </c>
    </row>
    <row r="786" s="14" customFormat="1">
      <c r="A786" s="14"/>
      <c r="B786" s="245"/>
      <c r="C786" s="246"/>
      <c r="D786" s="236" t="s">
        <v>225</v>
      </c>
      <c r="E786" s="247" t="s">
        <v>32</v>
      </c>
      <c r="F786" s="248" t="s">
        <v>940</v>
      </c>
      <c r="G786" s="246"/>
      <c r="H786" s="249">
        <v>2</v>
      </c>
      <c r="I786" s="250"/>
      <c r="J786" s="246"/>
      <c r="K786" s="246"/>
      <c r="L786" s="251"/>
      <c r="M786" s="252"/>
      <c r="N786" s="253"/>
      <c r="O786" s="253"/>
      <c r="P786" s="253"/>
      <c r="Q786" s="253"/>
      <c r="R786" s="253"/>
      <c r="S786" s="253"/>
      <c r="T786" s="254"/>
      <c r="U786" s="14"/>
      <c r="V786" s="14"/>
      <c r="W786" s="14"/>
      <c r="X786" s="14"/>
      <c r="Y786" s="14"/>
      <c r="Z786" s="14"/>
      <c r="AA786" s="14"/>
      <c r="AB786" s="14"/>
      <c r="AC786" s="14"/>
      <c r="AD786" s="14"/>
      <c r="AE786" s="14"/>
      <c r="AT786" s="255" t="s">
        <v>225</v>
      </c>
      <c r="AU786" s="255" t="s">
        <v>85</v>
      </c>
      <c r="AV786" s="14" t="s">
        <v>85</v>
      </c>
      <c r="AW786" s="14" t="s">
        <v>38</v>
      </c>
      <c r="AX786" s="14" t="s">
        <v>76</v>
      </c>
      <c r="AY786" s="255" t="s">
        <v>214</v>
      </c>
    </row>
    <row r="787" s="13" customFormat="1">
      <c r="A787" s="13"/>
      <c r="B787" s="234"/>
      <c r="C787" s="235"/>
      <c r="D787" s="236" t="s">
        <v>225</v>
      </c>
      <c r="E787" s="237" t="s">
        <v>32</v>
      </c>
      <c r="F787" s="238" t="s">
        <v>906</v>
      </c>
      <c r="G787" s="235"/>
      <c r="H787" s="237" t="s">
        <v>32</v>
      </c>
      <c r="I787" s="239"/>
      <c r="J787" s="235"/>
      <c r="K787" s="235"/>
      <c r="L787" s="240"/>
      <c r="M787" s="241"/>
      <c r="N787" s="242"/>
      <c r="O787" s="242"/>
      <c r="P787" s="242"/>
      <c r="Q787" s="242"/>
      <c r="R787" s="242"/>
      <c r="S787" s="242"/>
      <c r="T787" s="243"/>
      <c r="U787" s="13"/>
      <c r="V787" s="13"/>
      <c r="W787" s="13"/>
      <c r="X787" s="13"/>
      <c r="Y787" s="13"/>
      <c r="Z787" s="13"/>
      <c r="AA787" s="13"/>
      <c r="AB787" s="13"/>
      <c r="AC787" s="13"/>
      <c r="AD787" s="13"/>
      <c r="AE787" s="13"/>
      <c r="AT787" s="244" t="s">
        <v>225</v>
      </c>
      <c r="AU787" s="244" t="s">
        <v>85</v>
      </c>
      <c r="AV787" s="13" t="s">
        <v>83</v>
      </c>
      <c r="AW787" s="13" t="s">
        <v>38</v>
      </c>
      <c r="AX787" s="13" t="s">
        <v>76</v>
      </c>
      <c r="AY787" s="244" t="s">
        <v>214</v>
      </c>
    </row>
    <row r="788" s="14" customFormat="1">
      <c r="A788" s="14"/>
      <c r="B788" s="245"/>
      <c r="C788" s="246"/>
      <c r="D788" s="236" t="s">
        <v>225</v>
      </c>
      <c r="E788" s="247" t="s">
        <v>32</v>
      </c>
      <c r="F788" s="248" t="s">
        <v>941</v>
      </c>
      <c r="G788" s="246"/>
      <c r="H788" s="249">
        <v>1.5</v>
      </c>
      <c r="I788" s="250"/>
      <c r="J788" s="246"/>
      <c r="K788" s="246"/>
      <c r="L788" s="251"/>
      <c r="M788" s="252"/>
      <c r="N788" s="253"/>
      <c r="O788" s="253"/>
      <c r="P788" s="253"/>
      <c r="Q788" s="253"/>
      <c r="R788" s="253"/>
      <c r="S788" s="253"/>
      <c r="T788" s="254"/>
      <c r="U788" s="14"/>
      <c r="V788" s="14"/>
      <c r="W788" s="14"/>
      <c r="X788" s="14"/>
      <c r="Y788" s="14"/>
      <c r="Z788" s="14"/>
      <c r="AA788" s="14"/>
      <c r="AB788" s="14"/>
      <c r="AC788" s="14"/>
      <c r="AD788" s="14"/>
      <c r="AE788" s="14"/>
      <c r="AT788" s="255" t="s">
        <v>225</v>
      </c>
      <c r="AU788" s="255" t="s">
        <v>85</v>
      </c>
      <c r="AV788" s="14" t="s">
        <v>85</v>
      </c>
      <c r="AW788" s="14" t="s">
        <v>38</v>
      </c>
      <c r="AX788" s="14" t="s">
        <v>76</v>
      </c>
      <c r="AY788" s="255" t="s">
        <v>214</v>
      </c>
    </row>
    <row r="789" s="14" customFormat="1">
      <c r="A789" s="14"/>
      <c r="B789" s="245"/>
      <c r="C789" s="246"/>
      <c r="D789" s="236" t="s">
        <v>225</v>
      </c>
      <c r="E789" s="247" t="s">
        <v>32</v>
      </c>
      <c r="F789" s="248" t="s">
        <v>933</v>
      </c>
      <c r="G789" s="246"/>
      <c r="H789" s="249">
        <v>4.2000000000000002</v>
      </c>
      <c r="I789" s="250"/>
      <c r="J789" s="246"/>
      <c r="K789" s="246"/>
      <c r="L789" s="251"/>
      <c r="M789" s="252"/>
      <c r="N789" s="253"/>
      <c r="O789" s="253"/>
      <c r="P789" s="253"/>
      <c r="Q789" s="253"/>
      <c r="R789" s="253"/>
      <c r="S789" s="253"/>
      <c r="T789" s="254"/>
      <c r="U789" s="14"/>
      <c r="V789" s="14"/>
      <c r="W789" s="14"/>
      <c r="X789" s="14"/>
      <c r="Y789" s="14"/>
      <c r="Z789" s="14"/>
      <c r="AA789" s="14"/>
      <c r="AB789" s="14"/>
      <c r="AC789" s="14"/>
      <c r="AD789" s="14"/>
      <c r="AE789" s="14"/>
      <c r="AT789" s="255" t="s">
        <v>225</v>
      </c>
      <c r="AU789" s="255" t="s">
        <v>85</v>
      </c>
      <c r="AV789" s="14" t="s">
        <v>85</v>
      </c>
      <c r="AW789" s="14" t="s">
        <v>38</v>
      </c>
      <c r="AX789" s="14" t="s">
        <v>76</v>
      </c>
      <c r="AY789" s="255" t="s">
        <v>214</v>
      </c>
    </row>
    <row r="790" s="14" customFormat="1">
      <c r="A790" s="14"/>
      <c r="B790" s="245"/>
      <c r="C790" s="246"/>
      <c r="D790" s="236" t="s">
        <v>225</v>
      </c>
      <c r="E790" s="247" t="s">
        <v>32</v>
      </c>
      <c r="F790" s="248" t="s">
        <v>934</v>
      </c>
      <c r="G790" s="246"/>
      <c r="H790" s="249">
        <v>2.25</v>
      </c>
      <c r="I790" s="250"/>
      <c r="J790" s="246"/>
      <c r="K790" s="246"/>
      <c r="L790" s="251"/>
      <c r="M790" s="252"/>
      <c r="N790" s="253"/>
      <c r="O790" s="253"/>
      <c r="P790" s="253"/>
      <c r="Q790" s="253"/>
      <c r="R790" s="253"/>
      <c r="S790" s="253"/>
      <c r="T790" s="254"/>
      <c r="U790" s="14"/>
      <c r="V790" s="14"/>
      <c r="W790" s="14"/>
      <c r="X790" s="14"/>
      <c r="Y790" s="14"/>
      <c r="Z790" s="14"/>
      <c r="AA790" s="14"/>
      <c r="AB790" s="14"/>
      <c r="AC790" s="14"/>
      <c r="AD790" s="14"/>
      <c r="AE790" s="14"/>
      <c r="AT790" s="255" t="s">
        <v>225</v>
      </c>
      <c r="AU790" s="255" t="s">
        <v>85</v>
      </c>
      <c r="AV790" s="14" t="s">
        <v>85</v>
      </c>
      <c r="AW790" s="14" t="s">
        <v>38</v>
      </c>
      <c r="AX790" s="14" t="s">
        <v>76</v>
      </c>
      <c r="AY790" s="255" t="s">
        <v>214</v>
      </c>
    </row>
    <row r="791" s="14" customFormat="1">
      <c r="A791" s="14"/>
      <c r="B791" s="245"/>
      <c r="C791" s="246"/>
      <c r="D791" s="236" t="s">
        <v>225</v>
      </c>
      <c r="E791" s="247" t="s">
        <v>32</v>
      </c>
      <c r="F791" s="248" t="s">
        <v>939</v>
      </c>
      <c r="G791" s="246"/>
      <c r="H791" s="249">
        <v>2.3999999999999999</v>
      </c>
      <c r="I791" s="250"/>
      <c r="J791" s="246"/>
      <c r="K791" s="246"/>
      <c r="L791" s="251"/>
      <c r="M791" s="252"/>
      <c r="N791" s="253"/>
      <c r="O791" s="253"/>
      <c r="P791" s="253"/>
      <c r="Q791" s="253"/>
      <c r="R791" s="253"/>
      <c r="S791" s="253"/>
      <c r="T791" s="254"/>
      <c r="U791" s="14"/>
      <c r="V791" s="14"/>
      <c r="W791" s="14"/>
      <c r="X791" s="14"/>
      <c r="Y791" s="14"/>
      <c r="Z791" s="14"/>
      <c r="AA791" s="14"/>
      <c r="AB791" s="14"/>
      <c r="AC791" s="14"/>
      <c r="AD791" s="14"/>
      <c r="AE791" s="14"/>
      <c r="AT791" s="255" t="s">
        <v>225</v>
      </c>
      <c r="AU791" s="255" t="s">
        <v>85</v>
      </c>
      <c r="AV791" s="14" t="s">
        <v>85</v>
      </c>
      <c r="AW791" s="14" t="s">
        <v>38</v>
      </c>
      <c r="AX791" s="14" t="s">
        <v>76</v>
      </c>
      <c r="AY791" s="255" t="s">
        <v>214</v>
      </c>
    </row>
    <row r="792" s="14" customFormat="1">
      <c r="A792" s="14"/>
      <c r="B792" s="245"/>
      <c r="C792" s="246"/>
      <c r="D792" s="236" t="s">
        <v>225</v>
      </c>
      <c r="E792" s="247" t="s">
        <v>32</v>
      </c>
      <c r="F792" s="248" t="s">
        <v>934</v>
      </c>
      <c r="G792" s="246"/>
      <c r="H792" s="249">
        <v>2.25</v>
      </c>
      <c r="I792" s="250"/>
      <c r="J792" s="246"/>
      <c r="K792" s="246"/>
      <c r="L792" s="251"/>
      <c r="M792" s="252"/>
      <c r="N792" s="253"/>
      <c r="O792" s="253"/>
      <c r="P792" s="253"/>
      <c r="Q792" s="253"/>
      <c r="R792" s="253"/>
      <c r="S792" s="253"/>
      <c r="T792" s="254"/>
      <c r="U792" s="14"/>
      <c r="V792" s="14"/>
      <c r="W792" s="14"/>
      <c r="X792" s="14"/>
      <c r="Y792" s="14"/>
      <c r="Z792" s="14"/>
      <c r="AA792" s="14"/>
      <c r="AB792" s="14"/>
      <c r="AC792" s="14"/>
      <c r="AD792" s="14"/>
      <c r="AE792" s="14"/>
      <c r="AT792" s="255" t="s">
        <v>225</v>
      </c>
      <c r="AU792" s="255" t="s">
        <v>85</v>
      </c>
      <c r="AV792" s="14" t="s">
        <v>85</v>
      </c>
      <c r="AW792" s="14" t="s">
        <v>38</v>
      </c>
      <c r="AX792" s="14" t="s">
        <v>76</v>
      </c>
      <c r="AY792" s="255" t="s">
        <v>214</v>
      </c>
    </row>
    <row r="793" s="14" customFormat="1">
      <c r="A793" s="14"/>
      <c r="B793" s="245"/>
      <c r="C793" s="246"/>
      <c r="D793" s="236" t="s">
        <v>225</v>
      </c>
      <c r="E793" s="247" t="s">
        <v>32</v>
      </c>
      <c r="F793" s="248" t="s">
        <v>936</v>
      </c>
      <c r="G793" s="246"/>
      <c r="H793" s="249">
        <v>2.1000000000000001</v>
      </c>
      <c r="I793" s="250"/>
      <c r="J793" s="246"/>
      <c r="K793" s="246"/>
      <c r="L793" s="251"/>
      <c r="M793" s="252"/>
      <c r="N793" s="253"/>
      <c r="O793" s="253"/>
      <c r="P793" s="253"/>
      <c r="Q793" s="253"/>
      <c r="R793" s="253"/>
      <c r="S793" s="253"/>
      <c r="T793" s="254"/>
      <c r="U793" s="14"/>
      <c r="V793" s="14"/>
      <c r="W793" s="14"/>
      <c r="X793" s="14"/>
      <c r="Y793" s="14"/>
      <c r="Z793" s="14"/>
      <c r="AA793" s="14"/>
      <c r="AB793" s="14"/>
      <c r="AC793" s="14"/>
      <c r="AD793" s="14"/>
      <c r="AE793" s="14"/>
      <c r="AT793" s="255" t="s">
        <v>225</v>
      </c>
      <c r="AU793" s="255" t="s">
        <v>85</v>
      </c>
      <c r="AV793" s="14" t="s">
        <v>85</v>
      </c>
      <c r="AW793" s="14" t="s">
        <v>38</v>
      </c>
      <c r="AX793" s="14" t="s">
        <v>76</v>
      </c>
      <c r="AY793" s="255" t="s">
        <v>214</v>
      </c>
    </row>
    <row r="794" s="14" customFormat="1">
      <c r="A794" s="14"/>
      <c r="B794" s="245"/>
      <c r="C794" s="246"/>
      <c r="D794" s="236" t="s">
        <v>225</v>
      </c>
      <c r="E794" s="247" t="s">
        <v>32</v>
      </c>
      <c r="F794" s="248" t="s">
        <v>937</v>
      </c>
      <c r="G794" s="246"/>
      <c r="H794" s="249">
        <v>1.1000000000000001</v>
      </c>
      <c r="I794" s="250"/>
      <c r="J794" s="246"/>
      <c r="K794" s="246"/>
      <c r="L794" s="251"/>
      <c r="M794" s="252"/>
      <c r="N794" s="253"/>
      <c r="O794" s="253"/>
      <c r="P794" s="253"/>
      <c r="Q794" s="253"/>
      <c r="R794" s="253"/>
      <c r="S794" s="253"/>
      <c r="T794" s="254"/>
      <c r="U794" s="14"/>
      <c r="V794" s="14"/>
      <c r="W794" s="14"/>
      <c r="X794" s="14"/>
      <c r="Y794" s="14"/>
      <c r="Z794" s="14"/>
      <c r="AA794" s="14"/>
      <c r="AB794" s="14"/>
      <c r="AC794" s="14"/>
      <c r="AD794" s="14"/>
      <c r="AE794" s="14"/>
      <c r="AT794" s="255" t="s">
        <v>225</v>
      </c>
      <c r="AU794" s="255" t="s">
        <v>85</v>
      </c>
      <c r="AV794" s="14" t="s">
        <v>85</v>
      </c>
      <c r="AW794" s="14" t="s">
        <v>38</v>
      </c>
      <c r="AX794" s="14" t="s">
        <v>76</v>
      </c>
      <c r="AY794" s="255" t="s">
        <v>214</v>
      </c>
    </row>
    <row r="795" s="14" customFormat="1">
      <c r="A795" s="14"/>
      <c r="B795" s="245"/>
      <c r="C795" s="246"/>
      <c r="D795" s="236" t="s">
        <v>225</v>
      </c>
      <c r="E795" s="247" t="s">
        <v>32</v>
      </c>
      <c r="F795" s="248" t="s">
        <v>942</v>
      </c>
      <c r="G795" s="246"/>
      <c r="H795" s="249">
        <v>1.3</v>
      </c>
      <c r="I795" s="250"/>
      <c r="J795" s="246"/>
      <c r="K795" s="246"/>
      <c r="L795" s="251"/>
      <c r="M795" s="252"/>
      <c r="N795" s="253"/>
      <c r="O795" s="253"/>
      <c r="P795" s="253"/>
      <c r="Q795" s="253"/>
      <c r="R795" s="253"/>
      <c r="S795" s="253"/>
      <c r="T795" s="254"/>
      <c r="U795" s="14"/>
      <c r="V795" s="14"/>
      <c r="W795" s="14"/>
      <c r="X795" s="14"/>
      <c r="Y795" s="14"/>
      <c r="Z795" s="14"/>
      <c r="AA795" s="14"/>
      <c r="AB795" s="14"/>
      <c r="AC795" s="14"/>
      <c r="AD795" s="14"/>
      <c r="AE795" s="14"/>
      <c r="AT795" s="255" t="s">
        <v>225</v>
      </c>
      <c r="AU795" s="255" t="s">
        <v>85</v>
      </c>
      <c r="AV795" s="14" t="s">
        <v>85</v>
      </c>
      <c r="AW795" s="14" t="s">
        <v>38</v>
      </c>
      <c r="AX795" s="14" t="s">
        <v>76</v>
      </c>
      <c r="AY795" s="255" t="s">
        <v>214</v>
      </c>
    </row>
    <row r="796" s="14" customFormat="1">
      <c r="A796" s="14"/>
      <c r="B796" s="245"/>
      <c r="C796" s="246"/>
      <c r="D796" s="236" t="s">
        <v>225</v>
      </c>
      <c r="E796" s="247" t="s">
        <v>32</v>
      </c>
      <c r="F796" s="248" t="s">
        <v>943</v>
      </c>
      <c r="G796" s="246"/>
      <c r="H796" s="249">
        <v>3</v>
      </c>
      <c r="I796" s="250"/>
      <c r="J796" s="246"/>
      <c r="K796" s="246"/>
      <c r="L796" s="251"/>
      <c r="M796" s="252"/>
      <c r="N796" s="253"/>
      <c r="O796" s="253"/>
      <c r="P796" s="253"/>
      <c r="Q796" s="253"/>
      <c r="R796" s="253"/>
      <c r="S796" s="253"/>
      <c r="T796" s="254"/>
      <c r="U796" s="14"/>
      <c r="V796" s="14"/>
      <c r="W796" s="14"/>
      <c r="X796" s="14"/>
      <c r="Y796" s="14"/>
      <c r="Z796" s="14"/>
      <c r="AA796" s="14"/>
      <c r="AB796" s="14"/>
      <c r="AC796" s="14"/>
      <c r="AD796" s="14"/>
      <c r="AE796" s="14"/>
      <c r="AT796" s="255" t="s">
        <v>225</v>
      </c>
      <c r="AU796" s="255" t="s">
        <v>85</v>
      </c>
      <c r="AV796" s="14" t="s">
        <v>85</v>
      </c>
      <c r="AW796" s="14" t="s">
        <v>38</v>
      </c>
      <c r="AX796" s="14" t="s">
        <v>76</v>
      </c>
      <c r="AY796" s="255" t="s">
        <v>214</v>
      </c>
    </row>
    <row r="797" s="13" customFormat="1">
      <c r="A797" s="13"/>
      <c r="B797" s="234"/>
      <c r="C797" s="235"/>
      <c r="D797" s="236" t="s">
        <v>225</v>
      </c>
      <c r="E797" s="237" t="s">
        <v>32</v>
      </c>
      <c r="F797" s="238" t="s">
        <v>912</v>
      </c>
      <c r="G797" s="235"/>
      <c r="H797" s="237" t="s">
        <v>32</v>
      </c>
      <c r="I797" s="239"/>
      <c r="J797" s="235"/>
      <c r="K797" s="235"/>
      <c r="L797" s="240"/>
      <c r="M797" s="241"/>
      <c r="N797" s="242"/>
      <c r="O797" s="242"/>
      <c r="P797" s="242"/>
      <c r="Q797" s="242"/>
      <c r="R797" s="242"/>
      <c r="S797" s="242"/>
      <c r="T797" s="243"/>
      <c r="U797" s="13"/>
      <c r="V797" s="13"/>
      <c r="W797" s="13"/>
      <c r="X797" s="13"/>
      <c r="Y797" s="13"/>
      <c r="Z797" s="13"/>
      <c r="AA797" s="13"/>
      <c r="AB797" s="13"/>
      <c r="AC797" s="13"/>
      <c r="AD797" s="13"/>
      <c r="AE797" s="13"/>
      <c r="AT797" s="244" t="s">
        <v>225</v>
      </c>
      <c r="AU797" s="244" t="s">
        <v>85</v>
      </c>
      <c r="AV797" s="13" t="s">
        <v>83</v>
      </c>
      <c r="AW797" s="13" t="s">
        <v>38</v>
      </c>
      <c r="AX797" s="13" t="s">
        <v>76</v>
      </c>
      <c r="AY797" s="244" t="s">
        <v>214</v>
      </c>
    </row>
    <row r="798" s="14" customFormat="1">
      <c r="A798" s="14"/>
      <c r="B798" s="245"/>
      <c r="C798" s="246"/>
      <c r="D798" s="236" t="s">
        <v>225</v>
      </c>
      <c r="E798" s="247" t="s">
        <v>32</v>
      </c>
      <c r="F798" s="248" t="s">
        <v>941</v>
      </c>
      <c r="G798" s="246"/>
      <c r="H798" s="249">
        <v>1.5</v>
      </c>
      <c r="I798" s="250"/>
      <c r="J798" s="246"/>
      <c r="K798" s="246"/>
      <c r="L798" s="251"/>
      <c r="M798" s="252"/>
      <c r="N798" s="253"/>
      <c r="O798" s="253"/>
      <c r="P798" s="253"/>
      <c r="Q798" s="253"/>
      <c r="R798" s="253"/>
      <c r="S798" s="253"/>
      <c r="T798" s="254"/>
      <c r="U798" s="14"/>
      <c r="V798" s="14"/>
      <c r="W798" s="14"/>
      <c r="X798" s="14"/>
      <c r="Y798" s="14"/>
      <c r="Z798" s="14"/>
      <c r="AA798" s="14"/>
      <c r="AB798" s="14"/>
      <c r="AC798" s="14"/>
      <c r="AD798" s="14"/>
      <c r="AE798" s="14"/>
      <c r="AT798" s="255" t="s">
        <v>225</v>
      </c>
      <c r="AU798" s="255" t="s">
        <v>85</v>
      </c>
      <c r="AV798" s="14" t="s">
        <v>85</v>
      </c>
      <c r="AW798" s="14" t="s">
        <v>38</v>
      </c>
      <c r="AX798" s="14" t="s">
        <v>76</v>
      </c>
      <c r="AY798" s="255" t="s">
        <v>214</v>
      </c>
    </row>
    <row r="799" s="14" customFormat="1">
      <c r="A799" s="14"/>
      <c r="B799" s="245"/>
      <c r="C799" s="246"/>
      <c r="D799" s="236" t="s">
        <v>225</v>
      </c>
      <c r="E799" s="247" t="s">
        <v>32</v>
      </c>
      <c r="F799" s="248" t="s">
        <v>933</v>
      </c>
      <c r="G799" s="246"/>
      <c r="H799" s="249">
        <v>4.2000000000000002</v>
      </c>
      <c r="I799" s="250"/>
      <c r="J799" s="246"/>
      <c r="K799" s="246"/>
      <c r="L799" s="251"/>
      <c r="M799" s="252"/>
      <c r="N799" s="253"/>
      <c r="O799" s="253"/>
      <c r="P799" s="253"/>
      <c r="Q799" s="253"/>
      <c r="R799" s="253"/>
      <c r="S799" s="253"/>
      <c r="T799" s="254"/>
      <c r="U799" s="14"/>
      <c r="V799" s="14"/>
      <c r="W799" s="14"/>
      <c r="X799" s="14"/>
      <c r="Y799" s="14"/>
      <c r="Z799" s="14"/>
      <c r="AA799" s="14"/>
      <c r="AB799" s="14"/>
      <c r="AC799" s="14"/>
      <c r="AD799" s="14"/>
      <c r="AE799" s="14"/>
      <c r="AT799" s="255" t="s">
        <v>225</v>
      </c>
      <c r="AU799" s="255" t="s">
        <v>85</v>
      </c>
      <c r="AV799" s="14" t="s">
        <v>85</v>
      </c>
      <c r="AW799" s="14" t="s">
        <v>38</v>
      </c>
      <c r="AX799" s="14" t="s">
        <v>76</v>
      </c>
      <c r="AY799" s="255" t="s">
        <v>214</v>
      </c>
    </row>
    <row r="800" s="14" customFormat="1">
      <c r="A800" s="14"/>
      <c r="B800" s="245"/>
      <c r="C800" s="246"/>
      <c r="D800" s="236" t="s">
        <v>225</v>
      </c>
      <c r="E800" s="247" t="s">
        <v>32</v>
      </c>
      <c r="F800" s="248" t="s">
        <v>934</v>
      </c>
      <c r="G800" s="246"/>
      <c r="H800" s="249">
        <v>2.25</v>
      </c>
      <c r="I800" s="250"/>
      <c r="J800" s="246"/>
      <c r="K800" s="246"/>
      <c r="L800" s="251"/>
      <c r="M800" s="252"/>
      <c r="N800" s="253"/>
      <c r="O800" s="253"/>
      <c r="P800" s="253"/>
      <c r="Q800" s="253"/>
      <c r="R800" s="253"/>
      <c r="S800" s="253"/>
      <c r="T800" s="254"/>
      <c r="U800" s="14"/>
      <c r="V800" s="14"/>
      <c r="W800" s="14"/>
      <c r="X800" s="14"/>
      <c r="Y800" s="14"/>
      <c r="Z800" s="14"/>
      <c r="AA800" s="14"/>
      <c r="AB800" s="14"/>
      <c r="AC800" s="14"/>
      <c r="AD800" s="14"/>
      <c r="AE800" s="14"/>
      <c r="AT800" s="255" t="s">
        <v>225</v>
      </c>
      <c r="AU800" s="255" t="s">
        <v>85</v>
      </c>
      <c r="AV800" s="14" t="s">
        <v>85</v>
      </c>
      <c r="AW800" s="14" t="s">
        <v>38</v>
      </c>
      <c r="AX800" s="14" t="s">
        <v>76</v>
      </c>
      <c r="AY800" s="255" t="s">
        <v>214</v>
      </c>
    </row>
    <row r="801" s="14" customFormat="1">
      <c r="A801" s="14"/>
      <c r="B801" s="245"/>
      <c r="C801" s="246"/>
      <c r="D801" s="236" t="s">
        <v>225</v>
      </c>
      <c r="E801" s="247" t="s">
        <v>32</v>
      </c>
      <c r="F801" s="248" t="s">
        <v>939</v>
      </c>
      <c r="G801" s="246"/>
      <c r="H801" s="249">
        <v>2.3999999999999999</v>
      </c>
      <c r="I801" s="250"/>
      <c r="J801" s="246"/>
      <c r="K801" s="246"/>
      <c r="L801" s="251"/>
      <c r="M801" s="252"/>
      <c r="N801" s="253"/>
      <c r="O801" s="253"/>
      <c r="P801" s="253"/>
      <c r="Q801" s="253"/>
      <c r="R801" s="253"/>
      <c r="S801" s="253"/>
      <c r="T801" s="254"/>
      <c r="U801" s="14"/>
      <c r="V801" s="14"/>
      <c r="W801" s="14"/>
      <c r="X801" s="14"/>
      <c r="Y801" s="14"/>
      <c r="Z801" s="14"/>
      <c r="AA801" s="14"/>
      <c r="AB801" s="14"/>
      <c r="AC801" s="14"/>
      <c r="AD801" s="14"/>
      <c r="AE801" s="14"/>
      <c r="AT801" s="255" t="s">
        <v>225</v>
      </c>
      <c r="AU801" s="255" t="s">
        <v>85</v>
      </c>
      <c r="AV801" s="14" t="s">
        <v>85</v>
      </c>
      <c r="AW801" s="14" t="s">
        <v>38</v>
      </c>
      <c r="AX801" s="14" t="s">
        <v>76</v>
      </c>
      <c r="AY801" s="255" t="s">
        <v>214</v>
      </c>
    </row>
    <row r="802" s="14" customFormat="1">
      <c r="A802" s="14"/>
      <c r="B802" s="245"/>
      <c r="C802" s="246"/>
      <c r="D802" s="236" t="s">
        <v>225</v>
      </c>
      <c r="E802" s="247" t="s">
        <v>32</v>
      </c>
      <c r="F802" s="248" t="s">
        <v>934</v>
      </c>
      <c r="G802" s="246"/>
      <c r="H802" s="249">
        <v>2.25</v>
      </c>
      <c r="I802" s="250"/>
      <c r="J802" s="246"/>
      <c r="K802" s="246"/>
      <c r="L802" s="251"/>
      <c r="M802" s="252"/>
      <c r="N802" s="253"/>
      <c r="O802" s="253"/>
      <c r="P802" s="253"/>
      <c r="Q802" s="253"/>
      <c r="R802" s="253"/>
      <c r="S802" s="253"/>
      <c r="T802" s="254"/>
      <c r="U802" s="14"/>
      <c r="V802" s="14"/>
      <c r="W802" s="14"/>
      <c r="X802" s="14"/>
      <c r="Y802" s="14"/>
      <c r="Z802" s="14"/>
      <c r="AA802" s="14"/>
      <c r="AB802" s="14"/>
      <c r="AC802" s="14"/>
      <c r="AD802" s="14"/>
      <c r="AE802" s="14"/>
      <c r="AT802" s="255" t="s">
        <v>225</v>
      </c>
      <c r="AU802" s="255" t="s">
        <v>85</v>
      </c>
      <c r="AV802" s="14" t="s">
        <v>85</v>
      </c>
      <c r="AW802" s="14" t="s">
        <v>38</v>
      </c>
      <c r="AX802" s="14" t="s">
        <v>76</v>
      </c>
      <c r="AY802" s="255" t="s">
        <v>214</v>
      </c>
    </row>
    <row r="803" s="14" customFormat="1">
      <c r="A803" s="14"/>
      <c r="B803" s="245"/>
      <c r="C803" s="246"/>
      <c r="D803" s="236" t="s">
        <v>225</v>
      </c>
      <c r="E803" s="247" t="s">
        <v>32</v>
      </c>
      <c r="F803" s="248" t="s">
        <v>936</v>
      </c>
      <c r="G803" s="246"/>
      <c r="H803" s="249">
        <v>2.1000000000000001</v>
      </c>
      <c r="I803" s="250"/>
      <c r="J803" s="246"/>
      <c r="K803" s="246"/>
      <c r="L803" s="251"/>
      <c r="M803" s="252"/>
      <c r="N803" s="253"/>
      <c r="O803" s="253"/>
      <c r="P803" s="253"/>
      <c r="Q803" s="253"/>
      <c r="R803" s="253"/>
      <c r="S803" s="253"/>
      <c r="T803" s="254"/>
      <c r="U803" s="14"/>
      <c r="V803" s="14"/>
      <c r="W803" s="14"/>
      <c r="X803" s="14"/>
      <c r="Y803" s="14"/>
      <c r="Z803" s="14"/>
      <c r="AA803" s="14"/>
      <c r="AB803" s="14"/>
      <c r="AC803" s="14"/>
      <c r="AD803" s="14"/>
      <c r="AE803" s="14"/>
      <c r="AT803" s="255" t="s">
        <v>225</v>
      </c>
      <c r="AU803" s="255" t="s">
        <v>85</v>
      </c>
      <c r="AV803" s="14" t="s">
        <v>85</v>
      </c>
      <c r="AW803" s="14" t="s">
        <v>38</v>
      </c>
      <c r="AX803" s="14" t="s">
        <v>76</v>
      </c>
      <c r="AY803" s="255" t="s">
        <v>214</v>
      </c>
    </row>
    <row r="804" s="14" customFormat="1">
      <c r="A804" s="14"/>
      <c r="B804" s="245"/>
      <c r="C804" s="246"/>
      <c r="D804" s="236" t="s">
        <v>225</v>
      </c>
      <c r="E804" s="247" t="s">
        <v>32</v>
      </c>
      <c r="F804" s="248" t="s">
        <v>937</v>
      </c>
      <c r="G804" s="246"/>
      <c r="H804" s="249">
        <v>1.1000000000000001</v>
      </c>
      <c r="I804" s="250"/>
      <c r="J804" s="246"/>
      <c r="K804" s="246"/>
      <c r="L804" s="251"/>
      <c r="M804" s="252"/>
      <c r="N804" s="253"/>
      <c r="O804" s="253"/>
      <c r="P804" s="253"/>
      <c r="Q804" s="253"/>
      <c r="R804" s="253"/>
      <c r="S804" s="253"/>
      <c r="T804" s="254"/>
      <c r="U804" s="14"/>
      <c r="V804" s="14"/>
      <c r="W804" s="14"/>
      <c r="X804" s="14"/>
      <c r="Y804" s="14"/>
      <c r="Z804" s="14"/>
      <c r="AA804" s="14"/>
      <c r="AB804" s="14"/>
      <c r="AC804" s="14"/>
      <c r="AD804" s="14"/>
      <c r="AE804" s="14"/>
      <c r="AT804" s="255" t="s">
        <v>225</v>
      </c>
      <c r="AU804" s="255" t="s">
        <v>85</v>
      </c>
      <c r="AV804" s="14" t="s">
        <v>85</v>
      </c>
      <c r="AW804" s="14" t="s">
        <v>38</v>
      </c>
      <c r="AX804" s="14" t="s">
        <v>76</v>
      </c>
      <c r="AY804" s="255" t="s">
        <v>214</v>
      </c>
    </row>
    <row r="805" s="14" customFormat="1">
      <c r="A805" s="14"/>
      <c r="B805" s="245"/>
      <c r="C805" s="246"/>
      <c r="D805" s="236" t="s">
        <v>225</v>
      </c>
      <c r="E805" s="247" t="s">
        <v>32</v>
      </c>
      <c r="F805" s="248" t="s">
        <v>942</v>
      </c>
      <c r="G805" s="246"/>
      <c r="H805" s="249">
        <v>1.3</v>
      </c>
      <c r="I805" s="250"/>
      <c r="J805" s="246"/>
      <c r="K805" s="246"/>
      <c r="L805" s="251"/>
      <c r="M805" s="252"/>
      <c r="N805" s="253"/>
      <c r="O805" s="253"/>
      <c r="P805" s="253"/>
      <c r="Q805" s="253"/>
      <c r="R805" s="253"/>
      <c r="S805" s="253"/>
      <c r="T805" s="254"/>
      <c r="U805" s="14"/>
      <c r="V805" s="14"/>
      <c r="W805" s="14"/>
      <c r="X805" s="14"/>
      <c r="Y805" s="14"/>
      <c r="Z805" s="14"/>
      <c r="AA805" s="14"/>
      <c r="AB805" s="14"/>
      <c r="AC805" s="14"/>
      <c r="AD805" s="14"/>
      <c r="AE805" s="14"/>
      <c r="AT805" s="255" t="s">
        <v>225</v>
      </c>
      <c r="AU805" s="255" t="s">
        <v>85</v>
      </c>
      <c r="AV805" s="14" t="s">
        <v>85</v>
      </c>
      <c r="AW805" s="14" t="s">
        <v>38</v>
      </c>
      <c r="AX805" s="14" t="s">
        <v>76</v>
      </c>
      <c r="AY805" s="255" t="s">
        <v>214</v>
      </c>
    </row>
    <row r="806" s="14" customFormat="1">
      <c r="A806" s="14"/>
      <c r="B806" s="245"/>
      <c r="C806" s="246"/>
      <c r="D806" s="236" t="s">
        <v>225</v>
      </c>
      <c r="E806" s="247" t="s">
        <v>32</v>
      </c>
      <c r="F806" s="248" t="s">
        <v>943</v>
      </c>
      <c r="G806" s="246"/>
      <c r="H806" s="249">
        <v>3</v>
      </c>
      <c r="I806" s="250"/>
      <c r="J806" s="246"/>
      <c r="K806" s="246"/>
      <c r="L806" s="251"/>
      <c r="M806" s="252"/>
      <c r="N806" s="253"/>
      <c r="O806" s="253"/>
      <c r="P806" s="253"/>
      <c r="Q806" s="253"/>
      <c r="R806" s="253"/>
      <c r="S806" s="253"/>
      <c r="T806" s="254"/>
      <c r="U806" s="14"/>
      <c r="V806" s="14"/>
      <c r="W806" s="14"/>
      <c r="X806" s="14"/>
      <c r="Y806" s="14"/>
      <c r="Z806" s="14"/>
      <c r="AA806" s="14"/>
      <c r="AB806" s="14"/>
      <c r="AC806" s="14"/>
      <c r="AD806" s="14"/>
      <c r="AE806" s="14"/>
      <c r="AT806" s="255" t="s">
        <v>225</v>
      </c>
      <c r="AU806" s="255" t="s">
        <v>85</v>
      </c>
      <c r="AV806" s="14" t="s">
        <v>85</v>
      </c>
      <c r="AW806" s="14" t="s">
        <v>38</v>
      </c>
      <c r="AX806" s="14" t="s">
        <v>76</v>
      </c>
      <c r="AY806" s="255" t="s">
        <v>214</v>
      </c>
    </row>
    <row r="807" s="13" customFormat="1">
      <c r="A807" s="13"/>
      <c r="B807" s="234"/>
      <c r="C807" s="235"/>
      <c r="D807" s="236" t="s">
        <v>225</v>
      </c>
      <c r="E807" s="237" t="s">
        <v>32</v>
      </c>
      <c r="F807" s="238" t="s">
        <v>944</v>
      </c>
      <c r="G807" s="235"/>
      <c r="H807" s="237" t="s">
        <v>32</v>
      </c>
      <c r="I807" s="239"/>
      <c r="J807" s="235"/>
      <c r="K807" s="235"/>
      <c r="L807" s="240"/>
      <c r="M807" s="241"/>
      <c r="N807" s="242"/>
      <c r="O807" s="242"/>
      <c r="P807" s="242"/>
      <c r="Q807" s="242"/>
      <c r="R807" s="242"/>
      <c r="S807" s="242"/>
      <c r="T807" s="243"/>
      <c r="U807" s="13"/>
      <c r="V807" s="13"/>
      <c r="W807" s="13"/>
      <c r="X807" s="13"/>
      <c r="Y807" s="13"/>
      <c r="Z807" s="13"/>
      <c r="AA807" s="13"/>
      <c r="AB807" s="13"/>
      <c r="AC807" s="13"/>
      <c r="AD807" s="13"/>
      <c r="AE807" s="13"/>
      <c r="AT807" s="244" t="s">
        <v>225</v>
      </c>
      <c r="AU807" s="244" t="s">
        <v>85</v>
      </c>
      <c r="AV807" s="13" t="s">
        <v>83</v>
      </c>
      <c r="AW807" s="13" t="s">
        <v>38</v>
      </c>
      <c r="AX807" s="13" t="s">
        <v>76</v>
      </c>
      <c r="AY807" s="244" t="s">
        <v>214</v>
      </c>
    </row>
    <row r="808" s="14" customFormat="1">
      <c r="A808" s="14"/>
      <c r="B808" s="245"/>
      <c r="C808" s="246"/>
      <c r="D808" s="236" t="s">
        <v>225</v>
      </c>
      <c r="E808" s="247" t="s">
        <v>32</v>
      </c>
      <c r="F808" s="248" t="s">
        <v>945</v>
      </c>
      <c r="G808" s="246"/>
      <c r="H808" s="249">
        <v>0.75</v>
      </c>
      <c r="I808" s="250"/>
      <c r="J808" s="246"/>
      <c r="K808" s="246"/>
      <c r="L808" s="251"/>
      <c r="M808" s="252"/>
      <c r="N808" s="253"/>
      <c r="O808" s="253"/>
      <c r="P808" s="253"/>
      <c r="Q808" s="253"/>
      <c r="R808" s="253"/>
      <c r="S808" s="253"/>
      <c r="T808" s="254"/>
      <c r="U808" s="14"/>
      <c r="V808" s="14"/>
      <c r="W808" s="14"/>
      <c r="X808" s="14"/>
      <c r="Y808" s="14"/>
      <c r="Z808" s="14"/>
      <c r="AA808" s="14"/>
      <c r="AB808" s="14"/>
      <c r="AC808" s="14"/>
      <c r="AD808" s="14"/>
      <c r="AE808" s="14"/>
      <c r="AT808" s="255" t="s">
        <v>225</v>
      </c>
      <c r="AU808" s="255" t="s">
        <v>85</v>
      </c>
      <c r="AV808" s="14" t="s">
        <v>85</v>
      </c>
      <c r="AW808" s="14" t="s">
        <v>38</v>
      </c>
      <c r="AX808" s="14" t="s">
        <v>76</v>
      </c>
      <c r="AY808" s="255" t="s">
        <v>214</v>
      </c>
    </row>
    <row r="809" s="14" customFormat="1">
      <c r="A809" s="14"/>
      <c r="B809" s="245"/>
      <c r="C809" s="246"/>
      <c r="D809" s="236" t="s">
        <v>225</v>
      </c>
      <c r="E809" s="247" t="s">
        <v>32</v>
      </c>
      <c r="F809" s="248" t="s">
        <v>939</v>
      </c>
      <c r="G809" s="246"/>
      <c r="H809" s="249">
        <v>2.3999999999999999</v>
      </c>
      <c r="I809" s="250"/>
      <c r="J809" s="246"/>
      <c r="K809" s="246"/>
      <c r="L809" s="251"/>
      <c r="M809" s="252"/>
      <c r="N809" s="253"/>
      <c r="O809" s="253"/>
      <c r="P809" s="253"/>
      <c r="Q809" s="253"/>
      <c r="R809" s="253"/>
      <c r="S809" s="253"/>
      <c r="T809" s="254"/>
      <c r="U809" s="14"/>
      <c r="V809" s="14"/>
      <c r="W809" s="14"/>
      <c r="X809" s="14"/>
      <c r="Y809" s="14"/>
      <c r="Z809" s="14"/>
      <c r="AA809" s="14"/>
      <c r="AB809" s="14"/>
      <c r="AC809" s="14"/>
      <c r="AD809" s="14"/>
      <c r="AE809" s="14"/>
      <c r="AT809" s="255" t="s">
        <v>225</v>
      </c>
      <c r="AU809" s="255" t="s">
        <v>85</v>
      </c>
      <c r="AV809" s="14" t="s">
        <v>85</v>
      </c>
      <c r="AW809" s="14" t="s">
        <v>38</v>
      </c>
      <c r="AX809" s="14" t="s">
        <v>76</v>
      </c>
      <c r="AY809" s="255" t="s">
        <v>214</v>
      </c>
    </row>
    <row r="810" s="14" customFormat="1">
      <c r="A810" s="14"/>
      <c r="B810" s="245"/>
      <c r="C810" s="246"/>
      <c r="D810" s="236" t="s">
        <v>225</v>
      </c>
      <c r="E810" s="247" t="s">
        <v>32</v>
      </c>
      <c r="F810" s="248" t="s">
        <v>934</v>
      </c>
      <c r="G810" s="246"/>
      <c r="H810" s="249">
        <v>2.25</v>
      </c>
      <c r="I810" s="250"/>
      <c r="J810" s="246"/>
      <c r="K810" s="246"/>
      <c r="L810" s="251"/>
      <c r="M810" s="252"/>
      <c r="N810" s="253"/>
      <c r="O810" s="253"/>
      <c r="P810" s="253"/>
      <c r="Q810" s="253"/>
      <c r="R810" s="253"/>
      <c r="S810" s="253"/>
      <c r="T810" s="254"/>
      <c r="U810" s="14"/>
      <c r="V810" s="14"/>
      <c r="W810" s="14"/>
      <c r="X810" s="14"/>
      <c r="Y810" s="14"/>
      <c r="Z810" s="14"/>
      <c r="AA810" s="14"/>
      <c r="AB810" s="14"/>
      <c r="AC810" s="14"/>
      <c r="AD810" s="14"/>
      <c r="AE810" s="14"/>
      <c r="AT810" s="255" t="s">
        <v>225</v>
      </c>
      <c r="AU810" s="255" t="s">
        <v>85</v>
      </c>
      <c r="AV810" s="14" t="s">
        <v>85</v>
      </c>
      <c r="AW810" s="14" t="s">
        <v>38</v>
      </c>
      <c r="AX810" s="14" t="s">
        <v>76</v>
      </c>
      <c r="AY810" s="255" t="s">
        <v>214</v>
      </c>
    </row>
    <row r="811" s="14" customFormat="1">
      <c r="A811" s="14"/>
      <c r="B811" s="245"/>
      <c r="C811" s="246"/>
      <c r="D811" s="236" t="s">
        <v>225</v>
      </c>
      <c r="E811" s="247" t="s">
        <v>32</v>
      </c>
      <c r="F811" s="248" t="s">
        <v>946</v>
      </c>
      <c r="G811" s="246"/>
      <c r="H811" s="249">
        <v>1.5</v>
      </c>
      <c r="I811" s="250"/>
      <c r="J811" s="246"/>
      <c r="K811" s="246"/>
      <c r="L811" s="251"/>
      <c r="M811" s="252"/>
      <c r="N811" s="253"/>
      <c r="O811" s="253"/>
      <c r="P811" s="253"/>
      <c r="Q811" s="253"/>
      <c r="R811" s="253"/>
      <c r="S811" s="253"/>
      <c r="T811" s="254"/>
      <c r="U811" s="14"/>
      <c r="V811" s="14"/>
      <c r="W811" s="14"/>
      <c r="X811" s="14"/>
      <c r="Y811" s="14"/>
      <c r="Z811" s="14"/>
      <c r="AA811" s="14"/>
      <c r="AB811" s="14"/>
      <c r="AC811" s="14"/>
      <c r="AD811" s="14"/>
      <c r="AE811" s="14"/>
      <c r="AT811" s="255" t="s">
        <v>225</v>
      </c>
      <c r="AU811" s="255" t="s">
        <v>85</v>
      </c>
      <c r="AV811" s="14" t="s">
        <v>85</v>
      </c>
      <c r="AW811" s="14" t="s">
        <v>38</v>
      </c>
      <c r="AX811" s="14" t="s">
        <v>76</v>
      </c>
      <c r="AY811" s="255" t="s">
        <v>214</v>
      </c>
    </row>
    <row r="812" s="14" customFormat="1">
      <c r="A812" s="14"/>
      <c r="B812" s="245"/>
      <c r="C812" s="246"/>
      <c r="D812" s="236" t="s">
        <v>225</v>
      </c>
      <c r="E812" s="247" t="s">
        <v>32</v>
      </c>
      <c r="F812" s="248" t="s">
        <v>939</v>
      </c>
      <c r="G812" s="246"/>
      <c r="H812" s="249">
        <v>2.3999999999999999</v>
      </c>
      <c r="I812" s="250"/>
      <c r="J812" s="246"/>
      <c r="K812" s="246"/>
      <c r="L812" s="251"/>
      <c r="M812" s="252"/>
      <c r="N812" s="253"/>
      <c r="O812" s="253"/>
      <c r="P812" s="253"/>
      <c r="Q812" s="253"/>
      <c r="R812" s="253"/>
      <c r="S812" s="253"/>
      <c r="T812" s="254"/>
      <c r="U812" s="14"/>
      <c r="V812" s="14"/>
      <c r="W812" s="14"/>
      <c r="X812" s="14"/>
      <c r="Y812" s="14"/>
      <c r="Z812" s="14"/>
      <c r="AA812" s="14"/>
      <c r="AB812" s="14"/>
      <c r="AC812" s="14"/>
      <c r="AD812" s="14"/>
      <c r="AE812" s="14"/>
      <c r="AT812" s="255" t="s">
        <v>225</v>
      </c>
      <c r="AU812" s="255" t="s">
        <v>85</v>
      </c>
      <c r="AV812" s="14" t="s">
        <v>85</v>
      </c>
      <c r="AW812" s="14" t="s">
        <v>38</v>
      </c>
      <c r="AX812" s="14" t="s">
        <v>76</v>
      </c>
      <c r="AY812" s="255" t="s">
        <v>214</v>
      </c>
    </row>
    <row r="813" s="14" customFormat="1">
      <c r="A813" s="14"/>
      <c r="B813" s="245"/>
      <c r="C813" s="246"/>
      <c r="D813" s="236" t="s">
        <v>225</v>
      </c>
      <c r="E813" s="247" t="s">
        <v>32</v>
      </c>
      <c r="F813" s="248" t="s">
        <v>947</v>
      </c>
      <c r="G813" s="246"/>
      <c r="H813" s="249">
        <v>4.7999999999999998</v>
      </c>
      <c r="I813" s="250"/>
      <c r="J813" s="246"/>
      <c r="K813" s="246"/>
      <c r="L813" s="251"/>
      <c r="M813" s="252"/>
      <c r="N813" s="253"/>
      <c r="O813" s="253"/>
      <c r="P813" s="253"/>
      <c r="Q813" s="253"/>
      <c r="R813" s="253"/>
      <c r="S813" s="253"/>
      <c r="T813" s="254"/>
      <c r="U813" s="14"/>
      <c r="V813" s="14"/>
      <c r="W813" s="14"/>
      <c r="X813" s="14"/>
      <c r="Y813" s="14"/>
      <c r="Z813" s="14"/>
      <c r="AA813" s="14"/>
      <c r="AB813" s="14"/>
      <c r="AC813" s="14"/>
      <c r="AD813" s="14"/>
      <c r="AE813" s="14"/>
      <c r="AT813" s="255" t="s">
        <v>225</v>
      </c>
      <c r="AU813" s="255" t="s">
        <v>85</v>
      </c>
      <c r="AV813" s="14" t="s">
        <v>85</v>
      </c>
      <c r="AW813" s="14" t="s">
        <v>38</v>
      </c>
      <c r="AX813" s="14" t="s">
        <v>76</v>
      </c>
      <c r="AY813" s="255" t="s">
        <v>214</v>
      </c>
    </row>
    <row r="814" s="14" customFormat="1">
      <c r="A814" s="14"/>
      <c r="B814" s="245"/>
      <c r="C814" s="246"/>
      <c r="D814" s="236" t="s">
        <v>225</v>
      </c>
      <c r="E814" s="247" t="s">
        <v>32</v>
      </c>
      <c r="F814" s="248" t="s">
        <v>945</v>
      </c>
      <c r="G814" s="246"/>
      <c r="H814" s="249">
        <v>0.75</v>
      </c>
      <c r="I814" s="250"/>
      <c r="J814" s="246"/>
      <c r="K814" s="246"/>
      <c r="L814" s="251"/>
      <c r="M814" s="252"/>
      <c r="N814" s="253"/>
      <c r="O814" s="253"/>
      <c r="P814" s="253"/>
      <c r="Q814" s="253"/>
      <c r="R814" s="253"/>
      <c r="S814" s="253"/>
      <c r="T814" s="254"/>
      <c r="U814" s="14"/>
      <c r="V814" s="14"/>
      <c r="W814" s="14"/>
      <c r="X814" s="14"/>
      <c r="Y814" s="14"/>
      <c r="Z814" s="14"/>
      <c r="AA814" s="14"/>
      <c r="AB814" s="14"/>
      <c r="AC814" s="14"/>
      <c r="AD814" s="14"/>
      <c r="AE814" s="14"/>
      <c r="AT814" s="255" t="s">
        <v>225</v>
      </c>
      <c r="AU814" s="255" t="s">
        <v>85</v>
      </c>
      <c r="AV814" s="14" t="s">
        <v>85</v>
      </c>
      <c r="AW814" s="14" t="s">
        <v>38</v>
      </c>
      <c r="AX814" s="14" t="s">
        <v>76</v>
      </c>
      <c r="AY814" s="255" t="s">
        <v>214</v>
      </c>
    </row>
    <row r="815" s="14" customFormat="1">
      <c r="A815" s="14"/>
      <c r="B815" s="245"/>
      <c r="C815" s="246"/>
      <c r="D815" s="236" t="s">
        <v>225</v>
      </c>
      <c r="E815" s="247" t="s">
        <v>32</v>
      </c>
      <c r="F815" s="248" t="s">
        <v>948</v>
      </c>
      <c r="G815" s="246"/>
      <c r="H815" s="249">
        <v>1.45</v>
      </c>
      <c r="I815" s="250"/>
      <c r="J815" s="246"/>
      <c r="K815" s="246"/>
      <c r="L815" s="251"/>
      <c r="M815" s="252"/>
      <c r="N815" s="253"/>
      <c r="O815" s="253"/>
      <c r="P815" s="253"/>
      <c r="Q815" s="253"/>
      <c r="R815" s="253"/>
      <c r="S815" s="253"/>
      <c r="T815" s="254"/>
      <c r="U815" s="14"/>
      <c r="V815" s="14"/>
      <c r="W815" s="14"/>
      <c r="X815" s="14"/>
      <c r="Y815" s="14"/>
      <c r="Z815" s="14"/>
      <c r="AA815" s="14"/>
      <c r="AB815" s="14"/>
      <c r="AC815" s="14"/>
      <c r="AD815" s="14"/>
      <c r="AE815" s="14"/>
      <c r="AT815" s="255" t="s">
        <v>225</v>
      </c>
      <c r="AU815" s="255" t="s">
        <v>85</v>
      </c>
      <c r="AV815" s="14" t="s">
        <v>85</v>
      </c>
      <c r="AW815" s="14" t="s">
        <v>38</v>
      </c>
      <c r="AX815" s="14" t="s">
        <v>76</v>
      </c>
      <c r="AY815" s="255" t="s">
        <v>214</v>
      </c>
    </row>
    <row r="816" s="14" customFormat="1">
      <c r="A816" s="14"/>
      <c r="B816" s="245"/>
      <c r="C816" s="246"/>
      <c r="D816" s="236" t="s">
        <v>225</v>
      </c>
      <c r="E816" s="247" t="s">
        <v>32</v>
      </c>
      <c r="F816" s="248" t="s">
        <v>949</v>
      </c>
      <c r="G816" s="246"/>
      <c r="H816" s="249">
        <v>2</v>
      </c>
      <c r="I816" s="250"/>
      <c r="J816" s="246"/>
      <c r="K816" s="246"/>
      <c r="L816" s="251"/>
      <c r="M816" s="252"/>
      <c r="N816" s="253"/>
      <c r="O816" s="253"/>
      <c r="P816" s="253"/>
      <c r="Q816" s="253"/>
      <c r="R816" s="253"/>
      <c r="S816" s="253"/>
      <c r="T816" s="254"/>
      <c r="U816" s="14"/>
      <c r="V816" s="14"/>
      <c r="W816" s="14"/>
      <c r="X816" s="14"/>
      <c r="Y816" s="14"/>
      <c r="Z816" s="14"/>
      <c r="AA816" s="14"/>
      <c r="AB816" s="14"/>
      <c r="AC816" s="14"/>
      <c r="AD816" s="14"/>
      <c r="AE816" s="14"/>
      <c r="AT816" s="255" t="s">
        <v>225</v>
      </c>
      <c r="AU816" s="255" t="s">
        <v>85</v>
      </c>
      <c r="AV816" s="14" t="s">
        <v>85</v>
      </c>
      <c r="AW816" s="14" t="s">
        <v>38</v>
      </c>
      <c r="AX816" s="14" t="s">
        <v>76</v>
      </c>
      <c r="AY816" s="255" t="s">
        <v>214</v>
      </c>
    </row>
    <row r="817" s="15" customFormat="1">
      <c r="A817" s="15"/>
      <c r="B817" s="256"/>
      <c r="C817" s="257"/>
      <c r="D817" s="236" t="s">
        <v>225</v>
      </c>
      <c r="E817" s="258" t="s">
        <v>32</v>
      </c>
      <c r="F817" s="259" t="s">
        <v>256</v>
      </c>
      <c r="G817" s="257"/>
      <c r="H817" s="260">
        <v>130.59999999999999</v>
      </c>
      <c r="I817" s="261"/>
      <c r="J817" s="257"/>
      <c r="K817" s="257"/>
      <c r="L817" s="262"/>
      <c r="M817" s="263"/>
      <c r="N817" s="264"/>
      <c r="O817" s="264"/>
      <c r="P817" s="264"/>
      <c r="Q817" s="264"/>
      <c r="R817" s="264"/>
      <c r="S817" s="264"/>
      <c r="T817" s="265"/>
      <c r="U817" s="15"/>
      <c r="V817" s="15"/>
      <c r="W817" s="15"/>
      <c r="X817" s="15"/>
      <c r="Y817" s="15"/>
      <c r="Z817" s="15"/>
      <c r="AA817" s="15"/>
      <c r="AB817" s="15"/>
      <c r="AC817" s="15"/>
      <c r="AD817" s="15"/>
      <c r="AE817" s="15"/>
      <c r="AT817" s="266" t="s">
        <v>225</v>
      </c>
      <c r="AU817" s="266" t="s">
        <v>85</v>
      </c>
      <c r="AV817" s="15" t="s">
        <v>215</v>
      </c>
      <c r="AW817" s="15" t="s">
        <v>38</v>
      </c>
      <c r="AX817" s="15" t="s">
        <v>83</v>
      </c>
      <c r="AY817" s="266" t="s">
        <v>214</v>
      </c>
    </row>
    <row r="818" s="2" customFormat="1" ht="24.15" customHeight="1">
      <c r="A818" s="42"/>
      <c r="B818" s="43"/>
      <c r="C818" s="216" t="s">
        <v>702</v>
      </c>
      <c r="D818" s="216" t="s">
        <v>217</v>
      </c>
      <c r="E818" s="217" t="s">
        <v>1276</v>
      </c>
      <c r="F818" s="218" t="s">
        <v>1277</v>
      </c>
      <c r="G818" s="219" t="s">
        <v>280</v>
      </c>
      <c r="H818" s="220">
        <v>124.5</v>
      </c>
      <c r="I818" s="221"/>
      <c r="J818" s="222">
        <f>ROUND(I818*H818,2)</f>
        <v>0</v>
      </c>
      <c r="K818" s="218" t="s">
        <v>221</v>
      </c>
      <c r="L818" s="48"/>
      <c r="M818" s="223" t="s">
        <v>32</v>
      </c>
      <c r="N818" s="224" t="s">
        <v>47</v>
      </c>
      <c r="O818" s="88"/>
      <c r="P818" s="225">
        <f>O818*H818</f>
        <v>0</v>
      </c>
      <c r="Q818" s="225">
        <v>0</v>
      </c>
      <c r="R818" s="225">
        <f>Q818*H818</f>
        <v>0</v>
      </c>
      <c r="S818" s="225">
        <v>0.0022300000000000002</v>
      </c>
      <c r="T818" s="226">
        <f>S818*H818</f>
        <v>0.27763500000000002</v>
      </c>
      <c r="U818" s="42"/>
      <c r="V818" s="42"/>
      <c r="W818" s="42"/>
      <c r="X818" s="42"/>
      <c r="Y818" s="42"/>
      <c r="Z818" s="42"/>
      <c r="AA818" s="42"/>
      <c r="AB818" s="42"/>
      <c r="AC818" s="42"/>
      <c r="AD818" s="42"/>
      <c r="AE818" s="42"/>
      <c r="AR818" s="227" t="s">
        <v>334</v>
      </c>
      <c r="AT818" s="227" t="s">
        <v>217</v>
      </c>
      <c r="AU818" s="227" t="s">
        <v>85</v>
      </c>
      <c r="AY818" s="20" t="s">
        <v>214</v>
      </c>
      <c r="BE818" s="228">
        <f>IF(N818="základní",J818,0)</f>
        <v>0</v>
      </c>
      <c r="BF818" s="228">
        <f>IF(N818="snížená",J818,0)</f>
        <v>0</v>
      </c>
      <c r="BG818" s="228">
        <f>IF(N818="zákl. přenesená",J818,0)</f>
        <v>0</v>
      </c>
      <c r="BH818" s="228">
        <f>IF(N818="sníž. přenesená",J818,0)</f>
        <v>0</v>
      </c>
      <c r="BI818" s="228">
        <f>IF(N818="nulová",J818,0)</f>
        <v>0</v>
      </c>
      <c r="BJ818" s="20" t="s">
        <v>83</v>
      </c>
      <c r="BK818" s="228">
        <f>ROUND(I818*H818,2)</f>
        <v>0</v>
      </c>
      <c r="BL818" s="20" t="s">
        <v>334</v>
      </c>
      <c r="BM818" s="227" t="s">
        <v>1278</v>
      </c>
    </row>
    <row r="819" s="2" customFormat="1">
      <c r="A819" s="42"/>
      <c r="B819" s="43"/>
      <c r="C819" s="44"/>
      <c r="D819" s="229" t="s">
        <v>223</v>
      </c>
      <c r="E819" s="44"/>
      <c r="F819" s="230" t="s">
        <v>1279</v>
      </c>
      <c r="G819" s="44"/>
      <c r="H819" s="44"/>
      <c r="I819" s="231"/>
      <c r="J819" s="44"/>
      <c r="K819" s="44"/>
      <c r="L819" s="48"/>
      <c r="M819" s="232"/>
      <c r="N819" s="233"/>
      <c r="O819" s="88"/>
      <c r="P819" s="88"/>
      <c r="Q819" s="88"/>
      <c r="R819" s="88"/>
      <c r="S819" s="88"/>
      <c r="T819" s="89"/>
      <c r="U819" s="42"/>
      <c r="V819" s="42"/>
      <c r="W819" s="42"/>
      <c r="X819" s="42"/>
      <c r="Y819" s="42"/>
      <c r="Z819" s="42"/>
      <c r="AA819" s="42"/>
      <c r="AB819" s="42"/>
      <c r="AC819" s="42"/>
      <c r="AD819" s="42"/>
      <c r="AE819" s="42"/>
      <c r="AT819" s="20" t="s">
        <v>223</v>
      </c>
      <c r="AU819" s="20" t="s">
        <v>85</v>
      </c>
    </row>
    <row r="820" s="14" customFormat="1">
      <c r="A820" s="14"/>
      <c r="B820" s="245"/>
      <c r="C820" s="246"/>
      <c r="D820" s="236" t="s">
        <v>225</v>
      </c>
      <c r="E820" s="247" t="s">
        <v>32</v>
      </c>
      <c r="F820" s="248" t="s">
        <v>1280</v>
      </c>
      <c r="G820" s="246"/>
      <c r="H820" s="249">
        <v>61.200000000000003</v>
      </c>
      <c r="I820" s="250"/>
      <c r="J820" s="246"/>
      <c r="K820" s="246"/>
      <c r="L820" s="251"/>
      <c r="M820" s="252"/>
      <c r="N820" s="253"/>
      <c r="O820" s="253"/>
      <c r="P820" s="253"/>
      <c r="Q820" s="253"/>
      <c r="R820" s="253"/>
      <c r="S820" s="253"/>
      <c r="T820" s="254"/>
      <c r="U820" s="14"/>
      <c r="V820" s="14"/>
      <c r="W820" s="14"/>
      <c r="X820" s="14"/>
      <c r="Y820" s="14"/>
      <c r="Z820" s="14"/>
      <c r="AA820" s="14"/>
      <c r="AB820" s="14"/>
      <c r="AC820" s="14"/>
      <c r="AD820" s="14"/>
      <c r="AE820" s="14"/>
      <c r="AT820" s="255" t="s">
        <v>225</v>
      </c>
      <c r="AU820" s="255" t="s">
        <v>85</v>
      </c>
      <c r="AV820" s="14" t="s">
        <v>85</v>
      </c>
      <c r="AW820" s="14" t="s">
        <v>38</v>
      </c>
      <c r="AX820" s="14" t="s">
        <v>76</v>
      </c>
      <c r="AY820" s="255" t="s">
        <v>214</v>
      </c>
    </row>
    <row r="821" s="14" customFormat="1">
      <c r="A821" s="14"/>
      <c r="B821" s="245"/>
      <c r="C821" s="246"/>
      <c r="D821" s="236" t="s">
        <v>225</v>
      </c>
      <c r="E821" s="247" t="s">
        <v>32</v>
      </c>
      <c r="F821" s="248" t="s">
        <v>1281</v>
      </c>
      <c r="G821" s="246"/>
      <c r="H821" s="249">
        <v>61.200000000000003</v>
      </c>
      <c r="I821" s="250"/>
      <c r="J821" s="246"/>
      <c r="K821" s="246"/>
      <c r="L821" s="251"/>
      <c r="M821" s="252"/>
      <c r="N821" s="253"/>
      <c r="O821" s="253"/>
      <c r="P821" s="253"/>
      <c r="Q821" s="253"/>
      <c r="R821" s="253"/>
      <c r="S821" s="253"/>
      <c r="T821" s="254"/>
      <c r="U821" s="14"/>
      <c r="V821" s="14"/>
      <c r="W821" s="14"/>
      <c r="X821" s="14"/>
      <c r="Y821" s="14"/>
      <c r="Z821" s="14"/>
      <c r="AA821" s="14"/>
      <c r="AB821" s="14"/>
      <c r="AC821" s="14"/>
      <c r="AD821" s="14"/>
      <c r="AE821" s="14"/>
      <c r="AT821" s="255" t="s">
        <v>225</v>
      </c>
      <c r="AU821" s="255" t="s">
        <v>85</v>
      </c>
      <c r="AV821" s="14" t="s">
        <v>85</v>
      </c>
      <c r="AW821" s="14" t="s">
        <v>38</v>
      </c>
      <c r="AX821" s="14" t="s">
        <v>76</v>
      </c>
      <c r="AY821" s="255" t="s">
        <v>214</v>
      </c>
    </row>
    <row r="822" s="14" customFormat="1">
      <c r="A822" s="14"/>
      <c r="B822" s="245"/>
      <c r="C822" s="246"/>
      <c r="D822" s="236" t="s">
        <v>225</v>
      </c>
      <c r="E822" s="247" t="s">
        <v>32</v>
      </c>
      <c r="F822" s="248" t="s">
        <v>1282</v>
      </c>
      <c r="G822" s="246"/>
      <c r="H822" s="249">
        <v>2.1000000000000001</v>
      </c>
      <c r="I822" s="250"/>
      <c r="J822" s="246"/>
      <c r="K822" s="246"/>
      <c r="L822" s="251"/>
      <c r="M822" s="252"/>
      <c r="N822" s="253"/>
      <c r="O822" s="253"/>
      <c r="P822" s="253"/>
      <c r="Q822" s="253"/>
      <c r="R822" s="253"/>
      <c r="S822" s="253"/>
      <c r="T822" s="254"/>
      <c r="U822" s="14"/>
      <c r="V822" s="14"/>
      <c r="W822" s="14"/>
      <c r="X822" s="14"/>
      <c r="Y822" s="14"/>
      <c r="Z822" s="14"/>
      <c r="AA822" s="14"/>
      <c r="AB822" s="14"/>
      <c r="AC822" s="14"/>
      <c r="AD822" s="14"/>
      <c r="AE822" s="14"/>
      <c r="AT822" s="255" t="s">
        <v>225</v>
      </c>
      <c r="AU822" s="255" t="s">
        <v>85</v>
      </c>
      <c r="AV822" s="14" t="s">
        <v>85</v>
      </c>
      <c r="AW822" s="14" t="s">
        <v>38</v>
      </c>
      <c r="AX822" s="14" t="s">
        <v>76</v>
      </c>
      <c r="AY822" s="255" t="s">
        <v>214</v>
      </c>
    </row>
    <row r="823" s="15" customFormat="1">
      <c r="A823" s="15"/>
      <c r="B823" s="256"/>
      <c r="C823" s="257"/>
      <c r="D823" s="236" t="s">
        <v>225</v>
      </c>
      <c r="E823" s="258" t="s">
        <v>32</v>
      </c>
      <c r="F823" s="259" t="s">
        <v>256</v>
      </c>
      <c r="G823" s="257"/>
      <c r="H823" s="260">
        <v>124.5</v>
      </c>
      <c r="I823" s="261"/>
      <c r="J823" s="257"/>
      <c r="K823" s="257"/>
      <c r="L823" s="262"/>
      <c r="M823" s="263"/>
      <c r="N823" s="264"/>
      <c r="O823" s="264"/>
      <c r="P823" s="264"/>
      <c r="Q823" s="264"/>
      <c r="R823" s="264"/>
      <c r="S823" s="264"/>
      <c r="T823" s="265"/>
      <c r="U823" s="15"/>
      <c r="V823" s="15"/>
      <c r="W823" s="15"/>
      <c r="X823" s="15"/>
      <c r="Y823" s="15"/>
      <c r="Z823" s="15"/>
      <c r="AA823" s="15"/>
      <c r="AB823" s="15"/>
      <c r="AC823" s="15"/>
      <c r="AD823" s="15"/>
      <c r="AE823" s="15"/>
      <c r="AT823" s="266" t="s">
        <v>225</v>
      </c>
      <c r="AU823" s="266" t="s">
        <v>85</v>
      </c>
      <c r="AV823" s="15" t="s">
        <v>215</v>
      </c>
      <c r="AW823" s="15" t="s">
        <v>38</v>
      </c>
      <c r="AX823" s="15" t="s">
        <v>83</v>
      </c>
      <c r="AY823" s="266" t="s">
        <v>214</v>
      </c>
    </row>
    <row r="824" s="2" customFormat="1" ht="16.5" customHeight="1">
      <c r="A824" s="42"/>
      <c r="B824" s="43"/>
      <c r="C824" s="216" t="s">
        <v>707</v>
      </c>
      <c r="D824" s="216" t="s">
        <v>217</v>
      </c>
      <c r="E824" s="217" t="s">
        <v>1283</v>
      </c>
      <c r="F824" s="218" t="s">
        <v>1284</v>
      </c>
      <c r="G824" s="219" t="s">
        <v>280</v>
      </c>
      <c r="H824" s="220">
        <v>167.30000000000001</v>
      </c>
      <c r="I824" s="221"/>
      <c r="J824" s="222">
        <f>ROUND(I824*H824,2)</f>
        <v>0</v>
      </c>
      <c r="K824" s="218" t="s">
        <v>221</v>
      </c>
      <c r="L824" s="48"/>
      <c r="M824" s="223" t="s">
        <v>32</v>
      </c>
      <c r="N824" s="224" t="s">
        <v>47</v>
      </c>
      <c r="O824" s="88"/>
      <c r="P824" s="225">
        <f>O824*H824</f>
        <v>0</v>
      </c>
      <c r="Q824" s="225">
        <v>0</v>
      </c>
      <c r="R824" s="225">
        <f>Q824*H824</f>
        <v>0</v>
      </c>
      <c r="S824" s="225">
        <v>0.0039399999999999999</v>
      </c>
      <c r="T824" s="226">
        <f>S824*H824</f>
        <v>0.65916200000000003</v>
      </c>
      <c r="U824" s="42"/>
      <c r="V824" s="42"/>
      <c r="W824" s="42"/>
      <c r="X824" s="42"/>
      <c r="Y824" s="42"/>
      <c r="Z824" s="42"/>
      <c r="AA824" s="42"/>
      <c r="AB824" s="42"/>
      <c r="AC824" s="42"/>
      <c r="AD824" s="42"/>
      <c r="AE824" s="42"/>
      <c r="AR824" s="227" t="s">
        <v>334</v>
      </c>
      <c r="AT824" s="227" t="s">
        <v>217</v>
      </c>
      <c r="AU824" s="227" t="s">
        <v>85</v>
      </c>
      <c r="AY824" s="20" t="s">
        <v>214</v>
      </c>
      <c r="BE824" s="228">
        <f>IF(N824="základní",J824,0)</f>
        <v>0</v>
      </c>
      <c r="BF824" s="228">
        <f>IF(N824="snížená",J824,0)</f>
        <v>0</v>
      </c>
      <c r="BG824" s="228">
        <f>IF(N824="zákl. přenesená",J824,0)</f>
        <v>0</v>
      </c>
      <c r="BH824" s="228">
        <f>IF(N824="sníž. přenesená",J824,0)</f>
        <v>0</v>
      </c>
      <c r="BI824" s="228">
        <f>IF(N824="nulová",J824,0)</f>
        <v>0</v>
      </c>
      <c r="BJ824" s="20" t="s">
        <v>83</v>
      </c>
      <c r="BK824" s="228">
        <f>ROUND(I824*H824,2)</f>
        <v>0</v>
      </c>
      <c r="BL824" s="20" t="s">
        <v>334</v>
      </c>
      <c r="BM824" s="227" t="s">
        <v>1285</v>
      </c>
    </row>
    <row r="825" s="2" customFormat="1">
      <c r="A825" s="42"/>
      <c r="B825" s="43"/>
      <c r="C825" s="44"/>
      <c r="D825" s="229" t="s">
        <v>223</v>
      </c>
      <c r="E825" s="44"/>
      <c r="F825" s="230" t="s">
        <v>1286</v>
      </c>
      <c r="G825" s="44"/>
      <c r="H825" s="44"/>
      <c r="I825" s="231"/>
      <c r="J825" s="44"/>
      <c r="K825" s="44"/>
      <c r="L825" s="48"/>
      <c r="M825" s="232"/>
      <c r="N825" s="233"/>
      <c r="O825" s="88"/>
      <c r="P825" s="88"/>
      <c r="Q825" s="88"/>
      <c r="R825" s="88"/>
      <c r="S825" s="88"/>
      <c r="T825" s="89"/>
      <c r="U825" s="42"/>
      <c r="V825" s="42"/>
      <c r="W825" s="42"/>
      <c r="X825" s="42"/>
      <c r="Y825" s="42"/>
      <c r="Z825" s="42"/>
      <c r="AA825" s="42"/>
      <c r="AB825" s="42"/>
      <c r="AC825" s="42"/>
      <c r="AD825" s="42"/>
      <c r="AE825" s="42"/>
      <c r="AT825" s="20" t="s">
        <v>223</v>
      </c>
      <c r="AU825" s="20" t="s">
        <v>85</v>
      </c>
    </row>
    <row r="826" s="14" customFormat="1">
      <c r="A826" s="14"/>
      <c r="B826" s="245"/>
      <c r="C826" s="246"/>
      <c r="D826" s="236" t="s">
        <v>225</v>
      </c>
      <c r="E826" s="247" t="s">
        <v>32</v>
      </c>
      <c r="F826" s="248" t="s">
        <v>1287</v>
      </c>
      <c r="G826" s="246"/>
      <c r="H826" s="249">
        <v>167.30000000000001</v>
      </c>
      <c r="I826" s="250"/>
      <c r="J826" s="246"/>
      <c r="K826" s="246"/>
      <c r="L826" s="251"/>
      <c r="M826" s="252"/>
      <c r="N826" s="253"/>
      <c r="O826" s="253"/>
      <c r="P826" s="253"/>
      <c r="Q826" s="253"/>
      <c r="R826" s="253"/>
      <c r="S826" s="253"/>
      <c r="T826" s="254"/>
      <c r="U826" s="14"/>
      <c r="V826" s="14"/>
      <c r="W826" s="14"/>
      <c r="X826" s="14"/>
      <c r="Y826" s="14"/>
      <c r="Z826" s="14"/>
      <c r="AA826" s="14"/>
      <c r="AB826" s="14"/>
      <c r="AC826" s="14"/>
      <c r="AD826" s="14"/>
      <c r="AE826" s="14"/>
      <c r="AT826" s="255" t="s">
        <v>225</v>
      </c>
      <c r="AU826" s="255" t="s">
        <v>85</v>
      </c>
      <c r="AV826" s="14" t="s">
        <v>85</v>
      </c>
      <c r="AW826" s="14" t="s">
        <v>38</v>
      </c>
      <c r="AX826" s="14" t="s">
        <v>83</v>
      </c>
      <c r="AY826" s="255" t="s">
        <v>214</v>
      </c>
    </row>
    <row r="827" s="2" customFormat="1" ht="37.8" customHeight="1">
      <c r="A827" s="42"/>
      <c r="B827" s="43"/>
      <c r="C827" s="216" t="s">
        <v>712</v>
      </c>
      <c r="D827" s="216" t="s">
        <v>217</v>
      </c>
      <c r="E827" s="217" t="s">
        <v>1288</v>
      </c>
      <c r="F827" s="218" t="s">
        <v>1289</v>
      </c>
      <c r="G827" s="219" t="s">
        <v>280</v>
      </c>
      <c r="H827" s="220">
        <v>130.59999999999999</v>
      </c>
      <c r="I827" s="221"/>
      <c r="J827" s="222">
        <f>ROUND(I827*H827,2)</f>
        <v>0</v>
      </c>
      <c r="K827" s="218" t="s">
        <v>221</v>
      </c>
      <c r="L827" s="48"/>
      <c r="M827" s="223" t="s">
        <v>32</v>
      </c>
      <c r="N827" s="224" t="s">
        <v>47</v>
      </c>
      <c r="O827" s="88"/>
      <c r="P827" s="225">
        <f>O827*H827</f>
        <v>0</v>
      </c>
      <c r="Q827" s="225">
        <v>0.0029499999999999999</v>
      </c>
      <c r="R827" s="225">
        <f>Q827*H827</f>
        <v>0.38527</v>
      </c>
      <c r="S827" s="225">
        <v>0</v>
      </c>
      <c r="T827" s="226">
        <f>S827*H827</f>
        <v>0</v>
      </c>
      <c r="U827" s="42"/>
      <c r="V827" s="42"/>
      <c r="W827" s="42"/>
      <c r="X827" s="42"/>
      <c r="Y827" s="42"/>
      <c r="Z827" s="42"/>
      <c r="AA827" s="42"/>
      <c r="AB827" s="42"/>
      <c r="AC827" s="42"/>
      <c r="AD827" s="42"/>
      <c r="AE827" s="42"/>
      <c r="AR827" s="227" t="s">
        <v>334</v>
      </c>
      <c r="AT827" s="227" t="s">
        <v>217</v>
      </c>
      <c r="AU827" s="227" t="s">
        <v>85</v>
      </c>
      <c r="AY827" s="20" t="s">
        <v>214</v>
      </c>
      <c r="BE827" s="228">
        <f>IF(N827="základní",J827,0)</f>
        <v>0</v>
      </c>
      <c r="BF827" s="228">
        <f>IF(N827="snížená",J827,0)</f>
        <v>0</v>
      </c>
      <c r="BG827" s="228">
        <f>IF(N827="zákl. přenesená",J827,0)</f>
        <v>0</v>
      </c>
      <c r="BH827" s="228">
        <f>IF(N827="sníž. přenesená",J827,0)</f>
        <v>0</v>
      </c>
      <c r="BI827" s="228">
        <f>IF(N827="nulová",J827,0)</f>
        <v>0</v>
      </c>
      <c r="BJ827" s="20" t="s">
        <v>83</v>
      </c>
      <c r="BK827" s="228">
        <f>ROUND(I827*H827,2)</f>
        <v>0</v>
      </c>
      <c r="BL827" s="20" t="s">
        <v>334</v>
      </c>
      <c r="BM827" s="227" t="s">
        <v>1290</v>
      </c>
    </row>
    <row r="828" s="2" customFormat="1">
      <c r="A828" s="42"/>
      <c r="B828" s="43"/>
      <c r="C828" s="44"/>
      <c r="D828" s="229" t="s">
        <v>223</v>
      </c>
      <c r="E828" s="44"/>
      <c r="F828" s="230" t="s">
        <v>1291</v>
      </c>
      <c r="G828" s="44"/>
      <c r="H828" s="44"/>
      <c r="I828" s="231"/>
      <c r="J828" s="44"/>
      <c r="K828" s="44"/>
      <c r="L828" s="48"/>
      <c r="M828" s="232"/>
      <c r="N828" s="233"/>
      <c r="O828" s="88"/>
      <c r="P828" s="88"/>
      <c r="Q828" s="88"/>
      <c r="R828" s="88"/>
      <c r="S828" s="88"/>
      <c r="T828" s="89"/>
      <c r="U828" s="42"/>
      <c r="V828" s="42"/>
      <c r="W828" s="42"/>
      <c r="X828" s="42"/>
      <c r="Y828" s="42"/>
      <c r="Z828" s="42"/>
      <c r="AA828" s="42"/>
      <c r="AB828" s="42"/>
      <c r="AC828" s="42"/>
      <c r="AD828" s="42"/>
      <c r="AE828" s="42"/>
      <c r="AT828" s="20" t="s">
        <v>223</v>
      </c>
      <c r="AU828" s="20" t="s">
        <v>85</v>
      </c>
    </row>
    <row r="829" s="13" customFormat="1">
      <c r="A829" s="13"/>
      <c r="B829" s="234"/>
      <c r="C829" s="235"/>
      <c r="D829" s="236" t="s">
        <v>225</v>
      </c>
      <c r="E829" s="237" t="s">
        <v>32</v>
      </c>
      <c r="F829" s="238" t="s">
        <v>889</v>
      </c>
      <c r="G829" s="235"/>
      <c r="H829" s="237" t="s">
        <v>32</v>
      </c>
      <c r="I829" s="239"/>
      <c r="J829" s="235"/>
      <c r="K829" s="235"/>
      <c r="L829" s="240"/>
      <c r="M829" s="241"/>
      <c r="N829" s="242"/>
      <c r="O829" s="242"/>
      <c r="P829" s="242"/>
      <c r="Q829" s="242"/>
      <c r="R829" s="242"/>
      <c r="S829" s="242"/>
      <c r="T829" s="243"/>
      <c r="U829" s="13"/>
      <c r="V829" s="13"/>
      <c r="W829" s="13"/>
      <c r="X829" s="13"/>
      <c r="Y829" s="13"/>
      <c r="Z829" s="13"/>
      <c r="AA829" s="13"/>
      <c r="AB829" s="13"/>
      <c r="AC829" s="13"/>
      <c r="AD829" s="13"/>
      <c r="AE829" s="13"/>
      <c r="AT829" s="244" t="s">
        <v>225</v>
      </c>
      <c r="AU829" s="244" t="s">
        <v>85</v>
      </c>
      <c r="AV829" s="13" t="s">
        <v>83</v>
      </c>
      <c r="AW829" s="13" t="s">
        <v>38</v>
      </c>
      <c r="AX829" s="13" t="s">
        <v>76</v>
      </c>
      <c r="AY829" s="244" t="s">
        <v>214</v>
      </c>
    </row>
    <row r="830" s="14" customFormat="1">
      <c r="A830" s="14"/>
      <c r="B830" s="245"/>
      <c r="C830" s="246"/>
      <c r="D830" s="236" t="s">
        <v>225</v>
      </c>
      <c r="E830" s="247" t="s">
        <v>32</v>
      </c>
      <c r="F830" s="248" t="s">
        <v>930</v>
      </c>
      <c r="G830" s="246"/>
      <c r="H830" s="249">
        <v>22.800000000000001</v>
      </c>
      <c r="I830" s="250"/>
      <c r="J830" s="246"/>
      <c r="K830" s="246"/>
      <c r="L830" s="251"/>
      <c r="M830" s="252"/>
      <c r="N830" s="253"/>
      <c r="O830" s="253"/>
      <c r="P830" s="253"/>
      <c r="Q830" s="253"/>
      <c r="R830" s="253"/>
      <c r="S830" s="253"/>
      <c r="T830" s="254"/>
      <c r="U830" s="14"/>
      <c r="V830" s="14"/>
      <c r="W830" s="14"/>
      <c r="X830" s="14"/>
      <c r="Y830" s="14"/>
      <c r="Z830" s="14"/>
      <c r="AA830" s="14"/>
      <c r="AB830" s="14"/>
      <c r="AC830" s="14"/>
      <c r="AD830" s="14"/>
      <c r="AE830" s="14"/>
      <c r="AT830" s="255" t="s">
        <v>225</v>
      </c>
      <c r="AU830" s="255" t="s">
        <v>85</v>
      </c>
      <c r="AV830" s="14" t="s">
        <v>85</v>
      </c>
      <c r="AW830" s="14" t="s">
        <v>38</v>
      </c>
      <c r="AX830" s="14" t="s">
        <v>76</v>
      </c>
      <c r="AY830" s="255" t="s">
        <v>214</v>
      </c>
    </row>
    <row r="831" s="14" customFormat="1">
      <c r="A831" s="14"/>
      <c r="B831" s="245"/>
      <c r="C831" s="246"/>
      <c r="D831" s="236" t="s">
        <v>225</v>
      </c>
      <c r="E831" s="247" t="s">
        <v>32</v>
      </c>
      <c r="F831" s="248" t="s">
        <v>931</v>
      </c>
      <c r="G831" s="246"/>
      <c r="H831" s="249">
        <v>11.699999999999999</v>
      </c>
      <c r="I831" s="250"/>
      <c r="J831" s="246"/>
      <c r="K831" s="246"/>
      <c r="L831" s="251"/>
      <c r="M831" s="252"/>
      <c r="N831" s="253"/>
      <c r="O831" s="253"/>
      <c r="P831" s="253"/>
      <c r="Q831" s="253"/>
      <c r="R831" s="253"/>
      <c r="S831" s="253"/>
      <c r="T831" s="254"/>
      <c r="U831" s="14"/>
      <c r="V831" s="14"/>
      <c r="W831" s="14"/>
      <c r="X831" s="14"/>
      <c r="Y831" s="14"/>
      <c r="Z831" s="14"/>
      <c r="AA831" s="14"/>
      <c r="AB831" s="14"/>
      <c r="AC831" s="14"/>
      <c r="AD831" s="14"/>
      <c r="AE831" s="14"/>
      <c r="AT831" s="255" t="s">
        <v>225</v>
      </c>
      <c r="AU831" s="255" t="s">
        <v>85</v>
      </c>
      <c r="AV831" s="14" t="s">
        <v>85</v>
      </c>
      <c r="AW831" s="14" t="s">
        <v>38</v>
      </c>
      <c r="AX831" s="14" t="s">
        <v>76</v>
      </c>
      <c r="AY831" s="255" t="s">
        <v>214</v>
      </c>
    </row>
    <row r="832" s="13" customFormat="1">
      <c r="A832" s="13"/>
      <c r="B832" s="234"/>
      <c r="C832" s="235"/>
      <c r="D832" s="236" t="s">
        <v>225</v>
      </c>
      <c r="E832" s="237" t="s">
        <v>32</v>
      </c>
      <c r="F832" s="238" t="s">
        <v>893</v>
      </c>
      <c r="G832" s="235"/>
      <c r="H832" s="237" t="s">
        <v>32</v>
      </c>
      <c r="I832" s="239"/>
      <c r="J832" s="235"/>
      <c r="K832" s="235"/>
      <c r="L832" s="240"/>
      <c r="M832" s="241"/>
      <c r="N832" s="242"/>
      <c r="O832" s="242"/>
      <c r="P832" s="242"/>
      <c r="Q832" s="242"/>
      <c r="R832" s="242"/>
      <c r="S832" s="242"/>
      <c r="T832" s="243"/>
      <c r="U832" s="13"/>
      <c r="V832" s="13"/>
      <c r="W832" s="13"/>
      <c r="X832" s="13"/>
      <c r="Y832" s="13"/>
      <c r="Z832" s="13"/>
      <c r="AA832" s="13"/>
      <c r="AB832" s="13"/>
      <c r="AC832" s="13"/>
      <c r="AD832" s="13"/>
      <c r="AE832" s="13"/>
      <c r="AT832" s="244" t="s">
        <v>225</v>
      </c>
      <c r="AU832" s="244" t="s">
        <v>85</v>
      </c>
      <c r="AV832" s="13" t="s">
        <v>83</v>
      </c>
      <c r="AW832" s="13" t="s">
        <v>38</v>
      </c>
      <c r="AX832" s="13" t="s">
        <v>76</v>
      </c>
      <c r="AY832" s="244" t="s">
        <v>214</v>
      </c>
    </row>
    <row r="833" s="14" customFormat="1">
      <c r="A833" s="14"/>
      <c r="B833" s="245"/>
      <c r="C833" s="246"/>
      <c r="D833" s="236" t="s">
        <v>225</v>
      </c>
      <c r="E833" s="247" t="s">
        <v>32</v>
      </c>
      <c r="F833" s="248" t="s">
        <v>932</v>
      </c>
      <c r="G833" s="246"/>
      <c r="H833" s="249">
        <v>1.5</v>
      </c>
      <c r="I833" s="250"/>
      <c r="J833" s="246"/>
      <c r="K833" s="246"/>
      <c r="L833" s="251"/>
      <c r="M833" s="252"/>
      <c r="N833" s="253"/>
      <c r="O833" s="253"/>
      <c r="P833" s="253"/>
      <c r="Q833" s="253"/>
      <c r="R833" s="253"/>
      <c r="S833" s="253"/>
      <c r="T833" s="254"/>
      <c r="U833" s="14"/>
      <c r="V833" s="14"/>
      <c r="W833" s="14"/>
      <c r="X833" s="14"/>
      <c r="Y833" s="14"/>
      <c r="Z833" s="14"/>
      <c r="AA833" s="14"/>
      <c r="AB833" s="14"/>
      <c r="AC833" s="14"/>
      <c r="AD833" s="14"/>
      <c r="AE833" s="14"/>
      <c r="AT833" s="255" t="s">
        <v>225</v>
      </c>
      <c r="AU833" s="255" t="s">
        <v>85</v>
      </c>
      <c r="AV833" s="14" t="s">
        <v>85</v>
      </c>
      <c r="AW833" s="14" t="s">
        <v>38</v>
      </c>
      <c r="AX833" s="14" t="s">
        <v>76</v>
      </c>
      <c r="AY833" s="255" t="s">
        <v>214</v>
      </c>
    </row>
    <row r="834" s="14" customFormat="1">
      <c r="A834" s="14"/>
      <c r="B834" s="245"/>
      <c r="C834" s="246"/>
      <c r="D834" s="236" t="s">
        <v>225</v>
      </c>
      <c r="E834" s="247" t="s">
        <v>32</v>
      </c>
      <c r="F834" s="248" t="s">
        <v>933</v>
      </c>
      <c r="G834" s="246"/>
      <c r="H834" s="249">
        <v>4.2000000000000002</v>
      </c>
      <c r="I834" s="250"/>
      <c r="J834" s="246"/>
      <c r="K834" s="246"/>
      <c r="L834" s="251"/>
      <c r="M834" s="252"/>
      <c r="N834" s="253"/>
      <c r="O834" s="253"/>
      <c r="P834" s="253"/>
      <c r="Q834" s="253"/>
      <c r="R834" s="253"/>
      <c r="S834" s="253"/>
      <c r="T834" s="254"/>
      <c r="U834" s="14"/>
      <c r="V834" s="14"/>
      <c r="W834" s="14"/>
      <c r="X834" s="14"/>
      <c r="Y834" s="14"/>
      <c r="Z834" s="14"/>
      <c r="AA834" s="14"/>
      <c r="AB834" s="14"/>
      <c r="AC834" s="14"/>
      <c r="AD834" s="14"/>
      <c r="AE834" s="14"/>
      <c r="AT834" s="255" t="s">
        <v>225</v>
      </c>
      <c r="AU834" s="255" t="s">
        <v>85</v>
      </c>
      <c r="AV834" s="14" t="s">
        <v>85</v>
      </c>
      <c r="AW834" s="14" t="s">
        <v>38</v>
      </c>
      <c r="AX834" s="14" t="s">
        <v>76</v>
      </c>
      <c r="AY834" s="255" t="s">
        <v>214</v>
      </c>
    </row>
    <row r="835" s="14" customFormat="1">
      <c r="A835" s="14"/>
      <c r="B835" s="245"/>
      <c r="C835" s="246"/>
      <c r="D835" s="236" t="s">
        <v>225</v>
      </c>
      <c r="E835" s="247" t="s">
        <v>32</v>
      </c>
      <c r="F835" s="248" t="s">
        <v>934</v>
      </c>
      <c r="G835" s="246"/>
      <c r="H835" s="249">
        <v>2.25</v>
      </c>
      <c r="I835" s="250"/>
      <c r="J835" s="246"/>
      <c r="K835" s="246"/>
      <c r="L835" s="251"/>
      <c r="M835" s="252"/>
      <c r="N835" s="253"/>
      <c r="O835" s="253"/>
      <c r="P835" s="253"/>
      <c r="Q835" s="253"/>
      <c r="R835" s="253"/>
      <c r="S835" s="253"/>
      <c r="T835" s="254"/>
      <c r="U835" s="14"/>
      <c r="V835" s="14"/>
      <c r="W835" s="14"/>
      <c r="X835" s="14"/>
      <c r="Y835" s="14"/>
      <c r="Z835" s="14"/>
      <c r="AA835" s="14"/>
      <c r="AB835" s="14"/>
      <c r="AC835" s="14"/>
      <c r="AD835" s="14"/>
      <c r="AE835" s="14"/>
      <c r="AT835" s="255" t="s">
        <v>225</v>
      </c>
      <c r="AU835" s="255" t="s">
        <v>85</v>
      </c>
      <c r="AV835" s="14" t="s">
        <v>85</v>
      </c>
      <c r="AW835" s="14" t="s">
        <v>38</v>
      </c>
      <c r="AX835" s="14" t="s">
        <v>76</v>
      </c>
      <c r="AY835" s="255" t="s">
        <v>214</v>
      </c>
    </row>
    <row r="836" s="14" customFormat="1">
      <c r="A836" s="14"/>
      <c r="B836" s="245"/>
      <c r="C836" s="246"/>
      <c r="D836" s="236" t="s">
        <v>225</v>
      </c>
      <c r="E836" s="247" t="s">
        <v>32</v>
      </c>
      <c r="F836" s="248" t="s">
        <v>935</v>
      </c>
      <c r="G836" s="246"/>
      <c r="H836" s="249">
        <v>1.2</v>
      </c>
      <c r="I836" s="250"/>
      <c r="J836" s="246"/>
      <c r="K836" s="246"/>
      <c r="L836" s="251"/>
      <c r="M836" s="252"/>
      <c r="N836" s="253"/>
      <c r="O836" s="253"/>
      <c r="P836" s="253"/>
      <c r="Q836" s="253"/>
      <c r="R836" s="253"/>
      <c r="S836" s="253"/>
      <c r="T836" s="254"/>
      <c r="U836" s="14"/>
      <c r="V836" s="14"/>
      <c r="W836" s="14"/>
      <c r="X836" s="14"/>
      <c r="Y836" s="14"/>
      <c r="Z836" s="14"/>
      <c r="AA836" s="14"/>
      <c r="AB836" s="14"/>
      <c r="AC836" s="14"/>
      <c r="AD836" s="14"/>
      <c r="AE836" s="14"/>
      <c r="AT836" s="255" t="s">
        <v>225</v>
      </c>
      <c r="AU836" s="255" t="s">
        <v>85</v>
      </c>
      <c r="AV836" s="14" t="s">
        <v>85</v>
      </c>
      <c r="AW836" s="14" t="s">
        <v>38</v>
      </c>
      <c r="AX836" s="14" t="s">
        <v>76</v>
      </c>
      <c r="AY836" s="255" t="s">
        <v>214</v>
      </c>
    </row>
    <row r="837" s="14" customFormat="1">
      <c r="A837" s="14"/>
      <c r="B837" s="245"/>
      <c r="C837" s="246"/>
      <c r="D837" s="236" t="s">
        <v>225</v>
      </c>
      <c r="E837" s="247" t="s">
        <v>32</v>
      </c>
      <c r="F837" s="248" t="s">
        <v>934</v>
      </c>
      <c r="G837" s="246"/>
      <c r="H837" s="249">
        <v>2.25</v>
      </c>
      <c r="I837" s="250"/>
      <c r="J837" s="246"/>
      <c r="K837" s="246"/>
      <c r="L837" s="251"/>
      <c r="M837" s="252"/>
      <c r="N837" s="253"/>
      <c r="O837" s="253"/>
      <c r="P837" s="253"/>
      <c r="Q837" s="253"/>
      <c r="R837" s="253"/>
      <c r="S837" s="253"/>
      <c r="T837" s="254"/>
      <c r="U837" s="14"/>
      <c r="V837" s="14"/>
      <c r="W837" s="14"/>
      <c r="X837" s="14"/>
      <c r="Y837" s="14"/>
      <c r="Z837" s="14"/>
      <c r="AA837" s="14"/>
      <c r="AB837" s="14"/>
      <c r="AC837" s="14"/>
      <c r="AD837" s="14"/>
      <c r="AE837" s="14"/>
      <c r="AT837" s="255" t="s">
        <v>225</v>
      </c>
      <c r="AU837" s="255" t="s">
        <v>85</v>
      </c>
      <c r="AV837" s="14" t="s">
        <v>85</v>
      </c>
      <c r="AW837" s="14" t="s">
        <v>38</v>
      </c>
      <c r="AX837" s="14" t="s">
        <v>76</v>
      </c>
      <c r="AY837" s="255" t="s">
        <v>214</v>
      </c>
    </row>
    <row r="838" s="14" customFormat="1">
      <c r="A838" s="14"/>
      <c r="B838" s="245"/>
      <c r="C838" s="246"/>
      <c r="D838" s="236" t="s">
        <v>225</v>
      </c>
      <c r="E838" s="247" t="s">
        <v>32</v>
      </c>
      <c r="F838" s="248" t="s">
        <v>936</v>
      </c>
      <c r="G838" s="246"/>
      <c r="H838" s="249">
        <v>2.1000000000000001</v>
      </c>
      <c r="I838" s="250"/>
      <c r="J838" s="246"/>
      <c r="K838" s="246"/>
      <c r="L838" s="251"/>
      <c r="M838" s="252"/>
      <c r="N838" s="253"/>
      <c r="O838" s="253"/>
      <c r="P838" s="253"/>
      <c r="Q838" s="253"/>
      <c r="R838" s="253"/>
      <c r="S838" s="253"/>
      <c r="T838" s="254"/>
      <c r="U838" s="14"/>
      <c r="V838" s="14"/>
      <c r="W838" s="14"/>
      <c r="X838" s="14"/>
      <c r="Y838" s="14"/>
      <c r="Z838" s="14"/>
      <c r="AA838" s="14"/>
      <c r="AB838" s="14"/>
      <c r="AC838" s="14"/>
      <c r="AD838" s="14"/>
      <c r="AE838" s="14"/>
      <c r="AT838" s="255" t="s">
        <v>225</v>
      </c>
      <c r="AU838" s="255" t="s">
        <v>85</v>
      </c>
      <c r="AV838" s="14" t="s">
        <v>85</v>
      </c>
      <c r="AW838" s="14" t="s">
        <v>38</v>
      </c>
      <c r="AX838" s="14" t="s">
        <v>76</v>
      </c>
      <c r="AY838" s="255" t="s">
        <v>214</v>
      </c>
    </row>
    <row r="839" s="14" customFormat="1">
      <c r="A839" s="14"/>
      <c r="B839" s="245"/>
      <c r="C839" s="246"/>
      <c r="D839" s="236" t="s">
        <v>225</v>
      </c>
      <c r="E839" s="247" t="s">
        <v>32</v>
      </c>
      <c r="F839" s="248" t="s">
        <v>937</v>
      </c>
      <c r="G839" s="246"/>
      <c r="H839" s="249">
        <v>1.1000000000000001</v>
      </c>
      <c r="I839" s="250"/>
      <c r="J839" s="246"/>
      <c r="K839" s="246"/>
      <c r="L839" s="251"/>
      <c r="M839" s="252"/>
      <c r="N839" s="253"/>
      <c r="O839" s="253"/>
      <c r="P839" s="253"/>
      <c r="Q839" s="253"/>
      <c r="R839" s="253"/>
      <c r="S839" s="253"/>
      <c r="T839" s="254"/>
      <c r="U839" s="14"/>
      <c r="V839" s="14"/>
      <c r="W839" s="14"/>
      <c r="X839" s="14"/>
      <c r="Y839" s="14"/>
      <c r="Z839" s="14"/>
      <c r="AA839" s="14"/>
      <c r="AB839" s="14"/>
      <c r="AC839" s="14"/>
      <c r="AD839" s="14"/>
      <c r="AE839" s="14"/>
      <c r="AT839" s="255" t="s">
        <v>225</v>
      </c>
      <c r="AU839" s="255" t="s">
        <v>85</v>
      </c>
      <c r="AV839" s="14" t="s">
        <v>85</v>
      </c>
      <c r="AW839" s="14" t="s">
        <v>38</v>
      </c>
      <c r="AX839" s="14" t="s">
        <v>76</v>
      </c>
      <c r="AY839" s="255" t="s">
        <v>214</v>
      </c>
    </row>
    <row r="840" s="14" customFormat="1">
      <c r="A840" s="14"/>
      <c r="B840" s="245"/>
      <c r="C840" s="246"/>
      <c r="D840" s="236" t="s">
        <v>225</v>
      </c>
      <c r="E840" s="247" t="s">
        <v>32</v>
      </c>
      <c r="F840" s="248" t="s">
        <v>938</v>
      </c>
      <c r="G840" s="246"/>
      <c r="H840" s="249">
        <v>2.6000000000000001</v>
      </c>
      <c r="I840" s="250"/>
      <c r="J840" s="246"/>
      <c r="K840" s="246"/>
      <c r="L840" s="251"/>
      <c r="M840" s="252"/>
      <c r="N840" s="253"/>
      <c r="O840" s="253"/>
      <c r="P840" s="253"/>
      <c r="Q840" s="253"/>
      <c r="R840" s="253"/>
      <c r="S840" s="253"/>
      <c r="T840" s="254"/>
      <c r="U840" s="14"/>
      <c r="V840" s="14"/>
      <c r="W840" s="14"/>
      <c r="X840" s="14"/>
      <c r="Y840" s="14"/>
      <c r="Z840" s="14"/>
      <c r="AA840" s="14"/>
      <c r="AB840" s="14"/>
      <c r="AC840" s="14"/>
      <c r="AD840" s="14"/>
      <c r="AE840" s="14"/>
      <c r="AT840" s="255" t="s">
        <v>225</v>
      </c>
      <c r="AU840" s="255" t="s">
        <v>85</v>
      </c>
      <c r="AV840" s="14" t="s">
        <v>85</v>
      </c>
      <c r="AW840" s="14" t="s">
        <v>38</v>
      </c>
      <c r="AX840" s="14" t="s">
        <v>76</v>
      </c>
      <c r="AY840" s="255" t="s">
        <v>214</v>
      </c>
    </row>
    <row r="841" s="13" customFormat="1">
      <c r="A841" s="13"/>
      <c r="B841" s="234"/>
      <c r="C841" s="235"/>
      <c r="D841" s="236" t="s">
        <v>225</v>
      </c>
      <c r="E841" s="237" t="s">
        <v>32</v>
      </c>
      <c r="F841" s="238" t="s">
        <v>902</v>
      </c>
      <c r="G841" s="235"/>
      <c r="H841" s="237" t="s">
        <v>32</v>
      </c>
      <c r="I841" s="239"/>
      <c r="J841" s="235"/>
      <c r="K841" s="235"/>
      <c r="L841" s="240"/>
      <c r="M841" s="241"/>
      <c r="N841" s="242"/>
      <c r="O841" s="242"/>
      <c r="P841" s="242"/>
      <c r="Q841" s="242"/>
      <c r="R841" s="242"/>
      <c r="S841" s="242"/>
      <c r="T841" s="243"/>
      <c r="U841" s="13"/>
      <c r="V841" s="13"/>
      <c r="W841" s="13"/>
      <c r="X841" s="13"/>
      <c r="Y841" s="13"/>
      <c r="Z841" s="13"/>
      <c r="AA841" s="13"/>
      <c r="AB841" s="13"/>
      <c r="AC841" s="13"/>
      <c r="AD841" s="13"/>
      <c r="AE841" s="13"/>
      <c r="AT841" s="244" t="s">
        <v>225</v>
      </c>
      <c r="AU841" s="244" t="s">
        <v>85</v>
      </c>
      <c r="AV841" s="13" t="s">
        <v>83</v>
      </c>
      <c r="AW841" s="13" t="s">
        <v>38</v>
      </c>
      <c r="AX841" s="13" t="s">
        <v>76</v>
      </c>
      <c r="AY841" s="244" t="s">
        <v>214</v>
      </c>
    </row>
    <row r="842" s="14" customFormat="1">
      <c r="A842" s="14"/>
      <c r="B842" s="245"/>
      <c r="C842" s="246"/>
      <c r="D842" s="236" t="s">
        <v>225</v>
      </c>
      <c r="E842" s="247" t="s">
        <v>32</v>
      </c>
      <c r="F842" s="248" t="s">
        <v>932</v>
      </c>
      <c r="G842" s="246"/>
      <c r="H842" s="249">
        <v>1.5</v>
      </c>
      <c r="I842" s="250"/>
      <c r="J842" s="246"/>
      <c r="K842" s="246"/>
      <c r="L842" s="251"/>
      <c r="M842" s="252"/>
      <c r="N842" s="253"/>
      <c r="O842" s="253"/>
      <c r="P842" s="253"/>
      <c r="Q842" s="253"/>
      <c r="R842" s="253"/>
      <c r="S842" s="253"/>
      <c r="T842" s="254"/>
      <c r="U842" s="14"/>
      <c r="V842" s="14"/>
      <c r="W842" s="14"/>
      <c r="X842" s="14"/>
      <c r="Y842" s="14"/>
      <c r="Z842" s="14"/>
      <c r="AA842" s="14"/>
      <c r="AB842" s="14"/>
      <c r="AC842" s="14"/>
      <c r="AD842" s="14"/>
      <c r="AE842" s="14"/>
      <c r="AT842" s="255" t="s">
        <v>225</v>
      </c>
      <c r="AU842" s="255" t="s">
        <v>85</v>
      </c>
      <c r="AV842" s="14" t="s">
        <v>85</v>
      </c>
      <c r="AW842" s="14" t="s">
        <v>38</v>
      </c>
      <c r="AX842" s="14" t="s">
        <v>76</v>
      </c>
      <c r="AY842" s="255" t="s">
        <v>214</v>
      </c>
    </row>
    <row r="843" s="14" customFormat="1">
      <c r="A843" s="14"/>
      <c r="B843" s="245"/>
      <c r="C843" s="246"/>
      <c r="D843" s="236" t="s">
        <v>225</v>
      </c>
      <c r="E843" s="247" t="s">
        <v>32</v>
      </c>
      <c r="F843" s="248" t="s">
        <v>933</v>
      </c>
      <c r="G843" s="246"/>
      <c r="H843" s="249">
        <v>4.2000000000000002</v>
      </c>
      <c r="I843" s="250"/>
      <c r="J843" s="246"/>
      <c r="K843" s="246"/>
      <c r="L843" s="251"/>
      <c r="M843" s="252"/>
      <c r="N843" s="253"/>
      <c r="O843" s="253"/>
      <c r="P843" s="253"/>
      <c r="Q843" s="253"/>
      <c r="R843" s="253"/>
      <c r="S843" s="253"/>
      <c r="T843" s="254"/>
      <c r="U843" s="14"/>
      <c r="V843" s="14"/>
      <c r="W843" s="14"/>
      <c r="X843" s="14"/>
      <c r="Y843" s="14"/>
      <c r="Z843" s="14"/>
      <c r="AA843" s="14"/>
      <c r="AB843" s="14"/>
      <c r="AC843" s="14"/>
      <c r="AD843" s="14"/>
      <c r="AE843" s="14"/>
      <c r="AT843" s="255" t="s">
        <v>225</v>
      </c>
      <c r="AU843" s="255" t="s">
        <v>85</v>
      </c>
      <c r="AV843" s="14" t="s">
        <v>85</v>
      </c>
      <c r="AW843" s="14" t="s">
        <v>38</v>
      </c>
      <c r="AX843" s="14" t="s">
        <v>76</v>
      </c>
      <c r="AY843" s="255" t="s">
        <v>214</v>
      </c>
    </row>
    <row r="844" s="14" customFormat="1">
      <c r="A844" s="14"/>
      <c r="B844" s="245"/>
      <c r="C844" s="246"/>
      <c r="D844" s="236" t="s">
        <v>225</v>
      </c>
      <c r="E844" s="247" t="s">
        <v>32</v>
      </c>
      <c r="F844" s="248" t="s">
        <v>934</v>
      </c>
      <c r="G844" s="246"/>
      <c r="H844" s="249">
        <v>2.25</v>
      </c>
      <c r="I844" s="250"/>
      <c r="J844" s="246"/>
      <c r="K844" s="246"/>
      <c r="L844" s="251"/>
      <c r="M844" s="252"/>
      <c r="N844" s="253"/>
      <c r="O844" s="253"/>
      <c r="P844" s="253"/>
      <c r="Q844" s="253"/>
      <c r="R844" s="253"/>
      <c r="S844" s="253"/>
      <c r="T844" s="254"/>
      <c r="U844" s="14"/>
      <c r="V844" s="14"/>
      <c r="W844" s="14"/>
      <c r="X844" s="14"/>
      <c r="Y844" s="14"/>
      <c r="Z844" s="14"/>
      <c r="AA844" s="14"/>
      <c r="AB844" s="14"/>
      <c r="AC844" s="14"/>
      <c r="AD844" s="14"/>
      <c r="AE844" s="14"/>
      <c r="AT844" s="255" t="s">
        <v>225</v>
      </c>
      <c r="AU844" s="255" t="s">
        <v>85</v>
      </c>
      <c r="AV844" s="14" t="s">
        <v>85</v>
      </c>
      <c r="AW844" s="14" t="s">
        <v>38</v>
      </c>
      <c r="AX844" s="14" t="s">
        <v>76</v>
      </c>
      <c r="AY844" s="255" t="s">
        <v>214</v>
      </c>
    </row>
    <row r="845" s="14" customFormat="1">
      <c r="A845" s="14"/>
      <c r="B845" s="245"/>
      <c r="C845" s="246"/>
      <c r="D845" s="236" t="s">
        <v>225</v>
      </c>
      <c r="E845" s="247" t="s">
        <v>32</v>
      </c>
      <c r="F845" s="248" t="s">
        <v>939</v>
      </c>
      <c r="G845" s="246"/>
      <c r="H845" s="249">
        <v>2.3999999999999999</v>
      </c>
      <c r="I845" s="250"/>
      <c r="J845" s="246"/>
      <c r="K845" s="246"/>
      <c r="L845" s="251"/>
      <c r="M845" s="252"/>
      <c r="N845" s="253"/>
      <c r="O845" s="253"/>
      <c r="P845" s="253"/>
      <c r="Q845" s="253"/>
      <c r="R845" s="253"/>
      <c r="S845" s="253"/>
      <c r="T845" s="254"/>
      <c r="U845" s="14"/>
      <c r="V845" s="14"/>
      <c r="W845" s="14"/>
      <c r="X845" s="14"/>
      <c r="Y845" s="14"/>
      <c r="Z845" s="14"/>
      <c r="AA845" s="14"/>
      <c r="AB845" s="14"/>
      <c r="AC845" s="14"/>
      <c r="AD845" s="14"/>
      <c r="AE845" s="14"/>
      <c r="AT845" s="255" t="s">
        <v>225</v>
      </c>
      <c r="AU845" s="255" t="s">
        <v>85</v>
      </c>
      <c r="AV845" s="14" t="s">
        <v>85</v>
      </c>
      <c r="AW845" s="14" t="s">
        <v>38</v>
      </c>
      <c r="AX845" s="14" t="s">
        <v>76</v>
      </c>
      <c r="AY845" s="255" t="s">
        <v>214</v>
      </c>
    </row>
    <row r="846" s="14" customFormat="1">
      <c r="A846" s="14"/>
      <c r="B846" s="245"/>
      <c r="C846" s="246"/>
      <c r="D846" s="236" t="s">
        <v>225</v>
      </c>
      <c r="E846" s="247" t="s">
        <v>32</v>
      </c>
      <c r="F846" s="248" t="s">
        <v>934</v>
      </c>
      <c r="G846" s="246"/>
      <c r="H846" s="249">
        <v>2.25</v>
      </c>
      <c r="I846" s="250"/>
      <c r="J846" s="246"/>
      <c r="K846" s="246"/>
      <c r="L846" s="251"/>
      <c r="M846" s="252"/>
      <c r="N846" s="253"/>
      <c r="O846" s="253"/>
      <c r="P846" s="253"/>
      <c r="Q846" s="253"/>
      <c r="R846" s="253"/>
      <c r="S846" s="253"/>
      <c r="T846" s="254"/>
      <c r="U846" s="14"/>
      <c r="V846" s="14"/>
      <c r="W846" s="14"/>
      <c r="X846" s="14"/>
      <c r="Y846" s="14"/>
      <c r="Z846" s="14"/>
      <c r="AA846" s="14"/>
      <c r="AB846" s="14"/>
      <c r="AC846" s="14"/>
      <c r="AD846" s="14"/>
      <c r="AE846" s="14"/>
      <c r="AT846" s="255" t="s">
        <v>225</v>
      </c>
      <c r="AU846" s="255" t="s">
        <v>85</v>
      </c>
      <c r="AV846" s="14" t="s">
        <v>85</v>
      </c>
      <c r="AW846" s="14" t="s">
        <v>38</v>
      </c>
      <c r="AX846" s="14" t="s">
        <v>76</v>
      </c>
      <c r="AY846" s="255" t="s">
        <v>214</v>
      </c>
    </row>
    <row r="847" s="14" customFormat="1">
      <c r="A847" s="14"/>
      <c r="B847" s="245"/>
      <c r="C847" s="246"/>
      <c r="D847" s="236" t="s">
        <v>225</v>
      </c>
      <c r="E847" s="247" t="s">
        <v>32</v>
      </c>
      <c r="F847" s="248" t="s">
        <v>936</v>
      </c>
      <c r="G847" s="246"/>
      <c r="H847" s="249">
        <v>2.1000000000000001</v>
      </c>
      <c r="I847" s="250"/>
      <c r="J847" s="246"/>
      <c r="K847" s="246"/>
      <c r="L847" s="251"/>
      <c r="M847" s="252"/>
      <c r="N847" s="253"/>
      <c r="O847" s="253"/>
      <c r="P847" s="253"/>
      <c r="Q847" s="253"/>
      <c r="R847" s="253"/>
      <c r="S847" s="253"/>
      <c r="T847" s="254"/>
      <c r="U847" s="14"/>
      <c r="V847" s="14"/>
      <c r="W847" s="14"/>
      <c r="X847" s="14"/>
      <c r="Y847" s="14"/>
      <c r="Z847" s="14"/>
      <c r="AA847" s="14"/>
      <c r="AB847" s="14"/>
      <c r="AC847" s="14"/>
      <c r="AD847" s="14"/>
      <c r="AE847" s="14"/>
      <c r="AT847" s="255" t="s">
        <v>225</v>
      </c>
      <c r="AU847" s="255" t="s">
        <v>85</v>
      </c>
      <c r="AV847" s="14" t="s">
        <v>85</v>
      </c>
      <c r="AW847" s="14" t="s">
        <v>38</v>
      </c>
      <c r="AX847" s="14" t="s">
        <v>76</v>
      </c>
      <c r="AY847" s="255" t="s">
        <v>214</v>
      </c>
    </row>
    <row r="848" s="14" customFormat="1">
      <c r="A848" s="14"/>
      <c r="B848" s="245"/>
      <c r="C848" s="246"/>
      <c r="D848" s="236" t="s">
        <v>225</v>
      </c>
      <c r="E848" s="247" t="s">
        <v>32</v>
      </c>
      <c r="F848" s="248" t="s">
        <v>937</v>
      </c>
      <c r="G848" s="246"/>
      <c r="H848" s="249">
        <v>1.1000000000000001</v>
      </c>
      <c r="I848" s="250"/>
      <c r="J848" s="246"/>
      <c r="K848" s="246"/>
      <c r="L848" s="251"/>
      <c r="M848" s="252"/>
      <c r="N848" s="253"/>
      <c r="O848" s="253"/>
      <c r="P848" s="253"/>
      <c r="Q848" s="253"/>
      <c r="R848" s="253"/>
      <c r="S848" s="253"/>
      <c r="T848" s="254"/>
      <c r="U848" s="14"/>
      <c r="V848" s="14"/>
      <c r="W848" s="14"/>
      <c r="X848" s="14"/>
      <c r="Y848" s="14"/>
      <c r="Z848" s="14"/>
      <c r="AA848" s="14"/>
      <c r="AB848" s="14"/>
      <c r="AC848" s="14"/>
      <c r="AD848" s="14"/>
      <c r="AE848" s="14"/>
      <c r="AT848" s="255" t="s">
        <v>225</v>
      </c>
      <c r="AU848" s="255" t="s">
        <v>85</v>
      </c>
      <c r="AV848" s="14" t="s">
        <v>85</v>
      </c>
      <c r="AW848" s="14" t="s">
        <v>38</v>
      </c>
      <c r="AX848" s="14" t="s">
        <v>76</v>
      </c>
      <c r="AY848" s="255" t="s">
        <v>214</v>
      </c>
    </row>
    <row r="849" s="14" customFormat="1">
      <c r="A849" s="14"/>
      <c r="B849" s="245"/>
      <c r="C849" s="246"/>
      <c r="D849" s="236" t="s">
        <v>225</v>
      </c>
      <c r="E849" s="247" t="s">
        <v>32</v>
      </c>
      <c r="F849" s="248" t="s">
        <v>938</v>
      </c>
      <c r="G849" s="246"/>
      <c r="H849" s="249">
        <v>2.6000000000000001</v>
      </c>
      <c r="I849" s="250"/>
      <c r="J849" s="246"/>
      <c r="K849" s="246"/>
      <c r="L849" s="251"/>
      <c r="M849" s="252"/>
      <c r="N849" s="253"/>
      <c r="O849" s="253"/>
      <c r="P849" s="253"/>
      <c r="Q849" s="253"/>
      <c r="R849" s="253"/>
      <c r="S849" s="253"/>
      <c r="T849" s="254"/>
      <c r="U849" s="14"/>
      <c r="V849" s="14"/>
      <c r="W849" s="14"/>
      <c r="X849" s="14"/>
      <c r="Y849" s="14"/>
      <c r="Z849" s="14"/>
      <c r="AA849" s="14"/>
      <c r="AB849" s="14"/>
      <c r="AC849" s="14"/>
      <c r="AD849" s="14"/>
      <c r="AE849" s="14"/>
      <c r="AT849" s="255" t="s">
        <v>225</v>
      </c>
      <c r="AU849" s="255" t="s">
        <v>85</v>
      </c>
      <c r="AV849" s="14" t="s">
        <v>85</v>
      </c>
      <c r="AW849" s="14" t="s">
        <v>38</v>
      </c>
      <c r="AX849" s="14" t="s">
        <v>76</v>
      </c>
      <c r="AY849" s="255" t="s">
        <v>214</v>
      </c>
    </row>
    <row r="850" s="14" customFormat="1">
      <c r="A850" s="14"/>
      <c r="B850" s="245"/>
      <c r="C850" s="246"/>
      <c r="D850" s="236" t="s">
        <v>225</v>
      </c>
      <c r="E850" s="247" t="s">
        <v>32</v>
      </c>
      <c r="F850" s="248" t="s">
        <v>940</v>
      </c>
      <c r="G850" s="246"/>
      <c r="H850" s="249">
        <v>2</v>
      </c>
      <c r="I850" s="250"/>
      <c r="J850" s="246"/>
      <c r="K850" s="246"/>
      <c r="L850" s="251"/>
      <c r="M850" s="252"/>
      <c r="N850" s="253"/>
      <c r="O850" s="253"/>
      <c r="P850" s="253"/>
      <c r="Q850" s="253"/>
      <c r="R850" s="253"/>
      <c r="S850" s="253"/>
      <c r="T850" s="254"/>
      <c r="U850" s="14"/>
      <c r="V850" s="14"/>
      <c r="W850" s="14"/>
      <c r="X850" s="14"/>
      <c r="Y850" s="14"/>
      <c r="Z850" s="14"/>
      <c r="AA850" s="14"/>
      <c r="AB850" s="14"/>
      <c r="AC850" s="14"/>
      <c r="AD850" s="14"/>
      <c r="AE850" s="14"/>
      <c r="AT850" s="255" t="s">
        <v>225</v>
      </c>
      <c r="AU850" s="255" t="s">
        <v>85</v>
      </c>
      <c r="AV850" s="14" t="s">
        <v>85</v>
      </c>
      <c r="AW850" s="14" t="s">
        <v>38</v>
      </c>
      <c r="AX850" s="14" t="s">
        <v>76</v>
      </c>
      <c r="AY850" s="255" t="s">
        <v>214</v>
      </c>
    </row>
    <row r="851" s="13" customFormat="1">
      <c r="A851" s="13"/>
      <c r="B851" s="234"/>
      <c r="C851" s="235"/>
      <c r="D851" s="236" t="s">
        <v>225</v>
      </c>
      <c r="E851" s="237" t="s">
        <v>32</v>
      </c>
      <c r="F851" s="238" t="s">
        <v>906</v>
      </c>
      <c r="G851" s="235"/>
      <c r="H851" s="237" t="s">
        <v>32</v>
      </c>
      <c r="I851" s="239"/>
      <c r="J851" s="235"/>
      <c r="K851" s="235"/>
      <c r="L851" s="240"/>
      <c r="M851" s="241"/>
      <c r="N851" s="242"/>
      <c r="O851" s="242"/>
      <c r="P851" s="242"/>
      <c r="Q851" s="242"/>
      <c r="R851" s="242"/>
      <c r="S851" s="242"/>
      <c r="T851" s="243"/>
      <c r="U851" s="13"/>
      <c r="V851" s="13"/>
      <c r="W851" s="13"/>
      <c r="X851" s="13"/>
      <c r="Y851" s="13"/>
      <c r="Z851" s="13"/>
      <c r="AA851" s="13"/>
      <c r="AB851" s="13"/>
      <c r="AC851" s="13"/>
      <c r="AD851" s="13"/>
      <c r="AE851" s="13"/>
      <c r="AT851" s="244" t="s">
        <v>225</v>
      </c>
      <c r="AU851" s="244" t="s">
        <v>85</v>
      </c>
      <c r="AV851" s="13" t="s">
        <v>83</v>
      </c>
      <c r="AW851" s="13" t="s">
        <v>38</v>
      </c>
      <c r="AX851" s="13" t="s">
        <v>76</v>
      </c>
      <c r="AY851" s="244" t="s">
        <v>214</v>
      </c>
    </row>
    <row r="852" s="14" customFormat="1">
      <c r="A852" s="14"/>
      <c r="B852" s="245"/>
      <c r="C852" s="246"/>
      <c r="D852" s="236" t="s">
        <v>225</v>
      </c>
      <c r="E852" s="247" t="s">
        <v>32</v>
      </c>
      <c r="F852" s="248" t="s">
        <v>941</v>
      </c>
      <c r="G852" s="246"/>
      <c r="H852" s="249">
        <v>1.5</v>
      </c>
      <c r="I852" s="250"/>
      <c r="J852" s="246"/>
      <c r="K852" s="246"/>
      <c r="L852" s="251"/>
      <c r="M852" s="252"/>
      <c r="N852" s="253"/>
      <c r="O852" s="253"/>
      <c r="P852" s="253"/>
      <c r="Q852" s="253"/>
      <c r="R852" s="253"/>
      <c r="S852" s="253"/>
      <c r="T852" s="254"/>
      <c r="U852" s="14"/>
      <c r="V852" s="14"/>
      <c r="W852" s="14"/>
      <c r="X852" s="14"/>
      <c r="Y852" s="14"/>
      <c r="Z852" s="14"/>
      <c r="AA852" s="14"/>
      <c r="AB852" s="14"/>
      <c r="AC852" s="14"/>
      <c r="AD852" s="14"/>
      <c r="AE852" s="14"/>
      <c r="AT852" s="255" t="s">
        <v>225</v>
      </c>
      <c r="AU852" s="255" t="s">
        <v>85</v>
      </c>
      <c r="AV852" s="14" t="s">
        <v>85</v>
      </c>
      <c r="AW852" s="14" t="s">
        <v>38</v>
      </c>
      <c r="AX852" s="14" t="s">
        <v>76</v>
      </c>
      <c r="AY852" s="255" t="s">
        <v>214</v>
      </c>
    </row>
    <row r="853" s="14" customFormat="1">
      <c r="A853" s="14"/>
      <c r="B853" s="245"/>
      <c r="C853" s="246"/>
      <c r="D853" s="236" t="s">
        <v>225</v>
      </c>
      <c r="E853" s="247" t="s">
        <v>32</v>
      </c>
      <c r="F853" s="248" t="s">
        <v>933</v>
      </c>
      <c r="G853" s="246"/>
      <c r="H853" s="249">
        <v>4.2000000000000002</v>
      </c>
      <c r="I853" s="250"/>
      <c r="J853" s="246"/>
      <c r="K853" s="246"/>
      <c r="L853" s="251"/>
      <c r="M853" s="252"/>
      <c r="N853" s="253"/>
      <c r="O853" s="253"/>
      <c r="P853" s="253"/>
      <c r="Q853" s="253"/>
      <c r="R853" s="253"/>
      <c r="S853" s="253"/>
      <c r="T853" s="254"/>
      <c r="U853" s="14"/>
      <c r="V853" s="14"/>
      <c r="W853" s="14"/>
      <c r="X853" s="14"/>
      <c r="Y853" s="14"/>
      <c r="Z853" s="14"/>
      <c r="AA853" s="14"/>
      <c r="AB853" s="14"/>
      <c r="AC853" s="14"/>
      <c r="AD853" s="14"/>
      <c r="AE853" s="14"/>
      <c r="AT853" s="255" t="s">
        <v>225</v>
      </c>
      <c r="AU853" s="255" t="s">
        <v>85</v>
      </c>
      <c r="AV853" s="14" t="s">
        <v>85</v>
      </c>
      <c r="AW853" s="14" t="s">
        <v>38</v>
      </c>
      <c r="AX853" s="14" t="s">
        <v>76</v>
      </c>
      <c r="AY853" s="255" t="s">
        <v>214</v>
      </c>
    </row>
    <row r="854" s="14" customFormat="1">
      <c r="A854" s="14"/>
      <c r="B854" s="245"/>
      <c r="C854" s="246"/>
      <c r="D854" s="236" t="s">
        <v>225</v>
      </c>
      <c r="E854" s="247" t="s">
        <v>32</v>
      </c>
      <c r="F854" s="248" t="s">
        <v>934</v>
      </c>
      <c r="G854" s="246"/>
      <c r="H854" s="249">
        <v>2.25</v>
      </c>
      <c r="I854" s="250"/>
      <c r="J854" s="246"/>
      <c r="K854" s="246"/>
      <c r="L854" s="251"/>
      <c r="M854" s="252"/>
      <c r="N854" s="253"/>
      <c r="O854" s="253"/>
      <c r="P854" s="253"/>
      <c r="Q854" s="253"/>
      <c r="R854" s="253"/>
      <c r="S854" s="253"/>
      <c r="T854" s="254"/>
      <c r="U854" s="14"/>
      <c r="V854" s="14"/>
      <c r="W854" s="14"/>
      <c r="X854" s="14"/>
      <c r="Y854" s="14"/>
      <c r="Z854" s="14"/>
      <c r="AA854" s="14"/>
      <c r="AB854" s="14"/>
      <c r="AC854" s="14"/>
      <c r="AD854" s="14"/>
      <c r="AE854" s="14"/>
      <c r="AT854" s="255" t="s">
        <v>225</v>
      </c>
      <c r="AU854" s="255" t="s">
        <v>85</v>
      </c>
      <c r="AV854" s="14" t="s">
        <v>85</v>
      </c>
      <c r="AW854" s="14" t="s">
        <v>38</v>
      </c>
      <c r="AX854" s="14" t="s">
        <v>76</v>
      </c>
      <c r="AY854" s="255" t="s">
        <v>214</v>
      </c>
    </row>
    <row r="855" s="14" customFormat="1">
      <c r="A855" s="14"/>
      <c r="B855" s="245"/>
      <c r="C855" s="246"/>
      <c r="D855" s="236" t="s">
        <v>225</v>
      </c>
      <c r="E855" s="247" t="s">
        <v>32</v>
      </c>
      <c r="F855" s="248" t="s">
        <v>939</v>
      </c>
      <c r="G855" s="246"/>
      <c r="H855" s="249">
        <v>2.3999999999999999</v>
      </c>
      <c r="I855" s="250"/>
      <c r="J855" s="246"/>
      <c r="K855" s="246"/>
      <c r="L855" s="251"/>
      <c r="M855" s="252"/>
      <c r="N855" s="253"/>
      <c r="O855" s="253"/>
      <c r="P855" s="253"/>
      <c r="Q855" s="253"/>
      <c r="R855" s="253"/>
      <c r="S855" s="253"/>
      <c r="T855" s="254"/>
      <c r="U855" s="14"/>
      <c r="V855" s="14"/>
      <c r="W855" s="14"/>
      <c r="X855" s="14"/>
      <c r="Y855" s="14"/>
      <c r="Z855" s="14"/>
      <c r="AA855" s="14"/>
      <c r="AB855" s="14"/>
      <c r="AC855" s="14"/>
      <c r="AD855" s="14"/>
      <c r="AE855" s="14"/>
      <c r="AT855" s="255" t="s">
        <v>225</v>
      </c>
      <c r="AU855" s="255" t="s">
        <v>85</v>
      </c>
      <c r="AV855" s="14" t="s">
        <v>85</v>
      </c>
      <c r="AW855" s="14" t="s">
        <v>38</v>
      </c>
      <c r="AX855" s="14" t="s">
        <v>76</v>
      </c>
      <c r="AY855" s="255" t="s">
        <v>214</v>
      </c>
    </row>
    <row r="856" s="14" customFormat="1">
      <c r="A856" s="14"/>
      <c r="B856" s="245"/>
      <c r="C856" s="246"/>
      <c r="D856" s="236" t="s">
        <v>225</v>
      </c>
      <c r="E856" s="247" t="s">
        <v>32</v>
      </c>
      <c r="F856" s="248" t="s">
        <v>934</v>
      </c>
      <c r="G856" s="246"/>
      <c r="H856" s="249">
        <v>2.25</v>
      </c>
      <c r="I856" s="250"/>
      <c r="J856" s="246"/>
      <c r="K856" s="246"/>
      <c r="L856" s="251"/>
      <c r="M856" s="252"/>
      <c r="N856" s="253"/>
      <c r="O856" s="253"/>
      <c r="P856" s="253"/>
      <c r="Q856" s="253"/>
      <c r="R856" s="253"/>
      <c r="S856" s="253"/>
      <c r="T856" s="254"/>
      <c r="U856" s="14"/>
      <c r="V856" s="14"/>
      <c r="W856" s="14"/>
      <c r="X856" s="14"/>
      <c r="Y856" s="14"/>
      <c r="Z856" s="14"/>
      <c r="AA856" s="14"/>
      <c r="AB856" s="14"/>
      <c r="AC856" s="14"/>
      <c r="AD856" s="14"/>
      <c r="AE856" s="14"/>
      <c r="AT856" s="255" t="s">
        <v>225</v>
      </c>
      <c r="AU856" s="255" t="s">
        <v>85</v>
      </c>
      <c r="AV856" s="14" t="s">
        <v>85</v>
      </c>
      <c r="AW856" s="14" t="s">
        <v>38</v>
      </c>
      <c r="AX856" s="14" t="s">
        <v>76</v>
      </c>
      <c r="AY856" s="255" t="s">
        <v>214</v>
      </c>
    </row>
    <row r="857" s="14" customFormat="1">
      <c r="A857" s="14"/>
      <c r="B857" s="245"/>
      <c r="C857" s="246"/>
      <c r="D857" s="236" t="s">
        <v>225</v>
      </c>
      <c r="E857" s="247" t="s">
        <v>32</v>
      </c>
      <c r="F857" s="248" t="s">
        <v>936</v>
      </c>
      <c r="G857" s="246"/>
      <c r="H857" s="249">
        <v>2.1000000000000001</v>
      </c>
      <c r="I857" s="250"/>
      <c r="J857" s="246"/>
      <c r="K857" s="246"/>
      <c r="L857" s="251"/>
      <c r="M857" s="252"/>
      <c r="N857" s="253"/>
      <c r="O857" s="253"/>
      <c r="P857" s="253"/>
      <c r="Q857" s="253"/>
      <c r="R857" s="253"/>
      <c r="S857" s="253"/>
      <c r="T857" s="254"/>
      <c r="U857" s="14"/>
      <c r="V857" s="14"/>
      <c r="W857" s="14"/>
      <c r="X857" s="14"/>
      <c r="Y857" s="14"/>
      <c r="Z857" s="14"/>
      <c r="AA857" s="14"/>
      <c r="AB857" s="14"/>
      <c r="AC857" s="14"/>
      <c r="AD857" s="14"/>
      <c r="AE857" s="14"/>
      <c r="AT857" s="255" t="s">
        <v>225</v>
      </c>
      <c r="AU857" s="255" t="s">
        <v>85</v>
      </c>
      <c r="AV857" s="14" t="s">
        <v>85</v>
      </c>
      <c r="AW857" s="14" t="s">
        <v>38</v>
      </c>
      <c r="AX857" s="14" t="s">
        <v>76</v>
      </c>
      <c r="AY857" s="255" t="s">
        <v>214</v>
      </c>
    </row>
    <row r="858" s="14" customFormat="1">
      <c r="A858" s="14"/>
      <c r="B858" s="245"/>
      <c r="C858" s="246"/>
      <c r="D858" s="236" t="s">
        <v>225</v>
      </c>
      <c r="E858" s="247" t="s">
        <v>32</v>
      </c>
      <c r="F858" s="248" t="s">
        <v>937</v>
      </c>
      <c r="G858" s="246"/>
      <c r="H858" s="249">
        <v>1.1000000000000001</v>
      </c>
      <c r="I858" s="250"/>
      <c r="J858" s="246"/>
      <c r="K858" s="246"/>
      <c r="L858" s="251"/>
      <c r="M858" s="252"/>
      <c r="N858" s="253"/>
      <c r="O858" s="253"/>
      <c r="P858" s="253"/>
      <c r="Q858" s="253"/>
      <c r="R858" s="253"/>
      <c r="S858" s="253"/>
      <c r="T858" s="254"/>
      <c r="U858" s="14"/>
      <c r="V858" s="14"/>
      <c r="W858" s="14"/>
      <c r="X858" s="14"/>
      <c r="Y858" s="14"/>
      <c r="Z858" s="14"/>
      <c r="AA858" s="14"/>
      <c r="AB858" s="14"/>
      <c r="AC858" s="14"/>
      <c r="AD858" s="14"/>
      <c r="AE858" s="14"/>
      <c r="AT858" s="255" t="s">
        <v>225</v>
      </c>
      <c r="AU858" s="255" t="s">
        <v>85</v>
      </c>
      <c r="AV858" s="14" t="s">
        <v>85</v>
      </c>
      <c r="AW858" s="14" t="s">
        <v>38</v>
      </c>
      <c r="AX858" s="14" t="s">
        <v>76</v>
      </c>
      <c r="AY858" s="255" t="s">
        <v>214</v>
      </c>
    </row>
    <row r="859" s="14" customFormat="1">
      <c r="A859" s="14"/>
      <c r="B859" s="245"/>
      <c r="C859" s="246"/>
      <c r="D859" s="236" t="s">
        <v>225</v>
      </c>
      <c r="E859" s="247" t="s">
        <v>32</v>
      </c>
      <c r="F859" s="248" t="s">
        <v>942</v>
      </c>
      <c r="G859" s="246"/>
      <c r="H859" s="249">
        <v>1.3</v>
      </c>
      <c r="I859" s="250"/>
      <c r="J859" s="246"/>
      <c r="K859" s="246"/>
      <c r="L859" s="251"/>
      <c r="M859" s="252"/>
      <c r="N859" s="253"/>
      <c r="O859" s="253"/>
      <c r="P859" s="253"/>
      <c r="Q859" s="253"/>
      <c r="R859" s="253"/>
      <c r="S859" s="253"/>
      <c r="T859" s="254"/>
      <c r="U859" s="14"/>
      <c r="V859" s="14"/>
      <c r="W859" s="14"/>
      <c r="X859" s="14"/>
      <c r="Y859" s="14"/>
      <c r="Z859" s="14"/>
      <c r="AA859" s="14"/>
      <c r="AB859" s="14"/>
      <c r="AC859" s="14"/>
      <c r="AD859" s="14"/>
      <c r="AE859" s="14"/>
      <c r="AT859" s="255" t="s">
        <v>225</v>
      </c>
      <c r="AU859" s="255" t="s">
        <v>85</v>
      </c>
      <c r="AV859" s="14" t="s">
        <v>85</v>
      </c>
      <c r="AW859" s="14" t="s">
        <v>38</v>
      </c>
      <c r="AX859" s="14" t="s">
        <v>76</v>
      </c>
      <c r="AY859" s="255" t="s">
        <v>214</v>
      </c>
    </row>
    <row r="860" s="14" customFormat="1">
      <c r="A860" s="14"/>
      <c r="B860" s="245"/>
      <c r="C860" s="246"/>
      <c r="D860" s="236" t="s">
        <v>225</v>
      </c>
      <c r="E860" s="247" t="s">
        <v>32</v>
      </c>
      <c r="F860" s="248" t="s">
        <v>943</v>
      </c>
      <c r="G860" s="246"/>
      <c r="H860" s="249">
        <v>3</v>
      </c>
      <c r="I860" s="250"/>
      <c r="J860" s="246"/>
      <c r="K860" s="246"/>
      <c r="L860" s="251"/>
      <c r="M860" s="252"/>
      <c r="N860" s="253"/>
      <c r="O860" s="253"/>
      <c r="P860" s="253"/>
      <c r="Q860" s="253"/>
      <c r="R860" s="253"/>
      <c r="S860" s="253"/>
      <c r="T860" s="254"/>
      <c r="U860" s="14"/>
      <c r="V860" s="14"/>
      <c r="W860" s="14"/>
      <c r="X860" s="14"/>
      <c r="Y860" s="14"/>
      <c r="Z860" s="14"/>
      <c r="AA860" s="14"/>
      <c r="AB860" s="14"/>
      <c r="AC860" s="14"/>
      <c r="AD860" s="14"/>
      <c r="AE860" s="14"/>
      <c r="AT860" s="255" t="s">
        <v>225</v>
      </c>
      <c r="AU860" s="255" t="s">
        <v>85</v>
      </c>
      <c r="AV860" s="14" t="s">
        <v>85</v>
      </c>
      <c r="AW860" s="14" t="s">
        <v>38</v>
      </c>
      <c r="AX860" s="14" t="s">
        <v>76</v>
      </c>
      <c r="AY860" s="255" t="s">
        <v>214</v>
      </c>
    </row>
    <row r="861" s="13" customFormat="1">
      <c r="A861" s="13"/>
      <c r="B861" s="234"/>
      <c r="C861" s="235"/>
      <c r="D861" s="236" t="s">
        <v>225</v>
      </c>
      <c r="E861" s="237" t="s">
        <v>32</v>
      </c>
      <c r="F861" s="238" t="s">
        <v>912</v>
      </c>
      <c r="G861" s="235"/>
      <c r="H861" s="237" t="s">
        <v>32</v>
      </c>
      <c r="I861" s="239"/>
      <c r="J861" s="235"/>
      <c r="K861" s="235"/>
      <c r="L861" s="240"/>
      <c r="M861" s="241"/>
      <c r="N861" s="242"/>
      <c r="O861" s="242"/>
      <c r="P861" s="242"/>
      <c r="Q861" s="242"/>
      <c r="R861" s="242"/>
      <c r="S861" s="242"/>
      <c r="T861" s="243"/>
      <c r="U861" s="13"/>
      <c r="V861" s="13"/>
      <c r="W861" s="13"/>
      <c r="X861" s="13"/>
      <c r="Y861" s="13"/>
      <c r="Z861" s="13"/>
      <c r="AA861" s="13"/>
      <c r="AB861" s="13"/>
      <c r="AC861" s="13"/>
      <c r="AD861" s="13"/>
      <c r="AE861" s="13"/>
      <c r="AT861" s="244" t="s">
        <v>225</v>
      </c>
      <c r="AU861" s="244" t="s">
        <v>85</v>
      </c>
      <c r="AV861" s="13" t="s">
        <v>83</v>
      </c>
      <c r="AW861" s="13" t="s">
        <v>38</v>
      </c>
      <c r="AX861" s="13" t="s">
        <v>76</v>
      </c>
      <c r="AY861" s="244" t="s">
        <v>214</v>
      </c>
    </row>
    <row r="862" s="14" customFormat="1">
      <c r="A862" s="14"/>
      <c r="B862" s="245"/>
      <c r="C862" s="246"/>
      <c r="D862" s="236" t="s">
        <v>225</v>
      </c>
      <c r="E862" s="247" t="s">
        <v>32</v>
      </c>
      <c r="F862" s="248" t="s">
        <v>941</v>
      </c>
      <c r="G862" s="246"/>
      <c r="H862" s="249">
        <v>1.5</v>
      </c>
      <c r="I862" s="250"/>
      <c r="J862" s="246"/>
      <c r="K862" s="246"/>
      <c r="L862" s="251"/>
      <c r="M862" s="252"/>
      <c r="N862" s="253"/>
      <c r="O862" s="253"/>
      <c r="P862" s="253"/>
      <c r="Q862" s="253"/>
      <c r="R862" s="253"/>
      <c r="S862" s="253"/>
      <c r="T862" s="254"/>
      <c r="U862" s="14"/>
      <c r="V862" s="14"/>
      <c r="W862" s="14"/>
      <c r="X862" s="14"/>
      <c r="Y862" s="14"/>
      <c r="Z862" s="14"/>
      <c r="AA862" s="14"/>
      <c r="AB862" s="14"/>
      <c r="AC862" s="14"/>
      <c r="AD862" s="14"/>
      <c r="AE862" s="14"/>
      <c r="AT862" s="255" t="s">
        <v>225</v>
      </c>
      <c r="AU862" s="255" t="s">
        <v>85</v>
      </c>
      <c r="AV862" s="14" t="s">
        <v>85</v>
      </c>
      <c r="AW862" s="14" t="s">
        <v>38</v>
      </c>
      <c r="AX862" s="14" t="s">
        <v>76</v>
      </c>
      <c r="AY862" s="255" t="s">
        <v>214</v>
      </c>
    </row>
    <row r="863" s="14" customFormat="1">
      <c r="A863" s="14"/>
      <c r="B863" s="245"/>
      <c r="C863" s="246"/>
      <c r="D863" s="236" t="s">
        <v>225</v>
      </c>
      <c r="E863" s="247" t="s">
        <v>32</v>
      </c>
      <c r="F863" s="248" t="s">
        <v>933</v>
      </c>
      <c r="G863" s="246"/>
      <c r="H863" s="249">
        <v>4.2000000000000002</v>
      </c>
      <c r="I863" s="250"/>
      <c r="J863" s="246"/>
      <c r="K863" s="246"/>
      <c r="L863" s="251"/>
      <c r="M863" s="252"/>
      <c r="N863" s="253"/>
      <c r="O863" s="253"/>
      <c r="P863" s="253"/>
      <c r="Q863" s="253"/>
      <c r="R863" s="253"/>
      <c r="S863" s="253"/>
      <c r="T863" s="254"/>
      <c r="U863" s="14"/>
      <c r="V863" s="14"/>
      <c r="W863" s="14"/>
      <c r="X863" s="14"/>
      <c r="Y863" s="14"/>
      <c r="Z863" s="14"/>
      <c r="AA863" s="14"/>
      <c r="AB863" s="14"/>
      <c r="AC863" s="14"/>
      <c r="AD863" s="14"/>
      <c r="AE863" s="14"/>
      <c r="AT863" s="255" t="s">
        <v>225</v>
      </c>
      <c r="AU863" s="255" t="s">
        <v>85</v>
      </c>
      <c r="AV863" s="14" t="s">
        <v>85</v>
      </c>
      <c r="AW863" s="14" t="s">
        <v>38</v>
      </c>
      <c r="AX863" s="14" t="s">
        <v>76</v>
      </c>
      <c r="AY863" s="255" t="s">
        <v>214</v>
      </c>
    </row>
    <row r="864" s="14" customFormat="1">
      <c r="A864" s="14"/>
      <c r="B864" s="245"/>
      <c r="C864" s="246"/>
      <c r="D864" s="236" t="s">
        <v>225</v>
      </c>
      <c r="E864" s="247" t="s">
        <v>32</v>
      </c>
      <c r="F864" s="248" t="s">
        <v>934</v>
      </c>
      <c r="G864" s="246"/>
      <c r="H864" s="249">
        <v>2.25</v>
      </c>
      <c r="I864" s="250"/>
      <c r="J864" s="246"/>
      <c r="K864" s="246"/>
      <c r="L864" s="251"/>
      <c r="M864" s="252"/>
      <c r="N864" s="253"/>
      <c r="O864" s="253"/>
      <c r="P864" s="253"/>
      <c r="Q864" s="253"/>
      <c r="R864" s="253"/>
      <c r="S864" s="253"/>
      <c r="T864" s="254"/>
      <c r="U864" s="14"/>
      <c r="V864" s="14"/>
      <c r="W864" s="14"/>
      <c r="X864" s="14"/>
      <c r="Y864" s="14"/>
      <c r="Z864" s="14"/>
      <c r="AA864" s="14"/>
      <c r="AB864" s="14"/>
      <c r="AC864" s="14"/>
      <c r="AD864" s="14"/>
      <c r="AE864" s="14"/>
      <c r="AT864" s="255" t="s">
        <v>225</v>
      </c>
      <c r="AU864" s="255" t="s">
        <v>85</v>
      </c>
      <c r="AV864" s="14" t="s">
        <v>85</v>
      </c>
      <c r="AW864" s="14" t="s">
        <v>38</v>
      </c>
      <c r="AX864" s="14" t="s">
        <v>76</v>
      </c>
      <c r="AY864" s="255" t="s">
        <v>214</v>
      </c>
    </row>
    <row r="865" s="14" customFormat="1">
      <c r="A865" s="14"/>
      <c r="B865" s="245"/>
      <c r="C865" s="246"/>
      <c r="D865" s="236" t="s">
        <v>225</v>
      </c>
      <c r="E865" s="247" t="s">
        <v>32</v>
      </c>
      <c r="F865" s="248" t="s">
        <v>939</v>
      </c>
      <c r="G865" s="246"/>
      <c r="H865" s="249">
        <v>2.3999999999999999</v>
      </c>
      <c r="I865" s="250"/>
      <c r="J865" s="246"/>
      <c r="K865" s="246"/>
      <c r="L865" s="251"/>
      <c r="M865" s="252"/>
      <c r="N865" s="253"/>
      <c r="O865" s="253"/>
      <c r="P865" s="253"/>
      <c r="Q865" s="253"/>
      <c r="R865" s="253"/>
      <c r="S865" s="253"/>
      <c r="T865" s="254"/>
      <c r="U865" s="14"/>
      <c r="V865" s="14"/>
      <c r="W865" s="14"/>
      <c r="X865" s="14"/>
      <c r="Y865" s="14"/>
      <c r="Z865" s="14"/>
      <c r="AA865" s="14"/>
      <c r="AB865" s="14"/>
      <c r="AC865" s="14"/>
      <c r="AD865" s="14"/>
      <c r="AE865" s="14"/>
      <c r="AT865" s="255" t="s">
        <v>225</v>
      </c>
      <c r="AU865" s="255" t="s">
        <v>85</v>
      </c>
      <c r="AV865" s="14" t="s">
        <v>85</v>
      </c>
      <c r="AW865" s="14" t="s">
        <v>38</v>
      </c>
      <c r="AX865" s="14" t="s">
        <v>76</v>
      </c>
      <c r="AY865" s="255" t="s">
        <v>214</v>
      </c>
    </row>
    <row r="866" s="14" customFormat="1">
      <c r="A866" s="14"/>
      <c r="B866" s="245"/>
      <c r="C866" s="246"/>
      <c r="D866" s="236" t="s">
        <v>225</v>
      </c>
      <c r="E866" s="247" t="s">
        <v>32</v>
      </c>
      <c r="F866" s="248" t="s">
        <v>934</v>
      </c>
      <c r="G866" s="246"/>
      <c r="H866" s="249">
        <v>2.25</v>
      </c>
      <c r="I866" s="250"/>
      <c r="J866" s="246"/>
      <c r="K866" s="246"/>
      <c r="L866" s="251"/>
      <c r="M866" s="252"/>
      <c r="N866" s="253"/>
      <c r="O866" s="253"/>
      <c r="P866" s="253"/>
      <c r="Q866" s="253"/>
      <c r="R866" s="253"/>
      <c r="S866" s="253"/>
      <c r="T866" s="254"/>
      <c r="U866" s="14"/>
      <c r="V866" s="14"/>
      <c r="W866" s="14"/>
      <c r="X866" s="14"/>
      <c r="Y866" s="14"/>
      <c r="Z866" s="14"/>
      <c r="AA866" s="14"/>
      <c r="AB866" s="14"/>
      <c r="AC866" s="14"/>
      <c r="AD866" s="14"/>
      <c r="AE866" s="14"/>
      <c r="AT866" s="255" t="s">
        <v>225</v>
      </c>
      <c r="AU866" s="255" t="s">
        <v>85</v>
      </c>
      <c r="AV866" s="14" t="s">
        <v>85</v>
      </c>
      <c r="AW866" s="14" t="s">
        <v>38</v>
      </c>
      <c r="AX866" s="14" t="s">
        <v>76</v>
      </c>
      <c r="AY866" s="255" t="s">
        <v>214</v>
      </c>
    </row>
    <row r="867" s="14" customFormat="1">
      <c r="A867" s="14"/>
      <c r="B867" s="245"/>
      <c r="C867" s="246"/>
      <c r="D867" s="236" t="s">
        <v>225</v>
      </c>
      <c r="E867" s="247" t="s">
        <v>32</v>
      </c>
      <c r="F867" s="248" t="s">
        <v>936</v>
      </c>
      <c r="G867" s="246"/>
      <c r="H867" s="249">
        <v>2.1000000000000001</v>
      </c>
      <c r="I867" s="250"/>
      <c r="J867" s="246"/>
      <c r="K867" s="246"/>
      <c r="L867" s="251"/>
      <c r="M867" s="252"/>
      <c r="N867" s="253"/>
      <c r="O867" s="253"/>
      <c r="P867" s="253"/>
      <c r="Q867" s="253"/>
      <c r="R867" s="253"/>
      <c r="S867" s="253"/>
      <c r="T867" s="254"/>
      <c r="U867" s="14"/>
      <c r="V867" s="14"/>
      <c r="W867" s="14"/>
      <c r="X867" s="14"/>
      <c r="Y867" s="14"/>
      <c r="Z867" s="14"/>
      <c r="AA867" s="14"/>
      <c r="AB867" s="14"/>
      <c r="AC867" s="14"/>
      <c r="AD867" s="14"/>
      <c r="AE867" s="14"/>
      <c r="AT867" s="255" t="s">
        <v>225</v>
      </c>
      <c r="AU867" s="255" t="s">
        <v>85</v>
      </c>
      <c r="AV867" s="14" t="s">
        <v>85</v>
      </c>
      <c r="AW867" s="14" t="s">
        <v>38</v>
      </c>
      <c r="AX867" s="14" t="s">
        <v>76</v>
      </c>
      <c r="AY867" s="255" t="s">
        <v>214</v>
      </c>
    </row>
    <row r="868" s="14" customFormat="1">
      <c r="A868" s="14"/>
      <c r="B868" s="245"/>
      <c r="C868" s="246"/>
      <c r="D868" s="236" t="s">
        <v>225</v>
      </c>
      <c r="E868" s="247" t="s">
        <v>32</v>
      </c>
      <c r="F868" s="248" t="s">
        <v>937</v>
      </c>
      <c r="G868" s="246"/>
      <c r="H868" s="249">
        <v>1.1000000000000001</v>
      </c>
      <c r="I868" s="250"/>
      <c r="J868" s="246"/>
      <c r="K868" s="246"/>
      <c r="L868" s="251"/>
      <c r="M868" s="252"/>
      <c r="N868" s="253"/>
      <c r="O868" s="253"/>
      <c r="P868" s="253"/>
      <c r="Q868" s="253"/>
      <c r="R868" s="253"/>
      <c r="S868" s="253"/>
      <c r="T868" s="254"/>
      <c r="U868" s="14"/>
      <c r="V868" s="14"/>
      <c r="W868" s="14"/>
      <c r="X868" s="14"/>
      <c r="Y868" s="14"/>
      <c r="Z868" s="14"/>
      <c r="AA868" s="14"/>
      <c r="AB868" s="14"/>
      <c r="AC868" s="14"/>
      <c r="AD868" s="14"/>
      <c r="AE868" s="14"/>
      <c r="AT868" s="255" t="s">
        <v>225</v>
      </c>
      <c r="AU868" s="255" t="s">
        <v>85</v>
      </c>
      <c r="AV868" s="14" t="s">
        <v>85</v>
      </c>
      <c r="AW868" s="14" t="s">
        <v>38</v>
      </c>
      <c r="AX868" s="14" t="s">
        <v>76</v>
      </c>
      <c r="AY868" s="255" t="s">
        <v>214</v>
      </c>
    </row>
    <row r="869" s="14" customFormat="1">
      <c r="A869" s="14"/>
      <c r="B869" s="245"/>
      <c r="C869" s="246"/>
      <c r="D869" s="236" t="s">
        <v>225</v>
      </c>
      <c r="E869" s="247" t="s">
        <v>32</v>
      </c>
      <c r="F869" s="248" t="s">
        <v>942</v>
      </c>
      <c r="G869" s="246"/>
      <c r="H869" s="249">
        <v>1.3</v>
      </c>
      <c r="I869" s="250"/>
      <c r="J869" s="246"/>
      <c r="K869" s="246"/>
      <c r="L869" s="251"/>
      <c r="M869" s="252"/>
      <c r="N869" s="253"/>
      <c r="O869" s="253"/>
      <c r="P869" s="253"/>
      <c r="Q869" s="253"/>
      <c r="R869" s="253"/>
      <c r="S869" s="253"/>
      <c r="T869" s="254"/>
      <c r="U869" s="14"/>
      <c r="V869" s="14"/>
      <c r="W869" s="14"/>
      <c r="X869" s="14"/>
      <c r="Y869" s="14"/>
      <c r="Z869" s="14"/>
      <c r="AA869" s="14"/>
      <c r="AB869" s="14"/>
      <c r="AC869" s="14"/>
      <c r="AD869" s="14"/>
      <c r="AE869" s="14"/>
      <c r="AT869" s="255" t="s">
        <v>225</v>
      </c>
      <c r="AU869" s="255" t="s">
        <v>85</v>
      </c>
      <c r="AV869" s="14" t="s">
        <v>85</v>
      </c>
      <c r="AW869" s="14" t="s">
        <v>38</v>
      </c>
      <c r="AX869" s="14" t="s">
        <v>76</v>
      </c>
      <c r="AY869" s="255" t="s">
        <v>214</v>
      </c>
    </row>
    <row r="870" s="14" customFormat="1">
      <c r="A870" s="14"/>
      <c r="B870" s="245"/>
      <c r="C870" s="246"/>
      <c r="D870" s="236" t="s">
        <v>225</v>
      </c>
      <c r="E870" s="247" t="s">
        <v>32</v>
      </c>
      <c r="F870" s="248" t="s">
        <v>943</v>
      </c>
      <c r="G870" s="246"/>
      <c r="H870" s="249">
        <v>3</v>
      </c>
      <c r="I870" s="250"/>
      <c r="J870" s="246"/>
      <c r="K870" s="246"/>
      <c r="L870" s="251"/>
      <c r="M870" s="252"/>
      <c r="N870" s="253"/>
      <c r="O870" s="253"/>
      <c r="P870" s="253"/>
      <c r="Q870" s="253"/>
      <c r="R870" s="253"/>
      <c r="S870" s="253"/>
      <c r="T870" s="254"/>
      <c r="U870" s="14"/>
      <c r="V870" s="14"/>
      <c r="W870" s="14"/>
      <c r="X870" s="14"/>
      <c r="Y870" s="14"/>
      <c r="Z870" s="14"/>
      <c r="AA870" s="14"/>
      <c r="AB870" s="14"/>
      <c r="AC870" s="14"/>
      <c r="AD870" s="14"/>
      <c r="AE870" s="14"/>
      <c r="AT870" s="255" t="s">
        <v>225</v>
      </c>
      <c r="AU870" s="255" t="s">
        <v>85</v>
      </c>
      <c r="AV870" s="14" t="s">
        <v>85</v>
      </c>
      <c r="AW870" s="14" t="s">
        <v>38</v>
      </c>
      <c r="AX870" s="14" t="s">
        <v>76</v>
      </c>
      <c r="AY870" s="255" t="s">
        <v>214</v>
      </c>
    </row>
    <row r="871" s="13" customFormat="1">
      <c r="A871" s="13"/>
      <c r="B871" s="234"/>
      <c r="C871" s="235"/>
      <c r="D871" s="236" t="s">
        <v>225</v>
      </c>
      <c r="E871" s="237" t="s">
        <v>32</v>
      </c>
      <c r="F871" s="238" t="s">
        <v>944</v>
      </c>
      <c r="G871" s="235"/>
      <c r="H871" s="237" t="s">
        <v>32</v>
      </c>
      <c r="I871" s="239"/>
      <c r="J871" s="235"/>
      <c r="K871" s="235"/>
      <c r="L871" s="240"/>
      <c r="M871" s="241"/>
      <c r="N871" s="242"/>
      <c r="O871" s="242"/>
      <c r="P871" s="242"/>
      <c r="Q871" s="242"/>
      <c r="R871" s="242"/>
      <c r="S871" s="242"/>
      <c r="T871" s="243"/>
      <c r="U871" s="13"/>
      <c r="V871" s="13"/>
      <c r="W871" s="13"/>
      <c r="X871" s="13"/>
      <c r="Y871" s="13"/>
      <c r="Z871" s="13"/>
      <c r="AA871" s="13"/>
      <c r="AB871" s="13"/>
      <c r="AC871" s="13"/>
      <c r="AD871" s="13"/>
      <c r="AE871" s="13"/>
      <c r="AT871" s="244" t="s">
        <v>225</v>
      </c>
      <c r="AU871" s="244" t="s">
        <v>85</v>
      </c>
      <c r="AV871" s="13" t="s">
        <v>83</v>
      </c>
      <c r="AW871" s="13" t="s">
        <v>38</v>
      </c>
      <c r="AX871" s="13" t="s">
        <v>76</v>
      </c>
      <c r="AY871" s="244" t="s">
        <v>214</v>
      </c>
    </row>
    <row r="872" s="14" customFormat="1">
      <c r="A872" s="14"/>
      <c r="B872" s="245"/>
      <c r="C872" s="246"/>
      <c r="D872" s="236" t="s">
        <v>225</v>
      </c>
      <c r="E872" s="247" t="s">
        <v>32</v>
      </c>
      <c r="F872" s="248" t="s">
        <v>945</v>
      </c>
      <c r="G872" s="246"/>
      <c r="H872" s="249">
        <v>0.75</v>
      </c>
      <c r="I872" s="250"/>
      <c r="J872" s="246"/>
      <c r="K872" s="246"/>
      <c r="L872" s="251"/>
      <c r="M872" s="252"/>
      <c r="N872" s="253"/>
      <c r="O872" s="253"/>
      <c r="P872" s="253"/>
      <c r="Q872" s="253"/>
      <c r="R872" s="253"/>
      <c r="S872" s="253"/>
      <c r="T872" s="254"/>
      <c r="U872" s="14"/>
      <c r="V872" s="14"/>
      <c r="W872" s="14"/>
      <c r="X872" s="14"/>
      <c r="Y872" s="14"/>
      <c r="Z872" s="14"/>
      <c r="AA872" s="14"/>
      <c r="AB872" s="14"/>
      <c r="AC872" s="14"/>
      <c r="AD872" s="14"/>
      <c r="AE872" s="14"/>
      <c r="AT872" s="255" t="s">
        <v>225</v>
      </c>
      <c r="AU872" s="255" t="s">
        <v>85</v>
      </c>
      <c r="AV872" s="14" t="s">
        <v>85</v>
      </c>
      <c r="AW872" s="14" t="s">
        <v>38</v>
      </c>
      <c r="AX872" s="14" t="s">
        <v>76</v>
      </c>
      <c r="AY872" s="255" t="s">
        <v>214</v>
      </c>
    </row>
    <row r="873" s="14" customFormat="1">
      <c r="A873" s="14"/>
      <c r="B873" s="245"/>
      <c r="C873" s="246"/>
      <c r="D873" s="236" t="s">
        <v>225</v>
      </c>
      <c r="E873" s="247" t="s">
        <v>32</v>
      </c>
      <c r="F873" s="248" t="s">
        <v>939</v>
      </c>
      <c r="G873" s="246"/>
      <c r="H873" s="249">
        <v>2.3999999999999999</v>
      </c>
      <c r="I873" s="250"/>
      <c r="J873" s="246"/>
      <c r="K873" s="246"/>
      <c r="L873" s="251"/>
      <c r="M873" s="252"/>
      <c r="N873" s="253"/>
      <c r="O873" s="253"/>
      <c r="P873" s="253"/>
      <c r="Q873" s="253"/>
      <c r="R873" s="253"/>
      <c r="S873" s="253"/>
      <c r="T873" s="254"/>
      <c r="U873" s="14"/>
      <c r="V873" s="14"/>
      <c r="W873" s="14"/>
      <c r="X873" s="14"/>
      <c r="Y873" s="14"/>
      <c r="Z873" s="14"/>
      <c r="AA873" s="14"/>
      <c r="AB873" s="14"/>
      <c r="AC873" s="14"/>
      <c r="AD873" s="14"/>
      <c r="AE873" s="14"/>
      <c r="AT873" s="255" t="s">
        <v>225</v>
      </c>
      <c r="AU873" s="255" t="s">
        <v>85</v>
      </c>
      <c r="AV873" s="14" t="s">
        <v>85</v>
      </c>
      <c r="AW873" s="14" t="s">
        <v>38</v>
      </c>
      <c r="AX873" s="14" t="s">
        <v>76</v>
      </c>
      <c r="AY873" s="255" t="s">
        <v>214</v>
      </c>
    </row>
    <row r="874" s="14" customFormat="1">
      <c r="A874" s="14"/>
      <c r="B874" s="245"/>
      <c r="C874" s="246"/>
      <c r="D874" s="236" t="s">
        <v>225</v>
      </c>
      <c r="E874" s="247" t="s">
        <v>32</v>
      </c>
      <c r="F874" s="248" t="s">
        <v>934</v>
      </c>
      <c r="G874" s="246"/>
      <c r="H874" s="249">
        <v>2.25</v>
      </c>
      <c r="I874" s="250"/>
      <c r="J874" s="246"/>
      <c r="K874" s="246"/>
      <c r="L874" s="251"/>
      <c r="M874" s="252"/>
      <c r="N874" s="253"/>
      <c r="O874" s="253"/>
      <c r="P874" s="253"/>
      <c r="Q874" s="253"/>
      <c r="R874" s="253"/>
      <c r="S874" s="253"/>
      <c r="T874" s="254"/>
      <c r="U874" s="14"/>
      <c r="V874" s="14"/>
      <c r="W874" s="14"/>
      <c r="X874" s="14"/>
      <c r="Y874" s="14"/>
      <c r="Z874" s="14"/>
      <c r="AA874" s="14"/>
      <c r="AB874" s="14"/>
      <c r="AC874" s="14"/>
      <c r="AD874" s="14"/>
      <c r="AE874" s="14"/>
      <c r="AT874" s="255" t="s">
        <v>225</v>
      </c>
      <c r="AU874" s="255" t="s">
        <v>85</v>
      </c>
      <c r="AV874" s="14" t="s">
        <v>85</v>
      </c>
      <c r="AW874" s="14" t="s">
        <v>38</v>
      </c>
      <c r="AX874" s="14" t="s">
        <v>76</v>
      </c>
      <c r="AY874" s="255" t="s">
        <v>214</v>
      </c>
    </row>
    <row r="875" s="14" customFormat="1">
      <c r="A875" s="14"/>
      <c r="B875" s="245"/>
      <c r="C875" s="246"/>
      <c r="D875" s="236" t="s">
        <v>225</v>
      </c>
      <c r="E875" s="247" t="s">
        <v>32</v>
      </c>
      <c r="F875" s="248" t="s">
        <v>946</v>
      </c>
      <c r="G875" s="246"/>
      <c r="H875" s="249">
        <v>1.5</v>
      </c>
      <c r="I875" s="250"/>
      <c r="J875" s="246"/>
      <c r="K875" s="246"/>
      <c r="L875" s="251"/>
      <c r="M875" s="252"/>
      <c r="N875" s="253"/>
      <c r="O875" s="253"/>
      <c r="P875" s="253"/>
      <c r="Q875" s="253"/>
      <c r="R875" s="253"/>
      <c r="S875" s="253"/>
      <c r="T875" s="254"/>
      <c r="U875" s="14"/>
      <c r="V875" s="14"/>
      <c r="W875" s="14"/>
      <c r="X875" s="14"/>
      <c r="Y875" s="14"/>
      <c r="Z875" s="14"/>
      <c r="AA875" s="14"/>
      <c r="AB875" s="14"/>
      <c r="AC875" s="14"/>
      <c r="AD875" s="14"/>
      <c r="AE875" s="14"/>
      <c r="AT875" s="255" t="s">
        <v>225</v>
      </c>
      <c r="AU875" s="255" t="s">
        <v>85</v>
      </c>
      <c r="AV875" s="14" t="s">
        <v>85</v>
      </c>
      <c r="AW875" s="14" t="s">
        <v>38</v>
      </c>
      <c r="AX875" s="14" t="s">
        <v>76</v>
      </c>
      <c r="AY875" s="255" t="s">
        <v>214</v>
      </c>
    </row>
    <row r="876" s="14" customFormat="1">
      <c r="A876" s="14"/>
      <c r="B876" s="245"/>
      <c r="C876" s="246"/>
      <c r="D876" s="236" t="s">
        <v>225</v>
      </c>
      <c r="E876" s="247" t="s">
        <v>32</v>
      </c>
      <c r="F876" s="248" t="s">
        <v>939</v>
      </c>
      <c r="G876" s="246"/>
      <c r="H876" s="249">
        <v>2.3999999999999999</v>
      </c>
      <c r="I876" s="250"/>
      <c r="J876" s="246"/>
      <c r="K876" s="246"/>
      <c r="L876" s="251"/>
      <c r="M876" s="252"/>
      <c r="N876" s="253"/>
      <c r="O876" s="253"/>
      <c r="P876" s="253"/>
      <c r="Q876" s="253"/>
      <c r="R876" s="253"/>
      <c r="S876" s="253"/>
      <c r="T876" s="254"/>
      <c r="U876" s="14"/>
      <c r="V876" s="14"/>
      <c r="W876" s="14"/>
      <c r="X876" s="14"/>
      <c r="Y876" s="14"/>
      <c r="Z876" s="14"/>
      <c r="AA876" s="14"/>
      <c r="AB876" s="14"/>
      <c r="AC876" s="14"/>
      <c r="AD876" s="14"/>
      <c r="AE876" s="14"/>
      <c r="AT876" s="255" t="s">
        <v>225</v>
      </c>
      <c r="AU876" s="255" t="s">
        <v>85</v>
      </c>
      <c r="AV876" s="14" t="s">
        <v>85</v>
      </c>
      <c r="AW876" s="14" t="s">
        <v>38</v>
      </c>
      <c r="AX876" s="14" t="s">
        <v>76</v>
      </c>
      <c r="AY876" s="255" t="s">
        <v>214</v>
      </c>
    </row>
    <row r="877" s="14" customFormat="1">
      <c r="A877" s="14"/>
      <c r="B877" s="245"/>
      <c r="C877" s="246"/>
      <c r="D877" s="236" t="s">
        <v>225</v>
      </c>
      <c r="E877" s="247" t="s">
        <v>32</v>
      </c>
      <c r="F877" s="248" t="s">
        <v>947</v>
      </c>
      <c r="G877" s="246"/>
      <c r="H877" s="249">
        <v>4.7999999999999998</v>
      </c>
      <c r="I877" s="250"/>
      <c r="J877" s="246"/>
      <c r="K877" s="246"/>
      <c r="L877" s="251"/>
      <c r="M877" s="252"/>
      <c r="N877" s="253"/>
      <c r="O877" s="253"/>
      <c r="P877" s="253"/>
      <c r="Q877" s="253"/>
      <c r="R877" s="253"/>
      <c r="S877" s="253"/>
      <c r="T877" s="254"/>
      <c r="U877" s="14"/>
      <c r="V877" s="14"/>
      <c r="W877" s="14"/>
      <c r="X877" s="14"/>
      <c r="Y877" s="14"/>
      <c r="Z877" s="14"/>
      <c r="AA877" s="14"/>
      <c r="AB877" s="14"/>
      <c r="AC877" s="14"/>
      <c r="AD877" s="14"/>
      <c r="AE877" s="14"/>
      <c r="AT877" s="255" t="s">
        <v>225</v>
      </c>
      <c r="AU877" s="255" t="s">
        <v>85</v>
      </c>
      <c r="AV877" s="14" t="s">
        <v>85</v>
      </c>
      <c r="AW877" s="14" t="s">
        <v>38</v>
      </c>
      <c r="AX877" s="14" t="s">
        <v>76</v>
      </c>
      <c r="AY877" s="255" t="s">
        <v>214</v>
      </c>
    </row>
    <row r="878" s="14" customFormat="1">
      <c r="A878" s="14"/>
      <c r="B878" s="245"/>
      <c r="C878" s="246"/>
      <c r="D878" s="236" t="s">
        <v>225</v>
      </c>
      <c r="E878" s="247" t="s">
        <v>32</v>
      </c>
      <c r="F878" s="248" t="s">
        <v>945</v>
      </c>
      <c r="G878" s="246"/>
      <c r="H878" s="249">
        <v>0.75</v>
      </c>
      <c r="I878" s="250"/>
      <c r="J878" s="246"/>
      <c r="K878" s="246"/>
      <c r="L878" s="251"/>
      <c r="M878" s="252"/>
      <c r="N878" s="253"/>
      <c r="O878" s="253"/>
      <c r="P878" s="253"/>
      <c r="Q878" s="253"/>
      <c r="R878" s="253"/>
      <c r="S878" s="253"/>
      <c r="T878" s="254"/>
      <c r="U878" s="14"/>
      <c r="V878" s="14"/>
      <c r="W878" s="14"/>
      <c r="X878" s="14"/>
      <c r="Y878" s="14"/>
      <c r="Z878" s="14"/>
      <c r="AA878" s="14"/>
      <c r="AB878" s="14"/>
      <c r="AC878" s="14"/>
      <c r="AD878" s="14"/>
      <c r="AE878" s="14"/>
      <c r="AT878" s="255" t="s">
        <v>225</v>
      </c>
      <c r="AU878" s="255" t="s">
        <v>85</v>
      </c>
      <c r="AV878" s="14" t="s">
        <v>85</v>
      </c>
      <c r="AW878" s="14" t="s">
        <v>38</v>
      </c>
      <c r="AX878" s="14" t="s">
        <v>76</v>
      </c>
      <c r="AY878" s="255" t="s">
        <v>214</v>
      </c>
    </row>
    <row r="879" s="14" customFormat="1">
      <c r="A879" s="14"/>
      <c r="B879" s="245"/>
      <c r="C879" s="246"/>
      <c r="D879" s="236" t="s">
        <v>225</v>
      </c>
      <c r="E879" s="247" t="s">
        <v>32</v>
      </c>
      <c r="F879" s="248" t="s">
        <v>948</v>
      </c>
      <c r="G879" s="246"/>
      <c r="H879" s="249">
        <v>1.45</v>
      </c>
      <c r="I879" s="250"/>
      <c r="J879" s="246"/>
      <c r="K879" s="246"/>
      <c r="L879" s="251"/>
      <c r="M879" s="252"/>
      <c r="N879" s="253"/>
      <c r="O879" s="253"/>
      <c r="P879" s="253"/>
      <c r="Q879" s="253"/>
      <c r="R879" s="253"/>
      <c r="S879" s="253"/>
      <c r="T879" s="254"/>
      <c r="U879" s="14"/>
      <c r="V879" s="14"/>
      <c r="W879" s="14"/>
      <c r="X879" s="14"/>
      <c r="Y879" s="14"/>
      <c r="Z879" s="14"/>
      <c r="AA879" s="14"/>
      <c r="AB879" s="14"/>
      <c r="AC879" s="14"/>
      <c r="AD879" s="14"/>
      <c r="AE879" s="14"/>
      <c r="AT879" s="255" t="s">
        <v>225</v>
      </c>
      <c r="AU879" s="255" t="s">
        <v>85</v>
      </c>
      <c r="AV879" s="14" t="s">
        <v>85</v>
      </c>
      <c r="AW879" s="14" t="s">
        <v>38</v>
      </c>
      <c r="AX879" s="14" t="s">
        <v>76</v>
      </c>
      <c r="AY879" s="255" t="s">
        <v>214</v>
      </c>
    </row>
    <row r="880" s="14" customFormat="1">
      <c r="A880" s="14"/>
      <c r="B880" s="245"/>
      <c r="C880" s="246"/>
      <c r="D880" s="236" t="s">
        <v>225</v>
      </c>
      <c r="E880" s="247" t="s">
        <v>32</v>
      </c>
      <c r="F880" s="248" t="s">
        <v>949</v>
      </c>
      <c r="G880" s="246"/>
      <c r="H880" s="249">
        <v>2</v>
      </c>
      <c r="I880" s="250"/>
      <c r="J880" s="246"/>
      <c r="K880" s="246"/>
      <c r="L880" s="251"/>
      <c r="M880" s="252"/>
      <c r="N880" s="253"/>
      <c r="O880" s="253"/>
      <c r="P880" s="253"/>
      <c r="Q880" s="253"/>
      <c r="R880" s="253"/>
      <c r="S880" s="253"/>
      <c r="T880" s="254"/>
      <c r="U880" s="14"/>
      <c r="V880" s="14"/>
      <c r="W880" s="14"/>
      <c r="X880" s="14"/>
      <c r="Y880" s="14"/>
      <c r="Z880" s="14"/>
      <c r="AA880" s="14"/>
      <c r="AB880" s="14"/>
      <c r="AC880" s="14"/>
      <c r="AD880" s="14"/>
      <c r="AE880" s="14"/>
      <c r="AT880" s="255" t="s">
        <v>225</v>
      </c>
      <c r="AU880" s="255" t="s">
        <v>85</v>
      </c>
      <c r="AV880" s="14" t="s">
        <v>85</v>
      </c>
      <c r="AW880" s="14" t="s">
        <v>38</v>
      </c>
      <c r="AX880" s="14" t="s">
        <v>76</v>
      </c>
      <c r="AY880" s="255" t="s">
        <v>214</v>
      </c>
    </row>
    <row r="881" s="15" customFormat="1">
      <c r="A881" s="15"/>
      <c r="B881" s="256"/>
      <c r="C881" s="257"/>
      <c r="D881" s="236" t="s">
        <v>225</v>
      </c>
      <c r="E881" s="258" t="s">
        <v>32</v>
      </c>
      <c r="F881" s="259" t="s">
        <v>256</v>
      </c>
      <c r="G881" s="257"/>
      <c r="H881" s="260">
        <v>130.59999999999999</v>
      </c>
      <c r="I881" s="261"/>
      <c r="J881" s="257"/>
      <c r="K881" s="257"/>
      <c r="L881" s="262"/>
      <c r="M881" s="263"/>
      <c r="N881" s="264"/>
      <c r="O881" s="264"/>
      <c r="P881" s="264"/>
      <c r="Q881" s="264"/>
      <c r="R881" s="264"/>
      <c r="S881" s="264"/>
      <c r="T881" s="265"/>
      <c r="U881" s="15"/>
      <c r="V881" s="15"/>
      <c r="W881" s="15"/>
      <c r="X881" s="15"/>
      <c r="Y881" s="15"/>
      <c r="Z881" s="15"/>
      <c r="AA881" s="15"/>
      <c r="AB881" s="15"/>
      <c r="AC881" s="15"/>
      <c r="AD881" s="15"/>
      <c r="AE881" s="15"/>
      <c r="AT881" s="266" t="s">
        <v>225</v>
      </c>
      <c r="AU881" s="266" t="s">
        <v>85</v>
      </c>
      <c r="AV881" s="15" t="s">
        <v>215</v>
      </c>
      <c r="AW881" s="15" t="s">
        <v>38</v>
      </c>
      <c r="AX881" s="15" t="s">
        <v>83</v>
      </c>
      <c r="AY881" s="266" t="s">
        <v>214</v>
      </c>
    </row>
    <row r="882" s="2" customFormat="1" ht="44.25" customHeight="1">
      <c r="A882" s="42"/>
      <c r="B882" s="43"/>
      <c r="C882" s="216" t="s">
        <v>717</v>
      </c>
      <c r="D882" s="216" t="s">
        <v>217</v>
      </c>
      <c r="E882" s="217" t="s">
        <v>1292</v>
      </c>
      <c r="F882" s="218" t="s">
        <v>1293</v>
      </c>
      <c r="G882" s="219" t="s">
        <v>280</v>
      </c>
      <c r="H882" s="220">
        <v>61.200000000000003</v>
      </c>
      <c r="I882" s="221"/>
      <c r="J882" s="222">
        <f>ROUND(I882*H882,2)</f>
        <v>0</v>
      </c>
      <c r="K882" s="218" t="s">
        <v>221</v>
      </c>
      <c r="L882" s="48"/>
      <c r="M882" s="223" t="s">
        <v>32</v>
      </c>
      <c r="N882" s="224" t="s">
        <v>47</v>
      </c>
      <c r="O882" s="88"/>
      <c r="P882" s="225">
        <f>O882*H882</f>
        <v>0</v>
      </c>
      <c r="Q882" s="225">
        <v>0.0029499999999999999</v>
      </c>
      <c r="R882" s="225">
        <f>Q882*H882</f>
        <v>0.18054000000000001</v>
      </c>
      <c r="S882" s="225">
        <v>0</v>
      </c>
      <c r="T882" s="226">
        <f>S882*H882</f>
        <v>0</v>
      </c>
      <c r="U882" s="42"/>
      <c r="V882" s="42"/>
      <c r="W882" s="42"/>
      <c r="X882" s="42"/>
      <c r="Y882" s="42"/>
      <c r="Z882" s="42"/>
      <c r="AA882" s="42"/>
      <c r="AB882" s="42"/>
      <c r="AC882" s="42"/>
      <c r="AD882" s="42"/>
      <c r="AE882" s="42"/>
      <c r="AR882" s="227" t="s">
        <v>334</v>
      </c>
      <c r="AT882" s="227" t="s">
        <v>217</v>
      </c>
      <c r="AU882" s="227" t="s">
        <v>85</v>
      </c>
      <c r="AY882" s="20" t="s">
        <v>214</v>
      </c>
      <c r="BE882" s="228">
        <f>IF(N882="základní",J882,0)</f>
        <v>0</v>
      </c>
      <c r="BF882" s="228">
        <f>IF(N882="snížená",J882,0)</f>
        <v>0</v>
      </c>
      <c r="BG882" s="228">
        <f>IF(N882="zákl. přenesená",J882,0)</f>
        <v>0</v>
      </c>
      <c r="BH882" s="228">
        <f>IF(N882="sníž. přenesená",J882,0)</f>
        <v>0</v>
      </c>
      <c r="BI882" s="228">
        <f>IF(N882="nulová",J882,0)</f>
        <v>0</v>
      </c>
      <c r="BJ882" s="20" t="s">
        <v>83</v>
      </c>
      <c r="BK882" s="228">
        <f>ROUND(I882*H882,2)</f>
        <v>0</v>
      </c>
      <c r="BL882" s="20" t="s">
        <v>334</v>
      </c>
      <c r="BM882" s="227" t="s">
        <v>1294</v>
      </c>
    </row>
    <row r="883" s="2" customFormat="1">
      <c r="A883" s="42"/>
      <c r="B883" s="43"/>
      <c r="C883" s="44"/>
      <c r="D883" s="229" t="s">
        <v>223</v>
      </c>
      <c r="E883" s="44"/>
      <c r="F883" s="230" t="s">
        <v>1295</v>
      </c>
      <c r="G883" s="44"/>
      <c r="H883" s="44"/>
      <c r="I883" s="231"/>
      <c r="J883" s="44"/>
      <c r="K883" s="44"/>
      <c r="L883" s="48"/>
      <c r="M883" s="232"/>
      <c r="N883" s="233"/>
      <c r="O883" s="88"/>
      <c r="P883" s="88"/>
      <c r="Q883" s="88"/>
      <c r="R883" s="88"/>
      <c r="S883" s="88"/>
      <c r="T883" s="89"/>
      <c r="U883" s="42"/>
      <c r="V883" s="42"/>
      <c r="W883" s="42"/>
      <c r="X883" s="42"/>
      <c r="Y883" s="42"/>
      <c r="Z883" s="42"/>
      <c r="AA883" s="42"/>
      <c r="AB883" s="42"/>
      <c r="AC883" s="42"/>
      <c r="AD883" s="42"/>
      <c r="AE883" s="42"/>
      <c r="AT883" s="20" t="s">
        <v>223</v>
      </c>
      <c r="AU883" s="20" t="s">
        <v>85</v>
      </c>
    </row>
    <row r="884" s="14" customFormat="1">
      <c r="A884" s="14"/>
      <c r="B884" s="245"/>
      <c r="C884" s="246"/>
      <c r="D884" s="236" t="s">
        <v>225</v>
      </c>
      <c r="E884" s="247" t="s">
        <v>32</v>
      </c>
      <c r="F884" s="248" t="s">
        <v>1296</v>
      </c>
      <c r="G884" s="246"/>
      <c r="H884" s="249">
        <v>61.200000000000003</v>
      </c>
      <c r="I884" s="250"/>
      <c r="J884" s="246"/>
      <c r="K884" s="246"/>
      <c r="L884" s="251"/>
      <c r="M884" s="252"/>
      <c r="N884" s="253"/>
      <c r="O884" s="253"/>
      <c r="P884" s="253"/>
      <c r="Q884" s="253"/>
      <c r="R884" s="253"/>
      <c r="S884" s="253"/>
      <c r="T884" s="254"/>
      <c r="U884" s="14"/>
      <c r="V884" s="14"/>
      <c r="W884" s="14"/>
      <c r="X884" s="14"/>
      <c r="Y884" s="14"/>
      <c r="Z884" s="14"/>
      <c r="AA884" s="14"/>
      <c r="AB884" s="14"/>
      <c r="AC884" s="14"/>
      <c r="AD884" s="14"/>
      <c r="AE884" s="14"/>
      <c r="AT884" s="255" t="s">
        <v>225</v>
      </c>
      <c r="AU884" s="255" t="s">
        <v>85</v>
      </c>
      <c r="AV884" s="14" t="s">
        <v>85</v>
      </c>
      <c r="AW884" s="14" t="s">
        <v>38</v>
      </c>
      <c r="AX884" s="14" t="s">
        <v>83</v>
      </c>
      <c r="AY884" s="255" t="s">
        <v>214</v>
      </c>
    </row>
    <row r="885" s="2" customFormat="1" ht="24.15" customHeight="1">
      <c r="A885" s="42"/>
      <c r="B885" s="43"/>
      <c r="C885" s="216" t="s">
        <v>721</v>
      </c>
      <c r="D885" s="216" t="s">
        <v>217</v>
      </c>
      <c r="E885" s="217" t="s">
        <v>1297</v>
      </c>
      <c r="F885" s="218" t="s">
        <v>1298</v>
      </c>
      <c r="G885" s="219" t="s">
        <v>280</v>
      </c>
      <c r="H885" s="220">
        <v>167.30000000000001</v>
      </c>
      <c r="I885" s="221"/>
      <c r="J885" s="222">
        <f>ROUND(I885*H885,2)</f>
        <v>0</v>
      </c>
      <c r="K885" s="218" t="s">
        <v>221</v>
      </c>
      <c r="L885" s="48"/>
      <c r="M885" s="223" t="s">
        <v>32</v>
      </c>
      <c r="N885" s="224" t="s">
        <v>47</v>
      </c>
      <c r="O885" s="88"/>
      <c r="P885" s="225">
        <f>O885*H885</f>
        <v>0</v>
      </c>
      <c r="Q885" s="225">
        <v>0</v>
      </c>
      <c r="R885" s="225">
        <f>Q885*H885</f>
        <v>0</v>
      </c>
      <c r="S885" s="225">
        <v>0</v>
      </c>
      <c r="T885" s="226">
        <f>S885*H885</f>
        <v>0</v>
      </c>
      <c r="U885" s="42"/>
      <c r="V885" s="42"/>
      <c r="W885" s="42"/>
      <c r="X885" s="42"/>
      <c r="Y885" s="42"/>
      <c r="Z885" s="42"/>
      <c r="AA885" s="42"/>
      <c r="AB885" s="42"/>
      <c r="AC885" s="42"/>
      <c r="AD885" s="42"/>
      <c r="AE885" s="42"/>
      <c r="AR885" s="227" t="s">
        <v>334</v>
      </c>
      <c r="AT885" s="227" t="s">
        <v>217</v>
      </c>
      <c r="AU885" s="227" t="s">
        <v>85</v>
      </c>
      <c r="AY885" s="20" t="s">
        <v>214</v>
      </c>
      <c r="BE885" s="228">
        <f>IF(N885="základní",J885,0)</f>
        <v>0</v>
      </c>
      <c r="BF885" s="228">
        <f>IF(N885="snížená",J885,0)</f>
        <v>0</v>
      </c>
      <c r="BG885" s="228">
        <f>IF(N885="zákl. přenesená",J885,0)</f>
        <v>0</v>
      </c>
      <c r="BH885" s="228">
        <f>IF(N885="sníž. přenesená",J885,0)</f>
        <v>0</v>
      </c>
      <c r="BI885" s="228">
        <f>IF(N885="nulová",J885,0)</f>
        <v>0</v>
      </c>
      <c r="BJ885" s="20" t="s">
        <v>83</v>
      </c>
      <c r="BK885" s="228">
        <f>ROUND(I885*H885,2)</f>
        <v>0</v>
      </c>
      <c r="BL885" s="20" t="s">
        <v>334</v>
      </c>
      <c r="BM885" s="227" t="s">
        <v>1299</v>
      </c>
    </row>
    <row r="886" s="2" customFormat="1">
      <c r="A886" s="42"/>
      <c r="B886" s="43"/>
      <c r="C886" s="44"/>
      <c r="D886" s="229" t="s">
        <v>223</v>
      </c>
      <c r="E886" s="44"/>
      <c r="F886" s="230" t="s">
        <v>1300</v>
      </c>
      <c r="G886" s="44"/>
      <c r="H886" s="44"/>
      <c r="I886" s="231"/>
      <c r="J886" s="44"/>
      <c r="K886" s="44"/>
      <c r="L886" s="48"/>
      <c r="M886" s="232"/>
      <c r="N886" s="233"/>
      <c r="O886" s="88"/>
      <c r="P886" s="88"/>
      <c r="Q886" s="88"/>
      <c r="R886" s="88"/>
      <c r="S886" s="88"/>
      <c r="T886" s="89"/>
      <c r="U886" s="42"/>
      <c r="V886" s="42"/>
      <c r="W886" s="42"/>
      <c r="X886" s="42"/>
      <c r="Y886" s="42"/>
      <c r="Z886" s="42"/>
      <c r="AA886" s="42"/>
      <c r="AB886" s="42"/>
      <c r="AC886" s="42"/>
      <c r="AD886" s="42"/>
      <c r="AE886" s="42"/>
      <c r="AT886" s="20" t="s">
        <v>223</v>
      </c>
      <c r="AU886" s="20" t="s">
        <v>85</v>
      </c>
    </row>
    <row r="887" s="14" customFormat="1">
      <c r="A887" s="14"/>
      <c r="B887" s="245"/>
      <c r="C887" s="246"/>
      <c r="D887" s="236" t="s">
        <v>225</v>
      </c>
      <c r="E887" s="247" t="s">
        <v>32</v>
      </c>
      <c r="F887" s="248" t="s">
        <v>1287</v>
      </c>
      <c r="G887" s="246"/>
      <c r="H887" s="249">
        <v>167.30000000000001</v>
      </c>
      <c r="I887" s="250"/>
      <c r="J887" s="246"/>
      <c r="K887" s="246"/>
      <c r="L887" s="251"/>
      <c r="M887" s="252"/>
      <c r="N887" s="253"/>
      <c r="O887" s="253"/>
      <c r="P887" s="253"/>
      <c r="Q887" s="253"/>
      <c r="R887" s="253"/>
      <c r="S887" s="253"/>
      <c r="T887" s="254"/>
      <c r="U887" s="14"/>
      <c r="V887" s="14"/>
      <c r="W887" s="14"/>
      <c r="X887" s="14"/>
      <c r="Y887" s="14"/>
      <c r="Z887" s="14"/>
      <c r="AA887" s="14"/>
      <c r="AB887" s="14"/>
      <c r="AC887" s="14"/>
      <c r="AD887" s="14"/>
      <c r="AE887" s="14"/>
      <c r="AT887" s="255" t="s">
        <v>225</v>
      </c>
      <c r="AU887" s="255" t="s">
        <v>85</v>
      </c>
      <c r="AV887" s="14" t="s">
        <v>85</v>
      </c>
      <c r="AW887" s="14" t="s">
        <v>38</v>
      </c>
      <c r="AX887" s="14" t="s">
        <v>83</v>
      </c>
      <c r="AY887" s="255" t="s">
        <v>214</v>
      </c>
    </row>
    <row r="888" s="2" customFormat="1" ht="37.8" customHeight="1">
      <c r="A888" s="42"/>
      <c r="B888" s="43"/>
      <c r="C888" s="268" t="s">
        <v>726</v>
      </c>
      <c r="D888" s="268" t="s">
        <v>302</v>
      </c>
      <c r="E888" s="269" t="s">
        <v>1301</v>
      </c>
      <c r="F888" s="270" t="s">
        <v>1302</v>
      </c>
      <c r="G888" s="271" t="s">
        <v>280</v>
      </c>
      <c r="H888" s="272">
        <v>167.30000000000001</v>
      </c>
      <c r="I888" s="273"/>
      <c r="J888" s="274">
        <f>ROUND(I888*H888,2)</f>
        <v>0</v>
      </c>
      <c r="K888" s="270" t="s">
        <v>221</v>
      </c>
      <c r="L888" s="275"/>
      <c r="M888" s="276" t="s">
        <v>32</v>
      </c>
      <c r="N888" s="277" t="s">
        <v>47</v>
      </c>
      <c r="O888" s="88"/>
      <c r="P888" s="225">
        <f>O888*H888</f>
        <v>0</v>
      </c>
      <c r="Q888" s="225">
        <v>0.00051999999999999995</v>
      </c>
      <c r="R888" s="225">
        <f>Q888*H888</f>
        <v>0.086996000000000004</v>
      </c>
      <c r="S888" s="225">
        <v>0</v>
      </c>
      <c r="T888" s="226">
        <f>S888*H888</f>
        <v>0</v>
      </c>
      <c r="U888" s="42"/>
      <c r="V888" s="42"/>
      <c r="W888" s="42"/>
      <c r="X888" s="42"/>
      <c r="Y888" s="42"/>
      <c r="Z888" s="42"/>
      <c r="AA888" s="42"/>
      <c r="AB888" s="42"/>
      <c r="AC888" s="42"/>
      <c r="AD888" s="42"/>
      <c r="AE888" s="42"/>
      <c r="AR888" s="227" t="s">
        <v>426</v>
      </c>
      <c r="AT888" s="227" t="s">
        <v>302</v>
      </c>
      <c r="AU888" s="227" t="s">
        <v>85</v>
      </c>
      <c r="AY888" s="20" t="s">
        <v>214</v>
      </c>
      <c r="BE888" s="228">
        <f>IF(N888="základní",J888,0)</f>
        <v>0</v>
      </c>
      <c r="BF888" s="228">
        <f>IF(N888="snížená",J888,0)</f>
        <v>0</v>
      </c>
      <c r="BG888" s="228">
        <f>IF(N888="zákl. přenesená",J888,0)</f>
        <v>0</v>
      </c>
      <c r="BH888" s="228">
        <f>IF(N888="sníž. přenesená",J888,0)</f>
        <v>0</v>
      </c>
      <c r="BI888" s="228">
        <f>IF(N888="nulová",J888,0)</f>
        <v>0</v>
      </c>
      <c r="BJ888" s="20" t="s">
        <v>83</v>
      </c>
      <c r="BK888" s="228">
        <f>ROUND(I888*H888,2)</f>
        <v>0</v>
      </c>
      <c r="BL888" s="20" t="s">
        <v>334</v>
      </c>
      <c r="BM888" s="227" t="s">
        <v>1303</v>
      </c>
    </row>
    <row r="889" s="2" customFormat="1" ht="37.8" customHeight="1">
      <c r="A889" s="42"/>
      <c r="B889" s="43"/>
      <c r="C889" s="216" t="s">
        <v>731</v>
      </c>
      <c r="D889" s="216" t="s">
        <v>217</v>
      </c>
      <c r="E889" s="217" t="s">
        <v>1304</v>
      </c>
      <c r="F889" s="218" t="s">
        <v>1305</v>
      </c>
      <c r="G889" s="219" t="s">
        <v>280</v>
      </c>
      <c r="H889" s="220">
        <v>167.30000000000001</v>
      </c>
      <c r="I889" s="221"/>
      <c r="J889" s="222">
        <f>ROUND(I889*H889,2)</f>
        <v>0</v>
      </c>
      <c r="K889" s="218" t="s">
        <v>221</v>
      </c>
      <c r="L889" s="48"/>
      <c r="M889" s="223" t="s">
        <v>32</v>
      </c>
      <c r="N889" s="224" t="s">
        <v>47</v>
      </c>
      <c r="O889" s="88"/>
      <c r="P889" s="225">
        <f>O889*H889</f>
        <v>0</v>
      </c>
      <c r="Q889" s="225">
        <v>0.0020600000000000002</v>
      </c>
      <c r="R889" s="225">
        <f>Q889*H889</f>
        <v>0.34463800000000006</v>
      </c>
      <c r="S889" s="225">
        <v>0</v>
      </c>
      <c r="T889" s="226">
        <f>S889*H889</f>
        <v>0</v>
      </c>
      <c r="U889" s="42"/>
      <c r="V889" s="42"/>
      <c r="W889" s="42"/>
      <c r="X889" s="42"/>
      <c r="Y889" s="42"/>
      <c r="Z889" s="42"/>
      <c r="AA889" s="42"/>
      <c r="AB889" s="42"/>
      <c r="AC889" s="42"/>
      <c r="AD889" s="42"/>
      <c r="AE889" s="42"/>
      <c r="AR889" s="227" t="s">
        <v>334</v>
      </c>
      <c r="AT889" s="227" t="s">
        <v>217</v>
      </c>
      <c r="AU889" s="227" t="s">
        <v>85</v>
      </c>
      <c r="AY889" s="20" t="s">
        <v>214</v>
      </c>
      <c r="BE889" s="228">
        <f>IF(N889="základní",J889,0)</f>
        <v>0</v>
      </c>
      <c r="BF889" s="228">
        <f>IF(N889="snížená",J889,0)</f>
        <v>0</v>
      </c>
      <c r="BG889" s="228">
        <f>IF(N889="zákl. přenesená",J889,0)</f>
        <v>0</v>
      </c>
      <c r="BH889" s="228">
        <f>IF(N889="sníž. přenesená",J889,0)</f>
        <v>0</v>
      </c>
      <c r="BI889" s="228">
        <f>IF(N889="nulová",J889,0)</f>
        <v>0</v>
      </c>
      <c r="BJ889" s="20" t="s">
        <v>83</v>
      </c>
      <c r="BK889" s="228">
        <f>ROUND(I889*H889,2)</f>
        <v>0</v>
      </c>
      <c r="BL889" s="20" t="s">
        <v>334</v>
      </c>
      <c r="BM889" s="227" t="s">
        <v>1306</v>
      </c>
    </row>
    <row r="890" s="2" customFormat="1">
      <c r="A890" s="42"/>
      <c r="B890" s="43"/>
      <c r="C890" s="44"/>
      <c r="D890" s="229" t="s">
        <v>223</v>
      </c>
      <c r="E890" s="44"/>
      <c r="F890" s="230" t="s">
        <v>1307</v>
      </c>
      <c r="G890" s="44"/>
      <c r="H890" s="44"/>
      <c r="I890" s="231"/>
      <c r="J890" s="44"/>
      <c r="K890" s="44"/>
      <c r="L890" s="48"/>
      <c r="M890" s="232"/>
      <c r="N890" s="233"/>
      <c r="O890" s="88"/>
      <c r="P890" s="88"/>
      <c r="Q890" s="88"/>
      <c r="R890" s="88"/>
      <c r="S890" s="88"/>
      <c r="T890" s="89"/>
      <c r="U890" s="42"/>
      <c r="V890" s="42"/>
      <c r="W890" s="42"/>
      <c r="X890" s="42"/>
      <c r="Y890" s="42"/>
      <c r="Z890" s="42"/>
      <c r="AA890" s="42"/>
      <c r="AB890" s="42"/>
      <c r="AC890" s="42"/>
      <c r="AD890" s="42"/>
      <c r="AE890" s="42"/>
      <c r="AT890" s="20" t="s">
        <v>223</v>
      </c>
      <c r="AU890" s="20" t="s">
        <v>85</v>
      </c>
    </row>
    <row r="891" s="14" customFormat="1">
      <c r="A891" s="14"/>
      <c r="B891" s="245"/>
      <c r="C891" s="246"/>
      <c r="D891" s="236" t="s">
        <v>225</v>
      </c>
      <c r="E891" s="247" t="s">
        <v>32</v>
      </c>
      <c r="F891" s="248" t="s">
        <v>1287</v>
      </c>
      <c r="G891" s="246"/>
      <c r="H891" s="249">
        <v>167.30000000000001</v>
      </c>
      <c r="I891" s="250"/>
      <c r="J891" s="246"/>
      <c r="K891" s="246"/>
      <c r="L891" s="251"/>
      <c r="M891" s="252"/>
      <c r="N891" s="253"/>
      <c r="O891" s="253"/>
      <c r="P891" s="253"/>
      <c r="Q891" s="253"/>
      <c r="R891" s="253"/>
      <c r="S891" s="253"/>
      <c r="T891" s="254"/>
      <c r="U891" s="14"/>
      <c r="V891" s="14"/>
      <c r="W891" s="14"/>
      <c r="X891" s="14"/>
      <c r="Y891" s="14"/>
      <c r="Z891" s="14"/>
      <c r="AA891" s="14"/>
      <c r="AB891" s="14"/>
      <c r="AC891" s="14"/>
      <c r="AD891" s="14"/>
      <c r="AE891" s="14"/>
      <c r="AT891" s="255" t="s">
        <v>225</v>
      </c>
      <c r="AU891" s="255" t="s">
        <v>85</v>
      </c>
      <c r="AV891" s="14" t="s">
        <v>85</v>
      </c>
      <c r="AW891" s="14" t="s">
        <v>38</v>
      </c>
      <c r="AX891" s="14" t="s">
        <v>83</v>
      </c>
      <c r="AY891" s="255" t="s">
        <v>214</v>
      </c>
    </row>
    <row r="892" s="2" customFormat="1" ht="49.05" customHeight="1">
      <c r="A892" s="42"/>
      <c r="B892" s="43"/>
      <c r="C892" s="216" t="s">
        <v>736</v>
      </c>
      <c r="D892" s="216" t="s">
        <v>217</v>
      </c>
      <c r="E892" s="217" t="s">
        <v>1308</v>
      </c>
      <c r="F892" s="218" t="s">
        <v>1309</v>
      </c>
      <c r="G892" s="219" t="s">
        <v>241</v>
      </c>
      <c r="H892" s="220">
        <v>0.997</v>
      </c>
      <c r="I892" s="221"/>
      <c r="J892" s="222">
        <f>ROUND(I892*H892,2)</f>
        <v>0</v>
      </c>
      <c r="K892" s="218" t="s">
        <v>221</v>
      </c>
      <c r="L892" s="48"/>
      <c r="M892" s="223" t="s">
        <v>32</v>
      </c>
      <c r="N892" s="224" t="s">
        <v>47</v>
      </c>
      <c r="O892" s="88"/>
      <c r="P892" s="225">
        <f>O892*H892</f>
        <v>0</v>
      </c>
      <c r="Q892" s="225">
        <v>0</v>
      </c>
      <c r="R892" s="225">
        <f>Q892*H892</f>
        <v>0</v>
      </c>
      <c r="S892" s="225">
        <v>0</v>
      </c>
      <c r="T892" s="226">
        <f>S892*H892</f>
        <v>0</v>
      </c>
      <c r="U892" s="42"/>
      <c r="V892" s="42"/>
      <c r="W892" s="42"/>
      <c r="X892" s="42"/>
      <c r="Y892" s="42"/>
      <c r="Z892" s="42"/>
      <c r="AA892" s="42"/>
      <c r="AB892" s="42"/>
      <c r="AC892" s="42"/>
      <c r="AD892" s="42"/>
      <c r="AE892" s="42"/>
      <c r="AR892" s="227" t="s">
        <v>334</v>
      </c>
      <c r="AT892" s="227" t="s">
        <v>217</v>
      </c>
      <c r="AU892" s="227" t="s">
        <v>85</v>
      </c>
      <c r="AY892" s="20" t="s">
        <v>214</v>
      </c>
      <c r="BE892" s="228">
        <f>IF(N892="základní",J892,0)</f>
        <v>0</v>
      </c>
      <c r="BF892" s="228">
        <f>IF(N892="snížená",J892,0)</f>
        <v>0</v>
      </c>
      <c r="BG892" s="228">
        <f>IF(N892="zákl. přenesená",J892,0)</f>
        <v>0</v>
      </c>
      <c r="BH892" s="228">
        <f>IF(N892="sníž. přenesená",J892,0)</f>
        <v>0</v>
      </c>
      <c r="BI892" s="228">
        <f>IF(N892="nulová",J892,0)</f>
        <v>0</v>
      </c>
      <c r="BJ892" s="20" t="s">
        <v>83</v>
      </c>
      <c r="BK892" s="228">
        <f>ROUND(I892*H892,2)</f>
        <v>0</v>
      </c>
      <c r="BL892" s="20" t="s">
        <v>334</v>
      </c>
      <c r="BM892" s="227" t="s">
        <v>1310</v>
      </c>
    </row>
    <row r="893" s="2" customFormat="1">
      <c r="A893" s="42"/>
      <c r="B893" s="43"/>
      <c r="C893" s="44"/>
      <c r="D893" s="229" t="s">
        <v>223</v>
      </c>
      <c r="E893" s="44"/>
      <c r="F893" s="230" t="s">
        <v>1311</v>
      </c>
      <c r="G893" s="44"/>
      <c r="H893" s="44"/>
      <c r="I893" s="231"/>
      <c r="J893" s="44"/>
      <c r="K893" s="44"/>
      <c r="L893" s="48"/>
      <c r="M893" s="232"/>
      <c r="N893" s="233"/>
      <c r="O893" s="88"/>
      <c r="P893" s="88"/>
      <c r="Q893" s="88"/>
      <c r="R893" s="88"/>
      <c r="S893" s="88"/>
      <c r="T893" s="89"/>
      <c r="U893" s="42"/>
      <c r="V893" s="42"/>
      <c r="W893" s="42"/>
      <c r="X893" s="42"/>
      <c r="Y893" s="42"/>
      <c r="Z893" s="42"/>
      <c r="AA893" s="42"/>
      <c r="AB893" s="42"/>
      <c r="AC893" s="42"/>
      <c r="AD893" s="42"/>
      <c r="AE893" s="42"/>
      <c r="AT893" s="20" t="s">
        <v>223</v>
      </c>
      <c r="AU893" s="20" t="s">
        <v>85</v>
      </c>
    </row>
    <row r="894" s="12" customFormat="1" ht="22.8" customHeight="1">
      <c r="A894" s="12"/>
      <c r="B894" s="200"/>
      <c r="C894" s="201"/>
      <c r="D894" s="202" t="s">
        <v>75</v>
      </c>
      <c r="E894" s="214" t="s">
        <v>676</v>
      </c>
      <c r="F894" s="214" t="s">
        <v>677</v>
      </c>
      <c r="G894" s="201"/>
      <c r="H894" s="201"/>
      <c r="I894" s="204"/>
      <c r="J894" s="215">
        <f>BK894</f>
        <v>0</v>
      </c>
      <c r="K894" s="201"/>
      <c r="L894" s="206"/>
      <c r="M894" s="207"/>
      <c r="N894" s="208"/>
      <c r="O894" s="208"/>
      <c r="P894" s="209">
        <f>SUM(P895:P937)</f>
        <v>0</v>
      </c>
      <c r="Q894" s="208"/>
      <c r="R894" s="209">
        <f>SUM(R895:R937)</f>
        <v>0.034354280000000001</v>
      </c>
      <c r="S894" s="208"/>
      <c r="T894" s="210">
        <f>SUM(T895:T937)</f>
        <v>1.1440600000000001</v>
      </c>
      <c r="U894" s="12"/>
      <c r="V894" s="12"/>
      <c r="W894" s="12"/>
      <c r="X894" s="12"/>
      <c r="Y894" s="12"/>
      <c r="Z894" s="12"/>
      <c r="AA894" s="12"/>
      <c r="AB894" s="12"/>
      <c r="AC894" s="12"/>
      <c r="AD894" s="12"/>
      <c r="AE894" s="12"/>
      <c r="AR894" s="211" t="s">
        <v>85</v>
      </c>
      <c r="AT894" s="212" t="s">
        <v>75</v>
      </c>
      <c r="AU894" s="212" t="s">
        <v>83</v>
      </c>
      <c r="AY894" s="211" t="s">
        <v>214</v>
      </c>
      <c r="BK894" s="213">
        <f>SUM(BK895:BK937)</f>
        <v>0</v>
      </c>
    </row>
    <row r="895" s="2" customFormat="1" ht="16.5" customHeight="1">
      <c r="A895" s="42"/>
      <c r="B895" s="43"/>
      <c r="C895" s="216" t="s">
        <v>741</v>
      </c>
      <c r="D895" s="216" t="s">
        <v>217</v>
      </c>
      <c r="E895" s="217" t="s">
        <v>1312</v>
      </c>
      <c r="F895" s="218" t="s">
        <v>1313</v>
      </c>
      <c r="G895" s="219" t="s">
        <v>230</v>
      </c>
      <c r="H895" s="220">
        <v>44.703000000000003</v>
      </c>
      <c r="I895" s="221"/>
      <c r="J895" s="222">
        <f>ROUND(I895*H895,2)</f>
        <v>0</v>
      </c>
      <c r="K895" s="218" t="s">
        <v>221</v>
      </c>
      <c r="L895" s="48"/>
      <c r="M895" s="223" t="s">
        <v>32</v>
      </c>
      <c r="N895" s="224" t="s">
        <v>47</v>
      </c>
      <c r="O895" s="88"/>
      <c r="P895" s="225">
        <f>O895*H895</f>
        <v>0</v>
      </c>
      <c r="Q895" s="225">
        <v>0</v>
      </c>
      <c r="R895" s="225">
        <f>Q895*H895</f>
        <v>0</v>
      </c>
      <c r="S895" s="225">
        <v>0.02</v>
      </c>
      <c r="T895" s="226">
        <f>S895*H895</f>
        <v>0.89406000000000008</v>
      </c>
      <c r="U895" s="42"/>
      <c r="V895" s="42"/>
      <c r="W895" s="42"/>
      <c r="X895" s="42"/>
      <c r="Y895" s="42"/>
      <c r="Z895" s="42"/>
      <c r="AA895" s="42"/>
      <c r="AB895" s="42"/>
      <c r="AC895" s="42"/>
      <c r="AD895" s="42"/>
      <c r="AE895" s="42"/>
      <c r="AR895" s="227" t="s">
        <v>334</v>
      </c>
      <c r="AT895" s="227" t="s">
        <v>217</v>
      </c>
      <c r="AU895" s="227" t="s">
        <v>85</v>
      </c>
      <c r="AY895" s="20" t="s">
        <v>214</v>
      </c>
      <c r="BE895" s="228">
        <f>IF(N895="základní",J895,0)</f>
        <v>0</v>
      </c>
      <c r="BF895" s="228">
        <f>IF(N895="snížená",J895,0)</f>
        <v>0</v>
      </c>
      <c r="BG895" s="228">
        <f>IF(N895="zákl. přenesená",J895,0)</f>
        <v>0</v>
      </c>
      <c r="BH895" s="228">
        <f>IF(N895="sníž. přenesená",J895,0)</f>
        <v>0</v>
      </c>
      <c r="BI895" s="228">
        <f>IF(N895="nulová",J895,0)</f>
        <v>0</v>
      </c>
      <c r="BJ895" s="20" t="s">
        <v>83</v>
      </c>
      <c r="BK895" s="228">
        <f>ROUND(I895*H895,2)</f>
        <v>0</v>
      </c>
      <c r="BL895" s="20" t="s">
        <v>334</v>
      </c>
      <c r="BM895" s="227" t="s">
        <v>1314</v>
      </c>
    </row>
    <row r="896" s="2" customFormat="1">
      <c r="A896" s="42"/>
      <c r="B896" s="43"/>
      <c r="C896" s="44"/>
      <c r="D896" s="229" t="s">
        <v>223</v>
      </c>
      <c r="E896" s="44"/>
      <c r="F896" s="230" t="s">
        <v>1315</v>
      </c>
      <c r="G896" s="44"/>
      <c r="H896" s="44"/>
      <c r="I896" s="231"/>
      <c r="J896" s="44"/>
      <c r="K896" s="44"/>
      <c r="L896" s="48"/>
      <c r="M896" s="232"/>
      <c r="N896" s="233"/>
      <c r="O896" s="88"/>
      <c r="P896" s="88"/>
      <c r="Q896" s="88"/>
      <c r="R896" s="88"/>
      <c r="S896" s="88"/>
      <c r="T896" s="89"/>
      <c r="U896" s="42"/>
      <c r="V896" s="42"/>
      <c r="W896" s="42"/>
      <c r="X896" s="42"/>
      <c r="Y896" s="42"/>
      <c r="Z896" s="42"/>
      <c r="AA896" s="42"/>
      <c r="AB896" s="42"/>
      <c r="AC896" s="42"/>
      <c r="AD896" s="42"/>
      <c r="AE896" s="42"/>
      <c r="AT896" s="20" t="s">
        <v>223</v>
      </c>
      <c r="AU896" s="20" t="s">
        <v>85</v>
      </c>
    </row>
    <row r="897" s="13" customFormat="1">
      <c r="A897" s="13"/>
      <c r="B897" s="234"/>
      <c r="C897" s="235"/>
      <c r="D897" s="236" t="s">
        <v>225</v>
      </c>
      <c r="E897" s="237" t="s">
        <v>32</v>
      </c>
      <c r="F897" s="238" t="s">
        <v>889</v>
      </c>
      <c r="G897" s="235"/>
      <c r="H897" s="237" t="s">
        <v>32</v>
      </c>
      <c r="I897" s="239"/>
      <c r="J897" s="235"/>
      <c r="K897" s="235"/>
      <c r="L897" s="240"/>
      <c r="M897" s="241"/>
      <c r="N897" s="242"/>
      <c r="O897" s="242"/>
      <c r="P897" s="242"/>
      <c r="Q897" s="242"/>
      <c r="R897" s="242"/>
      <c r="S897" s="242"/>
      <c r="T897" s="243"/>
      <c r="U897" s="13"/>
      <c r="V897" s="13"/>
      <c r="W897" s="13"/>
      <c r="X897" s="13"/>
      <c r="Y897" s="13"/>
      <c r="Z897" s="13"/>
      <c r="AA897" s="13"/>
      <c r="AB897" s="13"/>
      <c r="AC897" s="13"/>
      <c r="AD897" s="13"/>
      <c r="AE897" s="13"/>
      <c r="AT897" s="244" t="s">
        <v>225</v>
      </c>
      <c r="AU897" s="244" t="s">
        <v>85</v>
      </c>
      <c r="AV897" s="13" t="s">
        <v>83</v>
      </c>
      <c r="AW897" s="13" t="s">
        <v>38</v>
      </c>
      <c r="AX897" s="13" t="s">
        <v>76</v>
      </c>
      <c r="AY897" s="244" t="s">
        <v>214</v>
      </c>
    </row>
    <row r="898" s="14" customFormat="1">
      <c r="A898" s="14"/>
      <c r="B898" s="245"/>
      <c r="C898" s="246"/>
      <c r="D898" s="236" t="s">
        <v>225</v>
      </c>
      <c r="E898" s="247" t="s">
        <v>32</v>
      </c>
      <c r="F898" s="248" t="s">
        <v>1316</v>
      </c>
      <c r="G898" s="246"/>
      <c r="H898" s="249">
        <v>11.880000000000001</v>
      </c>
      <c r="I898" s="250"/>
      <c r="J898" s="246"/>
      <c r="K898" s="246"/>
      <c r="L898" s="251"/>
      <c r="M898" s="252"/>
      <c r="N898" s="253"/>
      <c r="O898" s="253"/>
      <c r="P898" s="253"/>
      <c r="Q898" s="253"/>
      <c r="R898" s="253"/>
      <c r="S898" s="253"/>
      <c r="T898" s="254"/>
      <c r="U898" s="14"/>
      <c r="V898" s="14"/>
      <c r="W898" s="14"/>
      <c r="X898" s="14"/>
      <c r="Y898" s="14"/>
      <c r="Z898" s="14"/>
      <c r="AA898" s="14"/>
      <c r="AB898" s="14"/>
      <c r="AC898" s="14"/>
      <c r="AD898" s="14"/>
      <c r="AE898" s="14"/>
      <c r="AT898" s="255" t="s">
        <v>225</v>
      </c>
      <c r="AU898" s="255" t="s">
        <v>85</v>
      </c>
      <c r="AV898" s="14" t="s">
        <v>85</v>
      </c>
      <c r="AW898" s="14" t="s">
        <v>38</v>
      </c>
      <c r="AX898" s="14" t="s">
        <v>76</v>
      </c>
      <c r="AY898" s="255" t="s">
        <v>214</v>
      </c>
    </row>
    <row r="899" s="14" customFormat="1">
      <c r="A899" s="14"/>
      <c r="B899" s="245"/>
      <c r="C899" s="246"/>
      <c r="D899" s="236" t="s">
        <v>225</v>
      </c>
      <c r="E899" s="247" t="s">
        <v>32</v>
      </c>
      <c r="F899" s="248" t="s">
        <v>1317</v>
      </c>
      <c r="G899" s="246"/>
      <c r="H899" s="249">
        <v>1.6200000000000001</v>
      </c>
      <c r="I899" s="250"/>
      <c r="J899" s="246"/>
      <c r="K899" s="246"/>
      <c r="L899" s="251"/>
      <c r="M899" s="252"/>
      <c r="N899" s="253"/>
      <c r="O899" s="253"/>
      <c r="P899" s="253"/>
      <c r="Q899" s="253"/>
      <c r="R899" s="253"/>
      <c r="S899" s="253"/>
      <c r="T899" s="254"/>
      <c r="U899" s="14"/>
      <c r="V899" s="14"/>
      <c r="W899" s="14"/>
      <c r="X899" s="14"/>
      <c r="Y899" s="14"/>
      <c r="Z899" s="14"/>
      <c r="AA899" s="14"/>
      <c r="AB899" s="14"/>
      <c r="AC899" s="14"/>
      <c r="AD899" s="14"/>
      <c r="AE899" s="14"/>
      <c r="AT899" s="255" t="s">
        <v>225</v>
      </c>
      <c r="AU899" s="255" t="s">
        <v>85</v>
      </c>
      <c r="AV899" s="14" t="s">
        <v>85</v>
      </c>
      <c r="AW899" s="14" t="s">
        <v>38</v>
      </c>
      <c r="AX899" s="14" t="s">
        <v>76</v>
      </c>
      <c r="AY899" s="255" t="s">
        <v>214</v>
      </c>
    </row>
    <row r="900" s="13" customFormat="1">
      <c r="A900" s="13"/>
      <c r="B900" s="234"/>
      <c r="C900" s="235"/>
      <c r="D900" s="236" t="s">
        <v>225</v>
      </c>
      <c r="E900" s="237" t="s">
        <v>32</v>
      </c>
      <c r="F900" s="238" t="s">
        <v>893</v>
      </c>
      <c r="G900" s="235"/>
      <c r="H900" s="237" t="s">
        <v>32</v>
      </c>
      <c r="I900" s="239"/>
      <c r="J900" s="235"/>
      <c r="K900" s="235"/>
      <c r="L900" s="240"/>
      <c r="M900" s="241"/>
      <c r="N900" s="242"/>
      <c r="O900" s="242"/>
      <c r="P900" s="242"/>
      <c r="Q900" s="242"/>
      <c r="R900" s="242"/>
      <c r="S900" s="242"/>
      <c r="T900" s="243"/>
      <c r="U900" s="13"/>
      <c r="V900" s="13"/>
      <c r="W900" s="13"/>
      <c r="X900" s="13"/>
      <c r="Y900" s="13"/>
      <c r="Z900" s="13"/>
      <c r="AA900" s="13"/>
      <c r="AB900" s="13"/>
      <c r="AC900" s="13"/>
      <c r="AD900" s="13"/>
      <c r="AE900" s="13"/>
      <c r="AT900" s="244" t="s">
        <v>225</v>
      </c>
      <c r="AU900" s="244" t="s">
        <v>85</v>
      </c>
      <c r="AV900" s="13" t="s">
        <v>83</v>
      </c>
      <c r="AW900" s="13" t="s">
        <v>38</v>
      </c>
      <c r="AX900" s="13" t="s">
        <v>76</v>
      </c>
      <c r="AY900" s="244" t="s">
        <v>214</v>
      </c>
    </row>
    <row r="901" s="14" customFormat="1">
      <c r="A901" s="14"/>
      <c r="B901" s="245"/>
      <c r="C901" s="246"/>
      <c r="D901" s="236" t="s">
        <v>225</v>
      </c>
      <c r="E901" s="247" t="s">
        <v>32</v>
      </c>
      <c r="F901" s="248" t="s">
        <v>1318</v>
      </c>
      <c r="G901" s="246"/>
      <c r="H901" s="249">
        <v>3.6000000000000001</v>
      </c>
      <c r="I901" s="250"/>
      <c r="J901" s="246"/>
      <c r="K901" s="246"/>
      <c r="L901" s="251"/>
      <c r="M901" s="252"/>
      <c r="N901" s="253"/>
      <c r="O901" s="253"/>
      <c r="P901" s="253"/>
      <c r="Q901" s="253"/>
      <c r="R901" s="253"/>
      <c r="S901" s="253"/>
      <c r="T901" s="254"/>
      <c r="U901" s="14"/>
      <c r="V901" s="14"/>
      <c r="W901" s="14"/>
      <c r="X901" s="14"/>
      <c r="Y901" s="14"/>
      <c r="Z901" s="14"/>
      <c r="AA901" s="14"/>
      <c r="AB901" s="14"/>
      <c r="AC901" s="14"/>
      <c r="AD901" s="14"/>
      <c r="AE901" s="14"/>
      <c r="AT901" s="255" t="s">
        <v>225</v>
      </c>
      <c r="AU901" s="255" t="s">
        <v>85</v>
      </c>
      <c r="AV901" s="14" t="s">
        <v>85</v>
      </c>
      <c r="AW901" s="14" t="s">
        <v>38</v>
      </c>
      <c r="AX901" s="14" t="s">
        <v>76</v>
      </c>
      <c r="AY901" s="255" t="s">
        <v>214</v>
      </c>
    </row>
    <row r="902" s="14" customFormat="1">
      <c r="A902" s="14"/>
      <c r="B902" s="245"/>
      <c r="C902" s="246"/>
      <c r="D902" s="236" t="s">
        <v>225</v>
      </c>
      <c r="E902" s="247" t="s">
        <v>32</v>
      </c>
      <c r="F902" s="248" t="s">
        <v>1319</v>
      </c>
      <c r="G902" s="246"/>
      <c r="H902" s="249">
        <v>2.9399999999999999</v>
      </c>
      <c r="I902" s="250"/>
      <c r="J902" s="246"/>
      <c r="K902" s="246"/>
      <c r="L902" s="251"/>
      <c r="M902" s="252"/>
      <c r="N902" s="253"/>
      <c r="O902" s="253"/>
      <c r="P902" s="253"/>
      <c r="Q902" s="253"/>
      <c r="R902" s="253"/>
      <c r="S902" s="253"/>
      <c r="T902" s="254"/>
      <c r="U902" s="14"/>
      <c r="V902" s="14"/>
      <c r="W902" s="14"/>
      <c r="X902" s="14"/>
      <c r="Y902" s="14"/>
      <c r="Z902" s="14"/>
      <c r="AA902" s="14"/>
      <c r="AB902" s="14"/>
      <c r="AC902" s="14"/>
      <c r="AD902" s="14"/>
      <c r="AE902" s="14"/>
      <c r="AT902" s="255" t="s">
        <v>225</v>
      </c>
      <c r="AU902" s="255" t="s">
        <v>85</v>
      </c>
      <c r="AV902" s="14" t="s">
        <v>85</v>
      </c>
      <c r="AW902" s="14" t="s">
        <v>38</v>
      </c>
      <c r="AX902" s="14" t="s">
        <v>76</v>
      </c>
      <c r="AY902" s="255" t="s">
        <v>214</v>
      </c>
    </row>
    <row r="903" s="14" customFormat="1">
      <c r="A903" s="14"/>
      <c r="B903" s="245"/>
      <c r="C903" s="246"/>
      <c r="D903" s="236" t="s">
        <v>225</v>
      </c>
      <c r="E903" s="247" t="s">
        <v>32</v>
      </c>
      <c r="F903" s="248" t="s">
        <v>1320</v>
      </c>
      <c r="G903" s="246"/>
      <c r="H903" s="249">
        <v>2.6400000000000001</v>
      </c>
      <c r="I903" s="250"/>
      <c r="J903" s="246"/>
      <c r="K903" s="246"/>
      <c r="L903" s="251"/>
      <c r="M903" s="252"/>
      <c r="N903" s="253"/>
      <c r="O903" s="253"/>
      <c r="P903" s="253"/>
      <c r="Q903" s="253"/>
      <c r="R903" s="253"/>
      <c r="S903" s="253"/>
      <c r="T903" s="254"/>
      <c r="U903" s="14"/>
      <c r="V903" s="14"/>
      <c r="W903" s="14"/>
      <c r="X903" s="14"/>
      <c r="Y903" s="14"/>
      <c r="Z903" s="14"/>
      <c r="AA903" s="14"/>
      <c r="AB903" s="14"/>
      <c r="AC903" s="14"/>
      <c r="AD903" s="14"/>
      <c r="AE903" s="14"/>
      <c r="AT903" s="255" t="s">
        <v>225</v>
      </c>
      <c r="AU903" s="255" t="s">
        <v>85</v>
      </c>
      <c r="AV903" s="14" t="s">
        <v>85</v>
      </c>
      <c r="AW903" s="14" t="s">
        <v>38</v>
      </c>
      <c r="AX903" s="14" t="s">
        <v>76</v>
      </c>
      <c r="AY903" s="255" t="s">
        <v>214</v>
      </c>
    </row>
    <row r="904" s="14" customFormat="1">
      <c r="A904" s="14"/>
      <c r="B904" s="245"/>
      <c r="C904" s="246"/>
      <c r="D904" s="236" t="s">
        <v>225</v>
      </c>
      <c r="E904" s="247" t="s">
        <v>32</v>
      </c>
      <c r="F904" s="248" t="s">
        <v>1321</v>
      </c>
      <c r="G904" s="246"/>
      <c r="H904" s="249">
        <v>4.5</v>
      </c>
      <c r="I904" s="250"/>
      <c r="J904" s="246"/>
      <c r="K904" s="246"/>
      <c r="L904" s="251"/>
      <c r="M904" s="252"/>
      <c r="N904" s="253"/>
      <c r="O904" s="253"/>
      <c r="P904" s="253"/>
      <c r="Q904" s="253"/>
      <c r="R904" s="253"/>
      <c r="S904" s="253"/>
      <c r="T904" s="254"/>
      <c r="U904" s="14"/>
      <c r="V904" s="14"/>
      <c r="W904" s="14"/>
      <c r="X904" s="14"/>
      <c r="Y904" s="14"/>
      <c r="Z904" s="14"/>
      <c r="AA904" s="14"/>
      <c r="AB904" s="14"/>
      <c r="AC904" s="14"/>
      <c r="AD904" s="14"/>
      <c r="AE904" s="14"/>
      <c r="AT904" s="255" t="s">
        <v>225</v>
      </c>
      <c r="AU904" s="255" t="s">
        <v>85</v>
      </c>
      <c r="AV904" s="14" t="s">
        <v>85</v>
      </c>
      <c r="AW904" s="14" t="s">
        <v>38</v>
      </c>
      <c r="AX904" s="14" t="s">
        <v>76</v>
      </c>
      <c r="AY904" s="255" t="s">
        <v>214</v>
      </c>
    </row>
    <row r="905" s="14" customFormat="1">
      <c r="A905" s="14"/>
      <c r="B905" s="245"/>
      <c r="C905" s="246"/>
      <c r="D905" s="236" t="s">
        <v>225</v>
      </c>
      <c r="E905" s="247" t="s">
        <v>32</v>
      </c>
      <c r="F905" s="248" t="s">
        <v>1322</v>
      </c>
      <c r="G905" s="246"/>
      <c r="H905" s="249">
        <v>2.8799999999999999</v>
      </c>
      <c r="I905" s="250"/>
      <c r="J905" s="246"/>
      <c r="K905" s="246"/>
      <c r="L905" s="251"/>
      <c r="M905" s="252"/>
      <c r="N905" s="253"/>
      <c r="O905" s="253"/>
      <c r="P905" s="253"/>
      <c r="Q905" s="253"/>
      <c r="R905" s="253"/>
      <c r="S905" s="253"/>
      <c r="T905" s="254"/>
      <c r="U905" s="14"/>
      <c r="V905" s="14"/>
      <c r="W905" s="14"/>
      <c r="X905" s="14"/>
      <c r="Y905" s="14"/>
      <c r="Z905" s="14"/>
      <c r="AA905" s="14"/>
      <c r="AB905" s="14"/>
      <c r="AC905" s="14"/>
      <c r="AD905" s="14"/>
      <c r="AE905" s="14"/>
      <c r="AT905" s="255" t="s">
        <v>225</v>
      </c>
      <c r="AU905" s="255" t="s">
        <v>85</v>
      </c>
      <c r="AV905" s="14" t="s">
        <v>85</v>
      </c>
      <c r="AW905" s="14" t="s">
        <v>38</v>
      </c>
      <c r="AX905" s="14" t="s">
        <v>76</v>
      </c>
      <c r="AY905" s="255" t="s">
        <v>214</v>
      </c>
    </row>
    <row r="906" s="14" customFormat="1">
      <c r="A906" s="14"/>
      <c r="B906" s="245"/>
      <c r="C906" s="246"/>
      <c r="D906" s="236" t="s">
        <v>225</v>
      </c>
      <c r="E906" s="247" t="s">
        <v>32</v>
      </c>
      <c r="F906" s="248" t="s">
        <v>1323</v>
      </c>
      <c r="G906" s="246"/>
      <c r="H906" s="249">
        <v>2.25</v>
      </c>
      <c r="I906" s="250"/>
      <c r="J906" s="246"/>
      <c r="K906" s="246"/>
      <c r="L906" s="251"/>
      <c r="M906" s="252"/>
      <c r="N906" s="253"/>
      <c r="O906" s="253"/>
      <c r="P906" s="253"/>
      <c r="Q906" s="253"/>
      <c r="R906" s="253"/>
      <c r="S906" s="253"/>
      <c r="T906" s="254"/>
      <c r="U906" s="14"/>
      <c r="V906" s="14"/>
      <c r="W906" s="14"/>
      <c r="X906" s="14"/>
      <c r="Y906" s="14"/>
      <c r="Z906" s="14"/>
      <c r="AA906" s="14"/>
      <c r="AB906" s="14"/>
      <c r="AC906" s="14"/>
      <c r="AD906" s="14"/>
      <c r="AE906" s="14"/>
      <c r="AT906" s="255" t="s">
        <v>225</v>
      </c>
      <c r="AU906" s="255" t="s">
        <v>85</v>
      </c>
      <c r="AV906" s="14" t="s">
        <v>85</v>
      </c>
      <c r="AW906" s="14" t="s">
        <v>38</v>
      </c>
      <c r="AX906" s="14" t="s">
        <v>76</v>
      </c>
      <c r="AY906" s="255" t="s">
        <v>214</v>
      </c>
    </row>
    <row r="907" s="14" customFormat="1">
      <c r="A907" s="14"/>
      <c r="B907" s="245"/>
      <c r="C907" s="246"/>
      <c r="D907" s="236" t="s">
        <v>225</v>
      </c>
      <c r="E907" s="247" t="s">
        <v>32</v>
      </c>
      <c r="F907" s="248" t="s">
        <v>1324</v>
      </c>
      <c r="G907" s="246"/>
      <c r="H907" s="249">
        <v>1.6830000000000001</v>
      </c>
      <c r="I907" s="250"/>
      <c r="J907" s="246"/>
      <c r="K907" s="246"/>
      <c r="L907" s="251"/>
      <c r="M907" s="252"/>
      <c r="N907" s="253"/>
      <c r="O907" s="253"/>
      <c r="P907" s="253"/>
      <c r="Q907" s="253"/>
      <c r="R907" s="253"/>
      <c r="S907" s="253"/>
      <c r="T907" s="254"/>
      <c r="U907" s="14"/>
      <c r="V907" s="14"/>
      <c r="W907" s="14"/>
      <c r="X907" s="14"/>
      <c r="Y907" s="14"/>
      <c r="Z907" s="14"/>
      <c r="AA907" s="14"/>
      <c r="AB907" s="14"/>
      <c r="AC907" s="14"/>
      <c r="AD907" s="14"/>
      <c r="AE907" s="14"/>
      <c r="AT907" s="255" t="s">
        <v>225</v>
      </c>
      <c r="AU907" s="255" t="s">
        <v>85</v>
      </c>
      <c r="AV907" s="14" t="s">
        <v>85</v>
      </c>
      <c r="AW907" s="14" t="s">
        <v>38</v>
      </c>
      <c r="AX907" s="14" t="s">
        <v>76</v>
      </c>
      <c r="AY907" s="255" t="s">
        <v>214</v>
      </c>
    </row>
    <row r="908" s="14" customFormat="1">
      <c r="A908" s="14"/>
      <c r="B908" s="245"/>
      <c r="C908" s="246"/>
      <c r="D908" s="236" t="s">
        <v>225</v>
      </c>
      <c r="E908" s="247" t="s">
        <v>32</v>
      </c>
      <c r="F908" s="248" t="s">
        <v>1325</v>
      </c>
      <c r="G908" s="246"/>
      <c r="H908" s="249">
        <v>10.710000000000001</v>
      </c>
      <c r="I908" s="250"/>
      <c r="J908" s="246"/>
      <c r="K908" s="246"/>
      <c r="L908" s="251"/>
      <c r="M908" s="252"/>
      <c r="N908" s="253"/>
      <c r="O908" s="253"/>
      <c r="P908" s="253"/>
      <c r="Q908" s="253"/>
      <c r="R908" s="253"/>
      <c r="S908" s="253"/>
      <c r="T908" s="254"/>
      <c r="U908" s="14"/>
      <c r="V908" s="14"/>
      <c r="W908" s="14"/>
      <c r="X908" s="14"/>
      <c r="Y908" s="14"/>
      <c r="Z908" s="14"/>
      <c r="AA908" s="14"/>
      <c r="AB908" s="14"/>
      <c r="AC908" s="14"/>
      <c r="AD908" s="14"/>
      <c r="AE908" s="14"/>
      <c r="AT908" s="255" t="s">
        <v>225</v>
      </c>
      <c r="AU908" s="255" t="s">
        <v>85</v>
      </c>
      <c r="AV908" s="14" t="s">
        <v>85</v>
      </c>
      <c r="AW908" s="14" t="s">
        <v>38</v>
      </c>
      <c r="AX908" s="14" t="s">
        <v>76</v>
      </c>
      <c r="AY908" s="255" t="s">
        <v>214</v>
      </c>
    </row>
    <row r="909" s="15" customFormat="1">
      <c r="A909" s="15"/>
      <c r="B909" s="256"/>
      <c r="C909" s="257"/>
      <c r="D909" s="236" t="s">
        <v>225</v>
      </c>
      <c r="E909" s="258" t="s">
        <v>32</v>
      </c>
      <c r="F909" s="259" t="s">
        <v>256</v>
      </c>
      <c r="G909" s="257"/>
      <c r="H909" s="260">
        <v>44.703000000000003</v>
      </c>
      <c r="I909" s="261"/>
      <c r="J909" s="257"/>
      <c r="K909" s="257"/>
      <c r="L909" s="262"/>
      <c r="M909" s="263"/>
      <c r="N909" s="264"/>
      <c r="O909" s="264"/>
      <c r="P909" s="264"/>
      <c r="Q909" s="264"/>
      <c r="R909" s="264"/>
      <c r="S909" s="264"/>
      <c r="T909" s="265"/>
      <c r="U909" s="15"/>
      <c r="V909" s="15"/>
      <c r="W909" s="15"/>
      <c r="X909" s="15"/>
      <c r="Y909" s="15"/>
      <c r="Z909" s="15"/>
      <c r="AA909" s="15"/>
      <c r="AB909" s="15"/>
      <c r="AC909" s="15"/>
      <c r="AD909" s="15"/>
      <c r="AE909" s="15"/>
      <c r="AT909" s="266" t="s">
        <v>225</v>
      </c>
      <c r="AU909" s="266" t="s">
        <v>85</v>
      </c>
      <c r="AV909" s="15" t="s">
        <v>215</v>
      </c>
      <c r="AW909" s="15" t="s">
        <v>38</v>
      </c>
      <c r="AX909" s="15" t="s">
        <v>83</v>
      </c>
      <c r="AY909" s="266" t="s">
        <v>214</v>
      </c>
    </row>
    <row r="910" s="2" customFormat="1" ht="16.5" customHeight="1">
      <c r="A910" s="42"/>
      <c r="B910" s="43"/>
      <c r="C910" s="216" t="s">
        <v>748</v>
      </c>
      <c r="D910" s="216" t="s">
        <v>217</v>
      </c>
      <c r="E910" s="217" t="s">
        <v>1326</v>
      </c>
      <c r="F910" s="218" t="s">
        <v>1327</v>
      </c>
      <c r="G910" s="219" t="s">
        <v>230</v>
      </c>
      <c r="H910" s="220">
        <v>44.703000000000003</v>
      </c>
      <c r="I910" s="221"/>
      <c r="J910" s="222">
        <f>ROUND(I910*H910,2)</f>
        <v>0</v>
      </c>
      <c r="K910" s="218" t="s">
        <v>221</v>
      </c>
      <c r="L910" s="48"/>
      <c r="M910" s="223" t="s">
        <v>32</v>
      </c>
      <c r="N910" s="224" t="s">
        <v>47</v>
      </c>
      <c r="O910" s="88"/>
      <c r="P910" s="225">
        <f>O910*H910</f>
        <v>0</v>
      </c>
      <c r="Q910" s="225">
        <v>0.00038000000000000002</v>
      </c>
      <c r="R910" s="225">
        <f>Q910*H910</f>
        <v>0.016987140000000001</v>
      </c>
      <c r="S910" s="225">
        <v>0</v>
      </c>
      <c r="T910" s="226">
        <f>S910*H910</f>
        <v>0</v>
      </c>
      <c r="U910" s="42"/>
      <c r="V910" s="42"/>
      <c r="W910" s="42"/>
      <c r="X910" s="42"/>
      <c r="Y910" s="42"/>
      <c r="Z910" s="42"/>
      <c r="AA910" s="42"/>
      <c r="AB910" s="42"/>
      <c r="AC910" s="42"/>
      <c r="AD910" s="42"/>
      <c r="AE910" s="42"/>
      <c r="AR910" s="227" t="s">
        <v>334</v>
      </c>
      <c r="AT910" s="227" t="s">
        <v>217</v>
      </c>
      <c r="AU910" s="227" t="s">
        <v>85</v>
      </c>
      <c r="AY910" s="20" t="s">
        <v>214</v>
      </c>
      <c r="BE910" s="228">
        <f>IF(N910="základní",J910,0)</f>
        <v>0</v>
      </c>
      <c r="BF910" s="228">
        <f>IF(N910="snížená",J910,0)</f>
        <v>0</v>
      </c>
      <c r="BG910" s="228">
        <f>IF(N910="zákl. přenesená",J910,0)</f>
        <v>0</v>
      </c>
      <c r="BH910" s="228">
        <f>IF(N910="sníž. přenesená",J910,0)</f>
        <v>0</v>
      </c>
      <c r="BI910" s="228">
        <f>IF(N910="nulová",J910,0)</f>
        <v>0</v>
      </c>
      <c r="BJ910" s="20" t="s">
        <v>83</v>
      </c>
      <c r="BK910" s="228">
        <f>ROUND(I910*H910,2)</f>
        <v>0</v>
      </c>
      <c r="BL910" s="20" t="s">
        <v>334</v>
      </c>
      <c r="BM910" s="227" t="s">
        <v>1328</v>
      </c>
    </row>
    <row r="911" s="2" customFormat="1">
      <c r="A911" s="42"/>
      <c r="B911" s="43"/>
      <c r="C911" s="44"/>
      <c r="D911" s="229" t="s">
        <v>223</v>
      </c>
      <c r="E911" s="44"/>
      <c r="F911" s="230" t="s">
        <v>1329</v>
      </c>
      <c r="G911" s="44"/>
      <c r="H911" s="44"/>
      <c r="I911" s="231"/>
      <c r="J911" s="44"/>
      <c r="K911" s="44"/>
      <c r="L911" s="48"/>
      <c r="M911" s="232"/>
      <c r="N911" s="233"/>
      <c r="O911" s="88"/>
      <c r="P911" s="88"/>
      <c r="Q911" s="88"/>
      <c r="R911" s="88"/>
      <c r="S911" s="88"/>
      <c r="T911" s="89"/>
      <c r="U911" s="42"/>
      <c r="V911" s="42"/>
      <c r="W911" s="42"/>
      <c r="X911" s="42"/>
      <c r="Y911" s="42"/>
      <c r="Z911" s="42"/>
      <c r="AA911" s="42"/>
      <c r="AB911" s="42"/>
      <c r="AC911" s="42"/>
      <c r="AD911" s="42"/>
      <c r="AE911" s="42"/>
      <c r="AT911" s="20" t="s">
        <v>223</v>
      </c>
      <c r="AU911" s="20" t="s">
        <v>85</v>
      </c>
    </row>
    <row r="912" s="13" customFormat="1">
      <c r="A912" s="13"/>
      <c r="B912" s="234"/>
      <c r="C912" s="235"/>
      <c r="D912" s="236" t="s">
        <v>225</v>
      </c>
      <c r="E912" s="237" t="s">
        <v>32</v>
      </c>
      <c r="F912" s="238" t="s">
        <v>889</v>
      </c>
      <c r="G912" s="235"/>
      <c r="H912" s="237" t="s">
        <v>32</v>
      </c>
      <c r="I912" s="239"/>
      <c r="J912" s="235"/>
      <c r="K912" s="235"/>
      <c r="L912" s="240"/>
      <c r="M912" s="241"/>
      <c r="N912" s="242"/>
      <c r="O912" s="242"/>
      <c r="P912" s="242"/>
      <c r="Q912" s="242"/>
      <c r="R912" s="242"/>
      <c r="S912" s="242"/>
      <c r="T912" s="243"/>
      <c r="U912" s="13"/>
      <c r="V912" s="13"/>
      <c r="W912" s="13"/>
      <c r="X912" s="13"/>
      <c r="Y912" s="13"/>
      <c r="Z912" s="13"/>
      <c r="AA912" s="13"/>
      <c r="AB912" s="13"/>
      <c r="AC912" s="13"/>
      <c r="AD912" s="13"/>
      <c r="AE912" s="13"/>
      <c r="AT912" s="244" t="s">
        <v>225</v>
      </c>
      <c r="AU912" s="244" t="s">
        <v>85</v>
      </c>
      <c r="AV912" s="13" t="s">
        <v>83</v>
      </c>
      <c r="AW912" s="13" t="s">
        <v>38</v>
      </c>
      <c r="AX912" s="13" t="s">
        <v>76</v>
      </c>
      <c r="AY912" s="244" t="s">
        <v>214</v>
      </c>
    </row>
    <row r="913" s="14" customFormat="1">
      <c r="A913" s="14"/>
      <c r="B913" s="245"/>
      <c r="C913" s="246"/>
      <c r="D913" s="236" t="s">
        <v>225</v>
      </c>
      <c r="E913" s="247" t="s">
        <v>32</v>
      </c>
      <c r="F913" s="248" t="s">
        <v>1316</v>
      </c>
      <c r="G913" s="246"/>
      <c r="H913" s="249">
        <v>11.880000000000001</v>
      </c>
      <c r="I913" s="250"/>
      <c r="J913" s="246"/>
      <c r="K913" s="246"/>
      <c r="L913" s="251"/>
      <c r="M913" s="252"/>
      <c r="N913" s="253"/>
      <c r="O913" s="253"/>
      <c r="P913" s="253"/>
      <c r="Q913" s="253"/>
      <c r="R913" s="253"/>
      <c r="S913" s="253"/>
      <c r="T913" s="254"/>
      <c r="U913" s="14"/>
      <c r="V913" s="14"/>
      <c r="W913" s="14"/>
      <c r="X913" s="14"/>
      <c r="Y913" s="14"/>
      <c r="Z913" s="14"/>
      <c r="AA913" s="14"/>
      <c r="AB913" s="14"/>
      <c r="AC913" s="14"/>
      <c r="AD913" s="14"/>
      <c r="AE913" s="14"/>
      <c r="AT913" s="255" t="s">
        <v>225</v>
      </c>
      <c r="AU913" s="255" t="s">
        <v>85</v>
      </c>
      <c r="AV913" s="14" t="s">
        <v>85</v>
      </c>
      <c r="AW913" s="14" t="s">
        <v>38</v>
      </c>
      <c r="AX913" s="14" t="s">
        <v>76</v>
      </c>
      <c r="AY913" s="255" t="s">
        <v>214</v>
      </c>
    </row>
    <row r="914" s="14" customFormat="1">
      <c r="A914" s="14"/>
      <c r="B914" s="245"/>
      <c r="C914" s="246"/>
      <c r="D914" s="236" t="s">
        <v>225</v>
      </c>
      <c r="E914" s="247" t="s">
        <v>32</v>
      </c>
      <c r="F914" s="248" t="s">
        <v>1317</v>
      </c>
      <c r="G914" s="246"/>
      <c r="H914" s="249">
        <v>1.6200000000000001</v>
      </c>
      <c r="I914" s="250"/>
      <c r="J914" s="246"/>
      <c r="K914" s="246"/>
      <c r="L914" s="251"/>
      <c r="M914" s="252"/>
      <c r="N914" s="253"/>
      <c r="O914" s="253"/>
      <c r="P914" s="253"/>
      <c r="Q914" s="253"/>
      <c r="R914" s="253"/>
      <c r="S914" s="253"/>
      <c r="T914" s="254"/>
      <c r="U914" s="14"/>
      <c r="V914" s="14"/>
      <c r="W914" s="14"/>
      <c r="X914" s="14"/>
      <c r="Y914" s="14"/>
      <c r="Z914" s="14"/>
      <c r="AA914" s="14"/>
      <c r="AB914" s="14"/>
      <c r="AC914" s="14"/>
      <c r="AD914" s="14"/>
      <c r="AE914" s="14"/>
      <c r="AT914" s="255" t="s">
        <v>225</v>
      </c>
      <c r="AU914" s="255" t="s">
        <v>85</v>
      </c>
      <c r="AV914" s="14" t="s">
        <v>85</v>
      </c>
      <c r="AW914" s="14" t="s">
        <v>38</v>
      </c>
      <c r="AX914" s="14" t="s">
        <v>76</v>
      </c>
      <c r="AY914" s="255" t="s">
        <v>214</v>
      </c>
    </row>
    <row r="915" s="13" customFormat="1">
      <c r="A915" s="13"/>
      <c r="B915" s="234"/>
      <c r="C915" s="235"/>
      <c r="D915" s="236" t="s">
        <v>225</v>
      </c>
      <c r="E915" s="237" t="s">
        <v>32</v>
      </c>
      <c r="F915" s="238" t="s">
        <v>893</v>
      </c>
      <c r="G915" s="235"/>
      <c r="H915" s="237" t="s">
        <v>32</v>
      </c>
      <c r="I915" s="239"/>
      <c r="J915" s="235"/>
      <c r="K915" s="235"/>
      <c r="L915" s="240"/>
      <c r="M915" s="241"/>
      <c r="N915" s="242"/>
      <c r="O915" s="242"/>
      <c r="P915" s="242"/>
      <c r="Q915" s="242"/>
      <c r="R915" s="242"/>
      <c r="S915" s="242"/>
      <c r="T915" s="243"/>
      <c r="U915" s="13"/>
      <c r="V915" s="13"/>
      <c r="W915" s="13"/>
      <c r="X915" s="13"/>
      <c r="Y915" s="13"/>
      <c r="Z915" s="13"/>
      <c r="AA915" s="13"/>
      <c r="AB915" s="13"/>
      <c r="AC915" s="13"/>
      <c r="AD915" s="13"/>
      <c r="AE915" s="13"/>
      <c r="AT915" s="244" t="s">
        <v>225</v>
      </c>
      <c r="AU915" s="244" t="s">
        <v>85</v>
      </c>
      <c r="AV915" s="13" t="s">
        <v>83</v>
      </c>
      <c r="AW915" s="13" t="s">
        <v>38</v>
      </c>
      <c r="AX915" s="13" t="s">
        <v>76</v>
      </c>
      <c r="AY915" s="244" t="s">
        <v>214</v>
      </c>
    </row>
    <row r="916" s="14" customFormat="1">
      <c r="A916" s="14"/>
      <c r="B916" s="245"/>
      <c r="C916" s="246"/>
      <c r="D916" s="236" t="s">
        <v>225</v>
      </c>
      <c r="E916" s="247" t="s">
        <v>32</v>
      </c>
      <c r="F916" s="248" t="s">
        <v>1318</v>
      </c>
      <c r="G916" s="246"/>
      <c r="H916" s="249">
        <v>3.6000000000000001</v>
      </c>
      <c r="I916" s="250"/>
      <c r="J916" s="246"/>
      <c r="K916" s="246"/>
      <c r="L916" s="251"/>
      <c r="M916" s="252"/>
      <c r="N916" s="253"/>
      <c r="O916" s="253"/>
      <c r="P916" s="253"/>
      <c r="Q916" s="253"/>
      <c r="R916" s="253"/>
      <c r="S916" s="253"/>
      <c r="T916" s="254"/>
      <c r="U916" s="14"/>
      <c r="V916" s="14"/>
      <c r="W916" s="14"/>
      <c r="X916" s="14"/>
      <c r="Y916" s="14"/>
      <c r="Z916" s="14"/>
      <c r="AA916" s="14"/>
      <c r="AB916" s="14"/>
      <c r="AC916" s="14"/>
      <c r="AD916" s="14"/>
      <c r="AE916" s="14"/>
      <c r="AT916" s="255" t="s">
        <v>225</v>
      </c>
      <c r="AU916" s="255" t="s">
        <v>85</v>
      </c>
      <c r="AV916" s="14" t="s">
        <v>85</v>
      </c>
      <c r="AW916" s="14" t="s">
        <v>38</v>
      </c>
      <c r="AX916" s="14" t="s">
        <v>76</v>
      </c>
      <c r="AY916" s="255" t="s">
        <v>214</v>
      </c>
    </row>
    <row r="917" s="14" customFormat="1">
      <c r="A917" s="14"/>
      <c r="B917" s="245"/>
      <c r="C917" s="246"/>
      <c r="D917" s="236" t="s">
        <v>225</v>
      </c>
      <c r="E917" s="247" t="s">
        <v>32</v>
      </c>
      <c r="F917" s="248" t="s">
        <v>1319</v>
      </c>
      <c r="G917" s="246"/>
      <c r="H917" s="249">
        <v>2.9399999999999999</v>
      </c>
      <c r="I917" s="250"/>
      <c r="J917" s="246"/>
      <c r="K917" s="246"/>
      <c r="L917" s="251"/>
      <c r="M917" s="252"/>
      <c r="N917" s="253"/>
      <c r="O917" s="253"/>
      <c r="P917" s="253"/>
      <c r="Q917" s="253"/>
      <c r="R917" s="253"/>
      <c r="S917" s="253"/>
      <c r="T917" s="254"/>
      <c r="U917" s="14"/>
      <c r="V917" s="14"/>
      <c r="W917" s="14"/>
      <c r="X917" s="14"/>
      <c r="Y917" s="14"/>
      <c r="Z917" s="14"/>
      <c r="AA917" s="14"/>
      <c r="AB917" s="14"/>
      <c r="AC917" s="14"/>
      <c r="AD917" s="14"/>
      <c r="AE917" s="14"/>
      <c r="AT917" s="255" t="s">
        <v>225</v>
      </c>
      <c r="AU917" s="255" t="s">
        <v>85</v>
      </c>
      <c r="AV917" s="14" t="s">
        <v>85</v>
      </c>
      <c r="AW917" s="14" t="s">
        <v>38</v>
      </c>
      <c r="AX917" s="14" t="s">
        <v>76</v>
      </c>
      <c r="AY917" s="255" t="s">
        <v>214</v>
      </c>
    </row>
    <row r="918" s="14" customFormat="1">
      <c r="A918" s="14"/>
      <c r="B918" s="245"/>
      <c r="C918" s="246"/>
      <c r="D918" s="236" t="s">
        <v>225</v>
      </c>
      <c r="E918" s="247" t="s">
        <v>32</v>
      </c>
      <c r="F918" s="248" t="s">
        <v>1320</v>
      </c>
      <c r="G918" s="246"/>
      <c r="H918" s="249">
        <v>2.6400000000000001</v>
      </c>
      <c r="I918" s="250"/>
      <c r="J918" s="246"/>
      <c r="K918" s="246"/>
      <c r="L918" s="251"/>
      <c r="M918" s="252"/>
      <c r="N918" s="253"/>
      <c r="O918" s="253"/>
      <c r="P918" s="253"/>
      <c r="Q918" s="253"/>
      <c r="R918" s="253"/>
      <c r="S918" s="253"/>
      <c r="T918" s="254"/>
      <c r="U918" s="14"/>
      <c r="V918" s="14"/>
      <c r="W918" s="14"/>
      <c r="X918" s="14"/>
      <c r="Y918" s="14"/>
      <c r="Z918" s="14"/>
      <c r="AA918" s="14"/>
      <c r="AB918" s="14"/>
      <c r="AC918" s="14"/>
      <c r="AD918" s="14"/>
      <c r="AE918" s="14"/>
      <c r="AT918" s="255" t="s">
        <v>225</v>
      </c>
      <c r="AU918" s="255" t="s">
        <v>85</v>
      </c>
      <c r="AV918" s="14" t="s">
        <v>85</v>
      </c>
      <c r="AW918" s="14" t="s">
        <v>38</v>
      </c>
      <c r="AX918" s="14" t="s">
        <v>76</v>
      </c>
      <c r="AY918" s="255" t="s">
        <v>214</v>
      </c>
    </row>
    <row r="919" s="14" customFormat="1">
      <c r="A919" s="14"/>
      <c r="B919" s="245"/>
      <c r="C919" s="246"/>
      <c r="D919" s="236" t="s">
        <v>225</v>
      </c>
      <c r="E919" s="247" t="s">
        <v>32</v>
      </c>
      <c r="F919" s="248" t="s">
        <v>1321</v>
      </c>
      <c r="G919" s="246"/>
      <c r="H919" s="249">
        <v>4.5</v>
      </c>
      <c r="I919" s="250"/>
      <c r="J919" s="246"/>
      <c r="K919" s="246"/>
      <c r="L919" s="251"/>
      <c r="M919" s="252"/>
      <c r="N919" s="253"/>
      <c r="O919" s="253"/>
      <c r="P919" s="253"/>
      <c r="Q919" s="253"/>
      <c r="R919" s="253"/>
      <c r="S919" s="253"/>
      <c r="T919" s="254"/>
      <c r="U919" s="14"/>
      <c r="V919" s="14"/>
      <c r="W919" s="14"/>
      <c r="X919" s="14"/>
      <c r="Y919" s="14"/>
      <c r="Z919" s="14"/>
      <c r="AA919" s="14"/>
      <c r="AB919" s="14"/>
      <c r="AC919" s="14"/>
      <c r="AD919" s="14"/>
      <c r="AE919" s="14"/>
      <c r="AT919" s="255" t="s">
        <v>225</v>
      </c>
      <c r="AU919" s="255" t="s">
        <v>85</v>
      </c>
      <c r="AV919" s="14" t="s">
        <v>85</v>
      </c>
      <c r="AW919" s="14" t="s">
        <v>38</v>
      </c>
      <c r="AX919" s="14" t="s">
        <v>76</v>
      </c>
      <c r="AY919" s="255" t="s">
        <v>214</v>
      </c>
    </row>
    <row r="920" s="14" customFormat="1">
      <c r="A920" s="14"/>
      <c r="B920" s="245"/>
      <c r="C920" s="246"/>
      <c r="D920" s="236" t="s">
        <v>225</v>
      </c>
      <c r="E920" s="247" t="s">
        <v>32</v>
      </c>
      <c r="F920" s="248" t="s">
        <v>1322</v>
      </c>
      <c r="G920" s="246"/>
      <c r="H920" s="249">
        <v>2.8799999999999999</v>
      </c>
      <c r="I920" s="250"/>
      <c r="J920" s="246"/>
      <c r="K920" s="246"/>
      <c r="L920" s="251"/>
      <c r="M920" s="252"/>
      <c r="N920" s="253"/>
      <c r="O920" s="253"/>
      <c r="P920" s="253"/>
      <c r="Q920" s="253"/>
      <c r="R920" s="253"/>
      <c r="S920" s="253"/>
      <c r="T920" s="254"/>
      <c r="U920" s="14"/>
      <c r="V920" s="14"/>
      <c r="W920" s="14"/>
      <c r="X920" s="14"/>
      <c r="Y920" s="14"/>
      <c r="Z920" s="14"/>
      <c r="AA920" s="14"/>
      <c r="AB920" s="14"/>
      <c r="AC920" s="14"/>
      <c r="AD920" s="14"/>
      <c r="AE920" s="14"/>
      <c r="AT920" s="255" t="s">
        <v>225</v>
      </c>
      <c r="AU920" s="255" t="s">
        <v>85</v>
      </c>
      <c r="AV920" s="14" t="s">
        <v>85</v>
      </c>
      <c r="AW920" s="14" t="s">
        <v>38</v>
      </c>
      <c r="AX920" s="14" t="s">
        <v>76</v>
      </c>
      <c r="AY920" s="255" t="s">
        <v>214</v>
      </c>
    </row>
    <row r="921" s="14" customFormat="1">
      <c r="A921" s="14"/>
      <c r="B921" s="245"/>
      <c r="C921" s="246"/>
      <c r="D921" s="236" t="s">
        <v>225</v>
      </c>
      <c r="E921" s="247" t="s">
        <v>32</v>
      </c>
      <c r="F921" s="248" t="s">
        <v>1323</v>
      </c>
      <c r="G921" s="246"/>
      <c r="H921" s="249">
        <v>2.25</v>
      </c>
      <c r="I921" s="250"/>
      <c r="J921" s="246"/>
      <c r="K921" s="246"/>
      <c r="L921" s="251"/>
      <c r="M921" s="252"/>
      <c r="N921" s="253"/>
      <c r="O921" s="253"/>
      <c r="P921" s="253"/>
      <c r="Q921" s="253"/>
      <c r="R921" s="253"/>
      <c r="S921" s="253"/>
      <c r="T921" s="254"/>
      <c r="U921" s="14"/>
      <c r="V921" s="14"/>
      <c r="W921" s="14"/>
      <c r="X921" s="14"/>
      <c r="Y921" s="14"/>
      <c r="Z921" s="14"/>
      <c r="AA921" s="14"/>
      <c r="AB921" s="14"/>
      <c r="AC921" s="14"/>
      <c r="AD921" s="14"/>
      <c r="AE921" s="14"/>
      <c r="AT921" s="255" t="s">
        <v>225</v>
      </c>
      <c r="AU921" s="255" t="s">
        <v>85</v>
      </c>
      <c r="AV921" s="14" t="s">
        <v>85</v>
      </c>
      <c r="AW921" s="14" t="s">
        <v>38</v>
      </c>
      <c r="AX921" s="14" t="s">
        <v>76</v>
      </c>
      <c r="AY921" s="255" t="s">
        <v>214</v>
      </c>
    </row>
    <row r="922" s="14" customFormat="1">
      <c r="A922" s="14"/>
      <c r="B922" s="245"/>
      <c r="C922" s="246"/>
      <c r="D922" s="236" t="s">
        <v>225</v>
      </c>
      <c r="E922" s="247" t="s">
        <v>32</v>
      </c>
      <c r="F922" s="248" t="s">
        <v>1324</v>
      </c>
      <c r="G922" s="246"/>
      <c r="H922" s="249">
        <v>1.6830000000000001</v>
      </c>
      <c r="I922" s="250"/>
      <c r="J922" s="246"/>
      <c r="K922" s="246"/>
      <c r="L922" s="251"/>
      <c r="M922" s="252"/>
      <c r="N922" s="253"/>
      <c r="O922" s="253"/>
      <c r="P922" s="253"/>
      <c r="Q922" s="253"/>
      <c r="R922" s="253"/>
      <c r="S922" s="253"/>
      <c r="T922" s="254"/>
      <c r="U922" s="14"/>
      <c r="V922" s="14"/>
      <c r="W922" s="14"/>
      <c r="X922" s="14"/>
      <c r="Y922" s="14"/>
      <c r="Z922" s="14"/>
      <c r="AA922" s="14"/>
      <c r="AB922" s="14"/>
      <c r="AC922" s="14"/>
      <c r="AD922" s="14"/>
      <c r="AE922" s="14"/>
      <c r="AT922" s="255" t="s">
        <v>225</v>
      </c>
      <c r="AU922" s="255" t="s">
        <v>85</v>
      </c>
      <c r="AV922" s="14" t="s">
        <v>85</v>
      </c>
      <c r="AW922" s="14" t="s">
        <v>38</v>
      </c>
      <c r="AX922" s="14" t="s">
        <v>76</v>
      </c>
      <c r="AY922" s="255" t="s">
        <v>214</v>
      </c>
    </row>
    <row r="923" s="14" customFormat="1">
      <c r="A923" s="14"/>
      <c r="B923" s="245"/>
      <c r="C923" s="246"/>
      <c r="D923" s="236" t="s">
        <v>225</v>
      </c>
      <c r="E923" s="247" t="s">
        <v>32</v>
      </c>
      <c r="F923" s="248" t="s">
        <v>1325</v>
      </c>
      <c r="G923" s="246"/>
      <c r="H923" s="249">
        <v>10.710000000000001</v>
      </c>
      <c r="I923" s="250"/>
      <c r="J923" s="246"/>
      <c r="K923" s="246"/>
      <c r="L923" s="251"/>
      <c r="M923" s="252"/>
      <c r="N923" s="253"/>
      <c r="O923" s="253"/>
      <c r="P923" s="253"/>
      <c r="Q923" s="253"/>
      <c r="R923" s="253"/>
      <c r="S923" s="253"/>
      <c r="T923" s="254"/>
      <c r="U923" s="14"/>
      <c r="V923" s="14"/>
      <c r="W923" s="14"/>
      <c r="X923" s="14"/>
      <c r="Y923" s="14"/>
      <c r="Z923" s="14"/>
      <c r="AA923" s="14"/>
      <c r="AB923" s="14"/>
      <c r="AC923" s="14"/>
      <c r="AD923" s="14"/>
      <c r="AE923" s="14"/>
      <c r="AT923" s="255" t="s">
        <v>225</v>
      </c>
      <c r="AU923" s="255" t="s">
        <v>85</v>
      </c>
      <c r="AV923" s="14" t="s">
        <v>85</v>
      </c>
      <c r="AW923" s="14" t="s">
        <v>38</v>
      </c>
      <c r="AX923" s="14" t="s">
        <v>76</v>
      </c>
      <c r="AY923" s="255" t="s">
        <v>214</v>
      </c>
    </row>
    <row r="924" s="15" customFormat="1">
      <c r="A924" s="15"/>
      <c r="B924" s="256"/>
      <c r="C924" s="257"/>
      <c r="D924" s="236" t="s">
        <v>225</v>
      </c>
      <c r="E924" s="258" t="s">
        <v>32</v>
      </c>
      <c r="F924" s="259" t="s">
        <v>256</v>
      </c>
      <c r="G924" s="257"/>
      <c r="H924" s="260">
        <v>44.703000000000003</v>
      </c>
      <c r="I924" s="261"/>
      <c r="J924" s="257"/>
      <c r="K924" s="257"/>
      <c r="L924" s="262"/>
      <c r="M924" s="263"/>
      <c r="N924" s="264"/>
      <c r="O924" s="264"/>
      <c r="P924" s="264"/>
      <c r="Q924" s="264"/>
      <c r="R924" s="264"/>
      <c r="S924" s="264"/>
      <c r="T924" s="265"/>
      <c r="U924" s="15"/>
      <c r="V924" s="15"/>
      <c r="W924" s="15"/>
      <c r="X924" s="15"/>
      <c r="Y924" s="15"/>
      <c r="Z924" s="15"/>
      <c r="AA924" s="15"/>
      <c r="AB924" s="15"/>
      <c r="AC924" s="15"/>
      <c r="AD924" s="15"/>
      <c r="AE924" s="15"/>
      <c r="AT924" s="266" t="s">
        <v>225</v>
      </c>
      <c r="AU924" s="266" t="s">
        <v>85</v>
      </c>
      <c r="AV924" s="15" t="s">
        <v>215</v>
      </c>
      <c r="AW924" s="15" t="s">
        <v>38</v>
      </c>
      <c r="AX924" s="15" t="s">
        <v>83</v>
      </c>
      <c r="AY924" s="266" t="s">
        <v>214</v>
      </c>
    </row>
    <row r="925" s="2" customFormat="1" ht="16.5" customHeight="1">
      <c r="A925" s="42"/>
      <c r="B925" s="43"/>
      <c r="C925" s="216" t="s">
        <v>755</v>
      </c>
      <c r="D925" s="216" t="s">
        <v>217</v>
      </c>
      <c r="E925" s="217" t="s">
        <v>1330</v>
      </c>
      <c r="F925" s="218" t="s">
        <v>1331</v>
      </c>
      <c r="G925" s="219" t="s">
        <v>230</v>
      </c>
      <c r="H925" s="220">
        <v>44.703000000000003</v>
      </c>
      <c r="I925" s="221"/>
      <c r="J925" s="222">
        <f>ROUND(I925*H925,2)</f>
        <v>0</v>
      </c>
      <c r="K925" s="218" t="s">
        <v>32</v>
      </c>
      <c r="L925" s="48"/>
      <c r="M925" s="223" t="s">
        <v>32</v>
      </c>
      <c r="N925" s="224" t="s">
        <v>47</v>
      </c>
      <c r="O925" s="88"/>
      <c r="P925" s="225">
        <f>O925*H925</f>
        <v>0</v>
      </c>
      <c r="Q925" s="225">
        <v>0.00038000000000000002</v>
      </c>
      <c r="R925" s="225">
        <f>Q925*H925</f>
        <v>0.016987140000000001</v>
      </c>
      <c r="S925" s="225">
        <v>0</v>
      </c>
      <c r="T925" s="226">
        <f>S925*H925</f>
        <v>0</v>
      </c>
      <c r="U925" s="42"/>
      <c r="V925" s="42"/>
      <c r="W925" s="42"/>
      <c r="X925" s="42"/>
      <c r="Y925" s="42"/>
      <c r="Z925" s="42"/>
      <c r="AA925" s="42"/>
      <c r="AB925" s="42"/>
      <c r="AC925" s="42"/>
      <c r="AD925" s="42"/>
      <c r="AE925" s="42"/>
      <c r="AR925" s="227" t="s">
        <v>334</v>
      </c>
      <c r="AT925" s="227" t="s">
        <v>217</v>
      </c>
      <c r="AU925" s="227" t="s">
        <v>85</v>
      </c>
      <c r="AY925" s="20" t="s">
        <v>214</v>
      </c>
      <c r="BE925" s="228">
        <f>IF(N925="základní",J925,0)</f>
        <v>0</v>
      </c>
      <c r="BF925" s="228">
        <f>IF(N925="snížená",J925,0)</f>
        <v>0</v>
      </c>
      <c r="BG925" s="228">
        <f>IF(N925="zákl. přenesená",J925,0)</f>
        <v>0</v>
      </c>
      <c r="BH925" s="228">
        <f>IF(N925="sníž. přenesená",J925,0)</f>
        <v>0</v>
      </c>
      <c r="BI925" s="228">
        <f>IF(N925="nulová",J925,0)</f>
        <v>0</v>
      </c>
      <c r="BJ925" s="20" t="s">
        <v>83</v>
      </c>
      <c r="BK925" s="228">
        <f>ROUND(I925*H925,2)</f>
        <v>0</v>
      </c>
      <c r="BL925" s="20" t="s">
        <v>334</v>
      </c>
      <c r="BM925" s="227" t="s">
        <v>1332</v>
      </c>
    </row>
    <row r="926" s="2" customFormat="1">
      <c r="A926" s="42"/>
      <c r="B926" s="43"/>
      <c r="C926" s="44"/>
      <c r="D926" s="236" t="s">
        <v>283</v>
      </c>
      <c r="E926" s="44"/>
      <c r="F926" s="267" t="s">
        <v>1333</v>
      </c>
      <c r="G926" s="44"/>
      <c r="H926" s="44"/>
      <c r="I926" s="231"/>
      <c r="J926" s="44"/>
      <c r="K926" s="44"/>
      <c r="L926" s="48"/>
      <c r="M926" s="232"/>
      <c r="N926" s="233"/>
      <c r="O926" s="88"/>
      <c r="P926" s="88"/>
      <c r="Q926" s="88"/>
      <c r="R926" s="88"/>
      <c r="S926" s="88"/>
      <c r="T926" s="89"/>
      <c r="U926" s="42"/>
      <c r="V926" s="42"/>
      <c r="W926" s="42"/>
      <c r="X926" s="42"/>
      <c r="Y926" s="42"/>
      <c r="Z926" s="42"/>
      <c r="AA926" s="42"/>
      <c r="AB926" s="42"/>
      <c r="AC926" s="42"/>
      <c r="AD926" s="42"/>
      <c r="AE926" s="42"/>
      <c r="AT926" s="20" t="s">
        <v>283</v>
      </c>
      <c r="AU926" s="20" t="s">
        <v>85</v>
      </c>
    </row>
    <row r="927" s="2" customFormat="1" ht="21.75" customHeight="1">
      <c r="A927" s="42"/>
      <c r="B927" s="43"/>
      <c r="C927" s="216" t="s">
        <v>760</v>
      </c>
      <c r="D927" s="216" t="s">
        <v>217</v>
      </c>
      <c r="E927" s="217" t="s">
        <v>1334</v>
      </c>
      <c r="F927" s="218" t="s">
        <v>1335</v>
      </c>
      <c r="G927" s="219" t="s">
        <v>670</v>
      </c>
      <c r="H927" s="220">
        <v>1</v>
      </c>
      <c r="I927" s="221"/>
      <c r="J927" s="222">
        <f>ROUND(I927*H927,2)</f>
        <v>0</v>
      </c>
      <c r="K927" s="218" t="s">
        <v>32</v>
      </c>
      <c r="L927" s="48"/>
      <c r="M927" s="223" t="s">
        <v>32</v>
      </c>
      <c r="N927" s="224" t="s">
        <v>47</v>
      </c>
      <c r="O927" s="88"/>
      <c r="P927" s="225">
        <f>O927*H927</f>
        <v>0</v>
      </c>
      <c r="Q927" s="225">
        <v>0.00038000000000000002</v>
      </c>
      <c r="R927" s="225">
        <f>Q927*H927</f>
        <v>0.00038000000000000002</v>
      </c>
      <c r="S927" s="225">
        <v>0</v>
      </c>
      <c r="T927" s="226">
        <f>S927*H927</f>
        <v>0</v>
      </c>
      <c r="U927" s="42"/>
      <c r="V927" s="42"/>
      <c r="W927" s="42"/>
      <c r="X927" s="42"/>
      <c r="Y927" s="42"/>
      <c r="Z927" s="42"/>
      <c r="AA927" s="42"/>
      <c r="AB927" s="42"/>
      <c r="AC927" s="42"/>
      <c r="AD927" s="42"/>
      <c r="AE927" s="42"/>
      <c r="AR927" s="227" t="s">
        <v>334</v>
      </c>
      <c r="AT927" s="227" t="s">
        <v>217</v>
      </c>
      <c r="AU927" s="227" t="s">
        <v>85</v>
      </c>
      <c r="AY927" s="20" t="s">
        <v>214</v>
      </c>
      <c r="BE927" s="228">
        <f>IF(N927="základní",J927,0)</f>
        <v>0</v>
      </c>
      <c r="BF927" s="228">
        <f>IF(N927="snížená",J927,0)</f>
        <v>0</v>
      </c>
      <c r="BG927" s="228">
        <f>IF(N927="zákl. přenesená",J927,0)</f>
        <v>0</v>
      </c>
      <c r="BH927" s="228">
        <f>IF(N927="sníž. přenesená",J927,0)</f>
        <v>0</v>
      </c>
      <c r="BI927" s="228">
        <f>IF(N927="nulová",J927,0)</f>
        <v>0</v>
      </c>
      <c r="BJ927" s="20" t="s">
        <v>83</v>
      </c>
      <c r="BK927" s="228">
        <f>ROUND(I927*H927,2)</f>
        <v>0</v>
      </c>
      <c r="BL927" s="20" t="s">
        <v>334</v>
      </c>
      <c r="BM927" s="227" t="s">
        <v>1336</v>
      </c>
    </row>
    <row r="928" s="2" customFormat="1" ht="33" customHeight="1">
      <c r="A928" s="42"/>
      <c r="B928" s="43"/>
      <c r="C928" s="216" t="s">
        <v>766</v>
      </c>
      <c r="D928" s="216" t="s">
        <v>217</v>
      </c>
      <c r="E928" s="217" t="s">
        <v>1337</v>
      </c>
      <c r="F928" s="218" t="s">
        <v>1338</v>
      </c>
      <c r="G928" s="219" t="s">
        <v>1218</v>
      </c>
      <c r="H928" s="220">
        <v>200</v>
      </c>
      <c r="I928" s="221"/>
      <c r="J928" s="222">
        <f>ROUND(I928*H928,2)</f>
        <v>0</v>
      </c>
      <c r="K928" s="218" t="s">
        <v>221</v>
      </c>
      <c r="L928" s="48"/>
      <c r="M928" s="223" t="s">
        <v>32</v>
      </c>
      <c r="N928" s="224" t="s">
        <v>47</v>
      </c>
      <c r="O928" s="88"/>
      <c r="P928" s="225">
        <f>O928*H928</f>
        <v>0</v>
      </c>
      <c r="Q928" s="225">
        <v>0</v>
      </c>
      <c r="R928" s="225">
        <f>Q928*H928</f>
        <v>0</v>
      </c>
      <c r="S928" s="225">
        <v>0.001</v>
      </c>
      <c r="T928" s="226">
        <f>S928*H928</f>
        <v>0.20000000000000001</v>
      </c>
      <c r="U928" s="42"/>
      <c r="V928" s="42"/>
      <c r="W928" s="42"/>
      <c r="X928" s="42"/>
      <c r="Y928" s="42"/>
      <c r="Z928" s="42"/>
      <c r="AA928" s="42"/>
      <c r="AB928" s="42"/>
      <c r="AC928" s="42"/>
      <c r="AD928" s="42"/>
      <c r="AE928" s="42"/>
      <c r="AR928" s="227" t="s">
        <v>334</v>
      </c>
      <c r="AT928" s="227" t="s">
        <v>217</v>
      </c>
      <c r="AU928" s="227" t="s">
        <v>85</v>
      </c>
      <c r="AY928" s="20" t="s">
        <v>214</v>
      </c>
      <c r="BE928" s="228">
        <f>IF(N928="základní",J928,0)</f>
        <v>0</v>
      </c>
      <c r="BF928" s="228">
        <f>IF(N928="snížená",J928,0)</f>
        <v>0</v>
      </c>
      <c r="BG928" s="228">
        <f>IF(N928="zákl. přenesená",J928,0)</f>
        <v>0</v>
      </c>
      <c r="BH928" s="228">
        <f>IF(N928="sníž. přenesená",J928,0)</f>
        <v>0</v>
      </c>
      <c r="BI928" s="228">
        <f>IF(N928="nulová",J928,0)</f>
        <v>0</v>
      </c>
      <c r="BJ928" s="20" t="s">
        <v>83</v>
      </c>
      <c r="BK928" s="228">
        <f>ROUND(I928*H928,2)</f>
        <v>0</v>
      </c>
      <c r="BL928" s="20" t="s">
        <v>334</v>
      </c>
      <c r="BM928" s="227" t="s">
        <v>1339</v>
      </c>
    </row>
    <row r="929" s="2" customFormat="1">
      <c r="A929" s="42"/>
      <c r="B929" s="43"/>
      <c r="C929" s="44"/>
      <c r="D929" s="229" t="s">
        <v>223</v>
      </c>
      <c r="E929" s="44"/>
      <c r="F929" s="230" t="s">
        <v>1340</v>
      </c>
      <c r="G929" s="44"/>
      <c r="H929" s="44"/>
      <c r="I929" s="231"/>
      <c r="J929" s="44"/>
      <c r="K929" s="44"/>
      <c r="L929" s="48"/>
      <c r="M929" s="232"/>
      <c r="N929" s="233"/>
      <c r="O929" s="88"/>
      <c r="P929" s="88"/>
      <c r="Q929" s="88"/>
      <c r="R929" s="88"/>
      <c r="S929" s="88"/>
      <c r="T929" s="89"/>
      <c r="U929" s="42"/>
      <c r="V929" s="42"/>
      <c r="W929" s="42"/>
      <c r="X929" s="42"/>
      <c r="Y929" s="42"/>
      <c r="Z929" s="42"/>
      <c r="AA929" s="42"/>
      <c r="AB929" s="42"/>
      <c r="AC929" s="42"/>
      <c r="AD929" s="42"/>
      <c r="AE929" s="42"/>
      <c r="AT929" s="20" t="s">
        <v>223</v>
      </c>
      <c r="AU929" s="20" t="s">
        <v>85</v>
      </c>
    </row>
    <row r="930" s="13" customFormat="1">
      <c r="A930" s="13"/>
      <c r="B930" s="234"/>
      <c r="C930" s="235"/>
      <c r="D930" s="236" t="s">
        <v>225</v>
      </c>
      <c r="E930" s="237" t="s">
        <v>32</v>
      </c>
      <c r="F930" s="238" t="s">
        <v>1341</v>
      </c>
      <c r="G930" s="235"/>
      <c r="H930" s="237" t="s">
        <v>32</v>
      </c>
      <c r="I930" s="239"/>
      <c r="J930" s="235"/>
      <c r="K930" s="235"/>
      <c r="L930" s="240"/>
      <c r="M930" s="241"/>
      <c r="N930" s="242"/>
      <c r="O930" s="242"/>
      <c r="P930" s="242"/>
      <c r="Q930" s="242"/>
      <c r="R930" s="242"/>
      <c r="S930" s="242"/>
      <c r="T930" s="243"/>
      <c r="U930" s="13"/>
      <c r="V930" s="13"/>
      <c r="W930" s="13"/>
      <c r="X930" s="13"/>
      <c r="Y930" s="13"/>
      <c r="Z930" s="13"/>
      <c r="AA930" s="13"/>
      <c r="AB930" s="13"/>
      <c r="AC930" s="13"/>
      <c r="AD930" s="13"/>
      <c r="AE930" s="13"/>
      <c r="AT930" s="244" t="s">
        <v>225</v>
      </c>
      <c r="AU930" s="244" t="s">
        <v>85</v>
      </c>
      <c r="AV930" s="13" t="s">
        <v>83</v>
      </c>
      <c r="AW930" s="13" t="s">
        <v>38</v>
      </c>
      <c r="AX930" s="13" t="s">
        <v>76</v>
      </c>
      <c r="AY930" s="244" t="s">
        <v>214</v>
      </c>
    </row>
    <row r="931" s="14" customFormat="1">
      <c r="A931" s="14"/>
      <c r="B931" s="245"/>
      <c r="C931" s="246"/>
      <c r="D931" s="236" t="s">
        <v>225</v>
      </c>
      <c r="E931" s="247" t="s">
        <v>32</v>
      </c>
      <c r="F931" s="248" t="s">
        <v>1342</v>
      </c>
      <c r="G931" s="246"/>
      <c r="H931" s="249">
        <v>200</v>
      </c>
      <c r="I931" s="250"/>
      <c r="J931" s="246"/>
      <c r="K931" s="246"/>
      <c r="L931" s="251"/>
      <c r="M931" s="252"/>
      <c r="N931" s="253"/>
      <c r="O931" s="253"/>
      <c r="P931" s="253"/>
      <c r="Q931" s="253"/>
      <c r="R931" s="253"/>
      <c r="S931" s="253"/>
      <c r="T931" s="254"/>
      <c r="U931" s="14"/>
      <c r="V931" s="14"/>
      <c r="W931" s="14"/>
      <c r="X931" s="14"/>
      <c r="Y931" s="14"/>
      <c r="Z931" s="14"/>
      <c r="AA931" s="14"/>
      <c r="AB931" s="14"/>
      <c r="AC931" s="14"/>
      <c r="AD931" s="14"/>
      <c r="AE931" s="14"/>
      <c r="AT931" s="255" t="s">
        <v>225</v>
      </c>
      <c r="AU931" s="255" t="s">
        <v>85</v>
      </c>
      <c r="AV931" s="14" t="s">
        <v>85</v>
      </c>
      <c r="AW931" s="14" t="s">
        <v>38</v>
      </c>
      <c r="AX931" s="14" t="s">
        <v>83</v>
      </c>
      <c r="AY931" s="255" t="s">
        <v>214</v>
      </c>
    </row>
    <row r="932" s="2" customFormat="1" ht="16.5" customHeight="1">
      <c r="A932" s="42"/>
      <c r="B932" s="43"/>
      <c r="C932" s="216" t="s">
        <v>768</v>
      </c>
      <c r="D932" s="216" t="s">
        <v>217</v>
      </c>
      <c r="E932" s="217" t="s">
        <v>1343</v>
      </c>
      <c r="F932" s="218" t="s">
        <v>1344</v>
      </c>
      <c r="G932" s="219" t="s">
        <v>670</v>
      </c>
      <c r="H932" s="220">
        <v>2</v>
      </c>
      <c r="I932" s="221"/>
      <c r="J932" s="222">
        <f>ROUND(I932*H932,2)</f>
        <v>0</v>
      </c>
      <c r="K932" s="218" t="s">
        <v>32</v>
      </c>
      <c r="L932" s="48"/>
      <c r="M932" s="223" t="s">
        <v>32</v>
      </c>
      <c r="N932" s="224" t="s">
        <v>47</v>
      </c>
      <c r="O932" s="88"/>
      <c r="P932" s="225">
        <f>O932*H932</f>
        <v>0</v>
      </c>
      <c r="Q932" s="225">
        <v>0</v>
      </c>
      <c r="R932" s="225">
        <f>Q932*H932</f>
        <v>0</v>
      </c>
      <c r="S932" s="225">
        <v>0.01</v>
      </c>
      <c r="T932" s="226">
        <f>S932*H932</f>
        <v>0.02</v>
      </c>
      <c r="U932" s="42"/>
      <c r="V932" s="42"/>
      <c r="W932" s="42"/>
      <c r="X932" s="42"/>
      <c r="Y932" s="42"/>
      <c r="Z932" s="42"/>
      <c r="AA932" s="42"/>
      <c r="AB932" s="42"/>
      <c r="AC932" s="42"/>
      <c r="AD932" s="42"/>
      <c r="AE932" s="42"/>
      <c r="AR932" s="227" t="s">
        <v>334</v>
      </c>
      <c r="AT932" s="227" t="s">
        <v>217</v>
      </c>
      <c r="AU932" s="227" t="s">
        <v>85</v>
      </c>
      <c r="AY932" s="20" t="s">
        <v>214</v>
      </c>
      <c r="BE932" s="228">
        <f>IF(N932="základní",J932,0)</f>
        <v>0</v>
      </c>
      <c r="BF932" s="228">
        <f>IF(N932="snížená",J932,0)</f>
        <v>0</v>
      </c>
      <c r="BG932" s="228">
        <f>IF(N932="zákl. přenesená",J932,0)</f>
        <v>0</v>
      </c>
      <c r="BH932" s="228">
        <f>IF(N932="sníž. přenesená",J932,0)</f>
        <v>0</v>
      </c>
      <c r="BI932" s="228">
        <f>IF(N932="nulová",J932,0)</f>
        <v>0</v>
      </c>
      <c r="BJ932" s="20" t="s">
        <v>83</v>
      </c>
      <c r="BK932" s="228">
        <f>ROUND(I932*H932,2)</f>
        <v>0</v>
      </c>
      <c r="BL932" s="20" t="s">
        <v>334</v>
      </c>
      <c r="BM932" s="227" t="s">
        <v>1345</v>
      </c>
    </row>
    <row r="933" s="2" customFormat="1" ht="16.5" customHeight="1">
      <c r="A933" s="42"/>
      <c r="B933" s="43"/>
      <c r="C933" s="216" t="s">
        <v>774</v>
      </c>
      <c r="D933" s="216" t="s">
        <v>217</v>
      </c>
      <c r="E933" s="217" t="s">
        <v>1346</v>
      </c>
      <c r="F933" s="218" t="s">
        <v>1347</v>
      </c>
      <c r="G933" s="219" t="s">
        <v>670</v>
      </c>
      <c r="H933" s="220">
        <v>1</v>
      </c>
      <c r="I933" s="221"/>
      <c r="J933" s="222">
        <f>ROUND(I933*H933,2)</f>
        <v>0</v>
      </c>
      <c r="K933" s="218" t="s">
        <v>32</v>
      </c>
      <c r="L933" s="48"/>
      <c r="M933" s="223" t="s">
        <v>32</v>
      </c>
      <c r="N933" s="224" t="s">
        <v>47</v>
      </c>
      <c r="O933" s="88"/>
      <c r="P933" s="225">
        <f>O933*H933</f>
        <v>0</v>
      </c>
      <c r="Q933" s="225">
        <v>0</v>
      </c>
      <c r="R933" s="225">
        <f>Q933*H933</f>
        <v>0</v>
      </c>
      <c r="S933" s="225">
        <v>0.01</v>
      </c>
      <c r="T933" s="226">
        <f>S933*H933</f>
        <v>0.01</v>
      </c>
      <c r="U933" s="42"/>
      <c r="V933" s="42"/>
      <c r="W933" s="42"/>
      <c r="X933" s="42"/>
      <c r="Y933" s="42"/>
      <c r="Z933" s="42"/>
      <c r="AA933" s="42"/>
      <c r="AB933" s="42"/>
      <c r="AC933" s="42"/>
      <c r="AD933" s="42"/>
      <c r="AE933" s="42"/>
      <c r="AR933" s="227" t="s">
        <v>334</v>
      </c>
      <c r="AT933" s="227" t="s">
        <v>217</v>
      </c>
      <c r="AU933" s="227" t="s">
        <v>85</v>
      </c>
      <c r="AY933" s="20" t="s">
        <v>214</v>
      </c>
      <c r="BE933" s="228">
        <f>IF(N933="základní",J933,0)</f>
        <v>0</v>
      </c>
      <c r="BF933" s="228">
        <f>IF(N933="snížená",J933,0)</f>
        <v>0</v>
      </c>
      <c r="BG933" s="228">
        <f>IF(N933="zákl. přenesená",J933,0)</f>
        <v>0</v>
      </c>
      <c r="BH933" s="228">
        <f>IF(N933="sníž. přenesená",J933,0)</f>
        <v>0</v>
      </c>
      <c r="BI933" s="228">
        <f>IF(N933="nulová",J933,0)</f>
        <v>0</v>
      </c>
      <c r="BJ933" s="20" t="s">
        <v>83</v>
      </c>
      <c r="BK933" s="228">
        <f>ROUND(I933*H933,2)</f>
        <v>0</v>
      </c>
      <c r="BL933" s="20" t="s">
        <v>334</v>
      </c>
      <c r="BM933" s="227" t="s">
        <v>1348</v>
      </c>
    </row>
    <row r="934" s="2" customFormat="1" ht="16.5" customHeight="1">
      <c r="A934" s="42"/>
      <c r="B934" s="43"/>
      <c r="C934" s="216" t="s">
        <v>780</v>
      </c>
      <c r="D934" s="216" t="s">
        <v>217</v>
      </c>
      <c r="E934" s="217" t="s">
        <v>1349</v>
      </c>
      <c r="F934" s="218" t="s">
        <v>1350</v>
      </c>
      <c r="G934" s="219" t="s">
        <v>670</v>
      </c>
      <c r="H934" s="220">
        <v>1</v>
      </c>
      <c r="I934" s="221"/>
      <c r="J934" s="222">
        <f>ROUND(I934*H934,2)</f>
        <v>0</v>
      </c>
      <c r="K934" s="218" t="s">
        <v>32</v>
      </c>
      <c r="L934" s="48"/>
      <c r="M934" s="223" t="s">
        <v>32</v>
      </c>
      <c r="N934" s="224" t="s">
        <v>47</v>
      </c>
      <c r="O934" s="88"/>
      <c r="P934" s="225">
        <f>O934*H934</f>
        <v>0</v>
      </c>
      <c r="Q934" s="225">
        <v>0</v>
      </c>
      <c r="R934" s="225">
        <f>Q934*H934</f>
        <v>0</v>
      </c>
      <c r="S934" s="225">
        <v>0.01</v>
      </c>
      <c r="T934" s="226">
        <f>S934*H934</f>
        <v>0.01</v>
      </c>
      <c r="U934" s="42"/>
      <c r="V934" s="42"/>
      <c r="W934" s="42"/>
      <c r="X934" s="42"/>
      <c r="Y934" s="42"/>
      <c r="Z934" s="42"/>
      <c r="AA934" s="42"/>
      <c r="AB934" s="42"/>
      <c r="AC934" s="42"/>
      <c r="AD934" s="42"/>
      <c r="AE934" s="42"/>
      <c r="AR934" s="227" t="s">
        <v>334</v>
      </c>
      <c r="AT934" s="227" t="s">
        <v>217</v>
      </c>
      <c r="AU934" s="227" t="s">
        <v>85</v>
      </c>
      <c r="AY934" s="20" t="s">
        <v>214</v>
      </c>
      <c r="BE934" s="228">
        <f>IF(N934="základní",J934,0)</f>
        <v>0</v>
      </c>
      <c r="BF934" s="228">
        <f>IF(N934="snížená",J934,0)</f>
        <v>0</v>
      </c>
      <c r="BG934" s="228">
        <f>IF(N934="zákl. přenesená",J934,0)</f>
        <v>0</v>
      </c>
      <c r="BH934" s="228">
        <f>IF(N934="sníž. přenesená",J934,0)</f>
        <v>0</v>
      </c>
      <c r="BI934" s="228">
        <f>IF(N934="nulová",J934,0)</f>
        <v>0</v>
      </c>
      <c r="BJ934" s="20" t="s">
        <v>83</v>
      </c>
      <c r="BK934" s="228">
        <f>ROUND(I934*H934,2)</f>
        <v>0</v>
      </c>
      <c r="BL934" s="20" t="s">
        <v>334</v>
      </c>
      <c r="BM934" s="227" t="s">
        <v>1351</v>
      </c>
    </row>
    <row r="935" s="2" customFormat="1" ht="16.5" customHeight="1">
      <c r="A935" s="42"/>
      <c r="B935" s="43"/>
      <c r="C935" s="216" t="s">
        <v>786</v>
      </c>
      <c r="D935" s="216" t="s">
        <v>217</v>
      </c>
      <c r="E935" s="217" t="s">
        <v>1352</v>
      </c>
      <c r="F935" s="218" t="s">
        <v>1353</v>
      </c>
      <c r="G935" s="219" t="s">
        <v>670</v>
      </c>
      <c r="H935" s="220">
        <v>1</v>
      </c>
      <c r="I935" s="221"/>
      <c r="J935" s="222">
        <f>ROUND(I935*H935,2)</f>
        <v>0</v>
      </c>
      <c r="K935" s="218" t="s">
        <v>32</v>
      </c>
      <c r="L935" s="48"/>
      <c r="M935" s="223" t="s">
        <v>32</v>
      </c>
      <c r="N935" s="224" t="s">
        <v>47</v>
      </c>
      <c r="O935" s="88"/>
      <c r="P935" s="225">
        <f>O935*H935</f>
        <v>0</v>
      </c>
      <c r="Q935" s="225">
        <v>0</v>
      </c>
      <c r="R935" s="225">
        <f>Q935*H935</f>
        <v>0</v>
      </c>
      <c r="S935" s="225">
        <v>0.01</v>
      </c>
      <c r="T935" s="226">
        <f>S935*H935</f>
        <v>0.01</v>
      </c>
      <c r="U935" s="42"/>
      <c r="V935" s="42"/>
      <c r="W935" s="42"/>
      <c r="X935" s="42"/>
      <c r="Y935" s="42"/>
      <c r="Z935" s="42"/>
      <c r="AA935" s="42"/>
      <c r="AB935" s="42"/>
      <c r="AC935" s="42"/>
      <c r="AD935" s="42"/>
      <c r="AE935" s="42"/>
      <c r="AR935" s="227" t="s">
        <v>334</v>
      </c>
      <c r="AT935" s="227" t="s">
        <v>217</v>
      </c>
      <c r="AU935" s="227" t="s">
        <v>85</v>
      </c>
      <c r="AY935" s="20" t="s">
        <v>214</v>
      </c>
      <c r="BE935" s="228">
        <f>IF(N935="základní",J935,0)</f>
        <v>0</v>
      </c>
      <c r="BF935" s="228">
        <f>IF(N935="snížená",J935,0)</f>
        <v>0</v>
      </c>
      <c r="BG935" s="228">
        <f>IF(N935="zákl. přenesená",J935,0)</f>
        <v>0</v>
      </c>
      <c r="BH935" s="228">
        <f>IF(N935="sníž. přenesená",J935,0)</f>
        <v>0</v>
      </c>
      <c r="BI935" s="228">
        <f>IF(N935="nulová",J935,0)</f>
        <v>0</v>
      </c>
      <c r="BJ935" s="20" t="s">
        <v>83</v>
      </c>
      <c r="BK935" s="228">
        <f>ROUND(I935*H935,2)</f>
        <v>0</v>
      </c>
      <c r="BL935" s="20" t="s">
        <v>334</v>
      </c>
      <c r="BM935" s="227" t="s">
        <v>1354</v>
      </c>
    </row>
    <row r="936" s="2" customFormat="1" ht="49.05" customHeight="1">
      <c r="A936" s="42"/>
      <c r="B936" s="43"/>
      <c r="C936" s="216" t="s">
        <v>793</v>
      </c>
      <c r="D936" s="216" t="s">
        <v>217</v>
      </c>
      <c r="E936" s="217" t="s">
        <v>696</v>
      </c>
      <c r="F936" s="218" t="s">
        <v>697</v>
      </c>
      <c r="G936" s="219" t="s">
        <v>241</v>
      </c>
      <c r="H936" s="220">
        <v>0.034000000000000002</v>
      </c>
      <c r="I936" s="221"/>
      <c r="J936" s="222">
        <f>ROUND(I936*H936,2)</f>
        <v>0</v>
      </c>
      <c r="K936" s="218" t="s">
        <v>221</v>
      </c>
      <c r="L936" s="48"/>
      <c r="M936" s="223" t="s">
        <v>32</v>
      </c>
      <c r="N936" s="224" t="s">
        <v>47</v>
      </c>
      <c r="O936" s="88"/>
      <c r="P936" s="225">
        <f>O936*H936</f>
        <v>0</v>
      </c>
      <c r="Q936" s="225">
        <v>0</v>
      </c>
      <c r="R936" s="225">
        <f>Q936*H936</f>
        <v>0</v>
      </c>
      <c r="S936" s="225">
        <v>0</v>
      </c>
      <c r="T936" s="226">
        <f>S936*H936</f>
        <v>0</v>
      </c>
      <c r="U936" s="42"/>
      <c r="V936" s="42"/>
      <c r="W936" s="42"/>
      <c r="X936" s="42"/>
      <c r="Y936" s="42"/>
      <c r="Z936" s="42"/>
      <c r="AA936" s="42"/>
      <c r="AB936" s="42"/>
      <c r="AC936" s="42"/>
      <c r="AD936" s="42"/>
      <c r="AE936" s="42"/>
      <c r="AR936" s="227" t="s">
        <v>334</v>
      </c>
      <c r="AT936" s="227" t="s">
        <v>217</v>
      </c>
      <c r="AU936" s="227" t="s">
        <v>85</v>
      </c>
      <c r="AY936" s="20" t="s">
        <v>214</v>
      </c>
      <c r="BE936" s="228">
        <f>IF(N936="základní",J936,0)</f>
        <v>0</v>
      </c>
      <c r="BF936" s="228">
        <f>IF(N936="snížená",J936,0)</f>
        <v>0</v>
      </c>
      <c r="BG936" s="228">
        <f>IF(N936="zákl. přenesená",J936,0)</f>
        <v>0</v>
      </c>
      <c r="BH936" s="228">
        <f>IF(N936="sníž. přenesená",J936,0)</f>
        <v>0</v>
      </c>
      <c r="BI936" s="228">
        <f>IF(N936="nulová",J936,0)</f>
        <v>0</v>
      </c>
      <c r="BJ936" s="20" t="s">
        <v>83</v>
      </c>
      <c r="BK936" s="228">
        <f>ROUND(I936*H936,2)</f>
        <v>0</v>
      </c>
      <c r="BL936" s="20" t="s">
        <v>334</v>
      </c>
      <c r="BM936" s="227" t="s">
        <v>1355</v>
      </c>
    </row>
    <row r="937" s="2" customFormat="1">
      <c r="A937" s="42"/>
      <c r="B937" s="43"/>
      <c r="C937" s="44"/>
      <c r="D937" s="229" t="s">
        <v>223</v>
      </c>
      <c r="E937" s="44"/>
      <c r="F937" s="230" t="s">
        <v>699</v>
      </c>
      <c r="G937" s="44"/>
      <c r="H937" s="44"/>
      <c r="I937" s="231"/>
      <c r="J937" s="44"/>
      <c r="K937" s="44"/>
      <c r="L937" s="48"/>
      <c r="M937" s="232"/>
      <c r="N937" s="233"/>
      <c r="O937" s="88"/>
      <c r="P937" s="88"/>
      <c r="Q937" s="88"/>
      <c r="R937" s="88"/>
      <c r="S937" s="88"/>
      <c r="T937" s="89"/>
      <c r="U937" s="42"/>
      <c r="V937" s="42"/>
      <c r="W937" s="42"/>
      <c r="X937" s="42"/>
      <c r="Y937" s="42"/>
      <c r="Z937" s="42"/>
      <c r="AA937" s="42"/>
      <c r="AB937" s="42"/>
      <c r="AC937" s="42"/>
      <c r="AD937" s="42"/>
      <c r="AE937" s="42"/>
      <c r="AT937" s="20" t="s">
        <v>223</v>
      </c>
      <c r="AU937" s="20" t="s">
        <v>85</v>
      </c>
    </row>
    <row r="938" s="12" customFormat="1" ht="22.8" customHeight="1">
      <c r="A938" s="12"/>
      <c r="B938" s="200"/>
      <c r="C938" s="201"/>
      <c r="D938" s="202" t="s">
        <v>75</v>
      </c>
      <c r="E938" s="214" t="s">
        <v>803</v>
      </c>
      <c r="F938" s="214" t="s">
        <v>804</v>
      </c>
      <c r="G938" s="201"/>
      <c r="H938" s="201"/>
      <c r="I938" s="204"/>
      <c r="J938" s="215">
        <f>BK938</f>
        <v>0</v>
      </c>
      <c r="K938" s="201"/>
      <c r="L938" s="206"/>
      <c r="M938" s="207"/>
      <c r="N938" s="208"/>
      <c r="O938" s="208"/>
      <c r="P938" s="209">
        <f>SUM(P939:P943)</f>
        <v>0</v>
      </c>
      <c r="Q938" s="208"/>
      <c r="R938" s="209">
        <f>SUM(R939:R943)</f>
        <v>0.0073439999999999998</v>
      </c>
      <c r="S938" s="208"/>
      <c r="T938" s="210">
        <f>SUM(T939:T943)</f>
        <v>0</v>
      </c>
      <c r="U938" s="12"/>
      <c r="V938" s="12"/>
      <c r="W938" s="12"/>
      <c r="X938" s="12"/>
      <c r="Y938" s="12"/>
      <c r="Z938" s="12"/>
      <c r="AA938" s="12"/>
      <c r="AB938" s="12"/>
      <c r="AC938" s="12"/>
      <c r="AD938" s="12"/>
      <c r="AE938" s="12"/>
      <c r="AR938" s="211" t="s">
        <v>85</v>
      </c>
      <c r="AT938" s="212" t="s">
        <v>75</v>
      </c>
      <c r="AU938" s="212" t="s">
        <v>83</v>
      </c>
      <c r="AY938" s="211" t="s">
        <v>214</v>
      </c>
      <c r="BK938" s="213">
        <f>SUM(BK939:BK943)</f>
        <v>0</v>
      </c>
    </row>
    <row r="939" s="2" customFormat="1" ht="24.15" customHeight="1">
      <c r="A939" s="42"/>
      <c r="B939" s="43"/>
      <c r="C939" s="216" t="s">
        <v>798</v>
      </c>
      <c r="D939" s="216" t="s">
        <v>217</v>
      </c>
      <c r="E939" s="217" t="s">
        <v>1356</v>
      </c>
      <c r="F939" s="218" t="s">
        <v>1357</v>
      </c>
      <c r="G939" s="219" t="s">
        <v>230</v>
      </c>
      <c r="H939" s="220">
        <v>45.899999999999999</v>
      </c>
      <c r="I939" s="221"/>
      <c r="J939" s="222">
        <f>ROUND(I939*H939,2)</f>
        <v>0</v>
      </c>
      <c r="K939" s="218" t="s">
        <v>221</v>
      </c>
      <c r="L939" s="48"/>
      <c r="M939" s="223" t="s">
        <v>32</v>
      </c>
      <c r="N939" s="224" t="s">
        <v>47</v>
      </c>
      <c r="O939" s="88"/>
      <c r="P939" s="225">
        <f>O939*H939</f>
        <v>0</v>
      </c>
      <c r="Q939" s="225">
        <v>2.0000000000000002E-05</v>
      </c>
      <c r="R939" s="225">
        <f>Q939*H939</f>
        <v>0.00091800000000000009</v>
      </c>
      <c r="S939" s="225">
        <v>0</v>
      </c>
      <c r="T939" s="226">
        <f>S939*H939</f>
        <v>0</v>
      </c>
      <c r="U939" s="42"/>
      <c r="V939" s="42"/>
      <c r="W939" s="42"/>
      <c r="X939" s="42"/>
      <c r="Y939" s="42"/>
      <c r="Z939" s="42"/>
      <c r="AA939" s="42"/>
      <c r="AB939" s="42"/>
      <c r="AC939" s="42"/>
      <c r="AD939" s="42"/>
      <c r="AE939" s="42"/>
      <c r="AR939" s="227" t="s">
        <v>334</v>
      </c>
      <c r="AT939" s="227" t="s">
        <v>217</v>
      </c>
      <c r="AU939" s="227" t="s">
        <v>85</v>
      </c>
      <c r="AY939" s="20" t="s">
        <v>214</v>
      </c>
      <c r="BE939" s="228">
        <f>IF(N939="základní",J939,0)</f>
        <v>0</v>
      </c>
      <c r="BF939" s="228">
        <f>IF(N939="snížená",J939,0)</f>
        <v>0</v>
      </c>
      <c r="BG939" s="228">
        <f>IF(N939="zákl. přenesená",J939,0)</f>
        <v>0</v>
      </c>
      <c r="BH939" s="228">
        <f>IF(N939="sníž. přenesená",J939,0)</f>
        <v>0</v>
      </c>
      <c r="BI939" s="228">
        <f>IF(N939="nulová",J939,0)</f>
        <v>0</v>
      </c>
      <c r="BJ939" s="20" t="s">
        <v>83</v>
      </c>
      <c r="BK939" s="228">
        <f>ROUND(I939*H939,2)</f>
        <v>0</v>
      </c>
      <c r="BL939" s="20" t="s">
        <v>334</v>
      </c>
      <c r="BM939" s="227" t="s">
        <v>1358</v>
      </c>
    </row>
    <row r="940" s="2" customFormat="1">
      <c r="A940" s="42"/>
      <c r="B940" s="43"/>
      <c r="C940" s="44"/>
      <c r="D940" s="229" t="s">
        <v>223</v>
      </c>
      <c r="E940" s="44"/>
      <c r="F940" s="230" t="s">
        <v>1359</v>
      </c>
      <c r="G940" s="44"/>
      <c r="H940" s="44"/>
      <c r="I940" s="231"/>
      <c r="J940" s="44"/>
      <c r="K940" s="44"/>
      <c r="L940" s="48"/>
      <c r="M940" s="232"/>
      <c r="N940" s="233"/>
      <c r="O940" s="88"/>
      <c r="P940" s="88"/>
      <c r="Q940" s="88"/>
      <c r="R940" s="88"/>
      <c r="S940" s="88"/>
      <c r="T940" s="89"/>
      <c r="U940" s="42"/>
      <c r="V940" s="42"/>
      <c r="W940" s="42"/>
      <c r="X940" s="42"/>
      <c r="Y940" s="42"/>
      <c r="Z940" s="42"/>
      <c r="AA940" s="42"/>
      <c r="AB940" s="42"/>
      <c r="AC940" s="42"/>
      <c r="AD940" s="42"/>
      <c r="AE940" s="42"/>
      <c r="AT940" s="20" t="s">
        <v>223</v>
      </c>
      <c r="AU940" s="20" t="s">
        <v>85</v>
      </c>
    </row>
    <row r="941" s="14" customFormat="1">
      <c r="A941" s="14"/>
      <c r="B941" s="245"/>
      <c r="C941" s="246"/>
      <c r="D941" s="236" t="s">
        <v>225</v>
      </c>
      <c r="E941" s="247" t="s">
        <v>32</v>
      </c>
      <c r="F941" s="248" t="s">
        <v>1360</v>
      </c>
      <c r="G941" s="246"/>
      <c r="H941" s="249">
        <v>45.899999999999999</v>
      </c>
      <c r="I941" s="250"/>
      <c r="J941" s="246"/>
      <c r="K941" s="246"/>
      <c r="L941" s="251"/>
      <c r="M941" s="252"/>
      <c r="N941" s="253"/>
      <c r="O941" s="253"/>
      <c r="P941" s="253"/>
      <c r="Q941" s="253"/>
      <c r="R941" s="253"/>
      <c r="S941" s="253"/>
      <c r="T941" s="254"/>
      <c r="U941" s="14"/>
      <c r="V941" s="14"/>
      <c r="W941" s="14"/>
      <c r="X941" s="14"/>
      <c r="Y941" s="14"/>
      <c r="Z941" s="14"/>
      <c r="AA941" s="14"/>
      <c r="AB941" s="14"/>
      <c r="AC941" s="14"/>
      <c r="AD941" s="14"/>
      <c r="AE941" s="14"/>
      <c r="AT941" s="255" t="s">
        <v>225</v>
      </c>
      <c r="AU941" s="255" t="s">
        <v>85</v>
      </c>
      <c r="AV941" s="14" t="s">
        <v>85</v>
      </c>
      <c r="AW941" s="14" t="s">
        <v>38</v>
      </c>
      <c r="AX941" s="14" t="s">
        <v>83</v>
      </c>
      <c r="AY941" s="255" t="s">
        <v>214</v>
      </c>
    </row>
    <row r="942" s="2" customFormat="1" ht="24.15" customHeight="1">
      <c r="A942" s="42"/>
      <c r="B942" s="43"/>
      <c r="C942" s="216" t="s">
        <v>805</v>
      </c>
      <c r="D942" s="216" t="s">
        <v>217</v>
      </c>
      <c r="E942" s="217" t="s">
        <v>1361</v>
      </c>
      <c r="F942" s="218" t="s">
        <v>1362</v>
      </c>
      <c r="G942" s="219" t="s">
        <v>230</v>
      </c>
      <c r="H942" s="220">
        <v>45.899999999999999</v>
      </c>
      <c r="I942" s="221"/>
      <c r="J942" s="222">
        <f>ROUND(I942*H942,2)</f>
        <v>0</v>
      </c>
      <c r="K942" s="218" t="s">
        <v>221</v>
      </c>
      <c r="L942" s="48"/>
      <c r="M942" s="223" t="s">
        <v>32</v>
      </c>
      <c r="N942" s="224" t="s">
        <v>47</v>
      </c>
      <c r="O942" s="88"/>
      <c r="P942" s="225">
        <f>O942*H942</f>
        <v>0</v>
      </c>
      <c r="Q942" s="225">
        <v>0.00013999999999999999</v>
      </c>
      <c r="R942" s="225">
        <f>Q942*H942</f>
        <v>0.0064259999999999994</v>
      </c>
      <c r="S942" s="225">
        <v>0</v>
      </c>
      <c r="T942" s="226">
        <f>S942*H942</f>
        <v>0</v>
      </c>
      <c r="U942" s="42"/>
      <c r="V942" s="42"/>
      <c r="W942" s="42"/>
      <c r="X942" s="42"/>
      <c r="Y942" s="42"/>
      <c r="Z942" s="42"/>
      <c r="AA942" s="42"/>
      <c r="AB942" s="42"/>
      <c r="AC942" s="42"/>
      <c r="AD942" s="42"/>
      <c r="AE942" s="42"/>
      <c r="AR942" s="227" t="s">
        <v>334</v>
      </c>
      <c r="AT942" s="227" t="s">
        <v>217</v>
      </c>
      <c r="AU942" s="227" t="s">
        <v>85</v>
      </c>
      <c r="AY942" s="20" t="s">
        <v>214</v>
      </c>
      <c r="BE942" s="228">
        <f>IF(N942="základní",J942,0)</f>
        <v>0</v>
      </c>
      <c r="BF942" s="228">
        <f>IF(N942="snížená",J942,0)</f>
        <v>0</v>
      </c>
      <c r="BG942" s="228">
        <f>IF(N942="zákl. přenesená",J942,0)</f>
        <v>0</v>
      </c>
      <c r="BH942" s="228">
        <f>IF(N942="sníž. přenesená",J942,0)</f>
        <v>0</v>
      </c>
      <c r="BI942" s="228">
        <f>IF(N942="nulová",J942,0)</f>
        <v>0</v>
      </c>
      <c r="BJ942" s="20" t="s">
        <v>83</v>
      </c>
      <c r="BK942" s="228">
        <f>ROUND(I942*H942,2)</f>
        <v>0</v>
      </c>
      <c r="BL942" s="20" t="s">
        <v>334</v>
      </c>
      <c r="BM942" s="227" t="s">
        <v>1363</v>
      </c>
    </row>
    <row r="943" s="2" customFormat="1">
      <c r="A943" s="42"/>
      <c r="B943" s="43"/>
      <c r="C943" s="44"/>
      <c r="D943" s="229" t="s">
        <v>223</v>
      </c>
      <c r="E943" s="44"/>
      <c r="F943" s="230" t="s">
        <v>1364</v>
      </c>
      <c r="G943" s="44"/>
      <c r="H943" s="44"/>
      <c r="I943" s="231"/>
      <c r="J943" s="44"/>
      <c r="K943" s="44"/>
      <c r="L943" s="48"/>
      <c r="M943" s="232"/>
      <c r="N943" s="233"/>
      <c r="O943" s="88"/>
      <c r="P943" s="88"/>
      <c r="Q943" s="88"/>
      <c r="R943" s="88"/>
      <c r="S943" s="88"/>
      <c r="T943" s="89"/>
      <c r="U943" s="42"/>
      <c r="V943" s="42"/>
      <c r="W943" s="42"/>
      <c r="X943" s="42"/>
      <c r="Y943" s="42"/>
      <c r="Z943" s="42"/>
      <c r="AA943" s="42"/>
      <c r="AB943" s="42"/>
      <c r="AC943" s="42"/>
      <c r="AD943" s="42"/>
      <c r="AE943" s="42"/>
      <c r="AT943" s="20" t="s">
        <v>223</v>
      </c>
      <c r="AU943" s="20" t="s">
        <v>85</v>
      </c>
    </row>
    <row r="944" s="12" customFormat="1" ht="25.92" customHeight="1">
      <c r="A944" s="12"/>
      <c r="B944" s="200"/>
      <c r="C944" s="201"/>
      <c r="D944" s="202" t="s">
        <v>75</v>
      </c>
      <c r="E944" s="203" t="s">
        <v>167</v>
      </c>
      <c r="F944" s="203" t="s">
        <v>1365</v>
      </c>
      <c r="G944" s="201"/>
      <c r="H944" s="201"/>
      <c r="I944" s="204"/>
      <c r="J944" s="205">
        <f>BK944</f>
        <v>0</v>
      </c>
      <c r="K944" s="201"/>
      <c r="L944" s="206"/>
      <c r="M944" s="207"/>
      <c r="N944" s="208"/>
      <c r="O944" s="208"/>
      <c r="P944" s="209">
        <f>P945</f>
        <v>0</v>
      </c>
      <c r="Q944" s="208"/>
      <c r="R944" s="209">
        <f>R945</f>
        <v>0</v>
      </c>
      <c r="S944" s="208"/>
      <c r="T944" s="210">
        <f>T945</f>
        <v>0</v>
      </c>
      <c r="U944" s="12"/>
      <c r="V944" s="12"/>
      <c r="W944" s="12"/>
      <c r="X944" s="12"/>
      <c r="Y944" s="12"/>
      <c r="Z944" s="12"/>
      <c r="AA944" s="12"/>
      <c r="AB944" s="12"/>
      <c r="AC944" s="12"/>
      <c r="AD944" s="12"/>
      <c r="AE944" s="12"/>
      <c r="AR944" s="211" t="s">
        <v>246</v>
      </c>
      <c r="AT944" s="212" t="s">
        <v>75</v>
      </c>
      <c r="AU944" s="212" t="s">
        <v>76</v>
      </c>
      <c r="AY944" s="211" t="s">
        <v>214</v>
      </c>
      <c r="BK944" s="213">
        <f>BK945</f>
        <v>0</v>
      </c>
    </row>
    <row r="945" s="12" customFormat="1" ht="22.8" customHeight="1">
      <c r="A945" s="12"/>
      <c r="B945" s="200"/>
      <c r="C945" s="201"/>
      <c r="D945" s="202" t="s">
        <v>75</v>
      </c>
      <c r="E945" s="214" t="s">
        <v>1366</v>
      </c>
      <c r="F945" s="214" t="s">
        <v>1367</v>
      </c>
      <c r="G945" s="201"/>
      <c r="H945" s="201"/>
      <c r="I945" s="204"/>
      <c r="J945" s="215">
        <f>BK945</f>
        <v>0</v>
      </c>
      <c r="K945" s="201"/>
      <c r="L945" s="206"/>
      <c r="M945" s="207"/>
      <c r="N945" s="208"/>
      <c r="O945" s="208"/>
      <c r="P945" s="209">
        <f>SUM(P946:P952)</f>
        <v>0</v>
      </c>
      <c r="Q945" s="208"/>
      <c r="R945" s="209">
        <f>SUM(R946:R952)</f>
        <v>0</v>
      </c>
      <c r="S945" s="208"/>
      <c r="T945" s="210">
        <f>SUM(T946:T952)</f>
        <v>0</v>
      </c>
      <c r="U945" s="12"/>
      <c r="V945" s="12"/>
      <c r="W945" s="12"/>
      <c r="X945" s="12"/>
      <c r="Y945" s="12"/>
      <c r="Z945" s="12"/>
      <c r="AA945" s="12"/>
      <c r="AB945" s="12"/>
      <c r="AC945" s="12"/>
      <c r="AD945" s="12"/>
      <c r="AE945" s="12"/>
      <c r="AR945" s="211" t="s">
        <v>246</v>
      </c>
      <c r="AT945" s="212" t="s">
        <v>75</v>
      </c>
      <c r="AU945" s="212" t="s">
        <v>83</v>
      </c>
      <c r="AY945" s="211" t="s">
        <v>214</v>
      </c>
      <c r="BK945" s="213">
        <f>SUM(BK946:BK952)</f>
        <v>0</v>
      </c>
    </row>
    <row r="946" s="2" customFormat="1" ht="16.5" customHeight="1">
      <c r="A946" s="42"/>
      <c r="B946" s="43"/>
      <c r="C946" s="216" t="s">
        <v>810</v>
      </c>
      <c r="D946" s="216" t="s">
        <v>217</v>
      </c>
      <c r="E946" s="217" t="s">
        <v>1368</v>
      </c>
      <c r="F946" s="218" t="s">
        <v>1369</v>
      </c>
      <c r="G946" s="219" t="s">
        <v>557</v>
      </c>
      <c r="H946" s="220">
        <v>1</v>
      </c>
      <c r="I946" s="221"/>
      <c r="J946" s="222">
        <f>ROUND(I946*H946,2)</f>
        <v>0</v>
      </c>
      <c r="K946" s="218" t="s">
        <v>221</v>
      </c>
      <c r="L946" s="48"/>
      <c r="M946" s="223" t="s">
        <v>32</v>
      </c>
      <c r="N946" s="224" t="s">
        <v>47</v>
      </c>
      <c r="O946" s="88"/>
      <c r="P946" s="225">
        <f>O946*H946</f>
        <v>0</v>
      </c>
      <c r="Q946" s="225">
        <v>0</v>
      </c>
      <c r="R946" s="225">
        <f>Q946*H946</f>
        <v>0</v>
      </c>
      <c r="S946" s="225">
        <v>0</v>
      </c>
      <c r="T946" s="226">
        <f>S946*H946</f>
        <v>0</v>
      </c>
      <c r="U946" s="42"/>
      <c r="V946" s="42"/>
      <c r="W946" s="42"/>
      <c r="X946" s="42"/>
      <c r="Y946" s="42"/>
      <c r="Z946" s="42"/>
      <c r="AA946" s="42"/>
      <c r="AB946" s="42"/>
      <c r="AC946" s="42"/>
      <c r="AD946" s="42"/>
      <c r="AE946" s="42"/>
      <c r="AR946" s="227" t="s">
        <v>1370</v>
      </c>
      <c r="AT946" s="227" t="s">
        <v>217</v>
      </c>
      <c r="AU946" s="227" t="s">
        <v>85</v>
      </c>
      <c r="AY946" s="20" t="s">
        <v>214</v>
      </c>
      <c r="BE946" s="228">
        <f>IF(N946="základní",J946,0)</f>
        <v>0</v>
      </c>
      <c r="BF946" s="228">
        <f>IF(N946="snížená",J946,0)</f>
        <v>0</v>
      </c>
      <c r="BG946" s="228">
        <f>IF(N946="zákl. přenesená",J946,0)</f>
        <v>0</v>
      </c>
      <c r="BH946" s="228">
        <f>IF(N946="sníž. přenesená",J946,0)</f>
        <v>0</v>
      </c>
      <c r="BI946" s="228">
        <f>IF(N946="nulová",J946,0)</f>
        <v>0</v>
      </c>
      <c r="BJ946" s="20" t="s">
        <v>83</v>
      </c>
      <c r="BK946" s="228">
        <f>ROUND(I946*H946,2)</f>
        <v>0</v>
      </c>
      <c r="BL946" s="20" t="s">
        <v>1370</v>
      </c>
      <c r="BM946" s="227" t="s">
        <v>1371</v>
      </c>
    </row>
    <row r="947" s="2" customFormat="1">
      <c r="A947" s="42"/>
      <c r="B947" s="43"/>
      <c r="C947" s="44"/>
      <c r="D947" s="229" t="s">
        <v>223</v>
      </c>
      <c r="E947" s="44"/>
      <c r="F947" s="230" t="s">
        <v>1372</v>
      </c>
      <c r="G947" s="44"/>
      <c r="H947" s="44"/>
      <c r="I947" s="231"/>
      <c r="J947" s="44"/>
      <c r="K947" s="44"/>
      <c r="L947" s="48"/>
      <c r="M947" s="232"/>
      <c r="N947" s="233"/>
      <c r="O947" s="88"/>
      <c r="P947" s="88"/>
      <c r="Q947" s="88"/>
      <c r="R947" s="88"/>
      <c r="S947" s="88"/>
      <c r="T947" s="89"/>
      <c r="U947" s="42"/>
      <c r="V947" s="42"/>
      <c r="W947" s="42"/>
      <c r="X947" s="42"/>
      <c r="Y947" s="42"/>
      <c r="Z947" s="42"/>
      <c r="AA947" s="42"/>
      <c r="AB947" s="42"/>
      <c r="AC947" s="42"/>
      <c r="AD947" s="42"/>
      <c r="AE947" s="42"/>
      <c r="AT947" s="20" t="s">
        <v>223</v>
      </c>
      <c r="AU947" s="20" t="s">
        <v>85</v>
      </c>
    </row>
    <row r="948" s="2" customFormat="1">
      <c r="A948" s="42"/>
      <c r="B948" s="43"/>
      <c r="C948" s="44"/>
      <c r="D948" s="236" t="s">
        <v>283</v>
      </c>
      <c r="E948" s="44"/>
      <c r="F948" s="267" t="s">
        <v>1373</v>
      </c>
      <c r="G948" s="44"/>
      <c r="H948" s="44"/>
      <c r="I948" s="231"/>
      <c r="J948" s="44"/>
      <c r="K948" s="44"/>
      <c r="L948" s="48"/>
      <c r="M948" s="232"/>
      <c r="N948" s="233"/>
      <c r="O948" s="88"/>
      <c r="P948" s="88"/>
      <c r="Q948" s="88"/>
      <c r="R948" s="88"/>
      <c r="S948" s="88"/>
      <c r="T948" s="89"/>
      <c r="U948" s="42"/>
      <c r="V948" s="42"/>
      <c r="W948" s="42"/>
      <c r="X948" s="42"/>
      <c r="Y948" s="42"/>
      <c r="Z948" s="42"/>
      <c r="AA948" s="42"/>
      <c r="AB948" s="42"/>
      <c r="AC948" s="42"/>
      <c r="AD948" s="42"/>
      <c r="AE948" s="42"/>
      <c r="AT948" s="20" t="s">
        <v>283</v>
      </c>
      <c r="AU948" s="20" t="s">
        <v>85</v>
      </c>
    </row>
    <row r="949" s="2" customFormat="1" ht="16.5" customHeight="1">
      <c r="A949" s="42"/>
      <c r="B949" s="43"/>
      <c r="C949" s="216" t="s">
        <v>815</v>
      </c>
      <c r="D949" s="216" t="s">
        <v>217</v>
      </c>
      <c r="E949" s="217" t="s">
        <v>1374</v>
      </c>
      <c r="F949" s="218" t="s">
        <v>1375</v>
      </c>
      <c r="G949" s="219" t="s">
        <v>557</v>
      </c>
      <c r="H949" s="220">
        <v>1</v>
      </c>
      <c r="I949" s="221"/>
      <c r="J949" s="222">
        <f>ROUND(I949*H949,2)</f>
        <v>0</v>
      </c>
      <c r="K949" s="218" t="s">
        <v>221</v>
      </c>
      <c r="L949" s="48"/>
      <c r="M949" s="223" t="s">
        <v>32</v>
      </c>
      <c r="N949" s="224" t="s">
        <v>47</v>
      </c>
      <c r="O949" s="88"/>
      <c r="P949" s="225">
        <f>O949*H949</f>
        <v>0</v>
      </c>
      <c r="Q949" s="225">
        <v>0</v>
      </c>
      <c r="R949" s="225">
        <f>Q949*H949</f>
        <v>0</v>
      </c>
      <c r="S949" s="225">
        <v>0</v>
      </c>
      <c r="T949" s="226">
        <f>S949*H949</f>
        <v>0</v>
      </c>
      <c r="U949" s="42"/>
      <c r="V949" s="42"/>
      <c r="W949" s="42"/>
      <c r="X949" s="42"/>
      <c r="Y949" s="42"/>
      <c r="Z949" s="42"/>
      <c r="AA949" s="42"/>
      <c r="AB949" s="42"/>
      <c r="AC949" s="42"/>
      <c r="AD949" s="42"/>
      <c r="AE949" s="42"/>
      <c r="AR949" s="227" t="s">
        <v>1370</v>
      </c>
      <c r="AT949" s="227" t="s">
        <v>217</v>
      </c>
      <c r="AU949" s="227" t="s">
        <v>85</v>
      </c>
      <c r="AY949" s="20" t="s">
        <v>214</v>
      </c>
      <c r="BE949" s="228">
        <f>IF(N949="základní",J949,0)</f>
        <v>0</v>
      </c>
      <c r="BF949" s="228">
        <f>IF(N949="snížená",J949,0)</f>
        <v>0</v>
      </c>
      <c r="BG949" s="228">
        <f>IF(N949="zákl. přenesená",J949,0)</f>
        <v>0</v>
      </c>
      <c r="BH949" s="228">
        <f>IF(N949="sníž. přenesená",J949,0)</f>
        <v>0</v>
      </c>
      <c r="BI949" s="228">
        <f>IF(N949="nulová",J949,0)</f>
        <v>0</v>
      </c>
      <c r="BJ949" s="20" t="s">
        <v>83</v>
      </c>
      <c r="BK949" s="228">
        <f>ROUND(I949*H949,2)</f>
        <v>0</v>
      </c>
      <c r="BL949" s="20" t="s">
        <v>1370</v>
      </c>
      <c r="BM949" s="227" t="s">
        <v>1376</v>
      </c>
    </row>
    <row r="950" s="2" customFormat="1">
      <c r="A950" s="42"/>
      <c r="B950" s="43"/>
      <c r="C950" s="44"/>
      <c r="D950" s="229" t="s">
        <v>223</v>
      </c>
      <c r="E950" s="44"/>
      <c r="F950" s="230" t="s">
        <v>1377</v>
      </c>
      <c r="G950" s="44"/>
      <c r="H950" s="44"/>
      <c r="I950" s="231"/>
      <c r="J950" s="44"/>
      <c r="K950" s="44"/>
      <c r="L950" s="48"/>
      <c r="M950" s="232"/>
      <c r="N950" s="233"/>
      <c r="O950" s="88"/>
      <c r="P950" s="88"/>
      <c r="Q950" s="88"/>
      <c r="R950" s="88"/>
      <c r="S950" s="88"/>
      <c r="T950" s="89"/>
      <c r="U950" s="42"/>
      <c r="V950" s="42"/>
      <c r="W950" s="42"/>
      <c r="X950" s="42"/>
      <c r="Y950" s="42"/>
      <c r="Z950" s="42"/>
      <c r="AA950" s="42"/>
      <c r="AB950" s="42"/>
      <c r="AC950" s="42"/>
      <c r="AD950" s="42"/>
      <c r="AE950" s="42"/>
      <c r="AT950" s="20" t="s">
        <v>223</v>
      </c>
      <c r="AU950" s="20" t="s">
        <v>85</v>
      </c>
    </row>
    <row r="951" s="2" customFormat="1" ht="21.75" customHeight="1">
      <c r="A951" s="42"/>
      <c r="B951" s="43"/>
      <c r="C951" s="216" t="s">
        <v>820</v>
      </c>
      <c r="D951" s="216" t="s">
        <v>217</v>
      </c>
      <c r="E951" s="217" t="s">
        <v>1378</v>
      </c>
      <c r="F951" s="218" t="s">
        <v>1379</v>
      </c>
      <c r="G951" s="219" t="s">
        <v>557</v>
      </c>
      <c r="H951" s="220">
        <v>1</v>
      </c>
      <c r="I951" s="221"/>
      <c r="J951" s="222">
        <f>ROUND(I951*H951,2)</f>
        <v>0</v>
      </c>
      <c r="K951" s="218" t="s">
        <v>221</v>
      </c>
      <c r="L951" s="48"/>
      <c r="M951" s="223" t="s">
        <v>32</v>
      </c>
      <c r="N951" s="224" t="s">
        <v>47</v>
      </c>
      <c r="O951" s="88"/>
      <c r="P951" s="225">
        <f>O951*H951</f>
        <v>0</v>
      </c>
      <c r="Q951" s="225">
        <v>0</v>
      </c>
      <c r="R951" s="225">
        <f>Q951*H951</f>
        <v>0</v>
      </c>
      <c r="S951" s="225">
        <v>0</v>
      </c>
      <c r="T951" s="226">
        <f>S951*H951</f>
        <v>0</v>
      </c>
      <c r="U951" s="42"/>
      <c r="V951" s="42"/>
      <c r="W951" s="42"/>
      <c r="X951" s="42"/>
      <c r="Y951" s="42"/>
      <c r="Z951" s="42"/>
      <c r="AA951" s="42"/>
      <c r="AB951" s="42"/>
      <c r="AC951" s="42"/>
      <c r="AD951" s="42"/>
      <c r="AE951" s="42"/>
      <c r="AR951" s="227" t="s">
        <v>1370</v>
      </c>
      <c r="AT951" s="227" t="s">
        <v>217</v>
      </c>
      <c r="AU951" s="227" t="s">
        <v>85</v>
      </c>
      <c r="AY951" s="20" t="s">
        <v>214</v>
      </c>
      <c r="BE951" s="228">
        <f>IF(N951="základní",J951,0)</f>
        <v>0</v>
      </c>
      <c r="BF951" s="228">
        <f>IF(N951="snížená",J951,0)</f>
        <v>0</v>
      </c>
      <c r="BG951" s="228">
        <f>IF(N951="zákl. přenesená",J951,0)</f>
        <v>0</v>
      </c>
      <c r="BH951" s="228">
        <f>IF(N951="sníž. přenesená",J951,0)</f>
        <v>0</v>
      </c>
      <c r="BI951" s="228">
        <f>IF(N951="nulová",J951,0)</f>
        <v>0</v>
      </c>
      <c r="BJ951" s="20" t="s">
        <v>83</v>
      </c>
      <c r="BK951" s="228">
        <f>ROUND(I951*H951,2)</f>
        <v>0</v>
      </c>
      <c r="BL951" s="20" t="s">
        <v>1370</v>
      </c>
      <c r="BM951" s="227" t="s">
        <v>1380</v>
      </c>
    </row>
    <row r="952" s="2" customFormat="1">
      <c r="A952" s="42"/>
      <c r="B952" s="43"/>
      <c r="C952" s="44"/>
      <c r="D952" s="229" t="s">
        <v>223</v>
      </c>
      <c r="E952" s="44"/>
      <c r="F952" s="230" t="s">
        <v>1381</v>
      </c>
      <c r="G952" s="44"/>
      <c r="H952" s="44"/>
      <c r="I952" s="231"/>
      <c r="J952" s="44"/>
      <c r="K952" s="44"/>
      <c r="L952" s="48"/>
      <c r="M952" s="292"/>
      <c r="N952" s="293"/>
      <c r="O952" s="294"/>
      <c r="P952" s="294"/>
      <c r="Q952" s="294"/>
      <c r="R952" s="294"/>
      <c r="S952" s="294"/>
      <c r="T952" s="295"/>
      <c r="U952" s="42"/>
      <c r="V952" s="42"/>
      <c r="W952" s="42"/>
      <c r="X952" s="42"/>
      <c r="Y952" s="42"/>
      <c r="Z952" s="42"/>
      <c r="AA952" s="42"/>
      <c r="AB952" s="42"/>
      <c r="AC952" s="42"/>
      <c r="AD952" s="42"/>
      <c r="AE952" s="42"/>
      <c r="AT952" s="20" t="s">
        <v>223</v>
      </c>
      <c r="AU952" s="20" t="s">
        <v>85</v>
      </c>
    </row>
    <row r="953" s="2" customFormat="1" ht="6.96" customHeight="1">
      <c r="A953" s="42"/>
      <c r="B953" s="63"/>
      <c r="C953" s="64"/>
      <c r="D953" s="64"/>
      <c r="E953" s="64"/>
      <c r="F953" s="64"/>
      <c r="G953" s="64"/>
      <c r="H953" s="64"/>
      <c r="I953" s="64"/>
      <c r="J953" s="64"/>
      <c r="K953" s="64"/>
      <c r="L953" s="48"/>
      <c r="M953" s="42"/>
      <c r="O953" s="42"/>
      <c r="P953" s="42"/>
      <c r="Q953" s="42"/>
      <c r="R953" s="42"/>
      <c r="S953" s="42"/>
      <c r="T953" s="42"/>
      <c r="U953" s="42"/>
      <c r="V953" s="42"/>
      <c r="W953" s="42"/>
      <c r="X953" s="42"/>
      <c r="Y953" s="42"/>
      <c r="Z953" s="42"/>
      <c r="AA953" s="42"/>
      <c r="AB953" s="42"/>
      <c r="AC953" s="42"/>
      <c r="AD953" s="42"/>
      <c r="AE953" s="42"/>
    </row>
  </sheetData>
  <sheetProtection sheet="1" autoFilter="0" formatColumns="0" formatRows="0" objects="1" scenarios="1" spinCount="100000" saltValue="S9tRuCmxvoUnyDm/IBqR5aoDZykjHYnmeJkTq1D+CL5eGtc3y5M3PSyfgjN5gUVG/wsh0ahzkBq16PcgGzX/oQ==" hashValue="ldsojOLOuhc2h3QSX2D55tr8nkZz8FotXrab/b4kjtWpXDLfbr1G8+QLzhOWyOjZvI5Xco7RoA83zjYO1TwmbA==" algorithmName="SHA-512" password="CC35"/>
  <autoFilter ref="C99:K952"/>
  <mergeCells count="12">
    <mergeCell ref="E7:H7"/>
    <mergeCell ref="E9:H9"/>
    <mergeCell ref="E11:H11"/>
    <mergeCell ref="E20:H20"/>
    <mergeCell ref="E29:H29"/>
    <mergeCell ref="E50:H50"/>
    <mergeCell ref="E52:H52"/>
    <mergeCell ref="E54:H54"/>
    <mergeCell ref="E88:H88"/>
    <mergeCell ref="E90:H90"/>
    <mergeCell ref="E92:H92"/>
    <mergeCell ref="L2:V2"/>
  </mergeCells>
  <hyperlinks>
    <hyperlink ref="F104" r:id="rId1" display="https://podminky.urs.cz/item/CS_URS_2024_02/113106023"/>
    <hyperlink ref="F108" r:id="rId2" display="https://podminky.urs.cz/item/CS_URS_2024_02/596211210"/>
    <hyperlink ref="F112" r:id="rId3" display="https://podminky.urs.cz/item/CS_URS_2024_02/622143002"/>
    <hyperlink ref="F118" r:id="rId4" display="https://podminky.urs.cz/item/CS_URS_2024_02/622143003"/>
    <hyperlink ref="F178" r:id="rId5" display="https://podminky.urs.cz/item/CS_URS_2024_02/622143004"/>
    <hyperlink ref="F312" r:id="rId6" display="https://podminky.urs.cz/item/CS_URS_2024_02/622151001"/>
    <hyperlink ref="F319" r:id="rId7" display="https://podminky.urs.cz/item/CS_URS_2024_02/622211041"/>
    <hyperlink ref="F324" r:id="rId8" display="https://podminky.urs.cz/item/CS_URS_2024_02/622221041"/>
    <hyperlink ref="F354" r:id="rId9" display="https://podminky.urs.cz/item/CS_URS_2024_02/622222001"/>
    <hyperlink ref="F412" r:id="rId10" display="https://podminky.urs.cz/item/CS_URS_2024_02/622251101"/>
    <hyperlink ref="F415" r:id="rId11" display="https://podminky.urs.cz/item/CS_URS_2024_02/622251105"/>
    <hyperlink ref="F430" r:id="rId12" display="https://podminky.urs.cz/item/CS_URS_2024_02/622251231"/>
    <hyperlink ref="F437" r:id="rId13" display="https://podminky.urs.cz/item/CS_URS_2024_02/622321121"/>
    <hyperlink ref="F497" r:id="rId14" display="https://podminky.urs.cz/item/CS_URS_2024_02/622511102"/>
    <hyperlink ref="F500" r:id="rId15" display="https://podminky.urs.cz/item/CS_URS_2024_02/622541022"/>
    <hyperlink ref="F515" r:id="rId16" display="https://podminky.urs.cz/item/CS_URS_2024_02/623541022"/>
    <hyperlink ref="F572" r:id="rId17" display="https://podminky.urs.cz/item/CS_URS_2024_02/629991012"/>
    <hyperlink ref="F582" r:id="rId18" display="https://podminky.urs.cz/item/CS_URS_2024_02/941211112"/>
    <hyperlink ref="F588" r:id="rId19" display="https://podminky.urs.cz/item/CS_URS_2024_02/941211212"/>
    <hyperlink ref="F591" r:id="rId20" display="https://podminky.urs.cz/item/CS_URS_2024_02/941211812"/>
    <hyperlink ref="F593" r:id="rId21" display="https://podminky.urs.cz/item/CS_URS_2024_02/942111322"/>
    <hyperlink ref="F595" r:id="rId22" display="https://podminky.urs.cz/item/CS_URS_2024_02/942321111"/>
    <hyperlink ref="F600" r:id="rId23" display="https://podminky.urs.cz/item/CS_URS_2024_02/942321211"/>
    <hyperlink ref="F602" r:id="rId24" display="https://podminky.urs.cz/item/CS_URS_2024_02/942321811"/>
    <hyperlink ref="F607" r:id="rId25" display="https://podminky.urs.cz/item/CS_URS_2024_02/942322111"/>
    <hyperlink ref="F610" r:id="rId26" display="https://podminky.urs.cz/item/CS_URS_2024_02/942322211"/>
    <hyperlink ref="F612" r:id="rId27" display="https://podminky.urs.cz/item/CS_URS_2024_02/942322811"/>
    <hyperlink ref="F615" r:id="rId28" display="https://podminky.urs.cz/item/CS_URS_2024_02/944511111"/>
    <hyperlink ref="F621" r:id="rId29" display="https://podminky.urs.cz/item/CS_URS_2024_02/944511211"/>
    <hyperlink ref="F624" r:id="rId30" display="https://podminky.urs.cz/item/CS_URS_2024_02/944511811"/>
    <hyperlink ref="F626" r:id="rId31" display="https://podminky.urs.cz/item/CS_URS_2024_02/944711112"/>
    <hyperlink ref="F629" r:id="rId32" display="https://podminky.urs.cz/item/CS_URS_2024_02/944711212"/>
    <hyperlink ref="F632" r:id="rId33" display="https://podminky.urs.cz/item/CS_URS_2024_02/944711812"/>
    <hyperlink ref="F634" r:id="rId34" display="https://podminky.urs.cz/item/CS_URS_2024_02/949411113"/>
    <hyperlink ref="F636" r:id="rId35" display="https://podminky.urs.cz/item/CS_URS_2024_02/949411213"/>
    <hyperlink ref="F638" r:id="rId36" display="https://podminky.urs.cz/item/CS_URS_2024_02/949411813"/>
    <hyperlink ref="F640" r:id="rId37" display="https://podminky.urs.cz/item/CS_URS_2024_02/953941211"/>
    <hyperlink ref="F645" r:id="rId38" display="https://podminky.urs.cz/item/CS_URS_2024_02/978015391"/>
    <hyperlink ref="F705" r:id="rId39" display="https://podminky.urs.cz/item/CS_URS_2024_02/981011111"/>
    <hyperlink ref="F711" r:id="rId40" display="https://podminky.urs.cz/item/CS_URS_2024_02/997006012"/>
    <hyperlink ref="F714" r:id="rId41" display="https://podminky.urs.cz/item/CS_URS_2024_02/997006512"/>
    <hyperlink ref="F717" r:id="rId42" display="https://podminky.urs.cz/item/CS_URS_2024_02/997006519"/>
    <hyperlink ref="F720" r:id="rId43" display="https://podminky.urs.cz/item/CS_URS_2024_02/997013873"/>
    <hyperlink ref="F723" r:id="rId44" display="https://podminky.urs.cz/item/CS_URS_2024_02/998011003"/>
    <hyperlink ref="F727" r:id="rId45" display="https://podminky.urs.cz/item/CS_URS_2024_02/721241102"/>
    <hyperlink ref="F730" r:id="rId46" display="https://podminky.urs.cz/item/CS_URS_2024_02/998721101"/>
    <hyperlink ref="F733" r:id="rId47" display="https://podminky.urs.cz/item/CS_URS_2024_02/741420001"/>
    <hyperlink ref="F737" r:id="rId48" display="https://podminky.urs.cz/item/CS_URS_2024_02/741420021"/>
    <hyperlink ref="F741" r:id="rId49" display="https://podminky.urs.cz/item/CS_URS_2024_02/741420051"/>
    <hyperlink ref="F744" r:id="rId50" display="https://podminky.urs.cz/item/CS_URS_2024_02/741420083"/>
    <hyperlink ref="F747" r:id="rId51" display="https://podminky.urs.cz/item/CS_URS_2024_02/741420101"/>
    <hyperlink ref="F751" r:id="rId52" display="https://podminky.urs.cz/item/CS_URS_2024_02/741421811"/>
    <hyperlink ref="F754" r:id="rId53" display="https://podminky.urs.cz/item/CS_URS_2024_02/741421843"/>
    <hyperlink ref="F757" r:id="rId54" display="https://podminky.urs.cz/item/CS_URS_2024_02/741421863"/>
    <hyperlink ref="F759" r:id="rId55" display="https://podminky.urs.cz/item/CS_URS_2024_02/741421871"/>
    <hyperlink ref="F761" r:id="rId56" display="https://podminky.urs.cz/item/CS_URS_2024_02/741820011"/>
    <hyperlink ref="F764" r:id="rId57" display="https://podminky.urs.cz/item/CS_URS_2024_02/764002851"/>
    <hyperlink ref="F819" r:id="rId58" display="https://podminky.urs.cz/item/CS_URS_2024_02/764002861"/>
    <hyperlink ref="F825" r:id="rId59" display="https://podminky.urs.cz/item/CS_URS_2024_02/764004861"/>
    <hyperlink ref="F828" r:id="rId60" display="https://podminky.urs.cz/item/CS_URS_2024_02/764216604"/>
    <hyperlink ref="F883" r:id="rId61" display="https://podminky.urs.cz/item/CS_URS_2024_02/764218604"/>
    <hyperlink ref="F886" r:id="rId62" display="https://podminky.urs.cz/item/CS_URS_2024_02/764508131"/>
    <hyperlink ref="F890" r:id="rId63" display="https://podminky.urs.cz/item/CS_URS_2024_02/764518623"/>
    <hyperlink ref="F893" r:id="rId64" display="https://podminky.urs.cz/item/CS_URS_2024_02/998764103"/>
    <hyperlink ref="F896" r:id="rId65" display="https://podminky.urs.cz/item/CS_URS_2024_02/767661811"/>
    <hyperlink ref="F911" r:id="rId66" display="https://podminky.urs.cz/item/CS_URS_2024_02/767662120"/>
    <hyperlink ref="F929" r:id="rId67" display="https://podminky.urs.cz/item/CS_URS_2024_02/767996801"/>
    <hyperlink ref="F937" r:id="rId68" display="https://podminky.urs.cz/item/CS_URS_2024_02/998767103"/>
    <hyperlink ref="F940" r:id="rId69" display="https://podminky.urs.cz/item/CS_URS_2024_02/783201201"/>
    <hyperlink ref="F943" r:id="rId70" display="https://podminky.urs.cz/item/CS_URS_2024_02/783217101"/>
    <hyperlink ref="F947" r:id="rId71" display="https://podminky.urs.cz/item/CS_URS_2024_02/043103000"/>
    <hyperlink ref="F950" r:id="rId72" display="https://podminky.urs.cz/item/CS_URS_2024_02/043114000"/>
    <hyperlink ref="F952" r:id="rId73" display="https://podminky.urs.cz/item/CS_URS_2024_02/043124000"/>
  </hyperlinks>
  <pageMargins left="0.39375" right="0.39375" top="0.39375" bottom="0.39375" header="0" footer="0"/>
  <pageSetup paperSize="9" orientation="portrait" blackAndWhite="1" fitToHeight="100"/>
  <headerFooter>
    <oddFooter>&amp;CStrana &amp;P z &amp;N</oddFooter>
  </headerFooter>
  <drawing r:id="rId74"/>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96</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1382</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ROUND(J101,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ROUND((SUM(BE101:BE351)),  2)</f>
        <v>0</v>
      </c>
      <c r="G35" s="42"/>
      <c r="H35" s="42"/>
      <c r="I35" s="161">
        <v>0.20999999999999999</v>
      </c>
      <c r="J35" s="160">
        <f>ROUND(((SUM(BE101:BE351))*I35),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ROUND((SUM(BF101:BF351)),  2)</f>
        <v>0</v>
      </c>
      <c r="G36" s="42"/>
      <c r="H36" s="42"/>
      <c r="I36" s="161">
        <v>0.12</v>
      </c>
      <c r="J36" s="160">
        <f>ROUND(((SUM(BF101:BF351))*I36),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ROUND((SUM(BG101:BG351)),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ROUND((SUM(BH101:BH351)),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ROUND((SUM(BI101:BI351)),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01.03 - Zateplení podkroví</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J101</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J102</f>
        <v>0</v>
      </c>
      <c r="K64" s="179"/>
      <c r="L64" s="183"/>
      <c r="S64" s="9"/>
      <c r="T64" s="9"/>
      <c r="U64" s="9"/>
      <c r="V64" s="9"/>
      <c r="W64" s="9"/>
      <c r="X64" s="9"/>
      <c r="Y64" s="9"/>
      <c r="Z64" s="9"/>
      <c r="AA64" s="9"/>
      <c r="AB64" s="9"/>
      <c r="AC64" s="9"/>
      <c r="AD64" s="9"/>
      <c r="AE64" s="9"/>
    </row>
    <row r="65" s="10" customFormat="1" ht="19.92" customHeight="1">
      <c r="A65" s="10"/>
      <c r="B65" s="184"/>
      <c r="C65" s="129"/>
      <c r="D65" s="185" t="s">
        <v>181</v>
      </c>
      <c r="E65" s="186"/>
      <c r="F65" s="186"/>
      <c r="G65" s="186"/>
      <c r="H65" s="186"/>
      <c r="I65" s="186"/>
      <c r="J65" s="187">
        <f>J103</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182</v>
      </c>
      <c r="E66" s="186"/>
      <c r="F66" s="186"/>
      <c r="G66" s="186"/>
      <c r="H66" s="186"/>
      <c r="I66" s="186"/>
      <c r="J66" s="187">
        <f>J108</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183</v>
      </c>
      <c r="E67" s="186"/>
      <c r="F67" s="186"/>
      <c r="G67" s="186"/>
      <c r="H67" s="186"/>
      <c r="I67" s="186"/>
      <c r="J67" s="187">
        <f>J115</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184</v>
      </c>
      <c r="E68" s="186"/>
      <c r="F68" s="186"/>
      <c r="G68" s="186"/>
      <c r="H68" s="186"/>
      <c r="I68" s="186"/>
      <c r="J68" s="187">
        <f>J129</f>
        <v>0</v>
      </c>
      <c r="K68" s="129"/>
      <c r="L68" s="188"/>
      <c r="S68" s="10"/>
      <c r="T68" s="10"/>
      <c r="U68" s="10"/>
      <c r="V68" s="10"/>
      <c r="W68" s="10"/>
      <c r="X68" s="10"/>
      <c r="Y68" s="10"/>
      <c r="Z68" s="10"/>
      <c r="AA68" s="10"/>
      <c r="AB68" s="10"/>
      <c r="AC68" s="10"/>
      <c r="AD68" s="10"/>
      <c r="AE68" s="10"/>
    </row>
    <row r="69" s="9" customFormat="1" ht="24.96" customHeight="1">
      <c r="A69" s="9"/>
      <c r="B69" s="178"/>
      <c r="C69" s="179"/>
      <c r="D69" s="180" t="s">
        <v>185</v>
      </c>
      <c r="E69" s="181"/>
      <c r="F69" s="181"/>
      <c r="G69" s="181"/>
      <c r="H69" s="181"/>
      <c r="I69" s="181"/>
      <c r="J69" s="182">
        <f>J132</f>
        <v>0</v>
      </c>
      <c r="K69" s="179"/>
      <c r="L69" s="183"/>
      <c r="S69" s="9"/>
      <c r="T69" s="9"/>
      <c r="U69" s="9"/>
      <c r="V69" s="9"/>
      <c r="W69" s="9"/>
      <c r="X69" s="9"/>
      <c r="Y69" s="9"/>
      <c r="Z69" s="9"/>
      <c r="AA69" s="9"/>
      <c r="AB69" s="9"/>
      <c r="AC69" s="9"/>
      <c r="AD69" s="9"/>
      <c r="AE69" s="9"/>
    </row>
    <row r="70" s="10" customFormat="1" ht="19.92" customHeight="1">
      <c r="A70" s="10"/>
      <c r="B70" s="184"/>
      <c r="C70" s="129"/>
      <c r="D70" s="185" t="s">
        <v>1383</v>
      </c>
      <c r="E70" s="186"/>
      <c r="F70" s="186"/>
      <c r="G70" s="186"/>
      <c r="H70" s="186"/>
      <c r="I70" s="186"/>
      <c r="J70" s="187">
        <f>J133</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1384</v>
      </c>
      <c r="E71" s="186"/>
      <c r="F71" s="186"/>
      <c r="G71" s="186"/>
      <c r="H71" s="186"/>
      <c r="I71" s="186"/>
      <c r="J71" s="187">
        <f>J152</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186</v>
      </c>
      <c r="E72" s="186"/>
      <c r="F72" s="186"/>
      <c r="G72" s="186"/>
      <c r="H72" s="186"/>
      <c r="I72" s="186"/>
      <c r="J72" s="187">
        <f>J173</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866</v>
      </c>
      <c r="E73" s="186"/>
      <c r="F73" s="186"/>
      <c r="G73" s="186"/>
      <c r="H73" s="186"/>
      <c r="I73" s="186"/>
      <c r="J73" s="187">
        <f>J227</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189</v>
      </c>
      <c r="E74" s="186"/>
      <c r="F74" s="186"/>
      <c r="G74" s="186"/>
      <c r="H74" s="186"/>
      <c r="I74" s="186"/>
      <c r="J74" s="187">
        <f>J233</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1385</v>
      </c>
      <c r="E75" s="186"/>
      <c r="F75" s="186"/>
      <c r="G75" s="186"/>
      <c r="H75" s="186"/>
      <c r="I75" s="186"/>
      <c r="J75" s="187">
        <f>J262</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867</v>
      </c>
      <c r="E76" s="186"/>
      <c r="F76" s="186"/>
      <c r="G76" s="186"/>
      <c r="H76" s="186"/>
      <c r="I76" s="186"/>
      <c r="J76" s="187">
        <f>J296</f>
        <v>0</v>
      </c>
      <c r="K76" s="129"/>
      <c r="L76" s="188"/>
      <c r="S76" s="10"/>
      <c r="T76" s="10"/>
      <c r="U76" s="10"/>
      <c r="V76" s="10"/>
      <c r="W76" s="10"/>
      <c r="X76" s="10"/>
      <c r="Y76" s="10"/>
      <c r="Z76" s="10"/>
      <c r="AA76" s="10"/>
      <c r="AB76" s="10"/>
      <c r="AC76" s="10"/>
      <c r="AD76" s="10"/>
      <c r="AE76" s="10"/>
    </row>
    <row r="77" s="10" customFormat="1" ht="19.92" customHeight="1">
      <c r="A77" s="10"/>
      <c r="B77" s="184"/>
      <c r="C77" s="129"/>
      <c r="D77" s="185" t="s">
        <v>190</v>
      </c>
      <c r="E77" s="186"/>
      <c r="F77" s="186"/>
      <c r="G77" s="186"/>
      <c r="H77" s="186"/>
      <c r="I77" s="186"/>
      <c r="J77" s="187">
        <f>J303</f>
        <v>0</v>
      </c>
      <c r="K77" s="129"/>
      <c r="L77" s="188"/>
      <c r="S77" s="10"/>
      <c r="T77" s="10"/>
      <c r="U77" s="10"/>
      <c r="V77" s="10"/>
      <c r="W77" s="10"/>
      <c r="X77" s="10"/>
      <c r="Y77" s="10"/>
      <c r="Z77" s="10"/>
      <c r="AA77" s="10"/>
      <c r="AB77" s="10"/>
      <c r="AC77" s="10"/>
      <c r="AD77" s="10"/>
      <c r="AE77" s="10"/>
    </row>
    <row r="78" s="10" customFormat="1" ht="19.92" customHeight="1">
      <c r="A78" s="10"/>
      <c r="B78" s="184"/>
      <c r="C78" s="129"/>
      <c r="D78" s="185" t="s">
        <v>191</v>
      </c>
      <c r="E78" s="186"/>
      <c r="F78" s="186"/>
      <c r="G78" s="186"/>
      <c r="H78" s="186"/>
      <c r="I78" s="186"/>
      <c r="J78" s="187">
        <f>J342</f>
        <v>0</v>
      </c>
      <c r="K78" s="129"/>
      <c r="L78" s="188"/>
      <c r="S78" s="10"/>
      <c r="T78" s="10"/>
      <c r="U78" s="10"/>
      <c r="V78" s="10"/>
      <c r="W78" s="10"/>
      <c r="X78" s="10"/>
      <c r="Y78" s="10"/>
      <c r="Z78" s="10"/>
      <c r="AA78" s="10"/>
      <c r="AB78" s="10"/>
      <c r="AC78" s="10"/>
      <c r="AD78" s="10"/>
      <c r="AE78" s="10"/>
    </row>
    <row r="79" s="9" customFormat="1" ht="24.96" customHeight="1">
      <c r="A79" s="9"/>
      <c r="B79" s="178"/>
      <c r="C79" s="179"/>
      <c r="D79" s="180" t="s">
        <v>198</v>
      </c>
      <c r="E79" s="181"/>
      <c r="F79" s="181"/>
      <c r="G79" s="181"/>
      <c r="H79" s="181"/>
      <c r="I79" s="181"/>
      <c r="J79" s="182">
        <f>J347</f>
        <v>0</v>
      </c>
      <c r="K79" s="179"/>
      <c r="L79" s="183"/>
      <c r="S79" s="9"/>
      <c r="T79" s="9"/>
      <c r="U79" s="9"/>
      <c r="V79" s="9"/>
      <c r="W79" s="9"/>
      <c r="X79" s="9"/>
      <c r="Y79" s="9"/>
      <c r="Z79" s="9"/>
      <c r="AA79" s="9"/>
      <c r="AB79" s="9"/>
      <c r="AC79" s="9"/>
      <c r="AD79" s="9"/>
      <c r="AE79" s="9"/>
    </row>
    <row r="80" s="2" customFormat="1" ht="21.84"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6.96" customHeight="1">
      <c r="A81" s="42"/>
      <c r="B81" s="63"/>
      <c r="C81" s="64"/>
      <c r="D81" s="64"/>
      <c r="E81" s="64"/>
      <c r="F81" s="64"/>
      <c r="G81" s="64"/>
      <c r="H81" s="64"/>
      <c r="I81" s="64"/>
      <c r="J81" s="64"/>
      <c r="K81" s="64"/>
      <c r="L81" s="148"/>
      <c r="S81" s="42"/>
      <c r="T81" s="42"/>
      <c r="U81" s="42"/>
      <c r="V81" s="42"/>
      <c r="W81" s="42"/>
      <c r="X81" s="42"/>
      <c r="Y81" s="42"/>
      <c r="Z81" s="42"/>
      <c r="AA81" s="42"/>
      <c r="AB81" s="42"/>
      <c r="AC81" s="42"/>
      <c r="AD81" s="42"/>
      <c r="AE81" s="42"/>
    </row>
    <row r="85" s="2" customFormat="1" ht="6.96" customHeight="1">
      <c r="A85" s="42"/>
      <c r="B85" s="65"/>
      <c r="C85" s="66"/>
      <c r="D85" s="66"/>
      <c r="E85" s="66"/>
      <c r="F85" s="66"/>
      <c r="G85" s="66"/>
      <c r="H85" s="66"/>
      <c r="I85" s="66"/>
      <c r="J85" s="66"/>
      <c r="K85" s="66"/>
      <c r="L85" s="148"/>
      <c r="S85" s="42"/>
      <c r="T85" s="42"/>
      <c r="U85" s="42"/>
      <c r="V85" s="42"/>
      <c r="W85" s="42"/>
      <c r="X85" s="42"/>
      <c r="Y85" s="42"/>
      <c r="Z85" s="42"/>
      <c r="AA85" s="42"/>
      <c r="AB85" s="42"/>
      <c r="AC85" s="42"/>
      <c r="AD85" s="42"/>
      <c r="AE85" s="42"/>
    </row>
    <row r="86" s="2" customFormat="1" ht="24.96" customHeight="1">
      <c r="A86" s="42"/>
      <c r="B86" s="43"/>
      <c r="C86" s="26" t="s">
        <v>199</v>
      </c>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16</v>
      </c>
      <c r="D88" s="44"/>
      <c r="E88" s="44"/>
      <c r="F88" s="44"/>
      <c r="G88" s="44"/>
      <c r="H88" s="44"/>
      <c r="I88" s="44"/>
      <c r="J88" s="44"/>
      <c r="K88" s="44"/>
      <c r="L88" s="148"/>
      <c r="S88" s="42"/>
      <c r="T88" s="42"/>
      <c r="U88" s="42"/>
      <c r="V88" s="42"/>
      <c r="W88" s="42"/>
      <c r="X88" s="42"/>
      <c r="Y88" s="42"/>
      <c r="Z88" s="42"/>
      <c r="AA88" s="42"/>
      <c r="AB88" s="42"/>
      <c r="AC88" s="42"/>
      <c r="AD88" s="42"/>
      <c r="AE88" s="42"/>
    </row>
    <row r="89" s="2" customFormat="1" ht="26.25" customHeight="1">
      <c r="A89" s="42"/>
      <c r="B89" s="43"/>
      <c r="C89" s="44"/>
      <c r="D89" s="44"/>
      <c r="E89" s="173" t="str">
        <f>E7</f>
        <v>Energeticky úspory objektu Střední odborné školy obchodu, užitého umění a designu Plzeň, Nerudova 33</v>
      </c>
      <c r="F89" s="35"/>
      <c r="G89" s="35"/>
      <c r="H89" s="35"/>
      <c r="I89" s="44"/>
      <c r="J89" s="44"/>
      <c r="K89" s="44"/>
      <c r="L89" s="148"/>
      <c r="S89" s="42"/>
      <c r="T89" s="42"/>
      <c r="U89" s="42"/>
      <c r="V89" s="42"/>
      <c r="W89" s="42"/>
      <c r="X89" s="42"/>
      <c r="Y89" s="42"/>
      <c r="Z89" s="42"/>
      <c r="AA89" s="42"/>
      <c r="AB89" s="42"/>
      <c r="AC89" s="42"/>
      <c r="AD89" s="42"/>
      <c r="AE89" s="42"/>
    </row>
    <row r="90" s="1" customFormat="1" ht="12" customHeight="1">
      <c r="B90" s="24"/>
      <c r="C90" s="35" t="s">
        <v>171</v>
      </c>
      <c r="D90" s="25"/>
      <c r="E90" s="25"/>
      <c r="F90" s="25"/>
      <c r="G90" s="25"/>
      <c r="H90" s="25"/>
      <c r="I90" s="25"/>
      <c r="J90" s="25"/>
      <c r="K90" s="25"/>
      <c r="L90" s="23"/>
    </row>
    <row r="91" s="2" customFormat="1" ht="16.5" customHeight="1">
      <c r="A91" s="42"/>
      <c r="B91" s="43"/>
      <c r="C91" s="44"/>
      <c r="D91" s="44"/>
      <c r="E91" s="173" t="s">
        <v>172</v>
      </c>
      <c r="F91" s="44"/>
      <c r="G91" s="44"/>
      <c r="H91" s="44"/>
      <c r="I91" s="44"/>
      <c r="J91" s="44"/>
      <c r="K91" s="44"/>
      <c r="L91" s="148"/>
      <c r="S91" s="42"/>
      <c r="T91" s="42"/>
      <c r="U91" s="42"/>
      <c r="V91" s="42"/>
      <c r="W91" s="42"/>
      <c r="X91" s="42"/>
      <c r="Y91" s="42"/>
      <c r="Z91" s="42"/>
      <c r="AA91" s="42"/>
      <c r="AB91" s="42"/>
      <c r="AC91" s="42"/>
      <c r="AD91" s="42"/>
      <c r="AE91" s="42"/>
    </row>
    <row r="92" s="2" customFormat="1" ht="12" customHeight="1">
      <c r="A92" s="42"/>
      <c r="B92" s="43"/>
      <c r="C92" s="35" t="s">
        <v>173</v>
      </c>
      <c r="D92" s="44"/>
      <c r="E92" s="44"/>
      <c r="F92" s="44"/>
      <c r="G92" s="44"/>
      <c r="H92" s="44"/>
      <c r="I92" s="44"/>
      <c r="J92" s="44"/>
      <c r="K92" s="44"/>
      <c r="L92" s="148"/>
      <c r="S92" s="42"/>
      <c r="T92" s="42"/>
      <c r="U92" s="42"/>
      <c r="V92" s="42"/>
      <c r="W92" s="42"/>
      <c r="X92" s="42"/>
      <c r="Y92" s="42"/>
      <c r="Z92" s="42"/>
      <c r="AA92" s="42"/>
      <c r="AB92" s="42"/>
      <c r="AC92" s="42"/>
      <c r="AD92" s="42"/>
      <c r="AE92" s="42"/>
    </row>
    <row r="93" s="2" customFormat="1" ht="16.5" customHeight="1">
      <c r="A93" s="42"/>
      <c r="B93" s="43"/>
      <c r="C93" s="44"/>
      <c r="D93" s="44"/>
      <c r="E93" s="73" t="str">
        <f>E11</f>
        <v>01.03 - Zateplení podkroví</v>
      </c>
      <c r="F93" s="44"/>
      <c r="G93" s="44"/>
      <c r="H93" s="44"/>
      <c r="I93" s="44"/>
      <c r="J93" s="44"/>
      <c r="K93" s="44"/>
      <c r="L93" s="148"/>
      <c r="S93" s="42"/>
      <c r="T93" s="42"/>
      <c r="U93" s="42"/>
      <c r="V93" s="42"/>
      <c r="W93" s="42"/>
      <c r="X93" s="42"/>
      <c r="Y93" s="42"/>
      <c r="Z93" s="42"/>
      <c r="AA93" s="42"/>
      <c r="AB93" s="42"/>
      <c r="AC93" s="42"/>
      <c r="AD93" s="42"/>
      <c r="AE93" s="42"/>
    </row>
    <row r="94" s="2" customFormat="1" ht="6.96" customHeight="1">
      <c r="A94" s="42"/>
      <c r="B94" s="43"/>
      <c r="C94" s="44"/>
      <c r="D94" s="44"/>
      <c r="E94" s="44"/>
      <c r="F94" s="44"/>
      <c r="G94" s="44"/>
      <c r="H94" s="44"/>
      <c r="I94" s="44"/>
      <c r="J94" s="44"/>
      <c r="K94" s="44"/>
      <c r="L94" s="148"/>
      <c r="S94" s="42"/>
      <c r="T94" s="42"/>
      <c r="U94" s="42"/>
      <c r="V94" s="42"/>
      <c r="W94" s="42"/>
      <c r="X94" s="42"/>
      <c r="Y94" s="42"/>
      <c r="Z94" s="42"/>
      <c r="AA94" s="42"/>
      <c r="AB94" s="42"/>
      <c r="AC94" s="42"/>
      <c r="AD94" s="42"/>
      <c r="AE94" s="42"/>
    </row>
    <row r="95" s="2" customFormat="1" ht="12" customHeight="1">
      <c r="A95" s="42"/>
      <c r="B95" s="43"/>
      <c r="C95" s="35" t="s">
        <v>22</v>
      </c>
      <c r="D95" s="44"/>
      <c r="E95" s="44"/>
      <c r="F95" s="30" t="str">
        <f>F14</f>
        <v>Plzeň</v>
      </c>
      <c r="G95" s="44"/>
      <c r="H95" s="44"/>
      <c r="I95" s="35" t="s">
        <v>24</v>
      </c>
      <c r="J95" s="76" t="str">
        <f>IF(J14="","",J14)</f>
        <v>26. 11. 2024</v>
      </c>
      <c r="K95" s="44"/>
      <c r="L95" s="148"/>
      <c r="S95" s="42"/>
      <c r="T95" s="42"/>
      <c r="U95" s="42"/>
      <c r="V95" s="42"/>
      <c r="W95" s="42"/>
      <c r="X95" s="42"/>
      <c r="Y95" s="42"/>
      <c r="Z95" s="42"/>
      <c r="AA95" s="42"/>
      <c r="AB95" s="42"/>
      <c r="AC95" s="42"/>
      <c r="AD95" s="42"/>
      <c r="AE95" s="42"/>
    </row>
    <row r="96" s="2" customFormat="1" ht="6.96" customHeight="1">
      <c r="A96" s="42"/>
      <c r="B96" s="43"/>
      <c r="C96" s="44"/>
      <c r="D96" s="44"/>
      <c r="E96" s="44"/>
      <c r="F96" s="44"/>
      <c r="G96" s="44"/>
      <c r="H96" s="44"/>
      <c r="I96" s="44"/>
      <c r="J96" s="44"/>
      <c r="K96" s="44"/>
      <c r="L96" s="148"/>
      <c r="S96" s="42"/>
      <c r="T96" s="42"/>
      <c r="U96" s="42"/>
      <c r="V96" s="42"/>
      <c r="W96" s="42"/>
      <c r="X96" s="42"/>
      <c r="Y96" s="42"/>
      <c r="Z96" s="42"/>
      <c r="AA96" s="42"/>
      <c r="AB96" s="42"/>
      <c r="AC96" s="42"/>
      <c r="AD96" s="42"/>
      <c r="AE96" s="42"/>
    </row>
    <row r="97" s="2" customFormat="1" ht="15.15" customHeight="1">
      <c r="A97" s="42"/>
      <c r="B97" s="43"/>
      <c r="C97" s="35" t="s">
        <v>30</v>
      </c>
      <c r="D97" s="44"/>
      <c r="E97" s="44"/>
      <c r="F97" s="30" t="str">
        <f>E17</f>
        <v xml:space="preserve"> </v>
      </c>
      <c r="G97" s="44"/>
      <c r="H97" s="44"/>
      <c r="I97" s="35" t="s">
        <v>37</v>
      </c>
      <c r="J97" s="40" t="str">
        <f>E23</f>
        <v xml:space="preserve"> </v>
      </c>
      <c r="K97" s="44"/>
      <c r="L97" s="148"/>
      <c r="S97" s="42"/>
      <c r="T97" s="42"/>
      <c r="U97" s="42"/>
      <c r="V97" s="42"/>
      <c r="W97" s="42"/>
      <c r="X97" s="42"/>
      <c r="Y97" s="42"/>
      <c r="Z97" s="42"/>
      <c r="AA97" s="42"/>
      <c r="AB97" s="42"/>
      <c r="AC97" s="42"/>
      <c r="AD97" s="42"/>
      <c r="AE97" s="42"/>
    </row>
    <row r="98" s="2" customFormat="1" ht="15.15" customHeight="1">
      <c r="A98" s="42"/>
      <c r="B98" s="43"/>
      <c r="C98" s="35" t="s">
        <v>35</v>
      </c>
      <c r="D98" s="44"/>
      <c r="E98" s="44"/>
      <c r="F98" s="30" t="str">
        <f>IF(E20="","",E20)</f>
        <v>Vyplň údaj</v>
      </c>
      <c r="G98" s="44"/>
      <c r="H98" s="44"/>
      <c r="I98" s="35" t="s">
        <v>39</v>
      </c>
      <c r="J98" s="40" t="str">
        <f>E26</f>
        <v xml:space="preserve"> </v>
      </c>
      <c r="K98" s="44"/>
      <c r="L98" s="148"/>
      <c r="S98" s="42"/>
      <c r="T98" s="42"/>
      <c r="U98" s="42"/>
      <c r="V98" s="42"/>
      <c r="W98" s="42"/>
      <c r="X98" s="42"/>
      <c r="Y98" s="42"/>
      <c r="Z98" s="42"/>
      <c r="AA98" s="42"/>
      <c r="AB98" s="42"/>
      <c r="AC98" s="42"/>
      <c r="AD98" s="42"/>
      <c r="AE98" s="42"/>
    </row>
    <row r="99" s="2" customFormat="1" ht="10.32" customHeight="1">
      <c r="A99" s="42"/>
      <c r="B99" s="43"/>
      <c r="C99" s="44"/>
      <c r="D99" s="44"/>
      <c r="E99" s="44"/>
      <c r="F99" s="44"/>
      <c r="G99" s="44"/>
      <c r="H99" s="44"/>
      <c r="I99" s="44"/>
      <c r="J99" s="44"/>
      <c r="K99" s="44"/>
      <c r="L99" s="148"/>
      <c r="S99" s="42"/>
      <c r="T99" s="42"/>
      <c r="U99" s="42"/>
      <c r="V99" s="42"/>
      <c r="W99" s="42"/>
      <c r="X99" s="42"/>
      <c r="Y99" s="42"/>
      <c r="Z99" s="42"/>
      <c r="AA99" s="42"/>
      <c r="AB99" s="42"/>
      <c r="AC99" s="42"/>
      <c r="AD99" s="42"/>
      <c r="AE99" s="42"/>
    </row>
    <row r="100" s="11" customFormat="1" ht="29.28" customHeight="1">
      <c r="A100" s="189"/>
      <c r="B100" s="190"/>
      <c r="C100" s="191" t="s">
        <v>200</v>
      </c>
      <c r="D100" s="192" t="s">
        <v>61</v>
      </c>
      <c r="E100" s="192" t="s">
        <v>57</v>
      </c>
      <c r="F100" s="192" t="s">
        <v>58</v>
      </c>
      <c r="G100" s="192" t="s">
        <v>201</v>
      </c>
      <c r="H100" s="192" t="s">
        <v>202</v>
      </c>
      <c r="I100" s="192" t="s">
        <v>203</v>
      </c>
      <c r="J100" s="192" t="s">
        <v>177</v>
      </c>
      <c r="K100" s="193" t="s">
        <v>204</v>
      </c>
      <c r="L100" s="194"/>
      <c r="M100" s="96" t="s">
        <v>32</v>
      </c>
      <c r="N100" s="97" t="s">
        <v>46</v>
      </c>
      <c r="O100" s="97" t="s">
        <v>205</v>
      </c>
      <c r="P100" s="97" t="s">
        <v>206</v>
      </c>
      <c r="Q100" s="97" t="s">
        <v>207</v>
      </c>
      <c r="R100" s="97" t="s">
        <v>208</v>
      </c>
      <c r="S100" s="97" t="s">
        <v>209</v>
      </c>
      <c r="T100" s="98" t="s">
        <v>210</v>
      </c>
      <c r="U100" s="189"/>
      <c r="V100" s="189"/>
      <c r="W100" s="189"/>
      <c r="X100" s="189"/>
      <c r="Y100" s="189"/>
      <c r="Z100" s="189"/>
      <c r="AA100" s="189"/>
      <c r="AB100" s="189"/>
      <c r="AC100" s="189"/>
      <c r="AD100" s="189"/>
      <c r="AE100" s="189"/>
    </row>
    <row r="101" s="2" customFormat="1" ht="22.8" customHeight="1">
      <c r="A101" s="42"/>
      <c r="B101" s="43"/>
      <c r="C101" s="103" t="s">
        <v>211</v>
      </c>
      <c r="D101" s="44"/>
      <c r="E101" s="44"/>
      <c r="F101" s="44"/>
      <c r="G101" s="44"/>
      <c r="H101" s="44"/>
      <c r="I101" s="44"/>
      <c r="J101" s="195">
        <f>BK101</f>
        <v>0</v>
      </c>
      <c r="K101" s="44"/>
      <c r="L101" s="48"/>
      <c r="M101" s="99"/>
      <c r="N101" s="196"/>
      <c r="O101" s="100"/>
      <c r="P101" s="197">
        <f>P102+P132+P347</f>
        <v>0</v>
      </c>
      <c r="Q101" s="100"/>
      <c r="R101" s="197">
        <f>R102+R132+R347</f>
        <v>35.677052989999993</v>
      </c>
      <c r="S101" s="100"/>
      <c r="T101" s="198">
        <f>T102+T132+T347</f>
        <v>47.525954800000001</v>
      </c>
      <c r="U101" s="42"/>
      <c r="V101" s="42"/>
      <c r="W101" s="42"/>
      <c r="X101" s="42"/>
      <c r="Y101" s="42"/>
      <c r="Z101" s="42"/>
      <c r="AA101" s="42"/>
      <c r="AB101" s="42"/>
      <c r="AC101" s="42"/>
      <c r="AD101" s="42"/>
      <c r="AE101" s="42"/>
      <c r="AT101" s="20" t="s">
        <v>75</v>
      </c>
      <c r="AU101" s="20" t="s">
        <v>178</v>
      </c>
      <c r="BK101" s="199">
        <f>BK102+BK132+BK347</f>
        <v>0</v>
      </c>
    </row>
    <row r="102" s="12" customFormat="1" ht="25.92" customHeight="1">
      <c r="A102" s="12"/>
      <c r="B102" s="200"/>
      <c r="C102" s="201"/>
      <c r="D102" s="202" t="s">
        <v>75</v>
      </c>
      <c r="E102" s="203" t="s">
        <v>212</v>
      </c>
      <c r="F102" s="203" t="s">
        <v>213</v>
      </c>
      <c r="G102" s="201"/>
      <c r="H102" s="201"/>
      <c r="I102" s="204"/>
      <c r="J102" s="205">
        <f>BK102</f>
        <v>0</v>
      </c>
      <c r="K102" s="201"/>
      <c r="L102" s="206"/>
      <c r="M102" s="207"/>
      <c r="N102" s="208"/>
      <c r="O102" s="208"/>
      <c r="P102" s="209">
        <f>P103+P108+P115+P129</f>
        <v>0</v>
      </c>
      <c r="Q102" s="208"/>
      <c r="R102" s="209">
        <f>R103+R108+R115+R129</f>
        <v>0.40864469999999997</v>
      </c>
      <c r="S102" s="208"/>
      <c r="T102" s="210">
        <f>T103+T108+T115+T129</f>
        <v>0</v>
      </c>
      <c r="U102" s="12"/>
      <c r="V102" s="12"/>
      <c r="W102" s="12"/>
      <c r="X102" s="12"/>
      <c r="Y102" s="12"/>
      <c r="Z102" s="12"/>
      <c r="AA102" s="12"/>
      <c r="AB102" s="12"/>
      <c r="AC102" s="12"/>
      <c r="AD102" s="12"/>
      <c r="AE102" s="12"/>
      <c r="AR102" s="211" t="s">
        <v>83</v>
      </c>
      <c r="AT102" s="212" t="s">
        <v>75</v>
      </c>
      <c r="AU102" s="212" t="s">
        <v>76</v>
      </c>
      <c r="AY102" s="211" t="s">
        <v>214</v>
      </c>
      <c r="BK102" s="213">
        <f>BK103+BK108+BK115+BK129</f>
        <v>0</v>
      </c>
    </row>
    <row r="103" s="12" customFormat="1" ht="22.8" customHeight="1">
      <c r="A103" s="12"/>
      <c r="B103" s="200"/>
      <c r="C103" s="201"/>
      <c r="D103" s="202" t="s">
        <v>75</v>
      </c>
      <c r="E103" s="214" t="s">
        <v>244</v>
      </c>
      <c r="F103" s="214" t="s">
        <v>245</v>
      </c>
      <c r="G103" s="201"/>
      <c r="H103" s="201"/>
      <c r="I103" s="204"/>
      <c r="J103" s="215">
        <f>BK103</f>
        <v>0</v>
      </c>
      <c r="K103" s="201"/>
      <c r="L103" s="206"/>
      <c r="M103" s="207"/>
      <c r="N103" s="208"/>
      <c r="O103" s="208"/>
      <c r="P103" s="209">
        <f>SUM(P104:P107)</f>
        <v>0</v>
      </c>
      <c r="Q103" s="208"/>
      <c r="R103" s="209">
        <f>SUM(R104:R107)</f>
        <v>0.24029609999999999</v>
      </c>
      <c r="S103" s="208"/>
      <c r="T103" s="210">
        <f>SUM(T104:T107)</f>
        <v>0</v>
      </c>
      <c r="U103" s="12"/>
      <c r="V103" s="12"/>
      <c r="W103" s="12"/>
      <c r="X103" s="12"/>
      <c r="Y103" s="12"/>
      <c r="Z103" s="12"/>
      <c r="AA103" s="12"/>
      <c r="AB103" s="12"/>
      <c r="AC103" s="12"/>
      <c r="AD103" s="12"/>
      <c r="AE103" s="12"/>
      <c r="AR103" s="211" t="s">
        <v>83</v>
      </c>
      <c r="AT103" s="212" t="s">
        <v>75</v>
      </c>
      <c r="AU103" s="212" t="s">
        <v>83</v>
      </c>
      <c r="AY103" s="211" t="s">
        <v>214</v>
      </c>
      <c r="BK103" s="213">
        <f>SUM(BK104:BK107)</f>
        <v>0</v>
      </c>
    </row>
    <row r="104" s="2" customFormat="1" ht="24.15" customHeight="1">
      <c r="A104" s="42"/>
      <c r="B104" s="43"/>
      <c r="C104" s="216" t="s">
        <v>83</v>
      </c>
      <c r="D104" s="216" t="s">
        <v>217</v>
      </c>
      <c r="E104" s="217" t="s">
        <v>371</v>
      </c>
      <c r="F104" s="218" t="s">
        <v>372</v>
      </c>
      <c r="G104" s="219" t="s">
        <v>230</v>
      </c>
      <c r="H104" s="220">
        <v>728.16999999999996</v>
      </c>
      <c r="I104" s="221"/>
      <c r="J104" s="222">
        <f>ROUND(I104*H104,2)</f>
        <v>0</v>
      </c>
      <c r="K104" s="218" t="s">
        <v>221</v>
      </c>
      <c r="L104" s="48"/>
      <c r="M104" s="223" t="s">
        <v>32</v>
      </c>
      <c r="N104" s="224" t="s">
        <v>47</v>
      </c>
      <c r="O104" s="88"/>
      <c r="P104" s="225">
        <f>O104*H104</f>
        <v>0</v>
      </c>
      <c r="Q104" s="225">
        <v>0.00033</v>
      </c>
      <c r="R104" s="225">
        <f>Q104*H104</f>
        <v>0.24029609999999999</v>
      </c>
      <c r="S104" s="225">
        <v>0</v>
      </c>
      <c r="T104" s="226">
        <f>S104*H104</f>
        <v>0</v>
      </c>
      <c r="U104" s="42"/>
      <c r="V104" s="42"/>
      <c r="W104" s="42"/>
      <c r="X104" s="42"/>
      <c r="Y104" s="42"/>
      <c r="Z104" s="42"/>
      <c r="AA104" s="42"/>
      <c r="AB104" s="42"/>
      <c r="AC104" s="42"/>
      <c r="AD104" s="42"/>
      <c r="AE104" s="42"/>
      <c r="AR104" s="227" t="s">
        <v>215</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1386</v>
      </c>
    </row>
    <row r="105" s="2" customFormat="1">
      <c r="A105" s="42"/>
      <c r="B105" s="43"/>
      <c r="C105" s="44"/>
      <c r="D105" s="229" t="s">
        <v>223</v>
      </c>
      <c r="E105" s="44"/>
      <c r="F105" s="230" t="s">
        <v>374</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3" customFormat="1">
      <c r="A106" s="13"/>
      <c r="B106" s="234"/>
      <c r="C106" s="235"/>
      <c r="D106" s="236" t="s">
        <v>225</v>
      </c>
      <c r="E106" s="237" t="s">
        <v>32</v>
      </c>
      <c r="F106" s="238" t="s">
        <v>1387</v>
      </c>
      <c r="G106" s="235"/>
      <c r="H106" s="237" t="s">
        <v>32</v>
      </c>
      <c r="I106" s="239"/>
      <c r="J106" s="235"/>
      <c r="K106" s="235"/>
      <c r="L106" s="240"/>
      <c r="M106" s="241"/>
      <c r="N106" s="242"/>
      <c r="O106" s="242"/>
      <c r="P106" s="242"/>
      <c r="Q106" s="242"/>
      <c r="R106" s="242"/>
      <c r="S106" s="242"/>
      <c r="T106" s="243"/>
      <c r="U106" s="13"/>
      <c r="V106" s="13"/>
      <c r="W106" s="13"/>
      <c r="X106" s="13"/>
      <c r="Y106" s="13"/>
      <c r="Z106" s="13"/>
      <c r="AA106" s="13"/>
      <c r="AB106" s="13"/>
      <c r="AC106" s="13"/>
      <c r="AD106" s="13"/>
      <c r="AE106" s="13"/>
      <c r="AT106" s="244" t="s">
        <v>225</v>
      </c>
      <c r="AU106" s="244" t="s">
        <v>85</v>
      </c>
      <c r="AV106" s="13" t="s">
        <v>83</v>
      </c>
      <c r="AW106" s="13" t="s">
        <v>38</v>
      </c>
      <c r="AX106" s="13" t="s">
        <v>76</v>
      </c>
      <c r="AY106" s="244" t="s">
        <v>214</v>
      </c>
    </row>
    <row r="107" s="14" customFormat="1">
      <c r="A107" s="14"/>
      <c r="B107" s="245"/>
      <c r="C107" s="246"/>
      <c r="D107" s="236" t="s">
        <v>225</v>
      </c>
      <c r="E107" s="247" t="s">
        <v>32</v>
      </c>
      <c r="F107" s="248" t="s">
        <v>1388</v>
      </c>
      <c r="G107" s="246"/>
      <c r="H107" s="249">
        <v>728.16999999999996</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225</v>
      </c>
      <c r="AU107" s="255" t="s">
        <v>85</v>
      </c>
      <c r="AV107" s="14" t="s">
        <v>85</v>
      </c>
      <c r="AW107" s="14" t="s">
        <v>38</v>
      </c>
      <c r="AX107" s="14" t="s">
        <v>83</v>
      </c>
      <c r="AY107" s="255" t="s">
        <v>214</v>
      </c>
    </row>
    <row r="108" s="12" customFormat="1" ht="22.8" customHeight="1">
      <c r="A108" s="12"/>
      <c r="B108" s="200"/>
      <c r="C108" s="201"/>
      <c r="D108" s="202" t="s">
        <v>75</v>
      </c>
      <c r="E108" s="214" t="s">
        <v>273</v>
      </c>
      <c r="F108" s="214" t="s">
        <v>382</v>
      </c>
      <c r="G108" s="201"/>
      <c r="H108" s="201"/>
      <c r="I108" s="204"/>
      <c r="J108" s="215">
        <f>BK108</f>
        <v>0</v>
      </c>
      <c r="K108" s="201"/>
      <c r="L108" s="206"/>
      <c r="M108" s="207"/>
      <c r="N108" s="208"/>
      <c r="O108" s="208"/>
      <c r="P108" s="209">
        <f>SUM(P109:P114)</f>
        <v>0</v>
      </c>
      <c r="Q108" s="208"/>
      <c r="R108" s="209">
        <f>SUM(R109:R114)</f>
        <v>0.16834859999999999</v>
      </c>
      <c r="S108" s="208"/>
      <c r="T108" s="210">
        <f>SUM(T109:T114)</f>
        <v>0</v>
      </c>
      <c r="U108" s="12"/>
      <c r="V108" s="12"/>
      <c r="W108" s="12"/>
      <c r="X108" s="12"/>
      <c r="Y108" s="12"/>
      <c r="Z108" s="12"/>
      <c r="AA108" s="12"/>
      <c r="AB108" s="12"/>
      <c r="AC108" s="12"/>
      <c r="AD108" s="12"/>
      <c r="AE108" s="12"/>
      <c r="AR108" s="211" t="s">
        <v>83</v>
      </c>
      <c r="AT108" s="212" t="s">
        <v>75</v>
      </c>
      <c r="AU108" s="212" t="s">
        <v>83</v>
      </c>
      <c r="AY108" s="211" t="s">
        <v>214</v>
      </c>
      <c r="BK108" s="213">
        <f>SUM(BK109:BK114)</f>
        <v>0</v>
      </c>
    </row>
    <row r="109" s="2" customFormat="1" ht="37.8" customHeight="1">
      <c r="A109" s="42"/>
      <c r="B109" s="43"/>
      <c r="C109" s="216" t="s">
        <v>85</v>
      </c>
      <c r="D109" s="216" t="s">
        <v>217</v>
      </c>
      <c r="E109" s="217" t="s">
        <v>384</v>
      </c>
      <c r="F109" s="218" t="s">
        <v>385</v>
      </c>
      <c r="G109" s="219" t="s">
        <v>230</v>
      </c>
      <c r="H109" s="220">
        <v>728.70000000000005</v>
      </c>
      <c r="I109" s="221"/>
      <c r="J109" s="222">
        <f>ROUND(I109*H109,2)</f>
        <v>0</v>
      </c>
      <c r="K109" s="218" t="s">
        <v>221</v>
      </c>
      <c r="L109" s="48"/>
      <c r="M109" s="223" t="s">
        <v>32</v>
      </c>
      <c r="N109" s="224" t="s">
        <v>47</v>
      </c>
      <c r="O109" s="88"/>
      <c r="P109" s="225">
        <f>O109*H109</f>
        <v>0</v>
      </c>
      <c r="Q109" s="225">
        <v>0.00012999999999999999</v>
      </c>
      <c r="R109" s="225">
        <f>Q109*H109</f>
        <v>0.094730999999999996</v>
      </c>
      <c r="S109" s="225">
        <v>0</v>
      </c>
      <c r="T109" s="226">
        <f>S109*H109</f>
        <v>0</v>
      </c>
      <c r="U109" s="42"/>
      <c r="V109" s="42"/>
      <c r="W109" s="42"/>
      <c r="X109" s="42"/>
      <c r="Y109" s="42"/>
      <c r="Z109" s="42"/>
      <c r="AA109" s="42"/>
      <c r="AB109" s="42"/>
      <c r="AC109" s="42"/>
      <c r="AD109" s="42"/>
      <c r="AE109" s="42"/>
      <c r="AR109" s="227" t="s">
        <v>215</v>
      </c>
      <c r="AT109" s="227" t="s">
        <v>217</v>
      </c>
      <c r="AU109" s="227" t="s">
        <v>85</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1389</v>
      </c>
    </row>
    <row r="110" s="2" customFormat="1">
      <c r="A110" s="42"/>
      <c r="B110" s="43"/>
      <c r="C110" s="44"/>
      <c r="D110" s="229" t="s">
        <v>223</v>
      </c>
      <c r="E110" s="44"/>
      <c r="F110" s="230" t="s">
        <v>387</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223</v>
      </c>
      <c r="AU110" s="20" t="s">
        <v>85</v>
      </c>
    </row>
    <row r="111" s="2" customFormat="1" ht="37.8" customHeight="1">
      <c r="A111" s="42"/>
      <c r="B111" s="43"/>
      <c r="C111" s="216" t="s">
        <v>234</v>
      </c>
      <c r="D111" s="216" t="s">
        <v>217</v>
      </c>
      <c r="E111" s="217" t="s">
        <v>1390</v>
      </c>
      <c r="F111" s="218" t="s">
        <v>1391</v>
      </c>
      <c r="G111" s="219" t="s">
        <v>230</v>
      </c>
      <c r="H111" s="220">
        <v>272.06</v>
      </c>
      <c r="I111" s="221"/>
      <c r="J111" s="222">
        <f>ROUND(I111*H111,2)</f>
        <v>0</v>
      </c>
      <c r="K111" s="218" t="s">
        <v>221</v>
      </c>
      <c r="L111" s="48"/>
      <c r="M111" s="223" t="s">
        <v>32</v>
      </c>
      <c r="N111" s="224" t="s">
        <v>47</v>
      </c>
      <c r="O111" s="88"/>
      <c r="P111" s="225">
        <f>O111*H111</f>
        <v>0</v>
      </c>
      <c r="Q111" s="225">
        <v>0.00021000000000000001</v>
      </c>
      <c r="R111" s="225">
        <f>Q111*H111</f>
        <v>0.057132600000000006</v>
      </c>
      <c r="S111" s="225">
        <v>0</v>
      </c>
      <c r="T111" s="226">
        <f>S111*H111</f>
        <v>0</v>
      </c>
      <c r="U111" s="42"/>
      <c r="V111" s="42"/>
      <c r="W111" s="42"/>
      <c r="X111" s="42"/>
      <c r="Y111" s="42"/>
      <c r="Z111" s="42"/>
      <c r="AA111" s="42"/>
      <c r="AB111" s="42"/>
      <c r="AC111" s="42"/>
      <c r="AD111" s="42"/>
      <c r="AE111" s="42"/>
      <c r="AR111" s="227" t="s">
        <v>215</v>
      </c>
      <c r="AT111" s="227" t="s">
        <v>217</v>
      </c>
      <c r="AU111" s="227" t="s">
        <v>85</v>
      </c>
      <c r="AY111" s="20" t="s">
        <v>214</v>
      </c>
      <c r="BE111" s="228">
        <f>IF(N111="základní",J111,0)</f>
        <v>0</v>
      </c>
      <c r="BF111" s="228">
        <f>IF(N111="snížená",J111,0)</f>
        <v>0</v>
      </c>
      <c r="BG111" s="228">
        <f>IF(N111="zákl. přenesená",J111,0)</f>
        <v>0</v>
      </c>
      <c r="BH111" s="228">
        <f>IF(N111="sníž. přenesená",J111,0)</f>
        <v>0</v>
      </c>
      <c r="BI111" s="228">
        <f>IF(N111="nulová",J111,0)</f>
        <v>0</v>
      </c>
      <c r="BJ111" s="20" t="s">
        <v>83</v>
      </c>
      <c r="BK111" s="228">
        <f>ROUND(I111*H111,2)</f>
        <v>0</v>
      </c>
      <c r="BL111" s="20" t="s">
        <v>215</v>
      </c>
      <c r="BM111" s="227" t="s">
        <v>1392</v>
      </c>
    </row>
    <row r="112" s="2" customFormat="1">
      <c r="A112" s="42"/>
      <c r="B112" s="43"/>
      <c r="C112" s="44"/>
      <c r="D112" s="229" t="s">
        <v>223</v>
      </c>
      <c r="E112" s="44"/>
      <c r="F112" s="230" t="s">
        <v>1393</v>
      </c>
      <c r="G112" s="44"/>
      <c r="H112" s="44"/>
      <c r="I112" s="231"/>
      <c r="J112" s="44"/>
      <c r="K112" s="44"/>
      <c r="L112" s="48"/>
      <c r="M112" s="232"/>
      <c r="N112" s="233"/>
      <c r="O112" s="88"/>
      <c r="P112" s="88"/>
      <c r="Q112" s="88"/>
      <c r="R112" s="88"/>
      <c r="S112" s="88"/>
      <c r="T112" s="89"/>
      <c r="U112" s="42"/>
      <c r="V112" s="42"/>
      <c r="W112" s="42"/>
      <c r="X112" s="42"/>
      <c r="Y112" s="42"/>
      <c r="Z112" s="42"/>
      <c r="AA112" s="42"/>
      <c r="AB112" s="42"/>
      <c r="AC112" s="42"/>
      <c r="AD112" s="42"/>
      <c r="AE112" s="42"/>
      <c r="AT112" s="20" t="s">
        <v>223</v>
      </c>
      <c r="AU112" s="20" t="s">
        <v>85</v>
      </c>
    </row>
    <row r="113" s="2" customFormat="1" ht="21.75" customHeight="1">
      <c r="A113" s="42"/>
      <c r="B113" s="43"/>
      <c r="C113" s="216" t="s">
        <v>215</v>
      </c>
      <c r="D113" s="216" t="s">
        <v>217</v>
      </c>
      <c r="E113" s="217" t="s">
        <v>1394</v>
      </c>
      <c r="F113" s="218" t="s">
        <v>1395</v>
      </c>
      <c r="G113" s="219" t="s">
        <v>230</v>
      </c>
      <c r="H113" s="220">
        <v>78.5</v>
      </c>
      <c r="I113" s="221"/>
      <c r="J113" s="222">
        <f>ROUND(I113*H113,2)</f>
        <v>0</v>
      </c>
      <c r="K113" s="218" t="s">
        <v>32</v>
      </c>
      <c r="L113" s="48"/>
      <c r="M113" s="223" t="s">
        <v>32</v>
      </c>
      <c r="N113" s="224" t="s">
        <v>47</v>
      </c>
      <c r="O113" s="88"/>
      <c r="P113" s="225">
        <f>O113*H113</f>
        <v>0</v>
      </c>
      <c r="Q113" s="225">
        <v>0.00021000000000000001</v>
      </c>
      <c r="R113" s="225">
        <f>Q113*H113</f>
        <v>0.016485</v>
      </c>
      <c r="S113" s="225">
        <v>0</v>
      </c>
      <c r="T113" s="226">
        <f>S113*H113</f>
        <v>0</v>
      </c>
      <c r="U113" s="42"/>
      <c r="V113" s="42"/>
      <c r="W113" s="42"/>
      <c r="X113" s="42"/>
      <c r="Y113" s="42"/>
      <c r="Z113" s="42"/>
      <c r="AA113" s="42"/>
      <c r="AB113" s="42"/>
      <c r="AC113" s="42"/>
      <c r="AD113" s="42"/>
      <c r="AE113" s="42"/>
      <c r="AR113" s="227" t="s">
        <v>215</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1396</v>
      </c>
    </row>
    <row r="114" s="2" customFormat="1">
      <c r="A114" s="42"/>
      <c r="B114" s="43"/>
      <c r="C114" s="44"/>
      <c r="D114" s="236" t="s">
        <v>283</v>
      </c>
      <c r="E114" s="44"/>
      <c r="F114" s="267" t="s">
        <v>1397</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283</v>
      </c>
      <c r="AU114" s="20" t="s">
        <v>85</v>
      </c>
    </row>
    <row r="115" s="12" customFormat="1" ht="22.8" customHeight="1">
      <c r="A115" s="12"/>
      <c r="B115" s="200"/>
      <c r="C115" s="201"/>
      <c r="D115" s="202" t="s">
        <v>75</v>
      </c>
      <c r="E115" s="214" t="s">
        <v>446</v>
      </c>
      <c r="F115" s="214" t="s">
        <v>447</v>
      </c>
      <c r="G115" s="201"/>
      <c r="H115" s="201"/>
      <c r="I115" s="204"/>
      <c r="J115" s="215">
        <f>BK115</f>
        <v>0</v>
      </c>
      <c r="K115" s="201"/>
      <c r="L115" s="206"/>
      <c r="M115" s="207"/>
      <c r="N115" s="208"/>
      <c r="O115" s="208"/>
      <c r="P115" s="209">
        <f>SUM(P116:P128)</f>
        <v>0</v>
      </c>
      <c r="Q115" s="208"/>
      <c r="R115" s="209">
        <f>SUM(R116:R128)</f>
        <v>0</v>
      </c>
      <c r="S115" s="208"/>
      <c r="T115" s="210">
        <f>SUM(T116:T128)</f>
        <v>0</v>
      </c>
      <c r="U115" s="12"/>
      <c r="V115" s="12"/>
      <c r="W115" s="12"/>
      <c r="X115" s="12"/>
      <c r="Y115" s="12"/>
      <c r="Z115" s="12"/>
      <c r="AA115" s="12"/>
      <c r="AB115" s="12"/>
      <c r="AC115" s="12"/>
      <c r="AD115" s="12"/>
      <c r="AE115" s="12"/>
      <c r="AR115" s="211" t="s">
        <v>83</v>
      </c>
      <c r="AT115" s="212" t="s">
        <v>75</v>
      </c>
      <c r="AU115" s="212" t="s">
        <v>83</v>
      </c>
      <c r="AY115" s="211" t="s">
        <v>214</v>
      </c>
      <c r="BK115" s="213">
        <f>SUM(BK116:BK128)</f>
        <v>0</v>
      </c>
    </row>
    <row r="116" s="2" customFormat="1" ht="37.8" customHeight="1">
      <c r="A116" s="42"/>
      <c r="B116" s="43"/>
      <c r="C116" s="216" t="s">
        <v>246</v>
      </c>
      <c r="D116" s="216" t="s">
        <v>217</v>
      </c>
      <c r="E116" s="217" t="s">
        <v>1398</v>
      </c>
      <c r="F116" s="218" t="s">
        <v>1399</v>
      </c>
      <c r="G116" s="219" t="s">
        <v>241</v>
      </c>
      <c r="H116" s="220">
        <v>47.526000000000003</v>
      </c>
      <c r="I116" s="221"/>
      <c r="J116" s="222">
        <f>ROUND(I116*H116,2)</f>
        <v>0</v>
      </c>
      <c r="K116" s="218" t="s">
        <v>221</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215</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215</v>
      </c>
      <c r="BM116" s="227" t="s">
        <v>1400</v>
      </c>
    </row>
    <row r="117" s="2" customFormat="1">
      <c r="A117" s="42"/>
      <c r="B117" s="43"/>
      <c r="C117" s="44"/>
      <c r="D117" s="229" t="s">
        <v>223</v>
      </c>
      <c r="E117" s="44"/>
      <c r="F117" s="230" t="s">
        <v>1401</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2" customFormat="1" ht="33" customHeight="1">
      <c r="A118" s="42"/>
      <c r="B118" s="43"/>
      <c r="C118" s="216" t="s">
        <v>244</v>
      </c>
      <c r="D118" s="216" t="s">
        <v>217</v>
      </c>
      <c r="E118" s="217" t="s">
        <v>454</v>
      </c>
      <c r="F118" s="218" t="s">
        <v>455</v>
      </c>
      <c r="G118" s="219" t="s">
        <v>241</v>
      </c>
      <c r="H118" s="220">
        <v>47.526000000000003</v>
      </c>
      <c r="I118" s="221"/>
      <c r="J118" s="222">
        <f>ROUND(I118*H118,2)</f>
        <v>0</v>
      </c>
      <c r="K118" s="218" t="s">
        <v>221</v>
      </c>
      <c r="L118" s="48"/>
      <c r="M118" s="223" t="s">
        <v>32</v>
      </c>
      <c r="N118" s="224" t="s">
        <v>47</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215</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1402</v>
      </c>
    </row>
    <row r="119" s="2" customFormat="1">
      <c r="A119" s="42"/>
      <c r="B119" s="43"/>
      <c r="C119" s="44"/>
      <c r="D119" s="229" t="s">
        <v>223</v>
      </c>
      <c r="E119" s="44"/>
      <c r="F119" s="230" t="s">
        <v>457</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2" customFormat="1" ht="44.25" customHeight="1">
      <c r="A120" s="42"/>
      <c r="B120" s="43"/>
      <c r="C120" s="216" t="s">
        <v>261</v>
      </c>
      <c r="D120" s="216" t="s">
        <v>217</v>
      </c>
      <c r="E120" s="217" t="s">
        <v>460</v>
      </c>
      <c r="F120" s="218" t="s">
        <v>461</v>
      </c>
      <c r="G120" s="219" t="s">
        <v>241</v>
      </c>
      <c r="H120" s="220">
        <v>950.51999999999998</v>
      </c>
      <c r="I120" s="221"/>
      <c r="J120" s="222">
        <f>ROUND(I120*H120,2)</f>
        <v>0</v>
      </c>
      <c r="K120" s="218" t="s">
        <v>221</v>
      </c>
      <c r="L120" s="48"/>
      <c r="M120" s="223" t="s">
        <v>32</v>
      </c>
      <c r="N120" s="224" t="s">
        <v>47</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215</v>
      </c>
      <c r="AT120" s="227" t="s">
        <v>217</v>
      </c>
      <c r="AU120" s="227" t="s">
        <v>85</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1403</v>
      </c>
    </row>
    <row r="121" s="2" customFormat="1">
      <c r="A121" s="42"/>
      <c r="B121" s="43"/>
      <c r="C121" s="44"/>
      <c r="D121" s="229" t="s">
        <v>223</v>
      </c>
      <c r="E121" s="44"/>
      <c r="F121" s="230" t="s">
        <v>463</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223</v>
      </c>
      <c r="AU121" s="20" t="s">
        <v>85</v>
      </c>
    </row>
    <row r="122" s="14" customFormat="1">
      <c r="A122" s="14"/>
      <c r="B122" s="245"/>
      <c r="C122" s="246"/>
      <c r="D122" s="236" t="s">
        <v>225</v>
      </c>
      <c r="E122" s="246"/>
      <c r="F122" s="248" t="s">
        <v>1404</v>
      </c>
      <c r="G122" s="246"/>
      <c r="H122" s="249">
        <v>950.51999999999998</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4</v>
      </c>
      <c r="AX122" s="14" t="s">
        <v>83</v>
      </c>
      <c r="AY122" s="255" t="s">
        <v>214</v>
      </c>
    </row>
    <row r="123" s="2" customFormat="1" ht="44.25" customHeight="1">
      <c r="A123" s="42"/>
      <c r="B123" s="43"/>
      <c r="C123" s="216" t="s">
        <v>269</v>
      </c>
      <c r="D123" s="216" t="s">
        <v>217</v>
      </c>
      <c r="E123" s="217" t="s">
        <v>1405</v>
      </c>
      <c r="F123" s="218" t="s">
        <v>1406</v>
      </c>
      <c r="G123" s="219" t="s">
        <v>241</v>
      </c>
      <c r="H123" s="220">
        <v>1.8979999999999999</v>
      </c>
      <c r="I123" s="221"/>
      <c r="J123" s="222">
        <f>ROUND(I123*H123,2)</f>
        <v>0</v>
      </c>
      <c r="K123" s="218" t="s">
        <v>221</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215</v>
      </c>
      <c r="AT123" s="227" t="s">
        <v>217</v>
      </c>
      <c r="AU123" s="227" t="s">
        <v>85</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215</v>
      </c>
      <c r="BM123" s="227" t="s">
        <v>1407</v>
      </c>
    </row>
    <row r="124" s="2" customFormat="1">
      <c r="A124" s="42"/>
      <c r="B124" s="43"/>
      <c r="C124" s="44"/>
      <c r="D124" s="229" t="s">
        <v>223</v>
      </c>
      <c r="E124" s="44"/>
      <c r="F124" s="230" t="s">
        <v>1408</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223</v>
      </c>
      <c r="AU124" s="20" t="s">
        <v>85</v>
      </c>
    </row>
    <row r="125" s="2" customFormat="1" ht="44.25" customHeight="1">
      <c r="A125" s="42"/>
      <c r="B125" s="43"/>
      <c r="C125" s="216" t="s">
        <v>273</v>
      </c>
      <c r="D125" s="216" t="s">
        <v>217</v>
      </c>
      <c r="E125" s="217" t="s">
        <v>1409</v>
      </c>
      <c r="F125" s="218" t="s">
        <v>1410</v>
      </c>
      <c r="G125" s="219" t="s">
        <v>241</v>
      </c>
      <c r="H125" s="220">
        <v>8.9849999999999994</v>
      </c>
      <c r="I125" s="221"/>
      <c r="J125" s="222">
        <f>ROUND(I125*H125,2)</f>
        <v>0</v>
      </c>
      <c r="K125" s="218" t="s">
        <v>221</v>
      </c>
      <c r="L125" s="48"/>
      <c r="M125" s="223" t="s">
        <v>32</v>
      </c>
      <c r="N125" s="224" t="s">
        <v>47</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215</v>
      </c>
      <c r="AT125" s="227" t="s">
        <v>217</v>
      </c>
      <c r="AU125" s="227" t="s">
        <v>85</v>
      </c>
      <c r="AY125" s="20" t="s">
        <v>214</v>
      </c>
      <c r="BE125" s="228">
        <f>IF(N125="základní",J125,0)</f>
        <v>0</v>
      </c>
      <c r="BF125" s="228">
        <f>IF(N125="snížená",J125,0)</f>
        <v>0</v>
      </c>
      <c r="BG125" s="228">
        <f>IF(N125="zákl. přenesená",J125,0)</f>
        <v>0</v>
      </c>
      <c r="BH125" s="228">
        <f>IF(N125="sníž. přenesená",J125,0)</f>
        <v>0</v>
      </c>
      <c r="BI125" s="228">
        <f>IF(N125="nulová",J125,0)</f>
        <v>0</v>
      </c>
      <c r="BJ125" s="20" t="s">
        <v>83</v>
      </c>
      <c r="BK125" s="228">
        <f>ROUND(I125*H125,2)</f>
        <v>0</v>
      </c>
      <c r="BL125" s="20" t="s">
        <v>215</v>
      </c>
      <c r="BM125" s="227" t="s">
        <v>1411</v>
      </c>
    </row>
    <row r="126" s="2" customFormat="1">
      <c r="A126" s="42"/>
      <c r="B126" s="43"/>
      <c r="C126" s="44"/>
      <c r="D126" s="229" t="s">
        <v>223</v>
      </c>
      <c r="E126" s="44"/>
      <c r="F126" s="230" t="s">
        <v>1412</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223</v>
      </c>
      <c r="AU126" s="20" t="s">
        <v>85</v>
      </c>
    </row>
    <row r="127" s="2" customFormat="1" ht="44.25" customHeight="1">
      <c r="A127" s="42"/>
      <c r="B127" s="43"/>
      <c r="C127" s="216" t="s">
        <v>277</v>
      </c>
      <c r="D127" s="216" t="s">
        <v>217</v>
      </c>
      <c r="E127" s="217" t="s">
        <v>1413</v>
      </c>
      <c r="F127" s="218" t="s">
        <v>1414</v>
      </c>
      <c r="G127" s="219" t="s">
        <v>241</v>
      </c>
      <c r="H127" s="220">
        <v>8.5679999999999996</v>
      </c>
      <c r="I127" s="221"/>
      <c r="J127" s="222">
        <f>ROUND(I127*H127,2)</f>
        <v>0</v>
      </c>
      <c r="K127" s="218" t="s">
        <v>221</v>
      </c>
      <c r="L127" s="48"/>
      <c r="M127" s="223" t="s">
        <v>32</v>
      </c>
      <c r="N127" s="224" t="s">
        <v>47</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215</v>
      </c>
      <c r="AT127" s="227" t="s">
        <v>217</v>
      </c>
      <c r="AU127" s="227" t="s">
        <v>85</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215</v>
      </c>
      <c r="BM127" s="227" t="s">
        <v>1415</v>
      </c>
    </row>
    <row r="128" s="2" customFormat="1">
      <c r="A128" s="42"/>
      <c r="B128" s="43"/>
      <c r="C128" s="44"/>
      <c r="D128" s="229" t="s">
        <v>223</v>
      </c>
      <c r="E128" s="44"/>
      <c r="F128" s="230" t="s">
        <v>1416</v>
      </c>
      <c r="G128" s="44"/>
      <c r="H128" s="44"/>
      <c r="I128" s="231"/>
      <c r="J128" s="44"/>
      <c r="K128" s="44"/>
      <c r="L128" s="48"/>
      <c r="M128" s="232"/>
      <c r="N128" s="233"/>
      <c r="O128" s="88"/>
      <c r="P128" s="88"/>
      <c r="Q128" s="88"/>
      <c r="R128" s="88"/>
      <c r="S128" s="88"/>
      <c r="T128" s="89"/>
      <c r="U128" s="42"/>
      <c r="V128" s="42"/>
      <c r="W128" s="42"/>
      <c r="X128" s="42"/>
      <c r="Y128" s="42"/>
      <c r="Z128" s="42"/>
      <c r="AA128" s="42"/>
      <c r="AB128" s="42"/>
      <c r="AC128" s="42"/>
      <c r="AD128" s="42"/>
      <c r="AE128" s="42"/>
      <c r="AT128" s="20" t="s">
        <v>223</v>
      </c>
      <c r="AU128" s="20" t="s">
        <v>85</v>
      </c>
    </row>
    <row r="129" s="12" customFormat="1" ht="22.8" customHeight="1">
      <c r="A129" s="12"/>
      <c r="B129" s="200"/>
      <c r="C129" s="201"/>
      <c r="D129" s="202" t="s">
        <v>75</v>
      </c>
      <c r="E129" s="214" t="s">
        <v>475</v>
      </c>
      <c r="F129" s="214" t="s">
        <v>476</v>
      </c>
      <c r="G129" s="201"/>
      <c r="H129" s="201"/>
      <c r="I129" s="204"/>
      <c r="J129" s="215">
        <f>BK129</f>
        <v>0</v>
      </c>
      <c r="K129" s="201"/>
      <c r="L129" s="206"/>
      <c r="M129" s="207"/>
      <c r="N129" s="208"/>
      <c r="O129" s="208"/>
      <c r="P129" s="209">
        <f>SUM(P130:P131)</f>
        <v>0</v>
      </c>
      <c r="Q129" s="208"/>
      <c r="R129" s="209">
        <f>SUM(R130:R131)</f>
        <v>0</v>
      </c>
      <c r="S129" s="208"/>
      <c r="T129" s="210">
        <f>SUM(T130:T131)</f>
        <v>0</v>
      </c>
      <c r="U129" s="12"/>
      <c r="V129" s="12"/>
      <c r="W129" s="12"/>
      <c r="X129" s="12"/>
      <c r="Y129" s="12"/>
      <c r="Z129" s="12"/>
      <c r="AA129" s="12"/>
      <c r="AB129" s="12"/>
      <c r="AC129" s="12"/>
      <c r="AD129" s="12"/>
      <c r="AE129" s="12"/>
      <c r="AR129" s="211" t="s">
        <v>83</v>
      </c>
      <c r="AT129" s="212" t="s">
        <v>75</v>
      </c>
      <c r="AU129" s="212" t="s">
        <v>83</v>
      </c>
      <c r="AY129" s="211" t="s">
        <v>214</v>
      </c>
      <c r="BK129" s="213">
        <f>SUM(BK130:BK131)</f>
        <v>0</v>
      </c>
    </row>
    <row r="130" s="2" customFormat="1" ht="62.7" customHeight="1">
      <c r="A130" s="42"/>
      <c r="B130" s="43"/>
      <c r="C130" s="216" t="s">
        <v>301</v>
      </c>
      <c r="D130" s="216" t="s">
        <v>217</v>
      </c>
      <c r="E130" s="217" t="s">
        <v>478</v>
      </c>
      <c r="F130" s="218" t="s">
        <v>479</v>
      </c>
      <c r="G130" s="219" t="s">
        <v>241</v>
      </c>
      <c r="H130" s="220">
        <v>0.40899999999999997</v>
      </c>
      <c r="I130" s="221"/>
      <c r="J130" s="222">
        <f>ROUND(I130*H130,2)</f>
        <v>0</v>
      </c>
      <c r="K130" s="218" t="s">
        <v>221</v>
      </c>
      <c r="L130" s="48"/>
      <c r="M130" s="223" t="s">
        <v>32</v>
      </c>
      <c r="N130" s="224" t="s">
        <v>47</v>
      </c>
      <c r="O130" s="88"/>
      <c r="P130" s="225">
        <f>O130*H130</f>
        <v>0</v>
      </c>
      <c r="Q130" s="225">
        <v>0</v>
      </c>
      <c r="R130" s="225">
        <f>Q130*H130</f>
        <v>0</v>
      </c>
      <c r="S130" s="225">
        <v>0</v>
      </c>
      <c r="T130" s="226">
        <f>S130*H130</f>
        <v>0</v>
      </c>
      <c r="U130" s="42"/>
      <c r="V130" s="42"/>
      <c r="W130" s="42"/>
      <c r="X130" s="42"/>
      <c r="Y130" s="42"/>
      <c r="Z130" s="42"/>
      <c r="AA130" s="42"/>
      <c r="AB130" s="42"/>
      <c r="AC130" s="42"/>
      <c r="AD130" s="42"/>
      <c r="AE130" s="42"/>
      <c r="AR130" s="227" t="s">
        <v>215</v>
      </c>
      <c r="AT130" s="227" t="s">
        <v>217</v>
      </c>
      <c r="AU130" s="227" t="s">
        <v>85</v>
      </c>
      <c r="AY130" s="20" t="s">
        <v>214</v>
      </c>
      <c r="BE130" s="228">
        <f>IF(N130="základní",J130,0)</f>
        <v>0</v>
      </c>
      <c r="BF130" s="228">
        <f>IF(N130="snížená",J130,0)</f>
        <v>0</v>
      </c>
      <c r="BG130" s="228">
        <f>IF(N130="zákl. přenesená",J130,0)</f>
        <v>0</v>
      </c>
      <c r="BH130" s="228">
        <f>IF(N130="sníž. přenesená",J130,0)</f>
        <v>0</v>
      </c>
      <c r="BI130" s="228">
        <f>IF(N130="nulová",J130,0)</f>
        <v>0</v>
      </c>
      <c r="BJ130" s="20" t="s">
        <v>83</v>
      </c>
      <c r="BK130" s="228">
        <f>ROUND(I130*H130,2)</f>
        <v>0</v>
      </c>
      <c r="BL130" s="20" t="s">
        <v>215</v>
      </c>
      <c r="BM130" s="227" t="s">
        <v>1417</v>
      </c>
    </row>
    <row r="131" s="2" customFormat="1">
      <c r="A131" s="42"/>
      <c r="B131" s="43"/>
      <c r="C131" s="44"/>
      <c r="D131" s="229" t="s">
        <v>223</v>
      </c>
      <c r="E131" s="44"/>
      <c r="F131" s="230" t="s">
        <v>481</v>
      </c>
      <c r="G131" s="44"/>
      <c r="H131" s="44"/>
      <c r="I131" s="231"/>
      <c r="J131" s="44"/>
      <c r="K131" s="44"/>
      <c r="L131" s="48"/>
      <c r="M131" s="232"/>
      <c r="N131" s="233"/>
      <c r="O131" s="88"/>
      <c r="P131" s="88"/>
      <c r="Q131" s="88"/>
      <c r="R131" s="88"/>
      <c r="S131" s="88"/>
      <c r="T131" s="89"/>
      <c r="U131" s="42"/>
      <c r="V131" s="42"/>
      <c r="W131" s="42"/>
      <c r="X131" s="42"/>
      <c r="Y131" s="42"/>
      <c r="Z131" s="42"/>
      <c r="AA131" s="42"/>
      <c r="AB131" s="42"/>
      <c r="AC131" s="42"/>
      <c r="AD131" s="42"/>
      <c r="AE131" s="42"/>
      <c r="AT131" s="20" t="s">
        <v>223</v>
      </c>
      <c r="AU131" s="20" t="s">
        <v>85</v>
      </c>
    </row>
    <row r="132" s="12" customFormat="1" ht="25.92" customHeight="1">
      <c r="A132" s="12"/>
      <c r="B132" s="200"/>
      <c r="C132" s="201"/>
      <c r="D132" s="202" t="s">
        <v>75</v>
      </c>
      <c r="E132" s="203" t="s">
        <v>482</v>
      </c>
      <c r="F132" s="203" t="s">
        <v>483</v>
      </c>
      <c r="G132" s="201"/>
      <c r="H132" s="201"/>
      <c r="I132" s="204"/>
      <c r="J132" s="205">
        <f>BK132</f>
        <v>0</v>
      </c>
      <c r="K132" s="201"/>
      <c r="L132" s="206"/>
      <c r="M132" s="207"/>
      <c r="N132" s="208"/>
      <c r="O132" s="208"/>
      <c r="P132" s="209">
        <f>P133+P152+P173+P227+P233+P262+P296+P303+P342</f>
        <v>0</v>
      </c>
      <c r="Q132" s="208"/>
      <c r="R132" s="209">
        <f>R133+R152+R173+R227+R233+R262+R296+R303+R342</f>
        <v>35.268408289999996</v>
      </c>
      <c r="S132" s="208"/>
      <c r="T132" s="210">
        <f>T133+T152+T173+T227+T233+T262+T296+T303+T342</f>
        <v>47.525954800000001</v>
      </c>
      <c r="U132" s="12"/>
      <c r="V132" s="12"/>
      <c r="W132" s="12"/>
      <c r="X132" s="12"/>
      <c r="Y132" s="12"/>
      <c r="Z132" s="12"/>
      <c r="AA132" s="12"/>
      <c r="AB132" s="12"/>
      <c r="AC132" s="12"/>
      <c r="AD132" s="12"/>
      <c r="AE132" s="12"/>
      <c r="AR132" s="211" t="s">
        <v>85</v>
      </c>
      <c r="AT132" s="212" t="s">
        <v>75</v>
      </c>
      <c r="AU132" s="212" t="s">
        <v>76</v>
      </c>
      <c r="AY132" s="211" t="s">
        <v>214</v>
      </c>
      <c r="BK132" s="213">
        <f>BK133+BK152+BK173+BK227+BK233+BK262+BK296+BK303+BK342</f>
        <v>0</v>
      </c>
    </row>
    <row r="133" s="12" customFormat="1" ht="22.8" customHeight="1">
      <c r="A133" s="12"/>
      <c r="B133" s="200"/>
      <c r="C133" s="201"/>
      <c r="D133" s="202" t="s">
        <v>75</v>
      </c>
      <c r="E133" s="214" t="s">
        <v>1418</v>
      </c>
      <c r="F133" s="214" t="s">
        <v>1419</v>
      </c>
      <c r="G133" s="201"/>
      <c r="H133" s="201"/>
      <c r="I133" s="204"/>
      <c r="J133" s="215">
        <f>BK133</f>
        <v>0</v>
      </c>
      <c r="K133" s="201"/>
      <c r="L133" s="206"/>
      <c r="M133" s="207"/>
      <c r="N133" s="208"/>
      <c r="O133" s="208"/>
      <c r="P133" s="209">
        <f>SUM(P134:P151)</f>
        <v>0</v>
      </c>
      <c r="Q133" s="208"/>
      <c r="R133" s="209">
        <f>SUM(R134:R151)</f>
        <v>0.78366419999999992</v>
      </c>
      <c r="S133" s="208"/>
      <c r="T133" s="210">
        <f>SUM(T134:T151)</f>
        <v>0</v>
      </c>
      <c r="U133" s="12"/>
      <c r="V133" s="12"/>
      <c r="W133" s="12"/>
      <c r="X133" s="12"/>
      <c r="Y133" s="12"/>
      <c r="Z133" s="12"/>
      <c r="AA133" s="12"/>
      <c r="AB133" s="12"/>
      <c r="AC133" s="12"/>
      <c r="AD133" s="12"/>
      <c r="AE133" s="12"/>
      <c r="AR133" s="211" t="s">
        <v>85</v>
      </c>
      <c r="AT133" s="212" t="s">
        <v>75</v>
      </c>
      <c r="AU133" s="212" t="s">
        <v>83</v>
      </c>
      <c r="AY133" s="211" t="s">
        <v>214</v>
      </c>
      <c r="BK133" s="213">
        <f>SUM(BK134:BK151)</f>
        <v>0</v>
      </c>
    </row>
    <row r="134" s="2" customFormat="1" ht="24.15" customHeight="1">
      <c r="A134" s="42"/>
      <c r="B134" s="43"/>
      <c r="C134" s="216" t="s">
        <v>8</v>
      </c>
      <c r="D134" s="216" t="s">
        <v>217</v>
      </c>
      <c r="E134" s="217" t="s">
        <v>1420</v>
      </c>
      <c r="F134" s="218" t="s">
        <v>1421</v>
      </c>
      <c r="G134" s="219" t="s">
        <v>230</v>
      </c>
      <c r="H134" s="220">
        <v>115</v>
      </c>
      <c r="I134" s="221"/>
      <c r="J134" s="222">
        <f>ROUND(I134*H134,2)</f>
        <v>0</v>
      </c>
      <c r="K134" s="218" t="s">
        <v>221</v>
      </c>
      <c r="L134" s="48"/>
      <c r="M134" s="223" t="s">
        <v>32</v>
      </c>
      <c r="N134" s="224" t="s">
        <v>47</v>
      </c>
      <c r="O134" s="88"/>
      <c r="P134" s="225">
        <f>O134*H134</f>
        <v>0</v>
      </c>
      <c r="Q134" s="225">
        <v>0.00040000000000000002</v>
      </c>
      <c r="R134" s="225">
        <f>Q134*H134</f>
        <v>0.045999999999999999</v>
      </c>
      <c r="S134" s="225">
        <v>0</v>
      </c>
      <c r="T134" s="226">
        <f>S134*H134</f>
        <v>0</v>
      </c>
      <c r="U134" s="42"/>
      <c r="V134" s="42"/>
      <c r="W134" s="42"/>
      <c r="X134" s="42"/>
      <c r="Y134" s="42"/>
      <c r="Z134" s="42"/>
      <c r="AA134" s="42"/>
      <c r="AB134" s="42"/>
      <c r="AC134" s="42"/>
      <c r="AD134" s="42"/>
      <c r="AE134" s="42"/>
      <c r="AR134" s="227" t="s">
        <v>334</v>
      </c>
      <c r="AT134" s="227" t="s">
        <v>217</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334</v>
      </c>
      <c r="BM134" s="227" t="s">
        <v>1422</v>
      </c>
    </row>
    <row r="135" s="2" customFormat="1">
      <c r="A135" s="42"/>
      <c r="B135" s="43"/>
      <c r="C135" s="44"/>
      <c r="D135" s="229" t="s">
        <v>223</v>
      </c>
      <c r="E135" s="44"/>
      <c r="F135" s="230" t="s">
        <v>1423</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223</v>
      </c>
      <c r="AU135" s="20" t="s">
        <v>85</v>
      </c>
    </row>
    <row r="136" s="13" customFormat="1">
      <c r="A136" s="13"/>
      <c r="B136" s="234"/>
      <c r="C136" s="235"/>
      <c r="D136" s="236" t="s">
        <v>225</v>
      </c>
      <c r="E136" s="237" t="s">
        <v>32</v>
      </c>
      <c r="F136" s="238" t="s">
        <v>1424</v>
      </c>
      <c r="G136" s="235"/>
      <c r="H136" s="237" t="s">
        <v>32</v>
      </c>
      <c r="I136" s="239"/>
      <c r="J136" s="235"/>
      <c r="K136" s="235"/>
      <c r="L136" s="240"/>
      <c r="M136" s="241"/>
      <c r="N136" s="242"/>
      <c r="O136" s="242"/>
      <c r="P136" s="242"/>
      <c r="Q136" s="242"/>
      <c r="R136" s="242"/>
      <c r="S136" s="242"/>
      <c r="T136" s="243"/>
      <c r="U136" s="13"/>
      <c r="V136" s="13"/>
      <c r="W136" s="13"/>
      <c r="X136" s="13"/>
      <c r="Y136" s="13"/>
      <c r="Z136" s="13"/>
      <c r="AA136" s="13"/>
      <c r="AB136" s="13"/>
      <c r="AC136" s="13"/>
      <c r="AD136" s="13"/>
      <c r="AE136" s="13"/>
      <c r="AT136" s="244" t="s">
        <v>225</v>
      </c>
      <c r="AU136" s="244" t="s">
        <v>85</v>
      </c>
      <c r="AV136" s="13" t="s">
        <v>83</v>
      </c>
      <c r="AW136" s="13" t="s">
        <v>38</v>
      </c>
      <c r="AX136" s="13" t="s">
        <v>76</v>
      </c>
      <c r="AY136" s="244" t="s">
        <v>214</v>
      </c>
    </row>
    <row r="137" s="14" customFormat="1">
      <c r="A137" s="14"/>
      <c r="B137" s="245"/>
      <c r="C137" s="246"/>
      <c r="D137" s="236" t="s">
        <v>225</v>
      </c>
      <c r="E137" s="247" t="s">
        <v>32</v>
      </c>
      <c r="F137" s="248" t="s">
        <v>1425</v>
      </c>
      <c r="G137" s="246"/>
      <c r="H137" s="249">
        <v>52</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4" customFormat="1">
      <c r="A138" s="14"/>
      <c r="B138" s="245"/>
      <c r="C138" s="246"/>
      <c r="D138" s="236" t="s">
        <v>225</v>
      </c>
      <c r="E138" s="247" t="s">
        <v>32</v>
      </c>
      <c r="F138" s="248" t="s">
        <v>1426</v>
      </c>
      <c r="G138" s="246"/>
      <c r="H138" s="249">
        <v>63</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5" customFormat="1">
      <c r="A139" s="15"/>
      <c r="B139" s="256"/>
      <c r="C139" s="257"/>
      <c r="D139" s="236" t="s">
        <v>225</v>
      </c>
      <c r="E139" s="258" t="s">
        <v>32</v>
      </c>
      <c r="F139" s="259" t="s">
        <v>256</v>
      </c>
      <c r="G139" s="257"/>
      <c r="H139" s="260">
        <v>115</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225</v>
      </c>
      <c r="AU139" s="266" t="s">
        <v>85</v>
      </c>
      <c r="AV139" s="15" t="s">
        <v>215</v>
      </c>
      <c r="AW139" s="15" t="s">
        <v>38</v>
      </c>
      <c r="AX139" s="15" t="s">
        <v>83</v>
      </c>
      <c r="AY139" s="266" t="s">
        <v>214</v>
      </c>
    </row>
    <row r="140" s="2" customFormat="1" ht="49.05" customHeight="1">
      <c r="A140" s="42"/>
      <c r="B140" s="43"/>
      <c r="C140" s="268" t="s">
        <v>312</v>
      </c>
      <c r="D140" s="268" t="s">
        <v>302</v>
      </c>
      <c r="E140" s="269" t="s">
        <v>1427</v>
      </c>
      <c r="F140" s="270" t="s">
        <v>1428</v>
      </c>
      <c r="G140" s="271" t="s">
        <v>230</v>
      </c>
      <c r="H140" s="272">
        <v>134.03299999999999</v>
      </c>
      <c r="I140" s="273"/>
      <c r="J140" s="274">
        <f>ROUND(I140*H140,2)</f>
        <v>0</v>
      </c>
      <c r="K140" s="270" t="s">
        <v>221</v>
      </c>
      <c r="L140" s="275"/>
      <c r="M140" s="276" t="s">
        <v>32</v>
      </c>
      <c r="N140" s="277" t="s">
        <v>47</v>
      </c>
      <c r="O140" s="88"/>
      <c r="P140" s="225">
        <f>O140*H140</f>
        <v>0</v>
      </c>
      <c r="Q140" s="225">
        <v>0.0054000000000000003</v>
      </c>
      <c r="R140" s="225">
        <f>Q140*H140</f>
        <v>0.72377819999999993</v>
      </c>
      <c r="S140" s="225">
        <v>0</v>
      </c>
      <c r="T140" s="226">
        <f>S140*H140</f>
        <v>0</v>
      </c>
      <c r="U140" s="42"/>
      <c r="V140" s="42"/>
      <c r="W140" s="42"/>
      <c r="X140" s="42"/>
      <c r="Y140" s="42"/>
      <c r="Z140" s="42"/>
      <c r="AA140" s="42"/>
      <c r="AB140" s="42"/>
      <c r="AC140" s="42"/>
      <c r="AD140" s="42"/>
      <c r="AE140" s="42"/>
      <c r="AR140" s="227" t="s">
        <v>426</v>
      </c>
      <c r="AT140" s="227" t="s">
        <v>302</v>
      </c>
      <c r="AU140" s="227" t="s">
        <v>85</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334</v>
      </c>
      <c r="BM140" s="227" t="s">
        <v>1429</v>
      </c>
    </row>
    <row r="141" s="14" customFormat="1">
      <c r="A141" s="14"/>
      <c r="B141" s="245"/>
      <c r="C141" s="246"/>
      <c r="D141" s="236" t="s">
        <v>225</v>
      </c>
      <c r="E141" s="246"/>
      <c r="F141" s="248" t="s">
        <v>1430</v>
      </c>
      <c r="G141" s="246"/>
      <c r="H141" s="249">
        <v>134.03299999999999</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4</v>
      </c>
      <c r="AX141" s="14" t="s">
        <v>83</v>
      </c>
      <c r="AY141" s="255" t="s">
        <v>214</v>
      </c>
    </row>
    <row r="142" s="2" customFormat="1" ht="24.15" customHeight="1">
      <c r="A142" s="42"/>
      <c r="B142" s="43"/>
      <c r="C142" s="216" t="s">
        <v>317</v>
      </c>
      <c r="D142" s="216" t="s">
        <v>217</v>
      </c>
      <c r="E142" s="217" t="s">
        <v>1431</v>
      </c>
      <c r="F142" s="218" t="s">
        <v>1432</v>
      </c>
      <c r="G142" s="219" t="s">
        <v>230</v>
      </c>
      <c r="H142" s="220">
        <v>115</v>
      </c>
      <c r="I142" s="221"/>
      <c r="J142" s="222">
        <f>ROUND(I142*H142,2)</f>
        <v>0</v>
      </c>
      <c r="K142" s="218" t="s">
        <v>221</v>
      </c>
      <c r="L142" s="48"/>
      <c r="M142" s="223" t="s">
        <v>32</v>
      </c>
      <c r="N142" s="224" t="s">
        <v>47</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334</v>
      </c>
      <c r="AT142" s="227" t="s">
        <v>217</v>
      </c>
      <c r="AU142" s="227" t="s">
        <v>85</v>
      </c>
      <c r="AY142" s="20" t="s">
        <v>214</v>
      </c>
      <c r="BE142" s="228">
        <f>IF(N142="základní",J142,0)</f>
        <v>0</v>
      </c>
      <c r="BF142" s="228">
        <f>IF(N142="snížená",J142,0)</f>
        <v>0</v>
      </c>
      <c r="BG142" s="228">
        <f>IF(N142="zákl. přenesená",J142,0)</f>
        <v>0</v>
      </c>
      <c r="BH142" s="228">
        <f>IF(N142="sníž. přenesená",J142,0)</f>
        <v>0</v>
      </c>
      <c r="BI142" s="228">
        <f>IF(N142="nulová",J142,0)</f>
        <v>0</v>
      </c>
      <c r="BJ142" s="20" t="s">
        <v>83</v>
      </c>
      <c r="BK142" s="228">
        <f>ROUND(I142*H142,2)</f>
        <v>0</v>
      </c>
      <c r="BL142" s="20" t="s">
        <v>334</v>
      </c>
      <c r="BM142" s="227" t="s">
        <v>1433</v>
      </c>
    </row>
    <row r="143" s="2" customFormat="1">
      <c r="A143" s="42"/>
      <c r="B143" s="43"/>
      <c r="C143" s="44"/>
      <c r="D143" s="229" t="s">
        <v>223</v>
      </c>
      <c r="E143" s="44"/>
      <c r="F143" s="230" t="s">
        <v>1434</v>
      </c>
      <c r="G143" s="44"/>
      <c r="H143" s="44"/>
      <c r="I143" s="231"/>
      <c r="J143" s="44"/>
      <c r="K143" s="44"/>
      <c r="L143" s="48"/>
      <c r="M143" s="232"/>
      <c r="N143" s="233"/>
      <c r="O143" s="88"/>
      <c r="P143" s="88"/>
      <c r="Q143" s="88"/>
      <c r="R143" s="88"/>
      <c r="S143" s="88"/>
      <c r="T143" s="89"/>
      <c r="U143" s="42"/>
      <c r="V143" s="42"/>
      <c r="W143" s="42"/>
      <c r="X143" s="42"/>
      <c r="Y143" s="42"/>
      <c r="Z143" s="42"/>
      <c r="AA143" s="42"/>
      <c r="AB143" s="42"/>
      <c r="AC143" s="42"/>
      <c r="AD143" s="42"/>
      <c r="AE143" s="42"/>
      <c r="AT143" s="20" t="s">
        <v>223</v>
      </c>
      <c r="AU143" s="20" t="s">
        <v>85</v>
      </c>
    </row>
    <row r="144" s="13" customFormat="1">
      <c r="A144" s="13"/>
      <c r="B144" s="234"/>
      <c r="C144" s="235"/>
      <c r="D144" s="236" t="s">
        <v>225</v>
      </c>
      <c r="E144" s="237" t="s">
        <v>32</v>
      </c>
      <c r="F144" s="238" t="s">
        <v>1424</v>
      </c>
      <c r="G144" s="235"/>
      <c r="H144" s="237" t="s">
        <v>32</v>
      </c>
      <c r="I144" s="239"/>
      <c r="J144" s="235"/>
      <c r="K144" s="235"/>
      <c r="L144" s="240"/>
      <c r="M144" s="241"/>
      <c r="N144" s="242"/>
      <c r="O144" s="242"/>
      <c r="P144" s="242"/>
      <c r="Q144" s="242"/>
      <c r="R144" s="242"/>
      <c r="S144" s="242"/>
      <c r="T144" s="243"/>
      <c r="U144" s="13"/>
      <c r="V144" s="13"/>
      <c r="W144" s="13"/>
      <c r="X144" s="13"/>
      <c r="Y144" s="13"/>
      <c r="Z144" s="13"/>
      <c r="AA144" s="13"/>
      <c r="AB144" s="13"/>
      <c r="AC144" s="13"/>
      <c r="AD144" s="13"/>
      <c r="AE144" s="13"/>
      <c r="AT144" s="244" t="s">
        <v>225</v>
      </c>
      <c r="AU144" s="244" t="s">
        <v>85</v>
      </c>
      <c r="AV144" s="13" t="s">
        <v>83</v>
      </c>
      <c r="AW144" s="13" t="s">
        <v>38</v>
      </c>
      <c r="AX144" s="13" t="s">
        <v>76</v>
      </c>
      <c r="AY144" s="244" t="s">
        <v>214</v>
      </c>
    </row>
    <row r="145" s="14" customFormat="1">
      <c r="A145" s="14"/>
      <c r="B145" s="245"/>
      <c r="C145" s="246"/>
      <c r="D145" s="236" t="s">
        <v>225</v>
      </c>
      <c r="E145" s="247" t="s">
        <v>32</v>
      </c>
      <c r="F145" s="248" t="s">
        <v>1425</v>
      </c>
      <c r="G145" s="246"/>
      <c r="H145" s="249">
        <v>52</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1426</v>
      </c>
      <c r="G146" s="246"/>
      <c r="H146" s="249">
        <v>63</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5" customFormat="1">
      <c r="A147" s="15"/>
      <c r="B147" s="256"/>
      <c r="C147" s="257"/>
      <c r="D147" s="236" t="s">
        <v>225</v>
      </c>
      <c r="E147" s="258" t="s">
        <v>32</v>
      </c>
      <c r="F147" s="259" t="s">
        <v>256</v>
      </c>
      <c r="G147" s="257"/>
      <c r="H147" s="260">
        <v>115</v>
      </c>
      <c r="I147" s="261"/>
      <c r="J147" s="257"/>
      <c r="K147" s="257"/>
      <c r="L147" s="262"/>
      <c r="M147" s="263"/>
      <c r="N147" s="264"/>
      <c r="O147" s="264"/>
      <c r="P147" s="264"/>
      <c r="Q147" s="264"/>
      <c r="R147" s="264"/>
      <c r="S147" s="264"/>
      <c r="T147" s="265"/>
      <c r="U147" s="15"/>
      <c r="V147" s="15"/>
      <c r="W147" s="15"/>
      <c r="X147" s="15"/>
      <c r="Y147" s="15"/>
      <c r="Z147" s="15"/>
      <c r="AA147" s="15"/>
      <c r="AB147" s="15"/>
      <c r="AC147" s="15"/>
      <c r="AD147" s="15"/>
      <c r="AE147" s="15"/>
      <c r="AT147" s="266" t="s">
        <v>225</v>
      </c>
      <c r="AU147" s="266" t="s">
        <v>85</v>
      </c>
      <c r="AV147" s="15" t="s">
        <v>215</v>
      </c>
      <c r="AW147" s="15" t="s">
        <v>38</v>
      </c>
      <c r="AX147" s="15" t="s">
        <v>83</v>
      </c>
      <c r="AY147" s="266" t="s">
        <v>214</v>
      </c>
    </row>
    <row r="148" s="2" customFormat="1" ht="21.75" customHeight="1">
      <c r="A148" s="42"/>
      <c r="B148" s="43"/>
      <c r="C148" s="268" t="s">
        <v>324</v>
      </c>
      <c r="D148" s="268" t="s">
        <v>302</v>
      </c>
      <c r="E148" s="269" t="s">
        <v>1435</v>
      </c>
      <c r="F148" s="270" t="s">
        <v>1436</v>
      </c>
      <c r="G148" s="271" t="s">
        <v>1218</v>
      </c>
      <c r="H148" s="272">
        <v>13.885999999999999</v>
      </c>
      <c r="I148" s="273"/>
      <c r="J148" s="274">
        <f>ROUND(I148*H148,2)</f>
        <v>0</v>
      </c>
      <c r="K148" s="270" t="s">
        <v>221</v>
      </c>
      <c r="L148" s="275"/>
      <c r="M148" s="276" t="s">
        <v>32</v>
      </c>
      <c r="N148" s="277" t="s">
        <v>47</v>
      </c>
      <c r="O148" s="88"/>
      <c r="P148" s="225">
        <f>O148*H148</f>
        <v>0</v>
      </c>
      <c r="Q148" s="225">
        <v>0.001</v>
      </c>
      <c r="R148" s="225">
        <f>Q148*H148</f>
        <v>0.013885999999999999</v>
      </c>
      <c r="S148" s="225">
        <v>0</v>
      </c>
      <c r="T148" s="226">
        <f>S148*H148</f>
        <v>0</v>
      </c>
      <c r="U148" s="42"/>
      <c r="V148" s="42"/>
      <c r="W148" s="42"/>
      <c r="X148" s="42"/>
      <c r="Y148" s="42"/>
      <c r="Z148" s="42"/>
      <c r="AA148" s="42"/>
      <c r="AB148" s="42"/>
      <c r="AC148" s="42"/>
      <c r="AD148" s="42"/>
      <c r="AE148" s="42"/>
      <c r="AR148" s="227" t="s">
        <v>426</v>
      </c>
      <c r="AT148" s="227" t="s">
        <v>302</v>
      </c>
      <c r="AU148" s="227" t="s">
        <v>85</v>
      </c>
      <c r="AY148" s="20" t="s">
        <v>214</v>
      </c>
      <c r="BE148" s="228">
        <f>IF(N148="základní",J148,0)</f>
        <v>0</v>
      </c>
      <c r="BF148" s="228">
        <f>IF(N148="snížená",J148,0)</f>
        <v>0</v>
      </c>
      <c r="BG148" s="228">
        <f>IF(N148="zákl. přenesená",J148,0)</f>
        <v>0</v>
      </c>
      <c r="BH148" s="228">
        <f>IF(N148="sníž. přenesená",J148,0)</f>
        <v>0</v>
      </c>
      <c r="BI148" s="228">
        <f>IF(N148="nulová",J148,0)</f>
        <v>0</v>
      </c>
      <c r="BJ148" s="20" t="s">
        <v>83</v>
      </c>
      <c r="BK148" s="228">
        <f>ROUND(I148*H148,2)</f>
        <v>0</v>
      </c>
      <c r="BL148" s="20" t="s">
        <v>334</v>
      </c>
      <c r="BM148" s="227" t="s">
        <v>1437</v>
      </c>
    </row>
    <row r="149" s="14" customFormat="1">
      <c r="A149" s="14"/>
      <c r="B149" s="245"/>
      <c r="C149" s="246"/>
      <c r="D149" s="236" t="s">
        <v>225</v>
      </c>
      <c r="E149" s="246"/>
      <c r="F149" s="248" t="s">
        <v>1438</v>
      </c>
      <c r="G149" s="246"/>
      <c r="H149" s="249">
        <v>13.885999999999999</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4</v>
      </c>
      <c r="AX149" s="14" t="s">
        <v>83</v>
      </c>
      <c r="AY149" s="255" t="s">
        <v>214</v>
      </c>
    </row>
    <row r="150" s="2" customFormat="1" ht="49.05" customHeight="1">
      <c r="A150" s="42"/>
      <c r="B150" s="43"/>
      <c r="C150" s="216" t="s">
        <v>334</v>
      </c>
      <c r="D150" s="216" t="s">
        <v>217</v>
      </c>
      <c r="E150" s="217" t="s">
        <v>1439</v>
      </c>
      <c r="F150" s="218" t="s">
        <v>1440</v>
      </c>
      <c r="G150" s="219" t="s">
        <v>241</v>
      </c>
      <c r="H150" s="220">
        <v>0.78400000000000003</v>
      </c>
      <c r="I150" s="221"/>
      <c r="J150" s="222">
        <f>ROUND(I150*H150,2)</f>
        <v>0</v>
      </c>
      <c r="K150" s="218" t="s">
        <v>221</v>
      </c>
      <c r="L150" s="48"/>
      <c r="M150" s="223" t="s">
        <v>32</v>
      </c>
      <c r="N150" s="224" t="s">
        <v>47</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334</v>
      </c>
      <c r="AT150" s="227" t="s">
        <v>217</v>
      </c>
      <c r="AU150" s="227" t="s">
        <v>85</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334</v>
      </c>
      <c r="BM150" s="227" t="s">
        <v>1441</v>
      </c>
    </row>
    <row r="151" s="2" customFormat="1">
      <c r="A151" s="42"/>
      <c r="B151" s="43"/>
      <c r="C151" s="44"/>
      <c r="D151" s="229" t="s">
        <v>223</v>
      </c>
      <c r="E151" s="44"/>
      <c r="F151" s="230" t="s">
        <v>1442</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223</v>
      </c>
      <c r="AU151" s="20" t="s">
        <v>85</v>
      </c>
    </row>
    <row r="152" s="12" customFormat="1" ht="22.8" customHeight="1">
      <c r="A152" s="12"/>
      <c r="B152" s="200"/>
      <c r="C152" s="201"/>
      <c r="D152" s="202" t="s">
        <v>75</v>
      </c>
      <c r="E152" s="214" t="s">
        <v>1443</v>
      </c>
      <c r="F152" s="214" t="s">
        <v>1444</v>
      </c>
      <c r="G152" s="201"/>
      <c r="H152" s="201"/>
      <c r="I152" s="204"/>
      <c r="J152" s="215">
        <f>BK152</f>
        <v>0</v>
      </c>
      <c r="K152" s="201"/>
      <c r="L152" s="206"/>
      <c r="M152" s="207"/>
      <c r="N152" s="208"/>
      <c r="O152" s="208"/>
      <c r="P152" s="209">
        <f>SUM(P153:P172)</f>
        <v>0</v>
      </c>
      <c r="Q152" s="208"/>
      <c r="R152" s="209">
        <f>SUM(R153:R172)</f>
        <v>1.2940936999999999</v>
      </c>
      <c r="S152" s="208"/>
      <c r="T152" s="210">
        <f>SUM(T153:T172)</f>
        <v>1.8975000000000002</v>
      </c>
      <c r="U152" s="12"/>
      <c r="V152" s="12"/>
      <c r="W152" s="12"/>
      <c r="X152" s="12"/>
      <c r="Y152" s="12"/>
      <c r="Z152" s="12"/>
      <c r="AA152" s="12"/>
      <c r="AB152" s="12"/>
      <c r="AC152" s="12"/>
      <c r="AD152" s="12"/>
      <c r="AE152" s="12"/>
      <c r="AR152" s="211" t="s">
        <v>85</v>
      </c>
      <c r="AT152" s="212" t="s">
        <v>75</v>
      </c>
      <c r="AU152" s="212" t="s">
        <v>83</v>
      </c>
      <c r="AY152" s="211" t="s">
        <v>214</v>
      </c>
      <c r="BK152" s="213">
        <f>SUM(BK153:BK172)</f>
        <v>0</v>
      </c>
    </row>
    <row r="153" s="2" customFormat="1" ht="24.15" customHeight="1">
      <c r="A153" s="42"/>
      <c r="B153" s="43"/>
      <c r="C153" s="216" t="s">
        <v>338</v>
      </c>
      <c r="D153" s="216" t="s">
        <v>217</v>
      </c>
      <c r="E153" s="217" t="s">
        <v>1445</v>
      </c>
      <c r="F153" s="218" t="s">
        <v>1446</v>
      </c>
      <c r="G153" s="219" t="s">
        <v>230</v>
      </c>
      <c r="H153" s="220">
        <v>115</v>
      </c>
      <c r="I153" s="221"/>
      <c r="J153" s="222">
        <f>ROUND(I153*H153,2)</f>
        <v>0</v>
      </c>
      <c r="K153" s="218" t="s">
        <v>221</v>
      </c>
      <c r="L153" s="48"/>
      <c r="M153" s="223" t="s">
        <v>32</v>
      </c>
      <c r="N153" s="224" t="s">
        <v>47</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334</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334</v>
      </c>
      <c r="BM153" s="227" t="s">
        <v>1447</v>
      </c>
    </row>
    <row r="154" s="2" customFormat="1">
      <c r="A154" s="42"/>
      <c r="B154" s="43"/>
      <c r="C154" s="44"/>
      <c r="D154" s="229" t="s">
        <v>223</v>
      </c>
      <c r="E154" s="44"/>
      <c r="F154" s="230" t="s">
        <v>1448</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13" customFormat="1">
      <c r="A155" s="13"/>
      <c r="B155" s="234"/>
      <c r="C155" s="235"/>
      <c r="D155" s="236" t="s">
        <v>225</v>
      </c>
      <c r="E155" s="237" t="s">
        <v>32</v>
      </c>
      <c r="F155" s="238" t="s">
        <v>1449</v>
      </c>
      <c r="G155" s="235"/>
      <c r="H155" s="237" t="s">
        <v>32</v>
      </c>
      <c r="I155" s="239"/>
      <c r="J155" s="235"/>
      <c r="K155" s="235"/>
      <c r="L155" s="240"/>
      <c r="M155" s="241"/>
      <c r="N155" s="242"/>
      <c r="O155" s="242"/>
      <c r="P155" s="242"/>
      <c r="Q155" s="242"/>
      <c r="R155" s="242"/>
      <c r="S155" s="242"/>
      <c r="T155" s="243"/>
      <c r="U155" s="13"/>
      <c r="V155" s="13"/>
      <c r="W155" s="13"/>
      <c r="X155" s="13"/>
      <c r="Y155" s="13"/>
      <c r="Z155" s="13"/>
      <c r="AA155" s="13"/>
      <c r="AB155" s="13"/>
      <c r="AC155" s="13"/>
      <c r="AD155" s="13"/>
      <c r="AE155" s="13"/>
      <c r="AT155" s="244" t="s">
        <v>225</v>
      </c>
      <c r="AU155" s="244" t="s">
        <v>85</v>
      </c>
      <c r="AV155" s="13" t="s">
        <v>83</v>
      </c>
      <c r="AW155" s="13" t="s">
        <v>38</v>
      </c>
      <c r="AX155" s="13" t="s">
        <v>76</v>
      </c>
      <c r="AY155" s="244" t="s">
        <v>214</v>
      </c>
    </row>
    <row r="156" s="14" customFormat="1">
      <c r="A156" s="14"/>
      <c r="B156" s="245"/>
      <c r="C156" s="246"/>
      <c r="D156" s="236" t="s">
        <v>225</v>
      </c>
      <c r="E156" s="247" t="s">
        <v>32</v>
      </c>
      <c r="F156" s="248" t="s">
        <v>1425</v>
      </c>
      <c r="G156" s="246"/>
      <c r="H156" s="249">
        <v>52</v>
      </c>
      <c r="I156" s="250"/>
      <c r="J156" s="246"/>
      <c r="K156" s="246"/>
      <c r="L156" s="251"/>
      <c r="M156" s="252"/>
      <c r="N156" s="253"/>
      <c r="O156" s="253"/>
      <c r="P156" s="253"/>
      <c r="Q156" s="253"/>
      <c r="R156" s="253"/>
      <c r="S156" s="253"/>
      <c r="T156" s="254"/>
      <c r="U156" s="14"/>
      <c r="V156" s="14"/>
      <c r="W156" s="14"/>
      <c r="X156" s="14"/>
      <c r="Y156" s="14"/>
      <c r="Z156" s="14"/>
      <c r="AA156" s="14"/>
      <c r="AB156" s="14"/>
      <c r="AC156" s="14"/>
      <c r="AD156" s="14"/>
      <c r="AE156" s="14"/>
      <c r="AT156" s="255" t="s">
        <v>225</v>
      </c>
      <c r="AU156" s="255" t="s">
        <v>85</v>
      </c>
      <c r="AV156" s="14" t="s">
        <v>85</v>
      </c>
      <c r="AW156" s="14" t="s">
        <v>38</v>
      </c>
      <c r="AX156" s="14" t="s">
        <v>76</v>
      </c>
      <c r="AY156" s="255" t="s">
        <v>214</v>
      </c>
    </row>
    <row r="157" s="14" customFormat="1">
      <c r="A157" s="14"/>
      <c r="B157" s="245"/>
      <c r="C157" s="246"/>
      <c r="D157" s="236" t="s">
        <v>225</v>
      </c>
      <c r="E157" s="247" t="s">
        <v>32</v>
      </c>
      <c r="F157" s="248" t="s">
        <v>1426</v>
      </c>
      <c r="G157" s="246"/>
      <c r="H157" s="249">
        <v>63</v>
      </c>
      <c r="I157" s="250"/>
      <c r="J157" s="246"/>
      <c r="K157" s="246"/>
      <c r="L157" s="251"/>
      <c r="M157" s="252"/>
      <c r="N157" s="253"/>
      <c r="O157" s="253"/>
      <c r="P157" s="253"/>
      <c r="Q157" s="253"/>
      <c r="R157" s="253"/>
      <c r="S157" s="253"/>
      <c r="T157" s="254"/>
      <c r="U157" s="14"/>
      <c r="V157" s="14"/>
      <c r="W157" s="14"/>
      <c r="X157" s="14"/>
      <c r="Y157" s="14"/>
      <c r="Z157" s="14"/>
      <c r="AA157" s="14"/>
      <c r="AB157" s="14"/>
      <c r="AC157" s="14"/>
      <c r="AD157" s="14"/>
      <c r="AE157" s="14"/>
      <c r="AT157" s="255" t="s">
        <v>225</v>
      </c>
      <c r="AU157" s="255" t="s">
        <v>85</v>
      </c>
      <c r="AV157" s="14" t="s">
        <v>85</v>
      </c>
      <c r="AW157" s="14" t="s">
        <v>38</v>
      </c>
      <c r="AX157" s="14" t="s">
        <v>76</v>
      </c>
      <c r="AY157" s="255" t="s">
        <v>214</v>
      </c>
    </row>
    <row r="158" s="15" customFormat="1">
      <c r="A158" s="15"/>
      <c r="B158" s="256"/>
      <c r="C158" s="257"/>
      <c r="D158" s="236" t="s">
        <v>225</v>
      </c>
      <c r="E158" s="258" t="s">
        <v>32</v>
      </c>
      <c r="F158" s="259" t="s">
        <v>256</v>
      </c>
      <c r="G158" s="257"/>
      <c r="H158" s="260">
        <v>115</v>
      </c>
      <c r="I158" s="261"/>
      <c r="J158" s="257"/>
      <c r="K158" s="257"/>
      <c r="L158" s="262"/>
      <c r="M158" s="263"/>
      <c r="N158" s="264"/>
      <c r="O158" s="264"/>
      <c r="P158" s="264"/>
      <c r="Q158" s="264"/>
      <c r="R158" s="264"/>
      <c r="S158" s="264"/>
      <c r="T158" s="265"/>
      <c r="U158" s="15"/>
      <c r="V158" s="15"/>
      <c r="W158" s="15"/>
      <c r="X158" s="15"/>
      <c r="Y158" s="15"/>
      <c r="Z158" s="15"/>
      <c r="AA158" s="15"/>
      <c r="AB158" s="15"/>
      <c r="AC158" s="15"/>
      <c r="AD158" s="15"/>
      <c r="AE158" s="15"/>
      <c r="AT158" s="266" t="s">
        <v>225</v>
      </c>
      <c r="AU158" s="266" t="s">
        <v>85</v>
      </c>
      <c r="AV158" s="15" t="s">
        <v>215</v>
      </c>
      <c r="AW158" s="15" t="s">
        <v>38</v>
      </c>
      <c r="AX158" s="15" t="s">
        <v>83</v>
      </c>
      <c r="AY158" s="266" t="s">
        <v>214</v>
      </c>
    </row>
    <row r="159" s="2" customFormat="1" ht="49.05" customHeight="1">
      <c r="A159" s="42"/>
      <c r="B159" s="43"/>
      <c r="C159" s="268" t="s">
        <v>344</v>
      </c>
      <c r="D159" s="268" t="s">
        <v>302</v>
      </c>
      <c r="E159" s="269" t="s">
        <v>1450</v>
      </c>
      <c r="F159" s="270" t="s">
        <v>1451</v>
      </c>
      <c r="G159" s="271" t="s">
        <v>230</v>
      </c>
      <c r="H159" s="272">
        <v>134.03299999999999</v>
      </c>
      <c r="I159" s="273"/>
      <c r="J159" s="274">
        <f>ROUND(I159*H159,2)</f>
        <v>0</v>
      </c>
      <c r="K159" s="270" t="s">
        <v>221</v>
      </c>
      <c r="L159" s="275"/>
      <c r="M159" s="276" t="s">
        <v>32</v>
      </c>
      <c r="N159" s="277" t="s">
        <v>47</v>
      </c>
      <c r="O159" s="88"/>
      <c r="P159" s="225">
        <f>O159*H159</f>
        <v>0</v>
      </c>
      <c r="Q159" s="225">
        <v>0.0041000000000000003</v>
      </c>
      <c r="R159" s="225">
        <f>Q159*H159</f>
        <v>0.54953529999999995</v>
      </c>
      <c r="S159" s="225">
        <v>0</v>
      </c>
      <c r="T159" s="226">
        <f>S159*H159</f>
        <v>0</v>
      </c>
      <c r="U159" s="42"/>
      <c r="V159" s="42"/>
      <c r="W159" s="42"/>
      <c r="X159" s="42"/>
      <c r="Y159" s="42"/>
      <c r="Z159" s="42"/>
      <c r="AA159" s="42"/>
      <c r="AB159" s="42"/>
      <c r="AC159" s="42"/>
      <c r="AD159" s="42"/>
      <c r="AE159" s="42"/>
      <c r="AR159" s="227" t="s">
        <v>426</v>
      </c>
      <c r="AT159" s="227" t="s">
        <v>302</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334</v>
      </c>
      <c r="BM159" s="227" t="s">
        <v>1452</v>
      </c>
    </row>
    <row r="160" s="14" customFormat="1">
      <c r="A160" s="14"/>
      <c r="B160" s="245"/>
      <c r="C160" s="246"/>
      <c r="D160" s="236" t="s">
        <v>225</v>
      </c>
      <c r="E160" s="246"/>
      <c r="F160" s="248" t="s">
        <v>1430</v>
      </c>
      <c r="G160" s="246"/>
      <c r="H160" s="249">
        <v>134.03299999999999</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225</v>
      </c>
      <c r="AU160" s="255" t="s">
        <v>85</v>
      </c>
      <c r="AV160" s="14" t="s">
        <v>85</v>
      </c>
      <c r="AW160" s="14" t="s">
        <v>4</v>
      </c>
      <c r="AX160" s="14" t="s">
        <v>83</v>
      </c>
      <c r="AY160" s="255" t="s">
        <v>214</v>
      </c>
    </row>
    <row r="161" s="2" customFormat="1" ht="33" customHeight="1">
      <c r="A161" s="42"/>
      <c r="B161" s="43"/>
      <c r="C161" s="216" t="s">
        <v>349</v>
      </c>
      <c r="D161" s="216" t="s">
        <v>217</v>
      </c>
      <c r="E161" s="217" t="s">
        <v>1453</v>
      </c>
      <c r="F161" s="218" t="s">
        <v>1454</v>
      </c>
      <c r="G161" s="219" t="s">
        <v>230</v>
      </c>
      <c r="H161" s="220">
        <v>115</v>
      </c>
      <c r="I161" s="221"/>
      <c r="J161" s="222">
        <f>ROUND(I161*H161,2)</f>
        <v>0</v>
      </c>
      <c r="K161" s="218" t="s">
        <v>221</v>
      </c>
      <c r="L161" s="48"/>
      <c r="M161" s="223" t="s">
        <v>32</v>
      </c>
      <c r="N161" s="224" t="s">
        <v>47</v>
      </c>
      <c r="O161" s="88"/>
      <c r="P161" s="225">
        <f>O161*H161</f>
        <v>0</v>
      </c>
      <c r="Q161" s="225">
        <v>0</v>
      </c>
      <c r="R161" s="225">
        <f>Q161*H161</f>
        <v>0</v>
      </c>
      <c r="S161" s="225">
        <v>0.016500000000000001</v>
      </c>
      <c r="T161" s="226">
        <f>S161*H161</f>
        <v>1.8975000000000002</v>
      </c>
      <c r="U161" s="42"/>
      <c r="V161" s="42"/>
      <c r="W161" s="42"/>
      <c r="X161" s="42"/>
      <c r="Y161" s="42"/>
      <c r="Z161" s="42"/>
      <c r="AA161" s="42"/>
      <c r="AB161" s="42"/>
      <c r="AC161" s="42"/>
      <c r="AD161" s="42"/>
      <c r="AE161" s="42"/>
      <c r="AR161" s="227" t="s">
        <v>334</v>
      </c>
      <c r="AT161" s="227" t="s">
        <v>217</v>
      </c>
      <c r="AU161" s="227" t="s">
        <v>85</v>
      </c>
      <c r="AY161" s="20" t="s">
        <v>214</v>
      </c>
      <c r="BE161" s="228">
        <f>IF(N161="základní",J161,0)</f>
        <v>0</v>
      </c>
      <c r="BF161" s="228">
        <f>IF(N161="snížená",J161,0)</f>
        <v>0</v>
      </c>
      <c r="BG161" s="228">
        <f>IF(N161="zákl. přenesená",J161,0)</f>
        <v>0</v>
      </c>
      <c r="BH161" s="228">
        <f>IF(N161="sníž. přenesená",J161,0)</f>
        <v>0</v>
      </c>
      <c r="BI161" s="228">
        <f>IF(N161="nulová",J161,0)</f>
        <v>0</v>
      </c>
      <c r="BJ161" s="20" t="s">
        <v>83</v>
      </c>
      <c r="BK161" s="228">
        <f>ROUND(I161*H161,2)</f>
        <v>0</v>
      </c>
      <c r="BL161" s="20" t="s">
        <v>334</v>
      </c>
      <c r="BM161" s="227" t="s">
        <v>1455</v>
      </c>
    </row>
    <row r="162" s="2" customFormat="1">
      <c r="A162" s="42"/>
      <c r="B162" s="43"/>
      <c r="C162" s="44"/>
      <c r="D162" s="229" t="s">
        <v>223</v>
      </c>
      <c r="E162" s="44"/>
      <c r="F162" s="230" t="s">
        <v>1456</v>
      </c>
      <c r="G162" s="44"/>
      <c r="H162" s="44"/>
      <c r="I162" s="231"/>
      <c r="J162" s="44"/>
      <c r="K162" s="44"/>
      <c r="L162" s="48"/>
      <c r="M162" s="232"/>
      <c r="N162" s="233"/>
      <c r="O162" s="88"/>
      <c r="P162" s="88"/>
      <c r="Q162" s="88"/>
      <c r="R162" s="88"/>
      <c r="S162" s="88"/>
      <c r="T162" s="89"/>
      <c r="U162" s="42"/>
      <c r="V162" s="42"/>
      <c r="W162" s="42"/>
      <c r="X162" s="42"/>
      <c r="Y162" s="42"/>
      <c r="Z162" s="42"/>
      <c r="AA162" s="42"/>
      <c r="AB162" s="42"/>
      <c r="AC162" s="42"/>
      <c r="AD162" s="42"/>
      <c r="AE162" s="42"/>
      <c r="AT162" s="20" t="s">
        <v>223</v>
      </c>
      <c r="AU162" s="20" t="s">
        <v>85</v>
      </c>
    </row>
    <row r="163" s="13" customFormat="1">
      <c r="A163" s="13"/>
      <c r="B163" s="234"/>
      <c r="C163" s="235"/>
      <c r="D163" s="236" t="s">
        <v>225</v>
      </c>
      <c r="E163" s="237" t="s">
        <v>32</v>
      </c>
      <c r="F163" s="238" t="s">
        <v>1449</v>
      </c>
      <c r="G163" s="235"/>
      <c r="H163" s="237" t="s">
        <v>32</v>
      </c>
      <c r="I163" s="239"/>
      <c r="J163" s="235"/>
      <c r="K163" s="235"/>
      <c r="L163" s="240"/>
      <c r="M163" s="241"/>
      <c r="N163" s="242"/>
      <c r="O163" s="242"/>
      <c r="P163" s="242"/>
      <c r="Q163" s="242"/>
      <c r="R163" s="242"/>
      <c r="S163" s="242"/>
      <c r="T163" s="243"/>
      <c r="U163" s="13"/>
      <c r="V163" s="13"/>
      <c r="W163" s="13"/>
      <c r="X163" s="13"/>
      <c r="Y163" s="13"/>
      <c r="Z163" s="13"/>
      <c r="AA163" s="13"/>
      <c r="AB163" s="13"/>
      <c r="AC163" s="13"/>
      <c r="AD163" s="13"/>
      <c r="AE163" s="13"/>
      <c r="AT163" s="244" t="s">
        <v>225</v>
      </c>
      <c r="AU163" s="244" t="s">
        <v>85</v>
      </c>
      <c r="AV163" s="13" t="s">
        <v>83</v>
      </c>
      <c r="AW163" s="13" t="s">
        <v>38</v>
      </c>
      <c r="AX163" s="13" t="s">
        <v>76</v>
      </c>
      <c r="AY163" s="244" t="s">
        <v>214</v>
      </c>
    </row>
    <row r="164" s="14" customFormat="1">
      <c r="A164" s="14"/>
      <c r="B164" s="245"/>
      <c r="C164" s="246"/>
      <c r="D164" s="236" t="s">
        <v>225</v>
      </c>
      <c r="E164" s="247" t="s">
        <v>32</v>
      </c>
      <c r="F164" s="248" t="s">
        <v>1425</v>
      </c>
      <c r="G164" s="246"/>
      <c r="H164" s="249">
        <v>52</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1426</v>
      </c>
      <c r="G165" s="246"/>
      <c r="H165" s="249">
        <v>63</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5" customFormat="1">
      <c r="A166" s="15"/>
      <c r="B166" s="256"/>
      <c r="C166" s="257"/>
      <c r="D166" s="236" t="s">
        <v>225</v>
      </c>
      <c r="E166" s="258" t="s">
        <v>32</v>
      </c>
      <c r="F166" s="259" t="s">
        <v>256</v>
      </c>
      <c r="G166" s="257"/>
      <c r="H166" s="260">
        <v>115</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225</v>
      </c>
      <c r="AU166" s="266" t="s">
        <v>85</v>
      </c>
      <c r="AV166" s="15" t="s">
        <v>215</v>
      </c>
      <c r="AW166" s="15" t="s">
        <v>38</v>
      </c>
      <c r="AX166" s="15" t="s">
        <v>83</v>
      </c>
      <c r="AY166" s="266" t="s">
        <v>214</v>
      </c>
    </row>
    <row r="167" s="2" customFormat="1" ht="24.15" customHeight="1">
      <c r="A167" s="42"/>
      <c r="B167" s="43"/>
      <c r="C167" s="216" t="s">
        <v>356</v>
      </c>
      <c r="D167" s="216" t="s">
        <v>217</v>
      </c>
      <c r="E167" s="217" t="s">
        <v>1457</v>
      </c>
      <c r="F167" s="218" t="s">
        <v>1458</v>
      </c>
      <c r="G167" s="219" t="s">
        <v>230</v>
      </c>
      <c r="H167" s="220">
        <v>115</v>
      </c>
      <c r="I167" s="221"/>
      <c r="J167" s="222">
        <f>ROUND(I167*H167,2)</f>
        <v>0</v>
      </c>
      <c r="K167" s="218" t="s">
        <v>221</v>
      </c>
      <c r="L167" s="48"/>
      <c r="M167" s="223" t="s">
        <v>32</v>
      </c>
      <c r="N167" s="224" t="s">
        <v>47</v>
      </c>
      <c r="O167" s="88"/>
      <c r="P167" s="225">
        <f>O167*H167</f>
        <v>0</v>
      </c>
      <c r="Q167" s="225">
        <v>0.00088000000000000003</v>
      </c>
      <c r="R167" s="225">
        <f>Q167*H167</f>
        <v>0.1012</v>
      </c>
      <c r="S167" s="225">
        <v>0</v>
      </c>
      <c r="T167" s="226">
        <f>S167*H167</f>
        <v>0</v>
      </c>
      <c r="U167" s="42"/>
      <c r="V167" s="42"/>
      <c r="W167" s="42"/>
      <c r="X167" s="42"/>
      <c r="Y167" s="42"/>
      <c r="Z167" s="42"/>
      <c r="AA167" s="42"/>
      <c r="AB167" s="42"/>
      <c r="AC167" s="42"/>
      <c r="AD167" s="42"/>
      <c r="AE167" s="42"/>
      <c r="AR167" s="227" t="s">
        <v>334</v>
      </c>
      <c r="AT167" s="227" t="s">
        <v>217</v>
      </c>
      <c r="AU167" s="227" t="s">
        <v>85</v>
      </c>
      <c r="AY167" s="20" t="s">
        <v>214</v>
      </c>
      <c r="BE167" s="228">
        <f>IF(N167="základní",J167,0)</f>
        <v>0</v>
      </c>
      <c r="BF167" s="228">
        <f>IF(N167="snížená",J167,0)</f>
        <v>0</v>
      </c>
      <c r="BG167" s="228">
        <f>IF(N167="zákl. přenesená",J167,0)</f>
        <v>0</v>
      </c>
      <c r="BH167" s="228">
        <f>IF(N167="sníž. přenesená",J167,0)</f>
        <v>0</v>
      </c>
      <c r="BI167" s="228">
        <f>IF(N167="nulová",J167,0)</f>
        <v>0</v>
      </c>
      <c r="BJ167" s="20" t="s">
        <v>83</v>
      </c>
      <c r="BK167" s="228">
        <f>ROUND(I167*H167,2)</f>
        <v>0</v>
      </c>
      <c r="BL167" s="20" t="s">
        <v>334</v>
      </c>
      <c r="BM167" s="227" t="s">
        <v>1459</v>
      </c>
    </row>
    <row r="168" s="2" customFormat="1">
      <c r="A168" s="42"/>
      <c r="B168" s="43"/>
      <c r="C168" s="44"/>
      <c r="D168" s="229" t="s">
        <v>223</v>
      </c>
      <c r="E168" s="44"/>
      <c r="F168" s="230" t="s">
        <v>1460</v>
      </c>
      <c r="G168" s="44"/>
      <c r="H168" s="44"/>
      <c r="I168" s="231"/>
      <c r="J168" s="44"/>
      <c r="K168" s="44"/>
      <c r="L168" s="48"/>
      <c r="M168" s="232"/>
      <c r="N168" s="233"/>
      <c r="O168" s="88"/>
      <c r="P168" s="88"/>
      <c r="Q168" s="88"/>
      <c r="R168" s="88"/>
      <c r="S168" s="88"/>
      <c r="T168" s="89"/>
      <c r="U168" s="42"/>
      <c r="V168" s="42"/>
      <c r="W168" s="42"/>
      <c r="X168" s="42"/>
      <c r="Y168" s="42"/>
      <c r="Z168" s="42"/>
      <c r="AA168" s="42"/>
      <c r="AB168" s="42"/>
      <c r="AC168" s="42"/>
      <c r="AD168" s="42"/>
      <c r="AE168" s="42"/>
      <c r="AT168" s="20" t="s">
        <v>223</v>
      </c>
      <c r="AU168" s="20" t="s">
        <v>85</v>
      </c>
    </row>
    <row r="169" s="2" customFormat="1" ht="44.25" customHeight="1">
      <c r="A169" s="42"/>
      <c r="B169" s="43"/>
      <c r="C169" s="268" t="s">
        <v>7</v>
      </c>
      <c r="D169" s="268" t="s">
        <v>302</v>
      </c>
      <c r="E169" s="269" t="s">
        <v>1461</v>
      </c>
      <c r="F169" s="270" t="s">
        <v>1462</v>
      </c>
      <c r="G169" s="271" t="s">
        <v>230</v>
      </c>
      <c r="H169" s="272">
        <v>134.03299999999999</v>
      </c>
      <c r="I169" s="273"/>
      <c r="J169" s="274">
        <f>ROUND(I169*H169,2)</f>
        <v>0</v>
      </c>
      <c r="K169" s="270" t="s">
        <v>221</v>
      </c>
      <c r="L169" s="275"/>
      <c r="M169" s="276" t="s">
        <v>32</v>
      </c>
      <c r="N169" s="277" t="s">
        <v>47</v>
      </c>
      <c r="O169" s="88"/>
      <c r="P169" s="225">
        <f>O169*H169</f>
        <v>0</v>
      </c>
      <c r="Q169" s="225">
        <v>0.0047999999999999996</v>
      </c>
      <c r="R169" s="225">
        <f>Q169*H169</f>
        <v>0.64335839999999989</v>
      </c>
      <c r="S169" s="225">
        <v>0</v>
      </c>
      <c r="T169" s="226">
        <f>S169*H169</f>
        <v>0</v>
      </c>
      <c r="U169" s="42"/>
      <c r="V169" s="42"/>
      <c r="W169" s="42"/>
      <c r="X169" s="42"/>
      <c r="Y169" s="42"/>
      <c r="Z169" s="42"/>
      <c r="AA169" s="42"/>
      <c r="AB169" s="42"/>
      <c r="AC169" s="42"/>
      <c r="AD169" s="42"/>
      <c r="AE169" s="42"/>
      <c r="AR169" s="227" t="s">
        <v>426</v>
      </c>
      <c r="AT169" s="227" t="s">
        <v>302</v>
      </c>
      <c r="AU169" s="227" t="s">
        <v>85</v>
      </c>
      <c r="AY169" s="20" t="s">
        <v>214</v>
      </c>
      <c r="BE169" s="228">
        <f>IF(N169="základní",J169,0)</f>
        <v>0</v>
      </c>
      <c r="BF169" s="228">
        <f>IF(N169="snížená",J169,0)</f>
        <v>0</v>
      </c>
      <c r="BG169" s="228">
        <f>IF(N169="zákl. přenesená",J169,0)</f>
        <v>0</v>
      </c>
      <c r="BH169" s="228">
        <f>IF(N169="sníž. přenesená",J169,0)</f>
        <v>0</v>
      </c>
      <c r="BI169" s="228">
        <f>IF(N169="nulová",J169,0)</f>
        <v>0</v>
      </c>
      <c r="BJ169" s="20" t="s">
        <v>83</v>
      </c>
      <c r="BK169" s="228">
        <f>ROUND(I169*H169,2)</f>
        <v>0</v>
      </c>
      <c r="BL169" s="20" t="s">
        <v>334</v>
      </c>
      <c r="BM169" s="227" t="s">
        <v>1463</v>
      </c>
    </row>
    <row r="170" s="14" customFormat="1">
      <c r="A170" s="14"/>
      <c r="B170" s="245"/>
      <c r="C170" s="246"/>
      <c r="D170" s="236" t="s">
        <v>225</v>
      </c>
      <c r="E170" s="246"/>
      <c r="F170" s="248" t="s">
        <v>1430</v>
      </c>
      <c r="G170" s="246"/>
      <c r="H170" s="249">
        <v>134.03299999999999</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4</v>
      </c>
      <c r="AX170" s="14" t="s">
        <v>83</v>
      </c>
      <c r="AY170" s="255" t="s">
        <v>214</v>
      </c>
    </row>
    <row r="171" s="2" customFormat="1" ht="49.05" customHeight="1">
      <c r="A171" s="42"/>
      <c r="B171" s="43"/>
      <c r="C171" s="216" t="s">
        <v>365</v>
      </c>
      <c r="D171" s="216" t="s">
        <v>217</v>
      </c>
      <c r="E171" s="217" t="s">
        <v>1464</v>
      </c>
      <c r="F171" s="218" t="s">
        <v>1465</v>
      </c>
      <c r="G171" s="219" t="s">
        <v>241</v>
      </c>
      <c r="H171" s="220">
        <v>1.294</v>
      </c>
      <c r="I171" s="221"/>
      <c r="J171" s="222">
        <f>ROUND(I171*H171,2)</f>
        <v>0</v>
      </c>
      <c r="K171" s="218" t="s">
        <v>221</v>
      </c>
      <c r="L171" s="48"/>
      <c r="M171" s="223" t="s">
        <v>32</v>
      </c>
      <c r="N171" s="224" t="s">
        <v>47</v>
      </c>
      <c r="O171" s="88"/>
      <c r="P171" s="225">
        <f>O171*H171</f>
        <v>0</v>
      </c>
      <c r="Q171" s="225">
        <v>0</v>
      </c>
      <c r="R171" s="225">
        <f>Q171*H171</f>
        <v>0</v>
      </c>
      <c r="S171" s="225">
        <v>0</v>
      </c>
      <c r="T171" s="226">
        <f>S171*H171</f>
        <v>0</v>
      </c>
      <c r="U171" s="42"/>
      <c r="V171" s="42"/>
      <c r="W171" s="42"/>
      <c r="X171" s="42"/>
      <c r="Y171" s="42"/>
      <c r="Z171" s="42"/>
      <c r="AA171" s="42"/>
      <c r="AB171" s="42"/>
      <c r="AC171" s="42"/>
      <c r="AD171" s="42"/>
      <c r="AE171" s="42"/>
      <c r="AR171" s="227" t="s">
        <v>334</v>
      </c>
      <c r="AT171" s="227" t="s">
        <v>217</v>
      </c>
      <c r="AU171" s="227" t="s">
        <v>85</v>
      </c>
      <c r="AY171" s="20" t="s">
        <v>214</v>
      </c>
      <c r="BE171" s="228">
        <f>IF(N171="základní",J171,0)</f>
        <v>0</v>
      </c>
      <c r="BF171" s="228">
        <f>IF(N171="snížená",J171,0)</f>
        <v>0</v>
      </c>
      <c r="BG171" s="228">
        <f>IF(N171="zákl. přenesená",J171,0)</f>
        <v>0</v>
      </c>
      <c r="BH171" s="228">
        <f>IF(N171="sníž. přenesená",J171,0)</f>
        <v>0</v>
      </c>
      <c r="BI171" s="228">
        <f>IF(N171="nulová",J171,0)</f>
        <v>0</v>
      </c>
      <c r="BJ171" s="20" t="s">
        <v>83</v>
      </c>
      <c r="BK171" s="228">
        <f>ROUND(I171*H171,2)</f>
        <v>0</v>
      </c>
      <c r="BL171" s="20" t="s">
        <v>334</v>
      </c>
      <c r="BM171" s="227" t="s">
        <v>1466</v>
      </c>
    </row>
    <row r="172" s="2" customFormat="1">
      <c r="A172" s="42"/>
      <c r="B172" s="43"/>
      <c r="C172" s="44"/>
      <c r="D172" s="229" t="s">
        <v>223</v>
      </c>
      <c r="E172" s="44"/>
      <c r="F172" s="230" t="s">
        <v>1467</v>
      </c>
      <c r="G172" s="44"/>
      <c r="H172" s="44"/>
      <c r="I172" s="231"/>
      <c r="J172" s="44"/>
      <c r="K172" s="44"/>
      <c r="L172" s="48"/>
      <c r="M172" s="232"/>
      <c r="N172" s="233"/>
      <c r="O172" s="88"/>
      <c r="P172" s="88"/>
      <c r="Q172" s="88"/>
      <c r="R172" s="88"/>
      <c r="S172" s="88"/>
      <c r="T172" s="89"/>
      <c r="U172" s="42"/>
      <c r="V172" s="42"/>
      <c r="W172" s="42"/>
      <c r="X172" s="42"/>
      <c r="Y172" s="42"/>
      <c r="Z172" s="42"/>
      <c r="AA172" s="42"/>
      <c r="AB172" s="42"/>
      <c r="AC172" s="42"/>
      <c r="AD172" s="42"/>
      <c r="AE172" s="42"/>
      <c r="AT172" s="20" t="s">
        <v>223</v>
      </c>
      <c r="AU172" s="20" t="s">
        <v>85</v>
      </c>
    </row>
    <row r="173" s="12" customFormat="1" ht="22.8" customHeight="1">
      <c r="A173" s="12"/>
      <c r="B173" s="200"/>
      <c r="C173" s="201"/>
      <c r="D173" s="202" t="s">
        <v>75</v>
      </c>
      <c r="E173" s="214" t="s">
        <v>484</v>
      </c>
      <c r="F173" s="214" t="s">
        <v>485</v>
      </c>
      <c r="G173" s="201"/>
      <c r="H173" s="201"/>
      <c r="I173" s="204"/>
      <c r="J173" s="215">
        <f>BK173</f>
        <v>0</v>
      </c>
      <c r="K173" s="201"/>
      <c r="L173" s="206"/>
      <c r="M173" s="207"/>
      <c r="N173" s="208"/>
      <c r="O173" s="208"/>
      <c r="P173" s="209">
        <f>SUM(P174:P226)</f>
        <v>0</v>
      </c>
      <c r="Q173" s="208"/>
      <c r="R173" s="209">
        <f>SUM(R174:R226)</f>
        <v>4.8207631999999991</v>
      </c>
      <c r="S173" s="208"/>
      <c r="T173" s="210">
        <f>SUM(T174:T226)</f>
        <v>18.889499999999998</v>
      </c>
      <c r="U173" s="12"/>
      <c r="V173" s="12"/>
      <c r="W173" s="12"/>
      <c r="X173" s="12"/>
      <c r="Y173" s="12"/>
      <c r="Z173" s="12"/>
      <c r="AA173" s="12"/>
      <c r="AB173" s="12"/>
      <c r="AC173" s="12"/>
      <c r="AD173" s="12"/>
      <c r="AE173" s="12"/>
      <c r="AR173" s="211" t="s">
        <v>85</v>
      </c>
      <c r="AT173" s="212" t="s">
        <v>75</v>
      </c>
      <c r="AU173" s="212" t="s">
        <v>83</v>
      </c>
      <c r="AY173" s="211" t="s">
        <v>214</v>
      </c>
      <c r="BK173" s="213">
        <f>SUM(BK174:BK226)</f>
        <v>0</v>
      </c>
    </row>
    <row r="174" s="2" customFormat="1" ht="49.05" customHeight="1">
      <c r="A174" s="42"/>
      <c r="B174" s="43"/>
      <c r="C174" s="216" t="s">
        <v>370</v>
      </c>
      <c r="D174" s="216" t="s">
        <v>217</v>
      </c>
      <c r="E174" s="217" t="s">
        <v>1468</v>
      </c>
      <c r="F174" s="218" t="s">
        <v>1469</v>
      </c>
      <c r="G174" s="219" t="s">
        <v>230</v>
      </c>
      <c r="H174" s="220">
        <v>1067.2000000000001</v>
      </c>
      <c r="I174" s="221"/>
      <c r="J174" s="222">
        <f>ROUND(I174*H174,2)</f>
        <v>0</v>
      </c>
      <c r="K174" s="218" t="s">
        <v>221</v>
      </c>
      <c r="L174" s="48"/>
      <c r="M174" s="223" t="s">
        <v>32</v>
      </c>
      <c r="N174" s="224" t="s">
        <v>47</v>
      </c>
      <c r="O174" s="88"/>
      <c r="P174" s="225">
        <f>O174*H174</f>
        <v>0</v>
      </c>
      <c r="Q174" s="225">
        <v>0</v>
      </c>
      <c r="R174" s="225">
        <f>Q174*H174</f>
        <v>0</v>
      </c>
      <c r="S174" s="225">
        <v>0.014999999999999999</v>
      </c>
      <c r="T174" s="226">
        <f>S174*H174</f>
        <v>16.007999999999999</v>
      </c>
      <c r="U174" s="42"/>
      <c r="V174" s="42"/>
      <c r="W174" s="42"/>
      <c r="X174" s="42"/>
      <c r="Y174" s="42"/>
      <c r="Z174" s="42"/>
      <c r="AA174" s="42"/>
      <c r="AB174" s="42"/>
      <c r="AC174" s="42"/>
      <c r="AD174" s="42"/>
      <c r="AE174" s="42"/>
      <c r="AR174" s="227" t="s">
        <v>334</v>
      </c>
      <c r="AT174" s="227" t="s">
        <v>217</v>
      </c>
      <c r="AU174" s="227" t="s">
        <v>85</v>
      </c>
      <c r="AY174" s="20" t="s">
        <v>214</v>
      </c>
      <c r="BE174" s="228">
        <f>IF(N174="základní",J174,0)</f>
        <v>0</v>
      </c>
      <c r="BF174" s="228">
        <f>IF(N174="snížená",J174,0)</f>
        <v>0</v>
      </c>
      <c r="BG174" s="228">
        <f>IF(N174="zákl. přenesená",J174,0)</f>
        <v>0</v>
      </c>
      <c r="BH174" s="228">
        <f>IF(N174="sníž. přenesená",J174,0)</f>
        <v>0</v>
      </c>
      <c r="BI174" s="228">
        <f>IF(N174="nulová",J174,0)</f>
        <v>0</v>
      </c>
      <c r="BJ174" s="20" t="s">
        <v>83</v>
      </c>
      <c r="BK174" s="228">
        <f>ROUND(I174*H174,2)</f>
        <v>0</v>
      </c>
      <c r="BL174" s="20" t="s">
        <v>334</v>
      </c>
      <c r="BM174" s="227" t="s">
        <v>1470</v>
      </c>
    </row>
    <row r="175" s="2" customFormat="1">
      <c r="A175" s="42"/>
      <c r="B175" s="43"/>
      <c r="C175" s="44"/>
      <c r="D175" s="229" t="s">
        <v>223</v>
      </c>
      <c r="E175" s="44"/>
      <c r="F175" s="230" t="s">
        <v>1471</v>
      </c>
      <c r="G175" s="44"/>
      <c r="H175" s="44"/>
      <c r="I175" s="231"/>
      <c r="J175" s="44"/>
      <c r="K175" s="44"/>
      <c r="L175" s="48"/>
      <c r="M175" s="232"/>
      <c r="N175" s="233"/>
      <c r="O175" s="88"/>
      <c r="P175" s="88"/>
      <c r="Q175" s="88"/>
      <c r="R175" s="88"/>
      <c r="S175" s="88"/>
      <c r="T175" s="89"/>
      <c r="U175" s="42"/>
      <c r="V175" s="42"/>
      <c r="W175" s="42"/>
      <c r="X175" s="42"/>
      <c r="Y175" s="42"/>
      <c r="Z175" s="42"/>
      <c r="AA175" s="42"/>
      <c r="AB175" s="42"/>
      <c r="AC175" s="42"/>
      <c r="AD175" s="42"/>
      <c r="AE175" s="42"/>
      <c r="AT175" s="20" t="s">
        <v>223</v>
      </c>
      <c r="AU175" s="20" t="s">
        <v>85</v>
      </c>
    </row>
    <row r="176" s="14" customFormat="1">
      <c r="A176" s="14"/>
      <c r="B176" s="245"/>
      <c r="C176" s="246"/>
      <c r="D176" s="236" t="s">
        <v>225</v>
      </c>
      <c r="E176" s="247" t="s">
        <v>32</v>
      </c>
      <c r="F176" s="248" t="s">
        <v>1472</v>
      </c>
      <c r="G176" s="246"/>
      <c r="H176" s="249">
        <v>750.29999999999995</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38</v>
      </c>
      <c r="AX176" s="14" t="s">
        <v>76</v>
      </c>
      <c r="AY176" s="255" t="s">
        <v>214</v>
      </c>
    </row>
    <row r="177" s="14" customFormat="1">
      <c r="A177" s="14"/>
      <c r="B177" s="245"/>
      <c r="C177" s="246"/>
      <c r="D177" s="236" t="s">
        <v>225</v>
      </c>
      <c r="E177" s="247" t="s">
        <v>32</v>
      </c>
      <c r="F177" s="248" t="s">
        <v>1473</v>
      </c>
      <c r="G177" s="246"/>
      <c r="H177" s="249">
        <v>201.90000000000001</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225</v>
      </c>
      <c r="AU177" s="255" t="s">
        <v>85</v>
      </c>
      <c r="AV177" s="14" t="s">
        <v>85</v>
      </c>
      <c r="AW177" s="14" t="s">
        <v>38</v>
      </c>
      <c r="AX177" s="14" t="s">
        <v>76</v>
      </c>
      <c r="AY177" s="255" t="s">
        <v>214</v>
      </c>
    </row>
    <row r="178" s="13" customFormat="1">
      <c r="A178" s="13"/>
      <c r="B178" s="234"/>
      <c r="C178" s="235"/>
      <c r="D178" s="236" t="s">
        <v>225</v>
      </c>
      <c r="E178" s="237" t="s">
        <v>32</v>
      </c>
      <c r="F178" s="238" t="s">
        <v>1449</v>
      </c>
      <c r="G178" s="235"/>
      <c r="H178" s="237" t="s">
        <v>32</v>
      </c>
      <c r="I178" s="239"/>
      <c r="J178" s="235"/>
      <c r="K178" s="235"/>
      <c r="L178" s="240"/>
      <c r="M178" s="241"/>
      <c r="N178" s="242"/>
      <c r="O178" s="242"/>
      <c r="P178" s="242"/>
      <c r="Q178" s="242"/>
      <c r="R178" s="242"/>
      <c r="S178" s="242"/>
      <c r="T178" s="243"/>
      <c r="U178" s="13"/>
      <c r="V178" s="13"/>
      <c r="W178" s="13"/>
      <c r="X178" s="13"/>
      <c r="Y178" s="13"/>
      <c r="Z178" s="13"/>
      <c r="AA178" s="13"/>
      <c r="AB178" s="13"/>
      <c r="AC178" s="13"/>
      <c r="AD178" s="13"/>
      <c r="AE178" s="13"/>
      <c r="AT178" s="244" t="s">
        <v>225</v>
      </c>
      <c r="AU178" s="244" t="s">
        <v>85</v>
      </c>
      <c r="AV178" s="13" t="s">
        <v>83</v>
      </c>
      <c r="AW178" s="13" t="s">
        <v>38</v>
      </c>
      <c r="AX178" s="13" t="s">
        <v>76</v>
      </c>
      <c r="AY178" s="244" t="s">
        <v>214</v>
      </c>
    </row>
    <row r="179" s="14" customFormat="1">
      <c r="A179" s="14"/>
      <c r="B179" s="245"/>
      <c r="C179" s="246"/>
      <c r="D179" s="236" t="s">
        <v>225</v>
      </c>
      <c r="E179" s="247" t="s">
        <v>32</v>
      </c>
      <c r="F179" s="248" t="s">
        <v>1425</v>
      </c>
      <c r="G179" s="246"/>
      <c r="H179" s="249">
        <v>52</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76</v>
      </c>
      <c r="AY179" s="255" t="s">
        <v>214</v>
      </c>
    </row>
    <row r="180" s="14" customFormat="1">
      <c r="A180" s="14"/>
      <c r="B180" s="245"/>
      <c r="C180" s="246"/>
      <c r="D180" s="236" t="s">
        <v>225</v>
      </c>
      <c r="E180" s="247" t="s">
        <v>32</v>
      </c>
      <c r="F180" s="248" t="s">
        <v>1426</v>
      </c>
      <c r="G180" s="246"/>
      <c r="H180" s="249">
        <v>63</v>
      </c>
      <c r="I180" s="250"/>
      <c r="J180" s="246"/>
      <c r="K180" s="246"/>
      <c r="L180" s="251"/>
      <c r="M180" s="252"/>
      <c r="N180" s="253"/>
      <c r="O180" s="253"/>
      <c r="P180" s="253"/>
      <c r="Q180" s="253"/>
      <c r="R180" s="253"/>
      <c r="S180" s="253"/>
      <c r="T180" s="254"/>
      <c r="U180" s="14"/>
      <c r="V180" s="14"/>
      <c r="W180" s="14"/>
      <c r="X180" s="14"/>
      <c r="Y180" s="14"/>
      <c r="Z180" s="14"/>
      <c r="AA180" s="14"/>
      <c r="AB180" s="14"/>
      <c r="AC180" s="14"/>
      <c r="AD180" s="14"/>
      <c r="AE180" s="14"/>
      <c r="AT180" s="255" t="s">
        <v>225</v>
      </c>
      <c r="AU180" s="255" t="s">
        <v>85</v>
      </c>
      <c r="AV180" s="14" t="s">
        <v>85</v>
      </c>
      <c r="AW180" s="14" t="s">
        <v>38</v>
      </c>
      <c r="AX180" s="14" t="s">
        <v>76</v>
      </c>
      <c r="AY180" s="255" t="s">
        <v>214</v>
      </c>
    </row>
    <row r="181" s="15" customFormat="1">
      <c r="A181" s="15"/>
      <c r="B181" s="256"/>
      <c r="C181" s="257"/>
      <c r="D181" s="236" t="s">
        <v>225</v>
      </c>
      <c r="E181" s="258" t="s">
        <v>32</v>
      </c>
      <c r="F181" s="259" t="s">
        <v>256</v>
      </c>
      <c r="G181" s="257"/>
      <c r="H181" s="260">
        <v>1067.1999999999998</v>
      </c>
      <c r="I181" s="261"/>
      <c r="J181" s="257"/>
      <c r="K181" s="257"/>
      <c r="L181" s="262"/>
      <c r="M181" s="263"/>
      <c r="N181" s="264"/>
      <c r="O181" s="264"/>
      <c r="P181" s="264"/>
      <c r="Q181" s="264"/>
      <c r="R181" s="264"/>
      <c r="S181" s="264"/>
      <c r="T181" s="265"/>
      <c r="U181" s="15"/>
      <c r="V181" s="15"/>
      <c r="W181" s="15"/>
      <c r="X181" s="15"/>
      <c r="Y181" s="15"/>
      <c r="Z181" s="15"/>
      <c r="AA181" s="15"/>
      <c r="AB181" s="15"/>
      <c r="AC181" s="15"/>
      <c r="AD181" s="15"/>
      <c r="AE181" s="15"/>
      <c r="AT181" s="266" t="s">
        <v>225</v>
      </c>
      <c r="AU181" s="266" t="s">
        <v>85</v>
      </c>
      <c r="AV181" s="15" t="s">
        <v>215</v>
      </c>
      <c r="AW181" s="15" t="s">
        <v>38</v>
      </c>
      <c r="AX181" s="15" t="s">
        <v>83</v>
      </c>
      <c r="AY181" s="266" t="s">
        <v>214</v>
      </c>
    </row>
    <row r="182" s="2" customFormat="1" ht="44.25" customHeight="1">
      <c r="A182" s="42"/>
      <c r="B182" s="43"/>
      <c r="C182" s="216" t="s">
        <v>377</v>
      </c>
      <c r="D182" s="216" t="s">
        <v>217</v>
      </c>
      <c r="E182" s="217" t="s">
        <v>1474</v>
      </c>
      <c r="F182" s="218" t="s">
        <v>1475</v>
      </c>
      <c r="G182" s="219" t="s">
        <v>230</v>
      </c>
      <c r="H182" s="220">
        <v>230</v>
      </c>
      <c r="I182" s="221"/>
      <c r="J182" s="222">
        <f>ROUND(I182*H182,2)</f>
        <v>0</v>
      </c>
      <c r="K182" s="218" t="s">
        <v>221</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334</v>
      </c>
      <c r="AT182" s="227" t="s">
        <v>217</v>
      </c>
      <c r="AU182" s="227" t="s">
        <v>85</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334</v>
      </c>
      <c r="BM182" s="227" t="s">
        <v>1476</v>
      </c>
    </row>
    <row r="183" s="2" customFormat="1">
      <c r="A183" s="42"/>
      <c r="B183" s="43"/>
      <c r="C183" s="44"/>
      <c r="D183" s="229" t="s">
        <v>223</v>
      </c>
      <c r="E183" s="44"/>
      <c r="F183" s="230" t="s">
        <v>1477</v>
      </c>
      <c r="G183" s="44"/>
      <c r="H183" s="44"/>
      <c r="I183" s="231"/>
      <c r="J183" s="44"/>
      <c r="K183" s="44"/>
      <c r="L183" s="48"/>
      <c r="M183" s="232"/>
      <c r="N183" s="233"/>
      <c r="O183" s="88"/>
      <c r="P183" s="88"/>
      <c r="Q183" s="88"/>
      <c r="R183" s="88"/>
      <c r="S183" s="88"/>
      <c r="T183" s="89"/>
      <c r="U183" s="42"/>
      <c r="V183" s="42"/>
      <c r="W183" s="42"/>
      <c r="X183" s="42"/>
      <c r="Y183" s="42"/>
      <c r="Z183" s="42"/>
      <c r="AA183" s="42"/>
      <c r="AB183" s="42"/>
      <c r="AC183" s="42"/>
      <c r="AD183" s="42"/>
      <c r="AE183" s="42"/>
      <c r="AT183" s="20" t="s">
        <v>223</v>
      </c>
      <c r="AU183" s="20" t="s">
        <v>85</v>
      </c>
    </row>
    <row r="184" s="2" customFormat="1">
      <c r="A184" s="42"/>
      <c r="B184" s="43"/>
      <c r="C184" s="44"/>
      <c r="D184" s="236" t="s">
        <v>283</v>
      </c>
      <c r="E184" s="44"/>
      <c r="F184" s="267" t="s">
        <v>1478</v>
      </c>
      <c r="G184" s="44"/>
      <c r="H184" s="44"/>
      <c r="I184" s="231"/>
      <c r="J184" s="44"/>
      <c r="K184" s="44"/>
      <c r="L184" s="48"/>
      <c r="M184" s="232"/>
      <c r="N184" s="233"/>
      <c r="O184" s="88"/>
      <c r="P184" s="88"/>
      <c r="Q184" s="88"/>
      <c r="R184" s="88"/>
      <c r="S184" s="88"/>
      <c r="T184" s="89"/>
      <c r="U184" s="42"/>
      <c r="V184" s="42"/>
      <c r="W184" s="42"/>
      <c r="X184" s="42"/>
      <c r="Y184" s="42"/>
      <c r="Z184" s="42"/>
      <c r="AA184" s="42"/>
      <c r="AB184" s="42"/>
      <c r="AC184" s="42"/>
      <c r="AD184" s="42"/>
      <c r="AE184" s="42"/>
      <c r="AT184" s="20" t="s">
        <v>283</v>
      </c>
      <c r="AU184" s="20" t="s">
        <v>85</v>
      </c>
    </row>
    <row r="185" s="13" customFormat="1">
      <c r="A185" s="13"/>
      <c r="B185" s="234"/>
      <c r="C185" s="235"/>
      <c r="D185" s="236" t="s">
        <v>225</v>
      </c>
      <c r="E185" s="237" t="s">
        <v>32</v>
      </c>
      <c r="F185" s="238" t="s">
        <v>1424</v>
      </c>
      <c r="G185" s="235"/>
      <c r="H185" s="237" t="s">
        <v>32</v>
      </c>
      <c r="I185" s="239"/>
      <c r="J185" s="235"/>
      <c r="K185" s="235"/>
      <c r="L185" s="240"/>
      <c r="M185" s="241"/>
      <c r="N185" s="242"/>
      <c r="O185" s="242"/>
      <c r="P185" s="242"/>
      <c r="Q185" s="242"/>
      <c r="R185" s="242"/>
      <c r="S185" s="242"/>
      <c r="T185" s="243"/>
      <c r="U185" s="13"/>
      <c r="V185" s="13"/>
      <c r="W185" s="13"/>
      <c r="X185" s="13"/>
      <c r="Y185" s="13"/>
      <c r="Z185" s="13"/>
      <c r="AA185" s="13"/>
      <c r="AB185" s="13"/>
      <c r="AC185" s="13"/>
      <c r="AD185" s="13"/>
      <c r="AE185" s="13"/>
      <c r="AT185" s="244" t="s">
        <v>225</v>
      </c>
      <c r="AU185" s="244" t="s">
        <v>85</v>
      </c>
      <c r="AV185" s="13" t="s">
        <v>83</v>
      </c>
      <c r="AW185" s="13" t="s">
        <v>38</v>
      </c>
      <c r="AX185" s="13" t="s">
        <v>76</v>
      </c>
      <c r="AY185" s="244" t="s">
        <v>214</v>
      </c>
    </row>
    <row r="186" s="13" customFormat="1">
      <c r="A186" s="13"/>
      <c r="B186" s="234"/>
      <c r="C186" s="235"/>
      <c r="D186" s="236" t="s">
        <v>225</v>
      </c>
      <c r="E186" s="237" t="s">
        <v>32</v>
      </c>
      <c r="F186" s="238" t="s">
        <v>1479</v>
      </c>
      <c r="G186" s="235"/>
      <c r="H186" s="237" t="s">
        <v>32</v>
      </c>
      <c r="I186" s="239"/>
      <c r="J186" s="235"/>
      <c r="K186" s="235"/>
      <c r="L186" s="240"/>
      <c r="M186" s="241"/>
      <c r="N186" s="242"/>
      <c r="O186" s="242"/>
      <c r="P186" s="242"/>
      <c r="Q186" s="242"/>
      <c r="R186" s="242"/>
      <c r="S186" s="242"/>
      <c r="T186" s="243"/>
      <c r="U186" s="13"/>
      <c r="V186" s="13"/>
      <c r="W186" s="13"/>
      <c r="X186" s="13"/>
      <c r="Y186" s="13"/>
      <c r="Z186" s="13"/>
      <c r="AA186" s="13"/>
      <c r="AB186" s="13"/>
      <c r="AC186" s="13"/>
      <c r="AD186" s="13"/>
      <c r="AE186" s="13"/>
      <c r="AT186" s="244" t="s">
        <v>225</v>
      </c>
      <c r="AU186" s="244" t="s">
        <v>85</v>
      </c>
      <c r="AV186" s="13" t="s">
        <v>83</v>
      </c>
      <c r="AW186" s="13" t="s">
        <v>38</v>
      </c>
      <c r="AX186" s="13" t="s">
        <v>76</v>
      </c>
      <c r="AY186" s="244" t="s">
        <v>214</v>
      </c>
    </row>
    <row r="187" s="14" customFormat="1">
      <c r="A187" s="14"/>
      <c r="B187" s="245"/>
      <c r="C187" s="246"/>
      <c r="D187" s="236" t="s">
        <v>225</v>
      </c>
      <c r="E187" s="247" t="s">
        <v>32</v>
      </c>
      <c r="F187" s="248" t="s">
        <v>1480</v>
      </c>
      <c r="G187" s="246"/>
      <c r="H187" s="249">
        <v>104</v>
      </c>
      <c r="I187" s="250"/>
      <c r="J187" s="246"/>
      <c r="K187" s="246"/>
      <c r="L187" s="251"/>
      <c r="M187" s="252"/>
      <c r="N187" s="253"/>
      <c r="O187" s="253"/>
      <c r="P187" s="253"/>
      <c r="Q187" s="253"/>
      <c r="R187" s="253"/>
      <c r="S187" s="253"/>
      <c r="T187" s="254"/>
      <c r="U187" s="14"/>
      <c r="V187" s="14"/>
      <c r="W187" s="14"/>
      <c r="X187" s="14"/>
      <c r="Y187" s="14"/>
      <c r="Z187" s="14"/>
      <c r="AA187" s="14"/>
      <c r="AB187" s="14"/>
      <c r="AC187" s="14"/>
      <c r="AD187" s="14"/>
      <c r="AE187" s="14"/>
      <c r="AT187" s="255" t="s">
        <v>225</v>
      </c>
      <c r="AU187" s="255" t="s">
        <v>85</v>
      </c>
      <c r="AV187" s="14" t="s">
        <v>85</v>
      </c>
      <c r="AW187" s="14" t="s">
        <v>38</v>
      </c>
      <c r="AX187" s="14" t="s">
        <v>76</v>
      </c>
      <c r="AY187" s="255" t="s">
        <v>214</v>
      </c>
    </row>
    <row r="188" s="14" customFormat="1">
      <c r="A188" s="14"/>
      <c r="B188" s="245"/>
      <c r="C188" s="246"/>
      <c r="D188" s="236" t="s">
        <v>225</v>
      </c>
      <c r="E188" s="247" t="s">
        <v>32</v>
      </c>
      <c r="F188" s="248" t="s">
        <v>1481</v>
      </c>
      <c r="G188" s="246"/>
      <c r="H188" s="249">
        <v>126</v>
      </c>
      <c r="I188" s="250"/>
      <c r="J188" s="246"/>
      <c r="K188" s="246"/>
      <c r="L188" s="251"/>
      <c r="M188" s="252"/>
      <c r="N188" s="253"/>
      <c r="O188" s="253"/>
      <c r="P188" s="253"/>
      <c r="Q188" s="253"/>
      <c r="R188" s="253"/>
      <c r="S188" s="253"/>
      <c r="T188" s="254"/>
      <c r="U188" s="14"/>
      <c r="V188" s="14"/>
      <c r="W188" s="14"/>
      <c r="X188" s="14"/>
      <c r="Y188" s="14"/>
      <c r="Z188" s="14"/>
      <c r="AA188" s="14"/>
      <c r="AB188" s="14"/>
      <c r="AC188" s="14"/>
      <c r="AD188" s="14"/>
      <c r="AE188" s="14"/>
      <c r="AT188" s="255" t="s">
        <v>225</v>
      </c>
      <c r="AU188" s="255" t="s">
        <v>85</v>
      </c>
      <c r="AV188" s="14" t="s">
        <v>85</v>
      </c>
      <c r="AW188" s="14" t="s">
        <v>38</v>
      </c>
      <c r="AX188" s="14" t="s">
        <v>76</v>
      </c>
      <c r="AY188" s="255" t="s">
        <v>214</v>
      </c>
    </row>
    <row r="189" s="15" customFormat="1">
      <c r="A189" s="15"/>
      <c r="B189" s="256"/>
      <c r="C189" s="257"/>
      <c r="D189" s="236" t="s">
        <v>225</v>
      </c>
      <c r="E189" s="258" t="s">
        <v>32</v>
      </c>
      <c r="F189" s="259" t="s">
        <v>256</v>
      </c>
      <c r="G189" s="257"/>
      <c r="H189" s="260">
        <v>230</v>
      </c>
      <c r="I189" s="261"/>
      <c r="J189" s="257"/>
      <c r="K189" s="257"/>
      <c r="L189" s="262"/>
      <c r="M189" s="263"/>
      <c r="N189" s="264"/>
      <c r="O189" s="264"/>
      <c r="P189" s="264"/>
      <c r="Q189" s="264"/>
      <c r="R189" s="264"/>
      <c r="S189" s="264"/>
      <c r="T189" s="265"/>
      <c r="U189" s="15"/>
      <c r="V189" s="15"/>
      <c r="W189" s="15"/>
      <c r="X189" s="15"/>
      <c r="Y189" s="15"/>
      <c r="Z189" s="15"/>
      <c r="AA189" s="15"/>
      <c r="AB189" s="15"/>
      <c r="AC189" s="15"/>
      <c r="AD189" s="15"/>
      <c r="AE189" s="15"/>
      <c r="AT189" s="266" t="s">
        <v>225</v>
      </c>
      <c r="AU189" s="266" t="s">
        <v>85</v>
      </c>
      <c r="AV189" s="15" t="s">
        <v>215</v>
      </c>
      <c r="AW189" s="15" t="s">
        <v>38</v>
      </c>
      <c r="AX189" s="15" t="s">
        <v>83</v>
      </c>
      <c r="AY189" s="266" t="s">
        <v>214</v>
      </c>
    </row>
    <row r="190" s="2" customFormat="1" ht="21.75" customHeight="1">
      <c r="A190" s="42"/>
      <c r="B190" s="43"/>
      <c r="C190" s="268" t="s">
        <v>383</v>
      </c>
      <c r="D190" s="268" t="s">
        <v>302</v>
      </c>
      <c r="E190" s="269" t="s">
        <v>1482</v>
      </c>
      <c r="F190" s="270" t="s">
        <v>1483</v>
      </c>
      <c r="G190" s="271" t="s">
        <v>230</v>
      </c>
      <c r="H190" s="272">
        <v>241.5</v>
      </c>
      <c r="I190" s="273"/>
      <c r="J190" s="274">
        <f>ROUND(I190*H190,2)</f>
        <v>0</v>
      </c>
      <c r="K190" s="270" t="s">
        <v>221</v>
      </c>
      <c r="L190" s="275"/>
      <c r="M190" s="276" t="s">
        <v>32</v>
      </c>
      <c r="N190" s="277" t="s">
        <v>47</v>
      </c>
      <c r="O190" s="88"/>
      <c r="P190" s="225">
        <f>O190*H190</f>
        <v>0</v>
      </c>
      <c r="Q190" s="225">
        <v>0.0028</v>
      </c>
      <c r="R190" s="225">
        <f>Q190*H190</f>
        <v>0.67620000000000002</v>
      </c>
      <c r="S190" s="225">
        <v>0</v>
      </c>
      <c r="T190" s="226">
        <f>S190*H190</f>
        <v>0</v>
      </c>
      <c r="U190" s="42"/>
      <c r="V190" s="42"/>
      <c r="W190" s="42"/>
      <c r="X190" s="42"/>
      <c r="Y190" s="42"/>
      <c r="Z190" s="42"/>
      <c r="AA190" s="42"/>
      <c r="AB190" s="42"/>
      <c r="AC190" s="42"/>
      <c r="AD190" s="42"/>
      <c r="AE190" s="42"/>
      <c r="AR190" s="227" t="s">
        <v>426</v>
      </c>
      <c r="AT190" s="227" t="s">
        <v>302</v>
      </c>
      <c r="AU190" s="227" t="s">
        <v>85</v>
      </c>
      <c r="AY190" s="20" t="s">
        <v>214</v>
      </c>
      <c r="BE190" s="228">
        <f>IF(N190="základní",J190,0)</f>
        <v>0</v>
      </c>
      <c r="BF190" s="228">
        <f>IF(N190="snížená",J190,0)</f>
        <v>0</v>
      </c>
      <c r="BG190" s="228">
        <f>IF(N190="zákl. přenesená",J190,0)</f>
        <v>0</v>
      </c>
      <c r="BH190" s="228">
        <f>IF(N190="sníž. přenesená",J190,0)</f>
        <v>0</v>
      </c>
      <c r="BI190" s="228">
        <f>IF(N190="nulová",J190,0)</f>
        <v>0</v>
      </c>
      <c r="BJ190" s="20" t="s">
        <v>83</v>
      </c>
      <c r="BK190" s="228">
        <f>ROUND(I190*H190,2)</f>
        <v>0</v>
      </c>
      <c r="BL190" s="20" t="s">
        <v>334</v>
      </c>
      <c r="BM190" s="227" t="s">
        <v>1484</v>
      </c>
    </row>
    <row r="191" s="14" customFormat="1">
      <c r="A191" s="14"/>
      <c r="B191" s="245"/>
      <c r="C191" s="246"/>
      <c r="D191" s="236" t="s">
        <v>225</v>
      </c>
      <c r="E191" s="246"/>
      <c r="F191" s="248" t="s">
        <v>1485</v>
      </c>
      <c r="G191" s="246"/>
      <c r="H191" s="249">
        <v>241.5</v>
      </c>
      <c r="I191" s="250"/>
      <c r="J191" s="246"/>
      <c r="K191" s="246"/>
      <c r="L191" s="251"/>
      <c r="M191" s="252"/>
      <c r="N191" s="253"/>
      <c r="O191" s="253"/>
      <c r="P191" s="253"/>
      <c r="Q191" s="253"/>
      <c r="R191" s="253"/>
      <c r="S191" s="253"/>
      <c r="T191" s="254"/>
      <c r="U191" s="14"/>
      <c r="V191" s="14"/>
      <c r="W191" s="14"/>
      <c r="X191" s="14"/>
      <c r="Y191" s="14"/>
      <c r="Z191" s="14"/>
      <c r="AA191" s="14"/>
      <c r="AB191" s="14"/>
      <c r="AC191" s="14"/>
      <c r="AD191" s="14"/>
      <c r="AE191" s="14"/>
      <c r="AT191" s="255" t="s">
        <v>225</v>
      </c>
      <c r="AU191" s="255" t="s">
        <v>85</v>
      </c>
      <c r="AV191" s="14" t="s">
        <v>85</v>
      </c>
      <c r="AW191" s="14" t="s">
        <v>4</v>
      </c>
      <c r="AX191" s="14" t="s">
        <v>83</v>
      </c>
      <c r="AY191" s="255" t="s">
        <v>214</v>
      </c>
    </row>
    <row r="192" s="2" customFormat="1" ht="44.25" customHeight="1">
      <c r="A192" s="42"/>
      <c r="B192" s="43"/>
      <c r="C192" s="216" t="s">
        <v>389</v>
      </c>
      <c r="D192" s="216" t="s">
        <v>217</v>
      </c>
      <c r="E192" s="217" t="s">
        <v>1486</v>
      </c>
      <c r="F192" s="218" t="s">
        <v>1487</v>
      </c>
      <c r="G192" s="219" t="s">
        <v>230</v>
      </c>
      <c r="H192" s="220">
        <v>952.20000000000005</v>
      </c>
      <c r="I192" s="221"/>
      <c r="J192" s="222">
        <f>ROUND(I192*H192,2)</f>
        <v>0</v>
      </c>
      <c r="K192" s="218" t="s">
        <v>221</v>
      </c>
      <c r="L192" s="48"/>
      <c r="M192" s="223" t="s">
        <v>32</v>
      </c>
      <c r="N192" s="224" t="s">
        <v>47</v>
      </c>
      <c r="O192" s="88"/>
      <c r="P192" s="225">
        <f>O192*H192</f>
        <v>0</v>
      </c>
      <c r="Q192" s="225">
        <v>0.00029999999999999997</v>
      </c>
      <c r="R192" s="225">
        <f>Q192*H192</f>
        <v>0.28565999999999997</v>
      </c>
      <c r="S192" s="225">
        <v>0</v>
      </c>
      <c r="T192" s="226">
        <f>S192*H192</f>
        <v>0</v>
      </c>
      <c r="U192" s="42"/>
      <c r="V192" s="42"/>
      <c r="W192" s="42"/>
      <c r="X192" s="42"/>
      <c r="Y192" s="42"/>
      <c r="Z192" s="42"/>
      <c r="AA192" s="42"/>
      <c r="AB192" s="42"/>
      <c r="AC192" s="42"/>
      <c r="AD192" s="42"/>
      <c r="AE192" s="42"/>
      <c r="AR192" s="227" t="s">
        <v>334</v>
      </c>
      <c r="AT192" s="227" t="s">
        <v>217</v>
      </c>
      <c r="AU192" s="227" t="s">
        <v>85</v>
      </c>
      <c r="AY192" s="20" t="s">
        <v>214</v>
      </c>
      <c r="BE192" s="228">
        <f>IF(N192="základní",J192,0)</f>
        <v>0</v>
      </c>
      <c r="BF192" s="228">
        <f>IF(N192="snížená",J192,0)</f>
        <v>0</v>
      </c>
      <c r="BG192" s="228">
        <f>IF(N192="zákl. přenesená",J192,0)</f>
        <v>0</v>
      </c>
      <c r="BH192" s="228">
        <f>IF(N192="sníž. přenesená",J192,0)</f>
        <v>0</v>
      </c>
      <c r="BI192" s="228">
        <f>IF(N192="nulová",J192,0)</f>
        <v>0</v>
      </c>
      <c r="BJ192" s="20" t="s">
        <v>83</v>
      </c>
      <c r="BK192" s="228">
        <f>ROUND(I192*H192,2)</f>
        <v>0</v>
      </c>
      <c r="BL192" s="20" t="s">
        <v>334</v>
      </c>
      <c r="BM192" s="227" t="s">
        <v>1488</v>
      </c>
    </row>
    <row r="193" s="2" customFormat="1">
      <c r="A193" s="42"/>
      <c r="B193" s="43"/>
      <c r="C193" s="44"/>
      <c r="D193" s="229" t="s">
        <v>223</v>
      </c>
      <c r="E193" s="44"/>
      <c r="F193" s="230" t="s">
        <v>1489</v>
      </c>
      <c r="G193" s="44"/>
      <c r="H193" s="44"/>
      <c r="I193" s="231"/>
      <c r="J193" s="44"/>
      <c r="K193" s="44"/>
      <c r="L193" s="48"/>
      <c r="M193" s="232"/>
      <c r="N193" s="233"/>
      <c r="O193" s="88"/>
      <c r="P193" s="88"/>
      <c r="Q193" s="88"/>
      <c r="R193" s="88"/>
      <c r="S193" s="88"/>
      <c r="T193" s="89"/>
      <c r="U193" s="42"/>
      <c r="V193" s="42"/>
      <c r="W193" s="42"/>
      <c r="X193" s="42"/>
      <c r="Y193" s="42"/>
      <c r="Z193" s="42"/>
      <c r="AA193" s="42"/>
      <c r="AB193" s="42"/>
      <c r="AC193" s="42"/>
      <c r="AD193" s="42"/>
      <c r="AE193" s="42"/>
      <c r="AT193" s="20" t="s">
        <v>223</v>
      </c>
      <c r="AU193" s="20" t="s">
        <v>85</v>
      </c>
    </row>
    <row r="194" s="13" customFormat="1">
      <c r="A194" s="13"/>
      <c r="B194" s="234"/>
      <c r="C194" s="235"/>
      <c r="D194" s="236" t="s">
        <v>225</v>
      </c>
      <c r="E194" s="237" t="s">
        <v>32</v>
      </c>
      <c r="F194" s="238" t="s">
        <v>1490</v>
      </c>
      <c r="G194" s="235"/>
      <c r="H194" s="237" t="s">
        <v>32</v>
      </c>
      <c r="I194" s="239"/>
      <c r="J194" s="235"/>
      <c r="K194" s="235"/>
      <c r="L194" s="240"/>
      <c r="M194" s="241"/>
      <c r="N194" s="242"/>
      <c r="O194" s="242"/>
      <c r="P194" s="242"/>
      <c r="Q194" s="242"/>
      <c r="R194" s="242"/>
      <c r="S194" s="242"/>
      <c r="T194" s="243"/>
      <c r="U194" s="13"/>
      <c r="V194" s="13"/>
      <c r="W194" s="13"/>
      <c r="X194" s="13"/>
      <c r="Y194" s="13"/>
      <c r="Z194" s="13"/>
      <c r="AA194" s="13"/>
      <c r="AB194" s="13"/>
      <c r="AC194" s="13"/>
      <c r="AD194" s="13"/>
      <c r="AE194" s="13"/>
      <c r="AT194" s="244" t="s">
        <v>225</v>
      </c>
      <c r="AU194" s="244" t="s">
        <v>85</v>
      </c>
      <c r="AV194" s="13" t="s">
        <v>83</v>
      </c>
      <c r="AW194" s="13" t="s">
        <v>38</v>
      </c>
      <c r="AX194" s="13" t="s">
        <v>76</v>
      </c>
      <c r="AY194" s="244" t="s">
        <v>214</v>
      </c>
    </row>
    <row r="195" s="14" customFormat="1">
      <c r="A195" s="14"/>
      <c r="B195" s="245"/>
      <c r="C195" s="246"/>
      <c r="D195" s="236" t="s">
        <v>225</v>
      </c>
      <c r="E195" s="247" t="s">
        <v>32</v>
      </c>
      <c r="F195" s="248" t="s">
        <v>1472</v>
      </c>
      <c r="G195" s="246"/>
      <c r="H195" s="249">
        <v>750.29999999999995</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225</v>
      </c>
      <c r="AU195" s="255" t="s">
        <v>85</v>
      </c>
      <c r="AV195" s="14" t="s">
        <v>85</v>
      </c>
      <c r="AW195" s="14" t="s">
        <v>38</v>
      </c>
      <c r="AX195" s="14" t="s">
        <v>76</v>
      </c>
      <c r="AY195" s="255" t="s">
        <v>214</v>
      </c>
    </row>
    <row r="196" s="14" customFormat="1">
      <c r="A196" s="14"/>
      <c r="B196" s="245"/>
      <c r="C196" s="246"/>
      <c r="D196" s="236" t="s">
        <v>225</v>
      </c>
      <c r="E196" s="247" t="s">
        <v>32</v>
      </c>
      <c r="F196" s="248" t="s">
        <v>1473</v>
      </c>
      <c r="G196" s="246"/>
      <c r="H196" s="249">
        <v>201.90000000000001</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225</v>
      </c>
      <c r="AU196" s="255" t="s">
        <v>85</v>
      </c>
      <c r="AV196" s="14" t="s">
        <v>85</v>
      </c>
      <c r="AW196" s="14" t="s">
        <v>38</v>
      </c>
      <c r="AX196" s="14" t="s">
        <v>76</v>
      </c>
      <c r="AY196" s="255" t="s">
        <v>214</v>
      </c>
    </row>
    <row r="197" s="15" customFormat="1">
      <c r="A197" s="15"/>
      <c r="B197" s="256"/>
      <c r="C197" s="257"/>
      <c r="D197" s="236" t="s">
        <v>225</v>
      </c>
      <c r="E197" s="258" t="s">
        <v>32</v>
      </c>
      <c r="F197" s="259" t="s">
        <v>256</v>
      </c>
      <c r="G197" s="257"/>
      <c r="H197" s="260">
        <v>952.19999999999993</v>
      </c>
      <c r="I197" s="261"/>
      <c r="J197" s="257"/>
      <c r="K197" s="257"/>
      <c r="L197" s="262"/>
      <c r="M197" s="263"/>
      <c r="N197" s="264"/>
      <c r="O197" s="264"/>
      <c r="P197" s="264"/>
      <c r="Q197" s="264"/>
      <c r="R197" s="264"/>
      <c r="S197" s="264"/>
      <c r="T197" s="265"/>
      <c r="U197" s="15"/>
      <c r="V197" s="15"/>
      <c r="W197" s="15"/>
      <c r="X197" s="15"/>
      <c r="Y197" s="15"/>
      <c r="Z197" s="15"/>
      <c r="AA197" s="15"/>
      <c r="AB197" s="15"/>
      <c r="AC197" s="15"/>
      <c r="AD197" s="15"/>
      <c r="AE197" s="15"/>
      <c r="AT197" s="266" t="s">
        <v>225</v>
      </c>
      <c r="AU197" s="266" t="s">
        <v>85</v>
      </c>
      <c r="AV197" s="15" t="s">
        <v>215</v>
      </c>
      <c r="AW197" s="15" t="s">
        <v>38</v>
      </c>
      <c r="AX197" s="15" t="s">
        <v>83</v>
      </c>
      <c r="AY197" s="266" t="s">
        <v>214</v>
      </c>
    </row>
    <row r="198" s="2" customFormat="1" ht="21.75" customHeight="1">
      <c r="A198" s="42"/>
      <c r="B198" s="43"/>
      <c r="C198" s="268" t="s">
        <v>398</v>
      </c>
      <c r="D198" s="268" t="s">
        <v>302</v>
      </c>
      <c r="E198" s="269" t="s">
        <v>1482</v>
      </c>
      <c r="F198" s="270" t="s">
        <v>1483</v>
      </c>
      <c r="G198" s="271" t="s">
        <v>230</v>
      </c>
      <c r="H198" s="272">
        <v>999.80999999999995</v>
      </c>
      <c r="I198" s="273"/>
      <c r="J198" s="274">
        <f>ROUND(I198*H198,2)</f>
        <v>0</v>
      </c>
      <c r="K198" s="270" t="s">
        <v>221</v>
      </c>
      <c r="L198" s="275"/>
      <c r="M198" s="276" t="s">
        <v>32</v>
      </c>
      <c r="N198" s="277" t="s">
        <v>47</v>
      </c>
      <c r="O198" s="88"/>
      <c r="P198" s="225">
        <f>O198*H198</f>
        <v>0</v>
      </c>
      <c r="Q198" s="225">
        <v>0.0028</v>
      </c>
      <c r="R198" s="225">
        <f>Q198*H198</f>
        <v>2.7994679999999996</v>
      </c>
      <c r="S198" s="225">
        <v>0</v>
      </c>
      <c r="T198" s="226">
        <f>S198*H198</f>
        <v>0</v>
      </c>
      <c r="U198" s="42"/>
      <c r="V198" s="42"/>
      <c r="W198" s="42"/>
      <c r="X198" s="42"/>
      <c r="Y198" s="42"/>
      <c r="Z198" s="42"/>
      <c r="AA198" s="42"/>
      <c r="AB198" s="42"/>
      <c r="AC198" s="42"/>
      <c r="AD198" s="42"/>
      <c r="AE198" s="42"/>
      <c r="AR198" s="227" t="s">
        <v>426</v>
      </c>
      <c r="AT198" s="227" t="s">
        <v>302</v>
      </c>
      <c r="AU198" s="227" t="s">
        <v>85</v>
      </c>
      <c r="AY198" s="20" t="s">
        <v>214</v>
      </c>
      <c r="BE198" s="228">
        <f>IF(N198="základní",J198,0)</f>
        <v>0</v>
      </c>
      <c r="BF198" s="228">
        <f>IF(N198="snížená",J198,0)</f>
        <v>0</v>
      </c>
      <c r="BG198" s="228">
        <f>IF(N198="zákl. přenesená",J198,0)</f>
        <v>0</v>
      </c>
      <c r="BH198" s="228">
        <f>IF(N198="sníž. přenesená",J198,0)</f>
        <v>0</v>
      </c>
      <c r="BI198" s="228">
        <f>IF(N198="nulová",J198,0)</f>
        <v>0</v>
      </c>
      <c r="BJ198" s="20" t="s">
        <v>83</v>
      </c>
      <c r="BK198" s="228">
        <f>ROUND(I198*H198,2)</f>
        <v>0</v>
      </c>
      <c r="BL198" s="20" t="s">
        <v>334</v>
      </c>
      <c r="BM198" s="227" t="s">
        <v>1491</v>
      </c>
    </row>
    <row r="199" s="14" customFormat="1">
      <c r="A199" s="14"/>
      <c r="B199" s="245"/>
      <c r="C199" s="246"/>
      <c r="D199" s="236" t="s">
        <v>225</v>
      </c>
      <c r="E199" s="246"/>
      <c r="F199" s="248" t="s">
        <v>1492</v>
      </c>
      <c r="G199" s="246"/>
      <c r="H199" s="249">
        <v>999.80999999999995</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225</v>
      </c>
      <c r="AU199" s="255" t="s">
        <v>85</v>
      </c>
      <c r="AV199" s="14" t="s">
        <v>85</v>
      </c>
      <c r="AW199" s="14" t="s">
        <v>4</v>
      </c>
      <c r="AX199" s="14" t="s">
        <v>83</v>
      </c>
      <c r="AY199" s="255" t="s">
        <v>214</v>
      </c>
    </row>
    <row r="200" s="2" customFormat="1" ht="44.25" customHeight="1">
      <c r="A200" s="42"/>
      <c r="B200" s="43"/>
      <c r="C200" s="216" t="s">
        <v>406</v>
      </c>
      <c r="D200" s="216" t="s">
        <v>217</v>
      </c>
      <c r="E200" s="217" t="s">
        <v>1493</v>
      </c>
      <c r="F200" s="218" t="s">
        <v>1494</v>
      </c>
      <c r="G200" s="219" t="s">
        <v>230</v>
      </c>
      <c r="H200" s="220">
        <v>101.7</v>
      </c>
      <c r="I200" s="221"/>
      <c r="J200" s="222">
        <f>ROUND(I200*H200,2)</f>
        <v>0</v>
      </c>
      <c r="K200" s="218" t="s">
        <v>221</v>
      </c>
      <c r="L200" s="48"/>
      <c r="M200" s="223" t="s">
        <v>32</v>
      </c>
      <c r="N200" s="224" t="s">
        <v>47</v>
      </c>
      <c r="O200" s="88"/>
      <c r="P200" s="225">
        <f>O200*H200</f>
        <v>0</v>
      </c>
      <c r="Q200" s="225">
        <v>0</v>
      </c>
      <c r="R200" s="225">
        <f>Q200*H200</f>
        <v>0</v>
      </c>
      <c r="S200" s="225">
        <v>0.014999999999999999</v>
      </c>
      <c r="T200" s="226">
        <f>S200*H200</f>
        <v>1.5255000000000001</v>
      </c>
      <c r="U200" s="42"/>
      <c r="V200" s="42"/>
      <c r="W200" s="42"/>
      <c r="X200" s="42"/>
      <c r="Y200" s="42"/>
      <c r="Z200" s="42"/>
      <c r="AA200" s="42"/>
      <c r="AB200" s="42"/>
      <c r="AC200" s="42"/>
      <c r="AD200" s="42"/>
      <c r="AE200" s="42"/>
      <c r="AR200" s="227" t="s">
        <v>334</v>
      </c>
      <c r="AT200" s="227" t="s">
        <v>217</v>
      </c>
      <c r="AU200" s="227" t="s">
        <v>85</v>
      </c>
      <c r="AY200" s="20" t="s">
        <v>214</v>
      </c>
      <c r="BE200" s="228">
        <f>IF(N200="základní",J200,0)</f>
        <v>0</v>
      </c>
      <c r="BF200" s="228">
        <f>IF(N200="snížená",J200,0)</f>
        <v>0</v>
      </c>
      <c r="BG200" s="228">
        <f>IF(N200="zákl. přenesená",J200,0)</f>
        <v>0</v>
      </c>
      <c r="BH200" s="228">
        <f>IF(N200="sníž. přenesená",J200,0)</f>
        <v>0</v>
      </c>
      <c r="BI200" s="228">
        <f>IF(N200="nulová",J200,0)</f>
        <v>0</v>
      </c>
      <c r="BJ200" s="20" t="s">
        <v>83</v>
      </c>
      <c r="BK200" s="228">
        <f>ROUND(I200*H200,2)</f>
        <v>0</v>
      </c>
      <c r="BL200" s="20" t="s">
        <v>334</v>
      </c>
      <c r="BM200" s="227" t="s">
        <v>1495</v>
      </c>
    </row>
    <row r="201" s="2" customFormat="1">
      <c r="A201" s="42"/>
      <c r="B201" s="43"/>
      <c r="C201" s="44"/>
      <c r="D201" s="229" t="s">
        <v>223</v>
      </c>
      <c r="E201" s="44"/>
      <c r="F201" s="230" t="s">
        <v>1496</v>
      </c>
      <c r="G201" s="44"/>
      <c r="H201" s="44"/>
      <c r="I201" s="231"/>
      <c r="J201" s="44"/>
      <c r="K201" s="44"/>
      <c r="L201" s="48"/>
      <c r="M201" s="232"/>
      <c r="N201" s="233"/>
      <c r="O201" s="88"/>
      <c r="P201" s="88"/>
      <c r="Q201" s="88"/>
      <c r="R201" s="88"/>
      <c r="S201" s="88"/>
      <c r="T201" s="89"/>
      <c r="U201" s="42"/>
      <c r="V201" s="42"/>
      <c r="W201" s="42"/>
      <c r="X201" s="42"/>
      <c r="Y201" s="42"/>
      <c r="Z201" s="42"/>
      <c r="AA201" s="42"/>
      <c r="AB201" s="42"/>
      <c r="AC201" s="42"/>
      <c r="AD201" s="42"/>
      <c r="AE201" s="42"/>
      <c r="AT201" s="20" t="s">
        <v>223</v>
      </c>
      <c r="AU201" s="20" t="s">
        <v>85</v>
      </c>
    </row>
    <row r="202" s="14" customFormat="1">
      <c r="A202" s="14"/>
      <c r="B202" s="245"/>
      <c r="C202" s="246"/>
      <c r="D202" s="236" t="s">
        <v>225</v>
      </c>
      <c r="E202" s="247" t="s">
        <v>32</v>
      </c>
      <c r="F202" s="248" t="s">
        <v>1497</v>
      </c>
      <c r="G202" s="246"/>
      <c r="H202" s="249">
        <v>101.7</v>
      </c>
      <c r="I202" s="250"/>
      <c r="J202" s="246"/>
      <c r="K202" s="246"/>
      <c r="L202" s="251"/>
      <c r="M202" s="252"/>
      <c r="N202" s="253"/>
      <c r="O202" s="253"/>
      <c r="P202" s="253"/>
      <c r="Q202" s="253"/>
      <c r="R202" s="253"/>
      <c r="S202" s="253"/>
      <c r="T202" s="254"/>
      <c r="U202" s="14"/>
      <c r="V202" s="14"/>
      <c r="W202" s="14"/>
      <c r="X202" s="14"/>
      <c r="Y202" s="14"/>
      <c r="Z202" s="14"/>
      <c r="AA202" s="14"/>
      <c r="AB202" s="14"/>
      <c r="AC202" s="14"/>
      <c r="AD202" s="14"/>
      <c r="AE202" s="14"/>
      <c r="AT202" s="255" t="s">
        <v>225</v>
      </c>
      <c r="AU202" s="255" t="s">
        <v>85</v>
      </c>
      <c r="AV202" s="14" t="s">
        <v>85</v>
      </c>
      <c r="AW202" s="14" t="s">
        <v>38</v>
      </c>
      <c r="AX202" s="14" t="s">
        <v>83</v>
      </c>
      <c r="AY202" s="255" t="s">
        <v>214</v>
      </c>
    </row>
    <row r="203" s="2" customFormat="1" ht="37.8" customHeight="1">
      <c r="A203" s="42"/>
      <c r="B203" s="43"/>
      <c r="C203" s="216" t="s">
        <v>410</v>
      </c>
      <c r="D203" s="216" t="s">
        <v>217</v>
      </c>
      <c r="E203" s="217" t="s">
        <v>1498</v>
      </c>
      <c r="F203" s="218" t="s">
        <v>1499</v>
      </c>
      <c r="G203" s="219" t="s">
        <v>230</v>
      </c>
      <c r="H203" s="220">
        <v>90.400000000000006</v>
      </c>
      <c r="I203" s="221"/>
      <c r="J203" s="222">
        <f>ROUND(I203*H203,2)</f>
        <v>0</v>
      </c>
      <c r="K203" s="218" t="s">
        <v>221</v>
      </c>
      <c r="L203" s="48"/>
      <c r="M203" s="223" t="s">
        <v>32</v>
      </c>
      <c r="N203" s="224" t="s">
        <v>47</v>
      </c>
      <c r="O203" s="88"/>
      <c r="P203" s="225">
        <f>O203*H203</f>
        <v>0</v>
      </c>
      <c r="Q203" s="225">
        <v>0</v>
      </c>
      <c r="R203" s="225">
        <f>Q203*H203</f>
        <v>0</v>
      </c>
      <c r="S203" s="225">
        <v>0</v>
      </c>
      <c r="T203" s="226">
        <f>S203*H203</f>
        <v>0</v>
      </c>
      <c r="U203" s="42"/>
      <c r="V203" s="42"/>
      <c r="W203" s="42"/>
      <c r="X203" s="42"/>
      <c r="Y203" s="42"/>
      <c r="Z203" s="42"/>
      <c r="AA203" s="42"/>
      <c r="AB203" s="42"/>
      <c r="AC203" s="42"/>
      <c r="AD203" s="42"/>
      <c r="AE203" s="42"/>
      <c r="AR203" s="227" t="s">
        <v>334</v>
      </c>
      <c r="AT203" s="227" t="s">
        <v>217</v>
      </c>
      <c r="AU203" s="227" t="s">
        <v>85</v>
      </c>
      <c r="AY203" s="20" t="s">
        <v>214</v>
      </c>
      <c r="BE203" s="228">
        <f>IF(N203="základní",J203,0)</f>
        <v>0</v>
      </c>
      <c r="BF203" s="228">
        <f>IF(N203="snížená",J203,0)</f>
        <v>0</v>
      </c>
      <c r="BG203" s="228">
        <f>IF(N203="zákl. přenesená",J203,0)</f>
        <v>0</v>
      </c>
      <c r="BH203" s="228">
        <f>IF(N203="sníž. přenesená",J203,0)</f>
        <v>0</v>
      </c>
      <c r="BI203" s="228">
        <f>IF(N203="nulová",J203,0)</f>
        <v>0</v>
      </c>
      <c r="BJ203" s="20" t="s">
        <v>83</v>
      </c>
      <c r="BK203" s="228">
        <f>ROUND(I203*H203,2)</f>
        <v>0</v>
      </c>
      <c r="BL203" s="20" t="s">
        <v>334</v>
      </c>
      <c r="BM203" s="227" t="s">
        <v>1500</v>
      </c>
    </row>
    <row r="204" s="2" customFormat="1">
      <c r="A204" s="42"/>
      <c r="B204" s="43"/>
      <c r="C204" s="44"/>
      <c r="D204" s="229" t="s">
        <v>223</v>
      </c>
      <c r="E204" s="44"/>
      <c r="F204" s="230" t="s">
        <v>1501</v>
      </c>
      <c r="G204" s="44"/>
      <c r="H204" s="44"/>
      <c r="I204" s="231"/>
      <c r="J204" s="44"/>
      <c r="K204" s="44"/>
      <c r="L204" s="48"/>
      <c r="M204" s="232"/>
      <c r="N204" s="233"/>
      <c r="O204" s="88"/>
      <c r="P204" s="88"/>
      <c r="Q204" s="88"/>
      <c r="R204" s="88"/>
      <c r="S204" s="88"/>
      <c r="T204" s="89"/>
      <c r="U204" s="42"/>
      <c r="V204" s="42"/>
      <c r="W204" s="42"/>
      <c r="X204" s="42"/>
      <c r="Y204" s="42"/>
      <c r="Z204" s="42"/>
      <c r="AA204" s="42"/>
      <c r="AB204" s="42"/>
      <c r="AC204" s="42"/>
      <c r="AD204" s="42"/>
      <c r="AE204" s="42"/>
      <c r="AT204" s="20" t="s">
        <v>223</v>
      </c>
      <c r="AU204" s="20" t="s">
        <v>85</v>
      </c>
    </row>
    <row r="205" s="14" customFormat="1">
      <c r="A205" s="14"/>
      <c r="B205" s="245"/>
      <c r="C205" s="246"/>
      <c r="D205" s="236" t="s">
        <v>225</v>
      </c>
      <c r="E205" s="247" t="s">
        <v>32</v>
      </c>
      <c r="F205" s="248" t="s">
        <v>1502</v>
      </c>
      <c r="G205" s="246"/>
      <c r="H205" s="249">
        <v>90.400000000000006</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225</v>
      </c>
      <c r="AU205" s="255" t="s">
        <v>85</v>
      </c>
      <c r="AV205" s="14" t="s">
        <v>85</v>
      </c>
      <c r="AW205" s="14" t="s">
        <v>38</v>
      </c>
      <c r="AX205" s="14" t="s">
        <v>83</v>
      </c>
      <c r="AY205" s="255" t="s">
        <v>214</v>
      </c>
    </row>
    <row r="206" s="2" customFormat="1" ht="24.15" customHeight="1">
      <c r="A206" s="42"/>
      <c r="B206" s="43"/>
      <c r="C206" s="268" t="s">
        <v>417</v>
      </c>
      <c r="D206" s="268" t="s">
        <v>302</v>
      </c>
      <c r="E206" s="269" t="s">
        <v>1503</v>
      </c>
      <c r="F206" s="270" t="s">
        <v>1504</v>
      </c>
      <c r="G206" s="271" t="s">
        <v>230</v>
      </c>
      <c r="H206" s="272">
        <v>92.207999999999998</v>
      </c>
      <c r="I206" s="273"/>
      <c r="J206" s="274">
        <f>ROUND(I206*H206,2)</f>
        <v>0</v>
      </c>
      <c r="K206" s="270" t="s">
        <v>221</v>
      </c>
      <c r="L206" s="275"/>
      <c r="M206" s="276" t="s">
        <v>32</v>
      </c>
      <c r="N206" s="277" t="s">
        <v>47</v>
      </c>
      <c r="O206" s="88"/>
      <c r="P206" s="225">
        <f>O206*H206</f>
        <v>0</v>
      </c>
      <c r="Q206" s="225">
        <v>0.0050000000000000001</v>
      </c>
      <c r="R206" s="225">
        <f>Q206*H206</f>
        <v>0.46104000000000001</v>
      </c>
      <c r="S206" s="225">
        <v>0</v>
      </c>
      <c r="T206" s="226">
        <f>S206*H206</f>
        <v>0</v>
      </c>
      <c r="U206" s="42"/>
      <c r="V206" s="42"/>
      <c r="W206" s="42"/>
      <c r="X206" s="42"/>
      <c r="Y206" s="42"/>
      <c r="Z206" s="42"/>
      <c r="AA206" s="42"/>
      <c r="AB206" s="42"/>
      <c r="AC206" s="42"/>
      <c r="AD206" s="42"/>
      <c r="AE206" s="42"/>
      <c r="AR206" s="227" t="s">
        <v>426</v>
      </c>
      <c r="AT206" s="227" t="s">
        <v>302</v>
      </c>
      <c r="AU206" s="227" t="s">
        <v>85</v>
      </c>
      <c r="AY206" s="20" t="s">
        <v>214</v>
      </c>
      <c r="BE206" s="228">
        <f>IF(N206="základní",J206,0)</f>
        <v>0</v>
      </c>
      <c r="BF206" s="228">
        <f>IF(N206="snížená",J206,0)</f>
        <v>0</v>
      </c>
      <c r="BG206" s="228">
        <f>IF(N206="zákl. přenesená",J206,0)</f>
        <v>0</v>
      </c>
      <c r="BH206" s="228">
        <f>IF(N206="sníž. přenesená",J206,0)</f>
        <v>0</v>
      </c>
      <c r="BI206" s="228">
        <f>IF(N206="nulová",J206,0)</f>
        <v>0</v>
      </c>
      <c r="BJ206" s="20" t="s">
        <v>83</v>
      </c>
      <c r="BK206" s="228">
        <f>ROUND(I206*H206,2)</f>
        <v>0</v>
      </c>
      <c r="BL206" s="20" t="s">
        <v>334</v>
      </c>
      <c r="BM206" s="227" t="s">
        <v>1505</v>
      </c>
    </row>
    <row r="207" s="14" customFormat="1">
      <c r="A207" s="14"/>
      <c r="B207" s="245"/>
      <c r="C207" s="246"/>
      <c r="D207" s="236" t="s">
        <v>225</v>
      </c>
      <c r="E207" s="246"/>
      <c r="F207" s="248" t="s">
        <v>1506</v>
      </c>
      <c r="G207" s="246"/>
      <c r="H207" s="249">
        <v>92.207999999999998</v>
      </c>
      <c r="I207" s="250"/>
      <c r="J207" s="246"/>
      <c r="K207" s="246"/>
      <c r="L207" s="251"/>
      <c r="M207" s="252"/>
      <c r="N207" s="253"/>
      <c r="O207" s="253"/>
      <c r="P207" s="253"/>
      <c r="Q207" s="253"/>
      <c r="R207" s="253"/>
      <c r="S207" s="253"/>
      <c r="T207" s="254"/>
      <c r="U207" s="14"/>
      <c r="V207" s="14"/>
      <c r="W207" s="14"/>
      <c r="X207" s="14"/>
      <c r="Y207" s="14"/>
      <c r="Z207" s="14"/>
      <c r="AA207" s="14"/>
      <c r="AB207" s="14"/>
      <c r="AC207" s="14"/>
      <c r="AD207" s="14"/>
      <c r="AE207" s="14"/>
      <c r="AT207" s="255" t="s">
        <v>225</v>
      </c>
      <c r="AU207" s="255" t="s">
        <v>85</v>
      </c>
      <c r="AV207" s="14" t="s">
        <v>85</v>
      </c>
      <c r="AW207" s="14" t="s">
        <v>4</v>
      </c>
      <c r="AX207" s="14" t="s">
        <v>83</v>
      </c>
      <c r="AY207" s="255" t="s">
        <v>214</v>
      </c>
    </row>
    <row r="208" s="2" customFormat="1" ht="37.8" customHeight="1">
      <c r="A208" s="42"/>
      <c r="B208" s="43"/>
      <c r="C208" s="216" t="s">
        <v>421</v>
      </c>
      <c r="D208" s="216" t="s">
        <v>217</v>
      </c>
      <c r="E208" s="217" t="s">
        <v>1507</v>
      </c>
      <c r="F208" s="218" t="s">
        <v>1508</v>
      </c>
      <c r="G208" s="219" t="s">
        <v>230</v>
      </c>
      <c r="H208" s="220">
        <v>90.400000000000006</v>
      </c>
      <c r="I208" s="221"/>
      <c r="J208" s="222">
        <f>ROUND(I208*H208,2)</f>
        <v>0</v>
      </c>
      <c r="K208" s="218" t="s">
        <v>221</v>
      </c>
      <c r="L208" s="48"/>
      <c r="M208" s="223" t="s">
        <v>32</v>
      </c>
      <c r="N208" s="224" t="s">
        <v>47</v>
      </c>
      <c r="O208" s="88"/>
      <c r="P208" s="225">
        <f>O208*H208</f>
        <v>0</v>
      </c>
      <c r="Q208" s="225">
        <v>0</v>
      </c>
      <c r="R208" s="225">
        <f>Q208*H208</f>
        <v>0</v>
      </c>
      <c r="S208" s="225">
        <v>0</v>
      </c>
      <c r="T208" s="226">
        <f>S208*H208</f>
        <v>0</v>
      </c>
      <c r="U208" s="42"/>
      <c r="V208" s="42"/>
      <c r="W208" s="42"/>
      <c r="X208" s="42"/>
      <c r="Y208" s="42"/>
      <c r="Z208" s="42"/>
      <c r="AA208" s="42"/>
      <c r="AB208" s="42"/>
      <c r="AC208" s="42"/>
      <c r="AD208" s="42"/>
      <c r="AE208" s="42"/>
      <c r="AR208" s="227" t="s">
        <v>334</v>
      </c>
      <c r="AT208" s="227" t="s">
        <v>217</v>
      </c>
      <c r="AU208" s="227" t="s">
        <v>85</v>
      </c>
      <c r="AY208" s="20" t="s">
        <v>214</v>
      </c>
      <c r="BE208" s="228">
        <f>IF(N208="základní",J208,0)</f>
        <v>0</v>
      </c>
      <c r="BF208" s="228">
        <f>IF(N208="snížená",J208,0)</f>
        <v>0</v>
      </c>
      <c r="BG208" s="228">
        <f>IF(N208="zákl. přenesená",J208,0)</f>
        <v>0</v>
      </c>
      <c r="BH208" s="228">
        <f>IF(N208="sníž. přenesená",J208,0)</f>
        <v>0</v>
      </c>
      <c r="BI208" s="228">
        <f>IF(N208="nulová",J208,0)</f>
        <v>0</v>
      </c>
      <c r="BJ208" s="20" t="s">
        <v>83</v>
      </c>
      <c r="BK208" s="228">
        <f>ROUND(I208*H208,2)</f>
        <v>0</v>
      </c>
      <c r="BL208" s="20" t="s">
        <v>334</v>
      </c>
      <c r="BM208" s="227" t="s">
        <v>1509</v>
      </c>
    </row>
    <row r="209" s="2" customFormat="1">
      <c r="A209" s="42"/>
      <c r="B209" s="43"/>
      <c r="C209" s="44"/>
      <c r="D209" s="229" t="s">
        <v>223</v>
      </c>
      <c r="E209" s="44"/>
      <c r="F209" s="230" t="s">
        <v>1510</v>
      </c>
      <c r="G209" s="44"/>
      <c r="H209" s="44"/>
      <c r="I209" s="231"/>
      <c r="J209" s="44"/>
      <c r="K209" s="44"/>
      <c r="L209" s="48"/>
      <c r="M209" s="232"/>
      <c r="N209" s="233"/>
      <c r="O209" s="88"/>
      <c r="P209" s="88"/>
      <c r="Q209" s="88"/>
      <c r="R209" s="88"/>
      <c r="S209" s="88"/>
      <c r="T209" s="89"/>
      <c r="U209" s="42"/>
      <c r="V209" s="42"/>
      <c r="W209" s="42"/>
      <c r="X209" s="42"/>
      <c r="Y209" s="42"/>
      <c r="Z209" s="42"/>
      <c r="AA209" s="42"/>
      <c r="AB209" s="42"/>
      <c r="AC209" s="42"/>
      <c r="AD209" s="42"/>
      <c r="AE209" s="42"/>
      <c r="AT209" s="20" t="s">
        <v>223</v>
      </c>
      <c r="AU209" s="20" t="s">
        <v>85</v>
      </c>
    </row>
    <row r="210" s="2" customFormat="1" ht="24.15" customHeight="1">
      <c r="A210" s="42"/>
      <c r="B210" s="43"/>
      <c r="C210" s="268" t="s">
        <v>426</v>
      </c>
      <c r="D210" s="268" t="s">
        <v>302</v>
      </c>
      <c r="E210" s="269" t="s">
        <v>1503</v>
      </c>
      <c r="F210" s="270" t="s">
        <v>1504</v>
      </c>
      <c r="G210" s="271" t="s">
        <v>230</v>
      </c>
      <c r="H210" s="272">
        <v>94.920000000000002</v>
      </c>
      <c r="I210" s="273"/>
      <c r="J210" s="274">
        <f>ROUND(I210*H210,2)</f>
        <v>0</v>
      </c>
      <c r="K210" s="270" t="s">
        <v>221</v>
      </c>
      <c r="L210" s="275"/>
      <c r="M210" s="276" t="s">
        <v>32</v>
      </c>
      <c r="N210" s="277" t="s">
        <v>47</v>
      </c>
      <c r="O210" s="88"/>
      <c r="P210" s="225">
        <f>O210*H210</f>
        <v>0</v>
      </c>
      <c r="Q210" s="225">
        <v>0.0050000000000000001</v>
      </c>
      <c r="R210" s="225">
        <f>Q210*H210</f>
        <v>0.47460000000000002</v>
      </c>
      <c r="S210" s="225">
        <v>0</v>
      </c>
      <c r="T210" s="226">
        <f>S210*H210</f>
        <v>0</v>
      </c>
      <c r="U210" s="42"/>
      <c r="V210" s="42"/>
      <c r="W210" s="42"/>
      <c r="X210" s="42"/>
      <c r="Y210" s="42"/>
      <c r="Z210" s="42"/>
      <c r="AA210" s="42"/>
      <c r="AB210" s="42"/>
      <c r="AC210" s="42"/>
      <c r="AD210" s="42"/>
      <c r="AE210" s="42"/>
      <c r="AR210" s="227" t="s">
        <v>426</v>
      </c>
      <c r="AT210" s="227" t="s">
        <v>302</v>
      </c>
      <c r="AU210" s="227" t="s">
        <v>85</v>
      </c>
      <c r="AY210" s="20" t="s">
        <v>214</v>
      </c>
      <c r="BE210" s="228">
        <f>IF(N210="základní",J210,0)</f>
        <v>0</v>
      </c>
      <c r="BF210" s="228">
        <f>IF(N210="snížená",J210,0)</f>
        <v>0</v>
      </c>
      <c r="BG210" s="228">
        <f>IF(N210="zákl. přenesená",J210,0)</f>
        <v>0</v>
      </c>
      <c r="BH210" s="228">
        <f>IF(N210="sníž. přenesená",J210,0)</f>
        <v>0</v>
      </c>
      <c r="BI210" s="228">
        <f>IF(N210="nulová",J210,0)</f>
        <v>0</v>
      </c>
      <c r="BJ210" s="20" t="s">
        <v>83</v>
      </c>
      <c r="BK210" s="228">
        <f>ROUND(I210*H210,2)</f>
        <v>0</v>
      </c>
      <c r="BL210" s="20" t="s">
        <v>334</v>
      </c>
      <c r="BM210" s="227" t="s">
        <v>1511</v>
      </c>
    </row>
    <row r="211" s="14" customFormat="1">
      <c r="A211" s="14"/>
      <c r="B211" s="245"/>
      <c r="C211" s="246"/>
      <c r="D211" s="236" t="s">
        <v>225</v>
      </c>
      <c r="E211" s="246"/>
      <c r="F211" s="248" t="s">
        <v>1512</v>
      </c>
      <c r="G211" s="246"/>
      <c r="H211" s="249">
        <v>94.920000000000002</v>
      </c>
      <c r="I211" s="250"/>
      <c r="J211" s="246"/>
      <c r="K211" s="246"/>
      <c r="L211" s="251"/>
      <c r="M211" s="252"/>
      <c r="N211" s="253"/>
      <c r="O211" s="253"/>
      <c r="P211" s="253"/>
      <c r="Q211" s="253"/>
      <c r="R211" s="253"/>
      <c r="S211" s="253"/>
      <c r="T211" s="254"/>
      <c r="U211" s="14"/>
      <c r="V211" s="14"/>
      <c r="W211" s="14"/>
      <c r="X211" s="14"/>
      <c r="Y211" s="14"/>
      <c r="Z211" s="14"/>
      <c r="AA211" s="14"/>
      <c r="AB211" s="14"/>
      <c r="AC211" s="14"/>
      <c r="AD211" s="14"/>
      <c r="AE211" s="14"/>
      <c r="AT211" s="255" t="s">
        <v>225</v>
      </c>
      <c r="AU211" s="255" t="s">
        <v>85</v>
      </c>
      <c r="AV211" s="14" t="s">
        <v>85</v>
      </c>
      <c r="AW211" s="14" t="s">
        <v>4</v>
      </c>
      <c r="AX211" s="14" t="s">
        <v>83</v>
      </c>
      <c r="AY211" s="255" t="s">
        <v>214</v>
      </c>
    </row>
    <row r="212" s="2" customFormat="1" ht="62.7" customHeight="1">
      <c r="A212" s="42"/>
      <c r="B212" s="43"/>
      <c r="C212" s="216" t="s">
        <v>436</v>
      </c>
      <c r="D212" s="216" t="s">
        <v>217</v>
      </c>
      <c r="E212" s="217" t="s">
        <v>1513</v>
      </c>
      <c r="F212" s="218" t="s">
        <v>1514</v>
      </c>
      <c r="G212" s="219" t="s">
        <v>230</v>
      </c>
      <c r="H212" s="220">
        <v>90.400000000000006</v>
      </c>
      <c r="I212" s="221"/>
      <c r="J212" s="222">
        <f>ROUND(I212*H212,2)</f>
        <v>0</v>
      </c>
      <c r="K212" s="218" t="s">
        <v>221</v>
      </c>
      <c r="L212" s="48"/>
      <c r="M212" s="223" t="s">
        <v>32</v>
      </c>
      <c r="N212" s="224" t="s">
        <v>47</v>
      </c>
      <c r="O212" s="88"/>
      <c r="P212" s="225">
        <f>O212*H212</f>
        <v>0</v>
      </c>
      <c r="Q212" s="225">
        <v>0</v>
      </c>
      <c r="R212" s="225">
        <f>Q212*H212</f>
        <v>0</v>
      </c>
      <c r="S212" s="225">
        <v>0.014999999999999999</v>
      </c>
      <c r="T212" s="226">
        <f>S212*H212</f>
        <v>1.3560000000000001</v>
      </c>
      <c r="U212" s="42"/>
      <c r="V212" s="42"/>
      <c r="W212" s="42"/>
      <c r="X212" s="42"/>
      <c r="Y212" s="42"/>
      <c r="Z212" s="42"/>
      <c r="AA212" s="42"/>
      <c r="AB212" s="42"/>
      <c r="AC212" s="42"/>
      <c r="AD212" s="42"/>
      <c r="AE212" s="42"/>
      <c r="AR212" s="227" t="s">
        <v>334</v>
      </c>
      <c r="AT212" s="227" t="s">
        <v>217</v>
      </c>
      <c r="AU212" s="227" t="s">
        <v>85</v>
      </c>
      <c r="AY212" s="20" t="s">
        <v>214</v>
      </c>
      <c r="BE212" s="228">
        <f>IF(N212="základní",J212,0)</f>
        <v>0</v>
      </c>
      <c r="BF212" s="228">
        <f>IF(N212="snížená",J212,0)</f>
        <v>0</v>
      </c>
      <c r="BG212" s="228">
        <f>IF(N212="zákl. přenesená",J212,0)</f>
        <v>0</v>
      </c>
      <c r="BH212" s="228">
        <f>IF(N212="sníž. přenesená",J212,0)</f>
        <v>0</v>
      </c>
      <c r="BI212" s="228">
        <f>IF(N212="nulová",J212,0)</f>
        <v>0</v>
      </c>
      <c r="BJ212" s="20" t="s">
        <v>83</v>
      </c>
      <c r="BK212" s="228">
        <f>ROUND(I212*H212,2)</f>
        <v>0</v>
      </c>
      <c r="BL212" s="20" t="s">
        <v>334</v>
      </c>
      <c r="BM212" s="227" t="s">
        <v>1515</v>
      </c>
    </row>
    <row r="213" s="2" customFormat="1">
      <c r="A213" s="42"/>
      <c r="B213" s="43"/>
      <c r="C213" s="44"/>
      <c r="D213" s="229" t="s">
        <v>223</v>
      </c>
      <c r="E213" s="44"/>
      <c r="F213" s="230" t="s">
        <v>1516</v>
      </c>
      <c r="G213" s="44"/>
      <c r="H213" s="44"/>
      <c r="I213" s="231"/>
      <c r="J213" s="44"/>
      <c r="K213" s="44"/>
      <c r="L213" s="48"/>
      <c r="M213" s="232"/>
      <c r="N213" s="233"/>
      <c r="O213" s="88"/>
      <c r="P213" s="88"/>
      <c r="Q213" s="88"/>
      <c r="R213" s="88"/>
      <c r="S213" s="88"/>
      <c r="T213" s="89"/>
      <c r="U213" s="42"/>
      <c r="V213" s="42"/>
      <c r="W213" s="42"/>
      <c r="X213" s="42"/>
      <c r="Y213" s="42"/>
      <c r="Z213" s="42"/>
      <c r="AA213" s="42"/>
      <c r="AB213" s="42"/>
      <c r="AC213" s="42"/>
      <c r="AD213" s="42"/>
      <c r="AE213" s="42"/>
      <c r="AT213" s="20" t="s">
        <v>223</v>
      </c>
      <c r="AU213" s="20" t="s">
        <v>85</v>
      </c>
    </row>
    <row r="214" s="14" customFormat="1">
      <c r="A214" s="14"/>
      <c r="B214" s="245"/>
      <c r="C214" s="246"/>
      <c r="D214" s="236" t="s">
        <v>225</v>
      </c>
      <c r="E214" s="247" t="s">
        <v>32</v>
      </c>
      <c r="F214" s="248" t="s">
        <v>1502</v>
      </c>
      <c r="G214" s="246"/>
      <c r="H214" s="249">
        <v>90.400000000000006</v>
      </c>
      <c r="I214" s="250"/>
      <c r="J214" s="246"/>
      <c r="K214" s="246"/>
      <c r="L214" s="251"/>
      <c r="M214" s="252"/>
      <c r="N214" s="253"/>
      <c r="O214" s="253"/>
      <c r="P214" s="253"/>
      <c r="Q214" s="253"/>
      <c r="R214" s="253"/>
      <c r="S214" s="253"/>
      <c r="T214" s="254"/>
      <c r="U214" s="14"/>
      <c r="V214" s="14"/>
      <c r="W214" s="14"/>
      <c r="X214" s="14"/>
      <c r="Y214" s="14"/>
      <c r="Z214" s="14"/>
      <c r="AA214" s="14"/>
      <c r="AB214" s="14"/>
      <c r="AC214" s="14"/>
      <c r="AD214" s="14"/>
      <c r="AE214" s="14"/>
      <c r="AT214" s="255" t="s">
        <v>225</v>
      </c>
      <c r="AU214" s="255" t="s">
        <v>85</v>
      </c>
      <c r="AV214" s="14" t="s">
        <v>85</v>
      </c>
      <c r="AW214" s="14" t="s">
        <v>38</v>
      </c>
      <c r="AX214" s="14" t="s">
        <v>83</v>
      </c>
      <c r="AY214" s="255" t="s">
        <v>214</v>
      </c>
    </row>
    <row r="215" s="2" customFormat="1" ht="37.8" customHeight="1">
      <c r="A215" s="42"/>
      <c r="B215" s="43"/>
      <c r="C215" s="216" t="s">
        <v>441</v>
      </c>
      <c r="D215" s="216" t="s">
        <v>217</v>
      </c>
      <c r="E215" s="217" t="s">
        <v>1517</v>
      </c>
      <c r="F215" s="218" t="s">
        <v>1518</v>
      </c>
      <c r="G215" s="219" t="s">
        <v>230</v>
      </c>
      <c r="H215" s="220">
        <v>1067.2000000000001</v>
      </c>
      <c r="I215" s="221"/>
      <c r="J215" s="222">
        <f>ROUND(I215*H215,2)</f>
        <v>0</v>
      </c>
      <c r="K215" s="218" t="s">
        <v>221</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334</v>
      </c>
      <c r="AT215" s="227" t="s">
        <v>217</v>
      </c>
      <c r="AU215" s="227" t="s">
        <v>85</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334</v>
      </c>
      <c r="BM215" s="227" t="s">
        <v>1519</v>
      </c>
    </row>
    <row r="216" s="2" customFormat="1">
      <c r="A216" s="42"/>
      <c r="B216" s="43"/>
      <c r="C216" s="44"/>
      <c r="D216" s="229" t="s">
        <v>223</v>
      </c>
      <c r="E216" s="44"/>
      <c r="F216" s="230" t="s">
        <v>1520</v>
      </c>
      <c r="G216" s="44"/>
      <c r="H216" s="44"/>
      <c r="I216" s="231"/>
      <c r="J216" s="44"/>
      <c r="K216" s="44"/>
      <c r="L216" s="48"/>
      <c r="M216" s="232"/>
      <c r="N216" s="233"/>
      <c r="O216" s="88"/>
      <c r="P216" s="88"/>
      <c r="Q216" s="88"/>
      <c r="R216" s="88"/>
      <c r="S216" s="88"/>
      <c r="T216" s="89"/>
      <c r="U216" s="42"/>
      <c r="V216" s="42"/>
      <c r="W216" s="42"/>
      <c r="X216" s="42"/>
      <c r="Y216" s="42"/>
      <c r="Z216" s="42"/>
      <c r="AA216" s="42"/>
      <c r="AB216" s="42"/>
      <c r="AC216" s="42"/>
      <c r="AD216" s="42"/>
      <c r="AE216" s="42"/>
      <c r="AT216" s="20" t="s">
        <v>223</v>
      </c>
      <c r="AU216" s="20" t="s">
        <v>85</v>
      </c>
    </row>
    <row r="217" s="14" customFormat="1">
      <c r="A217" s="14"/>
      <c r="B217" s="245"/>
      <c r="C217" s="246"/>
      <c r="D217" s="236" t="s">
        <v>225</v>
      </c>
      <c r="E217" s="247" t="s">
        <v>32</v>
      </c>
      <c r="F217" s="248" t="s">
        <v>1472</v>
      </c>
      <c r="G217" s="246"/>
      <c r="H217" s="249">
        <v>750.29999999999995</v>
      </c>
      <c r="I217" s="250"/>
      <c r="J217" s="246"/>
      <c r="K217" s="246"/>
      <c r="L217" s="251"/>
      <c r="M217" s="252"/>
      <c r="N217" s="253"/>
      <c r="O217" s="253"/>
      <c r="P217" s="253"/>
      <c r="Q217" s="253"/>
      <c r="R217" s="253"/>
      <c r="S217" s="253"/>
      <c r="T217" s="254"/>
      <c r="U217" s="14"/>
      <c r="V217" s="14"/>
      <c r="W217" s="14"/>
      <c r="X217" s="14"/>
      <c r="Y217" s="14"/>
      <c r="Z217" s="14"/>
      <c r="AA217" s="14"/>
      <c r="AB217" s="14"/>
      <c r="AC217" s="14"/>
      <c r="AD217" s="14"/>
      <c r="AE217" s="14"/>
      <c r="AT217" s="255" t="s">
        <v>225</v>
      </c>
      <c r="AU217" s="255" t="s">
        <v>85</v>
      </c>
      <c r="AV217" s="14" t="s">
        <v>85</v>
      </c>
      <c r="AW217" s="14" t="s">
        <v>38</v>
      </c>
      <c r="AX217" s="14" t="s">
        <v>76</v>
      </c>
      <c r="AY217" s="255" t="s">
        <v>214</v>
      </c>
    </row>
    <row r="218" s="14" customFormat="1">
      <c r="A218" s="14"/>
      <c r="B218" s="245"/>
      <c r="C218" s="246"/>
      <c r="D218" s="236" t="s">
        <v>225</v>
      </c>
      <c r="E218" s="247" t="s">
        <v>32</v>
      </c>
      <c r="F218" s="248" t="s">
        <v>1473</v>
      </c>
      <c r="G218" s="246"/>
      <c r="H218" s="249">
        <v>201.90000000000001</v>
      </c>
      <c r="I218" s="250"/>
      <c r="J218" s="246"/>
      <c r="K218" s="246"/>
      <c r="L218" s="251"/>
      <c r="M218" s="252"/>
      <c r="N218" s="253"/>
      <c r="O218" s="253"/>
      <c r="P218" s="253"/>
      <c r="Q218" s="253"/>
      <c r="R218" s="253"/>
      <c r="S218" s="253"/>
      <c r="T218" s="254"/>
      <c r="U218" s="14"/>
      <c r="V218" s="14"/>
      <c r="W218" s="14"/>
      <c r="X218" s="14"/>
      <c r="Y218" s="14"/>
      <c r="Z218" s="14"/>
      <c r="AA218" s="14"/>
      <c r="AB218" s="14"/>
      <c r="AC218" s="14"/>
      <c r="AD218" s="14"/>
      <c r="AE218" s="14"/>
      <c r="AT218" s="255" t="s">
        <v>225</v>
      </c>
      <c r="AU218" s="255" t="s">
        <v>85</v>
      </c>
      <c r="AV218" s="14" t="s">
        <v>85</v>
      </c>
      <c r="AW218" s="14" t="s">
        <v>38</v>
      </c>
      <c r="AX218" s="14" t="s">
        <v>76</v>
      </c>
      <c r="AY218" s="255" t="s">
        <v>214</v>
      </c>
    </row>
    <row r="219" s="13" customFormat="1">
      <c r="A219" s="13"/>
      <c r="B219" s="234"/>
      <c r="C219" s="235"/>
      <c r="D219" s="236" t="s">
        <v>225</v>
      </c>
      <c r="E219" s="237" t="s">
        <v>32</v>
      </c>
      <c r="F219" s="238" t="s">
        <v>1449</v>
      </c>
      <c r="G219" s="235"/>
      <c r="H219" s="237" t="s">
        <v>32</v>
      </c>
      <c r="I219" s="239"/>
      <c r="J219" s="235"/>
      <c r="K219" s="235"/>
      <c r="L219" s="240"/>
      <c r="M219" s="241"/>
      <c r="N219" s="242"/>
      <c r="O219" s="242"/>
      <c r="P219" s="242"/>
      <c r="Q219" s="242"/>
      <c r="R219" s="242"/>
      <c r="S219" s="242"/>
      <c r="T219" s="243"/>
      <c r="U219" s="13"/>
      <c r="V219" s="13"/>
      <c r="W219" s="13"/>
      <c r="X219" s="13"/>
      <c r="Y219" s="13"/>
      <c r="Z219" s="13"/>
      <c r="AA219" s="13"/>
      <c r="AB219" s="13"/>
      <c r="AC219" s="13"/>
      <c r="AD219" s="13"/>
      <c r="AE219" s="13"/>
      <c r="AT219" s="244" t="s">
        <v>225</v>
      </c>
      <c r="AU219" s="244" t="s">
        <v>85</v>
      </c>
      <c r="AV219" s="13" t="s">
        <v>83</v>
      </c>
      <c r="AW219" s="13" t="s">
        <v>38</v>
      </c>
      <c r="AX219" s="13" t="s">
        <v>76</v>
      </c>
      <c r="AY219" s="244" t="s">
        <v>214</v>
      </c>
    </row>
    <row r="220" s="14" customFormat="1">
      <c r="A220" s="14"/>
      <c r="B220" s="245"/>
      <c r="C220" s="246"/>
      <c r="D220" s="236" t="s">
        <v>225</v>
      </c>
      <c r="E220" s="247" t="s">
        <v>32</v>
      </c>
      <c r="F220" s="248" t="s">
        <v>1425</v>
      </c>
      <c r="G220" s="246"/>
      <c r="H220" s="249">
        <v>52</v>
      </c>
      <c r="I220" s="250"/>
      <c r="J220" s="246"/>
      <c r="K220" s="246"/>
      <c r="L220" s="251"/>
      <c r="M220" s="252"/>
      <c r="N220" s="253"/>
      <c r="O220" s="253"/>
      <c r="P220" s="253"/>
      <c r="Q220" s="253"/>
      <c r="R220" s="253"/>
      <c r="S220" s="253"/>
      <c r="T220" s="254"/>
      <c r="U220" s="14"/>
      <c r="V220" s="14"/>
      <c r="W220" s="14"/>
      <c r="X220" s="14"/>
      <c r="Y220" s="14"/>
      <c r="Z220" s="14"/>
      <c r="AA220" s="14"/>
      <c r="AB220" s="14"/>
      <c r="AC220" s="14"/>
      <c r="AD220" s="14"/>
      <c r="AE220" s="14"/>
      <c r="AT220" s="255" t="s">
        <v>225</v>
      </c>
      <c r="AU220" s="255" t="s">
        <v>85</v>
      </c>
      <c r="AV220" s="14" t="s">
        <v>85</v>
      </c>
      <c r="AW220" s="14" t="s">
        <v>38</v>
      </c>
      <c r="AX220" s="14" t="s">
        <v>76</v>
      </c>
      <c r="AY220" s="255" t="s">
        <v>214</v>
      </c>
    </row>
    <row r="221" s="14" customFormat="1">
      <c r="A221" s="14"/>
      <c r="B221" s="245"/>
      <c r="C221" s="246"/>
      <c r="D221" s="236" t="s">
        <v>225</v>
      </c>
      <c r="E221" s="247" t="s">
        <v>32</v>
      </c>
      <c r="F221" s="248" t="s">
        <v>1426</v>
      </c>
      <c r="G221" s="246"/>
      <c r="H221" s="249">
        <v>63</v>
      </c>
      <c r="I221" s="250"/>
      <c r="J221" s="246"/>
      <c r="K221" s="246"/>
      <c r="L221" s="251"/>
      <c r="M221" s="252"/>
      <c r="N221" s="253"/>
      <c r="O221" s="253"/>
      <c r="P221" s="253"/>
      <c r="Q221" s="253"/>
      <c r="R221" s="253"/>
      <c r="S221" s="253"/>
      <c r="T221" s="254"/>
      <c r="U221" s="14"/>
      <c r="V221" s="14"/>
      <c r="W221" s="14"/>
      <c r="X221" s="14"/>
      <c r="Y221" s="14"/>
      <c r="Z221" s="14"/>
      <c r="AA221" s="14"/>
      <c r="AB221" s="14"/>
      <c r="AC221" s="14"/>
      <c r="AD221" s="14"/>
      <c r="AE221" s="14"/>
      <c r="AT221" s="255" t="s">
        <v>225</v>
      </c>
      <c r="AU221" s="255" t="s">
        <v>85</v>
      </c>
      <c r="AV221" s="14" t="s">
        <v>85</v>
      </c>
      <c r="AW221" s="14" t="s">
        <v>38</v>
      </c>
      <c r="AX221" s="14" t="s">
        <v>76</v>
      </c>
      <c r="AY221" s="255" t="s">
        <v>214</v>
      </c>
    </row>
    <row r="222" s="15" customFormat="1">
      <c r="A222" s="15"/>
      <c r="B222" s="256"/>
      <c r="C222" s="257"/>
      <c r="D222" s="236" t="s">
        <v>225</v>
      </c>
      <c r="E222" s="258" t="s">
        <v>32</v>
      </c>
      <c r="F222" s="259" t="s">
        <v>256</v>
      </c>
      <c r="G222" s="257"/>
      <c r="H222" s="260">
        <v>1067.1999999999998</v>
      </c>
      <c r="I222" s="261"/>
      <c r="J222" s="257"/>
      <c r="K222" s="257"/>
      <c r="L222" s="262"/>
      <c r="M222" s="263"/>
      <c r="N222" s="264"/>
      <c r="O222" s="264"/>
      <c r="P222" s="264"/>
      <c r="Q222" s="264"/>
      <c r="R222" s="264"/>
      <c r="S222" s="264"/>
      <c r="T222" s="265"/>
      <c r="U222" s="15"/>
      <c r="V222" s="15"/>
      <c r="W222" s="15"/>
      <c r="X222" s="15"/>
      <c r="Y222" s="15"/>
      <c r="Z222" s="15"/>
      <c r="AA222" s="15"/>
      <c r="AB222" s="15"/>
      <c r="AC222" s="15"/>
      <c r="AD222" s="15"/>
      <c r="AE222" s="15"/>
      <c r="AT222" s="266" t="s">
        <v>225</v>
      </c>
      <c r="AU222" s="266" t="s">
        <v>85</v>
      </c>
      <c r="AV222" s="15" t="s">
        <v>215</v>
      </c>
      <c r="AW222" s="15" t="s">
        <v>38</v>
      </c>
      <c r="AX222" s="15" t="s">
        <v>83</v>
      </c>
      <c r="AY222" s="266" t="s">
        <v>214</v>
      </c>
    </row>
    <row r="223" s="2" customFormat="1" ht="16.5" customHeight="1">
      <c r="A223" s="42"/>
      <c r="B223" s="43"/>
      <c r="C223" s="268" t="s">
        <v>448</v>
      </c>
      <c r="D223" s="268" t="s">
        <v>302</v>
      </c>
      <c r="E223" s="269" t="s">
        <v>1521</v>
      </c>
      <c r="F223" s="270" t="s">
        <v>1522</v>
      </c>
      <c r="G223" s="271" t="s">
        <v>230</v>
      </c>
      <c r="H223" s="272">
        <v>1237.952</v>
      </c>
      <c r="I223" s="273"/>
      <c r="J223" s="274">
        <f>ROUND(I223*H223,2)</f>
        <v>0</v>
      </c>
      <c r="K223" s="270" t="s">
        <v>221</v>
      </c>
      <c r="L223" s="275"/>
      <c r="M223" s="276" t="s">
        <v>32</v>
      </c>
      <c r="N223" s="277" t="s">
        <v>47</v>
      </c>
      <c r="O223" s="88"/>
      <c r="P223" s="225">
        <f>O223*H223</f>
        <v>0</v>
      </c>
      <c r="Q223" s="225">
        <v>0.00010000000000000001</v>
      </c>
      <c r="R223" s="225">
        <f>Q223*H223</f>
        <v>0.12379520000000001</v>
      </c>
      <c r="S223" s="225">
        <v>0</v>
      </c>
      <c r="T223" s="226">
        <f>S223*H223</f>
        <v>0</v>
      </c>
      <c r="U223" s="42"/>
      <c r="V223" s="42"/>
      <c r="W223" s="42"/>
      <c r="X223" s="42"/>
      <c r="Y223" s="42"/>
      <c r="Z223" s="42"/>
      <c r="AA223" s="42"/>
      <c r="AB223" s="42"/>
      <c r="AC223" s="42"/>
      <c r="AD223" s="42"/>
      <c r="AE223" s="42"/>
      <c r="AR223" s="227" t="s">
        <v>426</v>
      </c>
      <c r="AT223" s="227" t="s">
        <v>302</v>
      </c>
      <c r="AU223" s="227" t="s">
        <v>85</v>
      </c>
      <c r="AY223" s="20" t="s">
        <v>214</v>
      </c>
      <c r="BE223" s="228">
        <f>IF(N223="základní",J223,0)</f>
        <v>0</v>
      </c>
      <c r="BF223" s="228">
        <f>IF(N223="snížená",J223,0)</f>
        <v>0</v>
      </c>
      <c r="BG223" s="228">
        <f>IF(N223="zákl. přenesená",J223,0)</f>
        <v>0</v>
      </c>
      <c r="BH223" s="228">
        <f>IF(N223="sníž. přenesená",J223,0)</f>
        <v>0</v>
      </c>
      <c r="BI223" s="228">
        <f>IF(N223="nulová",J223,0)</f>
        <v>0</v>
      </c>
      <c r="BJ223" s="20" t="s">
        <v>83</v>
      </c>
      <c r="BK223" s="228">
        <f>ROUND(I223*H223,2)</f>
        <v>0</v>
      </c>
      <c r="BL223" s="20" t="s">
        <v>334</v>
      </c>
      <c r="BM223" s="227" t="s">
        <v>1523</v>
      </c>
    </row>
    <row r="224" s="14" customFormat="1">
      <c r="A224" s="14"/>
      <c r="B224" s="245"/>
      <c r="C224" s="246"/>
      <c r="D224" s="236" t="s">
        <v>225</v>
      </c>
      <c r="E224" s="246"/>
      <c r="F224" s="248" t="s">
        <v>1524</v>
      </c>
      <c r="G224" s="246"/>
      <c r="H224" s="249">
        <v>1237.952</v>
      </c>
      <c r="I224" s="250"/>
      <c r="J224" s="246"/>
      <c r="K224" s="246"/>
      <c r="L224" s="251"/>
      <c r="M224" s="252"/>
      <c r="N224" s="253"/>
      <c r="O224" s="253"/>
      <c r="P224" s="253"/>
      <c r="Q224" s="253"/>
      <c r="R224" s="253"/>
      <c r="S224" s="253"/>
      <c r="T224" s="254"/>
      <c r="U224" s="14"/>
      <c r="V224" s="14"/>
      <c r="W224" s="14"/>
      <c r="X224" s="14"/>
      <c r="Y224" s="14"/>
      <c r="Z224" s="14"/>
      <c r="AA224" s="14"/>
      <c r="AB224" s="14"/>
      <c r="AC224" s="14"/>
      <c r="AD224" s="14"/>
      <c r="AE224" s="14"/>
      <c r="AT224" s="255" t="s">
        <v>225</v>
      </c>
      <c r="AU224" s="255" t="s">
        <v>85</v>
      </c>
      <c r="AV224" s="14" t="s">
        <v>85</v>
      </c>
      <c r="AW224" s="14" t="s">
        <v>4</v>
      </c>
      <c r="AX224" s="14" t="s">
        <v>83</v>
      </c>
      <c r="AY224" s="255" t="s">
        <v>214</v>
      </c>
    </row>
    <row r="225" s="2" customFormat="1" ht="55.5" customHeight="1">
      <c r="A225" s="42"/>
      <c r="B225" s="43"/>
      <c r="C225" s="216" t="s">
        <v>453</v>
      </c>
      <c r="D225" s="216" t="s">
        <v>217</v>
      </c>
      <c r="E225" s="217" t="s">
        <v>1525</v>
      </c>
      <c r="F225" s="218" t="s">
        <v>1526</v>
      </c>
      <c r="G225" s="219" t="s">
        <v>241</v>
      </c>
      <c r="H225" s="220">
        <v>4.8209999999999997</v>
      </c>
      <c r="I225" s="221"/>
      <c r="J225" s="222">
        <f>ROUND(I225*H225,2)</f>
        <v>0</v>
      </c>
      <c r="K225" s="218" t="s">
        <v>221</v>
      </c>
      <c r="L225" s="48"/>
      <c r="M225" s="223" t="s">
        <v>32</v>
      </c>
      <c r="N225" s="224" t="s">
        <v>47</v>
      </c>
      <c r="O225" s="88"/>
      <c r="P225" s="225">
        <f>O225*H225</f>
        <v>0</v>
      </c>
      <c r="Q225" s="225">
        <v>0</v>
      </c>
      <c r="R225" s="225">
        <f>Q225*H225</f>
        <v>0</v>
      </c>
      <c r="S225" s="225">
        <v>0</v>
      </c>
      <c r="T225" s="226">
        <f>S225*H225</f>
        <v>0</v>
      </c>
      <c r="U225" s="42"/>
      <c r="V225" s="42"/>
      <c r="W225" s="42"/>
      <c r="X225" s="42"/>
      <c r="Y225" s="42"/>
      <c r="Z225" s="42"/>
      <c r="AA225" s="42"/>
      <c r="AB225" s="42"/>
      <c r="AC225" s="42"/>
      <c r="AD225" s="42"/>
      <c r="AE225" s="42"/>
      <c r="AR225" s="227" t="s">
        <v>334</v>
      </c>
      <c r="AT225" s="227" t="s">
        <v>217</v>
      </c>
      <c r="AU225" s="227" t="s">
        <v>85</v>
      </c>
      <c r="AY225" s="20" t="s">
        <v>214</v>
      </c>
      <c r="BE225" s="228">
        <f>IF(N225="základní",J225,0)</f>
        <v>0</v>
      </c>
      <c r="BF225" s="228">
        <f>IF(N225="snížená",J225,0)</f>
        <v>0</v>
      </c>
      <c r="BG225" s="228">
        <f>IF(N225="zákl. přenesená",J225,0)</f>
        <v>0</v>
      </c>
      <c r="BH225" s="228">
        <f>IF(N225="sníž. přenesená",J225,0)</f>
        <v>0</v>
      </c>
      <c r="BI225" s="228">
        <f>IF(N225="nulová",J225,0)</f>
        <v>0</v>
      </c>
      <c r="BJ225" s="20" t="s">
        <v>83</v>
      </c>
      <c r="BK225" s="228">
        <f>ROUND(I225*H225,2)</f>
        <v>0</v>
      </c>
      <c r="BL225" s="20" t="s">
        <v>334</v>
      </c>
      <c r="BM225" s="227" t="s">
        <v>1527</v>
      </c>
    </row>
    <row r="226" s="2" customFormat="1">
      <c r="A226" s="42"/>
      <c r="B226" s="43"/>
      <c r="C226" s="44"/>
      <c r="D226" s="229" t="s">
        <v>223</v>
      </c>
      <c r="E226" s="44"/>
      <c r="F226" s="230" t="s">
        <v>1528</v>
      </c>
      <c r="G226" s="44"/>
      <c r="H226" s="44"/>
      <c r="I226" s="231"/>
      <c r="J226" s="44"/>
      <c r="K226" s="44"/>
      <c r="L226" s="48"/>
      <c r="M226" s="232"/>
      <c r="N226" s="233"/>
      <c r="O226" s="88"/>
      <c r="P226" s="88"/>
      <c r="Q226" s="88"/>
      <c r="R226" s="88"/>
      <c r="S226" s="88"/>
      <c r="T226" s="89"/>
      <c r="U226" s="42"/>
      <c r="V226" s="42"/>
      <c r="W226" s="42"/>
      <c r="X226" s="42"/>
      <c r="Y226" s="42"/>
      <c r="Z226" s="42"/>
      <c r="AA226" s="42"/>
      <c r="AB226" s="42"/>
      <c r="AC226" s="42"/>
      <c r="AD226" s="42"/>
      <c r="AE226" s="42"/>
      <c r="AT226" s="20" t="s">
        <v>223</v>
      </c>
      <c r="AU226" s="20" t="s">
        <v>85</v>
      </c>
    </row>
    <row r="227" s="12" customFormat="1" ht="22.8" customHeight="1">
      <c r="A227" s="12"/>
      <c r="B227" s="200"/>
      <c r="C227" s="201"/>
      <c r="D227" s="202" t="s">
        <v>75</v>
      </c>
      <c r="E227" s="214" t="s">
        <v>1209</v>
      </c>
      <c r="F227" s="214" t="s">
        <v>1210</v>
      </c>
      <c r="G227" s="201"/>
      <c r="H227" s="201"/>
      <c r="I227" s="204"/>
      <c r="J227" s="215">
        <f>BK227</f>
        <v>0</v>
      </c>
      <c r="K227" s="201"/>
      <c r="L227" s="206"/>
      <c r="M227" s="207"/>
      <c r="N227" s="208"/>
      <c r="O227" s="208"/>
      <c r="P227" s="209">
        <f>SUM(P228:P232)</f>
        <v>0</v>
      </c>
      <c r="Q227" s="208"/>
      <c r="R227" s="209">
        <f>SUM(R228:R232)</f>
        <v>0.095599999999999991</v>
      </c>
      <c r="S227" s="208"/>
      <c r="T227" s="210">
        <f>SUM(T228:T232)</f>
        <v>0.038239999999999996</v>
      </c>
      <c r="U227" s="12"/>
      <c r="V227" s="12"/>
      <c r="W227" s="12"/>
      <c r="X227" s="12"/>
      <c r="Y227" s="12"/>
      <c r="Z227" s="12"/>
      <c r="AA227" s="12"/>
      <c r="AB227" s="12"/>
      <c r="AC227" s="12"/>
      <c r="AD227" s="12"/>
      <c r="AE227" s="12"/>
      <c r="AR227" s="211" t="s">
        <v>85</v>
      </c>
      <c r="AT227" s="212" t="s">
        <v>75</v>
      </c>
      <c r="AU227" s="212" t="s">
        <v>83</v>
      </c>
      <c r="AY227" s="211" t="s">
        <v>214</v>
      </c>
      <c r="BK227" s="213">
        <f>SUM(BK228:BK232)</f>
        <v>0</v>
      </c>
    </row>
    <row r="228" s="2" customFormat="1" ht="24.15" customHeight="1">
      <c r="A228" s="42"/>
      <c r="B228" s="43"/>
      <c r="C228" s="216" t="s">
        <v>459</v>
      </c>
      <c r="D228" s="216" t="s">
        <v>217</v>
      </c>
      <c r="E228" s="217" t="s">
        <v>1211</v>
      </c>
      <c r="F228" s="218" t="s">
        <v>1212</v>
      </c>
      <c r="G228" s="219" t="s">
        <v>280</v>
      </c>
      <c r="H228" s="220">
        <v>95.599999999999994</v>
      </c>
      <c r="I228" s="221"/>
      <c r="J228" s="222">
        <f>ROUND(I228*H228,2)</f>
        <v>0</v>
      </c>
      <c r="K228" s="218" t="s">
        <v>221</v>
      </c>
      <c r="L228" s="48"/>
      <c r="M228" s="223" t="s">
        <v>32</v>
      </c>
      <c r="N228" s="224" t="s">
        <v>47</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334</v>
      </c>
      <c r="AT228" s="227" t="s">
        <v>217</v>
      </c>
      <c r="AU228" s="227" t="s">
        <v>85</v>
      </c>
      <c r="AY228" s="20" t="s">
        <v>214</v>
      </c>
      <c r="BE228" s="228">
        <f>IF(N228="základní",J228,0)</f>
        <v>0</v>
      </c>
      <c r="BF228" s="228">
        <f>IF(N228="snížená",J228,0)</f>
        <v>0</v>
      </c>
      <c r="BG228" s="228">
        <f>IF(N228="zákl. přenesená",J228,0)</f>
        <v>0</v>
      </c>
      <c r="BH228" s="228">
        <f>IF(N228="sníž. přenesená",J228,0)</f>
        <v>0</v>
      </c>
      <c r="BI228" s="228">
        <f>IF(N228="nulová",J228,0)</f>
        <v>0</v>
      </c>
      <c r="BJ228" s="20" t="s">
        <v>83</v>
      </c>
      <c r="BK228" s="228">
        <f>ROUND(I228*H228,2)</f>
        <v>0</v>
      </c>
      <c r="BL228" s="20" t="s">
        <v>334</v>
      </c>
      <c r="BM228" s="227" t="s">
        <v>1529</v>
      </c>
    </row>
    <row r="229" s="2" customFormat="1">
      <c r="A229" s="42"/>
      <c r="B229" s="43"/>
      <c r="C229" s="44"/>
      <c r="D229" s="229" t="s">
        <v>223</v>
      </c>
      <c r="E229" s="44"/>
      <c r="F229" s="230" t="s">
        <v>1214</v>
      </c>
      <c r="G229" s="44"/>
      <c r="H229" s="44"/>
      <c r="I229" s="231"/>
      <c r="J229" s="44"/>
      <c r="K229" s="44"/>
      <c r="L229" s="48"/>
      <c r="M229" s="232"/>
      <c r="N229" s="233"/>
      <c r="O229" s="88"/>
      <c r="P229" s="88"/>
      <c r="Q229" s="88"/>
      <c r="R229" s="88"/>
      <c r="S229" s="88"/>
      <c r="T229" s="89"/>
      <c r="U229" s="42"/>
      <c r="V229" s="42"/>
      <c r="W229" s="42"/>
      <c r="X229" s="42"/>
      <c r="Y229" s="42"/>
      <c r="Z229" s="42"/>
      <c r="AA229" s="42"/>
      <c r="AB229" s="42"/>
      <c r="AC229" s="42"/>
      <c r="AD229" s="42"/>
      <c r="AE229" s="42"/>
      <c r="AT229" s="20" t="s">
        <v>223</v>
      </c>
      <c r="AU229" s="20" t="s">
        <v>85</v>
      </c>
    </row>
    <row r="230" s="2" customFormat="1" ht="16.5" customHeight="1">
      <c r="A230" s="42"/>
      <c r="B230" s="43"/>
      <c r="C230" s="268" t="s">
        <v>465</v>
      </c>
      <c r="D230" s="268" t="s">
        <v>302</v>
      </c>
      <c r="E230" s="269" t="s">
        <v>1216</v>
      </c>
      <c r="F230" s="270" t="s">
        <v>1217</v>
      </c>
      <c r="G230" s="271" t="s">
        <v>1218</v>
      </c>
      <c r="H230" s="272">
        <v>95.599999999999994</v>
      </c>
      <c r="I230" s="273"/>
      <c r="J230" s="274">
        <f>ROUND(I230*H230,2)</f>
        <v>0</v>
      </c>
      <c r="K230" s="270" t="s">
        <v>221</v>
      </c>
      <c r="L230" s="275"/>
      <c r="M230" s="276" t="s">
        <v>32</v>
      </c>
      <c r="N230" s="277" t="s">
        <v>47</v>
      </c>
      <c r="O230" s="88"/>
      <c r="P230" s="225">
        <f>O230*H230</f>
        <v>0</v>
      </c>
      <c r="Q230" s="225">
        <v>0.001</v>
      </c>
      <c r="R230" s="225">
        <f>Q230*H230</f>
        <v>0.095599999999999991</v>
      </c>
      <c r="S230" s="225">
        <v>0</v>
      </c>
      <c r="T230" s="226">
        <f>S230*H230</f>
        <v>0</v>
      </c>
      <c r="U230" s="42"/>
      <c r="V230" s="42"/>
      <c r="W230" s="42"/>
      <c r="X230" s="42"/>
      <c r="Y230" s="42"/>
      <c r="Z230" s="42"/>
      <c r="AA230" s="42"/>
      <c r="AB230" s="42"/>
      <c r="AC230" s="42"/>
      <c r="AD230" s="42"/>
      <c r="AE230" s="42"/>
      <c r="AR230" s="227" t="s">
        <v>426</v>
      </c>
      <c r="AT230" s="227" t="s">
        <v>302</v>
      </c>
      <c r="AU230" s="227" t="s">
        <v>85</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334</v>
      </c>
      <c r="BM230" s="227" t="s">
        <v>1530</v>
      </c>
    </row>
    <row r="231" s="2" customFormat="1" ht="37.8" customHeight="1">
      <c r="A231" s="42"/>
      <c r="B231" s="43"/>
      <c r="C231" s="216" t="s">
        <v>470</v>
      </c>
      <c r="D231" s="216" t="s">
        <v>217</v>
      </c>
      <c r="E231" s="217" t="s">
        <v>1531</v>
      </c>
      <c r="F231" s="218" t="s">
        <v>1532</v>
      </c>
      <c r="G231" s="219" t="s">
        <v>280</v>
      </c>
      <c r="H231" s="220">
        <v>95.599999999999994</v>
      </c>
      <c r="I231" s="221"/>
      <c r="J231" s="222">
        <f>ROUND(I231*H231,2)</f>
        <v>0</v>
      </c>
      <c r="K231" s="218" t="s">
        <v>221</v>
      </c>
      <c r="L231" s="48"/>
      <c r="M231" s="223" t="s">
        <v>32</v>
      </c>
      <c r="N231" s="224" t="s">
        <v>47</v>
      </c>
      <c r="O231" s="88"/>
      <c r="P231" s="225">
        <f>O231*H231</f>
        <v>0</v>
      </c>
      <c r="Q231" s="225">
        <v>0</v>
      </c>
      <c r="R231" s="225">
        <f>Q231*H231</f>
        <v>0</v>
      </c>
      <c r="S231" s="225">
        <v>0.00040000000000000002</v>
      </c>
      <c r="T231" s="226">
        <f>S231*H231</f>
        <v>0.038239999999999996</v>
      </c>
      <c r="U231" s="42"/>
      <c r="V231" s="42"/>
      <c r="W231" s="42"/>
      <c r="X231" s="42"/>
      <c r="Y231" s="42"/>
      <c r="Z231" s="42"/>
      <c r="AA231" s="42"/>
      <c r="AB231" s="42"/>
      <c r="AC231" s="42"/>
      <c r="AD231" s="42"/>
      <c r="AE231" s="42"/>
      <c r="AR231" s="227" t="s">
        <v>334</v>
      </c>
      <c r="AT231" s="227" t="s">
        <v>217</v>
      </c>
      <c r="AU231" s="227" t="s">
        <v>85</v>
      </c>
      <c r="AY231" s="20" t="s">
        <v>214</v>
      </c>
      <c r="BE231" s="228">
        <f>IF(N231="základní",J231,0)</f>
        <v>0</v>
      </c>
      <c r="BF231" s="228">
        <f>IF(N231="snížená",J231,0)</f>
        <v>0</v>
      </c>
      <c r="BG231" s="228">
        <f>IF(N231="zákl. přenesená",J231,0)</f>
        <v>0</v>
      </c>
      <c r="BH231" s="228">
        <f>IF(N231="sníž. přenesená",J231,0)</f>
        <v>0</v>
      </c>
      <c r="BI231" s="228">
        <f>IF(N231="nulová",J231,0)</f>
        <v>0</v>
      </c>
      <c r="BJ231" s="20" t="s">
        <v>83</v>
      </c>
      <c r="BK231" s="228">
        <f>ROUND(I231*H231,2)</f>
        <v>0</v>
      </c>
      <c r="BL231" s="20" t="s">
        <v>334</v>
      </c>
      <c r="BM231" s="227" t="s">
        <v>1533</v>
      </c>
    </row>
    <row r="232" s="2" customFormat="1">
      <c r="A232" s="42"/>
      <c r="B232" s="43"/>
      <c r="C232" s="44"/>
      <c r="D232" s="229" t="s">
        <v>223</v>
      </c>
      <c r="E232" s="44"/>
      <c r="F232" s="230" t="s">
        <v>1534</v>
      </c>
      <c r="G232" s="44"/>
      <c r="H232" s="44"/>
      <c r="I232" s="231"/>
      <c r="J232" s="44"/>
      <c r="K232" s="44"/>
      <c r="L232" s="48"/>
      <c r="M232" s="232"/>
      <c r="N232" s="233"/>
      <c r="O232" s="88"/>
      <c r="P232" s="88"/>
      <c r="Q232" s="88"/>
      <c r="R232" s="88"/>
      <c r="S232" s="88"/>
      <c r="T232" s="89"/>
      <c r="U232" s="42"/>
      <c r="V232" s="42"/>
      <c r="W232" s="42"/>
      <c r="X232" s="42"/>
      <c r="Y232" s="42"/>
      <c r="Z232" s="42"/>
      <c r="AA232" s="42"/>
      <c r="AB232" s="42"/>
      <c r="AC232" s="42"/>
      <c r="AD232" s="42"/>
      <c r="AE232" s="42"/>
      <c r="AT232" s="20" t="s">
        <v>223</v>
      </c>
      <c r="AU232" s="20" t="s">
        <v>85</v>
      </c>
    </row>
    <row r="233" s="12" customFormat="1" ht="22.8" customHeight="1">
      <c r="A233" s="12"/>
      <c r="B233" s="200"/>
      <c r="C233" s="201"/>
      <c r="D233" s="202" t="s">
        <v>75</v>
      </c>
      <c r="E233" s="214" t="s">
        <v>563</v>
      </c>
      <c r="F233" s="214" t="s">
        <v>564</v>
      </c>
      <c r="G233" s="201"/>
      <c r="H233" s="201"/>
      <c r="I233" s="204"/>
      <c r="J233" s="215">
        <f>BK233</f>
        <v>0</v>
      </c>
      <c r="K233" s="201"/>
      <c r="L233" s="206"/>
      <c r="M233" s="207"/>
      <c r="N233" s="208"/>
      <c r="O233" s="208"/>
      <c r="P233" s="209">
        <f>SUM(P234:P261)</f>
        <v>0</v>
      </c>
      <c r="Q233" s="208"/>
      <c r="R233" s="209">
        <f>SUM(R234:R261)</f>
        <v>4.7645873400000003</v>
      </c>
      <c r="S233" s="208"/>
      <c r="T233" s="210">
        <f>SUM(T234:T261)</f>
        <v>1.7249999999999999</v>
      </c>
      <c r="U233" s="12"/>
      <c r="V233" s="12"/>
      <c r="W233" s="12"/>
      <c r="X233" s="12"/>
      <c r="Y233" s="12"/>
      <c r="Z233" s="12"/>
      <c r="AA233" s="12"/>
      <c r="AB233" s="12"/>
      <c r="AC233" s="12"/>
      <c r="AD233" s="12"/>
      <c r="AE233" s="12"/>
      <c r="AR233" s="211" t="s">
        <v>85</v>
      </c>
      <c r="AT233" s="212" t="s">
        <v>75</v>
      </c>
      <c r="AU233" s="212" t="s">
        <v>83</v>
      </c>
      <c r="AY233" s="211" t="s">
        <v>214</v>
      </c>
      <c r="BK233" s="213">
        <f>SUM(BK234:BK261)</f>
        <v>0</v>
      </c>
    </row>
    <row r="234" s="2" customFormat="1" ht="37.8" customHeight="1">
      <c r="A234" s="42"/>
      <c r="B234" s="43"/>
      <c r="C234" s="216" t="s">
        <v>477</v>
      </c>
      <c r="D234" s="216" t="s">
        <v>217</v>
      </c>
      <c r="E234" s="217" t="s">
        <v>566</v>
      </c>
      <c r="F234" s="218" t="s">
        <v>567</v>
      </c>
      <c r="G234" s="219" t="s">
        <v>220</v>
      </c>
      <c r="H234" s="220">
        <v>1.966</v>
      </c>
      <c r="I234" s="221"/>
      <c r="J234" s="222">
        <f>ROUND(I234*H234,2)</f>
        <v>0</v>
      </c>
      <c r="K234" s="218" t="s">
        <v>221</v>
      </c>
      <c r="L234" s="48"/>
      <c r="M234" s="223" t="s">
        <v>32</v>
      </c>
      <c r="N234" s="224" t="s">
        <v>47</v>
      </c>
      <c r="O234" s="88"/>
      <c r="P234" s="225">
        <f>O234*H234</f>
        <v>0</v>
      </c>
      <c r="Q234" s="225">
        <v>0.00122</v>
      </c>
      <c r="R234" s="225">
        <f>Q234*H234</f>
        <v>0.0023985199999999999</v>
      </c>
      <c r="S234" s="225">
        <v>0</v>
      </c>
      <c r="T234" s="226">
        <f>S234*H234</f>
        <v>0</v>
      </c>
      <c r="U234" s="42"/>
      <c r="V234" s="42"/>
      <c r="W234" s="42"/>
      <c r="X234" s="42"/>
      <c r="Y234" s="42"/>
      <c r="Z234" s="42"/>
      <c r="AA234" s="42"/>
      <c r="AB234" s="42"/>
      <c r="AC234" s="42"/>
      <c r="AD234" s="42"/>
      <c r="AE234" s="42"/>
      <c r="AR234" s="227" t="s">
        <v>334</v>
      </c>
      <c r="AT234" s="227" t="s">
        <v>217</v>
      </c>
      <c r="AU234" s="227" t="s">
        <v>85</v>
      </c>
      <c r="AY234" s="20" t="s">
        <v>214</v>
      </c>
      <c r="BE234" s="228">
        <f>IF(N234="základní",J234,0)</f>
        <v>0</v>
      </c>
      <c r="BF234" s="228">
        <f>IF(N234="snížená",J234,0)</f>
        <v>0</v>
      </c>
      <c r="BG234" s="228">
        <f>IF(N234="zákl. přenesená",J234,0)</f>
        <v>0</v>
      </c>
      <c r="BH234" s="228">
        <f>IF(N234="sníž. přenesená",J234,0)</f>
        <v>0</v>
      </c>
      <c r="BI234" s="228">
        <f>IF(N234="nulová",J234,0)</f>
        <v>0</v>
      </c>
      <c r="BJ234" s="20" t="s">
        <v>83</v>
      </c>
      <c r="BK234" s="228">
        <f>ROUND(I234*H234,2)</f>
        <v>0</v>
      </c>
      <c r="BL234" s="20" t="s">
        <v>334</v>
      </c>
      <c r="BM234" s="227" t="s">
        <v>1535</v>
      </c>
    </row>
    <row r="235" s="2" customFormat="1">
      <c r="A235" s="42"/>
      <c r="B235" s="43"/>
      <c r="C235" s="44"/>
      <c r="D235" s="229" t="s">
        <v>223</v>
      </c>
      <c r="E235" s="44"/>
      <c r="F235" s="230" t="s">
        <v>569</v>
      </c>
      <c r="G235" s="44"/>
      <c r="H235" s="44"/>
      <c r="I235" s="231"/>
      <c r="J235" s="44"/>
      <c r="K235" s="44"/>
      <c r="L235" s="48"/>
      <c r="M235" s="232"/>
      <c r="N235" s="233"/>
      <c r="O235" s="88"/>
      <c r="P235" s="88"/>
      <c r="Q235" s="88"/>
      <c r="R235" s="88"/>
      <c r="S235" s="88"/>
      <c r="T235" s="89"/>
      <c r="U235" s="42"/>
      <c r="V235" s="42"/>
      <c r="W235" s="42"/>
      <c r="X235" s="42"/>
      <c r="Y235" s="42"/>
      <c r="Z235" s="42"/>
      <c r="AA235" s="42"/>
      <c r="AB235" s="42"/>
      <c r="AC235" s="42"/>
      <c r="AD235" s="42"/>
      <c r="AE235" s="42"/>
      <c r="AT235" s="20" t="s">
        <v>223</v>
      </c>
      <c r="AU235" s="20" t="s">
        <v>85</v>
      </c>
    </row>
    <row r="236" s="14" customFormat="1">
      <c r="A236" s="14"/>
      <c r="B236" s="245"/>
      <c r="C236" s="246"/>
      <c r="D236" s="236" t="s">
        <v>225</v>
      </c>
      <c r="E236" s="247" t="s">
        <v>32</v>
      </c>
      <c r="F236" s="248" t="s">
        <v>1536</v>
      </c>
      <c r="G236" s="246"/>
      <c r="H236" s="249">
        <v>1.966</v>
      </c>
      <c r="I236" s="250"/>
      <c r="J236" s="246"/>
      <c r="K236" s="246"/>
      <c r="L236" s="251"/>
      <c r="M236" s="252"/>
      <c r="N236" s="253"/>
      <c r="O236" s="253"/>
      <c r="P236" s="253"/>
      <c r="Q236" s="253"/>
      <c r="R236" s="253"/>
      <c r="S236" s="253"/>
      <c r="T236" s="254"/>
      <c r="U236" s="14"/>
      <c r="V236" s="14"/>
      <c r="W236" s="14"/>
      <c r="X236" s="14"/>
      <c r="Y236" s="14"/>
      <c r="Z236" s="14"/>
      <c r="AA236" s="14"/>
      <c r="AB236" s="14"/>
      <c r="AC236" s="14"/>
      <c r="AD236" s="14"/>
      <c r="AE236" s="14"/>
      <c r="AT236" s="255" t="s">
        <v>225</v>
      </c>
      <c r="AU236" s="255" t="s">
        <v>85</v>
      </c>
      <c r="AV236" s="14" t="s">
        <v>85</v>
      </c>
      <c r="AW236" s="14" t="s">
        <v>38</v>
      </c>
      <c r="AX236" s="14" t="s">
        <v>83</v>
      </c>
      <c r="AY236" s="255" t="s">
        <v>214</v>
      </c>
    </row>
    <row r="237" s="2" customFormat="1" ht="49.05" customHeight="1">
      <c r="A237" s="42"/>
      <c r="B237" s="43"/>
      <c r="C237" s="216" t="s">
        <v>486</v>
      </c>
      <c r="D237" s="216" t="s">
        <v>217</v>
      </c>
      <c r="E237" s="217" t="s">
        <v>1537</v>
      </c>
      <c r="F237" s="218" t="s">
        <v>1538</v>
      </c>
      <c r="G237" s="219" t="s">
        <v>230</v>
      </c>
      <c r="H237" s="220">
        <v>115</v>
      </c>
      <c r="I237" s="221"/>
      <c r="J237" s="222">
        <f>ROUND(I237*H237,2)</f>
        <v>0</v>
      </c>
      <c r="K237" s="218" t="s">
        <v>221</v>
      </c>
      <c r="L237" s="48"/>
      <c r="M237" s="223" t="s">
        <v>32</v>
      </c>
      <c r="N237" s="224" t="s">
        <v>47</v>
      </c>
      <c r="O237" s="88"/>
      <c r="P237" s="225">
        <f>O237*H237</f>
        <v>0</v>
      </c>
      <c r="Q237" s="225">
        <v>0.01423</v>
      </c>
      <c r="R237" s="225">
        <f>Q237*H237</f>
        <v>1.63645</v>
      </c>
      <c r="S237" s="225">
        <v>0</v>
      </c>
      <c r="T237" s="226">
        <f>S237*H237</f>
        <v>0</v>
      </c>
      <c r="U237" s="42"/>
      <c r="V237" s="42"/>
      <c r="W237" s="42"/>
      <c r="X237" s="42"/>
      <c r="Y237" s="42"/>
      <c r="Z237" s="42"/>
      <c r="AA237" s="42"/>
      <c r="AB237" s="42"/>
      <c r="AC237" s="42"/>
      <c r="AD237" s="42"/>
      <c r="AE237" s="42"/>
      <c r="AR237" s="227" t="s">
        <v>334</v>
      </c>
      <c r="AT237" s="227" t="s">
        <v>217</v>
      </c>
      <c r="AU237" s="227" t="s">
        <v>85</v>
      </c>
      <c r="AY237" s="20" t="s">
        <v>214</v>
      </c>
      <c r="BE237" s="228">
        <f>IF(N237="základní",J237,0)</f>
        <v>0</v>
      </c>
      <c r="BF237" s="228">
        <f>IF(N237="snížená",J237,0)</f>
        <v>0</v>
      </c>
      <c r="BG237" s="228">
        <f>IF(N237="zákl. přenesená",J237,0)</f>
        <v>0</v>
      </c>
      <c r="BH237" s="228">
        <f>IF(N237="sníž. přenesená",J237,0)</f>
        <v>0</v>
      </c>
      <c r="BI237" s="228">
        <f>IF(N237="nulová",J237,0)</f>
        <v>0</v>
      </c>
      <c r="BJ237" s="20" t="s">
        <v>83</v>
      </c>
      <c r="BK237" s="228">
        <f>ROUND(I237*H237,2)</f>
        <v>0</v>
      </c>
      <c r="BL237" s="20" t="s">
        <v>334</v>
      </c>
      <c r="BM237" s="227" t="s">
        <v>1539</v>
      </c>
    </row>
    <row r="238" s="2" customFormat="1">
      <c r="A238" s="42"/>
      <c r="B238" s="43"/>
      <c r="C238" s="44"/>
      <c r="D238" s="229" t="s">
        <v>223</v>
      </c>
      <c r="E238" s="44"/>
      <c r="F238" s="230" t="s">
        <v>1540</v>
      </c>
      <c r="G238" s="44"/>
      <c r="H238" s="44"/>
      <c r="I238" s="231"/>
      <c r="J238" s="44"/>
      <c r="K238" s="44"/>
      <c r="L238" s="48"/>
      <c r="M238" s="232"/>
      <c r="N238" s="233"/>
      <c r="O238" s="88"/>
      <c r="P238" s="88"/>
      <c r="Q238" s="88"/>
      <c r="R238" s="88"/>
      <c r="S238" s="88"/>
      <c r="T238" s="89"/>
      <c r="U238" s="42"/>
      <c r="V238" s="42"/>
      <c r="W238" s="42"/>
      <c r="X238" s="42"/>
      <c r="Y238" s="42"/>
      <c r="Z238" s="42"/>
      <c r="AA238" s="42"/>
      <c r="AB238" s="42"/>
      <c r="AC238" s="42"/>
      <c r="AD238" s="42"/>
      <c r="AE238" s="42"/>
      <c r="AT238" s="20" t="s">
        <v>223</v>
      </c>
      <c r="AU238" s="20" t="s">
        <v>85</v>
      </c>
    </row>
    <row r="239" s="13" customFormat="1">
      <c r="A239" s="13"/>
      <c r="B239" s="234"/>
      <c r="C239" s="235"/>
      <c r="D239" s="236" t="s">
        <v>225</v>
      </c>
      <c r="E239" s="237" t="s">
        <v>32</v>
      </c>
      <c r="F239" s="238" t="s">
        <v>1449</v>
      </c>
      <c r="G239" s="235"/>
      <c r="H239" s="237" t="s">
        <v>32</v>
      </c>
      <c r="I239" s="239"/>
      <c r="J239" s="235"/>
      <c r="K239" s="235"/>
      <c r="L239" s="240"/>
      <c r="M239" s="241"/>
      <c r="N239" s="242"/>
      <c r="O239" s="242"/>
      <c r="P239" s="242"/>
      <c r="Q239" s="242"/>
      <c r="R239" s="242"/>
      <c r="S239" s="242"/>
      <c r="T239" s="243"/>
      <c r="U239" s="13"/>
      <c r="V239" s="13"/>
      <c r="W239" s="13"/>
      <c r="X239" s="13"/>
      <c r="Y239" s="13"/>
      <c r="Z239" s="13"/>
      <c r="AA239" s="13"/>
      <c r="AB239" s="13"/>
      <c r="AC239" s="13"/>
      <c r="AD239" s="13"/>
      <c r="AE239" s="13"/>
      <c r="AT239" s="244" t="s">
        <v>225</v>
      </c>
      <c r="AU239" s="244" t="s">
        <v>85</v>
      </c>
      <c r="AV239" s="13" t="s">
        <v>83</v>
      </c>
      <c r="AW239" s="13" t="s">
        <v>38</v>
      </c>
      <c r="AX239" s="13" t="s">
        <v>76</v>
      </c>
      <c r="AY239" s="244" t="s">
        <v>214</v>
      </c>
    </row>
    <row r="240" s="14" customFormat="1">
      <c r="A240" s="14"/>
      <c r="B240" s="245"/>
      <c r="C240" s="246"/>
      <c r="D240" s="236" t="s">
        <v>225</v>
      </c>
      <c r="E240" s="247" t="s">
        <v>32</v>
      </c>
      <c r="F240" s="248" t="s">
        <v>1425</v>
      </c>
      <c r="G240" s="246"/>
      <c r="H240" s="249">
        <v>52</v>
      </c>
      <c r="I240" s="250"/>
      <c r="J240" s="246"/>
      <c r="K240" s="246"/>
      <c r="L240" s="251"/>
      <c r="M240" s="252"/>
      <c r="N240" s="253"/>
      <c r="O240" s="253"/>
      <c r="P240" s="253"/>
      <c r="Q240" s="253"/>
      <c r="R240" s="253"/>
      <c r="S240" s="253"/>
      <c r="T240" s="254"/>
      <c r="U240" s="14"/>
      <c r="V240" s="14"/>
      <c r="W240" s="14"/>
      <c r="X240" s="14"/>
      <c r="Y240" s="14"/>
      <c r="Z240" s="14"/>
      <c r="AA240" s="14"/>
      <c r="AB240" s="14"/>
      <c r="AC240" s="14"/>
      <c r="AD240" s="14"/>
      <c r="AE240" s="14"/>
      <c r="AT240" s="255" t="s">
        <v>225</v>
      </c>
      <c r="AU240" s="255" t="s">
        <v>85</v>
      </c>
      <c r="AV240" s="14" t="s">
        <v>85</v>
      </c>
      <c r="AW240" s="14" t="s">
        <v>38</v>
      </c>
      <c r="AX240" s="14" t="s">
        <v>76</v>
      </c>
      <c r="AY240" s="255" t="s">
        <v>214</v>
      </c>
    </row>
    <row r="241" s="14" customFormat="1">
      <c r="A241" s="14"/>
      <c r="B241" s="245"/>
      <c r="C241" s="246"/>
      <c r="D241" s="236" t="s">
        <v>225</v>
      </c>
      <c r="E241" s="247" t="s">
        <v>32</v>
      </c>
      <c r="F241" s="248" t="s">
        <v>1426</v>
      </c>
      <c r="G241" s="246"/>
      <c r="H241" s="249">
        <v>63</v>
      </c>
      <c r="I241" s="250"/>
      <c r="J241" s="246"/>
      <c r="K241" s="246"/>
      <c r="L241" s="251"/>
      <c r="M241" s="252"/>
      <c r="N241" s="253"/>
      <c r="O241" s="253"/>
      <c r="P241" s="253"/>
      <c r="Q241" s="253"/>
      <c r="R241" s="253"/>
      <c r="S241" s="253"/>
      <c r="T241" s="254"/>
      <c r="U241" s="14"/>
      <c r="V241" s="14"/>
      <c r="W241" s="14"/>
      <c r="X241" s="14"/>
      <c r="Y241" s="14"/>
      <c r="Z241" s="14"/>
      <c r="AA241" s="14"/>
      <c r="AB241" s="14"/>
      <c r="AC241" s="14"/>
      <c r="AD241" s="14"/>
      <c r="AE241" s="14"/>
      <c r="AT241" s="255" t="s">
        <v>225</v>
      </c>
      <c r="AU241" s="255" t="s">
        <v>85</v>
      </c>
      <c r="AV241" s="14" t="s">
        <v>85</v>
      </c>
      <c r="AW241" s="14" t="s">
        <v>38</v>
      </c>
      <c r="AX241" s="14" t="s">
        <v>76</v>
      </c>
      <c r="AY241" s="255" t="s">
        <v>214</v>
      </c>
    </row>
    <row r="242" s="15" customFormat="1">
      <c r="A242" s="15"/>
      <c r="B242" s="256"/>
      <c r="C242" s="257"/>
      <c r="D242" s="236" t="s">
        <v>225</v>
      </c>
      <c r="E242" s="258" t="s">
        <v>32</v>
      </c>
      <c r="F242" s="259" t="s">
        <v>256</v>
      </c>
      <c r="G242" s="257"/>
      <c r="H242" s="260">
        <v>115</v>
      </c>
      <c r="I242" s="261"/>
      <c r="J242" s="257"/>
      <c r="K242" s="257"/>
      <c r="L242" s="262"/>
      <c r="M242" s="263"/>
      <c r="N242" s="264"/>
      <c r="O242" s="264"/>
      <c r="P242" s="264"/>
      <c r="Q242" s="264"/>
      <c r="R242" s="264"/>
      <c r="S242" s="264"/>
      <c r="T242" s="265"/>
      <c r="U242" s="15"/>
      <c r="V242" s="15"/>
      <c r="W242" s="15"/>
      <c r="X242" s="15"/>
      <c r="Y242" s="15"/>
      <c r="Z242" s="15"/>
      <c r="AA242" s="15"/>
      <c r="AB242" s="15"/>
      <c r="AC242" s="15"/>
      <c r="AD242" s="15"/>
      <c r="AE242" s="15"/>
      <c r="AT242" s="266" t="s">
        <v>225</v>
      </c>
      <c r="AU242" s="266" t="s">
        <v>85</v>
      </c>
      <c r="AV242" s="15" t="s">
        <v>215</v>
      </c>
      <c r="AW242" s="15" t="s">
        <v>38</v>
      </c>
      <c r="AX242" s="15" t="s">
        <v>83</v>
      </c>
      <c r="AY242" s="266" t="s">
        <v>214</v>
      </c>
    </row>
    <row r="243" s="2" customFormat="1" ht="49.05" customHeight="1">
      <c r="A243" s="42"/>
      <c r="B243" s="43"/>
      <c r="C243" s="216" t="s">
        <v>492</v>
      </c>
      <c r="D243" s="216" t="s">
        <v>217</v>
      </c>
      <c r="E243" s="217" t="s">
        <v>1541</v>
      </c>
      <c r="F243" s="218" t="s">
        <v>1542</v>
      </c>
      <c r="G243" s="219" t="s">
        <v>230</v>
      </c>
      <c r="H243" s="220">
        <v>115</v>
      </c>
      <c r="I243" s="221"/>
      <c r="J243" s="222">
        <f>ROUND(I243*H243,2)</f>
        <v>0</v>
      </c>
      <c r="K243" s="218" t="s">
        <v>221</v>
      </c>
      <c r="L243" s="48"/>
      <c r="M243" s="223" t="s">
        <v>32</v>
      </c>
      <c r="N243" s="224" t="s">
        <v>47</v>
      </c>
      <c r="O243" s="88"/>
      <c r="P243" s="225">
        <f>O243*H243</f>
        <v>0</v>
      </c>
      <c r="Q243" s="225">
        <v>0</v>
      </c>
      <c r="R243" s="225">
        <f>Q243*H243</f>
        <v>0</v>
      </c>
      <c r="S243" s="225">
        <v>0.014999999999999999</v>
      </c>
      <c r="T243" s="226">
        <f>S243*H243</f>
        <v>1.7249999999999999</v>
      </c>
      <c r="U243" s="42"/>
      <c r="V243" s="42"/>
      <c r="W243" s="42"/>
      <c r="X243" s="42"/>
      <c r="Y243" s="42"/>
      <c r="Z243" s="42"/>
      <c r="AA243" s="42"/>
      <c r="AB243" s="42"/>
      <c r="AC243" s="42"/>
      <c r="AD243" s="42"/>
      <c r="AE243" s="42"/>
      <c r="AR243" s="227" t="s">
        <v>334</v>
      </c>
      <c r="AT243" s="227" t="s">
        <v>217</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334</v>
      </c>
      <c r="BM243" s="227" t="s">
        <v>1543</v>
      </c>
    </row>
    <row r="244" s="2" customFormat="1">
      <c r="A244" s="42"/>
      <c r="B244" s="43"/>
      <c r="C244" s="44"/>
      <c r="D244" s="229" t="s">
        <v>223</v>
      </c>
      <c r="E244" s="44"/>
      <c r="F244" s="230" t="s">
        <v>1544</v>
      </c>
      <c r="G244" s="44"/>
      <c r="H244" s="44"/>
      <c r="I244" s="231"/>
      <c r="J244" s="44"/>
      <c r="K244" s="44"/>
      <c r="L244" s="48"/>
      <c r="M244" s="232"/>
      <c r="N244" s="233"/>
      <c r="O244" s="88"/>
      <c r="P244" s="88"/>
      <c r="Q244" s="88"/>
      <c r="R244" s="88"/>
      <c r="S244" s="88"/>
      <c r="T244" s="89"/>
      <c r="U244" s="42"/>
      <c r="V244" s="42"/>
      <c r="W244" s="42"/>
      <c r="X244" s="42"/>
      <c r="Y244" s="42"/>
      <c r="Z244" s="42"/>
      <c r="AA244" s="42"/>
      <c r="AB244" s="42"/>
      <c r="AC244" s="42"/>
      <c r="AD244" s="42"/>
      <c r="AE244" s="42"/>
      <c r="AT244" s="20" t="s">
        <v>223</v>
      </c>
      <c r="AU244" s="20" t="s">
        <v>85</v>
      </c>
    </row>
    <row r="245" s="13" customFormat="1">
      <c r="A245" s="13"/>
      <c r="B245" s="234"/>
      <c r="C245" s="235"/>
      <c r="D245" s="236" t="s">
        <v>225</v>
      </c>
      <c r="E245" s="237" t="s">
        <v>32</v>
      </c>
      <c r="F245" s="238" t="s">
        <v>1449</v>
      </c>
      <c r="G245" s="235"/>
      <c r="H245" s="237" t="s">
        <v>32</v>
      </c>
      <c r="I245" s="239"/>
      <c r="J245" s="235"/>
      <c r="K245" s="235"/>
      <c r="L245" s="240"/>
      <c r="M245" s="241"/>
      <c r="N245" s="242"/>
      <c r="O245" s="242"/>
      <c r="P245" s="242"/>
      <c r="Q245" s="242"/>
      <c r="R245" s="242"/>
      <c r="S245" s="242"/>
      <c r="T245" s="243"/>
      <c r="U245" s="13"/>
      <c r="V245" s="13"/>
      <c r="W245" s="13"/>
      <c r="X245" s="13"/>
      <c r="Y245" s="13"/>
      <c r="Z245" s="13"/>
      <c r="AA245" s="13"/>
      <c r="AB245" s="13"/>
      <c r="AC245" s="13"/>
      <c r="AD245" s="13"/>
      <c r="AE245" s="13"/>
      <c r="AT245" s="244" t="s">
        <v>225</v>
      </c>
      <c r="AU245" s="244" t="s">
        <v>85</v>
      </c>
      <c r="AV245" s="13" t="s">
        <v>83</v>
      </c>
      <c r="AW245" s="13" t="s">
        <v>38</v>
      </c>
      <c r="AX245" s="13" t="s">
        <v>76</v>
      </c>
      <c r="AY245" s="244" t="s">
        <v>214</v>
      </c>
    </row>
    <row r="246" s="14" customFormat="1">
      <c r="A246" s="14"/>
      <c r="B246" s="245"/>
      <c r="C246" s="246"/>
      <c r="D246" s="236" t="s">
        <v>225</v>
      </c>
      <c r="E246" s="247" t="s">
        <v>32</v>
      </c>
      <c r="F246" s="248" t="s">
        <v>1425</v>
      </c>
      <c r="G246" s="246"/>
      <c r="H246" s="249">
        <v>52</v>
      </c>
      <c r="I246" s="250"/>
      <c r="J246" s="246"/>
      <c r="K246" s="246"/>
      <c r="L246" s="251"/>
      <c r="M246" s="252"/>
      <c r="N246" s="253"/>
      <c r="O246" s="253"/>
      <c r="P246" s="253"/>
      <c r="Q246" s="253"/>
      <c r="R246" s="253"/>
      <c r="S246" s="253"/>
      <c r="T246" s="254"/>
      <c r="U246" s="14"/>
      <c r="V246" s="14"/>
      <c r="W246" s="14"/>
      <c r="X246" s="14"/>
      <c r="Y246" s="14"/>
      <c r="Z246" s="14"/>
      <c r="AA246" s="14"/>
      <c r="AB246" s="14"/>
      <c r="AC246" s="14"/>
      <c r="AD246" s="14"/>
      <c r="AE246" s="14"/>
      <c r="AT246" s="255" t="s">
        <v>225</v>
      </c>
      <c r="AU246" s="255" t="s">
        <v>85</v>
      </c>
      <c r="AV246" s="14" t="s">
        <v>85</v>
      </c>
      <c r="AW246" s="14" t="s">
        <v>38</v>
      </c>
      <c r="AX246" s="14" t="s">
        <v>76</v>
      </c>
      <c r="AY246" s="255" t="s">
        <v>214</v>
      </c>
    </row>
    <row r="247" s="14" customFormat="1">
      <c r="A247" s="14"/>
      <c r="B247" s="245"/>
      <c r="C247" s="246"/>
      <c r="D247" s="236" t="s">
        <v>225</v>
      </c>
      <c r="E247" s="247" t="s">
        <v>32</v>
      </c>
      <c r="F247" s="248" t="s">
        <v>1426</v>
      </c>
      <c r="G247" s="246"/>
      <c r="H247" s="249">
        <v>63</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225</v>
      </c>
      <c r="AU247" s="255" t="s">
        <v>85</v>
      </c>
      <c r="AV247" s="14" t="s">
        <v>85</v>
      </c>
      <c r="AW247" s="14" t="s">
        <v>38</v>
      </c>
      <c r="AX247" s="14" t="s">
        <v>76</v>
      </c>
      <c r="AY247" s="255" t="s">
        <v>214</v>
      </c>
    </row>
    <row r="248" s="15" customFormat="1">
      <c r="A248" s="15"/>
      <c r="B248" s="256"/>
      <c r="C248" s="257"/>
      <c r="D248" s="236" t="s">
        <v>225</v>
      </c>
      <c r="E248" s="258" t="s">
        <v>32</v>
      </c>
      <c r="F248" s="259" t="s">
        <v>256</v>
      </c>
      <c r="G248" s="257"/>
      <c r="H248" s="260">
        <v>115</v>
      </c>
      <c r="I248" s="261"/>
      <c r="J248" s="257"/>
      <c r="K248" s="257"/>
      <c r="L248" s="262"/>
      <c r="M248" s="263"/>
      <c r="N248" s="264"/>
      <c r="O248" s="264"/>
      <c r="P248" s="264"/>
      <c r="Q248" s="264"/>
      <c r="R248" s="264"/>
      <c r="S248" s="264"/>
      <c r="T248" s="265"/>
      <c r="U248" s="15"/>
      <c r="V248" s="15"/>
      <c r="W248" s="15"/>
      <c r="X248" s="15"/>
      <c r="Y248" s="15"/>
      <c r="Z248" s="15"/>
      <c r="AA248" s="15"/>
      <c r="AB248" s="15"/>
      <c r="AC248" s="15"/>
      <c r="AD248" s="15"/>
      <c r="AE248" s="15"/>
      <c r="AT248" s="266" t="s">
        <v>225</v>
      </c>
      <c r="AU248" s="266" t="s">
        <v>85</v>
      </c>
      <c r="AV248" s="15" t="s">
        <v>215</v>
      </c>
      <c r="AW248" s="15" t="s">
        <v>38</v>
      </c>
      <c r="AX248" s="15" t="s">
        <v>83</v>
      </c>
      <c r="AY248" s="266" t="s">
        <v>214</v>
      </c>
    </row>
    <row r="249" s="2" customFormat="1" ht="44.25" customHeight="1">
      <c r="A249" s="42"/>
      <c r="B249" s="43"/>
      <c r="C249" s="216" t="s">
        <v>497</v>
      </c>
      <c r="D249" s="216" t="s">
        <v>217</v>
      </c>
      <c r="E249" s="217" t="s">
        <v>1545</v>
      </c>
      <c r="F249" s="218" t="s">
        <v>1546</v>
      </c>
      <c r="G249" s="219" t="s">
        <v>230</v>
      </c>
      <c r="H249" s="220">
        <v>74.664000000000001</v>
      </c>
      <c r="I249" s="221"/>
      <c r="J249" s="222">
        <f>ROUND(I249*H249,2)</f>
        <v>0</v>
      </c>
      <c r="K249" s="218" t="s">
        <v>221</v>
      </c>
      <c r="L249" s="48"/>
      <c r="M249" s="223" t="s">
        <v>32</v>
      </c>
      <c r="N249" s="224" t="s">
        <v>47</v>
      </c>
      <c r="O249" s="88"/>
      <c r="P249" s="225">
        <f>O249*H249</f>
        <v>0</v>
      </c>
      <c r="Q249" s="225">
        <v>0.015740000000000001</v>
      </c>
      <c r="R249" s="225">
        <f>Q249*H249</f>
        <v>1.17521136</v>
      </c>
      <c r="S249" s="225">
        <v>0</v>
      </c>
      <c r="T249" s="226">
        <f>S249*H249</f>
        <v>0</v>
      </c>
      <c r="U249" s="42"/>
      <c r="V249" s="42"/>
      <c r="W249" s="42"/>
      <c r="X249" s="42"/>
      <c r="Y249" s="42"/>
      <c r="Z249" s="42"/>
      <c r="AA249" s="42"/>
      <c r="AB249" s="42"/>
      <c r="AC249" s="42"/>
      <c r="AD249" s="42"/>
      <c r="AE249" s="42"/>
      <c r="AR249" s="227" t="s">
        <v>334</v>
      </c>
      <c r="AT249" s="227" t="s">
        <v>217</v>
      </c>
      <c r="AU249" s="227" t="s">
        <v>85</v>
      </c>
      <c r="AY249" s="20" t="s">
        <v>214</v>
      </c>
      <c r="BE249" s="228">
        <f>IF(N249="základní",J249,0)</f>
        <v>0</v>
      </c>
      <c r="BF249" s="228">
        <f>IF(N249="snížená",J249,0)</f>
        <v>0</v>
      </c>
      <c r="BG249" s="228">
        <f>IF(N249="zákl. přenesená",J249,0)</f>
        <v>0</v>
      </c>
      <c r="BH249" s="228">
        <f>IF(N249="sníž. přenesená",J249,0)</f>
        <v>0</v>
      </c>
      <c r="BI249" s="228">
        <f>IF(N249="nulová",J249,0)</f>
        <v>0</v>
      </c>
      <c r="BJ249" s="20" t="s">
        <v>83</v>
      </c>
      <c r="BK249" s="228">
        <f>ROUND(I249*H249,2)</f>
        <v>0</v>
      </c>
      <c r="BL249" s="20" t="s">
        <v>334</v>
      </c>
      <c r="BM249" s="227" t="s">
        <v>1547</v>
      </c>
    </row>
    <row r="250" s="2" customFormat="1">
      <c r="A250" s="42"/>
      <c r="B250" s="43"/>
      <c r="C250" s="44"/>
      <c r="D250" s="229" t="s">
        <v>223</v>
      </c>
      <c r="E250" s="44"/>
      <c r="F250" s="230" t="s">
        <v>1548</v>
      </c>
      <c r="G250" s="44"/>
      <c r="H250" s="44"/>
      <c r="I250" s="231"/>
      <c r="J250" s="44"/>
      <c r="K250" s="44"/>
      <c r="L250" s="48"/>
      <c r="M250" s="232"/>
      <c r="N250" s="233"/>
      <c r="O250" s="88"/>
      <c r="P250" s="88"/>
      <c r="Q250" s="88"/>
      <c r="R250" s="88"/>
      <c r="S250" s="88"/>
      <c r="T250" s="89"/>
      <c r="U250" s="42"/>
      <c r="V250" s="42"/>
      <c r="W250" s="42"/>
      <c r="X250" s="42"/>
      <c r="Y250" s="42"/>
      <c r="Z250" s="42"/>
      <c r="AA250" s="42"/>
      <c r="AB250" s="42"/>
      <c r="AC250" s="42"/>
      <c r="AD250" s="42"/>
      <c r="AE250" s="42"/>
      <c r="AT250" s="20" t="s">
        <v>223</v>
      </c>
      <c r="AU250" s="20" t="s">
        <v>85</v>
      </c>
    </row>
    <row r="251" s="13" customFormat="1">
      <c r="A251" s="13"/>
      <c r="B251" s="234"/>
      <c r="C251" s="235"/>
      <c r="D251" s="236" t="s">
        <v>225</v>
      </c>
      <c r="E251" s="237" t="s">
        <v>32</v>
      </c>
      <c r="F251" s="238" t="s">
        <v>1549</v>
      </c>
      <c r="G251" s="235"/>
      <c r="H251" s="237" t="s">
        <v>32</v>
      </c>
      <c r="I251" s="239"/>
      <c r="J251" s="235"/>
      <c r="K251" s="235"/>
      <c r="L251" s="240"/>
      <c r="M251" s="241"/>
      <c r="N251" s="242"/>
      <c r="O251" s="242"/>
      <c r="P251" s="242"/>
      <c r="Q251" s="242"/>
      <c r="R251" s="242"/>
      <c r="S251" s="242"/>
      <c r="T251" s="243"/>
      <c r="U251" s="13"/>
      <c r="V251" s="13"/>
      <c r="W251" s="13"/>
      <c r="X251" s="13"/>
      <c r="Y251" s="13"/>
      <c r="Z251" s="13"/>
      <c r="AA251" s="13"/>
      <c r="AB251" s="13"/>
      <c r="AC251" s="13"/>
      <c r="AD251" s="13"/>
      <c r="AE251" s="13"/>
      <c r="AT251" s="244" t="s">
        <v>225</v>
      </c>
      <c r="AU251" s="244" t="s">
        <v>85</v>
      </c>
      <c r="AV251" s="13" t="s">
        <v>83</v>
      </c>
      <c r="AW251" s="13" t="s">
        <v>38</v>
      </c>
      <c r="AX251" s="13" t="s">
        <v>76</v>
      </c>
      <c r="AY251" s="244" t="s">
        <v>214</v>
      </c>
    </row>
    <row r="252" s="14" customFormat="1">
      <c r="A252" s="14"/>
      <c r="B252" s="245"/>
      <c r="C252" s="246"/>
      <c r="D252" s="236" t="s">
        <v>225</v>
      </c>
      <c r="E252" s="247" t="s">
        <v>32</v>
      </c>
      <c r="F252" s="248" t="s">
        <v>1550</v>
      </c>
      <c r="G252" s="246"/>
      <c r="H252" s="249">
        <v>74.664000000000001</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225</v>
      </c>
      <c r="AU252" s="255" t="s">
        <v>85</v>
      </c>
      <c r="AV252" s="14" t="s">
        <v>85</v>
      </c>
      <c r="AW252" s="14" t="s">
        <v>38</v>
      </c>
      <c r="AX252" s="14" t="s">
        <v>83</v>
      </c>
      <c r="AY252" s="255" t="s">
        <v>214</v>
      </c>
    </row>
    <row r="253" s="2" customFormat="1" ht="24.15" customHeight="1">
      <c r="A253" s="42"/>
      <c r="B253" s="43"/>
      <c r="C253" s="216" t="s">
        <v>504</v>
      </c>
      <c r="D253" s="216" t="s">
        <v>217</v>
      </c>
      <c r="E253" s="217" t="s">
        <v>577</v>
      </c>
      <c r="F253" s="218" t="s">
        <v>578</v>
      </c>
      <c r="G253" s="219" t="s">
        <v>280</v>
      </c>
      <c r="H253" s="220">
        <v>152.26599999999999</v>
      </c>
      <c r="I253" s="221"/>
      <c r="J253" s="222">
        <f>ROUND(I253*H253,2)</f>
        <v>0</v>
      </c>
      <c r="K253" s="218" t="s">
        <v>221</v>
      </c>
      <c r="L253" s="48"/>
      <c r="M253" s="223" t="s">
        <v>32</v>
      </c>
      <c r="N253" s="224" t="s">
        <v>47</v>
      </c>
      <c r="O253" s="88"/>
      <c r="P253" s="225">
        <f>O253*H253</f>
        <v>0</v>
      </c>
      <c r="Q253" s="225">
        <v>1.0000000000000001E-05</v>
      </c>
      <c r="R253" s="225">
        <f>Q253*H253</f>
        <v>0.0015226600000000001</v>
      </c>
      <c r="S253" s="225">
        <v>0</v>
      </c>
      <c r="T253" s="226">
        <f>S253*H253</f>
        <v>0</v>
      </c>
      <c r="U253" s="42"/>
      <c r="V253" s="42"/>
      <c r="W253" s="42"/>
      <c r="X253" s="42"/>
      <c r="Y253" s="42"/>
      <c r="Z253" s="42"/>
      <c r="AA253" s="42"/>
      <c r="AB253" s="42"/>
      <c r="AC253" s="42"/>
      <c r="AD253" s="42"/>
      <c r="AE253" s="42"/>
      <c r="AR253" s="227" t="s">
        <v>334</v>
      </c>
      <c r="AT253" s="227" t="s">
        <v>217</v>
      </c>
      <c r="AU253" s="227" t="s">
        <v>85</v>
      </c>
      <c r="AY253" s="20" t="s">
        <v>214</v>
      </c>
      <c r="BE253" s="228">
        <f>IF(N253="základní",J253,0)</f>
        <v>0</v>
      </c>
      <c r="BF253" s="228">
        <f>IF(N253="snížená",J253,0)</f>
        <v>0</v>
      </c>
      <c r="BG253" s="228">
        <f>IF(N253="zákl. přenesená",J253,0)</f>
        <v>0</v>
      </c>
      <c r="BH253" s="228">
        <f>IF(N253="sníž. přenesená",J253,0)</f>
        <v>0</v>
      </c>
      <c r="BI253" s="228">
        <f>IF(N253="nulová",J253,0)</f>
        <v>0</v>
      </c>
      <c r="BJ253" s="20" t="s">
        <v>83</v>
      </c>
      <c r="BK253" s="228">
        <f>ROUND(I253*H253,2)</f>
        <v>0</v>
      </c>
      <c r="BL253" s="20" t="s">
        <v>334</v>
      </c>
      <c r="BM253" s="227" t="s">
        <v>1551</v>
      </c>
    </row>
    <row r="254" s="2" customFormat="1">
      <c r="A254" s="42"/>
      <c r="B254" s="43"/>
      <c r="C254" s="44"/>
      <c r="D254" s="229" t="s">
        <v>223</v>
      </c>
      <c r="E254" s="44"/>
      <c r="F254" s="230" t="s">
        <v>580</v>
      </c>
      <c r="G254" s="44"/>
      <c r="H254" s="44"/>
      <c r="I254" s="231"/>
      <c r="J254" s="44"/>
      <c r="K254" s="44"/>
      <c r="L254" s="48"/>
      <c r="M254" s="232"/>
      <c r="N254" s="233"/>
      <c r="O254" s="88"/>
      <c r="P254" s="88"/>
      <c r="Q254" s="88"/>
      <c r="R254" s="88"/>
      <c r="S254" s="88"/>
      <c r="T254" s="89"/>
      <c r="U254" s="42"/>
      <c r="V254" s="42"/>
      <c r="W254" s="42"/>
      <c r="X254" s="42"/>
      <c r="Y254" s="42"/>
      <c r="Z254" s="42"/>
      <c r="AA254" s="42"/>
      <c r="AB254" s="42"/>
      <c r="AC254" s="42"/>
      <c r="AD254" s="42"/>
      <c r="AE254" s="42"/>
      <c r="AT254" s="20" t="s">
        <v>223</v>
      </c>
      <c r="AU254" s="20" t="s">
        <v>85</v>
      </c>
    </row>
    <row r="255" s="13" customFormat="1">
      <c r="A255" s="13"/>
      <c r="B255" s="234"/>
      <c r="C255" s="235"/>
      <c r="D255" s="236" t="s">
        <v>225</v>
      </c>
      <c r="E255" s="237" t="s">
        <v>32</v>
      </c>
      <c r="F255" s="238" t="s">
        <v>1552</v>
      </c>
      <c r="G255" s="235"/>
      <c r="H255" s="237" t="s">
        <v>32</v>
      </c>
      <c r="I255" s="239"/>
      <c r="J255" s="235"/>
      <c r="K255" s="235"/>
      <c r="L255" s="240"/>
      <c r="M255" s="241"/>
      <c r="N255" s="242"/>
      <c r="O255" s="242"/>
      <c r="P255" s="242"/>
      <c r="Q255" s="242"/>
      <c r="R255" s="242"/>
      <c r="S255" s="242"/>
      <c r="T255" s="243"/>
      <c r="U255" s="13"/>
      <c r="V255" s="13"/>
      <c r="W255" s="13"/>
      <c r="X255" s="13"/>
      <c r="Y255" s="13"/>
      <c r="Z255" s="13"/>
      <c r="AA255" s="13"/>
      <c r="AB255" s="13"/>
      <c r="AC255" s="13"/>
      <c r="AD255" s="13"/>
      <c r="AE255" s="13"/>
      <c r="AT255" s="244" t="s">
        <v>225</v>
      </c>
      <c r="AU255" s="244" t="s">
        <v>85</v>
      </c>
      <c r="AV255" s="13" t="s">
        <v>83</v>
      </c>
      <c r="AW255" s="13" t="s">
        <v>38</v>
      </c>
      <c r="AX255" s="13" t="s">
        <v>76</v>
      </c>
      <c r="AY255" s="244" t="s">
        <v>214</v>
      </c>
    </row>
    <row r="256" s="14" customFormat="1">
      <c r="A256" s="14"/>
      <c r="B256" s="245"/>
      <c r="C256" s="246"/>
      <c r="D256" s="236" t="s">
        <v>225</v>
      </c>
      <c r="E256" s="247" t="s">
        <v>32</v>
      </c>
      <c r="F256" s="248" t="s">
        <v>1553</v>
      </c>
      <c r="G256" s="246"/>
      <c r="H256" s="249">
        <v>122.40000000000001</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225</v>
      </c>
      <c r="AU256" s="255" t="s">
        <v>85</v>
      </c>
      <c r="AV256" s="14" t="s">
        <v>85</v>
      </c>
      <c r="AW256" s="14" t="s">
        <v>38</v>
      </c>
      <c r="AX256" s="14" t="s">
        <v>76</v>
      </c>
      <c r="AY256" s="255" t="s">
        <v>214</v>
      </c>
    </row>
    <row r="257" s="14" customFormat="1">
      <c r="A257" s="14"/>
      <c r="B257" s="245"/>
      <c r="C257" s="246"/>
      <c r="D257" s="236" t="s">
        <v>225</v>
      </c>
      <c r="E257" s="247" t="s">
        <v>32</v>
      </c>
      <c r="F257" s="248" t="s">
        <v>1554</v>
      </c>
      <c r="G257" s="246"/>
      <c r="H257" s="249">
        <v>29.866</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225</v>
      </c>
      <c r="AU257" s="255" t="s">
        <v>85</v>
      </c>
      <c r="AV257" s="14" t="s">
        <v>85</v>
      </c>
      <c r="AW257" s="14" t="s">
        <v>38</v>
      </c>
      <c r="AX257" s="14" t="s">
        <v>76</v>
      </c>
      <c r="AY257" s="255" t="s">
        <v>214</v>
      </c>
    </row>
    <row r="258" s="15" customFormat="1">
      <c r="A258" s="15"/>
      <c r="B258" s="256"/>
      <c r="C258" s="257"/>
      <c r="D258" s="236" t="s">
        <v>225</v>
      </c>
      <c r="E258" s="258" t="s">
        <v>32</v>
      </c>
      <c r="F258" s="259" t="s">
        <v>256</v>
      </c>
      <c r="G258" s="257"/>
      <c r="H258" s="260">
        <v>152.26600000000002</v>
      </c>
      <c r="I258" s="261"/>
      <c r="J258" s="257"/>
      <c r="K258" s="257"/>
      <c r="L258" s="262"/>
      <c r="M258" s="263"/>
      <c r="N258" s="264"/>
      <c r="O258" s="264"/>
      <c r="P258" s="264"/>
      <c r="Q258" s="264"/>
      <c r="R258" s="264"/>
      <c r="S258" s="264"/>
      <c r="T258" s="265"/>
      <c r="U258" s="15"/>
      <c r="V258" s="15"/>
      <c r="W258" s="15"/>
      <c r="X258" s="15"/>
      <c r="Y258" s="15"/>
      <c r="Z258" s="15"/>
      <c r="AA258" s="15"/>
      <c r="AB258" s="15"/>
      <c r="AC258" s="15"/>
      <c r="AD258" s="15"/>
      <c r="AE258" s="15"/>
      <c r="AT258" s="266" t="s">
        <v>225</v>
      </c>
      <c r="AU258" s="266" t="s">
        <v>85</v>
      </c>
      <c r="AV258" s="15" t="s">
        <v>215</v>
      </c>
      <c r="AW258" s="15" t="s">
        <v>38</v>
      </c>
      <c r="AX258" s="15" t="s">
        <v>83</v>
      </c>
      <c r="AY258" s="266" t="s">
        <v>214</v>
      </c>
    </row>
    <row r="259" s="2" customFormat="1" ht="21.75" customHeight="1">
      <c r="A259" s="42"/>
      <c r="B259" s="43"/>
      <c r="C259" s="268" t="s">
        <v>512</v>
      </c>
      <c r="D259" s="268" t="s">
        <v>302</v>
      </c>
      <c r="E259" s="269" t="s">
        <v>1555</v>
      </c>
      <c r="F259" s="270" t="s">
        <v>1556</v>
      </c>
      <c r="G259" s="271" t="s">
        <v>230</v>
      </c>
      <c r="H259" s="272">
        <v>152.26599999999999</v>
      </c>
      <c r="I259" s="273"/>
      <c r="J259" s="274">
        <f>ROUND(I259*H259,2)</f>
        <v>0</v>
      </c>
      <c r="K259" s="270" t="s">
        <v>221</v>
      </c>
      <c r="L259" s="275"/>
      <c r="M259" s="276" t="s">
        <v>32</v>
      </c>
      <c r="N259" s="277" t="s">
        <v>47</v>
      </c>
      <c r="O259" s="88"/>
      <c r="P259" s="225">
        <f>O259*H259</f>
        <v>0</v>
      </c>
      <c r="Q259" s="225">
        <v>0.012800000000000001</v>
      </c>
      <c r="R259" s="225">
        <f>Q259*H259</f>
        <v>1.9490048</v>
      </c>
      <c r="S259" s="225">
        <v>0</v>
      </c>
      <c r="T259" s="226">
        <f>S259*H259</f>
        <v>0</v>
      </c>
      <c r="U259" s="42"/>
      <c r="V259" s="42"/>
      <c r="W259" s="42"/>
      <c r="X259" s="42"/>
      <c r="Y259" s="42"/>
      <c r="Z259" s="42"/>
      <c r="AA259" s="42"/>
      <c r="AB259" s="42"/>
      <c r="AC259" s="42"/>
      <c r="AD259" s="42"/>
      <c r="AE259" s="42"/>
      <c r="AR259" s="227" t="s">
        <v>426</v>
      </c>
      <c r="AT259" s="227" t="s">
        <v>302</v>
      </c>
      <c r="AU259" s="227" t="s">
        <v>85</v>
      </c>
      <c r="AY259" s="20" t="s">
        <v>214</v>
      </c>
      <c r="BE259" s="228">
        <f>IF(N259="základní",J259,0)</f>
        <v>0</v>
      </c>
      <c r="BF259" s="228">
        <f>IF(N259="snížená",J259,0)</f>
        <v>0</v>
      </c>
      <c r="BG259" s="228">
        <f>IF(N259="zákl. přenesená",J259,0)</f>
        <v>0</v>
      </c>
      <c r="BH259" s="228">
        <f>IF(N259="sníž. přenesená",J259,0)</f>
        <v>0</v>
      </c>
      <c r="BI259" s="228">
        <f>IF(N259="nulová",J259,0)</f>
        <v>0</v>
      </c>
      <c r="BJ259" s="20" t="s">
        <v>83</v>
      </c>
      <c r="BK259" s="228">
        <f>ROUND(I259*H259,2)</f>
        <v>0</v>
      </c>
      <c r="BL259" s="20" t="s">
        <v>334</v>
      </c>
      <c r="BM259" s="227" t="s">
        <v>1557</v>
      </c>
    </row>
    <row r="260" s="2" customFormat="1" ht="49.05" customHeight="1">
      <c r="A260" s="42"/>
      <c r="B260" s="43"/>
      <c r="C260" s="216" t="s">
        <v>515</v>
      </c>
      <c r="D260" s="216" t="s">
        <v>217</v>
      </c>
      <c r="E260" s="217" t="s">
        <v>647</v>
      </c>
      <c r="F260" s="218" t="s">
        <v>648</v>
      </c>
      <c r="G260" s="219" t="s">
        <v>241</v>
      </c>
      <c r="H260" s="220">
        <v>4.7649999999999997</v>
      </c>
      <c r="I260" s="221"/>
      <c r="J260" s="222">
        <f>ROUND(I260*H260,2)</f>
        <v>0</v>
      </c>
      <c r="K260" s="218" t="s">
        <v>221</v>
      </c>
      <c r="L260" s="48"/>
      <c r="M260" s="223" t="s">
        <v>32</v>
      </c>
      <c r="N260" s="224" t="s">
        <v>47</v>
      </c>
      <c r="O260" s="88"/>
      <c r="P260" s="225">
        <f>O260*H260</f>
        <v>0</v>
      </c>
      <c r="Q260" s="225">
        <v>0</v>
      </c>
      <c r="R260" s="225">
        <f>Q260*H260</f>
        <v>0</v>
      </c>
      <c r="S260" s="225">
        <v>0</v>
      </c>
      <c r="T260" s="226">
        <f>S260*H260</f>
        <v>0</v>
      </c>
      <c r="U260" s="42"/>
      <c r="V260" s="42"/>
      <c r="W260" s="42"/>
      <c r="X260" s="42"/>
      <c r="Y260" s="42"/>
      <c r="Z260" s="42"/>
      <c r="AA260" s="42"/>
      <c r="AB260" s="42"/>
      <c r="AC260" s="42"/>
      <c r="AD260" s="42"/>
      <c r="AE260" s="42"/>
      <c r="AR260" s="227" t="s">
        <v>334</v>
      </c>
      <c r="AT260" s="227" t="s">
        <v>217</v>
      </c>
      <c r="AU260" s="227" t="s">
        <v>85</v>
      </c>
      <c r="AY260" s="20" t="s">
        <v>214</v>
      </c>
      <c r="BE260" s="228">
        <f>IF(N260="základní",J260,0)</f>
        <v>0</v>
      </c>
      <c r="BF260" s="228">
        <f>IF(N260="snížená",J260,0)</f>
        <v>0</v>
      </c>
      <c r="BG260" s="228">
        <f>IF(N260="zákl. přenesená",J260,0)</f>
        <v>0</v>
      </c>
      <c r="BH260" s="228">
        <f>IF(N260="sníž. přenesená",J260,0)</f>
        <v>0</v>
      </c>
      <c r="BI260" s="228">
        <f>IF(N260="nulová",J260,0)</f>
        <v>0</v>
      </c>
      <c r="BJ260" s="20" t="s">
        <v>83</v>
      </c>
      <c r="BK260" s="228">
        <f>ROUND(I260*H260,2)</f>
        <v>0</v>
      </c>
      <c r="BL260" s="20" t="s">
        <v>334</v>
      </c>
      <c r="BM260" s="227" t="s">
        <v>1558</v>
      </c>
    </row>
    <row r="261" s="2" customFormat="1">
      <c r="A261" s="42"/>
      <c r="B261" s="43"/>
      <c r="C261" s="44"/>
      <c r="D261" s="229" t="s">
        <v>223</v>
      </c>
      <c r="E261" s="44"/>
      <c r="F261" s="230" t="s">
        <v>650</v>
      </c>
      <c r="G261" s="44"/>
      <c r="H261" s="44"/>
      <c r="I261" s="231"/>
      <c r="J261" s="44"/>
      <c r="K261" s="44"/>
      <c r="L261" s="48"/>
      <c r="M261" s="232"/>
      <c r="N261" s="233"/>
      <c r="O261" s="88"/>
      <c r="P261" s="88"/>
      <c r="Q261" s="88"/>
      <c r="R261" s="88"/>
      <c r="S261" s="88"/>
      <c r="T261" s="89"/>
      <c r="U261" s="42"/>
      <c r="V261" s="42"/>
      <c r="W261" s="42"/>
      <c r="X261" s="42"/>
      <c r="Y261" s="42"/>
      <c r="Z261" s="42"/>
      <c r="AA261" s="42"/>
      <c r="AB261" s="42"/>
      <c r="AC261" s="42"/>
      <c r="AD261" s="42"/>
      <c r="AE261" s="42"/>
      <c r="AT261" s="20" t="s">
        <v>223</v>
      </c>
      <c r="AU261" s="20" t="s">
        <v>85</v>
      </c>
    </row>
    <row r="262" s="12" customFormat="1" ht="22.8" customHeight="1">
      <c r="A262" s="12"/>
      <c r="B262" s="200"/>
      <c r="C262" s="201"/>
      <c r="D262" s="202" t="s">
        <v>75</v>
      </c>
      <c r="E262" s="214" t="s">
        <v>1559</v>
      </c>
      <c r="F262" s="214" t="s">
        <v>1560</v>
      </c>
      <c r="G262" s="201"/>
      <c r="H262" s="201"/>
      <c r="I262" s="204"/>
      <c r="J262" s="215">
        <f>BK262</f>
        <v>0</v>
      </c>
      <c r="K262" s="201"/>
      <c r="L262" s="206"/>
      <c r="M262" s="207"/>
      <c r="N262" s="208"/>
      <c r="O262" s="208"/>
      <c r="P262" s="209">
        <f>SUM(P263:P295)</f>
        <v>0</v>
      </c>
      <c r="Q262" s="208"/>
      <c r="R262" s="209">
        <f>SUM(R263:R295)</f>
        <v>12.901675370000001</v>
      </c>
      <c r="S262" s="208"/>
      <c r="T262" s="210">
        <f>SUM(T263:T295)</f>
        <v>20.826702000000001</v>
      </c>
      <c r="U262" s="12"/>
      <c r="V262" s="12"/>
      <c r="W262" s="12"/>
      <c r="X262" s="12"/>
      <c r="Y262" s="12"/>
      <c r="Z262" s="12"/>
      <c r="AA262" s="12"/>
      <c r="AB262" s="12"/>
      <c r="AC262" s="12"/>
      <c r="AD262" s="12"/>
      <c r="AE262" s="12"/>
      <c r="AR262" s="211" t="s">
        <v>85</v>
      </c>
      <c r="AT262" s="212" t="s">
        <v>75</v>
      </c>
      <c r="AU262" s="212" t="s">
        <v>83</v>
      </c>
      <c r="AY262" s="211" t="s">
        <v>214</v>
      </c>
      <c r="BK262" s="213">
        <f>SUM(BK263:BK295)</f>
        <v>0</v>
      </c>
    </row>
    <row r="263" s="2" customFormat="1" ht="49.05" customHeight="1">
      <c r="A263" s="42"/>
      <c r="B263" s="43"/>
      <c r="C263" s="216" t="s">
        <v>522</v>
      </c>
      <c r="D263" s="216" t="s">
        <v>217</v>
      </c>
      <c r="E263" s="217" t="s">
        <v>1561</v>
      </c>
      <c r="F263" s="218" t="s">
        <v>1562</v>
      </c>
      <c r="G263" s="219" t="s">
        <v>230</v>
      </c>
      <c r="H263" s="220">
        <v>101.7</v>
      </c>
      <c r="I263" s="221"/>
      <c r="J263" s="222">
        <f>ROUND(I263*H263,2)</f>
        <v>0</v>
      </c>
      <c r="K263" s="218" t="s">
        <v>221</v>
      </c>
      <c r="L263" s="48"/>
      <c r="M263" s="223" t="s">
        <v>32</v>
      </c>
      <c r="N263" s="224" t="s">
        <v>47</v>
      </c>
      <c r="O263" s="88"/>
      <c r="P263" s="225">
        <f>O263*H263</f>
        <v>0</v>
      </c>
      <c r="Q263" s="225">
        <v>0</v>
      </c>
      <c r="R263" s="225">
        <f>Q263*H263</f>
        <v>0</v>
      </c>
      <c r="S263" s="225">
        <v>0.018339999999999999</v>
      </c>
      <c r="T263" s="226">
        <f>S263*H263</f>
        <v>1.865178</v>
      </c>
      <c r="U263" s="42"/>
      <c r="V263" s="42"/>
      <c r="W263" s="42"/>
      <c r="X263" s="42"/>
      <c r="Y263" s="42"/>
      <c r="Z263" s="42"/>
      <c r="AA263" s="42"/>
      <c r="AB263" s="42"/>
      <c r="AC263" s="42"/>
      <c r="AD263" s="42"/>
      <c r="AE263" s="42"/>
      <c r="AR263" s="227" t="s">
        <v>334</v>
      </c>
      <c r="AT263" s="227" t="s">
        <v>217</v>
      </c>
      <c r="AU263" s="227" t="s">
        <v>85</v>
      </c>
      <c r="AY263" s="20" t="s">
        <v>214</v>
      </c>
      <c r="BE263" s="228">
        <f>IF(N263="základní",J263,0)</f>
        <v>0</v>
      </c>
      <c r="BF263" s="228">
        <f>IF(N263="snížená",J263,0)</f>
        <v>0</v>
      </c>
      <c r="BG263" s="228">
        <f>IF(N263="zákl. přenesená",J263,0)</f>
        <v>0</v>
      </c>
      <c r="BH263" s="228">
        <f>IF(N263="sníž. přenesená",J263,0)</f>
        <v>0</v>
      </c>
      <c r="BI263" s="228">
        <f>IF(N263="nulová",J263,0)</f>
        <v>0</v>
      </c>
      <c r="BJ263" s="20" t="s">
        <v>83</v>
      </c>
      <c r="BK263" s="228">
        <f>ROUND(I263*H263,2)</f>
        <v>0</v>
      </c>
      <c r="BL263" s="20" t="s">
        <v>334</v>
      </c>
      <c r="BM263" s="227" t="s">
        <v>1563</v>
      </c>
    </row>
    <row r="264" s="2" customFormat="1">
      <c r="A264" s="42"/>
      <c r="B264" s="43"/>
      <c r="C264" s="44"/>
      <c r="D264" s="229" t="s">
        <v>223</v>
      </c>
      <c r="E264" s="44"/>
      <c r="F264" s="230" t="s">
        <v>1564</v>
      </c>
      <c r="G264" s="44"/>
      <c r="H264" s="44"/>
      <c r="I264" s="231"/>
      <c r="J264" s="44"/>
      <c r="K264" s="44"/>
      <c r="L264" s="48"/>
      <c r="M264" s="232"/>
      <c r="N264" s="233"/>
      <c r="O264" s="88"/>
      <c r="P264" s="88"/>
      <c r="Q264" s="88"/>
      <c r="R264" s="88"/>
      <c r="S264" s="88"/>
      <c r="T264" s="89"/>
      <c r="U264" s="42"/>
      <c r="V264" s="42"/>
      <c r="W264" s="42"/>
      <c r="X264" s="42"/>
      <c r="Y264" s="42"/>
      <c r="Z264" s="42"/>
      <c r="AA264" s="42"/>
      <c r="AB264" s="42"/>
      <c r="AC264" s="42"/>
      <c r="AD264" s="42"/>
      <c r="AE264" s="42"/>
      <c r="AT264" s="20" t="s">
        <v>223</v>
      </c>
      <c r="AU264" s="20" t="s">
        <v>85</v>
      </c>
    </row>
    <row r="265" s="14" customFormat="1">
      <c r="A265" s="14"/>
      <c r="B265" s="245"/>
      <c r="C265" s="246"/>
      <c r="D265" s="236" t="s">
        <v>225</v>
      </c>
      <c r="E265" s="247" t="s">
        <v>32</v>
      </c>
      <c r="F265" s="248" t="s">
        <v>1497</v>
      </c>
      <c r="G265" s="246"/>
      <c r="H265" s="249">
        <v>101.7</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225</v>
      </c>
      <c r="AU265" s="255" t="s">
        <v>85</v>
      </c>
      <c r="AV265" s="14" t="s">
        <v>85</v>
      </c>
      <c r="AW265" s="14" t="s">
        <v>38</v>
      </c>
      <c r="AX265" s="14" t="s">
        <v>83</v>
      </c>
      <c r="AY265" s="255" t="s">
        <v>214</v>
      </c>
    </row>
    <row r="266" s="2" customFormat="1" ht="49.05" customHeight="1">
      <c r="A266" s="42"/>
      <c r="B266" s="43"/>
      <c r="C266" s="216" t="s">
        <v>529</v>
      </c>
      <c r="D266" s="216" t="s">
        <v>217</v>
      </c>
      <c r="E266" s="217" t="s">
        <v>1565</v>
      </c>
      <c r="F266" s="218" t="s">
        <v>1566</v>
      </c>
      <c r="G266" s="219" t="s">
        <v>230</v>
      </c>
      <c r="H266" s="220">
        <v>952.20000000000005</v>
      </c>
      <c r="I266" s="221"/>
      <c r="J266" s="222">
        <f>ROUND(I266*H266,2)</f>
        <v>0</v>
      </c>
      <c r="K266" s="218" t="s">
        <v>221</v>
      </c>
      <c r="L266" s="48"/>
      <c r="M266" s="223" t="s">
        <v>32</v>
      </c>
      <c r="N266" s="224" t="s">
        <v>47</v>
      </c>
      <c r="O266" s="88"/>
      <c r="P266" s="225">
        <f>O266*H266</f>
        <v>0</v>
      </c>
      <c r="Q266" s="225">
        <v>0.012200000000000001</v>
      </c>
      <c r="R266" s="225">
        <f>Q266*H266</f>
        <v>11.616840000000002</v>
      </c>
      <c r="S266" s="225">
        <v>0</v>
      </c>
      <c r="T266" s="226">
        <f>S266*H266</f>
        <v>0</v>
      </c>
      <c r="U266" s="42"/>
      <c r="V266" s="42"/>
      <c r="W266" s="42"/>
      <c r="X266" s="42"/>
      <c r="Y266" s="42"/>
      <c r="Z266" s="42"/>
      <c r="AA266" s="42"/>
      <c r="AB266" s="42"/>
      <c r="AC266" s="42"/>
      <c r="AD266" s="42"/>
      <c r="AE266" s="42"/>
      <c r="AR266" s="227" t="s">
        <v>334</v>
      </c>
      <c r="AT266" s="227" t="s">
        <v>217</v>
      </c>
      <c r="AU266" s="227" t="s">
        <v>85</v>
      </c>
      <c r="AY266" s="20" t="s">
        <v>214</v>
      </c>
      <c r="BE266" s="228">
        <f>IF(N266="základní",J266,0)</f>
        <v>0</v>
      </c>
      <c r="BF266" s="228">
        <f>IF(N266="snížená",J266,0)</f>
        <v>0</v>
      </c>
      <c r="BG266" s="228">
        <f>IF(N266="zákl. přenesená",J266,0)</f>
        <v>0</v>
      </c>
      <c r="BH266" s="228">
        <f>IF(N266="sníž. přenesená",J266,0)</f>
        <v>0</v>
      </c>
      <c r="BI266" s="228">
        <f>IF(N266="nulová",J266,0)</f>
        <v>0</v>
      </c>
      <c r="BJ266" s="20" t="s">
        <v>83</v>
      </c>
      <c r="BK266" s="228">
        <f>ROUND(I266*H266,2)</f>
        <v>0</v>
      </c>
      <c r="BL266" s="20" t="s">
        <v>334</v>
      </c>
      <c r="BM266" s="227" t="s">
        <v>1567</v>
      </c>
    </row>
    <row r="267" s="2" customFormat="1">
      <c r="A267" s="42"/>
      <c r="B267" s="43"/>
      <c r="C267" s="44"/>
      <c r="D267" s="229" t="s">
        <v>223</v>
      </c>
      <c r="E267" s="44"/>
      <c r="F267" s="230" t="s">
        <v>1568</v>
      </c>
      <c r="G267" s="44"/>
      <c r="H267" s="44"/>
      <c r="I267" s="231"/>
      <c r="J267" s="44"/>
      <c r="K267" s="44"/>
      <c r="L267" s="48"/>
      <c r="M267" s="232"/>
      <c r="N267" s="233"/>
      <c r="O267" s="88"/>
      <c r="P267" s="88"/>
      <c r="Q267" s="88"/>
      <c r="R267" s="88"/>
      <c r="S267" s="88"/>
      <c r="T267" s="89"/>
      <c r="U267" s="42"/>
      <c r="V267" s="42"/>
      <c r="W267" s="42"/>
      <c r="X267" s="42"/>
      <c r="Y267" s="42"/>
      <c r="Z267" s="42"/>
      <c r="AA267" s="42"/>
      <c r="AB267" s="42"/>
      <c r="AC267" s="42"/>
      <c r="AD267" s="42"/>
      <c r="AE267" s="42"/>
      <c r="AT267" s="20" t="s">
        <v>223</v>
      </c>
      <c r="AU267" s="20" t="s">
        <v>85</v>
      </c>
    </row>
    <row r="268" s="14" customFormat="1">
      <c r="A268" s="14"/>
      <c r="B268" s="245"/>
      <c r="C268" s="246"/>
      <c r="D268" s="236" t="s">
        <v>225</v>
      </c>
      <c r="E268" s="247" t="s">
        <v>32</v>
      </c>
      <c r="F268" s="248" t="s">
        <v>1569</v>
      </c>
      <c r="G268" s="246"/>
      <c r="H268" s="249">
        <v>750.29999999999995</v>
      </c>
      <c r="I268" s="250"/>
      <c r="J268" s="246"/>
      <c r="K268" s="246"/>
      <c r="L268" s="251"/>
      <c r="M268" s="252"/>
      <c r="N268" s="253"/>
      <c r="O268" s="253"/>
      <c r="P268" s="253"/>
      <c r="Q268" s="253"/>
      <c r="R268" s="253"/>
      <c r="S268" s="253"/>
      <c r="T268" s="254"/>
      <c r="U268" s="14"/>
      <c r="V268" s="14"/>
      <c r="W268" s="14"/>
      <c r="X268" s="14"/>
      <c r="Y268" s="14"/>
      <c r="Z268" s="14"/>
      <c r="AA268" s="14"/>
      <c r="AB268" s="14"/>
      <c r="AC268" s="14"/>
      <c r="AD268" s="14"/>
      <c r="AE268" s="14"/>
      <c r="AT268" s="255" t="s">
        <v>225</v>
      </c>
      <c r="AU268" s="255" t="s">
        <v>85</v>
      </c>
      <c r="AV268" s="14" t="s">
        <v>85</v>
      </c>
      <c r="AW268" s="14" t="s">
        <v>38</v>
      </c>
      <c r="AX268" s="14" t="s">
        <v>76</v>
      </c>
      <c r="AY268" s="255" t="s">
        <v>214</v>
      </c>
    </row>
    <row r="269" s="14" customFormat="1">
      <c r="A269" s="14"/>
      <c r="B269" s="245"/>
      <c r="C269" s="246"/>
      <c r="D269" s="236" t="s">
        <v>225</v>
      </c>
      <c r="E269" s="247" t="s">
        <v>32</v>
      </c>
      <c r="F269" s="248" t="s">
        <v>1473</v>
      </c>
      <c r="G269" s="246"/>
      <c r="H269" s="249">
        <v>201.90000000000001</v>
      </c>
      <c r="I269" s="250"/>
      <c r="J269" s="246"/>
      <c r="K269" s="246"/>
      <c r="L269" s="251"/>
      <c r="M269" s="252"/>
      <c r="N269" s="253"/>
      <c r="O269" s="253"/>
      <c r="P269" s="253"/>
      <c r="Q269" s="253"/>
      <c r="R269" s="253"/>
      <c r="S269" s="253"/>
      <c r="T269" s="254"/>
      <c r="U269" s="14"/>
      <c r="V269" s="14"/>
      <c r="W269" s="14"/>
      <c r="X269" s="14"/>
      <c r="Y269" s="14"/>
      <c r="Z269" s="14"/>
      <c r="AA269" s="14"/>
      <c r="AB269" s="14"/>
      <c r="AC269" s="14"/>
      <c r="AD269" s="14"/>
      <c r="AE269" s="14"/>
      <c r="AT269" s="255" t="s">
        <v>225</v>
      </c>
      <c r="AU269" s="255" t="s">
        <v>85</v>
      </c>
      <c r="AV269" s="14" t="s">
        <v>85</v>
      </c>
      <c r="AW269" s="14" t="s">
        <v>38</v>
      </c>
      <c r="AX269" s="14" t="s">
        <v>76</v>
      </c>
      <c r="AY269" s="255" t="s">
        <v>214</v>
      </c>
    </row>
    <row r="270" s="15" customFormat="1">
      <c r="A270" s="15"/>
      <c r="B270" s="256"/>
      <c r="C270" s="257"/>
      <c r="D270" s="236" t="s">
        <v>225</v>
      </c>
      <c r="E270" s="258" t="s">
        <v>32</v>
      </c>
      <c r="F270" s="259" t="s">
        <v>256</v>
      </c>
      <c r="G270" s="257"/>
      <c r="H270" s="260">
        <v>952.19999999999993</v>
      </c>
      <c r="I270" s="261"/>
      <c r="J270" s="257"/>
      <c r="K270" s="257"/>
      <c r="L270" s="262"/>
      <c r="M270" s="263"/>
      <c r="N270" s="264"/>
      <c r="O270" s="264"/>
      <c r="P270" s="264"/>
      <c r="Q270" s="264"/>
      <c r="R270" s="264"/>
      <c r="S270" s="264"/>
      <c r="T270" s="265"/>
      <c r="U270" s="15"/>
      <c r="V270" s="15"/>
      <c r="W270" s="15"/>
      <c r="X270" s="15"/>
      <c r="Y270" s="15"/>
      <c r="Z270" s="15"/>
      <c r="AA270" s="15"/>
      <c r="AB270" s="15"/>
      <c r="AC270" s="15"/>
      <c r="AD270" s="15"/>
      <c r="AE270" s="15"/>
      <c r="AT270" s="266" t="s">
        <v>225</v>
      </c>
      <c r="AU270" s="266" t="s">
        <v>85</v>
      </c>
      <c r="AV270" s="15" t="s">
        <v>215</v>
      </c>
      <c r="AW270" s="15" t="s">
        <v>38</v>
      </c>
      <c r="AX270" s="15" t="s">
        <v>83</v>
      </c>
      <c r="AY270" s="266" t="s">
        <v>214</v>
      </c>
    </row>
    <row r="271" s="2" customFormat="1" ht="44.25" customHeight="1">
      <c r="A271" s="42"/>
      <c r="B271" s="43"/>
      <c r="C271" s="216" t="s">
        <v>535</v>
      </c>
      <c r="D271" s="216" t="s">
        <v>217</v>
      </c>
      <c r="E271" s="217" t="s">
        <v>1570</v>
      </c>
      <c r="F271" s="218" t="s">
        <v>1571</v>
      </c>
      <c r="G271" s="219" t="s">
        <v>230</v>
      </c>
      <c r="H271" s="220">
        <v>1042.5999999999999</v>
      </c>
      <c r="I271" s="221"/>
      <c r="J271" s="222">
        <f>ROUND(I271*H271,2)</f>
        <v>0</v>
      </c>
      <c r="K271" s="218" t="s">
        <v>221</v>
      </c>
      <c r="L271" s="48"/>
      <c r="M271" s="223" t="s">
        <v>32</v>
      </c>
      <c r="N271" s="224" t="s">
        <v>47</v>
      </c>
      <c r="O271" s="88"/>
      <c r="P271" s="225">
        <f>O271*H271</f>
        <v>0</v>
      </c>
      <c r="Q271" s="225">
        <v>0</v>
      </c>
      <c r="R271" s="225">
        <f>Q271*H271</f>
        <v>0</v>
      </c>
      <c r="S271" s="225">
        <v>0</v>
      </c>
      <c r="T271" s="226">
        <f>S271*H271</f>
        <v>0</v>
      </c>
      <c r="U271" s="42"/>
      <c r="V271" s="42"/>
      <c r="W271" s="42"/>
      <c r="X271" s="42"/>
      <c r="Y271" s="42"/>
      <c r="Z271" s="42"/>
      <c r="AA271" s="42"/>
      <c r="AB271" s="42"/>
      <c r="AC271" s="42"/>
      <c r="AD271" s="42"/>
      <c r="AE271" s="42"/>
      <c r="AR271" s="227" t="s">
        <v>334</v>
      </c>
      <c r="AT271" s="227" t="s">
        <v>217</v>
      </c>
      <c r="AU271" s="227" t="s">
        <v>85</v>
      </c>
      <c r="AY271" s="20" t="s">
        <v>214</v>
      </c>
      <c r="BE271" s="228">
        <f>IF(N271="základní",J271,0)</f>
        <v>0</v>
      </c>
      <c r="BF271" s="228">
        <f>IF(N271="snížená",J271,0)</f>
        <v>0</v>
      </c>
      <c r="BG271" s="228">
        <f>IF(N271="zákl. přenesená",J271,0)</f>
        <v>0</v>
      </c>
      <c r="BH271" s="228">
        <f>IF(N271="sníž. přenesená",J271,0)</f>
        <v>0</v>
      </c>
      <c r="BI271" s="228">
        <f>IF(N271="nulová",J271,0)</f>
        <v>0</v>
      </c>
      <c r="BJ271" s="20" t="s">
        <v>83</v>
      </c>
      <c r="BK271" s="228">
        <f>ROUND(I271*H271,2)</f>
        <v>0</v>
      </c>
      <c r="BL271" s="20" t="s">
        <v>334</v>
      </c>
      <c r="BM271" s="227" t="s">
        <v>1572</v>
      </c>
    </row>
    <row r="272" s="2" customFormat="1">
      <c r="A272" s="42"/>
      <c r="B272" s="43"/>
      <c r="C272" s="44"/>
      <c r="D272" s="229" t="s">
        <v>223</v>
      </c>
      <c r="E272" s="44"/>
      <c r="F272" s="230" t="s">
        <v>1573</v>
      </c>
      <c r="G272" s="44"/>
      <c r="H272" s="44"/>
      <c r="I272" s="231"/>
      <c r="J272" s="44"/>
      <c r="K272" s="44"/>
      <c r="L272" s="48"/>
      <c r="M272" s="232"/>
      <c r="N272" s="233"/>
      <c r="O272" s="88"/>
      <c r="P272" s="88"/>
      <c r="Q272" s="88"/>
      <c r="R272" s="88"/>
      <c r="S272" s="88"/>
      <c r="T272" s="89"/>
      <c r="U272" s="42"/>
      <c r="V272" s="42"/>
      <c r="W272" s="42"/>
      <c r="X272" s="42"/>
      <c r="Y272" s="42"/>
      <c r="Z272" s="42"/>
      <c r="AA272" s="42"/>
      <c r="AB272" s="42"/>
      <c r="AC272" s="42"/>
      <c r="AD272" s="42"/>
      <c r="AE272" s="42"/>
      <c r="AT272" s="20" t="s">
        <v>223</v>
      </c>
      <c r="AU272" s="20" t="s">
        <v>85</v>
      </c>
    </row>
    <row r="273" s="14" customFormat="1">
      <c r="A273" s="14"/>
      <c r="B273" s="245"/>
      <c r="C273" s="246"/>
      <c r="D273" s="236" t="s">
        <v>225</v>
      </c>
      <c r="E273" s="247" t="s">
        <v>32</v>
      </c>
      <c r="F273" s="248" t="s">
        <v>1569</v>
      </c>
      <c r="G273" s="246"/>
      <c r="H273" s="249">
        <v>750.29999999999995</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225</v>
      </c>
      <c r="AU273" s="255" t="s">
        <v>85</v>
      </c>
      <c r="AV273" s="14" t="s">
        <v>85</v>
      </c>
      <c r="AW273" s="14" t="s">
        <v>38</v>
      </c>
      <c r="AX273" s="14" t="s">
        <v>76</v>
      </c>
      <c r="AY273" s="255" t="s">
        <v>214</v>
      </c>
    </row>
    <row r="274" s="14" customFormat="1">
      <c r="A274" s="14"/>
      <c r="B274" s="245"/>
      <c r="C274" s="246"/>
      <c r="D274" s="236" t="s">
        <v>225</v>
      </c>
      <c r="E274" s="247" t="s">
        <v>32</v>
      </c>
      <c r="F274" s="248" t="s">
        <v>1473</v>
      </c>
      <c r="G274" s="246"/>
      <c r="H274" s="249">
        <v>201.90000000000001</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225</v>
      </c>
      <c r="AU274" s="255" t="s">
        <v>85</v>
      </c>
      <c r="AV274" s="14" t="s">
        <v>85</v>
      </c>
      <c r="AW274" s="14" t="s">
        <v>38</v>
      </c>
      <c r="AX274" s="14" t="s">
        <v>76</v>
      </c>
      <c r="AY274" s="255" t="s">
        <v>214</v>
      </c>
    </row>
    <row r="275" s="14" customFormat="1">
      <c r="A275" s="14"/>
      <c r="B275" s="245"/>
      <c r="C275" s="246"/>
      <c r="D275" s="236" t="s">
        <v>225</v>
      </c>
      <c r="E275" s="247" t="s">
        <v>32</v>
      </c>
      <c r="F275" s="248" t="s">
        <v>1574</v>
      </c>
      <c r="G275" s="246"/>
      <c r="H275" s="249">
        <v>90.400000000000006</v>
      </c>
      <c r="I275" s="250"/>
      <c r="J275" s="246"/>
      <c r="K275" s="246"/>
      <c r="L275" s="251"/>
      <c r="M275" s="252"/>
      <c r="N275" s="253"/>
      <c r="O275" s="253"/>
      <c r="P275" s="253"/>
      <c r="Q275" s="253"/>
      <c r="R275" s="253"/>
      <c r="S275" s="253"/>
      <c r="T275" s="254"/>
      <c r="U275" s="14"/>
      <c r="V275" s="14"/>
      <c r="W275" s="14"/>
      <c r="X275" s="14"/>
      <c r="Y275" s="14"/>
      <c r="Z275" s="14"/>
      <c r="AA275" s="14"/>
      <c r="AB275" s="14"/>
      <c r="AC275" s="14"/>
      <c r="AD275" s="14"/>
      <c r="AE275" s="14"/>
      <c r="AT275" s="255" t="s">
        <v>225</v>
      </c>
      <c r="AU275" s="255" t="s">
        <v>85</v>
      </c>
      <c r="AV275" s="14" t="s">
        <v>85</v>
      </c>
      <c r="AW275" s="14" t="s">
        <v>38</v>
      </c>
      <c r="AX275" s="14" t="s">
        <v>76</v>
      </c>
      <c r="AY275" s="255" t="s">
        <v>214</v>
      </c>
    </row>
    <row r="276" s="15" customFormat="1">
      <c r="A276" s="15"/>
      <c r="B276" s="256"/>
      <c r="C276" s="257"/>
      <c r="D276" s="236" t="s">
        <v>225</v>
      </c>
      <c r="E276" s="258" t="s">
        <v>32</v>
      </c>
      <c r="F276" s="259" t="s">
        <v>256</v>
      </c>
      <c r="G276" s="257"/>
      <c r="H276" s="260">
        <v>1042.5999999999999</v>
      </c>
      <c r="I276" s="261"/>
      <c r="J276" s="257"/>
      <c r="K276" s="257"/>
      <c r="L276" s="262"/>
      <c r="M276" s="263"/>
      <c r="N276" s="264"/>
      <c r="O276" s="264"/>
      <c r="P276" s="264"/>
      <c r="Q276" s="264"/>
      <c r="R276" s="264"/>
      <c r="S276" s="264"/>
      <c r="T276" s="265"/>
      <c r="U276" s="15"/>
      <c r="V276" s="15"/>
      <c r="W276" s="15"/>
      <c r="X276" s="15"/>
      <c r="Y276" s="15"/>
      <c r="Z276" s="15"/>
      <c r="AA276" s="15"/>
      <c r="AB276" s="15"/>
      <c r="AC276" s="15"/>
      <c r="AD276" s="15"/>
      <c r="AE276" s="15"/>
      <c r="AT276" s="266" t="s">
        <v>225</v>
      </c>
      <c r="AU276" s="266" t="s">
        <v>85</v>
      </c>
      <c r="AV276" s="15" t="s">
        <v>215</v>
      </c>
      <c r="AW276" s="15" t="s">
        <v>38</v>
      </c>
      <c r="AX276" s="15" t="s">
        <v>83</v>
      </c>
      <c r="AY276" s="266" t="s">
        <v>214</v>
      </c>
    </row>
    <row r="277" s="2" customFormat="1" ht="24.15" customHeight="1">
      <c r="A277" s="42"/>
      <c r="B277" s="43"/>
      <c r="C277" s="268" t="s">
        <v>540</v>
      </c>
      <c r="D277" s="268" t="s">
        <v>302</v>
      </c>
      <c r="E277" s="269" t="s">
        <v>1575</v>
      </c>
      <c r="F277" s="270" t="s">
        <v>1576</v>
      </c>
      <c r="G277" s="271" t="s">
        <v>230</v>
      </c>
      <c r="H277" s="272">
        <v>1171.3610000000001</v>
      </c>
      <c r="I277" s="273"/>
      <c r="J277" s="274">
        <f>ROUND(I277*H277,2)</f>
        <v>0</v>
      </c>
      <c r="K277" s="270" t="s">
        <v>221</v>
      </c>
      <c r="L277" s="275"/>
      <c r="M277" s="276" t="s">
        <v>32</v>
      </c>
      <c r="N277" s="277" t="s">
        <v>47</v>
      </c>
      <c r="O277" s="88"/>
      <c r="P277" s="225">
        <f>O277*H277</f>
        <v>0</v>
      </c>
      <c r="Q277" s="225">
        <v>0.00017000000000000001</v>
      </c>
      <c r="R277" s="225">
        <f>Q277*H277</f>
        <v>0.19913137000000003</v>
      </c>
      <c r="S277" s="225">
        <v>0</v>
      </c>
      <c r="T277" s="226">
        <f>S277*H277</f>
        <v>0</v>
      </c>
      <c r="U277" s="42"/>
      <c r="V277" s="42"/>
      <c r="W277" s="42"/>
      <c r="X277" s="42"/>
      <c r="Y277" s="42"/>
      <c r="Z277" s="42"/>
      <c r="AA277" s="42"/>
      <c r="AB277" s="42"/>
      <c r="AC277" s="42"/>
      <c r="AD277" s="42"/>
      <c r="AE277" s="42"/>
      <c r="AR277" s="227" t="s">
        <v>426</v>
      </c>
      <c r="AT277" s="227" t="s">
        <v>302</v>
      </c>
      <c r="AU277" s="227" t="s">
        <v>85</v>
      </c>
      <c r="AY277" s="20" t="s">
        <v>214</v>
      </c>
      <c r="BE277" s="228">
        <f>IF(N277="základní",J277,0)</f>
        <v>0</v>
      </c>
      <c r="BF277" s="228">
        <f>IF(N277="snížená",J277,0)</f>
        <v>0</v>
      </c>
      <c r="BG277" s="228">
        <f>IF(N277="zákl. přenesená",J277,0)</f>
        <v>0</v>
      </c>
      <c r="BH277" s="228">
        <f>IF(N277="sníž. přenesená",J277,0)</f>
        <v>0</v>
      </c>
      <c r="BI277" s="228">
        <f>IF(N277="nulová",J277,0)</f>
        <v>0</v>
      </c>
      <c r="BJ277" s="20" t="s">
        <v>83</v>
      </c>
      <c r="BK277" s="228">
        <f>ROUND(I277*H277,2)</f>
        <v>0</v>
      </c>
      <c r="BL277" s="20" t="s">
        <v>334</v>
      </c>
      <c r="BM277" s="227" t="s">
        <v>1577</v>
      </c>
    </row>
    <row r="278" s="14" customFormat="1">
      <c r="A278" s="14"/>
      <c r="B278" s="245"/>
      <c r="C278" s="246"/>
      <c r="D278" s="236" t="s">
        <v>225</v>
      </c>
      <c r="E278" s="246"/>
      <c r="F278" s="248" t="s">
        <v>1578</v>
      </c>
      <c r="G278" s="246"/>
      <c r="H278" s="249">
        <v>1171.3610000000001</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225</v>
      </c>
      <c r="AU278" s="255" t="s">
        <v>85</v>
      </c>
      <c r="AV278" s="14" t="s">
        <v>85</v>
      </c>
      <c r="AW278" s="14" t="s">
        <v>4</v>
      </c>
      <c r="AX278" s="14" t="s">
        <v>83</v>
      </c>
      <c r="AY278" s="255" t="s">
        <v>214</v>
      </c>
    </row>
    <row r="279" s="2" customFormat="1" ht="49.05" customHeight="1">
      <c r="A279" s="42"/>
      <c r="B279" s="43"/>
      <c r="C279" s="216" t="s">
        <v>547</v>
      </c>
      <c r="D279" s="216" t="s">
        <v>217</v>
      </c>
      <c r="E279" s="217" t="s">
        <v>1579</v>
      </c>
      <c r="F279" s="218" t="s">
        <v>1580</v>
      </c>
      <c r="G279" s="219" t="s">
        <v>230</v>
      </c>
      <c r="H279" s="220">
        <v>952.20000000000005</v>
      </c>
      <c r="I279" s="221"/>
      <c r="J279" s="222">
        <f>ROUND(I279*H279,2)</f>
        <v>0</v>
      </c>
      <c r="K279" s="218" t="s">
        <v>221</v>
      </c>
      <c r="L279" s="48"/>
      <c r="M279" s="223" t="s">
        <v>32</v>
      </c>
      <c r="N279" s="224" t="s">
        <v>47</v>
      </c>
      <c r="O279" s="88"/>
      <c r="P279" s="225">
        <f>O279*H279</f>
        <v>0</v>
      </c>
      <c r="Q279" s="225">
        <v>0</v>
      </c>
      <c r="R279" s="225">
        <f>Q279*H279</f>
        <v>0</v>
      </c>
      <c r="S279" s="225">
        <v>0.01721</v>
      </c>
      <c r="T279" s="226">
        <f>S279*H279</f>
        <v>16.387362</v>
      </c>
      <c r="U279" s="42"/>
      <c r="V279" s="42"/>
      <c r="W279" s="42"/>
      <c r="X279" s="42"/>
      <c r="Y279" s="42"/>
      <c r="Z279" s="42"/>
      <c r="AA279" s="42"/>
      <c r="AB279" s="42"/>
      <c r="AC279" s="42"/>
      <c r="AD279" s="42"/>
      <c r="AE279" s="42"/>
      <c r="AR279" s="227" t="s">
        <v>334</v>
      </c>
      <c r="AT279" s="227" t="s">
        <v>217</v>
      </c>
      <c r="AU279" s="227" t="s">
        <v>85</v>
      </c>
      <c r="AY279" s="20" t="s">
        <v>214</v>
      </c>
      <c r="BE279" s="228">
        <f>IF(N279="základní",J279,0)</f>
        <v>0</v>
      </c>
      <c r="BF279" s="228">
        <f>IF(N279="snížená",J279,0)</f>
        <v>0</v>
      </c>
      <c r="BG279" s="228">
        <f>IF(N279="zákl. přenesená",J279,0)</f>
        <v>0</v>
      </c>
      <c r="BH279" s="228">
        <f>IF(N279="sníž. přenesená",J279,0)</f>
        <v>0</v>
      </c>
      <c r="BI279" s="228">
        <f>IF(N279="nulová",J279,0)</f>
        <v>0</v>
      </c>
      <c r="BJ279" s="20" t="s">
        <v>83</v>
      </c>
      <c r="BK279" s="228">
        <f>ROUND(I279*H279,2)</f>
        <v>0</v>
      </c>
      <c r="BL279" s="20" t="s">
        <v>334</v>
      </c>
      <c r="BM279" s="227" t="s">
        <v>1581</v>
      </c>
    </row>
    <row r="280" s="2" customFormat="1">
      <c r="A280" s="42"/>
      <c r="B280" s="43"/>
      <c r="C280" s="44"/>
      <c r="D280" s="229" t="s">
        <v>223</v>
      </c>
      <c r="E280" s="44"/>
      <c r="F280" s="230" t="s">
        <v>1582</v>
      </c>
      <c r="G280" s="44"/>
      <c r="H280" s="44"/>
      <c r="I280" s="231"/>
      <c r="J280" s="44"/>
      <c r="K280" s="44"/>
      <c r="L280" s="48"/>
      <c r="M280" s="232"/>
      <c r="N280" s="233"/>
      <c r="O280" s="88"/>
      <c r="P280" s="88"/>
      <c r="Q280" s="88"/>
      <c r="R280" s="88"/>
      <c r="S280" s="88"/>
      <c r="T280" s="89"/>
      <c r="U280" s="42"/>
      <c r="V280" s="42"/>
      <c r="W280" s="42"/>
      <c r="X280" s="42"/>
      <c r="Y280" s="42"/>
      <c r="Z280" s="42"/>
      <c r="AA280" s="42"/>
      <c r="AB280" s="42"/>
      <c r="AC280" s="42"/>
      <c r="AD280" s="42"/>
      <c r="AE280" s="42"/>
      <c r="AT280" s="20" t="s">
        <v>223</v>
      </c>
      <c r="AU280" s="20" t="s">
        <v>85</v>
      </c>
    </row>
    <row r="281" s="14" customFormat="1">
      <c r="A281" s="14"/>
      <c r="B281" s="245"/>
      <c r="C281" s="246"/>
      <c r="D281" s="236" t="s">
        <v>225</v>
      </c>
      <c r="E281" s="247" t="s">
        <v>32</v>
      </c>
      <c r="F281" s="248" t="s">
        <v>1569</v>
      </c>
      <c r="G281" s="246"/>
      <c r="H281" s="249">
        <v>750.29999999999995</v>
      </c>
      <c r="I281" s="250"/>
      <c r="J281" s="246"/>
      <c r="K281" s="246"/>
      <c r="L281" s="251"/>
      <c r="M281" s="252"/>
      <c r="N281" s="253"/>
      <c r="O281" s="253"/>
      <c r="P281" s="253"/>
      <c r="Q281" s="253"/>
      <c r="R281" s="253"/>
      <c r="S281" s="253"/>
      <c r="T281" s="254"/>
      <c r="U281" s="14"/>
      <c r="V281" s="14"/>
      <c r="W281" s="14"/>
      <c r="X281" s="14"/>
      <c r="Y281" s="14"/>
      <c r="Z281" s="14"/>
      <c r="AA281" s="14"/>
      <c r="AB281" s="14"/>
      <c r="AC281" s="14"/>
      <c r="AD281" s="14"/>
      <c r="AE281" s="14"/>
      <c r="AT281" s="255" t="s">
        <v>225</v>
      </c>
      <c r="AU281" s="255" t="s">
        <v>85</v>
      </c>
      <c r="AV281" s="14" t="s">
        <v>85</v>
      </c>
      <c r="AW281" s="14" t="s">
        <v>38</v>
      </c>
      <c r="AX281" s="14" t="s">
        <v>76</v>
      </c>
      <c r="AY281" s="255" t="s">
        <v>214</v>
      </c>
    </row>
    <row r="282" s="14" customFormat="1">
      <c r="A282" s="14"/>
      <c r="B282" s="245"/>
      <c r="C282" s="246"/>
      <c r="D282" s="236" t="s">
        <v>225</v>
      </c>
      <c r="E282" s="247" t="s">
        <v>32</v>
      </c>
      <c r="F282" s="248" t="s">
        <v>1473</v>
      </c>
      <c r="G282" s="246"/>
      <c r="H282" s="249">
        <v>201.90000000000001</v>
      </c>
      <c r="I282" s="250"/>
      <c r="J282" s="246"/>
      <c r="K282" s="246"/>
      <c r="L282" s="251"/>
      <c r="M282" s="252"/>
      <c r="N282" s="253"/>
      <c r="O282" s="253"/>
      <c r="P282" s="253"/>
      <c r="Q282" s="253"/>
      <c r="R282" s="253"/>
      <c r="S282" s="253"/>
      <c r="T282" s="254"/>
      <c r="U282" s="14"/>
      <c r="V282" s="14"/>
      <c r="W282" s="14"/>
      <c r="X282" s="14"/>
      <c r="Y282" s="14"/>
      <c r="Z282" s="14"/>
      <c r="AA282" s="14"/>
      <c r="AB282" s="14"/>
      <c r="AC282" s="14"/>
      <c r="AD282" s="14"/>
      <c r="AE282" s="14"/>
      <c r="AT282" s="255" t="s">
        <v>225</v>
      </c>
      <c r="AU282" s="255" t="s">
        <v>85</v>
      </c>
      <c r="AV282" s="14" t="s">
        <v>85</v>
      </c>
      <c r="AW282" s="14" t="s">
        <v>38</v>
      </c>
      <c r="AX282" s="14" t="s">
        <v>76</v>
      </c>
      <c r="AY282" s="255" t="s">
        <v>214</v>
      </c>
    </row>
    <row r="283" s="15" customFormat="1">
      <c r="A283" s="15"/>
      <c r="B283" s="256"/>
      <c r="C283" s="257"/>
      <c r="D283" s="236" t="s">
        <v>225</v>
      </c>
      <c r="E283" s="258" t="s">
        <v>32</v>
      </c>
      <c r="F283" s="259" t="s">
        <v>256</v>
      </c>
      <c r="G283" s="257"/>
      <c r="H283" s="260">
        <v>952.19999999999993</v>
      </c>
      <c r="I283" s="261"/>
      <c r="J283" s="257"/>
      <c r="K283" s="257"/>
      <c r="L283" s="262"/>
      <c r="M283" s="263"/>
      <c r="N283" s="264"/>
      <c r="O283" s="264"/>
      <c r="P283" s="264"/>
      <c r="Q283" s="264"/>
      <c r="R283" s="264"/>
      <c r="S283" s="264"/>
      <c r="T283" s="265"/>
      <c r="U283" s="15"/>
      <c r="V283" s="15"/>
      <c r="W283" s="15"/>
      <c r="X283" s="15"/>
      <c r="Y283" s="15"/>
      <c r="Z283" s="15"/>
      <c r="AA283" s="15"/>
      <c r="AB283" s="15"/>
      <c r="AC283" s="15"/>
      <c r="AD283" s="15"/>
      <c r="AE283" s="15"/>
      <c r="AT283" s="266" t="s">
        <v>225</v>
      </c>
      <c r="AU283" s="266" t="s">
        <v>85</v>
      </c>
      <c r="AV283" s="15" t="s">
        <v>215</v>
      </c>
      <c r="AW283" s="15" t="s">
        <v>38</v>
      </c>
      <c r="AX283" s="15" t="s">
        <v>83</v>
      </c>
      <c r="AY283" s="266" t="s">
        <v>214</v>
      </c>
    </row>
    <row r="284" s="2" customFormat="1" ht="49.05" customHeight="1">
      <c r="A284" s="42"/>
      <c r="B284" s="43"/>
      <c r="C284" s="216" t="s">
        <v>554</v>
      </c>
      <c r="D284" s="216" t="s">
        <v>217</v>
      </c>
      <c r="E284" s="217" t="s">
        <v>1583</v>
      </c>
      <c r="F284" s="218" t="s">
        <v>1584</v>
      </c>
      <c r="G284" s="219" t="s">
        <v>230</v>
      </c>
      <c r="H284" s="220">
        <v>90.400000000000006</v>
      </c>
      <c r="I284" s="221"/>
      <c r="J284" s="222">
        <f>ROUND(I284*H284,2)</f>
        <v>0</v>
      </c>
      <c r="K284" s="218" t="s">
        <v>221</v>
      </c>
      <c r="L284" s="48"/>
      <c r="M284" s="223" t="s">
        <v>32</v>
      </c>
      <c r="N284" s="224" t="s">
        <v>47</v>
      </c>
      <c r="O284" s="88"/>
      <c r="P284" s="225">
        <f>O284*H284</f>
        <v>0</v>
      </c>
      <c r="Q284" s="225">
        <v>0.01201</v>
      </c>
      <c r="R284" s="225">
        <f>Q284*H284</f>
        <v>1.085704</v>
      </c>
      <c r="S284" s="225">
        <v>0</v>
      </c>
      <c r="T284" s="226">
        <f>S284*H284</f>
        <v>0</v>
      </c>
      <c r="U284" s="42"/>
      <c r="V284" s="42"/>
      <c r="W284" s="42"/>
      <c r="X284" s="42"/>
      <c r="Y284" s="42"/>
      <c r="Z284" s="42"/>
      <c r="AA284" s="42"/>
      <c r="AB284" s="42"/>
      <c r="AC284" s="42"/>
      <c r="AD284" s="42"/>
      <c r="AE284" s="42"/>
      <c r="AR284" s="227" t="s">
        <v>334</v>
      </c>
      <c r="AT284" s="227" t="s">
        <v>217</v>
      </c>
      <c r="AU284" s="227" t="s">
        <v>85</v>
      </c>
      <c r="AY284" s="20" t="s">
        <v>214</v>
      </c>
      <c r="BE284" s="228">
        <f>IF(N284="základní",J284,0)</f>
        <v>0</v>
      </c>
      <c r="BF284" s="228">
        <f>IF(N284="snížená",J284,0)</f>
        <v>0</v>
      </c>
      <c r="BG284" s="228">
        <f>IF(N284="zákl. přenesená",J284,0)</f>
        <v>0</v>
      </c>
      <c r="BH284" s="228">
        <f>IF(N284="sníž. přenesená",J284,0)</f>
        <v>0</v>
      </c>
      <c r="BI284" s="228">
        <f>IF(N284="nulová",J284,0)</f>
        <v>0</v>
      </c>
      <c r="BJ284" s="20" t="s">
        <v>83</v>
      </c>
      <c r="BK284" s="228">
        <f>ROUND(I284*H284,2)</f>
        <v>0</v>
      </c>
      <c r="BL284" s="20" t="s">
        <v>334</v>
      </c>
      <c r="BM284" s="227" t="s">
        <v>1585</v>
      </c>
    </row>
    <row r="285" s="2" customFormat="1">
      <c r="A285" s="42"/>
      <c r="B285" s="43"/>
      <c r="C285" s="44"/>
      <c r="D285" s="229" t="s">
        <v>223</v>
      </c>
      <c r="E285" s="44"/>
      <c r="F285" s="230" t="s">
        <v>1586</v>
      </c>
      <c r="G285" s="44"/>
      <c r="H285" s="44"/>
      <c r="I285" s="231"/>
      <c r="J285" s="44"/>
      <c r="K285" s="44"/>
      <c r="L285" s="48"/>
      <c r="M285" s="232"/>
      <c r="N285" s="233"/>
      <c r="O285" s="88"/>
      <c r="P285" s="88"/>
      <c r="Q285" s="88"/>
      <c r="R285" s="88"/>
      <c r="S285" s="88"/>
      <c r="T285" s="89"/>
      <c r="U285" s="42"/>
      <c r="V285" s="42"/>
      <c r="W285" s="42"/>
      <c r="X285" s="42"/>
      <c r="Y285" s="42"/>
      <c r="Z285" s="42"/>
      <c r="AA285" s="42"/>
      <c r="AB285" s="42"/>
      <c r="AC285" s="42"/>
      <c r="AD285" s="42"/>
      <c r="AE285" s="42"/>
      <c r="AT285" s="20" t="s">
        <v>223</v>
      </c>
      <c r="AU285" s="20" t="s">
        <v>85</v>
      </c>
    </row>
    <row r="286" s="14" customFormat="1">
      <c r="A286" s="14"/>
      <c r="B286" s="245"/>
      <c r="C286" s="246"/>
      <c r="D286" s="236" t="s">
        <v>225</v>
      </c>
      <c r="E286" s="247" t="s">
        <v>32</v>
      </c>
      <c r="F286" s="248" t="s">
        <v>1502</v>
      </c>
      <c r="G286" s="246"/>
      <c r="H286" s="249">
        <v>90.400000000000006</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225</v>
      </c>
      <c r="AU286" s="255" t="s">
        <v>85</v>
      </c>
      <c r="AV286" s="14" t="s">
        <v>85</v>
      </c>
      <c r="AW286" s="14" t="s">
        <v>38</v>
      </c>
      <c r="AX286" s="14" t="s">
        <v>83</v>
      </c>
      <c r="AY286" s="255" t="s">
        <v>214</v>
      </c>
    </row>
    <row r="287" s="2" customFormat="1" ht="37.8" customHeight="1">
      <c r="A287" s="42"/>
      <c r="B287" s="43"/>
      <c r="C287" s="216" t="s">
        <v>559</v>
      </c>
      <c r="D287" s="216" t="s">
        <v>217</v>
      </c>
      <c r="E287" s="217" t="s">
        <v>1587</v>
      </c>
      <c r="F287" s="218" t="s">
        <v>1588</v>
      </c>
      <c r="G287" s="219" t="s">
        <v>230</v>
      </c>
      <c r="H287" s="220">
        <v>90.400000000000006</v>
      </c>
      <c r="I287" s="221"/>
      <c r="J287" s="222">
        <f>ROUND(I287*H287,2)</f>
        <v>0</v>
      </c>
      <c r="K287" s="218" t="s">
        <v>221</v>
      </c>
      <c r="L287" s="48"/>
      <c r="M287" s="223" t="s">
        <v>32</v>
      </c>
      <c r="N287" s="224" t="s">
        <v>47</v>
      </c>
      <c r="O287" s="88"/>
      <c r="P287" s="225">
        <f>O287*H287</f>
        <v>0</v>
      </c>
      <c r="Q287" s="225">
        <v>0</v>
      </c>
      <c r="R287" s="225">
        <f>Q287*H287</f>
        <v>0</v>
      </c>
      <c r="S287" s="225">
        <v>0.017229999999999999</v>
      </c>
      <c r="T287" s="226">
        <f>S287*H287</f>
        <v>1.5575920000000001</v>
      </c>
      <c r="U287" s="42"/>
      <c r="V287" s="42"/>
      <c r="W287" s="42"/>
      <c r="X287" s="42"/>
      <c r="Y287" s="42"/>
      <c r="Z287" s="42"/>
      <c r="AA287" s="42"/>
      <c r="AB287" s="42"/>
      <c r="AC287" s="42"/>
      <c r="AD287" s="42"/>
      <c r="AE287" s="42"/>
      <c r="AR287" s="227" t="s">
        <v>334</v>
      </c>
      <c r="AT287" s="227" t="s">
        <v>217</v>
      </c>
      <c r="AU287" s="227" t="s">
        <v>85</v>
      </c>
      <c r="AY287" s="20" t="s">
        <v>214</v>
      </c>
      <c r="BE287" s="228">
        <f>IF(N287="základní",J287,0)</f>
        <v>0</v>
      </c>
      <c r="BF287" s="228">
        <f>IF(N287="snížená",J287,0)</f>
        <v>0</v>
      </c>
      <c r="BG287" s="228">
        <f>IF(N287="zákl. přenesená",J287,0)</f>
        <v>0</v>
      </c>
      <c r="BH287" s="228">
        <f>IF(N287="sníž. přenesená",J287,0)</f>
        <v>0</v>
      </c>
      <c r="BI287" s="228">
        <f>IF(N287="nulová",J287,0)</f>
        <v>0</v>
      </c>
      <c r="BJ287" s="20" t="s">
        <v>83</v>
      </c>
      <c r="BK287" s="228">
        <f>ROUND(I287*H287,2)</f>
        <v>0</v>
      </c>
      <c r="BL287" s="20" t="s">
        <v>334</v>
      </c>
      <c r="BM287" s="227" t="s">
        <v>1589</v>
      </c>
    </row>
    <row r="288" s="2" customFormat="1">
      <c r="A288" s="42"/>
      <c r="B288" s="43"/>
      <c r="C288" s="44"/>
      <c r="D288" s="229" t="s">
        <v>223</v>
      </c>
      <c r="E288" s="44"/>
      <c r="F288" s="230" t="s">
        <v>1590</v>
      </c>
      <c r="G288" s="44"/>
      <c r="H288" s="44"/>
      <c r="I288" s="231"/>
      <c r="J288" s="44"/>
      <c r="K288" s="44"/>
      <c r="L288" s="48"/>
      <c r="M288" s="232"/>
      <c r="N288" s="233"/>
      <c r="O288" s="88"/>
      <c r="P288" s="88"/>
      <c r="Q288" s="88"/>
      <c r="R288" s="88"/>
      <c r="S288" s="88"/>
      <c r="T288" s="89"/>
      <c r="U288" s="42"/>
      <c r="V288" s="42"/>
      <c r="W288" s="42"/>
      <c r="X288" s="42"/>
      <c r="Y288" s="42"/>
      <c r="Z288" s="42"/>
      <c r="AA288" s="42"/>
      <c r="AB288" s="42"/>
      <c r="AC288" s="42"/>
      <c r="AD288" s="42"/>
      <c r="AE288" s="42"/>
      <c r="AT288" s="20" t="s">
        <v>223</v>
      </c>
      <c r="AU288" s="20" t="s">
        <v>85</v>
      </c>
    </row>
    <row r="289" s="14" customFormat="1">
      <c r="A289" s="14"/>
      <c r="B289" s="245"/>
      <c r="C289" s="246"/>
      <c r="D289" s="236" t="s">
        <v>225</v>
      </c>
      <c r="E289" s="247" t="s">
        <v>32</v>
      </c>
      <c r="F289" s="248" t="s">
        <v>1502</v>
      </c>
      <c r="G289" s="246"/>
      <c r="H289" s="249">
        <v>90.400000000000006</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225</v>
      </c>
      <c r="AU289" s="255" t="s">
        <v>85</v>
      </c>
      <c r="AV289" s="14" t="s">
        <v>85</v>
      </c>
      <c r="AW289" s="14" t="s">
        <v>38</v>
      </c>
      <c r="AX289" s="14" t="s">
        <v>83</v>
      </c>
      <c r="AY289" s="255" t="s">
        <v>214</v>
      </c>
    </row>
    <row r="290" s="2" customFormat="1" ht="21.75" customHeight="1">
      <c r="A290" s="42"/>
      <c r="B290" s="43"/>
      <c r="C290" s="216" t="s">
        <v>565</v>
      </c>
      <c r="D290" s="216" t="s">
        <v>217</v>
      </c>
      <c r="E290" s="217" t="s">
        <v>1591</v>
      </c>
      <c r="F290" s="218" t="s">
        <v>1592</v>
      </c>
      <c r="G290" s="219" t="s">
        <v>670</v>
      </c>
      <c r="H290" s="220">
        <v>23</v>
      </c>
      <c r="I290" s="221"/>
      <c r="J290" s="222">
        <f>ROUND(I290*H290,2)</f>
        <v>0</v>
      </c>
      <c r="K290" s="218" t="s">
        <v>32</v>
      </c>
      <c r="L290" s="48"/>
      <c r="M290" s="223" t="s">
        <v>32</v>
      </c>
      <c r="N290" s="224" t="s">
        <v>47</v>
      </c>
      <c r="O290" s="88"/>
      <c r="P290" s="225">
        <f>O290*H290</f>
        <v>0</v>
      </c>
      <c r="Q290" s="225">
        <v>0</v>
      </c>
      <c r="R290" s="225">
        <f>Q290*H290</f>
        <v>0</v>
      </c>
      <c r="S290" s="225">
        <v>0.017229999999999999</v>
      </c>
      <c r="T290" s="226">
        <f>S290*H290</f>
        <v>0.39628999999999998</v>
      </c>
      <c r="U290" s="42"/>
      <c r="V290" s="42"/>
      <c r="W290" s="42"/>
      <c r="X290" s="42"/>
      <c r="Y290" s="42"/>
      <c r="Z290" s="42"/>
      <c r="AA290" s="42"/>
      <c r="AB290" s="42"/>
      <c r="AC290" s="42"/>
      <c r="AD290" s="42"/>
      <c r="AE290" s="42"/>
      <c r="AR290" s="227" t="s">
        <v>334</v>
      </c>
      <c r="AT290" s="227" t="s">
        <v>217</v>
      </c>
      <c r="AU290" s="227" t="s">
        <v>85</v>
      </c>
      <c r="AY290" s="20" t="s">
        <v>214</v>
      </c>
      <c r="BE290" s="228">
        <f>IF(N290="základní",J290,0)</f>
        <v>0</v>
      </c>
      <c r="BF290" s="228">
        <f>IF(N290="snížená",J290,0)</f>
        <v>0</v>
      </c>
      <c r="BG290" s="228">
        <f>IF(N290="zákl. přenesená",J290,0)</f>
        <v>0</v>
      </c>
      <c r="BH290" s="228">
        <f>IF(N290="sníž. přenesená",J290,0)</f>
        <v>0</v>
      </c>
      <c r="BI290" s="228">
        <f>IF(N290="nulová",J290,0)</f>
        <v>0</v>
      </c>
      <c r="BJ290" s="20" t="s">
        <v>83</v>
      </c>
      <c r="BK290" s="228">
        <f>ROUND(I290*H290,2)</f>
        <v>0</v>
      </c>
      <c r="BL290" s="20" t="s">
        <v>334</v>
      </c>
      <c r="BM290" s="227" t="s">
        <v>1593</v>
      </c>
    </row>
    <row r="291" s="14" customFormat="1">
      <c r="A291" s="14"/>
      <c r="B291" s="245"/>
      <c r="C291" s="246"/>
      <c r="D291" s="236" t="s">
        <v>225</v>
      </c>
      <c r="E291" s="247" t="s">
        <v>32</v>
      </c>
      <c r="F291" s="248" t="s">
        <v>1594</v>
      </c>
      <c r="G291" s="246"/>
      <c r="H291" s="249">
        <v>23</v>
      </c>
      <c r="I291" s="250"/>
      <c r="J291" s="246"/>
      <c r="K291" s="246"/>
      <c r="L291" s="251"/>
      <c r="M291" s="252"/>
      <c r="N291" s="253"/>
      <c r="O291" s="253"/>
      <c r="P291" s="253"/>
      <c r="Q291" s="253"/>
      <c r="R291" s="253"/>
      <c r="S291" s="253"/>
      <c r="T291" s="254"/>
      <c r="U291" s="14"/>
      <c r="V291" s="14"/>
      <c r="W291" s="14"/>
      <c r="X291" s="14"/>
      <c r="Y291" s="14"/>
      <c r="Z291" s="14"/>
      <c r="AA291" s="14"/>
      <c r="AB291" s="14"/>
      <c r="AC291" s="14"/>
      <c r="AD291" s="14"/>
      <c r="AE291" s="14"/>
      <c r="AT291" s="255" t="s">
        <v>225</v>
      </c>
      <c r="AU291" s="255" t="s">
        <v>85</v>
      </c>
      <c r="AV291" s="14" t="s">
        <v>85</v>
      </c>
      <c r="AW291" s="14" t="s">
        <v>38</v>
      </c>
      <c r="AX291" s="14" t="s">
        <v>83</v>
      </c>
      <c r="AY291" s="255" t="s">
        <v>214</v>
      </c>
    </row>
    <row r="292" s="2" customFormat="1" ht="21.75" customHeight="1">
      <c r="A292" s="42"/>
      <c r="B292" s="43"/>
      <c r="C292" s="216" t="s">
        <v>571</v>
      </c>
      <c r="D292" s="216" t="s">
        <v>217</v>
      </c>
      <c r="E292" s="217" t="s">
        <v>1595</v>
      </c>
      <c r="F292" s="218" t="s">
        <v>1592</v>
      </c>
      <c r="G292" s="219" t="s">
        <v>670</v>
      </c>
      <c r="H292" s="220">
        <v>36</v>
      </c>
      <c r="I292" s="221"/>
      <c r="J292" s="222">
        <f>ROUND(I292*H292,2)</f>
        <v>0</v>
      </c>
      <c r="K292" s="218" t="s">
        <v>32</v>
      </c>
      <c r="L292" s="48"/>
      <c r="M292" s="223" t="s">
        <v>32</v>
      </c>
      <c r="N292" s="224" t="s">
        <v>47</v>
      </c>
      <c r="O292" s="88"/>
      <c r="P292" s="225">
        <f>O292*H292</f>
        <v>0</v>
      </c>
      <c r="Q292" s="225">
        <v>0</v>
      </c>
      <c r="R292" s="225">
        <f>Q292*H292</f>
        <v>0</v>
      </c>
      <c r="S292" s="225">
        <v>0.017229999999999999</v>
      </c>
      <c r="T292" s="226">
        <f>S292*H292</f>
        <v>0.62027999999999994</v>
      </c>
      <c r="U292" s="42"/>
      <c r="V292" s="42"/>
      <c r="W292" s="42"/>
      <c r="X292" s="42"/>
      <c r="Y292" s="42"/>
      <c r="Z292" s="42"/>
      <c r="AA292" s="42"/>
      <c r="AB292" s="42"/>
      <c r="AC292" s="42"/>
      <c r="AD292" s="42"/>
      <c r="AE292" s="42"/>
      <c r="AR292" s="227" t="s">
        <v>334</v>
      </c>
      <c r="AT292" s="227" t="s">
        <v>217</v>
      </c>
      <c r="AU292" s="227" t="s">
        <v>85</v>
      </c>
      <c r="AY292" s="20" t="s">
        <v>214</v>
      </c>
      <c r="BE292" s="228">
        <f>IF(N292="základní",J292,0)</f>
        <v>0</v>
      </c>
      <c r="BF292" s="228">
        <f>IF(N292="snížená",J292,0)</f>
        <v>0</v>
      </c>
      <c r="BG292" s="228">
        <f>IF(N292="zákl. přenesená",J292,0)</f>
        <v>0</v>
      </c>
      <c r="BH292" s="228">
        <f>IF(N292="sníž. přenesená",J292,0)</f>
        <v>0</v>
      </c>
      <c r="BI292" s="228">
        <f>IF(N292="nulová",J292,0)</f>
        <v>0</v>
      </c>
      <c r="BJ292" s="20" t="s">
        <v>83</v>
      </c>
      <c r="BK292" s="228">
        <f>ROUND(I292*H292,2)</f>
        <v>0</v>
      </c>
      <c r="BL292" s="20" t="s">
        <v>334</v>
      </c>
      <c r="BM292" s="227" t="s">
        <v>1596</v>
      </c>
    </row>
    <row r="293" s="14" customFormat="1">
      <c r="A293" s="14"/>
      <c r="B293" s="245"/>
      <c r="C293" s="246"/>
      <c r="D293" s="236" t="s">
        <v>225</v>
      </c>
      <c r="E293" s="247" t="s">
        <v>32</v>
      </c>
      <c r="F293" s="248" t="s">
        <v>1597</v>
      </c>
      <c r="G293" s="246"/>
      <c r="H293" s="249">
        <v>36</v>
      </c>
      <c r="I293" s="250"/>
      <c r="J293" s="246"/>
      <c r="K293" s="246"/>
      <c r="L293" s="251"/>
      <c r="M293" s="252"/>
      <c r="N293" s="253"/>
      <c r="O293" s="253"/>
      <c r="P293" s="253"/>
      <c r="Q293" s="253"/>
      <c r="R293" s="253"/>
      <c r="S293" s="253"/>
      <c r="T293" s="254"/>
      <c r="U293" s="14"/>
      <c r="V293" s="14"/>
      <c r="W293" s="14"/>
      <c r="X293" s="14"/>
      <c r="Y293" s="14"/>
      <c r="Z293" s="14"/>
      <c r="AA293" s="14"/>
      <c r="AB293" s="14"/>
      <c r="AC293" s="14"/>
      <c r="AD293" s="14"/>
      <c r="AE293" s="14"/>
      <c r="AT293" s="255" t="s">
        <v>225</v>
      </c>
      <c r="AU293" s="255" t="s">
        <v>85</v>
      </c>
      <c r="AV293" s="14" t="s">
        <v>85</v>
      </c>
      <c r="AW293" s="14" t="s">
        <v>38</v>
      </c>
      <c r="AX293" s="14" t="s">
        <v>83</v>
      </c>
      <c r="AY293" s="255" t="s">
        <v>214</v>
      </c>
    </row>
    <row r="294" s="2" customFormat="1" ht="76.35" customHeight="1">
      <c r="A294" s="42"/>
      <c r="B294" s="43"/>
      <c r="C294" s="216" t="s">
        <v>576</v>
      </c>
      <c r="D294" s="216" t="s">
        <v>217</v>
      </c>
      <c r="E294" s="217" t="s">
        <v>1598</v>
      </c>
      <c r="F294" s="218" t="s">
        <v>1599</v>
      </c>
      <c r="G294" s="219" t="s">
        <v>241</v>
      </c>
      <c r="H294" s="220">
        <v>12.901999999999999</v>
      </c>
      <c r="I294" s="221"/>
      <c r="J294" s="222">
        <f>ROUND(I294*H294,2)</f>
        <v>0</v>
      </c>
      <c r="K294" s="218" t="s">
        <v>221</v>
      </c>
      <c r="L294" s="48"/>
      <c r="M294" s="223" t="s">
        <v>32</v>
      </c>
      <c r="N294" s="224" t="s">
        <v>47</v>
      </c>
      <c r="O294" s="88"/>
      <c r="P294" s="225">
        <f>O294*H294</f>
        <v>0</v>
      </c>
      <c r="Q294" s="225">
        <v>0</v>
      </c>
      <c r="R294" s="225">
        <f>Q294*H294</f>
        <v>0</v>
      </c>
      <c r="S294" s="225">
        <v>0</v>
      </c>
      <c r="T294" s="226">
        <f>S294*H294</f>
        <v>0</v>
      </c>
      <c r="U294" s="42"/>
      <c r="V294" s="42"/>
      <c r="W294" s="42"/>
      <c r="X294" s="42"/>
      <c r="Y294" s="42"/>
      <c r="Z294" s="42"/>
      <c r="AA294" s="42"/>
      <c r="AB294" s="42"/>
      <c r="AC294" s="42"/>
      <c r="AD294" s="42"/>
      <c r="AE294" s="42"/>
      <c r="AR294" s="227" t="s">
        <v>334</v>
      </c>
      <c r="AT294" s="227" t="s">
        <v>217</v>
      </c>
      <c r="AU294" s="227" t="s">
        <v>85</v>
      </c>
      <c r="AY294" s="20" t="s">
        <v>214</v>
      </c>
      <c r="BE294" s="228">
        <f>IF(N294="základní",J294,0)</f>
        <v>0</v>
      </c>
      <c r="BF294" s="228">
        <f>IF(N294="snížená",J294,0)</f>
        <v>0</v>
      </c>
      <c r="BG294" s="228">
        <f>IF(N294="zákl. přenesená",J294,0)</f>
        <v>0</v>
      </c>
      <c r="BH294" s="228">
        <f>IF(N294="sníž. přenesená",J294,0)</f>
        <v>0</v>
      </c>
      <c r="BI294" s="228">
        <f>IF(N294="nulová",J294,0)</f>
        <v>0</v>
      </c>
      <c r="BJ294" s="20" t="s">
        <v>83</v>
      </c>
      <c r="BK294" s="228">
        <f>ROUND(I294*H294,2)</f>
        <v>0</v>
      </c>
      <c r="BL294" s="20" t="s">
        <v>334</v>
      </c>
      <c r="BM294" s="227" t="s">
        <v>1600</v>
      </c>
    </row>
    <row r="295" s="2" customFormat="1">
      <c r="A295" s="42"/>
      <c r="B295" s="43"/>
      <c r="C295" s="44"/>
      <c r="D295" s="229" t="s">
        <v>223</v>
      </c>
      <c r="E295" s="44"/>
      <c r="F295" s="230" t="s">
        <v>1601</v>
      </c>
      <c r="G295" s="44"/>
      <c r="H295" s="44"/>
      <c r="I295" s="231"/>
      <c r="J295" s="44"/>
      <c r="K295" s="44"/>
      <c r="L295" s="48"/>
      <c r="M295" s="232"/>
      <c r="N295" s="233"/>
      <c r="O295" s="88"/>
      <c r="P295" s="88"/>
      <c r="Q295" s="88"/>
      <c r="R295" s="88"/>
      <c r="S295" s="88"/>
      <c r="T295" s="89"/>
      <c r="U295" s="42"/>
      <c r="V295" s="42"/>
      <c r="W295" s="42"/>
      <c r="X295" s="42"/>
      <c r="Y295" s="42"/>
      <c r="Z295" s="42"/>
      <c r="AA295" s="42"/>
      <c r="AB295" s="42"/>
      <c r="AC295" s="42"/>
      <c r="AD295" s="42"/>
      <c r="AE295" s="42"/>
      <c r="AT295" s="20" t="s">
        <v>223</v>
      </c>
      <c r="AU295" s="20" t="s">
        <v>85</v>
      </c>
    </row>
    <row r="296" s="12" customFormat="1" ht="22.8" customHeight="1">
      <c r="A296" s="12"/>
      <c r="B296" s="200"/>
      <c r="C296" s="201"/>
      <c r="D296" s="202" t="s">
        <v>75</v>
      </c>
      <c r="E296" s="214" t="s">
        <v>1270</v>
      </c>
      <c r="F296" s="214" t="s">
        <v>1271</v>
      </c>
      <c r="G296" s="201"/>
      <c r="H296" s="201"/>
      <c r="I296" s="204"/>
      <c r="J296" s="215">
        <f>BK296</f>
        <v>0</v>
      </c>
      <c r="K296" s="201"/>
      <c r="L296" s="206"/>
      <c r="M296" s="207"/>
      <c r="N296" s="208"/>
      <c r="O296" s="208"/>
      <c r="P296" s="209">
        <f>SUM(P297:P302)</f>
        <v>0</v>
      </c>
      <c r="Q296" s="208"/>
      <c r="R296" s="209">
        <f>SUM(R297:R302)</f>
        <v>0.33904800000000002</v>
      </c>
      <c r="S296" s="208"/>
      <c r="T296" s="210">
        <f>SUM(T297:T302)</f>
        <v>0</v>
      </c>
      <c r="U296" s="12"/>
      <c r="V296" s="12"/>
      <c r="W296" s="12"/>
      <c r="X296" s="12"/>
      <c r="Y296" s="12"/>
      <c r="Z296" s="12"/>
      <c r="AA296" s="12"/>
      <c r="AB296" s="12"/>
      <c r="AC296" s="12"/>
      <c r="AD296" s="12"/>
      <c r="AE296" s="12"/>
      <c r="AR296" s="211" t="s">
        <v>85</v>
      </c>
      <c r="AT296" s="212" t="s">
        <v>75</v>
      </c>
      <c r="AU296" s="212" t="s">
        <v>83</v>
      </c>
      <c r="AY296" s="211" t="s">
        <v>214</v>
      </c>
      <c r="BK296" s="213">
        <f>SUM(BK297:BK302)</f>
        <v>0</v>
      </c>
    </row>
    <row r="297" s="2" customFormat="1" ht="37.8" customHeight="1">
      <c r="A297" s="42"/>
      <c r="B297" s="43"/>
      <c r="C297" s="216" t="s">
        <v>583</v>
      </c>
      <c r="D297" s="216" t="s">
        <v>217</v>
      </c>
      <c r="E297" s="217" t="s">
        <v>1602</v>
      </c>
      <c r="F297" s="218" t="s">
        <v>1603</v>
      </c>
      <c r="G297" s="219" t="s">
        <v>280</v>
      </c>
      <c r="H297" s="220">
        <v>61.200000000000003</v>
      </c>
      <c r="I297" s="221"/>
      <c r="J297" s="222">
        <f>ROUND(I297*H297,2)</f>
        <v>0</v>
      </c>
      <c r="K297" s="218" t="s">
        <v>221</v>
      </c>
      <c r="L297" s="48"/>
      <c r="M297" s="223" t="s">
        <v>32</v>
      </c>
      <c r="N297" s="224" t="s">
        <v>47</v>
      </c>
      <c r="O297" s="88"/>
      <c r="P297" s="225">
        <f>O297*H297</f>
        <v>0</v>
      </c>
      <c r="Q297" s="225">
        <v>0.0019400000000000001</v>
      </c>
      <c r="R297" s="225">
        <f>Q297*H297</f>
        <v>0.11872800000000001</v>
      </c>
      <c r="S297" s="225">
        <v>0</v>
      </c>
      <c r="T297" s="226">
        <f>S297*H297</f>
        <v>0</v>
      </c>
      <c r="U297" s="42"/>
      <c r="V297" s="42"/>
      <c r="W297" s="42"/>
      <c r="X297" s="42"/>
      <c r="Y297" s="42"/>
      <c r="Z297" s="42"/>
      <c r="AA297" s="42"/>
      <c r="AB297" s="42"/>
      <c r="AC297" s="42"/>
      <c r="AD297" s="42"/>
      <c r="AE297" s="42"/>
      <c r="AR297" s="227" t="s">
        <v>334</v>
      </c>
      <c r="AT297" s="227" t="s">
        <v>217</v>
      </c>
      <c r="AU297" s="227" t="s">
        <v>85</v>
      </c>
      <c r="AY297" s="20" t="s">
        <v>214</v>
      </c>
      <c r="BE297" s="228">
        <f>IF(N297="základní",J297,0)</f>
        <v>0</v>
      </c>
      <c r="BF297" s="228">
        <f>IF(N297="snížená",J297,0)</f>
        <v>0</v>
      </c>
      <c r="BG297" s="228">
        <f>IF(N297="zákl. přenesená",J297,0)</f>
        <v>0</v>
      </c>
      <c r="BH297" s="228">
        <f>IF(N297="sníž. přenesená",J297,0)</f>
        <v>0</v>
      </c>
      <c r="BI297" s="228">
        <f>IF(N297="nulová",J297,0)</f>
        <v>0</v>
      </c>
      <c r="BJ297" s="20" t="s">
        <v>83</v>
      </c>
      <c r="BK297" s="228">
        <f>ROUND(I297*H297,2)</f>
        <v>0</v>
      </c>
      <c r="BL297" s="20" t="s">
        <v>334</v>
      </c>
      <c r="BM297" s="227" t="s">
        <v>1604</v>
      </c>
    </row>
    <row r="298" s="2" customFormat="1">
      <c r="A298" s="42"/>
      <c r="B298" s="43"/>
      <c r="C298" s="44"/>
      <c r="D298" s="229" t="s">
        <v>223</v>
      </c>
      <c r="E298" s="44"/>
      <c r="F298" s="230" t="s">
        <v>1605</v>
      </c>
      <c r="G298" s="44"/>
      <c r="H298" s="44"/>
      <c r="I298" s="231"/>
      <c r="J298" s="44"/>
      <c r="K298" s="44"/>
      <c r="L298" s="48"/>
      <c r="M298" s="232"/>
      <c r="N298" s="233"/>
      <c r="O298" s="88"/>
      <c r="P298" s="88"/>
      <c r="Q298" s="88"/>
      <c r="R298" s="88"/>
      <c r="S298" s="88"/>
      <c r="T298" s="89"/>
      <c r="U298" s="42"/>
      <c r="V298" s="42"/>
      <c r="W298" s="42"/>
      <c r="X298" s="42"/>
      <c r="Y298" s="42"/>
      <c r="Z298" s="42"/>
      <c r="AA298" s="42"/>
      <c r="AB298" s="42"/>
      <c r="AC298" s="42"/>
      <c r="AD298" s="42"/>
      <c r="AE298" s="42"/>
      <c r="AT298" s="20" t="s">
        <v>223</v>
      </c>
      <c r="AU298" s="20" t="s">
        <v>85</v>
      </c>
    </row>
    <row r="299" s="2" customFormat="1" ht="33" customHeight="1">
      <c r="A299" s="42"/>
      <c r="B299" s="43"/>
      <c r="C299" s="216" t="s">
        <v>589</v>
      </c>
      <c r="D299" s="216" t="s">
        <v>217</v>
      </c>
      <c r="E299" s="217" t="s">
        <v>1606</v>
      </c>
      <c r="F299" s="218" t="s">
        <v>1607</v>
      </c>
      <c r="G299" s="219" t="s">
        <v>280</v>
      </c>
      <c r="H299" s="220">
        <v>61.200000000000003</v>
      </c>
      <c r="I299" s="221"/>
      <c r="J299" s="222">
        <f>ROUND(I299*H299,2)</f>
        <v>0</v>
      </c>
      <c r="K299" s="218" t="s">
        <v>221</v>
      </c>
      <c r="L299" s="48"/>
      <c r="M299" s="223" t="s">
        <v>32</v>
      </c>
      <c r="N299" s="224" t="s">
        <v>47</v>
      </c>
      <c r="O299" s="88"/>
      <c r="P299" s="225">
        <f>O299*H299</f>
        <v>0</v>
      </c>
      <c r="Q299" s="225">
        <v>0.0035999999999999999</v>
      </c>
      <c r="R299" s="225">
        <f>Q299*H299</f>
        <v>0.22032000000000002</v>
      </c>
      <c r="S299" s="225">
        <v>0</v>
      </c>
      <c r="T299" s="226">
        <f>S299*H299</f>
        <v>0</v>
      </c>
      <c r="U299" s="42"/>
      <c r="V299" s="42"/>
      <c r="W299" s="42"/>
      <c r="X299" s="42"/>
      <c r="Y299" s="42"/>
      <c r="Z299" s="42"/>
      <c r="AA299" s="42"/>
      <c r="AB299" s="42"/>
      <c r="AC299" s="42"/>
      <c r="AD299" s="42"/>
      <c r="AE299" s="42"/>
      <c r="AR299" s="227" t="s">
        <v>334</v>
      </c>
      <c r="AT299" s="227" t="s">
        <v>217</v>
      </c>
      <c r="AU299" s="227" t="s">
        <v>85</v>
      </c>
      <c r="AY299" s="20" t="s">
        <v>214</v>
      </c>
      <c r="BE299" s="228">
        <f>IF(N299="základní",J299,0)</f>
        <v>0</v>
      </c>
      <c r="BF299" s="228">
        <f>IF(N299="snížená",J299,0)</f>
        <v>0</v>
      </c>
      <c r="BG299" s="228">
        <f>IF(N299="zákl. přenesená",J299,0)</f>
        <v>0</v>
      </c>
      <c r="BH299" s="228">
        <f>IF(N299="sníž. přenesená",J299,0)</f>
        <v>0</v>
      </c>
      <c r="BI299" s="228">
        <f>IF(N299="nulová",J299,0)</f>
        <v>0</v>
      </c>
      <c r="BJ299" s="20" t="s">
        <v>83</v>
      </c>
      <c r="BK299" s="228">
        <f>ROUND(I299*H299,2)</f>
        <v>0</v>
      </c>
      <c r="BL299" s="20" t="s">
        <v>334</v>
      </c>
      <c r="BM299" s="227" t="s">
        <v>1608</v>
      </c>
    </row>
    <row r="300" s="2" customFormat="1">
      <c r="A300" s="42"/>
      <c r="B300" s="43"/>
      <c r="C300" s="44"/>
      <c r="D300" s="229" t="s">
        <v>223</v>
      </c>
      <c r="E300" s="44"/>
      <c r="F300" s="230" t="s">
        <v>1609</v>
      </c>
      <c r="G300" s="44"/>
      <c r="H300" s="44"/>
      <c r="I300" s="231"/>
      <c r="J300" s="44"/>
      <c r="K300" s="44"/>
      <c r="L300" s="48"/>
      <c r="M300" s="232"/>
      <c r="N300" s="233"/>
      <c r="O300" s="88"/>
      <c r="P300" s="88"/>
      <c r="Q300" s="88"/>
      <c r="R300" s="88"/>
      <c r="S300" s="88"/>
      <c r="T300" s="89"/>
      <c r="U300" s="42"/>
      <c r="V300" s="42"/>
      <c r="W300" s="42"/>
      <c r="X300" s="42"/>
      <c r="Y300" s="42"/>
      <c r="Z300" s="42"/>
      <c r="AA300" s="42"/>
      <c r="AB300" s="42"/>
      <c r="AC300" s="42"/>
      <c r="AD300" s="42"/>
      <c r="AE300" s="42"/>
      <c r="AT300" s="20" t="s">
        <v>223</v>
      </c>
      <c r="AU300" s="20" t="s">
        <v>85</v>
      </c>
    </row>
    <row r="301" s="2" customFormat="1" ht="49.05" customHeight="1">
      <c r="A301" s="42"/>
      <c r="B301" s="43"/>
      <c r="C301" s="216" t="s">
        <v>594</v>
      </c>
      <c r="D301" s="216" t="s">
        <v>217</v>
      </c>
      <c r="E301" s="217" t="s">
        <v>1308</v>
      </c>
      <c r="F301" s="218" t="s">
        <v>1309</v>
      </c>
      <c r="G301" s="219" t="s">
        <v>241</v>
      </c>
      <c r="H301" s="220">
        <v>0.33900000000000002</v>
      </c>
      <c r="I301" s="221"/>
      <c r="J301" s="222">
        <f>ROUND(I301*H301,2)</f>
        <v>0</v>
      </c>
      <c r="K301" s="218" t="s">
        <v>221</v>
      </c>
      <c r="L301" s="48"/>
      <c r="M301" s="223" t="s">
        <v>32</v>
      </c>
      <c r="N301" s="224" t="s">
        <v>47</v>
      </c>
      <c r="O301" s="88"/>
      <c r="P301" s="225">
        <f>O301*H301</f>
        <v>0</v>
      </c>
      <c r="Q301" s="225">
        <v>0</v>
      </c>
      <c r="R301" s="225">
        <f>Q301*H301</f>
        <v>0</v>
      </c>
      <c r="S301" s="225">
        <v>0</v>
      </c>
      <c r="T301" s="226">
        <f>S301*H301</f>
        <v>0</v>
      </c>
      <c r="U301" s="42"/>
      <c r="V301" s="42"/>
      <c r="W301" s="42"/>
      <c r="X301" s="42"/>
      <c r="Y301" s="42"/>
      <c r="Z301" s="42"/>
      <c r="AA301" s="42"/>
      <c r="AB301" s="42"/>
      <c r="AC301" s="42"/>
      <c r="AD301" s="42"/>
      <c r="AE301" s="42"/>
      <c r="AR301" s="227" t="s">
        <v>334</v>
      </c>
      <c r="AT301" s="227" t="s">
        <v>217</v>
      </c>
      <c r="AU301" s="227" t="s">
        <v>85</v>
      </c>
      <c r="AY301" s="20" t="s">
        <v>214</v>
      </c>
      <c r="BE301" s="228">
        <f>IF(N301="základní",J301,0)</f>
        <v>0</v>
      </c>
      <c r="BF301" s="228">
        <f>IF(N301="snížená",J301,0)</f>
        <v>0</v>
      </c>
      <c r="BG301" s="228">
        <f>IF(N301="zákl. přenesená",J301,0)</f>
        <v>0</v>
      </c>
      <c r="BH301" s="228">
        <f>IF(N301="sníž. přenesená",J301,0)</f>
        <v>0</v>
      </c>
      <c r="BI301" s="228">
        <f>IF(N301="nulová",J301,0)</f>
        <v>0</v>
      </c>
      <c r="BJ301" s="20" t="s">
        <v>83</v>
      </c>
      <c r="BK301" s="228">
        <f>ROUND(I301*H301,2)</f>
        <v>0</v>
      </c>
      <c r="BL301" s="20" t="s">
        <v>334</v>
      </c>
      <c r="BM301" s="227" t="s">
        <v>1610</v>
      </c>
    </row>
    <row r="302" s="2" customFormat="1">
      <c r="A302" s="42"/>
      <c r="B302" s="43"/>
      <c r="C302" s="44"/>
      <c r="D302" s="229" t="s">
        <v>223</v>
      </c>
      <c r="E302" s="44"/>
      <c r="F302" s="230" t="s">
        <v>1311</v>
      </c>
      <c r="G302" s="44"/>
      <c r="H302" s="44"/>
      <c r="I302" s="231"/>
      <c r="J302" s="44"/>
      <c r="K302" s="44"/>
      <c r="L302" s="48"/>
      <c r="M302" s="232"/>
      <c r="N302" s="233"/>
      <c r="O302" s="88"/>
      <c r="P302" s="88"/>
      <c r="Q302" s="88"/>
      <c r="R302" s="88"/>
      <c r="S302" s="88"/>
      <c r="T302" s="89"/>
      <c r="U302" s="42"/>
      <c r="V302" s="42"/>
      <c r="W302" s="42"/>
      <c r="X302" s="42"/>
      <c r="Y302" s="42"/>
      <c r="Z302" s="42"/>
      <c r="AA302" s="42"/>
      <c r="AB302" s="42"/>
      <c r="AC302" s="42"/>
      <c r="AD302" s="42"/>
      <c r="AE302" s="42"/>
      <c r="AT302" s="20" t="s">
        <v>223</v>
      </c>
      <c r="AU302" s="20" t="s">
        <v>85</v>
      </c>
    </row>
    <row r="303" s="12" customFormat="1" ht="22.8" customHeight="1">
      <c r="A303" s="12"/>
      <c r="B303" s="200"/>
      <c r="C303" s="201"/>
      <c r="D303" s="202" t="s">
        <v>75</v>
      </c>
      <c r="E303" s="214" t="s">
        <v>651</v>
      </c>
      <c r="F303" s="214" t="s">
        <v>652</v>
      </c>
      <c r="G303" s="201"/>
      <c r="H303" s="201"/>
      <c r="I303" s="204"/>
      <c r="J303" s="215">
        <f>BK303</f>
        <v>0</v>
      </c>
      <c r="K303" s="201"/>
      <c r="L303" s="206"/>
      <c r="M303" s="207"/>
      <c r="N303" s="208"/>
      <c r="O303" s="208"/>
      <c r="P303" s="209">
        <f>SUM(P304:P341)</f>
        <v>0</v>
      </c>
      <c r="Q303" s="208"/>
      <c r="R303" s="209">
        <f>SUM(R304:R341)</f>
        <v>9.5444764800000002</v>
      </c>
      <c r="S303" s="208"/>
      <c r="T303" s="210">
        <f>SUM(T304:T341)</f>
        <v>4.1490128000000004</v>
      </c>
      <c r="U303" s="12"/>
      <c r="V303" s="12"/>
      <c r="W303" s="12"/>
      <c r="X303" s="12"/>
      <c r="Y303" s="12"/>
      <c r="Z303" s="12"/>
      <c r="AA303" s="12"/>
      <c r="AB303" s="12"/>
      <c r="AC303" s="12"/>
      <c r="AD303" s="12"/>
      <c r="AE303" s="12"/>
      <c r="AR303" s="211" t="s">
        <v>85</v>
      </c>
      <c r="AT303" s="212" t="s">
        <v>75</v>
      </c>
      <c r="AU303" s="212" t="s">
        <v>83</v>
      </c>
      <c r="AY303" s="211" t="s">
        <v>214</v>
      </c>
      <c r="BK303" s="213">
        <f>SUM(BK304:BK341)</f>
        <v>0</v>
      </c>
    </row>
    <row r="304" s="2" customFormat="1" ht="33" customHeight="1">
      <c r="A304" s="42"/>
      <c r="B304" s="43"/>
      <c r="C304" s="216" t="s">
        <v>599</v>
      </c>
      <c r="D304" s="216" t="s">
        <v>217</v>
      </c>
      <c r="E304" s="217" t="s">
        <v>1611</v>
      </c>
      <c r="F304" s="218" t="s">
        <v>1612</v>
      </c>
      <c r="G304" s="219" t="s">
        <v>230</v>
      </c>
      <c r="H304" s="220">
        <v>372.36000000000001</v>
      </c>
      <c r="I304" s="221"/>
      <c r="J304" s="222">
        <f>ROUND(I304*H304,2)</f>
        <v>0</v>
      </c>
      <c r="K304" s="218" t="s">
        <v>221</v>
      </c>
      <c r="L304" s="48"/>
      <c r="M304" s="223" t="s">
        <v>32</v>
      </c>
      <c r="N304" s="224" t="s">
        <v>47</v>
      </c>
      <c r="O304" s="88"/>
      <c r="P304" s="225">
        <f>O304*H304</f>
        <v>0</v>
      </c>
      <c r="Q304" s="225">
        <v>0</v>
      </c>
      <c r="R304" s="225">
        <f>Q304*H304</f>
        <v>0</v>
      </c>
      <c r="S304" s="225">
        <v>0</v>
      </c>
      <c r="T304" s="226">
        <f>S304*H304</f>
        <v>0</v>
      </c>
      <c r="U304" s="42"/>
      <c r="V304" s="42"/>
      <c r="W304" s="42"/>
      <c r="X304" s="42"/>
      <c r="Y304" s="42"/>
      <c r="Z304" s="42"/>
      <c r="AA304" s="42"/>
      <c r="AB304" s="42"/>
      <c r="AC304" s="42"/>
      <c r="AD304" s="42"/>
      <c r="AE304" s="42"/>
      <c r="AR304" s="227" t="s">
        <v>334</v>
      </c>
      <c r="AT304" s="227" t="s">
        <v>217</v>
      </c>
      <c r="AU304" s="227" t="s">
        <v>85</v>
      </c>
      <c r="AY304" s="20" t="s">
        <v>214</v>
      </c>
      <c r="BE304" s="228">
        <f>IF(N304="základní",J304,0)</f>
        <v>0</v>
      </c>
      <c r="BF304" s="228">
        <f>IF(N304="snížená",J304,0)</f>
        <v>0</v>
      </c>
      <c r="BG304" s="228">
        <f>IF(N304="zákl. přenesená",J304,0)</f>
        <v>0</v>
      </c>
      <c r="BH304" s="228">
        <f>IF(N304="sníž. přenesená",J304,0)</f>
        <v>0</v>
      </c>
      <c r="BI304" s="228">
        <f>IF(N304="nulová",J304,0)</f>
        <v>0</v>
      </c>
      <c r="BJ304" s="20" t="s">
        <v>83</v>
      </c>
      <c r="BK304" s="228">
        <f>ROUND(I304*H304,2)</f>
        <v>0</v>
      </c>
      <c r="BL304" s="20" t="s">
        <v>334</v>
      </c>
      <c r="BM304" s="227" t="s">
        <v>1613</v>
      </c>
    </row>
    <row r="305" s="2" customFormat="1">
      <c r="A305" s="42"/>
      <c r="B305" s="43"/>
      <c r="C305" s="44"/>
      <c r="D305" s="229" t="s">
        <v>223</v>
      </c>
      <c r="E305" s="44"/>
      <c r="F305" s="230" t="s">
        <v>1614</v>
      </c>
      <c r="G305" s="44"/>
      <c r="H305" s="44"/>
      <c r="I305" s="231"/>
      <c r="J305" s="44"/>
      <c r="K305" s="44"/>
      <c r="L305" s="48"/>
      <c r="M305" s="232"/>
      <c r="N305" s="233"/>
      <c r="O305" s="88"/>
      <c r="P305" s="88"/>
      <c r="Q305" s="88"/>
      <c r="R305" s="88"/>
      <c r="S305" s="88"/>
      <c r="T305" s="89"/>
      <c r="U305" s="42"/>
      <c r="V305" s="42"/>
      <c r="W305" s="42"/>
      <c r="X305" s="42"/>
      <c r="Y305" s="42"/>
      <c r="Z305" s="42"/>
      <c r="AA305" s="42"/>
      <c r="AB305" s="42"/>
      <c r="AC305" s="42"/>
      <c r="AD305" s="42"/>
      <c r="AE305" s="42"/>
      <c r="AT305" s="20" t="s">
        <v>223</v>
      </c>
      <c r="AU305" s="20" t="s">
        <v>85</v>
      </c>
    </row>
    <row r="306" s="13" customFormat="1">
      <c r="A306" s="13"/>
      <c r="B306" s="234"/>
      <c r="C306" s="235"/>
      <c r="D306" s="236" t="s">
        <v>225</v>
      </c>
      <c r="E306" s="237" t="s">
        <v>32</v>
      </c>
      <c r="F306" s="238" t="s">
        <v>1615</v>
      </c>
      <c r="G306" s="235"/>
      <c r="H306" s="237" t="s">
        <v>32</v>
      </c>
      <c r="I306" s="239"/>
      <c r="J306" s="235"/>
      <c r="K306" s="235"/>
      <c r="L306" s="240"/>
      <c r="M306" s="241"/>
      <c r="N306" s="242"/>
      <c r="O306" s="242"/>
      <c r="P306" s="242"/>
      <c r="Q306" s="242"/>
      <c r="R306" s="242"/>
      <c r="S306" s="242"/>
      <c r="T306" s="243"/>
      <c r="U306" s="13"/>
      <c r="V306" s="13"/>
      <c r="W306" s="13"/>
      <c r="X306" s="13"/>
      <c r="Y306" s="13"/>
      <c r="Z306" s="13"/>
      <c r="AA306" s="13"/>
      <c r="AB306" s="13"/>
      <c r="AC306" s="13"/>
      <c r="AD306" s="13"/>
      <c r="AE306" s="13"/>
      <c r="AT306" s="244" t="s">
        <v>225</v>
      </c>
      <c r="AU306" s="244" t="s">
        <v>85</v>
      </c>
      <c r="AV306" s="13" t="s">
        <v>83</v>
      </c>
      <c r="AW306" s="13" t="s">
        <v>38</v>
      </c>
      <c r="AX306" s="13" t="s">
        <v>76</v>
      </c>
      <c r="AY306" s="244" t="s">
        <v>214</v>
      </c>
    </row>
    <row r="307" s="14" customFormat="1">
      <c r="A307" s="14"/>
      <c r="B307" s="245"/>
      <c r="C307" s="246"/>
      <c r="D307" s="236" t="s">
        <v>225</v>
      </c>
      <c r="E307" s="247" t="s">
        <v>32</v>
      </c>
      <c r="F307" s="248" t="s">
        <v>1616</v>
      </c>
      <c r="G307" s="246"/>
      <c r="H307" s="249">
        <v>349.13999999999999</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225</v>
      </c>
      <c r="AU307" s="255" t="s">
        <v>85</v>
      </c>
      <c r="AV307" s="14" t="s">
        <v>85</v>
      </c>
      <c r="AW307" s="14" t="s">
        <v>38</v>
      </c>
      <c r="AX307" s="14" t="s">
        <v>76</v>
      </c>
      <c r="AY307" s="255" t="s">
        <v>214</v>
      </c>
    </row>
    <row r="308" s="14" customFormat="1">
      <c r="A308" s="14"/>
      <c r="B308" s="245"/>
      <c r="C308" s="246"/>
      <c r="D308" s="236" t="s">
        <v>225</v>
      </c>
      <c r="E308" s="247" t="s">
        <v>32</v>
      </c>
      <c r="F308" s="248" t="s">
        <v>1617</v>
      </c>
      <c r="G308" s="246"/>
      <c r="H308" s="249">
        <v>23.219999999999999</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225</v>
      </c>
      <c r="AU308" s="255" t="s">
        <v>85</v>
      </c>
      <c r="AV308" s="14" t="s">
        <v>85</v>
      </c>
      <c r="AW308" s="14" t="s">
        <v>38</v>
      </c>
      <c r="AX308" s="14" t="s">
        <v>76</v>
      </c>
      <c r="AY308" s="255" t="s">
        <v>214</v>
      </c>
    </row>
    <row r="309" s="15" customFormat="1">
      <c r="A309" s="15"/>
      <c r="B309" s="256"/>
      <c r="C309" s="257"/>
      <c r="D309" s="236" t="s">
        <v>225</v>
      </c>
      <c r="E309" s="258" t="s">
        <v>32</v>
      </c>
      <c r="F309" s="259" t="s">
        <v>256</v>
      </c>
      <c r="G309" s="257"/>
      <c r="H309" s="260">
        <v>372.36000000000001</v>
      </c>
      <c r="I309" s="261"/>
      <c r="J309" s="257"/>
      <c r="K309" s="257"/>
      <c r="L309" s="262"/>
      <c r="M309" s="263"/>
      <c r="N309" s="264"/>
      <c r="O309" s="264"/>
      <c r="P309" s="264"/>
      <c r="Q309" s="264"/>
      <c r="R309" s="264"/>
      <c r="S309" s="264"/>
      <c r="T309" s="265"/>
      <c r="U309" s="15"/>
      <c r="V309" s="15"/>
      <c r="W309" s="15"/>
      <c r="X309" s="15"/>
      <c r="Y309" s="15"/>
      <c r="Z309" s="15"/>
      <c r="AA309" s="15"/>
      <c r="AB309" s="15"/>
      <c r="AC309" s="15"/>
      <c r="AD309" s="15"/>
      <c r="AE309" s="15"/>
      <c r="AT309" s="266" t="s">
        <v>225</v>
      </c>
      <c r="AU309" s="266" t="s">
        <v>85</v>
      </c>
      <c r="AV309" s="15" t="s">
        <v>215</v>
      </c>
      <c r="AW309" s="15" t="s">
        <v>38</v>
      </c>
      <c r="AX309" s="15" t="s">
        <v>83</v>
      </c>
      <c r="AY309" s="266" t="s">
        <v>214</v>
      </c>
    </row>
    <row r="310" s="2" customFormat="1" ht="24.15" customHeight="1">
      <c r="A310" s="42"/>
      <c r="B310" s="43"/>
      <c r="C310" s="268" t="s">
        <v>604</v>
      </c>
      <c r="D310" s="268" t="s">
        <v>302</v>
      </c>
      <c r="E310" s="269" t="s">
        <v>1618</v>
      </c>
      <c r="F310" s="270" t="s">
        <v>1619</v>
      </c>
      <c r="G310" s="271" t="s">
        <v>230</v>
      </c>
      <c r="H310" s="272">
        <v>409.596</v>
      </c>
      <c r="I310" s="273"/>
      <c r="J310" s="274">
        <f>ROUND(I310*H310,2)</f>
        <v>0</v>
      </c>
      <c r="K310" s="270" t="s">
        <v>221</v>
      </c>
      <c r="L310" s="275"/>
      <c r="M310" s="276" t="s">
        <v>32</v>
      </c>
      <c r="N310" s="277" t="s">
        <v>47</v>
      </c>
      <c r="O310" s="88"/>
      <c r="P310" s="225">
        <f>O310*H310</f>
        <v>0</v>
      </c>
      <c r="Q310" s="225">
        <v>0.014880000000000001</v>
      </c>
      <c r="R310" s="225">
        <f>Q310*H310</f>
        <v>6.0947884800000001</v>
      </c>
      <c r="S310" s="225">
        <v>0</v>
      </c>
      <c r="T310" s="226">
        <f>S310*H310</f>
        <v>0</v>
      </c>
      <c r="U310" s="42"/>
      <c r="V310" s="42"/>
      <c r="W310" s="42"/>
      <c r="X310" s="42"/>
      <c r="Y310" s="42"/>
      <c r="Z310" s="42"/>
      <c r="AA310" s="42"/>
      <c r="AB310" s="42"/>
      <c r="AC310" s="42"/>
      <c r="AD310" s="42"/>
      <c r="AE310" s="42"/>
      <c r="AR310" s="227" t="s">
        <v>426</v>
      </c>
      <c r="AT310" s="227" t="s">
        <v>302</v>
      </c>
      <c r="AU310" s="227" t="s">
        <v>85</v>
      </c>
      <c r="AY310" s="20" t="s">
        <v>214</v>
      </c>
      <c r="BE310" s="228">
        <f>IF(N310="základní",J310,0)</f>
        <v>0</v>
      </c>
      <c r="BF310" s="228">
        <f>IF(N310="snížená",J310,0)</f>
        <v>0</v>
      </c>
      <c r="BG310" s="228">
        <f>IF(N310="zákl. přenesená",J310,0)</f>
        <v>0</v>
      </c>
      <c r="BH310" s="228">
        <f>IF(N310="sníž. přenesená",J310,0)</f>
        <v>0</v>
      </c>
      <c r="BI310" s="228">
        <f>IF(N310="nulová",J310,0)</f>
        <v>0</v>
      </c>
      <c r="BJ310" s="20" t="s">
        <v>83</v>
      </c>
      <c r="BK310" s="228">
        <f>ROUND(I310*H310,2)</f>
        <v>0</v>
      </c>
      <c r="BL310" s="20" t="s">
        <v>334</v>
      </c>
      <c r="BM310" s="227" t="s">
        <v>1620</v>
      </c>
    </row>
    <row r="311" s="14" customFormat="1">
      <c r="A311" s="14"/>
      <c r="B311" s="245"/>
      <c r="C311" s="246"/>
      <c r="D311" s="236" t="s">
        <v>225</v>
      </c>
      <c r="E311" s="246"/>
      <c r="F311" s="248" t="s">
        <v>1621</v>
      </c>
      <c r="G311" s="246"/>
      <c r="H311" s="249">
        <v>409.596</v>
      </c>
      <c r="I311" s="250"/>
      <c r="J311" s="246"/>
      <c r="K311" s="246"/>
      <c r="L311" s="251"/>
      <c r="M311" s="252"/>
      <c r="N311" s="253"/>
      <c r="O311" s="253"/>
      <c r="P311" s="253"/>
      <c r="Q311" s="253"/>
      <c r="R311" s="253"/>
      <c r="S311" s="253"/>
      <c r="T311" s="254"/>
      <c r="U311" s="14"/>
      <c r="V311" s="14"/>
      <c r="W311" s="14"/>
      <c r="X311" s="14"/>
      <c r="Y311" s="14"/>
      <c r="Z311" s="14"/>
      <c r="AA311" s="14"/>
      <c r="AB311" s="14"/>
      <c r="AC311" s="14"/>
      <c r="AD311" s="14"/>
      <c r="AE311" s="14"/>
      <c r="AT311" s="255" t="s">
        <v>225</v>
      </c>
      <c r="AU311" s="255" t="s">
        <v>85</v>
      </c>
      <c r="AV311" s="14" t="s">
        <v>85</v>
      </c>
      <c r="AW311" s="14" t="s">
        <v>4</v>
      </c>
      <c r="AX311" s="14" t="s">
        <v>83</v>
      </c>
      <c r="AY311" s="255" t="s">
        <v>214</v>
      </c>
    </row>
    <row r="312" s="2" customFormat="1" ht="16.5" customHeight="1">
      <c r="A312" s="42"/>
      <c r="B312" s="43"/>
      <c r="C312" s="216" t="s">
        <v>609</v>
      </c>
      <c r="D312" s="216" t="s">
        <v>217</v>
      </c>
      <c r="E312" s="217" t="s">
        <v>1622</v>
      </c>
      <c r="F312" s="218" t="s">
        <v>1623</v>
      </c>
      <c r="G312" s="219" t="s">
        <v>230</v>
      </c>
      <c r="H312" s="220">
        <v>372.36000000000001</v>
      </c>
      <c r="I312" s="221"/>
      <c r="J312" s="222">
        <f>ROUND(I312*H312,2)</f>
        <v>0</v>
      </c>
      <c r="K312" s="218" t="s">
        <v>221</v>
      </c>
      <c r="L312" s="48"/>
      <c r="M312" s="223" t="s">
        <v>32</v>
      </c>
      <c r="N312" s="224" t="s">
        <v>47</v>
      </c>
      <c r="O312" s="88"/>
      <c r="P312" s="225">
        <f>O312*H312</f>
        <v>0</v>
      </c>
      <c r="Q312" s="225">
        <v>0</v>
      </c>
      <c r="R312" s="225">
        <f>Q312*H312</f>
        <v>0</v>
      </c>
      <c r="S312" s="225">
        <v>0.01098</v>
      </c>
      <c r="T312" s="226">
        <f>S312*H312</f>
        <v>4.0885128000000002</v>
      </c>
      <c r="U312" s="42"/>
      <c r="V312" s="42"/>
      <c r="W312" s="42"/>
      <c r="X312" s="42"/>
      <c r="Y312" s="42"/>
      <c r="Z312" s="42"/>
      <c r="AA312" s="42"/>
      <c r="AB312" s="42"/>
      <c r="AC312" s="42"/>
      <c r="AD312" s="42"/>
      <c r="AE312" s="42"/>
      <c r="AR312" s="227" t="s">
        <v>334</v>
      </c>
      <c r="AT312" s="227" t="s">
        <v>217</v>
      </c>
      <c r="AU312" s="227" t="s">
        <v>85</v>
      </c>
      <c r="AY312" s="20" t="s">
        <v>214</v>
      </c>
      <c r="BE312" s="228">
        <f>IF(N312="základní",J312,0)</f>
        <v>0</v>
      </c>
      <c r="BF312" s="228">
        <f>IF(N312="snížená",J312,0)</f>
        <v>0</v>
      </c>
      <c r="BG312" s="228">
        <f>IF(N312="zákl. přenesená",J312,0)</f>
        <v>0</v>
      </c>
      <c r="BH312" s="228">
        <f>IF(N312="sníž. přenesená",J312,0)</f>
        <v>0</v>
      </c>
      <c r="BI312" s="228">
        <f>IF(N312="nulová",J312,0)</f>
        <v>0</v>
      </c>
      <c r="BJ312" s="20" t="s">
        <v>83</v>
      </c>
      <c r="BK312" s="228">
        <f>ROUND(I312*H312,2)</f>
        <v>0</v>
      </c>
      <c r="BL312" s="20" t="s">
        <v>334</v>
      </c>
      <c r="BM312" s="227" t="s">
        <v>1624</v>
      </c>
    </row>
    <row r="313" s="2" customFormat="1">
      <c r="A313" s="42"/>
      <c r="B313" s="43"/>
      <c r="C313" s="44"/>
      <c r="D313" s="229" t="s">
        <v>223</v>
      </c>
      <c r="E313" s="44"/>
      <c r="F313" s="230" t="s">
        <v>1625</v>
      </c>
      <c r="G313" s="44"/>
      <c r="H313" s="44"/>
      <c r="I313" s="231"/>
      <c r="J313" s="44"/>
      <c r="K313" s="44"/>
      <c r="L313" s="48"/>
      <c r="M313" s="232"/>
      <c r="N313" s="233"/>
      <c r="O313" s="88"/>
      <c r="P313" s="88"/>
      <c r="Q313" s="88"/>
      <c r="R313" s="88"/>
      <c r="S313" s="88"/>
      <c r="T313" s="89"/>
      <c r="U313" s="42"/>
      <c r="V313" s="42"/>
      <c r="W313" s="42"/>
      <c r="X313" s="42"/>
      <c r="Y313" s="42"/>
      <c r="Z313" s="42"/>
      <c r="AA313" s="42"/>
      <c r="AB313" s="42"/>
      <c r="AC313" s="42"/>
      <c r="AD313" s="42"/>
      <c r="AE313" s="42"/>
      <c r="AT313" s="20" t="s">
        <v>223</v>
      </c>
      <c r="AU313" s="20" t="s">
        <v>85</v>
      </c>
    </row>
    <row r="314" s="13" customFormat="1">
      <c r="A314" s="13"/>
      <c r="B314" s="234"/>
      <c r="C314" s="235"/>
      <c r="D314" s="236" t="s">
        <v>225</v>
      </c>
      <c r="E314" s="237" t="s">
        <v>32</v>
      </c>
      <c r="F314" s="238" t="s">
        <v>1615</v>
      </c>
      <c r="G314" s="235"/>
      <c r="H314" s="237" t="s">
        <v>32</v>
      </c>
      <c r="I314" s="239"/>
      <c r="J314" s="235"/>
      <c r="K314" s="235"/>
      <c r="L314" s="240"/>
      <c r="M314" s="241"/>
      <c r="N314" s="242"/>
      <c r="O314" s="242"/>
      <c r="P314" s="242"/>
      <c r="Q314" s="242"/>
      <c r="R314" s="242"/>
      <c r="S314" s="242"/>
      <c r="T314" s="243"/>
      <c r="U314" s="13"/>
      <c r="V314" s="13"/>
      <c r="W314" s="13"/>
      <c r="X314" s="13"/>
      <c r="Y314" s="13"/>
      <c r="Z314" s="13"/>
      <c r="AA314" s="13"/>
      <c r="AB314" s="13"/>
      <c r="AC314" s="13"/>
      <c r="AD314" s="13"/>
      <c r="AE314" s="13"/>
      <c r="AT314" s="244" t="s">
        <v>225</v>
      </c>
      <c r="AU314" s="244" t="s">
        <v>85</v>
      </c>
      <c r="AV314" s="13" t="s">
        <v>83</v>
      </c>
      <c r="AW314" s="13" t="s">
        <v>38</v>
      </c>
      <c r="AX314" s="13" t="s">
        <v>76</v>
      </c>
      <c r="AY314" s="244" t="s">
        <v>214</v>
      </c>
    </row>
    <row r="315" s="14" customFormat="1">
      <c r="A315" s="14"/>
      <c r="B315" s="245"/>
      <c r="C315" s="246"/>
      <c r="D315" s="236" t="s">
        <v>225</v>
      </c>
      <c r="E315" s="247" t="s">
        <v>32</v>
      </c>
      <c r="F315" s="248" t="s">
        <v>1616</v>
      </c>
      <c r="G315" s="246"/>
      <c r="H315" s="249">
        <v>349.13999999999999</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225</v>
      </c>
      <c r="AU315" s="255" t="s">
        <v>85</v>
      </c>
      <c r="AV315" s="14" t="s">
        <v>85</v>
      </c>
      <c r="AW315" s="14" t="s">
        <v>38</v>
      </c>
      <c r="AX315" s="14" t="s">
        <v>76</v>
      </c>
      <c r="AY315" s="255" t="s">
        <v>214</v>
      </c>
    </row>
    <row r="316" s="14" customFormat="1">
      <c r="A316" s="14"/>
      <c r="B316" s="245"/>
      <c r="C316" s="246"/>
      <c r="D316" s="236" t="s">
        <v>225</v>
      </c>
      <c r="E316" s="247" t="s">
        <v>32</v>
      </c>
      <c r="F316" s="248" t="s">
        <v>1617</v>
      </c>
      <c r="G316" s="246"/>
      <c r="H316" s="249">
        <v>23.219999999999999</v>
      </c>
      <c r="I316" s="250"/>
      <c r="J316" s="246"/>
      <c r="K316" s="246"/>
      <c r="L316" s="251"/>
      <c r="M316" s="252"/>
      <c r="N316" s="253"/>
      <c r="O316" s="253"/>
      <c r="P316" s="253"/>
      <c r="Q316" s="253"/>
      <c r="R316" s="253"/>
      <c r="S316" s="253"/>
      <c r="T316" s="254"/>
      <c r="U316" s="14"/>
      <c r="V316" s="14"/>
      <c r="W316" s="14"/>
      <c r="X316" s="14"/>
      <c r="Y316" s="14"/>
      <c r="Z316" s="14"/>
      <c r="AA316" s="14"/>
      <c r="AB316" s="14"/>
      <c r="AC316" s="14"/>
      <c r="AD316" s="14"/>
      <c r="AE316" s="14"/>
      <c r="AT316" s="255" t="s">
        <v>225</v>
      </c>
      <c r="AU316" s="255" t="s">
        <v>85</v>
      </c>
      <c r="AV316" s="14" t="s">
        <v>85</v>
      </c>
      <c r="AW316" s="14" t="s">
        <v>38</v>
      </c>
      <c r="AX316" s="14" t="s">
        <v>76</v>
      </c>
      <c r="AY316" s="255" t="s">
        <v>214</v>
      </c>
    </row>
    <row r="317" s="15" customFormat="1">
      <c r="A317" s="15"/>
      <c r="B317" s="256"/>
      <c r="C317" s="257"/>
      <c r="D317" s="236" t="s">
        <v>225</v>
      </c>
      <c r="E317" s="258" t="s">
        <v>32</v>
      </c>
      <c r="F317" s="259" t="s">
        <v>256</v>
      </c>
      <c r="G317" s="257"/>
      <c r="H317" s="260">
        <v>372.36000000000001</v>
      </c>
      <c r="I317" s="261"/>
      <c r="J317" s="257"/>
      <c r="K317" s="257"/>
      <c r="L317" s="262"/>
      <c r="M317" s="263"/>
      <c r="N317" s="264"/>
      <c r="O317" s="264"/>
      <c r="P317" s="264"/>
      <c r="Q317" s="264"/>
      <c r="R317" s="264"/>
      <c r="S317" s="264"/>
      <c r="T317" s="265"/>
      <c r="U317" s="15"/>
      <c r="V317" s="15"/>
      <c r="W317" s="15"/>
      <c r="X317" s="15"/>
      <c r="Y317" s="15"/>
      <c r="Z317" s="15"/>
      <c r="AA317" s="15"/>
      <c r="AB317" s="15"/>
      <c r="AC317" s="15"/>
      <c r="AD317" s="15"/>
      <c r="AE317" s="15"/>
      <c r="AT317" s="266" t="s">
        <v>225</v>
      </c>
      <c r="AU317" s="266" t="s">
        <v>85</v>
      </c>
      <c r="AV317" s="15" t="s">
        <v>215</v>
      </c>
      <c r="AW317" s="15" t="s">
        <v>38</v>
      </c>
      <c r="AX317" s="15" t="s">
        <v>83</v>
      </c>
      <c r="AY317" s="266" t="s">
        <v>214</v>
      </c>
    </row>
    <row r="318" s="2" customFormat="1" ht="16.5" customHeight="1">
      <c r="A318" s="42"/>
      <c r="B318" s="43"/>
      <c r="C318" s="216" t="s">
        <v>614</v>
      </c>
      <c r="D318" s="216" t="s">
        <v>217</v>
      </c>
      <c r="E318" s="217" t="s">
        <v>1626</v>
      </c>
      <c r="F318" s="218" t="s">
        <v>1627</v>
      </c>
      <c r="G318" s="219" t="s">
        <v>280</v>
      </c>
      <c r="H318" s="220">
        <v>372.36000000000001</v>
      </c>
      <c r="I318" s="221"/>
      <c r="J318" s="222">
        <f>ROUND(I318*H318,2)</f>
        <v>0</v>
      </c>
      <c r="K318" s="218" t="s">
        <v>221</v>
      </c>
      <c r="L318" s="48"/>
      <c r="M318" s="223" t="s">
        <v>32</v>
      </c>
      <c r="N318" s="224" t="s">
        <v>47</v>
      </c>
      <c r="O318" s="88"/>
      <c r="P318" s="225">
        <f>O318*H318</f>
        <v>0</v>
      </c>
      <c r="Q318" s="225">
        <v>0</v>
      </c>
      <c r="R318" s="225">
        <f>Q318*H318</f>
        <v>0</v>
      </c>
      <c r="S318" s="225">
        <v>0</v>
      </c>
      <c r="T318" s="226">
        <f>S318*H318</f>
        <v>0</v>
      </c>
      <c r="U318" s="42"/>
      <c r="V318" s="42"/>
      <c r="W318" s="42"/>
      <c r="X318" s="42"/>
      <c r="Y318" s="42"/>
      <c r="Z318" s="42"/>
      <c r="AA318" s="42"/>
      <c r="AB318" s="42"/>
      <c r="AC318" s="42"/>
      <c r="AD318" s="42"/>
      <c r="AE318" s="42"/>
      <c r="AR318" s="227" t="s">
        <v>334</v>
      </c>
      <c r="AT318" s="227" t="s">
        <v>217</v>
      </c>
      <c r="AU318" s="227" t="s">
        <v>85</v>
      </c>
      <c r="AY318" s="20" t="s">
        <v>214</v>
      </c>
      <c r="BE318" s="228">
        <f>IF(N318="základní",J318,0)</f>
        <v>0</v>
      </c>
      <c r="BF318" s="228">
        <f>IF(N318="snížená",J318,0)</f>
        <v>0</v>
      </c>
      <c r="BG318" s="228">
        <f>IF(N318="zákl. přenesená",J318,0)</f>
        <v>0</v>
      </c>
      <c r="BH318" s="228">
        <f>IF(N318="sníž. přenesená",J318,0)</f>
        <v>0</v>
      </c>
      <c r="BI318" s="228">
        <f>IF(N318="nulová",J318,0)</f>
        <v>0</v>
      </c>
      <c r="BJ318" s="20" t="s">
        <v>83</v>
      </c>
      <c r="BK318" s="228">
        <f>ROUND(I318*H318,2)</f>
        <v>0</v>
      </c>
      <c r="BL318" s="20" t="s">
        <v>334</v>
      </c>
      <c r="BM318" s="227" t="s">
        <v>1628</v>
      </c>
    </row>
    <row r="319" s="2" customFormat="1">
      <c r="A319" s="42"/>
      <c r="B319" s="43"/>
      <c r="C319" s="44"/>
      <c r="D319" s="229" t="s">
        <v>223</v>
      </c>
      <c r="E319" s="44"/>
      <c r="F319" s="230" t="s">
        <v>1629</v>
      </c>
      <c r="G319" s="44"/>
      <c r="H319" s="44"/>
      <c r="I319" s="231"/>
      <c r="J319" s="44"/>
      <c r="K319" s="44"/>
      <c r="L319" s="48"/>
      <c r="M319" s="232"/>
      <c r="N319" s="233"/>
      <c r="O319" s="88"/>
      <c r="P319" s="88"/>
      <c r="Q319" s="88"/>
      <c r="R319" s="88"/>
      <c r="S319" s="88"/>
      <c r="T319" s="89"/>
      <c r="U319" s="42"/>
      <c r="V319" s="42"/>
      <c r="W319" s="42"/>
      <c r="X319" s="42"/>
      <c r="Y319" s="42"/>
      <c r="Z319" s="42"/>
      <c r="AA319" s="42"/>
      <c r="AB319" s="42"/>
      <c r="AC319" s="42"/>
      <c r="AD319" s="42"/>
      <c r="AE319" s="42"/>
      <c r="AT319" s="20" t="s">
        <v>223</v>
      </c>
      <c r="AU319" s="20" t="s">
        <v>85</v>
      </c>
    </row>
    <row r="320" s="13" customFormat="1">
      <c r="A320" s="13"/>
      <c r="B320" s="234"/>
      <c r="C320" s="235"/>
      <c r="D320" s="236" t="s">
        <v>225</v>
      </c>
      <c r="E320" s="237" t="s">
        <v>32</v>
      </c>
      <c r="F320" s="238" t="s">
        <v>1615</v>
      </c>
      <c r="G320" s="235"/>
      <c r="H320" s="237" t="s">
        <v>32</v>
      </c>
      <c r="I320" s="239"/>
      <c r="J320" s="235"/>
      <c r="K320" s="235"/>
      <c r="L320" s="240"/>
      <c r="M320" s="241"/>
      <c r="N320" s="242"/>
      <c r="O320" s="242"/>
      <c r="P320" s="242"/>
      <c r="Q320" s="242"/>
      <c r="R320" s="242"/>
      <c r="S320" s="242"/>
      <c r="T320" s="243"/>
      <c r="U320" s="13"/>
      <c r="V320" s="13"/>
      <c r="W320" s="13"/>
      <c r="X320" s="13"/>
      <c r="Y320" s="13"/>
      <c r="Z320" s="13"/>
      <c r="AA320" s="13"/>
      <c r="AB320" s="13"/>
      <c r="AC320" s="13"/>
      <c r="AD320" s="13"/>
      <c r="AE320" s="13"/>
      <c r="AT320" s="244" t="s">
        <v>225</v>
      </c>
      <c r="AU320" s="244" t="s">
        <v>85</v>
      </c>
      <c r="AV320" s="13" t="s">
        <v>83</v>
      </c>
      <c r="AW320" s="13" t="s">
        <v>38</v>
      </c>
      <c r="AX320" s="13" t="s">
        <v>76</v>
      </c>
      <c r="AY320" s="244" t="s">
        <v>214</v>
      </c>
    </row>
    <row r="321" s="14" customFormat="1">
      <c r="A321" s="14"/>
      <c r="B321" s="245"/>
      <c r="C321" s="246"/>
      <c r="D321" s="236" t="s">
        <v>225</v>
      </c>
      <c r="E321" s="247" t="s">
        <v>32</v>
      </c>
      <c r="F321" s="248" t="s">
        <v>1616</v>
      </c>
      <c r="G321" s="246"/>
      <c r="H321" s="249">
        <v>349.13999999999999</v>
      </c>
      <c r="I321" s="250"/>
      <c r="J321" s="246"/>
      <c r="K321" s="246"/>
      <c r="L321" s="251"/>
      <c r="M321" s="252"/>
      <c r="N321" s="253"/>
      <c r="O321" s="253"/>
      <c r="P321" s="253"/>
      <c r="Q321" s="253"/>
      <c r="R321" s="253"/>
      <c r="S321" s="253"/>
      <c r="T321" s="254"/>
      <c r="U321" s="14"/>
      <c r="V321" s="14"/>
      <c r="W321" s="14"/>
      <c r="X321" s="14"/>
      <c r="Y321" s="14"/>
      <c r="Z321" s="14"/>
      <c r="AA321" s="14"/>
      <c r="AB321" s="14"/>
      <c r="AC321" s="14"/>
      <c r="AD321" s="14"/>
      <c r="AE321" s="14"/>
      <c r="AT321" s="255" t="s">
        <v>225</v>
      </c>
      <c r="AU321" s="255" t="s">
        <v>85</v>
      </c>
      <c r="AV321" s="14" t="s">
        <v>85</v>
      </c>
      <c r="AW321" s="14" t="s">
        <v>38</v>
      </c>
      <c r="AX321" s="14" t="s">
        <v>76</v>
      </c>
      <c r="AY321" s="255" t="s">
        <v>214</v>
      </c>
    </row>
    <row r="322" s="14" customFormat="1">
      <c r="A322" s="14"/>
      <c r="B322" s="245"/>
      <c r="C322" s="246"/>
      <c r="D322" s="236" t="s">
        <v>225</v>
      </c>
      <c r="E322" s="247" t="s">
        <v>32</v>
      </c>
      <c r="F322" s="248" t="s">
        <v>1617</v>
      </c>
      <c r="G322" s="246"/>
      <c r="H322" s="249">
        <v>23.219999999999999</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225</v>
      </c>
      <c r="AU322" s="255" t="s">
        <v>85</v>
      </c>
      <c r="AV322" s="14" t="s">
        <v>85</v>
      </c>
      <c r="AW322" s="14" t="s">
        <v>38</v>
      </c>
      <c r="AX322" s="14" t="s">
        <v>76</v>
      </c>
      <c r="AY322" s="255" t="s">
        <v>214</v>
      </c>
    </row>
    <row r="323" s="15" customFormat="1">
      <c r="A323" s="15"/>
      <c r="B323" s="256"/>
      <c r="C323" s="257"/>
      <c r="D323" s="236" t="s">
        <v>225</v>
      </c>
      <c r="E323" s="258" t="s">
        <v>32</v>
      </c>
      <c r="F323" s="259" t="s">
        <v>256</v>
      </c>
      <c r="G323" s="257"/>
      <c r="H323" s="260">
        <v>372.36000000000001</v>
      </c>
      <c r="I323" s="261"/>
      <c r="J323" s="257"/>
      <c r="K323" s="257"/>
      <c r="L323" s="262"/>
      <c r="M323" s="263"/>
      <c r="N323" s="264"/>
      <c r="O323" s="264"/>
      <c r="P323" s="264"/>
      <c r="Q323" s="264"/>
      <c r="R323" s="264"/>
      <c r="S323" s="264"/>
      <c r="T323" s="265"/>
      <c r="U323" s="15"/>
      <c r="V323" s="15"/>
      <c r="W323" s="15"/>
      <c r="X323" s="15"/>
      <c r="Y323" s="15"/>
      <c r="Z323" s="15"/>
      <c r="AA323" s="15"/>
      <c r="AB323" s="15"/>
      <c r="AC323" s="15"/>
      <c r="AD323" s="15"/>
      <c r="AE323" s="15"/>
      <c r="AT323" s="266" t="s">
        <v>225</v>
      </c>
      <c r="AU323" s="266" t="s">
        <v>85</v>
      </c>
      <c r="AV323" s="15" t="s">
        <v>215</v>
      </c>
      <c r="AW323" s="15" t="s">
        <v>38</v>
      </c>
      <c r="AX323" s="15" t="s">
        <v>83</v>
      </c>
      <c r="AY323" s="266" t="s">
        <v>214</v>
      </c>
    </row>
    <row r="324" s="2" customFormat="1" ht="16.5" customHeight="1">
      <c r="A324" s="42"/>
      <c r="B324" s="43"/>
      <c r="C324" s="268" t="s">
        <v>619</v>
      </c>
      <c r="D324" s="268" t="s">
        <v>302</v>
      </c>
      <c r="E324" s="269" t="s">
        <v>1630</v>
      </c>
      <c r="F324" s="270" t="s">
        <v>1631</v>
      </c>
      <c r="G324" s="271" t="s">
        <v>220</v>
      </c>
      <c r="H324" s="272">
        <v>1.966</v>
      </c>
      <c r="I324" s="273"/>
      <c r="J324" s="274">
        <f>ROUND(I324*H324,2)</f>
        <v>0</v>
      </c>
      <c r="K324" s="270" t="s">
        <v>221</v>
      </c>
      <c r="L324" s="275"/>
      <c r="M324" s="276" t="s">
        <v>32</v>
      </c>
      <c r="N324" s="277" t="s">
        <v>47</v>
      </c>
      <c r="O324" s="88"/>
      <c r="P324" s="225">
        <f>O324*H324</f>
        <v>0</v>
      </c>
      <c r="Q324" s="225">
        <v>0.55000000000000004</v>
      </c>
      <c r="R324" s="225">
        <f>Q324*H324</f>
        <v>1.0813000000000002</v>
      </c>
      <c r="S324" s="225">
        <v>0</v>
      </c>
      <c r="T324" s="226">
        <f>S324*H324</f>
        <v>0</v>
      </c>
      <c r="U324" s="42"/>
      <c r="V324" s="42"/>
      <c r="W324" s="42"/>
      <c r="X324" s="42"/>
      <c r="Y324" s="42"/>
      <c r="Z324" s="42"/>
      <c r="AA324" s="42"/>
      <c r="AB324" s="42"/>
      <c r="AC324" s="42"/>
      <c r="AD324" s="42"/>
      <c r="AE324" s="42"/>
      <c r="AR324" s="227" t="s">
        <v>426</v>
      </c>
      <c r="AT324" s="227" t="s">
        <v>302</v>
      </c>
      <c r="AU324" s="227" t="s">
        <v>85</v>
      </c>
      <c r="AY324" s="20" t="s">
        <v>214</v>
      </c>
      <c r="BE324" s="228">
        <f>IF(N324="základní",J324,0)</f>
        <v>0</v>
      </c>
      <c r="BF324" s="228">
        <f>IF(N324="snížená",J324,0)</f>
        <v>0</v>
      </c>
      <c r="BG324" s="228">
        <f>IF(N324="zákl. přenesená",J324,0)</f>
        <v>0</v>
      </c>
      <c r="BH324" s="228">
        <f>IF(N324="sníž. přenesená",J324,0)</f>
        <v>0</v>
      </c>
      <c r="BI324" s="228">
        <f>IF(N324="nulová",J324,0)</f>
        <v>0</v>
      </c>
      <c r="BJ324" s="20" t="s">
        <v>83</v>
      </c>
      <c r="BK324" s="228">
        <f>ROUND(I324*H324,2)</f>
        <v>0</v>
      </c>
      <c r="BL324" s="20" t="s">
        <v>334</v>
      </c>
      <c r="BM324" s="227" t="s">
        <v>1632</v>
      </c>
    </row>
    <row r="325" s="14" customFormat="1">
      <c r="A325" s="14"/>
      <c r="B325" s="245"/>
      <c r="C325" s="246"/>
      <c r="D325" s="236" t="s">
        <v>225</v>
      </c>
      <c r="E325" s="247" t="s">
        <v>32</v>
      </c>
      <c r="F325" s="248" t="s">
        <v>1536</v>
      </c>
      <c r="G325" s="246"/>
      <c r="H325" s="249">
        <v>1.966</v>
      </c>
      <c r="I325" s="250"/>
      <c r="J325" s="246"/>
      <c r="K325" s="246"/>
      <c r="L325" s="251"/>
      <c r="M325" s="252"/>
      <c r="N325" s="253"/>
      <c r="O325" s="253"/>
      <c r="P325" s="253"/>
      <c r="Q325" s="253"/>
      <c r="R325" s="253"/>
      <c r="S325" s="253"/>
      <c r="T325" s="254"/>
      <c r="U325" s="14"/>
      <c r="V325" s="14"/>
      <c r="W325" s="14"/>
      <c r="X325" s="14"/>
      <c r="Y325" s="14"/>
      <c r="Z325" s="14"/>
      <c r="AA325" s="14"/>
      <c r="AB325" s="14"/>
      <c r="AC325" s="14"/>
      <c r="AD325" s="14"/>
      <c r="AE325" s="14"/>
      <c r="AT325" s="255" t="s">
        <v>225</v>
      </c>
      <c r="AU325" s="255" t="s">
        <v>85</v>
      </c>
      <c r="AV325" s="14" t="s">
        <v>85</v>
      </c>
      <c r="AW325" s="14" t="s">
        <v>38</v>
      </c>
      <c r="AX325" s="14" t="s">
        <v>83</v>
      </c>
      <c r="AY325" s="255" t="s">
        <v>214</v>
      </c>
    </row>
    <row r="326" s="2" customFormat="1" ht="37.8" customHeight="1">
      <c r="A326" s="42"/>
      <c r="B326" s="43"/>
      <c r="C326" s="216" t="s">
        <v>624</v>
      </c>
      <c r="D326" s="216" t="s">
        <v>217</v>
      </c>
      <c r="E326" s="217" t="s">
        <v>1633</v>
      </c>
      <c r="F326" s="218" t="s">
        <v>1634</v>
      </c>
      <c r="G326" s="219" t="s">
        <v>230</v>
      </c>
      <c r="H326" s="220">
        <v>72.450000000000003</v>
      </c>
      <c r="I326" s="221"/>
      <c r="J326" s="222">
        <f>ROUND(I326*H326,2)</f>
        <v>0</v>
      </c>
      <c r="K326" s="218" t="s">
        <v>221</v>
      </c>
      <c r="L326" s="48"/>
      <c r="M326" s="223" t="s">
        <v>32</v>
      </c>
      <c r="N326" s="224" t="s">
        <v>47</v>
      </c>
      <c r="O326" s="88"/>
      <c r="P326" s="225">
        <f>O326*H326</f>
        <v>0</v>
      </c>
      <c r="Q326" s="225">
        <v>0</v>
      </c>
      <c r="R326" s="225">
        <f>Q326*H326</f>
        <v>0</v>
      </c>
      <c r="S326" s="225">
        <v>0</v>
      </c>
      <c r="T326" s="226">
        <f>S326*H326</f>
        <v>0</v>
      </c>
      <c r="U326" s="42"/>
      <c r="V326" s="42"/>
      <c r="W326" s="42"/>
      <c r="X326" s="42"/>
      <c r="Y326" s="42"/>
      <c r="Z326" s="42"/>
      <c r="AA326" s="42"/>
      <c r="AB326" s="42"/>
      <c r="AC326" s="42"/>
      <c r="AD326" s="42"/>
      <c r="AE326" s="42"/>
      <c r="AR326" s="227" t="s">
        <v>334</v>
      </c>
      <c r="AT326" s="227" t="s">
        <v>217</v>
      </c>
      <c r="AU326" s="227" t="s">
        <v>85</v>
      </c>
      <c r="AY326" s="20" t="s">
        <v>214</v>
      </c>
      <c r="BE326" s="228">
        <f>IF(N326="základní",J326,0)</f>
        <v>0</v>
      </c>
      <c r="BF326" s="228">
        <f>IF(N326="snížená",J326,0)</f>
        <v>0</v>
      </c>
      <c r="BG326" s="228">
        <f>IF(N326="zákl. přenesená",J326,0)</f>
        <v>0</v>
      </c>
      <c r="BH326" s="228">
        <f>IF(N326="sníž. přenesená",J326,0)</f>
        <v>0</v>
      </c>
      <c r="BI326" s="228">
        <f>IF(N326="nulová",J326,0)</f>
        <v>0</v>
      </c>
      <c r="BJ326" s="20" t="s">
        <v>83</v>
      </c>
      <c r="BK326" s="228">
        <f>ROUND(I326*H326,2)</f>
        <v>0</v>
      </c>
      <c r="BL326" s="20" t="s">
        <v>334</v>
      </c>
      <c r="BM326" s="227" t="s">
        <v>1635</v>
      </c>
    </row>
    <row r="327" s="2" customFormat="1">
      <c r="A327" s="42"/>
      <c r="B327" s="43"/>
      <c r="C327" s="44"/>
      <c r="D327" s="229" t="s">
        <v>223</v>
      </c>
      <c r="E327" s="44"/>
      <c r="F327" s="230" t="s">
        <v>1636</v>
      </c>
      <c r="G327" s="44"/>
      <c r="H327" s="44"/>
      <c r="I327" s="231"/>
      <c r="J327" s="44"/>
      <c r="K327" s="44"/>
      <c r="L327" s="48"/>
      <c r="M327" s="232"/>
      <c r="N327" s="233"/>
      <c r="O327" s="88"/>
      <c r="P327" s="88"/>
      <c r="Q327" s="88"/>
      <c r="R327" s="88"/>
      <c r="S327" s="88"/>
      <c r="T327" s="89"/>
      <c r="U327" s="42"/>
      <c r="V327" s="42"/>
      <c r="W327" s="42"/>
      <c r="X327" s="42"/>
      <c r="Y327" s="42"/>
      <c r="Z327" s="42"/>
      <c r="AA327" s="42"/>
      <c r="AB327" s="42"/>
      <c r="AC327" s="42"/>
      <c r="AD327" s="42"/>
      <c r="AE327" s="42"/>
      <c r="AT327" s="20" t="s">
        <v>223</v>
      </c>
      <c r="AU327" s="20" t="s">
        <v>85</v>
      </c>
    </row>
    <row r="328" s="13" customFormat="1">
      <c r="A328" s="13"/>
      <c r="B328" s="234"/>
      <c r="C328" s="235"/>
      <c r="D328" s="236" t="s">
        <v>225</v>
      </c>
      <c r="E328" s="237" t="s">
        <v>32</v>
      </c>
      <c r="F328" s="238" t="s">
        <v>1637</v>
      </c>
      <c r="G328" s="235"/>
      <c r="H328" s="237" t="s">
        <v>32</v>
      </c>
      <c r="I328" s="239"/>
      <c r="J328" s="235"/>
      <c r="K328" s="235"/>
      <c r="L328" s="240"/>
      <c r="M328" s="241"/>
      <c r="N328" s="242"/>
      <c r="O328" s="242"/>
      <c r="P328" s="242"/>
      <c r="Q328" s="242"/>
      <c r="R328" s="242"/>
      <c r="S328" s="242"/>
      <c r="T328" s="243"/>
      <c r="U328" s="13"/>
      <c r="V328" s="13"/>
      <c r="W328" s="13"/>
      <c r="X328" s="13"/>
      <c r="Y328" s="13"/>
      <c r="Z328" s="13"/>
      <c r="AA328" s="13"/>
      <c r="AB328" s="13"/>
      <c r="AC328" s="13"/>
      <c r="AD328" s="13"/>
      <c r="AE328" s="13"/>
      <c r="AT328" s="244" t="s">
        <v>225</v>
      </c>
      <c r="AU328" s="244" t="s">
        <v>85</v>
      </c>
      <c r="AV328" s="13" t="s">
        <v>83</v>
      </c>
      <c r="AW328" s="13" t="s">
        <v>38</v>
      </c>
      <c r="AX328" s="13" t="s">
        <v>76</v>
      </c>
      <c r="AY328" s="244" t="s">
        <v>214</v>
      </c>
    </row>
    <row r="329" s="14" customFormat="1">
      <c r="A329" s="14"/>
      <c r="B329" s="245"/>
      <c r="C329" s="246"/>
      <c r="D329" s="236" t="s">
        <v>225</v>
      </c>
      <c r="E329" s="247" t="s">
        <v>32</v>
      </c>
      <c r="F329" s="248" t="s">
        <v>1638</v>
      </c>
      <c r="G329" s="246"/>
      <c r="H329" s="249">
        <v>72.450000000000003</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225</v>
      </c>
      <c r="AU329" s="255" t="s">
        <v>85</v>
      </c>
      <c r="AV329" s="14" t="s">
        <v>85</v>
      </c>
      <c r="AW329" s="14" t="s">
        <v>38</v>
      </c>
      <c r="AX329" s="14" t="s">
        <v>83</v>
      </c>
      <c r="AY329" s="255" t="s">
        <v>214</v>
      </c>
    </row>
    <row r="330" s="2" customFormat="1" ht="21.75" customHeight="1">
      <c r="A330" s="42"/>
      <c r="B330" s="43"/>
      <c r="C330" s="268" t="s">
        <v>631</v>
      </c>
      <c r="D330" s="268" t="s">
        <v>302</v>
      </c>
      <c r="E330" s="269" t="s">
        <v>1639</v>
      </c>
      <c r="F330" s="270" t="s">
        <v>1640</v>
      </c>
      <c r="G330" s="271" t="s">
        <v>230</v>
      </c>
      <c r="H330" s="272">
        <v>79.694999999999993</v>
      </c>
      <c r="I330" s="273"/>
      <c r="J330" s="274">
        <f>ROUND(I330*H330,2)</f>
        <v>0</v>
      </c>
      <c r="K330" s="270" t="s">
        <v>221</v>
      </c>
      <c r="L330" s="275"/>
      <c r="M330" s="276" t="s">
        <v>32</v>
      </c>
      <c r="N330" s="277" t="s">
        <v>47</v>
      </c>
      <c r="O330" s="88"/>
      <c r="P330" s="225">
        <f>O330*H330</f>
        <v>0</v>
      </c>
      <c r="Q330" s="225">
        <v>0.028400000000000002</v>
      </c>
      <c r="R330" s="225">
        <f>Q330*H330</f>
        <v>2.2633380000000001</v>
      </c>
      <c r="S330" s="225">
        <v>0</v>
      </c>
      <c r="T330" s="226">
        <f>S330*H330</f>
        <v>0</v>
      </c>
      <c r="U330" s="42"/>
      <c r="V330" s="42"/>
      <c r="W330" s="42"/>
      <c r="X330" s="42"/>
      <c r="Y330" s="42"/>
      <c r="Z330" s="42"/>
      <c r="AA330" s="42"/>
      <c r="AB330" s="42"/>
      <c r="AC330" s="42"/>
      <c r="AD330" s="42"/>
      <c r="AE330" s="42"/>
      <c r="AR330" s="227" t="s">
        <v>426</v>
      </c>
      <c r="AT330" s="227" t="s">
        <v>302</v>
      </c>
      <c r="AU330" s="227" t="s">
        <v>85</v>
      </c>
      <c r="AY330" s="20" t="s">
        <v>214</v>
      </c>
      <c r="BE330" s="228">
        <f>IF(N330="základní",J330,0)</f>
        <v>0</v>
      </c>
      <c r="BF330" s="228">
        <f>IF(N330="snížená",J330,0)</f>
        <v>0</v>
      </c>
      <c r="BG330" s="228">
        <f>IF(N330="zákl. přenesená",J330,0)</f>
        <v>0</v>
      </c>
      <c r="BH330" s="228">
        <f>IF(N330="sníž. přenesená",J330,0)</f>
        <v>0</v>
      </c>
      <c r="BI330" s="228">
        <f>IF(N330="nulová",J330,0)</f>
        <v>0</v>
      </c>
      <c r="BJ330" s="20" t="s">
        <v>83</v>
      </c>
      <c r="BK330" s="228">
        <f>ROUND(I330*H330,2)</f>
        <v>0</v>
      </c>
      <c r="BL330" s="20" t="s">
        <v>334</v>
      </c>
      <c r="BM330" s="227" t="s">
        <v>1641</v>
      </c>
    </row>
    <row r="331" s="14" customFormat="1">
      <c r="A331" s="14"/>
      <c r="B331" s="245"/>
      <c r="C331" s="246"/>
      <c r="D331" s="236" t="s">
        <v>225</v>
      </c>
      <c r="E331" s="246"/>
      <c r="F331" s="248" t="s">
        <v>1642</v>
      </c>
      <c r="G331" s="246"/>
      <c r="H331" s="249">
        <v>79.694999999999993</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225</v>
      </c>
      <c r="AU331" s="255" t="s">
        <v>85</v>
      </c>
      <c r="AV331" s="14" t="s">
        <v>85</v>
      </c>
      <c r="AW331" s="14" t="s">
        <v>4</v>
      </c>
      <c r="AX331" s="14" t="s">
        <v>83</v>
      </c>
      <c r="AY331" s="255" t="s">
        <v>214</v>
      </c>
    </row>
    <row r="332" s="2" customFormat="1" ht="21.75" customHeight="1">
      <c r="A332" s="42"/>
      <c r="B332" s="43"/>
      <c r="C332" s="216" t="s">
        <v>636</v>
      </c>
      <c r="D332" s="216" t="s">
        <v>217</v>
      </c>
      <c r="E332" s="217" t="s">
        <v>1643</v>
      </c>
      <c r="F332" s="218" t="s">
        <v>1644</v>
      </c>
      <c r="G332" s="219" t="s">
        <v>280</v>
      </c>
      <c r="H332" s="220">
        <v>72.450000000000003</v>
      </c>
      <c r="I332" s="221"/>
      <c r="J332" s="222">
        <f>ROUND(I332*H332,2)</f>
        <v>0</v>
      </c>
      <c r="K332" s="218" t="s">
        <v>221</v>
      </c>
      <c r="L332" s="48"/>
      <c r="M332" s="223" t="s">
        <v>32</v>
      </c>
      <c r="N332" s="224" t="s">
        <v>47</v>
      </c>
      <c r="O332" s="88"/>
      <c r="P332" s="225">
        <f>O332*H332</f>
        <v>0</v>
      </c>
      <c r="Q332" s="225">
        <v>0</v>
      </c>
      <c r="R332" s="225">
        <f>Q332*H332</f>
        <v>0</v>
      </c>
      <c r="S332" s="225">
        <v>0</v>
      </c>
      <c r="T332" s="226">
        <f>S332*H332</f>
        <v>0</v>
      </c>
      <c r="U332" s="42"/>
      <c r="V332" s="42"/>
      <c r="W332" s="42"/>
      <c r="X332" s="42"/>
      <c r="Y332" s="42"/>
      <c r="Z332" s="42"/>
      <c r="AA332" s="42"/>
      <c r="AB332" s="42"/>
      <c r="AC332" s="42"/>
      <c r="AD332" s="42"/>
      <c r="AE332" s="42"/>
      <c r="AR332" s="227" t="s">
        <v>334</v>
      </c>
      <c r="AT332" s="227" t="s">
        <v>217</v>
      </c>
      <c r="AU332" s="227" t="s">
        <v>85</v>
      </c>
      <c r="AY332" s="20" t="s">
        <v>214</v>
      </c>
      <c r="BE332" s="228">
        <f>IF(N332="základní",J332,0)</f>
        <v>0</v>
      </c>
      <c r="BF332" s="228">
        <f>IF(N332="snížená",J332,0)</f>
        <v>0</v>
      </c>
      <c r="BG332" s="228">
        <f>IF(N332="zákl. přenesená",J332,0)</f>
        <v>0</v>
      </c>
      <c r="BH332" s="228">
        <f>IF(N332="sníž. přenesená",J332,0)</f>
        <v>0</v>
      </c>
      <c r="BI332" s="228">
        <f>IF(N332="nulová",J332,0)</f>
        <v>0</v>
      </c>
      <c r="BJ332" s="20" t="s">
        <v>83</v>
      </c>
      <c r="BK332" s="228">
        <f>ROUND(I332*H332,2)</f>
        <v>0</v>
      </c>
      <c r="BL332" s="20" t="s">
        <v>334</v>
      </c>
      <c r="BM332" s="227" t="s">
        <v>1645</v>
      </c>
    </row>
    <row r="333" s="2" customFormat="1">
      <c r="A333" s="42"/>
      <c r="B333" s="43"/>
      <c r="C333" s="44"/>
      <c r="D333" s="229" t="s">
        <v>223</v>
      </c>
      <c r="E333" s="44"/>
      <c r="F333" s="230" t="s">
        <v>1646</v>
      </c>
      <c r="G333" s="44"/>
      <c r="H333" s="44"/>
      <c r="I333" s="231"/>
      <c r="J333" s="44"/>
      <c r="K333" s="44"/>
      <c r="L333" s="48"/>
      <c r="M333" s="232"/>
      <c r="N333" s="233"/>
      <c r="O333" s="88"/>
      <c r="P333" s="88"/>
      <c r="Q333" s="88"/>
      <c r="R333" s="88"/>
      <c r="S333" s="88"/>
      <c r="T333" s="89"/>
      <c r="U333" s="42"/>
      <c r="V333" s="42"/>
      <c r="W333" s="42"/>
      <c r="X333" s="42"/>
      <c r="Y333" s="42"/>
      <c r="Z333" s="42"/>
      <c r="AA333" s="42"/>
      <c r="AB333" s="42"/>
      <c r="AC333" s="42"/>
      <c r="AD333" s="42"/>
      <c r="AE333" s="42"/>
      <c r="AT333" s="20" t="s">
        <v>223</v>
      </c>
      <c r="AU333" s="20" t="s">
        <v>85</v>
      </c>
    </row>
    <row r="334" s="2" customFormat="1" ht="16.5" customHeight="1">
      <c r="A334" s="42"/>
      <c r="B334" s="43"/>
      <c r="C334" s="268" t="s">
        <v>641</v>
      </c>
      <c r="D334" s="268" t="s">
        <v>302</v>
      </c>
      <c r="E334" s="269" t="s">
        <v>1630</v>
      </c>
      <c r="F334" s="270" t="s">
        <v>1631</v>
      </c>
      <c r="G334" s="271" t="s">
        <v>220</v>
      </c>
      <c r="H334" s="272">
        <v>0.191</v>
      </c>
      <c r="I334" s="273"/>
      <c r="J334" s="274">
        <f>ROUND(I334*H334,2)</f>
        <v>0</v>
      </c>
      <c r="K334" s="270" t="s">
        <v>221</v>
      </c>
      <c r="L334" s="275"/>
      <c r="M334" s="276" t="s">
        <v>32</v>
      </c>
      <c r="N334" s="277" t="s">
        <v>47</v>
      </c>
      <c r="O334" s="88"/>
      <c r="P334" s="225">
        <f>O334*H334</f>
        <v>0</v>
      </c>
      <c r="Q334" s="225">
        <v>0.55000000000000004</v>
      </c>
      <c r="R334" s="225">
        <f>Q334*H334</f>
        <v>0.10505</v>
      </c>
      <c r="S334" s="225">
        <v>0</v>
      </c>
      <c r="T334" s="226">
        <f>S334*H334</f>
        <v>0</v>
      </c>
      <c r="U334" s="42"/>
      <c r="V334" s="42"/>
      <c r="W334" s="42"/>
      <c r="X334" s="42"/>
      <c r="Y334" s="42"/>
      <c r="Z334" s="42"/>
      <c r="AA334" s="42"/>
      <c r="AB334" s="42"/>
      <c r="AC334" s="42"/>
      <c r="AD334" s="42"/>
      <c r="AE334" s="42"/>
      <c r="AR334" s="227" t="s">
        <v>426</v>
      </c>
      <c r="AT334" s="227" t="s">
        <v>302</v>
      </c>
      <c r="AU334" s="227" t="s">
        <v>85</v>
      </c>
      <c r="AY334" s="20" t="s">
        <v>214</v>
      </c>
      <c r="BE334" s="228">
        <f>IF(N334="základní",J334,0)</f>
        <v>0</v>
      </c>
      <c r="BF334" s="228">
        <f>IF(N334="snížená",J334,0)</f>
        <v>0</v>
      </c>
      <c r="BG334" s="228">
        <f>IF(N334="zákl. přenesená",J334,0)</f>
        <v>0</v>
      </c>
      <c r="BH334" s="228">
        <f>IF(N334="sníž. přenesená",J334,0)</f>
        <v>0</v>
      </c>
      <c r="BI334" s="228">
        <f>IF(N334="nulová",J334,0)</f>
        <v>0</v>
      </c>
      <c r="BJ334" s="20" t="s">
        <v>83</v>
      </c>
      <c r="BK334" s="228">
        <f>ROUND(I334*H334,2)</f>
        <v>0</v>
      </c>
      <c r="BL334" s="20" t="s">
        <v>334</v>
      </c>
      <c r="BM334" s="227" t="s">
        <v>1647</v>
      </c>
    </row>
    <row r="335" s="14" customFormat="1">
      <c r="A335" s="14"/>
      <c r="B335" s="245"/>
      <c r="C335" s="246"/>
      <c r="D335" s="236" t="s">
        <v>225</v>
      </c>
      <c r="E335" s="247" t="s">
        <v>32</v>
      </c>
      <c r="F335" s="248" t="s">
        <v>1648</v>
      </c>
      <c r="G335" s="246"/>
      <c r="H335" s="249">
        <v>0.17399999999999999</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225</v>
      </c>
      <c r="AU335" s="255" t="s">
        <v>85</v>
      </c>
      <c r="AV335" s="14" t="s">
        <v>85</v>
      </c>
      <c r="AW335" s="14" t="s">
        <v>38</v>
      </c>
      <c r="AX335" s="14" t="s">
        <v>83</v>
      </c>
      <c r="AY335" s="255" t="s">
        <v>214</v>
      </c>
    </row>
    <row r="336" s="14" customFormat="1">
      <c r="A336" s="14"/>
      <c r="B336" s="245"/>
      <c r="C336" s="246"/>
      <c r="D336" s="236" t="s">
        <v>225</v>
      </c>
      <c r="E336" s="246"/>
      <c r="F336" s="248" t="s">
        <v>1649</v>
      </c>
      <c r="G336" s="246"/>
      <c r="H336" s="249">
        <v>0.191</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225</v>
      </c>
      <c r="AU336" s="255" t="s">
        <v>85</v>
      </c>
      <c r="AV336" s="14" t="s">
        <v>85</v>
      </c>
      <c r="AW336" s="14" t="s">
        <v>4</v>
      </c>
      <c r="AX336" s="14" t="s">
        <v>83</v>
      </c>
      <c r="AY336" s="255" t="s">
        <v>214</v>
      </c>
    </row>
    <row r="337" s="2" customFormat="1" ht="16.5" customHeight="1">
      <c r="A337" s="42"/>
      <c r="B337" s="43"/>
      <c r="C337" s="216" t="s">
        <v>646</v>
      </c>
      <c r="D337" s="216" t="s">
        <v>217</v>
      </c>
      <c r="E337" s="217" t="s">
        <v>1650</v>
      </c>
      <c r="F337" s="218" t="s">
        <v>1651</v>
      </c>
      <c r="G337" s="219" t="s">
        <v>280</v>
      </c>
      <c r="H337" s="220">
        <v>12.1</v>
      </c>
      <c r="I337" s="221"/>
      <c r="J337" s="222">
        <f>ROUND(I337*H337,2)</f>
        <v>0</v>
      </c>
      <c r="K337" s="218" t="s">
        <v>221</v>
      </c>
      <c r="L337" s="48"/>
      <c r="M337" s="223" t="s">
        <v>32</v>
      </c>
      <c r="N337" s="224" t="s">
        <v>47</v>
      </c>
      <c r="O337" s="88"/>
      <c r="P337" s="225">
        <f>O337*H337</f>
        <v>0</v>
      </c>
      <c r="Q337" s="225">
        <v>0</v>
      </c>
      <c r="R337" s="225">
        <f>Q337*H337</f>
        <v>0</v>
      </c>
      <c r="S337" s="225">
        <v>0.0050000000000000001</v>
      </c>
      <c r="T337" s="226">
        <f>S337*H337</f>
        <v>0.060499999999999998</v>
      </c>
      <c r="U337" s="42"/>
      <c r="V337" s="42"/>
      <c r="W337" s="42"/>
      <c r="X337" s="42"/>
      <c r="Y337" s="42"/>
      <c r="Z337" s="42"/>
      <c r="AA337" s="42"/>
      <c r="AB337" s="42"/>
      <c r="AC337" s="42"/>
      <c r="AD337" s="42"/>
      <c r="AE337" s="42"/>
      <c r="AR337" s="227" t="s">
        <v>334</v>
      </c>
      <c r="AT337" s="227" t="s">
        <v>217</v>
      </c>
      <c r="AU337" s="227" t="s">
        <v>85</v>
      </c>
      <c r="AY337" s="20" t="s">
        <v>214</v>
      </c>
      <c r="BE337" s="228">
        <f>IF(N337="základní",J337,0)</f>
        <v>0</v>
      </c>
      <c r="BF337" s="228">
        <f>IF(N337="snížená",J337,0)</f>
        <v>0</v>
      </c>
      <c r="BG337" s="228">
        <f>IF(N337="zákl. přenesená",J337,0)</f>
        <v>0</v>
      </c>
      <c r="BH337" s="228">
        <f>IF(N337="sníž. přenesená",J337,0)</f>
        <v>0</v>
      </c>
      <c r="BI337" s="228">
        <f>IF(N337="nulová",J337,0)</f>
        <v>0</v>
      </c>
      <c r="BJ337" s="20" t="s">
        <v>83</v>
      </c>
      <c r="BK337" s="228">
        <f>ROUND(I337*H337,2)</f>
        <v>0</v>
      </c>
      <c r="BL337" s="20" t="s">
        <v>334</v>
      </c>
      <c r="BM337" s="227" t="s">
        <v>1652</v>
      </c>
    </row>
    <row r="338" s="2" customFormat="1">
      <c r="A338" s="42"/>
      <c r="B338" s="43"/>
      <c r="C338" s="44"/>
      <c r="D338" s="229" t="s">
        <v>223</v>
      </c>
      <c r="E338" s="44"/>
      <c r="F338" s="230" t="s">
        <v>1653</v>
      </c>
      <c r="G338" s="44"/>
      <c r="H338" s="44"/>
      <c r="I338" s="231"/>
      <c r="J338" s="44"/>
      <c r="K338" s="44"/>
      <c r="L338" s="48"/>
      <c r="M338" s="232"/>
      <c r="N338" s="233"/>
      <c r="O338" s="88"/>
      <c r="P338" s="88"/>
      <c r="Q338" s="88"/>
      <c r="R338" s="88"/>
      <c r="S338" s="88"/>
      <c r="T338" s="89"/>
      <c r="U338" s="42"/>
      <c r="V338" s="42"/>
      <c r="W338" s="42"/>
      <c r="X338" s="42"/>
      <c r="Y338" s="42"/>
      <c r="Z338" s="42"/>
      <c r="AA338" s="42"/>
      <c r="AB338" s="42"/>
      <c r="AC338" s="42"/>
      <c r="AD338" s="42"/>
      <c r="AE338" s="42"/>
      <c r="AT338" s="20" t="s">
        <v>223</v>
      </c>
      <c r="AU338" s="20" t="s">
        <v>85</v>
      </c>
    </row>
    <row r="339" s="14" customFormat="1">
      <c r="A339" s="14"/>
      <c r="B339" s="245"/>
      <c r="C339" s="246"/>
      <c r="D339" s="236" t="s">
        <v>225</v>
      </c>
      <c r="E339" s="247" t="s">
        <v>32</v>
      </c>
      <c r="F339" s="248" t="s">
        <v>1654</v>
      </c>
      <c r="G339" s="246"/>
      <c r="H339" s="249">
        <v>12.1</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225</v>
      </c>
      <c r="AU339" s="255" t="s">
        <v>85</v>
      </c>
      <c r="AV339" s="14" t="s">
        <v>85</v>
      </c>
      <c r="AW339" s="14" t="s">
        <v>38</v>
      </c>
      <c r="AX339" s="14" t="s">
        <v>83</v>
      </c>
      <c r="AY339" s="255" t="s">
        <v>214</v>
      </c>
    </row>
    <row r="340" s="2" customFormat="1" ht="49.05" customHeight="1">
      <c r="A340" s="42"/>
      <c r="B340" s="43"/>
      <c r="C340" s="216" t="s">
        <v>653</v>
      </c>
      <c r="D340" s="216" t="s">
        <v>217</v>
      </c>
      <c r="E340" s="217" t="s">
        <v>1655</v>
      </c>
      <c r="F340" s="218" t="s">
        <v>1656</v>
      </c>
      <c r="G340" s="219" t="s">
        <v>241</v>
      </c>
      <c r="H340" s="220">
        <v>9.5440000000000005</v>
      </c>
      <c r="I340" s="221"/>
      <c r="J340" s="222">
        <f>ROUND(I340*H340,2)</f>
        <v>0</v>
      </c>
      <c r="K340" s="218" t="s">
        <v>221</v>
      </c>
      <c r="L340" s="48"/>
      <c r="M340" s="223" t="s">
        <v>32</v>
      </c>
      <c r="N340" s="224" t="s">
        <v>47</v>
      </c>
      <c r="O340" s="88"/>
      <c r="P340" s="225">
        <f>O340*H340</f>
        <v>0</v>
      </c>
      <c r="Q340" s="225">
        <v>0</v>
      </c>
      <c r="R340" s="225">
        <f>Q340*H340</f>
        <v>0</v>
      </c>
      <c r="S340" s="225">
        <v>0</v>
      </c>
      <c r="T340" s="226">
        <f>S340*H340</f>
        <v>0</v>
      </c>
      <c r="U340" s="42"/>
      <c r="V340" s="42"/>
      <c r="W340" s="42"/>
      <c r="X340" s="42"/>
      <c r="Y340" s="42"/>
      <c r="Z340" s="42"/>
      <c r="AA340" s="42"/>
      <c r="AB340" s="42"/>
      <c r="AC340" s="42"/>
      <c r="AD340" s="42"/>
      <c r="AE340" s="42"/>
      <c r="AR340" s="227" t="s">
        <v>334</v>
      </c>
      <c r="AT340" s="227" t="s">
        <v>217</v>
      </c>
      <c r="AU340" s="227" t="s">
        <v>85</v>
      </c>
      <c r="AY340" s="20" t="s">
        <v>214</v>
      </c>
      <c r="BE340" s="228">
        <f>IF(N340="základní",J340,0)</f>
        <v>0</v>
      </c>
      <c r="BF340" s="228">
        <f>IF(N340="snížená",J340,0)</f>
        <v>0</v>
      </c>
      <c r="BG340" s="228">
        <f>IF(N340="zákl. přenesená",J340,0)</f>
        <v>0</v>
      </c>
      <c r="BH340" s="228">
        <f>IF(N340="sníž. přenesená",J340,0)</f>
        <v>0</v>
      </c>
      <c r="BI340" s="228">
        <f>IF(N340="nulová",J340,0)</f>
        <v>0</v>
      </c>
      <c r="BJ340" s="20" t="s">
        <v>83</v>
      </c>
      <c r="BK340" s="228">
        <f>ROUND(I340*H340,2)</f>
        <v>0</v>
      </c>
      <c r="BL340" s="20" t="s">
        <v>334</v>
      </c>
      <c r="BM340" s="227" t="s">
        <v>1657</v>
      </c>
    </row>
    <row r="341" s="2" customFormat="1">
      <c r="A341" s="42"/>
      <c r="B341" s="43"/>
      <c r="C341" s="44"/>
      <c r="D341" s="229" t="s">
        <v>223</v>
      </c>
      <c r="E341" s="44"/>
      <c r="F341" s="230" t="s">
        <v>1658</v>
      </c>
      <c r="G341" s="44"/>
      <c r="H341" s="44"/>
      <c r="I341" s="231"/>
      <c r="J341" s="44"/>
      <c r="K341" s="44"/>
      <c r="L341" s="48"/>
      <c r="M341" s="232"/>
      <c r="N341" s="233"/>
      <c r="O341" s="88"/>
      <c r="P341" s="88"/>
      <c r="Q341" s="88"/>
      <c r="R341" s="88"/>
      <c r="S341" s="88"/>
      <c r="T341" s="89"/>
      <c r="U341" s="42"/>
      <c r="V341" s="42"/>
      <c r="W341" s="42"/>
      <c r="X341" s="42"/>
      <c r="Y341" s="42"/>
      <c r="Z341" s="42"/>
      <c r="AA341" s="42"/>
      <c r="AB341" s="42"/>
      <c r="AC341" s="42"/>
      <c r="AD341" s="42"/>
      <c r="AE341" s="42"/>
      <c r="AT341" s="20" t="s">
        <v>223</v>
      </c>
      <c r="AU341" s="20" t="s">
        <v>85</v>
      </c>
    </row>
    <row r="342" s="12" customFormat="1" ht="22.8" customHeight="1">
      <c r="A342" s="12"/>
      <c r="B342" s="200"/>
      <c r="C342" s="201"/>
      <c r="D342" s="202" t="s">
        <v>75</v>
      </c>
      <c r="E342" s="214" t="s">
        <v>676</v>
      </c>
      <c r="F342" s="214" t="s">
        <v>677</v>
      </c>
      <c r="G342" s="201"/>
      <c r="H342" s="201"/>
      <c r="I342" s="204"/>
      <c r="J342" s="215">
        <f>BK342</f>
        <v>0</v>
      </c>
      <c r="K342" s="201"/>
      <c r="L342" s="206"/>
      <c r="M342" s="207"/>
      <c r="N342" s="208"/>
      <c r="O342" s="208"/>
      <c r="P342" s="209">
        <f>SUM(P343:P346)</f>
        <v>0</v>
      </c>
      <c r="Q342" s="208"/>
      <c r="R342" s="209">
        <f>SUM(R343:R346)</f>
        <v>0.72450000000000003</v>
      </c>
      <c r="S342" s="208"/>
      <c r="T342" s="210">
        <f>SUM(T343:T346)</f>
        <v>0</v>
      </c>
      <c r="U342" s="12"/>
      <c r="V342" s="12"/>
      <c r="W342" s="12"/>
      <c r="X342" s="12"/>
      <c r="Y342" s="12"/>
      <c r="Z342" s="12"/>
      <c r="AA342" s="12"/>
      <c r="AB342" s="12"/>
      <c r="AC342" s="12"/>
      <c r="AD342" s="12"/>
      <c r="AE342" s="12"/>
      <c r="AR342" s="211" t="s">
        <v>85</v>
      </c>
      <c r="AT342" s="212" t="s">
        <v>75</v>
      </c>
      <c r="AU342" s="212" t="s">
        <v>83</v>
      </c>
      <c r="AY342" s="211" t="s">
        <v>214</v>
      </c>
      <c r="BK342" s="213">
        <f>SUM(BK343:BK346)</f>
        <v>0</v>
      </c>
    </row>
    <row r="343" s="2" customFormat="1" ht="33" customHeight="1">
      <c r="A343" s="42"/>
      <c r="B343" s="43"/>
      <c r="C343" s="216" t="s">
        <v>661</v>
      </c>
      <c r="D343" s="216" t="s">
        <v>217</v>
      </c>
      <c r="E343" s="217" t="s">
        <v>1659</v>
      </c>
      <c r="F343" s="218" t="s">
        <v>1660</v>
      </c>
      <c r="G343" s="219" t="s">
        <v>280</v>
      </c>
      <c r="H343" s="220">
        <v>72.450000000000003</v>
      </c>
      <c r="I343" s="221"/>
      <c r="J343" s="222">
        <f>ROUND(I343*H343,2)</f>
        <v>0</v>
      </c>
      <c r="K343" s="218" t="s">
        <v>32</v>
      </c>
      <c r="L343" s="48"/>
      <c r="M343" s="223" t="s">
        <v>32</v>
      </c>
      <c r="N343" s="224" t="s">
        <v>47</v>
      </c>
      <c r="O343" s="88"/>
      <c r="P343" s="225">
        <f>O343*H343</f>
        <v>0</v>
      </c>
      <c r="Q343" s="225">
        <v>0.01</v>
      </c>
      <c r="R343" s="225">
        <f>Q343*H343</f>
        <v>0.72450000000000003</v>
      </c>
      <c r="S343" s="225">
        <v>0</v>
      </c>
      <c r="T343" s="226">
        <f>S343*H343</f>
        <v>0</v>
      </c>
      <c r="U343" s="42"/>
      <c r="V343" s="42"/>
      <c r="W343" s="42"/>
      <c r="X343" s="42"/>
      <c r="Y343" s="42"/>
      <c r="Z343" s="42"/>
      <c r="AA343" s="42"/>
      <c r="AB343" s="42"/>
      <c r="AC343" s="42"/>
      <c r="AD343" s="42"/>
      <c r="AE343" s="42"/>
      <c r="AR343" s="227" t="s">
        <v>334</v>
      </c>
      <c r="AT343" s="227" t="s">
        <v>217</v>
      </c>
      <c r="AU343" s="227" t="s">
        <v>85</v>
      </c>
      <c r="AY343" s="20" t="s">
        <v>214</v>
      </c>
      <c r="BE343" s="228">
        <f>IF(N343="základní",J343,0)</f>
        <v>0</v>
      </c>
      <c r="BF343" s="228">
        <f>IF(N343="snížená",J343,0)</f>
        <v>0</v>
      </c>
      <c r="BG343" s="228">
        <f>IF(N343="zákl. přenesená",J343,0)</f>
        <v>0</v>
      </c>
      <c r="BH343" s="228">
        <f>IF(N343="sníž. přenesená",J343,0)</f>
        <v>0</v>
      </c>
      <c r="BI343" s="228">
        <f>IF(N343="nulová",J343,0)</f>
        <v>0</v>
      </c>
      <c r="BJ343" s="20" t="s">
        <v>83</v>
      </c>
      <c r="BK343" s="228">
        <f>ROUND(I343*H343,2)</f>
        <v>0</v>
      </c>
      <c r="BL343" s="20" t="s">
        <v>334</v>
      </c>
      <c r="BM343" s="227" t="s">
        <v>1661</v>
      </c>
    </row>
    <row r="344" s="2" customFormat="1">
      <c r="A344" s="42"/>
      <c r="B344" s="43"/>
      <c r="C344" s="44"/>
      <c r="D344" s="236" t="s">
        <v>283</v>
      </c>
      <c r="E344" s="44"/>
      <c r="F344" s="267" t="s">
        <v>1662</v>
      </c>
      <c r="G344" s="44"/>
      <c r="H344" s="44"/>
      <c r="I344" s="231"/>
      <c r="J344" s="44"/>
      <c r="K344" s="44"/>
      <c r="L344" s="48"/>
      <c r="M344" s="232"/>
      <c r="N344" s="233"/>
      <c r="O344" s="88"/>
      <c r="P344" s="88"/>
      <c r="Q344" s="88"/>
      <c r="R344" s="88"/>
      <c r="S344" s="88"/>
      <c r="T344" s="89"/>
      <c r="U344" s="42"/>
      <c r="V344" s="42"/>
      <c r="W344" s="42"/>
      <c r="X344" s="42"/>
      <c r="Y344" s="42"/>
      <c r="Z344" s="42"/>
      <c r="AA344" s="42"/>
      <c r="AB344" s="42"/>
      <c r="AC344" s="42"/>
      <c r="AD344" s="42"/>
      <c r="AE344" s="42"/>
      <c r="AT344" s="20" t="s">
        <v>283</v>
      </c>
      <c r="AU344" s="20" t="s">
        <v>85</v>
      </c>
    </row>
    <row r="345" s="2" customFormat="1" ht="49.05" customHeight="1">
      <c r="A345" s="42"/>
      <c r="B345" s="43"/>
      <c r="C345" s="216" t="s">
        <v>667</v>
      </c>
      <c r="D345" s="216" t="s">
        <v>217</v>
      </c>
      <c r="E345" s="217" t="s">
        <v>696</v>
      </c>
      <c r="F345" s="218" t="s">
        <v>697</v>
      </c>
      <c r="G345" s="219" t="s">
        <v>241</v>
      </c>
      <c r="H345" s="220">
        <v>0.72499999999999998</v>
      </c>
      <c r="I345" s="221"/>
      <c r="J345" s="222">
        <f>ROUND(I345*H345,2)</f>
        <v>0</v>
      </c>
      <c r="K345" s="218" t="s">
        <v>221</v>
      </c>
      <c r="L345" s="48"/>
      <c r="M345" s="223" t="s">
        <v>32</v>
      </c>
      <c r="N345" s="224" t="s">
        <v>47</v>
      </c>
      <c r="O345" s="88"/>
      <c r="P345" s="225">
        <f>O345*H345</f>
        <v>0</v>
      </c>
      <c r="Q345" s="225">
        <v>0</v>
      </c>
      <c r="R345" s="225">
        <f>Q345*H345</f>
        <v>0</v>
      </c>
      <c r="S345" s="225">
        <v>0</v>
      </c>
      <c r="T345" s="226">
        <f>S345*H345</f>
        <v>0</v>
      </c>
      <c r="U345" s="42"/>
      <c r="V345" s="42"/>
      <c r="W345" s="42"/>
      <c r="X345" s="42"/>
      <c r="Y345" s="42"/>
      <c r="Z345" s="42"/>
      <c r="AA345" s="42"/>
      <c r="AB345" s="42"/>
      <c r="AC345" s="42"/>
      <c r="AD345" s="42"/>
      <c r="AE345" s="42"/>
      <c r="AR345" s="227" t="s">
        <v>334</v>
      </c>
      <c r="AT345" s="227" t="s">
        <v>217</v>
      </c>
      <c r="AU345" s="227" t="s">
        <v>85</v>
      </c>
      <c r="AY345" s="20" t="s">
        <v>214</v>
      </c>
      <c r="BE345" s="228">
        <f>IF(N345="základní",J345,0)</f>
        <v>0</v>
      </c>
      <c r="BF345" s="228">
        <f>IF(N345="snížená",J345,0)</f>
        <v>0</v>
      </c>
      <c r="BG345" s="228">
        <f>IF(N345="zákl. přenesená",J345,0)</f>
        <v>0</v>
      </c>
      <c r="BH345" s="228">
        <f>IF(N345="sníž. přenesená",J345,0)</f>
        <v>0</v>
      </c>
      <c r="BI345" s="228">
        <f>IF(N345="nulová",J345,0)</f>
        <v>0</v>
      </c>
      <c r="BJ345" s="20" t="s">
        <v>83</v>
      </c>
      <c r="BK345" s="228">
        <f>ROUND(I345*H345,2)</f>
        <v>0</v>
      </c>
      <c r="BL345" s="20" t="s">
        <v>334</v>
      </c>
      <c r="BM345" s="227" t="s">
        <v>1663</v>
      </c>
    </row>
    <row r="346" s="2" customFormat="1">
      <c r="A346" s="42"/>
      <c r="B346" s="43"/>
      <c r="C346" s="44"/>
      <c r="D346" s="229" t="s">
        <v>223</v>
      </c>
      <c r="E346" s="44"/>
      <c r="F346" s="230" t="s">
        <v>699</v>
      </c>
      <c r="G346" s="44"/>
      <c r="H346" s="44"/>
      <c r="I346" s="231"/>
      <c r="J346" s="44"/>
      <c r="K346" s="44"/>
      <c r="L346" s="48"/>
      <c r="M346" s="232"/>
      <c r="N346" s="233"/>
      <c r="O346" s="88"/>
      <c r="P346" s="88"/>
      <c r="Q346" s="88"/>
      <c r="R346" s="88"/>
      <c r="S346" s="88"/>
      <c r="T346" s="89"/>
      <c r="U346" s="42"/>
      <c r="V346" s="42"/>
      <c r="W346" s="42"/>
      <c r="X346" s="42"/>
      <c r="Y346" s="42"/>
      <c r="Z346" s="42"/>
      <c r="AA346" s="42"/>
      <c r="AB346" s="42"/>
      <c r="AC346" s="42"/>
      <c r="AD346" s="42"/>
      <c r="AE346" s="42"/>
      <c r="AT346" s="20" t="s">
        <v>223</v>
      </c>
      <c r="AU346" s="20" t="s">
        <v>85</v>
      </c>
    </row>
    <row r="347" s="12" customFormat="1" ht="25.92" customHeight="1">
      <c r="A347" s="12"/>
      <c r="B347" s="200"/>
      <c r="C347" s="201"/>
      <c r="D347" s="202" t="s">
        <v>75</v>
      </c>
      <c r="E347" s="203" t="s">
        <v>852</v>
      </c>
      <c r="F347" s="203" t="s">
        <v>853</v>
      </c>
      <c r="G347" s="201"/>
      <c r="H347" s="201"/>
      <c r="I347" s="204"/>
      <c r="J347" s="205">
        <f>BK347</f>
        <v>0</v>
      </c>
      <c r="K347" s="201"/>
      <c r="L347" s="206"/>
      <c r="M347" s="207"/>
      <c r="N347" s="208"/>
      <c r="O347" s="208"/>
      <c r="P347" s="209">
        <f>SUM(P348:P351)</f>
        <v>0</v>
      </c>
      <c r="Q347" s="208"/>
      <c r="R347" s="209">
        <f>SUM(R348:R351)</f>
        <v>0</v>
      </c>
      <c r="S347" s="208"/>
      <c r="T347" s="210">
        <f>SUM(T348:T351)</f>
        <v>0</v>
      </c>
      <c r="U347" s="12"/>
      <c r="V347" s="12"/>
      <c r="W347" s="12"/>
      <c r="X347" s="12"/>
      <c r="Y347" s="12"/>
      <c r="Z347" s="12"/>
      <c r="AA347" s="12"/>
      <c r="AB347" s="12"/>
      <c r="AC347" s="12"/>
      <c r="AD347" s="12"/>
      <c r="AE347" s="12"/>
      <c r="AR347" s="211" t="s">
        <v>215</v>
      </c>
      <c r="AT347" s="212" t="s">
        <v>75</v>
      </c>
      <c r="AU347" s="212" t="s">
        <v>76</v>
      </c>
      <c r="AY347" s="211" t="s">
        <v>214</v>
      </c>
      <c r="BK347" s="213">
        <f>SUM(BK348:BK351)</f>
        <v>0</v>
      </c>
    </row>
    <row r="348" s="2" customFormat="1" ht="24.15" customHeight="1">
      <c r="A348" s="42"/>
      <c r="B348" s="43"/>
      <c r="C348" s="216" t="s">
        <v>672</v>
      </c>
      <c r="D348" s="216" t="s">
        <v>217</v>
      </c>
      <c r="E348" s="217" t="s">
        <v>855</v>
      </c>
      <c r="F348" s="218" t="s">
        <v>856</v>
      </c>
      <c r="G348" s="219" t="s">
        <v>857</v>
      </c>
      <c r="H348" s="220">
        <v>226</v>
      </c>
      <c r="I348" s="221"/>
      <c r="J348" s="222">
        <f>ROUND(I348*H348,2)</f>
        <v>0</v>
      </c>
      <c r="K348" s="218" t="s">
        <v>221</v>
      </c>
      <c r="L348" s="48"/>
      <c r="M348" s="223" t="s">
        <v>32</v>
      </c>
      <c r="N348" s="224" t="s">
        <v>47</v>
      </c>
      <c r="O348" s="88"/>
      <c r="P348" s="225">
        <f>O348*H348</f>
        <v>0</v>
      </c>
      <c r="Q348" s="225">
        <v>0</v>
      </c>
      <c r="R348" s="225">
        <f>Q348*H348</f>
        <v>0</v>
      </c>
      <c r="S348" s="225">
        <v>0</v>
      </c>
      <c r="T348" s="226">
        <f>S348*H348</f>
        <v>0</v>
      </c>
      <c r="U348" s="42"/>
      <c r="V348" s="42"/>
      <c r="W348" s="42"/>
      <c r="X348" s="42"/>
      <c r="Y348" s="42"/>
      <c r="Z348" s="42"/>
      <c r="AA348" s="42"/>
      <c r="AB348" s="42"/>
      <c r="AC348" s="42"/>
      <c r="AD348" s="42"/>
      <c r="AE348" s="42"/>
      <c r="AR348" s="227" t="s">
        <v>858</v>
      </c>
      <c r="AT348" s="227" t="s">
        <v>217</v>
      </c>
      <c r="AU348" s="227" t="s">
        <v>83</v>
      </c>
      <c r="AY348" s="20" t="s">
        <v>214</v>
      </c>
      <c r="BE348" s="228">
        <f>IF(N348="základní",J348,0)</f>
        <v>0</v>
      </c>
      <c r="BF348" s="228">
        <f>IF(N348="snížená",J348,0)</f>
        <v>0</v>
      </c>
      <c r="BG348" s="228">
        <f>IF(N348="zákl. přenesená",J348,0)</f>
        <v>0</v>
      </c>
      <c r="BH348" s="228">
        <f>IF(N348="sníž. přenesená",J348,0)</f>
        <v>0</v>
      </c>
      <c r="BI348" s="228">
        <f>IF(N348="nulová",J348,0)</f>
        <v>0</v>
      </c>
      <c r="BJ348" s="20" t="s">
        <v>83</v>
      </c>
      <c r="BK348" s="228">
        <f>ROUND(I348*H348,2)</f>
        <v>0</v>
      </c>
      <c r="BL348" s="20" t="s">
        <v>858</v>
      </c>
      <c r="BM348" s="227" t="s">
        <v>1664</v>
      </c>
    </row>
    <row r="349" s="2" customFormat="1">
      <c r="A349" s="42"/>
      <c r="B349" s="43"/>
      <c r="C349" s="44"/>
      <c r="D349" s="229" t="s">
        <v>223</v>
      </c>
      <c r="E349" s="44"/>
      <c r="F349" s="230" t="s">
        <v>860</v>
      </c>
      <c r="G349" s="44"/>
      <c r="H349" s="44"/>
      <c r="I349" s="231"/>
      <c r="J349" s="44"/>
      <c r="K349" s="44"/>
      <c r="L349" s="48"/>
      <c r="M349" s="232"/>
      <c r="N349" s="233"/>
      <c r="O349" s="88"/>
      <c r="P349" s="88"/>
      <c r="Q349" s="88"/>
      <c r="R349" s="88"/>
      <c r="S349" s="88"/>
      <c r="T349" s="89"/>
      <c r="U349" s="42"/>
      <c r="V349" s="42"/>
      <c r="W349" s="42"/>
      <c r="X349" s="42"/>
      <c r="Y349" s="42"/>
      <c r="Z349" s="42"/>
      <c r="AA349" s="42"/>
      <c r="AB349" s="42"/>
      <c r="AC349" s="42"/>
      <c r="AD349" s="42"/>
      <c r="AE349" s="42"/>
      <c r="AT349" s="20" t="s">
        <v>223</v>
      </c>
      <c r="AU349" s="20" t="s">
        <v>83</v>
      </c>
    </row>
    <row r="350" s="13" customFormat="1">
      <c r="A350" s="13"/>
      <c r="B350" s="234"/>
      <c r="C350" s="235"/>
      <c r="D350" s="236" t="s">
        <v>225</v>
      </c>
      <c r="E350" s="237" t="s">
        <v>32</v>
      </c>
      <c r="F350" s="238" t="s">
        <v>1665</v>
      </c>
      <c r="G350" s="235"/>
      <c r="H350" s="237" t="s">
        <v>32</v>
      </c>
      <c r="I350" s="239"/>
      <c r="J350" s="235"/>
      <c r="K350" s="235"/>
      <c r="L350" s="240"/>
      <c r="M350" s="241"/>
      <c r="N350" s="242"/>
      <c r="O350" s="242"/>
      <c r="P350" s="242"/>
      <c r="Q350" s="242"/>
      <c r="R350" s="242"/>
      <c r="S350" s="242"/>
      <c r="T350" s="243"/>
      <c r="U350" s="13"/>
      <c r="V350" s="13"/>
      <c r="W350" s="13"/>
      <c r="X350" s="13"/>
      <c r="Y350" s="13"/>
      <c r="Z350" s="13"/>
      <c r="AA350" s="13"/>
      <c r="AB350" s="13"/>
      <c r="AC350" s="13"/>
      <c r="AD350" s="13"/>
      <c r="AE350" s="13"/>
      <c r="AT350" s="244" t="s">
        <v>225</v>
      </c>
      <c r="AU350" s="244" t="s">
        <v>83</v>
      </c>
      <c r="AV350" s="13" t="s">
        <v>83</v>
      </c>
      <c r="AW350" s="13" t="s">
        <v>38</v>
      </c>
      <c r="AX350" s="13" t="s">
        <v>76</v>
      </c>
      <c r="AY350" s="244" t="s">
        <v>214</v>
      </c>
    </row>
    <row r="351" s="14" customFormat="1">
      <c r="A351" s="14"/>
      <c r="B351" s="245"/>
      <c r="C351" s="246"/>
      <c r="D351" s="236" t="s">
        <v>225</v>
      </c>
      <c r="E351" s="247" t="s">
        <v>32</v>
      </c>
      <c r="F351" s="248" t="s">
        <v>1666</v>
      </c>
      <c r="G351" s="246"/>
      <c r="H351" s="249">
        <v>226</v>
      </c>
      <c r="I351" s="250"/>
      <c r="J351" s="246"/>
      <c r="K351" s="246"/>
      <c r="L351" s="251"/>
      <c r="M351" s="289"/>
      <c r="N351" s="290"/>
      <c r="O351" s="290"/>
      <c r="P351" s="290"/>
      <c r="Q351" s="290"/>
      <c r="R351" s="290"/>
      <c r="S351" s="290"/>
      <c r="T351" s="291"/>
      <c r="U351" s="14"/>
      <c r="V351" s="14"/>
      <c r="W351" s="14"/>
      <c r="X351" s="14"/>
      <c r="Y351" s="14"/>
      <c r="Z351" s="14"/>
      <c r="AA351" s="14"/>
      <c r="AB351" s="14"/>
      <c r="AC351" s="14"/>
      <c r="AD351" s="14"/>
      <c r="AE351" s="14"/>
      <c r="AT351" s="255" t="s">
        <v>225</v>
      </c>
      <c r="AU351" s="255" t="s">
        <v>83</v>
      </c>
      <c r="AV351" s="14" t="s">
        <v>85</v>
      </c>
      <c r="AW351" s="14" t="s">
        <v>38</v>
      </c>
      <c r="AX351" s="14" t="s">
        <v>83</v>
      </c>
      <c r="AY351" s="255" t="s">
        <v>214</v>
      </c>
    </row>
    <row r="352" s="2" customFormat="1" ht="6.96" customHeight="1">
      <c r="A352" s="42"/>
      <c r="B352" s="63"/>
      <c r="C352" s="64"/>
      <c r="D352" s="64"/>
      <c r="E352" s="64"/>
      <c r="F352" s="64"/>
      <c r="G352" s="64"/>
      <c r="H352" s="64"/>
      <c r="I352" s="64"/>
      <c r="J352" s="64"/>
      <c r="K352" s="64"/>
      <c r="L352" s="48"/>
      <c r="M352" s="42"/>
      <c r="O352" s="42"/>
      <c r="P352" s="42"/>
      <c r="Q352" s="42"/>
      <c r="R352" s="42"/>
      <c r="S352" s="42"/>
      <c r="T352" s="42"/>
      <c r="U352" s="42"/>
      <c r="V352" s="42"/>
      <c r="W352" s="42"/>
      <c r="X352" s="42"/>
      <c r="Y352" s="42"/>
      <c r="Z352" s="42"/>
      <c r="AA352" s="42"/>
      <c r="AB352" s="42"/>
      <c r="AC352" s="42"/>
      <c r="AD352" s="42"/>
      <c r="AE352" s="42"/>
    </row>
  </sheetData>
  <sheetProtection sheet="1" autoFilter="0" formatColumns="0" formatRows="0" objects="1" scenarios="1" spinCount="100000" saltValue="MKQI8U6HajojBR9QRo/OFZyOv7kH7v9pPJNU7iC3v5LC7bWvEuCOHcM0EPxLqSgWVxQBjw2blbIlSHG1P95i4Q==" hashValue="0t7TI50LygWgZOIS47NCTx4yhA0+KnD1b4/0KblyZANgt+pWnMt8RO+aYDW+9jdIKAb9rxjSIDp/ud/R1QZsjg==" algorithmName="SHA-512" password="CC35"/>
  <autoFilter ref="C100:K351"/>
  <mergeCells count="12">
    <mergeCell ref="E7:H7"/>
    <mergeCell ref="E9:H9"/>
    <mergeCell ref="E11:H11"/>
    <mergeCell ref="E20:H20"/>
    <mergeCell ref="E29:H29"/>
    <mergeCell ref="E50:H50"/>
    <mergeCell ref="E52:H52"/>
    <mergeCell ref="E54:H54"/>
    <mergeCell ref="E89:H89"/>
    <mergeCell ref="E91:H91"/>
    <mergeCell ref="E93:H93"/>
    <mergeCell ref="L2:V2"/>
  </mergeCells>
  <hyperlinks>
    <hyperlink ref="F105" r:id="rId1" display="https://podminky.urs.cz/item/CS_URS_2024_02/632481215"/>
    <hyperlink ref="F110" r:id="rId2" display="https://podminky.urs.cz/item/CS_URS_2024_02/949101111"/>
    <hyperlink ref="F112" r:id="rId3" display="https://podminky.urs.cz/item/CS_URS_2024_02/949101112"/>
    <hyperlink ref="F117" r:id="rId4" display="https://podminky.urs.cz/item/CS_URS_2024_02/997013117"/>
    <hyperlink ref="F119" r:id="rId5" display="https://podminky.urs.cz/item/CS_URS_2024_02/997013501"/>
    <hyperlink ref="F121" r:id="rId6" display="https://podminky.urs.cz/item/CS_URS_2024_02/997013509"/>
    <hyperlink ref="F124" r:id="rId7" display="https://podminky.urs.cz/item/CS_URS_2024_02/997013645"/>
    <hyperlink ref="F126" r:id="rId8" display="https://podminky.urs.cz/item/CS_URS_2024_02/997013812"/>
    <hyperlink ref="F128" r:id="rId9" display="https://podminky.urs.cz/item/CS_URS_2024_02/997013814"/>
    <hyperlink ref="F131" r:id="rId10" display="https://podminky.urs.cz/item/CS_URS_2024_02/998011003"/>
    <hyperlink ref="F135" r:id="rId11" display="https://podminky.urs.cz/item/CS_URS_2024_02/711141559"/>
    <hyperlink ref="F143" r:id="rId12" display="https://podminky.urs.cz/item/CS_URS_2024_02/711191001"/>
    <hyperlink ref="F151" r:id="rId13" display="https://podminky.urs.cz/item/CS_URS_2024_02/998711103"/>
    <hyperlink ref="F154" r:id="rId14" display="https://podminky.urs.cz/item/CS_URS_2024_02/712331101"/>
    <hyperlink ref="F162" r:id="rId15" display="https://podminky.urs.cz/item/CS_URS_2024_02/712340833"/>
    <hyperlink ref="F168" r:id="rId16" display="https://podminky.urs.cz/item/CS_URS_2024_02/712341559"/>
    <hyperlink ref="F172" r:id="rId17" display="https://podminky.urs.cz/item/CS_URS_2024_02/998712103"/>
    <hyperlink ref="F175" r:id="rId18" display="https://podminky.urs.cz/item/CS_URS_2024_02/713110811"/>
    <hyperlink ref="F183" r:id="rId19" display="https://podminky.urs.cz/item/CS_URS_2024_02/713111111"/>
    <hyperlink ref="F193" r:id="rId20" display="https://podminky.urs.cz/item/CS_URS_2024_02/713111121"/>
    <hyperlink ref="F201" r:id="rId21" display="https://podminky.urs.cz/item/CS_URS_2024_02/713130811"/>
    <hyperlink ref="F204" r:id="rId22" display="https://podminky.urs.cz/item/CS_URS_2024_02/713151111"/>
    <hyperlink ref="F209" r:id="rId23" display="https://podminky.urs.cz/item/CS_URS_2024_02/713151121"/>
    <hyperlink ref="F213" r:id="rId24" display="https://podminky.urs.cz/item/CS_URS_2024_02/713151811"/>
    <hyperlink ref="F216" r:id="rId25" display="https://podminky.urs.cz/item/CS_URS_2024_02/713191132"/>
    <hyperlink ref="F226" r:id="rId26" display="https://podminky.urs.cz/item/CS_URS_2024_02/998713103"/>
    <hyperlink ref="F229" r:id="rId27" display="https://podminky.urs.cz/item/CS_URS_2024_02/741420001"/>
    <hyperlink ref="F232" r:id="rId28" display="https://podminky.urs.cz/item/CS_URS_2024_02/741421821"/>
    <hyperlink ref="F235" r:id="rId29" display="https://podminky.urs.cz/item/CS_URS_2024_02/762083111"/>
    <hyperlink ref="F238" r:id="rId30" display="https://podminky.urs.cz/item/CS_URS_2024_02/762341026"/>
    <hyperlink ref="F244" r:id="rId31" display="https://podminky.urs.cz/item/CS_URS_2024_02/762341811"/>
    <hyperlink ref="F250" r:id="rId32" display="https://podminky.urs.cz/item/CS_URS_2024_02/762511227"/>
    <hyperlink ref="F254" r:id="rId33" display="https://podminky.urs.cz/item/CS_URS_2024_02/762512261"/>
    <hyperlink ref="F261" r:id="rId34" display="https://podminky.urs.cz/item/CS_URS_2024_02/998762103"/>
    <hyperlink ref="F264" r:id="rId35" display="https://podminky.urs.cz/item/CS_URS_2024_02/763121821"/>
    <hyperlink ref="F267" r:id="rId36" display="https://podminky.urs.cz/item/CS_URS_2024_02/763131411"/>
    <hyperlink ref="F272" r:id="rId37" display="https://podminky.urs.cz/item/CS_URS_2024_02/763131751"/>
    <hyperlink ref="F280" r:id="rId38" display="https://podminky.urs.cz/item/CS_URS_2024_02/763131821"/>
    <hyperlink ref="F285" r:id="rId39" display="https://podminky.urs.cz/item/CS_URS_2024_02/763161510"/>
    <hyperlink ref="F288" r:id="rId40" display="https://podminky.urs.cz/item/CS_URS_2024_02/763161821"/>
    <hyperlink ref="F295" r:id="rId41" display="https://podminky.urs.cz/item/CS_URS_2024_02/998763303"/>
    <hyperlink ref="F298" r:id="rId42" display="https://podminky.urs.cz/item/CS_URS_2024_02/764212662"/>
    <hyperlink ref="F300" r:id="rId43" display="https://podminky.urs.cz/item/CS_URS_2024_02/764511603"/>
    <hyperlink ref="F302" r:id="rId44" display="https://podminky.urs.cz/item/CS_URS_2024_02/998764103"/>
    <hyperlink ref="F305" r:id="rId45" display="https://podminky.urs.cz/item/CS_URS_2024_02/766421224"/>
    <hyperlink ref="F313" r:id="rId46" display="https://podminky.urs.cz/item/CS_URS_2024_02/766421821"/>
    <hyperlink ref="F319" r:id="rId47" display="https://podminky.urs.cz/item/CS_URS_2024_02/766427112"/>
    <hyperlink ref="F327" r:id="rId48" display="https://podminky.urs.cz/item/CS_URS_2024_02/766434341"/>
    <hyperlink ref="F333" r:id="rId49" display="https://podminky.urs.cz/item/CS_URS_2024_02/766437311"/>
    <hyperlink ref="F338" r:id="rId50" display="https://podminky.urs.cz/item/CS_URS_2024_02/766691812"/>
    <hyperlink ref="F341" r:id="rId51" display="https://podminky.urs.cz/item/CS_URS_2024_02/998766103"/>
    <hyperlink ref="F346" r:id="rId52" display="https://podminky.urs.cz/item/CS_URS_2024_02/998767103"/>
    <hyperlink ref="F349" r:id="rId53" display="https://podminky.urs.cz/item/CS_URS_2024_02/HZS1292"/>
  </hyperlinks>
  <pageMargins left="0.39375" right="0.39375" top="0.39375" bottom="0.39375" header="0" footer="0"/>
  <pageSetup paperSize="9" orientation="portrait" blackAndWhite="1" fitToHeight="100"/>
  <headerFooter>
    <oddFooter>&amp;CStrana &amp;P z &amp;N</oddFooter>
  </headerFooter>
  <drawing r:id="rId54"/>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99</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1667</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ROUND(J100,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ROUND((SUM(BE100:BE695)),  2)</f>
        <v>0</v>
      </c>
      <c r="G35" s="42"/>
      <c r="H35" s="42"/>
      <c r="I35" s="161">
        <v>0.20999999999999999</v>
      </c>
      <c r="J35" s="160">
        <f>ROUND(((SUM(BE100:BE695))*I35),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ROUND((SUM(BF100:BF695)),  2)</f>
        <v>0</v>
      </c>
      <c r="G36" s="42"/>
      <c r="H36" s="42"/>
      <c r="I36" s="161">
        <v>0.12</v>
      </c>
      <c r="J36" s="160">
        <f>ROUND(((SUM(BF100:BF695))*I36),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ROUND((SUM(BG100:BG695)),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ROUND((SUM(BH100:BH695)),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ROUND((SUM(BI100:BI695)),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01.04 - Výměna okenníchh výplní</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J100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J101</f>
        <v>0</v>
      </c>
      <c r="K64" s="179"/>
      <c r="L64" s="183"/>
      <c r="S64" s="9"/>
      <c r="T64" s="9"/>
      <c r="U64" s="9"/>
      <c r="V64" s="9"/>
      <c r="W64" s="9"/>
      <c r="X64" s="9"/>
      <c r="Y64" s="9"/>
      <c r="Z64" s="9"/>
      <c r="AA64" s="9"/>
      <c r="AB64" s="9"/>
      <c r="AC64" s="9"/>
      <c r="AD64" s="9"/>
      <c r="AE64" s="9"/>
    </row>
    <row r="65" s="10" customFormat="1" ht="19.92" customHeight="1">
      <c r="A65" s="10"/>
      <c r="B65" s="184"/>
      <c r="C65" s="129"/>
      <c r="D65" s="185" t="s">
        <v>181</v>
      </c>
      <c r="E65" s="186"/>
      <c r="F65" s="186"/>
      <c r="G65" s="186"/>
      <c r="H65" s="186"/>
      <c r="I65" s="186"/>
      <c r="J65" s="187">
        <f>J102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182</v>
      </c>
      <c r="E66" s="186"/>
      <c r="F66" s="186"/>
      <c r="G66" s="186"/>
      <c r="H66" s="186"/>
      <c r="I66" s="186"/>
      <c r="J66" s="187">
        <f>J127</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183</v>
      </c>
      <c r="E67" s="186"/>
      <c r="F67" s="186"/>
      <c r="G67" s="186"/>
      <c r="H67" s="186"/>
      <c r="I67" s="186"/>
      <c r="J67" s="187">
        <f>J212</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184</v>
      </c>
      <c r="E68" s="186"/>
      <c r="F68" s="186"/>
      <c r="G68" s="186"/>
      <c r="H68" s="186"/>
      <c r="I68" s="186"/>
      <c r="J68" s="187">
        <f>J225</f>
        <v>0</v>
      </c>
      <c r="K68" s="129"/>
      <c r="L68" s="188"/>
      <c r="S68" s="10"/>
      <c r="T68" s="10"/>
      <c r="U68" s="10"/>
      <c r="V68" s="10"/>
      <c r="W68" s="10"/>
      <c r="X68" s="10"/>
      <c r="Y68" s="10"/>
      <c r="Z68" s="10"/>
      <c r="AA68" s="10"/>
      <c r="AB68" s="10"/>
      <c r="AC68" s="10"/>
      <c r="AD68" s="10"/>
      <c r="AE68" s="10"/>
    </row>
    <row r="69" s="9" customFormat="1" ht="24.96" customHeight="1">
      <c r="A69" s="9"/>
      <c r="B69" s="178"/>
      <c r="C69" s="179"/>
      <c r="D69" s="180" t="s">
        <v>185</v>
      </c>
      <c r="E69" s="181"/>
      <c r="F69" s="181"/>
      <c r="G69" s="181"/>
      <c r="H69" s="181"/>
      <c r="I69" s="181"/>
      <c r="J69" s="182">
        <f>J228</f>
        <v>0</v>
      </c>
      <c r="K69" s="179"/>
      <c r="L69" s="183"/>
      <c r="S69" s="9"/>
      <c r="T69" s="9"/>
      <c r="U69" s="9"/>
      <c r="V69" s="9"/>
      <c r="W69" s="9"/>
      <c r="X69" s="9"/>
      <c r="Y69" s="9"/>
      <c r="Z69" s="9"/>
      <c r="AA69" s="9"/>
      <c r="AB69" s="9"/>
      <c r="AC69" s="9"/>
      <c r="AD69" s="9"/>
      <c r="AE69" s="9"/>
    </row>
    <row r="70" s="10" customFormat="1" ht="19.92" customHeight="1">
      <c r="A70" s="10"/>
      <c r="B70" s="184"/>
      <c r="C70" s="129"/>
      <c r="D70" s="185" t="s">
        <v>866</v>
      </c>
      <c r="E70" s="186"/>
      <c r="F70" s="186"/>
      <c r="G70" s="186"/>
      <c r="H70" s="186"/>
      <c r="I70" s="186"/>
      <c r="J70" s="187">
        <f>J229</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1385</v>
      </c>
      <c r="E71" s="186"/>
      <c r="F71" s="186"/>
      <c r="G71" s="186"/>
      <c r="H71" s="186"/>
      <c r="I71" s="186"/>
      <c r="J71" s="187">
        <f>J234</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867</v>
      </c>
      <c r="E72" s="186"/>
      <c r="F72" s="186"/>
      <c r="G72" s="186"/>
      <c r="H72" s="186"/>
      <c r="I72" s="186"/>
      <c r="J72" s="187">
        <f>J242</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190</v>
      </c>
      <c r="E73" s="186"/>
      <c r="F73" s="186"/>
      <c r="G73" s="186"/>
      <c r="H73" s="186"/>
      <c r="I73" s="186"/>
      <c r="J73" s="187">
        <f>J268</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191</v>
      </c>
      <c r="E74" s="186"/>
      <c r="F74" s="186"/>
      <c r="G74" s="186"/>
      <c r="H74" s="186"/>
      <c r="I74" s="186"/>
      <c r="J74" s="187">
        <f>J482</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1668</v>
      </c>
      <c r="E75" s="186"/>
      <c r="F75" s="186"/>
      <c r="G75" s="186"/>
      <c r="H75" s="186"/>
      <c r="I75" s="186"/>
      <c r="J75" s="187">
        <f>J592</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194</v>
      </c>
      <c r="E76" s="186"/>
      <c r="F76" s="186"/>
      <c r="G76" s="186"/>
      <c r="H76" s="186"/>
      <c r="I76" s="186"/>
      <c r="J76" s="187">
        <f>J600</f>
        <v>0</v>
      </c>
      <c r="K76" s="129"/>
      <c r="L76" s="188"/>
      <c r="S76" s="10"/>
      <c r="T76" s="10"/>
      <c r="U76" s="10"/>
      <c r="V76" s="10"/>
      <c r="W76" s="10"/>
      <c r="X76" s="10"/>
      <c r="Y76" s="10"/>
      <c r="Z76" s="10"/>
      <c r="AA76" s="10"/>
      <c r="AB76" s="10"/>
      <c r="AC76" s="10"/>
      <c r="AD76" s="10"/>
      <c r="AE76" s="10"/>
    </row>
    <row r="77" s="10" customFormat="1" ht="19.92" customHeight="1">
      <c r="A77" s="10"/>
      <c r="B77" s="184"/>
      <c r="C77" s="129"/>
      <c r="D77" s="185" t="s">
        <v>1669</v>
      </c>
      <c r="E77" s="186"/>
      <c r="F77" s="186"/>
      <c r="G77" s="186"/>
      <c r="H77" s="186"/>
      <c r="I77" s="186"/>
      <c r="J77" s="187">
        <f>J644</f>
        <v>0</v>
      </c>
      <c r="K77" s="129"/>
      <c r="L77" s="188"/>
      <c r="S77" s="10"/>
      <c r="T77" s="10"/>
      <c r="U77" s="10"/>
      <c r="V77" s="10"/>
      <c r="W77" s="10"/>
      <c r="X77" s="10"/>
      <c r="Y77" s="10"/>
      <c r="Z77" s="10"/>
      <c r="AA77" s="10"/>
      <c r="AB77" s="10"/>
      <c r="AC77" s="10"/>
      <c r="AD77" s="10"/>
      <c r="AE77" s="10"/>
    </row>
    <row r="78" s="9" customFormat="1" ht="24.96" customHeight="1">
      <c r="A78" s="9"/>
      <c r="B78" s="178"/>
      <c r="C78" s="179"/>
      <c r="D78" s="180" t="s">
        <v>198</v>
      </c>
      <c r="E78" s="181"/>
      <c r="F78" s="181"/>
      <c r="G78" s="181"/>
      <c r="H78" s="181"/>
      <c r="I78" s="181"/>
      <c r="J78" s="182">
        <f>J692</f>
        <v>0</v>
      </c>
      <c r="K78" s="179"/>
      <c r="L78" s="183"/>
      <c r="S78" s="9"/>
      <c r="T78" s="9"/>
      <c r="U78" s="9"/>
      <c r="V78" s="9"/>
      <c r="W78" s="9"/>
      <c r="X78" s="9"/>
      <c r="Y78" s="9"/>
      <c r="Z78" s="9"/>
      <c r="AA78" s="9"/>
      <c r="AB78" s="9"/>
      <c r="AC78" s="9"/>
      <c r="AD78" s="9"/>
      <c r="AE78" s="9"/>
    </row>
    <row r="79" s="2" customFormat="1" ht="21.84"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63"/>
      <c r="C80" s="64"/>
      <c r="D80" s="64"/>
      <c r="E80" s="64"/>
      <c r="F80" s="64"/>
      <c r="G80" s="64"/>
      <c r="H80" s="64"/>
      <c r="I80" s="64"/>
      <c r="J80" s="64"/>
      <c r="K80" s="64"/>
      <c r="L80" s="148"/>
      <c r="S80" s="42"/>
      <c r="T80" s="42"/>
      <c r="U80" s="42"/>
      <c r="V80" s="42"/>
      <c r="W80" s="42"/>
      <c r="X80" s="42"/>
      <c r="Y80" s="42"/>
      <c r="Z80" s="42"/>
      <c r="AA80" s="42"/>
      <c r="AB80" s="42"/>
      <c r="AC80" s="42"/>
      <c r="AD80" s="42"/>
      <c r="AE80" s="42"/>
    </row>
    <row r="84" s="2" customFormat="1" ht="6.96" customHeight="1">
      <c r="A84" s="42"/>
      <c r="B84" s="65"/>
      <c r="C84" s="66"/>
      <c r="D84" s="66"/>
      <c r="E84" s="66"/>
      <c r="F84" s="66"/>
      <c r="G84" s="66"/>
      <c r="H84" s="66"/>
      <c r="I84" s="66"/>
      <c r="J84" s="66"/>
      <c r="K84" s="66"/>
      <c r="L84" s="148"/>
      <c r="S84" s="42"/>
      <c r="T84" s="42"/>
      <c r="U84" s="42"/>
      <c r="V84" s="42"/>
      <c r="W84" s="42"/>
      <c r="X84" s="42"/>
      <c r="Y84" s="42"/>
      <c r="Z84" s="42"/>
      <c r="AA84" s="42"/>
      <c r="AB84" s="42"/>
      <c r="AC84" s="42"/>
      <c r="AD84" s="42"/>
      <c r="AE84" s="42"/>
    </row>
    <row r="85" s="2" customFormat="1" ht="24.96" customHeight="1">
      <c r="A85" s="42"/>
      <c r="B85" s="43"/>
      <c r="C85" s="26" t="s">
        <v>199</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2" customHeight="1">
      <c r="A87" s="42"/>
      <c r="B87" s="43"/>
      <c r="C87" s="35" t="s">
        <v>16</v>
      </c>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26.25" customHeight="1">
      <c r="A88" s="42"/>
      <c r="B88" s="43"/>
      <c r="C88" s="44"/>
      <c r="D88" s="44"/>
      <c r="E88" s="173" t="str">
        <f>E7</f>
        <v>Energeticky úspory objektu Střední odborné školy obchodu, užitého umění a designu Plzeň, Nerudova 33</v>
      </c>
      <c r="F88" s="35"/>
      <c r="G88" s="35"/>
      <c r="H88" s="35"/>
      <c r="I88" s="44"/>
      <c r="J88" s="44"/>
      <c r="K88" s="44"/>
      <c r="L88" s="148"/>
      <c r="S88" s="42"/>
      <c r="T88" s="42"/>
      <c r="U88" s="42"/>
      <c r="V88" s="42"/>
      <c r="W88" s="42"/>
      <c r="X88" s="42"/>
      <c r="Y88" s="42"/>
      <c r="Z88" s="42"/>
      <c r="AA88" s="42"/>
      <c r="AB88" s="42"/>
      <c r="AC88" s="42"/>
      <c r="AD88" s="42"/>
      <c r="AE88" s="42"/>
    </row>
    <row r="89" s="1" customFormat="1" ht="12" customHeight="1">
      <c r="B89" s="24"/>
      <c r="C89" s="35" t="s">
        <v>171</v>
      </c>
      <c r="D89" s="25"/>
      <c r="E89" s="25"/>
      <c r="F89" s="25"/>
      <c r="G89" s="25"/>
      <c r="H89" s="25"/>
      <c r="I89" s="25"/>
      <c r="J89" s="25"/>
      <c r="K89" s="25"/>
      <c r="L89" s="23"/>
    </row>
    <row r="90" s="2" customFormat="1" ht="16.5" customHeight="1">
      <c r="A90" s="42"/>
      <c r="B90" s="43"/>
      <c r="C90" s="44"/>
      <c r="D90" s="44"/>
      <c r="E90" s="173" t="s">
        <v>172</v>
      </c>
      <c r="F90" s="44"/>
      <c r="G90" s="44"/>
      <c r="H90" s="44"/>
      <c r="I90" s="44"/>
      <c r="J90" s="44"/>
      <c r="K90" s="44"/>
      <c r="L90" s="148"/>
      <c r="S90" s="42"/>
      <c r="T90" s="42"/>
      <c r="U90" s="42"/>
      <c r="V90" s="42"/>
      <c r="W90" s="42"/>
      <c r="X90" s="42"/>
      <c r="Y90" s="42"/>
      <c r="Z90" s="42"/>
      <c r="AA90" s="42"/>
      <c r="AB90" s="42"/>
      <c r="AC90" s="42"/>
      <c r="AD90" s="42"/>
      <c r="AE90" s="42"/>
    </row>
    <row r="91" s="2" customFormat="1" ht="12" customHeight="1">
      <c r="A91" s="42"/>
      <c r="B91" s="43"/>
      <c r="C91" s="35" t="s">
        <v>173</v>
      </c>
      <c r="D91" s="44"/>
      <c r="E91" s="44"/>
      <c r="F91" s="44"/>
      <c r="G91" s="44"/>
      <c r="H91" s="44"/>
      <c r="I91" s="44"/>
      <c r="J91" s="44"/>
      <c r="K91" s="44"/>
      <c r="L91" s="148"/>
      <c r="S91" s="42"/>
      <c r="T91" s="42"/>
      <c r="U91" s="42"/>
      <c r="V91" s="42"/>
      <c r="W91" s="42"/>
      <c r="X91" s="42"/>
      <c r="Y91" s="42"/>
      <c r="Z91" s="42"/>
      <c r="AA91" s="42"/>
      <c r="AB91" s="42"/>
      <c r="AC91" s="42"/>
      <c r="AD91" s="42"/>
      <c r="AE91" s="42"/>
    </row>
    <row r="92" s="2" customFormat="1" ht="16.5" customHeight="1">
      <c r="A92" s="42"/>
      <c r="B92" s="43"/>
      <c r="C92" s="44"/>
      <c r="D92" s="44"/>
      <c r="E92" s="73" t="str">
        <f>E11</f>
        <v>01.04 - Výměna okenníchh výplní</v>
      </c>
      <c r="F92" s="44"/>
      <c r="G92" s="44"/>
      <c r="H92" s="44"/>
      <c r="I92" s="44"/>
      <c r="J92" s="44"/>
      <c r="K92" s="44"/>
      <c r="L92" s="148"/>
      <c r="S92" s="42"/>
      <c r="T92" s="42"/>
      <c r="U92" s="42"/>
      <c r="V92" s="42"/>
      <c r="W92" s="42"/>
      <c r="X92" s="42"/>
      <c r="Y92" s="42"/>
      <c r="Z92" s="42"/>
      <c r="AA92" s="42"/>
      <c r="AB92" s="42"/>
      <c r="AC92" s="42"/>
      <c r="AD92" s="42"/>
      <c r="AE92" s="42"/>
    </row>
    <row r="93" s="2" customFormat="1" ht="6.96" customHeight="1">
      <c r="A93" s="42"/>
      <c r="B93" s="43"/>
      <c r="C93" s="44"/>
      <c r="D93" s="44"/>
      <c r="E93" s="44"/>
      <c r="F93" s="44"/>
      <c r="G93" s="44"/>
      <c r="H93" s="44"/>
      <c r="I93" s="44"/>
      <c r="J93" s="44"/>
      <c r="K93" s="44"/>
      <c r="L93" s="148"/>
      <c r="S93" s="42"/>
      <c r="T93" s="42"/>
      <c r="U93" s="42"/>
      <c r="V93" s="42"/>
      <c r="W93" s="42"/>
      <c r="X93" s="42"/>
      <c r="Y93" s="42"/>
      <c r="Z93" s="42"/>
      <c r="AA93" s="42"/>
      <c r="AB93" s="42"/>
      <c r="AC93" s="42"/>
      <c r="AD93" s="42"/>
      <c r="AE93" s="42"/>
    </row>
    <row r="94" s="2" customFormat="1" ht="12" customHeight="1">
      <c r="A94" s="42"/>
      <c r="B94" s="43"/>
      <c r="C94" s="35" t="s">
        <v>22</v>
      </c>
      <c r="D94" s="44"/>
      <c r="E94" s="44"/>
      <c r="F94" s="30" t="str">
        <f>F14</f>
        <v>Plzeň</v>
      </c>
      <c r="G94" s="44"/>
      <c r="H94" s="44"/>
      <c r="I94" s="35" t="s">
        <v>24</v>
      </c>
      <c r="J94" s="76" t="str">
        <f>IF(J14="","",J14)</f>
        <v>26. 11. 2024</v>
      </c>
      <c r="K94" s="44"/>
      <c r="L94" s="148"/>
      <c r="S94" s="42"/>
      <c r="T94" s="42"/>
      <c r="U94" s="42"/>
      <c r="V94" s="42"/>
      <c r="W94" s="42"/>
      <c r="X94" s="42"/>
      <c r="Y94" s="42"/>
      <c r="Z94" s="42"/>
      <c r="AA94" s="42"/>
      <c r="AB94" s="42"/>
      <c r="AC94" s="42"/>
      <c r="AD94" s="42"/>
      <c r="AE94" s="42"/>
    </row>
    <row r="95" s="2" customFormat="1" ht="6.96" customHeight="1">
      <c r="A95" s="42"/>
      <c r="B95" s="43"/>
      <c r="C95" s="44"/>
      <c r="D95" s="44"/>
      <c r="E95" s="44"/>
      <c r="F95" s="44"/>
      <c r="G95" s="44"/>
      <c r="H95" s="44"/>
      <c r="I95" s="44"/>
      <c r="J95" s="44"/>
      <c r="K95" s="44"/>
      <c r="L95" s="148"/>
      <c r="S95" s="42"/>
      <c r="T95" s="42"/>
      <c r="U95" s="42"/>
      <c r="V95" s="42"/>
      <c r="W95" s="42"/>
      <c r="X95" s="42"/>
      <c r="Y95" s="42"/>
      <c r="Z95" s="42"/>
      <c r="AA95" s="42"/>
      <c r="AB95" s="42"/>
      <c r="AC95" s="42"/>
      <c r="AD95" s="42"/>
      <c r="AE95" s="42"/>
    </row>
    <row r="96" s="2" customFormat="1" ht="15.15" customHeight="1">
      <c r="A96" s="42"/>
      <c r="B96" s="43"/>
      <c r="C96" s="35" t="s">
        <v>30</v>
      </c>
      <c r="D96" s="44"/>
      <c r="E96" s="44"/>
      <c r="F96" s="30" t="str">
        <f>E17</f>
        <v xml:space="preserve"> </v>
      </c>
      <c r="G96" s="44"/>
      <c r="H96" s="44"/>
      <c r="I96" s="35" t="s">
        <v>37</v>
      </c>
      <c r="J96" s="40" t="str">
        <f>E23</f>
        <v xml:space="preserve"> </v>
      </c>
      <c r="K96" s="44"/>
      <c r="L96" s="148"/>
      <c r="S96" s="42"/>
      <c r="T96" s="42"/>
      <c r="U96" s="42"/>
      <c r="V96" s="42"/>
      <c r="W96" s="42"/>
      <c r="X96" s="42"/>
      <c r="Y96" s="42"/>
      <c r="Z96" s="42"/>
      <c r="AA96" s="42"/>
      <c r="AB96" s="42"/>
      <c r="AC96" s="42"/>
      <c r="AD96" s="42"/>
      <c r="AE96" s="42"/>
    </row>
    <row r="97" s="2" customFormat="1" ht="15.15" customHeight="1">
      <c r="A97" s="42"/>
      <c r="B97" s="43"/>
      <c r="C97" s="35" t="s">
        <v>35</v>
      </c>
      <c r="D97" s="44"/>
      <c r="E97" s="44"/>
      <c r="F97" s="30" t="str">
        <f>IF(E20="","",E20)</f>
        <v>Vyplň údaj</v>
      </c>
      <c r="G97" s="44"/>
      <c r="H97" s="44"/>
      <c r="I97" s="35" t="s">
        <v>39</v>
      </c>
      <c r="J97" s="40" t="str">
        <f>E26</f>
        <v xml:space="preserve"> </v>
      </c>
      <c r="K97" s="44"/>
      <c r="L97" s="148"/>
      <c r="S97" s="42"/>
      <c r="T97" s="42"/>
      <c r="U97" s="42"/>
      <c r="V97" s="42"/>
      <c r="W97" s="42"/>
      <c r="X97" s="42"/>
      <c r="Y97" s="42"/>
      <c r="Z97" s="42"/>
      <c r="AA97" s="42"/>
      <c r="AB97" s="42"/>
      <c r="AC97" s="42"/>
      <c r="AD97" s="42"/>
      <c r="AE97" s="42"/>
    </row>
    <row r="98" s="2" customFormat="1" ht="10.32" customHeight="1">
      <c r="A98" s="42"/>
      <c r="B98" s="43"/>
      <c r="C98" s="44"/>
      <c r="D98" s="44"/>
      <c r="E98" s="44"/>
      <c r="F98" s="44"/>
      <c r="G98" s="44"/>
      <c r="H98" s="44"/>
      <c r="I98" s="44"/>
      <c r="J98" s="44"/>
      <c r="K98" s="44"/>
      <c r="L98" s="148"/>
      <c r="S98" s="42"/>
      <c r="T98" s="42"/>
      <c r="U98" s="42"/>
      <c r="V98" s="42"/>
      <c r="W98" s="42"/>
      <c r="X98" s="42"/>
      <c r="Y98" s="42"/>
      <c r="Z98" s="42"/>
      <c r="AA98" s="42"/>
      <c r="AB98" s="42"/>
      <c r="AC98" s="42"/>
      <c r="AD98" s="42"/>
      <c r="AE98" s="42"/>
    </row>
    <row r="99" s="11" customFormat="1" ht="29.28" customHeight="1">
      <c r="A99" s="189"/>
      <c r="B99" s="190"/>
      <c r="C99" s="191" t="s">
        <v>200</v>
      </c>
      <c r="D99" s="192" t="s">
        <v>61</v>
      </c>
      <c r="E99" s="192" t="s">
        <v>57</v>
      </c>
      <c r="F99" s="192" t="s">
        <v>58</v>
      </c>
      <c r="G99" s="192" t="s">
        <v>201</v>
      </c>
      <c r="H99" s="192" t="s">
        <v>202</v>
      </c>
      <c r="I99" s="192" t="s">
        <v>203</v>
      </c>
      <c r="J99" s="192" t="s">
        <v>177</v>
      </c>
      <c r="K99" s="193" t="s">
        <v>204</v>
      </c>
      <c r="L99" s="194"/>
      <c r="M99" s="96" t="s">
        <v>32</v>
      </c>
      <c r="N99" s="97" t="s">
        <v>46</v>
      </c>
      <c r="O99" s="97" t="s">
        <v>205</v>
      </c>
      <c r="P99" s="97" t="s">
        <v>206</v>
      </c>
      <c r="Q99" s="97" t="s">
        <v>207</v>
      </c>
      <c r="R99" s="97" t="s">
        <v>208</v>
      </c>
      <c r="S99" s="97" t="s">
        <v>209</v>
      </c>
      <c r="T99" s="98" t="s">
        <v>210</v>
      </c>
      <c r="U99" s="189"/>
      <c r="V99" s="189"/>
      <c r="W99" s="189"/>
      <c r="X99" s="189"/>
      <c r="Y99" s="189"/>
      <c r="Z99" s="189"/>
      <c r="AA99" s="189"/>
      <c r="AB99" s="189"/>
      <c r="AC99" s="189"/>
      <c r="AD99" s="189"/>
      <c r="AE99" s="189"/>
    </row>
    <row r="100" s="2" customFormat="1" ht="22.8" customHeight="1">
      <c r="A100" s="42"/>
      <c r="B100" s="43"/>
      <c r="C100" s="103" t="s">
        <v>211</v>
      </c>
      <c r="D100" s="44"/>
      <c r="E100" s="44"/>
      <c r="F100" s="44"/>
      <c r="G100" s="44"/>
      <c r="H100" s="44"/>
      <c r="I100" s="44"/>
      <c r="J100" s="195">
        <f>BK100</f>
        <v>0</v>
      </c>
      <c r="K100" s="44"/>
      <c r="L100" s="48"/>
      <c r="M100" s="99"/>
      <c r="N100" s="196"/>
      <c r="O100" s="100"/>
      <c r="P100" s="197">
        <f>P101+P228+P692</f>
        <v>0</v>
      </c>
      <c r="Q100" s="100"/>
      <c r="R100" s="197">
        <f>R101+R228+R692</f>
        <v>41.113639720000002</v>
      </c>
      <c r="S100" s="100"/>
      <c r="T100" s="198">
        <f>T101+T228+T692</f>
        <v>76.987133499999999</v>
      </c>
      <c r="U100" s="42"/>
      <c r="V100" s="42"/>
      <c r="W100" s="42"/>
      <c r="X100" s="42"/>
      <c r="Y100" s="42"/>
      <c r="Z100" s="42"/>
      <c r="AA100" s="42"/>
      <c r="AB100" s="42"/>
      <c r="AC100" s="42"/>
      <c r="AD100" s="42"/>
      <c r="AE100" s="42"/>
      <c r="AT100" s="20" t="s">
        <v>75</v>
      </c>
      <c r="AU100" s="20" t="s">
        <v>178</v>
      </c>
      <c r="BK100" s="199">
        <f>BK101+BK228+BK692</f>
        <v>0</v>
      </c>
    </row>
    <row r="101" s="12" customFormat="1" ht="25.92" customHeight="1">
      <c r="A101" s="12"/>
      <c r="B101" s="200"/>
      <c r="C101" s="201"/>
      <c r="D101" s="202" t="s">
        <v>75</v>
      </c>
      <c r="E101" s="203" t="s">
        <v>212</v>
      </c>
      <c r="F101" s="203" t="s">
        <v>213</v>
      </c>
      <c r="G101" s="201"/>
      <c r="H101" s="201"/>
      <c r="I101" s="204"/>
      <c r="J101" s="205">
        <f>BK101</f>
        <v>0</v>
      </c>
      <c r="K101" s="201"/>
      <c r="L101" s="206"/>
      <c r="M101" s="207"/>
      <c r="N101" s="208"/>
      <c r="O101" s="208"/>
      <c r="P101" s="209">
        <f>P102+P127+P212+P225</f>
        <v>0</v>
      </c>
      <c r="Q101" s="208"/>
      <c r="R101" s="209">
        <f>R102+R127+R212+R225</f>
        <v>9.23337422</v>
      </c>
      <c r="S101" s="208"/>
      <c r="T101" s="210">
        <f>T102+T127+T212+T225</f>
        <v>75.664485999999997</v>
      </c>
      <c r="U101" s="12"/>
      <c r="V101" s="12"/>
      <c r="W101" s="12"/>
      <c r="X101" s="12"/>
      <c r="Y101" s="12"/>
      <c r="Z101" s="12"/>
      <c r="AA101" s="12"/>
      <c r="AB101" s="12"/>
      <c r="AC101" s="12"/>
      <c r="AD101" s="12"/>
      <c r="AE101" s="12"/>
      <c r="AR101" s="211" t="s">
        <v>83</v>
      </c>
      <c r="AT101" s="212" t="s">
        <v>75</v>
      </c>
      <c r="AU101" s="212" t="s">
        <v>76</v>
      </c>
      <c r="AY101" s="211" t="s">
        <v>214</v>
      </c>
      <c r="BK101" s="213">
        <f>BK102+BK127+BK212+BK225</f>
        <v>0</v>
      </c>
    </row>
    <row r="102" s="12" customFormat="1" ht="22.8" customHeight="1">
      <c r="A102" s="12"/>
      <c r="B102" s="200"/>
      <c r="C102" s="201"/>
      <c r="D102" s="202" t="s">
        <v>75</v>
      </c>
      <c r="E102" s="214" t="s">
        <v>244</v>
      </c>
      <c r="F102" s="214" t="s">
        <v>245</v>
      </c>
      <c r="G102" s="201"/>
      <c r="H102" s="201"/>
      <c r="I102" s="204"/>
      <c r="J102" s="215">
        <f>BK102</f>
        <v>0</v>
      </c>
      <c r="K102" s="201"/>
      <c r="L102" s="206"/>
      <c r="M102" s="207"/>
      <c r="N102" s="208"/>
      <c r="O102" s="208"/>
      <c r="P102" s="209">
        <f>SUM(P103:P126)</f>
        <v>0</v>
      </c>
      <c r="Q102" s="208"/>
      <c r="R102" s="209">
        <f>SUM(R103:R126)</f>
        <v>7.9530760000000003</v>
      </c>
      <c r="S102" s="208"/>
      <c r="T102" s="210">
        <f>SUM(T103:T126)</f>
        <v>0</v>
      </c>
      <c r="U102" s="12"/>
      <c r="V102" s="12"/>
      <c r="W102" s="12"/>
      <c r="X102" s="12"/>
      <c r="Y102" s="12"/>
      <c r="Z102" s="12"/>
      <c r="AA102" s="12"/>
      <c r="AB102" s="12"/>
      <c r="AC102" s="12"/>
      <c r="AD102" s="12"/>
      <c r="AE102" s="12"/>
      <c r="AR102" s="211" t="s">
        <v>83</v>
      </c>
      <c r="AT102" s="212" t="s">
        <v>75</v>
      </c>
      <c r="AU102" s="212" t="s">
        <v>83</v>
      </c>
      <c r="AY102" s="211" t="s">
        <v>214</v>
      </c>
      <c r="BK102" s="213">
        <f>SUM(BK103:BK126)</f>
        <v>0</v>
      </c>
    </row>
    <row r="103" s="2" customFormat="1" ht="16.5" customHeight="1">
      <c r="A103" s="42"/>
      <c r="B103" s="43"/>
      <c r="C103" s="216" t="s">
        <v>83</v>
      </c>
      <c r="D103" s="216" t="s">
        <v>217</v>
      </c>
      <c r="E103" s="217" t="s">
        <v>1670</v>
      </c>
      <c r="F103" s="218" t="s">
        <v>1671</v>
      </c>
      <c r="G103" s="219" t="s">
        <v>230</v>
      </c>
      <c r="H103" s="220">
        <v>268.685</v>
      </c>
      <c r="I103" s="221"/>
      <c r="J103" s="222">
        <f>ROUND(I103*H103,2)</f>
        <v>0</v>
      </c>
      <c r="K103" s="218" t="s">
        <v>221</v>
      </c>
      <c r="L103" s="48"/>
      <c r="M103" s="223" t="s">
        <v>32</v>
      </c>
      <c r="N103" s="224" t="s">
        <v>47</v>
      </c>
      <c r="O103" s="88"/>
      <c r="P103" s="225">
        <f>O103*H103</f>
        <v>0</v>
      </c>
      <c r="Q103" s="225">
        <v>0.029600000000000001</v>
      </c>
      <c r="R103" s="225">
        <f>Q103*H103</f>
        <v>7.9530760000000003</v>
      </c>
      <c r="S103" s="225">
        <v>0</v>
      </c>
      <c r="T103" s="226">
        <f>S103*H103</f>
        <v>0</v>
      </c>
      <c r="U103" s="42"/>
      <c r="V103" s="42"/>
      <c r="W103" s="42"/>
      <c r="X103" s="42"/>
      <c r="Y103" s="42"/>
      <c r="Z103" s="42"/>
      <c r="AA103" s="42"/>
      <c r="AB103" s="42"/>
      <c r="AC103" s="42"/>
      <c r="AD103" s="42"/>
      <c r="AE103" s="42"/>
      <c r="AR103" s="227" t="s">
        <v>215</v>
      </c>
      <c r="AT103" s="227" t="s">
        <v>217</v>
      </c>
      <c r="AU103" s="227" t="s">
        <v>85</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1672</v>
      </c>
    </row>
    <row r="104" s="2" customFormat="1">
      <c r="A104" s="42"/>
      <c r="B104" s="43"/>
      <c r="C104" s="44"/>
      <c r="D104" s="229" t="s">
        <v>223</v>
      </c>
      <c r="E104" s="44"/>
      <c r="F104" s="230" t="s">
        <v>1673</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223</v>
      </c>
      <c r="AU104" s="20" t="s">
        <v>85</v>
      </c>
    </row>
    <row r="105" s="13" customFormat="1">
      <c r="A105" s="13"/>
      <c r="B105" s="234"/>
      <c r="C105" s="235"/>
      <c r="D105" s="236" t="s">
        <v>225</v>
      </c>
      <c r="E105" s="237" t="s">
        <v>32</v>
      </c>
      <c r="F105" s="238" t="s">
        <v>1674</v>
      </c>
      <c r="G105" s="235"/>
      <c r="H105" s="237" t="s">
        <v>32</v>
      </c>
      <c r="I105" s="239"/>
      <c r="J105" s="235"/>
      <c r="K105" s="235"/>
      <c r="L105" s="240"/>
      <c r="M105" s="241"/>
      <c r="N105" s="242"/>
      <c r="O105" s="242"/>
      <c r="P105" s="242"/>
      <c r="Q105" s="242"/>
      <c r="R105" s="242"/>
      <c r="S105" s="242"/>
      <c r="T105" s="243"/>
      <c r="U105" s="13"/>
      <c r="V105" s="13"/>
      <c r="W105" s="13"/>
      <c r="X105" s="13"/>
      <c r="Y105" s="13"/>
      <c r="Z105" s="13"/>
      <c r="AA105" s="13"/>
      <c r="AB105" s="13"/>
      <c r="AC105" s="13"/>
      <c r="AD105" s="13"/>
      <c r="AE105" s="13"/>
      <c r="AT105" s="244" t="s">
        <v>225</v>
      </c>
      <c r="AU105" s="244" t="s">
        <v>85</v>
      </c>
      <c r="AV105" s="13" t="s">
        <v>83</v>
      </c>
      <c r="AW105" s="13" t="s">
        <v>38</v>
      </c>
      <c r="AX105" s="13" t="s">
        <v>76</v>
      </c>
      <c r="AY105" s="244" t="s">
        <v>214</v>
      </c>
    </row>
    <row r="106" s="14" customFormat="1">
      <c r="A106" s="14"/>
      <c r="B106" s="245"/>
      <c r="C106" s="246"/>
      <c r="D106" s="236" t="s">
        <v>225</v>
      </c>
      <c r="E106" s="247" t="s">
        <v>32</v>
      </c>
      <c r="F106" s="248" t="s">
        <v>1675</v>
      </c>
      <c r="G106" s="246"/>
      <c r="H106" s="249">
        <v>10.9</v>
      </c>
      <c r="I106" s="250"/>
      <c r="J106" s="246"/>
      <c r="K106" s="246"/>
      <c r="L106" s="251"/>
      <c r="M106" s="252"/>
      <c r="N106" s="253"/>
      <c r="O106" s="253"/>
      <c r="P106" s="253"/>
      <c r="Q106" s="253"/>
      <c r="R106" s="253"/>
      <c r="S106" s="253"/>
      <c r="T106" s="254"/>
      <c r="U106" s="14"/>
      <c r="V106" s="14"/>
      <c r="W106" s="14"/>
      <c r="X106" s="14"/>
      <c r="Y106" s="14"/>
      <c r="Z106" s="14"/>
      <c r="AA106" s="14"/>
      <c r="AB106" s="14"/>
      <c r="AC106" s="14"/>
      <c r="AD106" s="14"/>
      <c r="AE106" s="14"/>
      <c r="AT106" s="255" t="s">
        <v>225</v>
      </c>
      <c r="AU106" s="255" t="s">
        <v>85</v>
      </c>
      <c r="AV106" s="14" t="s">
        <v>85</v>
      </c>
      <c r="AW106" s="14" t="s">
        <v>38</v>
      </c>
      <c r="AX106" s="14" t="s">
        <v>76</v>
      </c>
      <c r="AY106" s="255" t="s">
        <v>214</v>
      </c>
    </row>
    <row r="107" s="14" customFormat="1">
      <c r="A107" s="14"/>
      <c r="B107" s="245"/>
      <c r="C107" s="246"/>
      <c r="D107" s="236" t="s">
        <v>225</v>
      </c>
      <c r="E107" s="247" t="s">
        <v>32</v>
      </c>
      <c r="F107" s="248" t="s">
        <v>1676</v>
      </c>
      <c r="G107" s="246"/>
      <c r="H107" s="249">
        <v>12.75</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225</v>
      </c>
      <c r="AU107" s="255" t="s">
        <v>85</v>
      </c>
      <c r="AV107" s="14" t="s">
        <v>85</v>
      </c>
      <c r="AW107" s="14" t="s">
        <v>38</v>
      </c>
      <c r="AX107" s="14" t="s">
        <v>76</v>
      </c>
      <c r="AY107" s="255" t="s">
        <v>214</v>
      </c>
    </row>
    <row r="108" s="14" customFormat="1">
      <c r="A108" s="14"/>
      <c r="B108" s="245"/>
      <c r="C108" s="246"/>
      <c r="D108" s="236" t="s">
        <v>225</v>
      </c>
      <c r="E108" s="247" t="s">
        <v>32</v>
      </c>
      <c r="F108" s="248" t="s">
        <v>1677</v>
      </c>
      <c r="G108" s="246"/>
      <c r="H108" s="249">
        <v>11.125</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225</v>
      </c>
      <c r="AU108" s="255" t="s">
        <v>85</v>
      </c>
      <c r="AV108" s="14" t="s">
        <v>85</v>
      </c>
      <c r="AW108" s="14" t="s">
        <v>38</v>
      </c>
      <c r="AX108" s="14" t="s">
        <v>76</v>
      </c>
      <c r="AY108" s="255" t="s">
        <v>214</v>
      </c>
    </row>
    <row r="109" s="14" customFormat="1">
      <c r="A109" s="14"/>
      <c r="B109" s="245"/>
      <c r="C109" s="246"/>
      <c r="D109" s="236" t="s">
        <v>225</v>
      </c>
      <c r="E109" s="247" t="s">
        <v>32</v>
      </c>
      <c r="F109" s="248" t="s">
        <v>1678</v>
      </c>
      <c r="G109" s="246"/>
      <c r="H109" s="249">
        <v>25</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76</v>
      </c>
      <c r="AY109" s="255" t="s">
        <v>214</v>
      </c>
    </row>
    <row r="110" s="14" customFormat="1">
      <c r="A110" s="14"/>
      <c r="B110" s="245"/>
      <c r="C110" s="246"/>
      <c r="D110" s="236" t="s">
        <v>225</v>
      </c>
      <c r="E110" s="247" t="s">
        <v>32</v>
      </c>
      <c r="F110" s="248" t="s">
        <v>1679</v>
      </c>
      <c r="G110" s="246"/>
      <c r="H110" s="249">
        <v>5.25</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1680</v>
      </c>
      <c r="G111" s="246"/>
      <c r="H111" s="249">
        <v>27.774999999999999</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4" customFormat="1">
      <c r="A112" s="14"/>
      <c r="B112" s="245"/>
      <c r="C112" s="246"/>
      <c r="D112" s="236" t="s">
        <v>225</v>
      </c>
      <c r="E112" s="247" t="s">
        <v>32</v>
      </c>
      <c r="F112" s="248" t="s">
        <v>1681</v>
      </c>
      <c r="G112" s="246"/>
      <c r="H112" s="249">
        <v>26.25</v>
      </c>
      <c r="I112" s="250"/>
      <c r="J112" s="246"/>
      <c r="K112" s="246"/>
      <c r="L112" s="251"/>
      <c r="M112" s="252"/>
      <c r="N112" s="253"/>
      <c r="O112" s="253"/>
      <c r="P112" s="253"/>
      <c r="Q112" s="253"/>
      <c r="R112" s="253"/>
      <c r="S112" s="253"/>
      <c r="T112" s="254"/>
      <c r="U112" s="14"/>
      <c r="V112" s="14"/>
      <c r="W112" s="14"/>
      <c r="X112" s="14"/>
      <c r="Y112" s="14"/>
      <c r="Z112" s="14"/>
      <c r="AA112" s="14"/>
      <c r="AB112" s="14"/>
      <c r="AC112" s="14"/>
      <c r="AD112" s="14"/>
      <c r="AE112" s="14"/>
      <c r="AT112" s="255" t="s">
        <v>225</v>
      </c>
      <c r="AU112" s="255" t="s">
        <v>85</v>
      </c>
      <c r="AV112" s="14" t="s">
        <v>85</v>
      </c>
      <c r="AW112" s="14" t="s">
        <v>38</v>
      </c>
      <c r="AX112" s="14" t="s">
        <v>76</v>
      </c>
      <c r="AY112" s="255" t="s">
        <v>214</v>
      </c>
    </row>
    <row r="113" s="14" customFormat="1">
      <c r="A113" s="14"/>
      <c r="B113" s="245"/>
      <c r="C113" s="246"/>
      <c r="D113" s="236" t="s">
        <v>225</v>
      </c>
      <c r="E113" s="247" t="s">
        <v>32</v>
      </c>
      <c r="F113" s="248" t="s">
        <v>1682</v>
      </c>
      <c r="G113" s="246"/>
      <c r="H113" s="249">
        <v>23.625</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225</v>
      </c>
      <c r="AU113" s="255" t="s">
        <v>85</v>
      </c>
      <c r="AV113" s="14" t="s">
        <v>85</v>
      </c>
      <c r="AW113" s="14" t="s">
        <v>38</v>
      </c>
      <c r="AX113" s="14" t="s">
        <v>76</v>
      </c>
      <c r="AY113" s="255" t="s">
        <v>214</v>
      </c>
    </row>
    <row r="114" s="14" customFormat="1">
      <c r="A114" s="14"/>
      <c r="B114" s="245"/>
      <c r="C114" s="246"/>
      <c r="D114" s="236" t="s">
        <v>225</v>
      </c>
      <c r="E114" s="247" t="s">
        <v>32</v>
      </c>
      <c r="F114" s="248" t="s">
        <v>1683</v>
      </c>
      <c r="G114" s="246"/>
      <c r="H114" s="249">
        <v>5.1749999999999998</v>
      </c>
      <c r="I114" s="250"/>
      <c r="J114" s="246"/>
      <c r="K114" s="246"/>
      <c r="L114" s="251"/>
      <c r="M114" s="252"/>
      <c r="N114" s="253"/>
      <c r="O114" s="253"/>
      <c r="P114" s="253"/>
      <c r="Q114" s="253"/>
      <c r="R114" s="253"/>
      <c r="S114" s="253"/>
      <c r="T114" s="254"/>
      <c r="U114" s="14"/>
      <c r="V114" s="14"/>
      <c r="W114" s="14"/>
      <c r="X114" s="14"/>
      <c r="Y114" s="14"/>
      <c r="Z114" s="14"/>
      <c r="AA114" s="14"/>
      <c r="AB114" s="14"/>
      <c r="AC114" s="14"/>
      <c r="AD114" s="14"/>
      <c r="AE114" s="14"/>
      <c r="AT114" s="255" t="s">
        <v>225</v>
      </c>
      <c r="AU114" s="255" t="s">
        <v>85</v>
      </c>
      <c r="AV114" s="14" t="s">
        <v>85</v>
      </c>
      <c r="AW114" s="14" t="s">
        <v>38</v>
      </c>
      <c r="AX114" s="14" t="s">
        <v>76</v>
      </c>
      <c r="AY114" s="255" t="s">
        <v>214</v>
      </c>
    </row>
    <row r="115" s="14" customFormat="1">
      <c r="A115" s="14"/>
      <c r="B115" s="245"/>
      <c r="C115" s="246"/>
      <c r="D115" s="236" t="s">
        <v>225</v>
      </c>
      <c r="E115" s="247" t="s">
        <v>32</v>
      </c>
      <c r="F115" s="248" t="s">
        <v>1684</v>
      </c>
      <c r="G115" s="246"/>
      <c r="H115" s="249">
        <v>12.1</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76</v>
      </c>
      <c r="AY115" s="255" t="s">
        <v>214</v>
      </c>
    </row>
    <row r="116" s="14" customFormat="1">
      <c r="A116" s="14"/>
      <c r="B116" s="245"/>
      <c r="C116" s="246"/>
      <c r="D116" s="236" t="s">
        <v>225</v>
      </c>
      <c r="E116" s="247" t="s">
        <v>32</v>
      </c>
      <c r="F116" s="248" t="s">
        <v>1685</v>
      </c>
      <c r="G116" s="246"/>
      <c r="H116" s="249">
        <v>7.5750000000000002</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38</v>
      </c>
      <c r="AX116" s="14" t="s">
        <v>76</v>
      </c>
      <c r="AY116" s="255" t="s">
        <v>214</v>
      </c>
    </row>
    <row r="117" s="14" customFormat="1">
      <c r="A117" s="14"/>
      <c r="B117" s="245"/>
      <c r="C117" s="246"/>
      <c r="D117" s="236" t="s">
        <v>225</v>
      </c>
      <c r="E117" s="247" t="s">
        <v>32</v>
      </c>
      <c r="F117" s="248" t="s">
        <v>1686</v>
      </c>
      <c r="G117" s="246"/>
      <c r="H117" s="249">
        <v>14.550000000000001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76</v>
      </c>
      <c r="AY117" s="255" t="s">
        <v>214</v>
      </c>
    </row>
    <row r="118" s="13" customFormat="1">
      <c r="A118" s="13"/>
      <c r="B118" s="234"/>
      <c r="C118" s="235"/>
      <c r="D118" s="236" t="s">
        <v>225</v>
      </c>
      <c r="E118" s="237" t="s">
        <v>32</v>
      </c>
      <c r="F118" s="238" t="s">
        <v>889</v>
      </c>
      <c r="G118" s="235"/>
      <c r="H118" s="237" t="s">
        <v>32</v>
      </c>
      <c r="I118" s="239"/>
      <c r="J118" s="235"/>
      <c r="K118" s="235"/>
      <c r="L118" s="240"/>
      <c r="M118" s="241"/>
      <c r="N118" s="242"/>
      <c r="O118" s="242"/>
      <c r="P118" s="242"/>
      <c r="Q118" s="242"/>
      <c r="R118" s="242"/>
      <c r="S118" s="242"/>
      <c r="T118" s="243"/>
      <c r="U118" s="13"/>
      <c r="V118" s="13"/>
      <c r="W118" s="13"/>
      <c r="X118" s="13"/>
      <c r="Y118" s="13"/>
      <c r="Z118" s="13"/>
      <c r="AA118" s="13"/>
      <c r="AB118" s="13"/>
      <c r="AC118" s="13"/>
      <c r="AD118" s="13"/>
      <c r="AE118" s="13"/>
      <c r="AT118" s="244" t="s">
        <v>225</v>
      </c>
      <c r="AU118" s="244" t="s">
        <v>85</v>
      </c>
      <c r="AV118" s="13" t="s">
        <v>83</v>
      </c>
      <c r="AW118" s="13" t="s">
        <v>38</v>
      </c>
      <c r="AX118" s="13" t="s">
        <v>76</v>
      </c>
      <c r="AY118" s="244" t="s">
        <v>214</v>
      </c>
    </row>
    <row r="119" s="14" customFormat="1">
      <c r="A119" s="14"/>
      <c r="B119" s="245"/>
      <c r="C119" s="246"/>
      <c r="D119" s="236" t="s">
        <v>225</v>
      </c>
      <c r="E119" s="247" t="s">
        <v>32</v>
      </c>
      <c r="F119" s="248" t="s">
        <v>1687</v>
      </c>
      <c r="G119" s="246"/>
      <c r="H119" s="249">
        <v>39.899999999999999</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225</v>
      </c>
      <c r="AU119" s="255" t="s">
        <v>85</v>
      </c>
      <c r="AV119" s="14" t="s">
        <v>85</v>
      </c>
      <c r="AW119" s="14" t="s">
        <v>38</v>
      </c>
      <c r="AX119" s="14" t="s">
        <v>76</v>
      </c>
      <c r="AY119" s="255" t="s">
        <v>214</v>
      </c>
    </row>
    <row r="120" s="14" customFormat="1">
      <c r="A120" s="14"/>
      <c r="B120" s="245"/>
      <c r="C120" s="246"/>
      <c r="D120" s="236" t="s">
        <v>225</v>
      </c>
      <c r="E120" s="247" t="s">
        <v>32</v>
      </c>
      <c r="F120" s="248" t="s">
        <v>1688</v>
      </c>
      <c r="G120" s="246"/>
      <c r="H120" s="249">
        <v>10.800000000000001</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225</v>
      </c>
      <c r="AU120" s="255" t="s">
        <v>85</v>
      </c>
      <c r="AV120" s="14" t="s">
        <v>85</v>
      </c>
      <c r="AW120" s="14" t="s">
        <v>38</v>
      </c>
      <c r="AX120" s="14" t="s">
        <v>76</v>
      </c>
      <c r="AY120" s="255" t="s">
        <v>214</v>
      </c>
    </row>
    <row r="121" s="13" customFormat="1">
      <c r="A121" s="13"/>
      <c r="B121" s="234"/>
      <c r="C121" s="235"/>
      <c r="D121" s="236" t="s">
        <v>225</v>
      </c>
      <c r="E121" s="237" t="s">
        <v>32</v>
      </c>
      <c r="F121" s="238" t="s">
        <v>1689</v>
      </c>
      <c r="G121" s="235"/>
      <c r="H121" s="237" t="s">
        <v>32</v>
      </c>
      <c r="I121" s="239"/>
      <c r="J121" s="235"/>
      <c r="K121" s="235"/>
      <c r="L121" s="240"/>
      <c r="M121" s="241"/>
      <c r="N121" s="242"/>
      <c r="O121" s="242"/>
      <c r="P121" s="242"/>
      <c r="Q121" s="242"/>
      <c r="R121" s="242"/>
      <c r="S121" s="242"/>
      <c r="T121" s="243"/>
      <c r="U121" s="13"/>
      <c r="V121" s="13"/>
      <c r="W121" s="13"/>
      <c r="X121" s="13"/>
      <c r="Y121" s="13"/>
      <c r="Z121" s="13"/>
      <c r="AA121" s="13"/>
      <c r="AB121" s="13"/>
      <c r="AC121" s="13"/>
      <c r="AD121" s="13"/>
      <c r="AE121" s="13"/>
      <c r="AT121" s="244" t="s">
        <v>225</v>
      </c>
      <c r="AU121" s="244" t="s">
        <v>85</v>
      </c>
      <c r="AV121" s="13" t="s">
        <v>83</v>
      </c>
      <c r="AW121" s="13" t="s">
        <v>38</v>
      </c>
      <c r="AX121" s="13" t="s">
        <v>76</v>
      </c>
      <c r="AY121" s="244" t="s">
        <v>214</v>
      </c>
    </row>
    <row r="122" s="13" customFormat="1">
      <c r="A122" s="13"/>
      <c r="B122" s="234"/>
      <c r="C122" s="235"/>
      <c r="D122" s="236" t="s">
        <v>225</v>
      </c>
      <c r="E122" s="237" t="s">
        <v>32</v>
      </c>
      <c r="F122" s="238" t="s">
        <v>914</v>
      </c>
      <c r="G122" s="235"/>
      <c r="H122" s="237" t="s">
        <v>32</v>
      </c>
      <c r="I122" s="239"/>
      <c r="J122" s="235"/>
      <c r="K122" s="235"/>
      <c r="L122" s="240"/>
      <c r="M122" s="241"/>
      <c r="N122" s="242"/>
      <c r="O122" s="242"/>
      <c r="P122" s="242"/>
      <c r="Q122" s="242"/>
      <c r="R122" s="242"/>
      <c r="S122" s="242"/>
      <c r="T122" s="243"/>
      <c r="U122" s="13"/>
      <c r="V122" s="13"/>
      <c r="W122" s="13"/>
      <c r="X122" s="13"/>
      <c r="Y122" s="13"/>
      <c r="Z122" s="13"/>
      <c r="AA122" s="13"/>
      <c r="AB122" s="13"/>
      <c r="AC122" s="13"/>
      <c r="AD122" s="13"/>
      <c r="AE122" s="13"/>
      <c r="AT122" s="244" t="s">
        <v>225</v>
      </c>
      <c r="AU122" s="244" t="s">
        <v>85</v>
      </c>
      <c r="AV122" s="13" t="s">
        <v>83</v>
      </c>
      <c r="AW122" s="13" t="s">
        <v>38</v>
      </c>
      <c r="AX122" s="13" t="s">
        <v>76</v>
      </c>
      <c r="AY122" s="244" t="s">
        <v>214</v>
      </c>
    </row>
    <row r="123" s="14" customFormat="1">
      <c r="A123" s="14"/>
      <c r="B123" s="245"/>
      <c r="C123" s="246"/>
      <c r="D123" s="236" t="s">
        <v>225</v>
      </c>
      <c r="E123" s="247" t="s">
        <v>32</v>
      </c>
      <c r="F123" s="248" t="s">
        <v>1690</v>
      </c>
      <c r="G123" s="246"/>
      <c r="H123" s="249">
        <v>17.82</v>
      </c>
      <c r="I123" s="250"/>
      <c r="J123" s="246"/>
      <c r="K123" s="246"/>
      <c r="L123" s="251"/>
      <c r="M123" s="252"/>
      <c r="N123" s="253"/>
      <c r="O123" s="253"/>
      <c r="P123" s="253"/>
      <c r="Q123" s="253"/>
      <c r="R123" s="253"/>
      <c r="S123" s="253"/>
      <c r="T123" s="254"/>
      <c r="U123" s="14"/>
      <c r="V123" s="14"/>
      <c r="W123" s="14"/>
      <c r="X123" s="14"/>
      <c r="Y123" s="14"/>
      <c r="Z123" s="14"/>
      <c r="AA123" s="14"/>
      <c r="AB123" s="14"/>
      <c r="AC123" s="14"/>
      <c r="AD123" s="14"/>
      <c r="AE123" s="14"/>
      <c r="AT123" s="255" t="s">
        <v>225</v>
      </c>
      <c r="AU123" s="255" t="s">
        <v>85</v>
      </c>
      <c r="AV123" s="14" t="s">
        <v>85</v>
      </c>
      <c r="AW123" s="14" t="s">
        <v>38</v>
      </c>
      <c r="AX123" s="14" t="s">
        <v>76</v>
      </c>
      <c r="AY123" s="255" t="s">
        <v>214</v>
      </c>
    </row>
    <row r="124" s="14" customFormat="1">
      <c r="A124" s="14"/>
      <c r="B124" s="245"/>
      <c r="C124" s="246"/>
      <c r="D124" s="236" t="s">
        <v>225</v>
      </c>
      <c r="E124" s="247" t="s">
        <v>32</v>
      </c>
      <c r="F124" s="248" t="s">
        <v>1691</v>
      </c>
      <c r="G124" s="246"/>
      <c r="H124" s="249">
        <v>1.8899999999999999</v>
      </c>
      <c r="I124" s="250"/>
      <c r="J124" s="246"/>
      <c r="K124" s="246"/>
      <c r="L124" s="251"/>
      <c r="M124" s="252"/>
      <c r="N124" s="253"/>
      <c r="O124" s="253"/>
      <c r="P124" s="253"/>
      <c r="Q124" s="253"/>
      <c r="R124" s="253"/>
      <c r="S124" s="253"/>
      <c r="T124" s="254"/>
      <c r="U124" s="14"/>
      <c r="V124" s="14"/>
      <c r="W124" s="14"/>
      <c r="X124" s="14"/>
      <c r="Y124" s="14"/>
      <c r="Z124" s="14"/>
      <c r="AA124" s="14"/>
      <c r="AB124" s="14"/>
      <c r="AC124" s="14"/>
      <c r="AD124" s="14"/>
      <c r="AE124" s="14"/>
      <c r="AT124" s="255" t="s">
        <v>225</v>
      </c>
      <c r="AU124" s="255" t="s">
        <v>85</v>
      </c>
      <c r="AV124" s="14" t="s">
        <v>85</v>
      </c>
      <c r="AW124" s="14" t="s">
        <v>38</v>
      </c>
      <c r="AX124" s="14" t="s">
        <v>76</v>
      </c>
      <c r="AY124" s="255" t="s">
        <v>214</v>
      </c>
    </row>
    <row r="125" s="14" customFormat="1">
      <c r="A125" s="14"/>
      <c r="B125" s="245"/>
      <c r="C125" s="246"/>
      <c r="D125" s="236" t="s">
        <v>225</v>
      </c>
      <c r="E125" s="247" t="s">
        <v>32</v>
      </c>
      <c r="F125" s="248" t="s">
        <v>1692</v>
      </c>
      <c r="G125" s="246"/>
      <c r="H125" s="249">
        <v>16.199999999999999</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38</v>
      </c>
      <c r="AX125" s="14" t="s">
        <v>76</v>
      </c>
      <c r="AY125" s="255" t="s">
        <v>214</v>
      </c>
    </row>
    <row r="126" s="15" customFormat="1">
      <c r="A126" s="15"/>
      <c r="B126" s="256"/>
      <c r="C126" s="257"/>
      <c r="D126" s="236" t="s">
        <v>225</v>
      </c>
      <c r="E126" s="258" t="s">
        <v>32</v>
      </c>
      <c r="F126" s="259" t="s">
        <v>256</v>
      </c>
      <c r="G126" s="257"/>
      <c r="H126" s="260">
        <v>268.685</v>
      </c>
      <c r="I126" s="261"/>
      <c r="J126" s="257"/>
      <c r="K126" s="257"/>
      <c r="L126" s="262"/>
      <c r="M126" s="263"/>
      <c r="N126" s="264"/>
      <c r="O126" s="264"/>
      <c r="P126" s="264"/>
      <c r="Q126" s="264"/>
      <c r="R126" s="264"/>
      <c r="S126" s="264"/>
      <c r="T126" s="265"/>
      <c r="U126" s="15"/>
      <c r="V126" s="15"/>
      <c r="W126" s="15"/>
      <c r="X126" s="15"/>
      <c r="Y126" s="15"/>
      <c r="Z126" s="15"/>
      <c r="AA126" s="15"/>
      <c r="AB126" s="15"/>
      <c r="AC126" s="15"/>
      <c r="AD126" s="15"/>
      <c r="AE126" s="15"/>
      <c r="AT126" s="266" t="s">
        <v>225</v>
      </c>
      <c r="AU126" s="266" t="s">
        <v>85</v>
      </c>
      <c r="AV126" s="15" t="s">
        <v>215</v>
      </c>
      <c r="AW126" s="15" t="s">
        <v>38</v>
      </c>
      <c r="AX126" s="15" t="s">
        <v>83</v>
      </c>
      <c r="AY126" s="266" t="s">
        <v>214</v>
      </c>
    </row>
    <row r="127" s="12" customFormat="1" ht="22.8" customHeight="1">
      <c r="A127" s="12"/>
      <c r="B127" s="200"/>
      <c r="C127" s="201"/>
      <c r="D127" s="202" t="s">
        <v>75</v>
      </c>
      <c r="E127" s="214" t="s">
        <v>273</v>
      </c>
      <c r="F127" s="214" t="s">
        <v>382</v>
      </c>
      <c r="G127" s="201"/>
      <c r="H127" s="201"/>
      <c r="I127" s="204"/>
      <c r="J127" s="215">
        <f>BK127</f>
        <v>0</v>
      </c>
      <c r="K127" s="201"/>
      <c r="L127" s="206"/>
      <c r="M127" s="207"/>
      <c r="N127" s="208"/>
      <c r="O127" s="208"/>
      <c r="P127" s="209">
        <f>SUM(P128:P211)</f>
        <v>0</v>
      </c>
      <c r="Q127" s="208"/>
      <c r="R127" s="209">
        <f>SUM(R128:R211)</f>
        <v>1.2802982200000002</v>
      </c>
      <c r="S127" s="208"/>
      <c r="T127" s="210">
        <f>SUM(T128:T211)</f>
        <v>75.664485999999997</v>
      </c>
      <c r="U127" s="12"/>
      <c r="V127" s="12"/>
      <c r="W127" s="12"/>
      <c r="X127" s="12"/>
      <c r="Y127" s="12"/>
      <c r="Z127" s="12"/>
      <c r="AA127" s="12"/>
      <c r="AB127" s="12"/>
      <c r="AC127" s="12"/>
      <c r="AD127" s="12"/>
      <c r="AE127" s="12"/>
      <c r="AR127" s="211" t="s">
        <v>83</v>
      </c>
      <c r="AT127" s="212" t="s">
        <v>75</v>
      </c>
      <c r="AU127" s="212" t="s">
        <v>83</v>
      </c>
      <c r="AY127" s="211" t="s">
        <v>214</v>
      </c>
      <c r="BK127" s="213">
        <f>SUM(BK128:BK211)</f>
        <v>0</v>
      </c>
    </row>
    <row r="128" s="2" customFormat="1" ht="44.25" customHeight="1">
      <c r="A128" s="42"/>
      <c r="B128" s="43"/>
      <c r="C128" s="216" t="s">
        <v>85</v>
      </c>
      <c r="D128" s="216" t="s">
        <v>217</v>
      </c>
      <c r="E128" s="217" t="s">
        <v>1693</v>
      </c>
      <c r="F128" s="218" t="s">
        <v>1694</v>
      </c>
      <c r="G128" s="219" t="s">
        <v>230</v>
      </c>
      <c r="H128" s="220">
        <v>415.36399999999998</v>
      </c>
      <c r="I128" s="221"/>
      <c r="J128" s="222">
        <f>ROUND(I128*H128,2)</f>
        <v>0</v>
      </c>
      <c r="K128" s="218" t="s">
        <v>221</v>
      </c>
      <c r="L128" s="48"/>
      <c r="M128" s="223" t="s">
        <v>32</v>
      </c>
      <c r="N128" s="224" t="s">
        <v>47</v>
      </c>
      <c r="O128" s="88"/>
      <c r="P128" s="225">
        <f>O128*H128</f>
        <v>0</v>
      </c>
      <c r="Q128" s="225">
        <v>0</v>
      </c>
      <c r="R128" s="225">
        <f>Q128*H128</f>
        <v>0</v>
      </c>
      <c r="S128" s="225">
        <v>0.058999999999999997</v>
      </c>
      <c r="T128" s="226">
        <f>S128*H128</f>
        <v>24.506475999999996</v>
      </c>
      <c r="U128" s="42"/>
      <c r="V128" s="42"/>
      <c r="W128" s="42"/>
      <c r="X128" s="42"/>
      <c r="Y128" s="42"/>
      <c r="Z128" s="42"/>
      <c r="AA128" s="42"/>
      <c r="AB128" s="42"/>
      <c r="AC128" s="42"/>
      <c r="AD128" s="42"/>
      <c r="AE128" s="42"/>
      <c r="AR128" s="227" t="s">
        <v>215</v>
      </c>
      <c r="AT128" s="227" t="s">
        <v>217</v>
      </c>
      <c r="AU128" s="227" t="s">
        <v>85</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215</v>
      </c>
      <c r="BM128" s="227" t="s">
        <v>1695</v>
      </c>
    </row>
    <row r="129" s="2" customFormat="1">
      <c r="A129" s="42"/>
      <c r="B129" s="43"/>
      <c r="C129" s="44"/>
      <c r="D129" s="229" t="s">
        <v>223</v>
      </c>
      <c r="E129" s="44"/>
      <c r="F129" s="230" t="s">
        <v>1696</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223</v>
      </c>
      <c r="AU129" s="20" t="s">
        <v>85</v>
      </c>
    </row>
    <row r="130" s="13" customFormat="1">
      <c r="A130" s="13"/>
      <c r="B130" s="234"/>
      <c r="C130" s="235"/>
      <c r="D130" s="236" t="s">
        <v>225</v>
      </c>
      <c r="E130" s="237" t="s">
        <v>32</v>
      </c>
      <c r="F130" s="238" t="s">
        <v>1674</v>
      </c>
      <c r="G130" s="235"/>
      <c r="H130" s="237" t="s">
        <v>32</v>
      </c>
      <c r="I130" s="239"/>
      <c r="J130" s="235"/>
      <c r="K130" s="235"/>
      <c r="L130" s="240"/>
      <c r="M130" s="241"/>
      <c r="N130" s="242"/>
      <c r="O130" s="242"/>
      <c r="P130" s="242"/>
      <c r="Q130" s="242"/>
      <c r="R130" s="242"/>
      <c r="S130" s="242"/>
      <c r="T130" s="243"/>
      <c r="U130" s="13"/>
      <c r="V130" s="13"/>
      <c r="W130" s="13"/>
      <c r="X130" s="13"/>
      <c r="Y130" s="13"/>
      <c r="Z130" s="13"/>
      <c r="AA130" s="13"/>
      <c r="AB130" s="13"/>
      <c r="AC130" s="13"/>
      <c r="AD130" s="13"/>
      <c r="AE130" s="13"/>
      <c r="AT130" s="244" t="s">
        <v>225</v>
      </c>
      <c r="AU130" s="244" t="s">
        <v>85</v>
      </c>
      <c r="AV130" s="13" t="s">
        <v>83</v>
      </c>
      <c r="AW130" s="13" t="s">
        <v>38</v>
      </c>
      <c r="AX130" s="13" t="s">
        <v>76</v>
      </c>
      <c r="AY130" s="244" t="s">
        <v>214</v>
      </c>
    </row>
    <row r="131" s="14" customFormat="1">
      <c r="A131" s="14"/>
      <c r="B131" s="245"/>
      <c r="C131" s="246"/>
      <c r="D131" s="236" t="s">
        <v>225</v>
      </c>
      <c r="E131" s="247" t="s">
        <v>32</v>
      </c>
      <c r="F131" s="248" t="s">
        <v>1675</v>
      </c>
      <c r="G131" s="246"/>
      <c r="H131" s="249">
        <v>10.9</v>
      </c>
      <c r="I131" s="250"/>
      <c r="J131" s="246"/>
      <c r="K131" s="246"/>
      <c r="L131" s="251"/>
      <c r="M131" s="252"/>
      <c r="N131" s="253"/>
      <c r="O131" s="253"/>
      <c r="P131" s="253"/>
      <c r="Q131" s="253"/>
      <c r="R131" s="253"/>
      <c r="S131" s="253"/>
      <c r="T131" s="254"/>
      <c r="U131" s="14"/>
      <c r="V131" s="14"/>
      <c r="W131" s="14"/>
      <c r="X131" s="14"/>
      <c r="Y131" s="14"/>
      <c r="Z131" s="14"/>
      <c r="AA131" s="14"/>
      <c r="AB131" s="14"/>
      <c r="AC131" s="14"/>
      <c r="AD131" s="14"/>
      <c r="AE131" s="14"/>
      <c r="AT131" s="255" t="s">
        <v>225</v>
      </c>
      <c r="AU131" s="255" t="s">
        <v>85</v>
      </c>
      <c r="AV131" s="14" t="s">
        <v>85</v>
      </c>
      <c r="AW131" s="14" t="s">
        <v>38</v>
      </c>
      <c r="AX131" s="14" t="s">
        <v>76</v>
      </c>
      <c r="AY131" s="255" t="s">
        <v>214</v>
      </c>
    </row>
    <row r="132" s="14" customFormat="1">
      <c r="A132" s="14"/>
      <c r="B132" s="245"/>
      <c r="C132" s="246"/>
      <c r="D132" s="236" t="s">
        <v>225</v>
      </c>
      <c r="E132" s="247" t="s">
        <v>32</v>
      </c>
      <c r="F132" s="248" t="s">
        <v>1676</v>
      </c>
      <c r="G132" s="246"/>
      <c r="H132" s="249">
        <v>12.75</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76</v>
      </c>
      <c r="AY132" s="255" t="s">
        <v>214</v>
      </c>
    </row>
    <row r="133" s="14" customFormat="1">
      <c r="A133" s="14"/>
      <c r="B133" s="245"/>
      <c r="C133" s="246"/>
      <c r="D133" s="236" t="s">
        <v>225</v>
      </c>
      <c r="E133" s="247" t="s">
        <v>32</v>
      </c>
      <c r="F133" s="248" t="s">
        <v>1677</v>
      </c>
      <c r="G133" s="246"/>
      <c r="H133" s="249">
        <v>11.125</v>
      </c>
      <c r="I133" s="250"/>
      <c r="J133" s="246"/>
      <c r="K133" s="246"/>
      <c r="L133" s="251"/>
      <c r="M133" s="252"/>
      <c r="N133" s="253"/>
      <c r="O133" s="253"/>
      <c r="P133" s="253"/>
      <c r="Q133" s="253"/>
      <c r="R133" s="253"/>
      <c r="S133" s="253"/>
      <c r="T133" s="254"/>
      <c r="U133" s="14"/>
      <c r="V133" s="14"/>
      <c r="W133" s="14"/>
      <c r="X133" s="14"/>
      <c r="Y133" s="14"/>
      <c r="Z133" s="14"/>
      <c r="AA133" s="14"/>
      <c r="AB133" s="14"/>
      <c r="AC133" s="14"/>
      <c r="AD133" s="14"/>
      <c r="AE133" s="14"/>
      <c r="AT133" s="255" t="s">
        <v>225</v>
      </c>
      <c r="AU133" s="255" t="s">
        <v>85</v>
      </c>
      <c r="AV133" s="14" t="s">
        <v>85</v>
      </c>
      <c r="AW133" s="14" t="s">
        <v>38</v>
      </c>
      <c r="AX133" s="14" t="s">
        <v>76</v>
      </c>
      <c r="AY133" s="255" t="s">
        <v>214</v>
      </c>
    </row>
    <row r="134" s="14" customFormat="1">
      <c r="A134" s="14"/>
      <c r="B134" s="245"/>
      <c r="C134" s="246"/>
      <c r="D134" s="236" t="s">
        <v>225</v>
      </c>
      <c r="E134" s="247" t="s">
        <v>32</v>
      </c>
      <c r="F134" s="248" t="s">
        <v>1678</v>
      </c>
      <c r="G134" s="246"/>
      <c r="H134" s="249">
        <v>25</v>
      </c>
      <c r="I134" s="250"/>
      <c r="J134" s="246"/>
      <c r="K134" s="246"/>
      <c r="L134" s="251"/>
      <c r="M134" s="252"/>
      <c r="N134" s="253"/>
      <c r="O134" s="253"/>
      <c r="P134" s="253"/>
      <c r="Q134" s="253"/>
      <c r="R134" s="253"/>
      <c r="S134" s="253"/>
      <c r="T134" s="254"/>
      <c r="U134" s="14"/>
      <c r="V134" s="14"/>
      <c r="W134" s="14"/>
      <c r="X134" s="14"/>
      <c r="Y134" s="14"/>
      <c r="Z134" s="14"/>
      <c r="AA134" s="14"/>
      <c r="AB134" s="14"/>
      <c r="AC134" s="14"/>
      <c r="AD134" s="14"/>
      <c r="AE134" s="14"/>
      <c r="AT134" s="255" t="s">
        <v>225</v>
      </c>
      <c r="AU134" s="255" t="s">
        <v>85</v>
      </c>
      <c r="AV134" s="14" t="s">
        <v>85</v>
      </c>
      <c r="AW134" s="14" t="s">
        <v>38</v>
      </c>
      <c r="AX134" s="14" t="s">
        <v>76</v>
      </c>
      <c r="AY134" s="255" t="s">
        <v>214</v>
      </c>
    </row>
    <row r="135" s="14" customFormat="1">
      <c r="A135" s="14"/>
      <c r="B135" s="245"/>
      <c r="C135" s="246"/>
      <c r="D135" s="236" t="s">
        <v>225</v>
      </c>
      <c r="E135" s="247" t="s">
        <v>32</v>
      </c>
      <c r="F135" s="248" t="s">
        <v>1679</v>
      </c>
      <c r="G135" s="246"/>
      <c r="H135" s="249">
        <v>5.25</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4" customFormat="1">
      <c r="A136" s="14"/>
      <c r="B136" s="245"/>
      <c r="C136" s="246"/>
      <c r="D136" s="236" t="s">
        <v>225</v>
      </c>
      <c r="E136" s="247" t="s">
        <v>32</v>
      </c>
      <c r="F136" s="248" t="s">
        <v>1680</v>
      </c>
      <c r="G136" s="246"/>
      <c r="H136" s="249">
        <v>27.774999999999999</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4" customFormat="1">
      <c r="A137" s="14"/>
      <c r="B137" s="245"/>
      <c r="C137" s="246"/>
      <c r="D137" s="236" t="s">
        <v>225</v>
      </c>
      <c r="E137" s="247" t="s">
        <v>32</v>
      </c>
      <c r="F137" s="248" t="s">
        <v>1681</v>
      </c>
      <c r="G137" s="246"/>
      <c r="H137" s="249">
        <v>26.25</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4" customFormat="1">
      <c r="A138" s="14"/>
      <c r="B138" s="245"/>
      <c r="C138" s="246"/>
      <c r="D138" s="236" t="s">
        <v>225</v>
      </c>
      <c r="E138" s="247" t="s">
        <v>32</v>
      </c>
      <c r="F138" s="248" t="s">
        <v>1682</v>
      </c>
      <c r="G138" s="246"/>
      <c r="H138" s="249">
        <v>23.625</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4" customFormat="1">
      <c r="A139" s="14"/>
      <c r="B139" s="245"/>
      <c r="C139" s="246"/>
      <c r="D139" s="236" t="s">
        <v>225</v>
      </c>
      <c r="E139" s="247" t="s">
        <v>32</v>
      </c>
      <c r="F139" s="248" t="s">
        <v>1683</v>
      </c>
      <c r="G139" s="246"/>
      <c r="H139" s="249">
        <v>5.1749999999999998</v>
      </c>
      <c r="I139" s="250"/>
      <c r="J139" s="246"/>
      <c r="K139" s="246"/>
      <c r="L139" s="251"/>
      <c r="M139" s="252"/>
      <c r="N139" s="253"/>
      <c r="O139" s="253"/>
      <c r="P139" s="253"/>
      <c r="Q139" s="253"/>
      <c r="R139" s="253"/>
      <c r="S139" s="253"/>
      <c r="T139" s="254"/>
      <c r="U139" s="14"/>
      <c r="V139" s="14"/>
      <c r="W139" s="14"/>
      <c r="X139" s="14"/>
      <c r="Y139" s="14"/>
      <c r="Z139" s="14"/>
      <c r="AA139" s="14"/>
      <c r="AB139" s="14"/>
      <c r="AC139" s="14"/>
      <c r="AD139" s="14"/>
      <c r="AE139" s="14"/>
      <c r="AT139" s="255" t="s">
        <v>225</v>
      </c>
      <c r="AU139" s="255" t="s">
        <v>85</v>
      </c>
      <c r="AV139" s="14" t="s">
        <v>85</v>
      </c>
      <c r="AW139" s="14" t="s">
        <v>38</v>
      </c>
      <c r="AX139" s="14" t="s">
        <v>76</v>
      </c>
      <c r="AY139" s="255" t="s">
        <v>214</v>
      </c>
    </row>
    <row r="140" s="14" customFormat="1">
      <c r="A140" s="14"/>
      <c r="B140" s="245"/>
      <c r="C140" s="246"/>
      <c r="D140" s="236" t="s">
        <v>225</v>
      </c>
      <c r="E140" s="247" t="s">
        <v>32</v>
      </c>
      <c r="F140" s="248" t="s">
        <v>1684</v>
      </c>
      <c r="G140" s="246"/>
      <c r="H140" s="249">
        <v>12.1</v>
      </c>
      <c r="I140" s="250"/>
      <c r="J140" s="246"/>
      <c r="K140" s="246"/>
      <c r="L140" s="251"/>
      <c r="M140" s="252"/>
      <c r="N140" s="253"/>
      <c r="O140" s="253"/>
      <c r="P140" s="253"/>
      <c r="Q140" s="253"/>
      <c r="R140" s="253"/>
      <c r="S140" s="253"/>
      <c r="T140" s="254"/>
      <c r="U140" s="14"/>
      <c r="V140" s="14"/>
      <c r="W140" s="14"/>
      <c r="X140" s="14"/>
      <c r="Y140" s="14"/>
      <c r="Z140" s="14"/>
      <c r="AA140" s="14"/>
      <c r="AB140" s="14"/>
      <c r="AC140" s="14"/>
      <c r="AD140" s="14"/>
      <c r="AE140" s="14"/>
      <c r="AT140" s="255" t="s">
        <v>225</v>
      </c>
      <c r="AU140" s="255" t="s">
        <v>85</v>
      </c>
      <c r="AV140" s="14" t="s">
        <v>85</v>
      </c>
      <c r="AW140" s="14" t="s">
        <v>38</v>
      </c>
      <c r="AX140" s="14" t="s">
        <v>76</v>
      </c>
      <c r="AY140" s="255" t="s">
        <v>214</v>
      </c>
    </row>
    <row r="141" s="14" customFormat="1">
      <c r="A141" s="14"/>
      <c r="B141" s="245"/>
      <c r="C141" s="246"/>
      <c r="D141" s="236" t="s">
        <v>225</v>
      </c>
      <c r="E141" s="247" t="s">
        <v>32</v>
      </c>
      <c r="F141" s="248" t="s">
        <v>1685</v>
      </c>
      <c r="G141" s="246"/>
      <c r="H141" s="249">
        <v>7.5750000000000002</v>
      </c>
      <c r="I141" s="250"/>
      <c r="J141" s="246"/>
      <c r="K141" s="246"/>
      <c r="L141" s="251"/>
      <c r="M141" s="252"/>
      <c r="N141" s="253"/>
      <c r="O141" s="253"/>
      <c r="P141" s="253"/>
      <c r="Q141" s="253"/>
      <c r="R141" s="253"/>
      <c r="S141" s="253"/>
      <c r="T141" s="254"/>
      <c r="U141" s="14"/>
      <c r="V141" s="14"/>
      <c r="W141" s="14"/>
      <c r="X141" s="14"/>
      <c r="Y141" s="14"/>
      <c r="Z141" s="14"/>
      <c r="AA141" s="14"/>
      <c r="AB141" s="14"/>
      <c r="AC141" s="14"/>
      <c r="AD141" s="14"/>
      <c r="AE141" s="14"/>
      <c r="AT141" s="255" t="s">
        <v>225</v>
      </c>
      <c r="AU141" s="255" t="s">
        <v>85</v>
      </c>
      <c r="AV141" s="14" t="s">
        <v>85</v>
      </c>
      <c r="AW141" s="14" t="s">
        <v>38</v>
      </c>
      <c r="AX141" s="14" t="s">
        <v>76</v>
      </c>
      <c r="AY141" s="255" t="s">
        <v>214</v>
      </c>
    </row>
    <row r="142" s="14" customFormat="1">
      <c r="A142" s="14"/>
      <c r="B142" s="245"/>
      <c r="C142" s="246"/>
      <c r="D142" s="236" t="s">
        <v>225</v>
      </c>
      <c r="E142" s="247" t="s">
        <v>32</v>
      </c>
      <c r="F142" s="248" t="s">
        <v>1686</v>
      </c>
      <c r="G142" s="246"/>
      <c r="H142" s="249">
        <v>14.550000000000001</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38</v>
      </c>
      <c r="AX142" s="14" t="s">
        <v>76</v>
      </c>
      <c r="AY142" s="255" t="s">
        <v>214</v>
      </c>
    </row>
    <row r="143" s="14" customFormat="1">
      <c r="A143" s="14"/>
      <c r="B143" s="245"/>
      <c r="C143" s="246"/>
      <c r="D143" s="236" t="s">
        <v>225</v>
      </c>
      <c r="E143" s="247" t="s">
        <v>32</v>
      </c>
      <c r="F143" s="248" t="s">
        <v>1697</v>
      </c>
      <c r="G143" s="246"/>
      <c r="H143" s="249">
        <v>22.050000000000001</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76</v>
      </c>
      <c r="AY143" s="255" t="s">
        <v>214</v>
      </c>
    </row>
    <row r="144" s="14" customFormat="1">
      <c r="A144" s="14"/>
      <c r="B144" s="245"/>
      <c r="C144" s="246"/>
      <c r="D144" s="236" t="s">
        <v>225</v>
      </c>
      <c r="E144" s="247" t="s">
        <v>32</v>
      </c>
      <c r="F144" s="248" t="s">
        <v>1698</v>
      </c>
      <c r="G144" s="246"/>
      <c r="H144" s="249">
        <v>3.5099999999999998</v>
      </c>
      <c r="I144" s="250"/>
      <c r="J144" s="246"/>
      <c r="K144" s="246"/>
      <c r="L144" s="251"/>
      <c r="M144" s="252"/>
      <c r="N144" s="253"/>
      <c r="O144" s="253"/>
      <c r="P144" s="253"/>
      <c r="Q144" s="253"/>
      <c r="R144" s="253"/>
      <c r="S144" s="253"/>
      <c r="T144" s="254"/>
      <c r="U144" s="14"/>
      <c r="V144" s="14"/>
      <c r="W144" s="14"/>
      <c r="X144" s="14"/>
      <c r="Y144" s="14"/>
      <c r="Z144" s="14"/>
      <c r="AA144" s="14"/>
      <c r="AB144" s="14"/>
      <c r="AC144" s="14"/>
      <c r="AD144" s="14"/>
      <c r="AE144" s="14"/>
      <c r="AT144" s="255" t="s">
        <v>225</v>
      </c>
      <c r="AU144" s="255" t="s">
        <v>85</v>
      </c>
      <c r="AV144" s="14" t="s">
        <v>85</v>
      </c>
      <c r="AW144" s="14" t="s">
        <v>38</v>
      </c>
      <c r="AX144" s="14" t="s">
        <v>76</v>
      </c>
      <c r="AY144" s="255" t="s">
        <v>214</v>
      </c>
    </row>
    <row r="145" s="14" customFormat="1">
      <c r="A145" s="14"/>
      <c r="B145" s="245"/>
      <c r="C145" s="246"/>
      <c r="D145" s="236" t="s">
        <v>225</v>
      </c>
      <c r="E145" s="247" t="s">
        <v>32</v>
      </c>
      <c r="F145" s="248" t="s">
        <v>1699</v>
      </c>
      <c r="G145" s="246"/>
      <c r="H145" s="249">
        <v>74.25</v>
      </c>
      <c r="I145" s="250"/>
      <c r="J145" s="246"/>
      <c r="K145" s="246"/>
      <c r="L145" s="251"/>
      <c r="M145" s="252"/>
      <c r="N145" s="253"/>
      <c r="O145" s="253"/>
      <c r="P145" s="253"/>
      <c r="Q145" s="253"/>
      <c r="R145" s="253"/>
      <c r="S145" s="253"/>
      <c r="T145" s="254"/>
      <c r="U145" s="14"/>
      <c r="V145" s="14"/>
      <c r="W145" s="14"/>
      <c r="X145" s="14"/>
      <c r="Y145" s="14"/>
      <c r="Z145" s="14"/>
      <c r="AA145" s="14"/>
      <c r="AB145" s="14"/>
      <c r="AC145" s="14"/>
      <c r="AD145" s="14"/>
      <c r="AE145" s="14"/>
      <c r="AT145" s="255" t="s">
        <v>225</v>
      </c>
      <c r="AU145" s="255" t="s">
        <v>85</v>
      </c>
      <c r="AV145" s="14" t="s">
        <v>85</v>
      </c>
      <c r="AW145" s="14" t="s">
        <v>38</v>
      </c>
      <c r="AX145" s="14" t="s">
        <v>76</v>
      </c>
      <c r="AY145" s="255" t="s">
        <v>214</v>
      </c>
    </row>
    <row r="146" s="14" customFormat="1">
      <c r="A146" s="14"/>
      <c r="B146" s="245"/>
      <c r="C146" s="246"/>
      <c r="D146" s="236" t="s">
        <v>225</v>
      </c>
      <c r="E146" s="247" t="s">
        <v>32</v>
      </c>
      <c r="F146" s="248" t="s">
        <v>1700</v>
      </c>
      <c r="G146" s="246"/>
      <c r="H146" s="249">
        <v>30.239999999999998</v>
      </c>
      <c r="I146" s="250"/>
      <c r="J146" s="246"/>
      <c r="K146" s="246"/>
      <c r="L146" s="251"/>
      <c r="M146" s="252"/>
      <c r="N146" s="253"/>
      <c r="O146" s="253"/>
      <c r="P146" s="253"/>
      <c r="Q146" s="253"/>
      <c r="R146" s="253"/>
      <c r="S146" s="253"/>
      <c r="T146" s="254"/>
      <c r="U146" s="14"/>
      <c r="V146" s="14"/>
      <c r="W146" s="14"/>
      <c r="X146" s="14"/>
      <c r="Y146" s="14"/>
      <c r="Z146" s="14"/>
      <c r="AA146" s="14"/>
      <c r="AB146" s="14"/>
      <c r="AC146" s="14"/>
      <c r="AD146" s="14"/>
      <c r="AE146" s="14"/>
      <c r="AT146" s="255" t="s">
        <v>225</v>
      </c>
      <c r="AU146" s="255" t="s">
        <v>85</v>
      </c>
      <c r="AV146" s="14" t="s">
        <v>85</v>
      </c>
      <c r="AW146" s="14" t="s">
        <v>38</v>
      </c>
      <c r="AX146" s="14" t="s">
        <v>76</v>
      </c>
      <c r="AY146" s="255" t="s">
        <v>214</v>
      </c>
    </row>
    <row r="147" s="14" customFormat="1">
      <c r="A147" s="14"/>
      <c r="B147" s="245"/>
      <c r="C147" s="246"/>
      <c r="D147" s="236" t="s">
        <v>225</v>
      </c>
      <c r="E147" s="247" t="s">
        <v>32</v>
      </c>
      <c r="F147" s="248" t="s">
        <v>1701</v>
      </c>
      <c r="G147" s="246"/>
      <c r="H147" s="249">
        <v>15.552</v>
      </c>
      <c r="I147" s="250"/>
      <c r="J147" s="246"/>
      <c r="K147" s="246"/>
      <c r="L147" s="251"/>
      <c r="M147" s="252"/>
      <c r="N147" s="253"/>
      <c r="O147" s="253"/>
      <c r="P147" s="253"/>
      <c r="Q147" s="253"/>
      <c r="R147" s="253"/>
      <c r="S147" s="253"/>
      <c r="T147" s="254"/>
      <c r="U147" s="14"/>
      <c r="V147" s="14"/>
      <c r="W147" s="14"/>
      <c r="X147" s="14"/>
      <c r="Y147" s="14"/>
      <c r="Z147" s="14"/>
      <c r="AA147" s="14"/>
      <c r="AB147" s="14"/>
      <c r="AC147" s="14"/>
      <c r="AD147" s="14"/>
      <c r="AE147" s="14"/>
      <c r="AT147" s="255" t="s">
        <v>225</v>
      </c>
      <c r="AU147" s="255" t="s">
        <v>85</v>
      </c>
      <c r="AV147" s="14" t="s">
        <v>85</v>
      </c>
      <c r="AW147" s="14" t="s">
        <v>38</v>
      </c>
      <c r="AX147" s="14" t="s">
        <v>76</v>
      </c>
      <c r="AY147" s="255" t="s">
        <v>214</v>
      </c>
    </row>
    <row r="148" s="14" customFormat="1">
      <c r="A148" s="14"/>
      <c r="B148" s="245"/>
      <c r="C148" s="246"/>
      <c r="D148" s="236" t="s">
        <v>225</v>
      </c>
      <c r="E148" s="247" t="s">
        <v>32</v>
      </c>
      <c r="F148" s="248" t="s">
        <v>1702</v>
      </c>
      <c r="G148" s="246"/>
      <c r="H148" s="249">
        <v>2.3849999999999998</v>
      </c>
      <c r="I148" s="250"/>
      <c r="J148" s="246"/>
      <c r="K148" s="246"/>
      <c r="L148" s="251"/>
      <c r="M148" s="252"/>
      <c r="N148" s="253"/>
      <c r="O148" s="253"/>
      <c r="P148" s="253"/>
      <c r="Q148" s="253"/>
      <c r="R148" s="253"/>
      <c r="S148" s="253"/>
      <c r="T148" s="254"/>
      <c r="U148" s="14"/>
      <c r="V148" s="14"/>
      <c r="W148" s="14"/>
      <c r="X148" s="14"/>
      <c r="Y148" s="14"/>
      <c r="Z148" s="14"/>
      <c r="AA148" s="14"/>
      <c r="AB148" s="14"/>
      <c r="AC148" s="14"/>
      <c r="AD148" s="14"/>
      <c r="AE148" s="14"/>
      <c r="AT148" s="255" t="s">
        <v>225</v>
      </c>
      <c r="AU148" s="255" t="s">
        <v>85</v>
      </c>
      <c r="AV148" s="14" t="s">
        <v>85</v>
      </c>
      <c r="AW148" s="14" t="s">
        <v>38</v>
      </c>
      <c r="AX148" s="14" t="s">
        <v>76</v>
      </c>
      <c r="AY148" s="255" t="s">
        <v>214</v>
      </c>
    </row>
    <row r="149" s="14" customFormat="1">
      <c r="A149" s="14"/>
      <c r="B149" s="245"/>
      <c r="C149" s="246"/>
      <c r="D149" s="236" t="s">
        <v>225</v>
      </c>
      <c r="E149" s="247" t="s">
        <v>32</v>
      </c>
      <c r="F149" s="248" t="s">
        <v>1703</v>
      </c>
      <c r="G149" s="246"/>
      <c r="H149" s="249">
        <v>37.125</v>
      </c>
      <c r="I149" s="250"/>
      <c r="J149" s="246"/>
      <c r="K149" s="246"/>
      <c r="L149" s="251"/>
      <c r="M149" s="252"/>
      <c r="N149" s="253"/>
      <c r="O149" s="253"/>
      <c r="P149" s="253"/>
      <c r="Q149" s="253"/>
      <c r="R149" s="253"/>
      <c r="S149" s="253"/>
      <c r="T149" s="254"/>
      <c r="U149" s="14"/>
      <c r="V149" s="14"/>
      <c r="W149" s="14"/>
      <c r="X149" s="14"/>
      <c r="Y149" s="14"/>
      <c r="Z149" s="14"/>
      <c r="AA149" s="14"/>
      <c r="AB149" s="14"/>
      <c r="AC149" s="14"/>
      <c r="AD149" s="14"/>
      <c r="AE149" s="14"/>
      <c r="AT149" s="255" t="s">
        <v>225</v>
      </c>
      <c r="AU149" s="255" t="s">
        <v>85</v>
      </c>
      <c r="AV149" s="14" t="s">
        <v>85</v>
      </c>
      <c r="AW149" s="14" t="s">
        <v>38</v>
      </c>
      <c r="AX149" s="14" t="s">
        <v>76</v>
      </c>
      <c r="AY149" s="255" t="s">
        <v>214</v>
      </c>
    </row>
    <row r="150" s="14" customFormat="1">
      <c r="A150" s="14"/>
      <c r="B150" s="245"/>
      <c r="C150" s="246"/>
      <c r="D150" s="236" t="s">
        <v>225</v>
      </c>
      <c r="E150" s="247" t="s">
        <v>32</v>
      </c>
      <c r="F150" s="248" t="s">
        <v>1700</v>
      </c>
      <c r="G150" s="246"/>
      <c r="H150" s="249">
        <v>30.239999999999998</v>
      </c>
      <c r="I150" s="250"/>
      <c r="J150" s="246"/>
      <c r="K150" s="246"/>
      <c r="L150" s="251"/>
      <c r="M150" s="252"/>
      <c r="N150" s="253"/>
      <c r="O150" s="253"/>
      <c r="P150" s="253"/>
      <c r="Q150" s="253"/>
      <c r="R150" s="253"/>
      <c r="S150" s="253"/>
      <c r="T150" s="254"/>
      <c r="U150" s="14"/>
      <c r="V150" s="14"/>
      <c r="W150" s="14"/>
      <c r="X150" s="14"/>
      <c r="Y150" s="14"/>
      <c r="Z150" s="14"/>
      <c r="AA150" s="14"/>
      <c r="AB150" s="14"/>
      <c r="AC150" s="14"/>
      <c r="AD150" s="14"/>
      <c r="AE150" s="14"/>
      <c r="AT150" s="255" t="s">
        <v>225</v>
      </c>
      <c r="AU150" s="255" t="s">
        <v>85</v>
      </c>
      <c r="AV150" s="14" t="s">
        <v>85</v>
      </c>
      <c r="AW150" s="14" t="s">
        <v>38</v>
      </c>
      <c r="AX150" s="14" t="s">
        <v>76</v>
      </c>
      <c r="AY150" s="255" t="s">
        <v>214</v>
      </c>
    </row>
    <row r="151" s="14" customFormat="1">
      <c r="A151" s="14"/>
      <c r="B151" s="245"/>
      <c r="C151" s="246"/>
      <c r="D151" s="236" t="s">
        <v>225</v>
      </c>
      <c r="E151" s="247" t="s">
        <v>32</v>
      </c>
      <c r="F151" s="248" t="s">
        <v>1701</v>
      </c>
      <c r="G151" s="246"/>
      <c r="H151" s="249">
        <v>15.552</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38</v>
      </c>
      <c r="AX151" s="14" t="s">
        <v>76</v>
      </c>
      <c r="AY151" s="255" t="s">
        <v>214</v>
      </c>
    </row>
    <row r="152" s="14" customFormat="1">
      <c r="A152" s="14"/>
      <c r="B152" s="245"/>
      <c r="C152" s="246"/>
      <c r="D152" s="236" t="s">
        <v>225</v>
      </c>
      <c r="E152" s="247" t="s">
        <v>32</v>
      </c>
      <c r="F152" s="248" t="s">
        <v>1702</v>
      </c>
      <c r="G152" s="246"/>
      <c r="H152" s="249">
        <v>2.3849999999999998</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76</v>
      </c>
      <c r="AY152" s="255" t="s">
        <v>214</v>
      </c>
    </row>
    <row r="153" s="15" customFormat="1">
      <c r="A153" s="15"/>
      <c r="B153" s="256"/>
      <c r="C153" s="257"/>
      <c r="D153" s="236" t="s">
        <v>225</v>
      </c>
      <c r="E153" s="258" t="s">
        <v>32</v>
      </c>
      <c r="F153" s="259" t="s">
        <v>256</v>
      </c>
      <c r="G153" s="257"/>
      <c r="H153" s="260">
        <v>415.36400000000003</v>
      </c>
      <c r="I153" s="261"/>
      <c r="J153" s="257"/>
      <c r="K153" s="257"/>
      <c r="L153" s="262"/>
      <c r="M153" s="263"/>
      <c r="N153" s="264"/>
      <c r="O153" s="264"/>
      <c r="P153" s="264"/>
      <c r="Q153" s="264"/>
      <c r="R153" s="264"/>
      <c r="S153" s="264"/>
      <c r="T153" s="265"/>
      <c r="U153" s="15"/>
      <c r="V153" s="15"/>
      <c r="W153" s="15"/>
      <c r="X153" s="15"/>
      <c r="Y153" s="15"/>
      <c r="Z153" s="15"/>
      <c r="AA153" s="15"/>
      <c r="AB153" s="15"/>
      <c r="AC153" s="15"/>
      <c r="AD153" s="15"/>
      <c r="AE153" s="15"/>
      <c r="AT153" s="266" t="s">
        <v>225</v>
      </c>
      <c r="AU153" s="266" t="s">
        <v>85</v>
      </c>
      <c r="AV153" s="15" t="s">
        <v>215</v>
      </c>
      <c r="AW153" s="15" t="s">
        <v>38</v>
      </c>
      <c r="AX153" s="15" t="s">
        <v>83</v>
      </c>
      <c r="AY153" s="266" t="s">
        <v>214</v>
      </c>
    </row>
    <row r="154" s="2" customFormat="1" ht="55.5" customHeight="1">
      <c r="A154" s="42"/>
      <c r="B154" s="43"/>
      <c r="C154" s="216" t="s">
        <v>234</v>
      </c>
      <c r="D154" s="216" t="s">
        <v>217</v>
      </c>
      <c r="E154" s="217" t="s">
        <v>1704</v>
      </c>
      <c r="F154" s="218" t="s">
        <v>1705</v>
      </c>
      <c r="G154" s="219" t="s">
        <v>230</v>
      </c>
      <c r="H154" s="220">
        <v>182.07499999999999</v>
      </c>
      <c r="I154" s="221"/>
      <c r="J154" s="222">
        <f>ROUND(I154*H154,2)</f>
        <v>0</v>
      </c>
      <c r="K154" s="218" t="s">
        <v>221</v>
      </c>
      <c r="L154" s="48"/>
      <c r="M154" s="223" t="s">
        <v>32</v>
      </c>
      <c r="N154" s="224" t="s">
        <v>47</v>
      </c>
      <c r="O154" s="88"/>
      <c r="P154" s="225">
        <f>O154*H154</f>
        <v>0</v>
      </c>
      <c r="Q154" s="225">
        <v>0</v>
      </c>
      <c r="R154" s="225">
        <f>Q154*H154</f>
        <v>0</v>
      </c>
      <c r="S154" s="225">
        <v>0.183</v>
      </c>
      <c r="T154" s="226">
        <f>S154*H154</f>
        <v>33.319724999999998</v>
      </c>
      <c r="U154" s="42"/>
      <c r="V154" s="42"/>
      <c r="W154" s="42"/>
      <c r="X154" s="42"/>
      <c r="Y154" s="42"/>
      <c r="Z154" s="42"/>
      <c r="AA154" s="42"/>
      <c r="AB154" s="42"/>
      <c r="AC154" s="42"/>
      <c r="AD154" s="42"/>
      <c r="AE154" s="42"/>
      <c r="AR154" s="227" t="s">
        <v>215</v>
      </c>
      <c r="AT154" s="227" t="s">
        <v>217</v>
      </c>
      <c r="AU154" s="227" t="s">
        <v>85</v>
      </c>
      <c r="AY154" s="20" t="s">
        <v>214</v>
      </c>
      <c r="BE154" s="228">
        <f>IF(N154="základní",J154,0)</f>
        <v>0</v>
      </c>
      <c r="BF154" s="228">
        <f>IF(N154="snížená",J154,0)</f>
        <v>0</v>
      </c>
      <c r="BG154" s="228">
        <f>IF(N154="zákl. přenesená",J154,0)</f>
        <v>0</v>
      </c>
      <c r="BH154" s="228">
        <f>IF(N154="sníž. přenesená",J154,0)</f>
        <v>0</v>
      </c>
      <c r="BI154" s="228">
        <f>IF(N154="nulová",J154,0)</f>
        <v>0</v>
      </c>
      <c r="BJ154" s="20" t="s">
        <v>83</v>
      </c>
      <c r="BK154" s="228">
        <f>ROUND(I154*H154,2)</f>
        <v>0</v>
      </c>
      <c r="BL154" s="20" t="s">
        <v>215</v>
      </c>
      <c r="BM154" s="227" t="s">
        <v>1706</v>
      </c>
    </row>
    <row r="155" s="2" customFormat="1">
      <c r="A155" s="42"/>
      <c r="B155" s="43"/>
      <c r="C155" s="44"/>
      <c r="D155" s="229" t="s">
        <v>223</v>
      </c>
      <c r="E155" s="44"/>
      <c r="F155" s="230" t="s">
        <v>1707</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223</v>
      </c>
      <c r="AU155" s="20" t="s">
        <v>85</v>
      </c>
    </row>
    <row r="156" s="2" customFormat="1" ht="44.25" customHeight="1">
      <c r="A156" s="42"/>
      <c r="B156" s="43"/>
      <c r="C156" s="216" t="s">
        <v>215</v>
      </c>
      <c r="D156" s="216" t="s">
        <v>217</v>
      </c>
      <c r="E156" s="217" t="s">
        <v>1708</v>
      </c>
      <c r="F156" s="218" t="s">
        <v>1709</v>
      </c>
      <c r="G156" s="219" t="s">
        <v>230</v>
      </c>
      <c r="H156" s="220">
        <v>49.409999999999997</v>
      </c>
      <c r="I156" s="221"/>
      <c r="J156" s="222">
        <f>ROUND(I156*H156,2)</f>
        <v>0</v>
      </c>
      <c r="K156" s="218" t="s">
        <v>221</v>
      </c>
      <c r="L156" s="48"/>
      <c r="M156" s="223" t="s">
        <v>32</v>
      </c>
      <c r="N156" s="224" t="s">
        <v>47</v>
      </c>
      <c r="O156" s="88"/>
      <c r="P156" s="225">
        <f>O156*H156</f>
        <v>0</v>
      </c>
      <c r="Q156" s="225">
        <v>0</v>
      </c>
      <c r="R156" s="225">
        <f>Q156*H156</f>
        <v>0</v>
      </c>
      <c r="S156" s="225">
        <v>0.048000000000000001</v>
      </c>
      <c r="T156" s="226">
        <f>S156*H156</f>
        <v>2.37168</v>
      </c>
      <c r="U156" s="42"/>
      <c r="V156" s="42"/>
      <c r="W156" s="42"/>
      <c r="X156" s="42"/>
      <c r="Y156" s="42"/>
      <c r="Z156" s="42"/>
      <c r="AA156" s="42"/>
      <c r="AB156" s="42"/>
      <c r="AC156" s="42"/>
      <c r="AD156" s="42"/>
      <c r="AE156" s="42"/>
      <c r="AR156" s="227" t="s">
        <v>215</v>
      </c>
      <c r="AT156" s="227" t="s">
        <v>217</v>
      </c>
      <c r="AU156" s="227" t="s">
        <v>85</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215</v>
      </c>
      <c r="BM156" s="227" t="s">
        <v>1710</v>
      </c>
    </row>
    <row r="157" s="2" customFormat="1">
      <c r="A157" s="42"/>
      <c r="B157" s="43"/>
      <c r="C157" s="44"/>
      <c r="D157" s="229" t="s">
        <v>223</v>
      </c>
      <c r="E157" s="44"/>
      <c r="F157" s="230" t="s">
        <v>1711</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223</v>
      </c>
      <c r="AU157" s="20" t="s">
        <v>85</v>
      </c>
    </row>
    <row r="158" s="13" customFormat="1">
      <c r="A158" s="13"/>
      <c r="B158" s="234"/>
      <c r="C158" s="235"/>
      <c r="D158" s="236" t="s">
        <v>225</v>
      </c>
      <c r="E158" s="237" t="s">
        <v>32</v>
      </c>
      <c r="F158" s="238" t="s">
        <v>889</v>
      </c>
      <c r="G158" s="235"/>
      <c r="H158" s="237" t="s">
        <v>32</v>
      </c>
      <c r="I158" s="239"/>
      <c r="J158" s="235"/>
      <c r="K158" s="235"/>
      <c r="L158" s="240"/>
      <c r="M158" s="241"/>
      <c r="N158" s="242"/>
      <c r="O158" s="242"/>
      <c r="P158" s="242"/>
      <c r="Q158" s="242"/>
      <c r="R158" s="242"/>
      <c r="S158" s="242"/>
      <c r="T158" s="243"/>
      <c r="U158" s="13"/>
      <c r="V158" s="13"/>
      <c r="W158" s="13"/>
      <c r="X158" s="13"/>
      <c r="Y158" s="13"/>
      <c r="Z158" s="13"/>
      <c r="AA158" s="13"/>
      <c r="AB158" s="13"/>
      <c r="AC158" s="13"/>
      <c r="AD158" s="13"/>
      <c r="AE158" s="13"/>
      <c r="AT158" s="244" t="s">
        <v>225</v>
      </c>
      <c r="AU158" s="244" t="s">
        <v>85</v>
      </c>
      <c r="AV158" s="13" t="s">
        <v>83</v>
      </c>
      <c r="AW158" s="13" t="s">
        <v>38</v>
      </c>
      <c r="AX158" s="13" t="s">
        <v>76</v>
      </c>
      <c r="AY158" s="244" t="s">
        <v>214</v>
      </c>
    </row>
    <row r="159" s="14" customFormat="1">
      <c r="A159" s="14"/>
      <c r="B159" s="245"/>
      <c r="C159" s="246"/>
      <c r="D159" s="236" t="s">
        <v>225</v>
      </c>
      <c r="E159" s="247" t="s">
        <v>32</v>
      </c>
      <c r="F159" s="248" t="s">
        <v>1712</v>
      </c>
      <c r="G159" s="246"/>
      <c r="H159" s="249">
        <v>20.52</v>
      </c>
      <c r="I159" s="250"/>
      <c r="J159" s="246"/>
      <c r="K159" s="246"/>
      <c r="L159" s="251"/>
      <c r="M159" s="252"/>
      <c r="N159" s="253"/>
      <c r="O159" s="253"/>
      <c r="P159" s="253"/>
      <c r="Q159" s="253"/>
      <c r="R159" s="253"/>
      <c r="S159" s="253"/>
      <c r="T159" s="254"/>
      <c r="U159" s="14"/>
      <c r="V159" s="14"/>
      <c r="W159" s="14"/>
      <c r="X159" s="14"/>
      <c r="Y159" s="14"/>
      <c r="Z159" s="14"/>
      <c r="AA159" s="14"/>
      <c r="AB159" s="14"/>
      <c r="AC159" s="14"/>
      <c r="AD159" s="14"/>
      <c r="AE159" s="14"/>
      <c r="AT159" s="255" t="s">
        <v>225</v>
      </c>
      <c r="AU159" s="255" t="s">
        <v>85</v>
      </c>
      <c r="AV159" s="14" t="s">
        <v>85</v>
      </c>
      <c r="AW159" s="14" t="s">
        <v>38</v>
      </c>
      <c r="AX159" s="14" t="s">
        <v>76</v>
      </c>
      <c r="AY159" s="255" t="s">
        <v>214</v>
      </c>
    </row>
    <row r="160" s="14" customFormat="1">
      <c r="A160" s="14"/>
      <c r="B160" s="245"/>
      <c r="C160" s="246"/>
      <c r="D160" s="236" t="s">
        <v>225</v>
      </c>
      <c r="E160" s="247" t="s">
        <v>32</v>
      </c>
      <c r="F160" s="248" t="s">
        <v>1713</v>
      </c>
      <c r="G160" s="246"/>
      <c r="H160" s="249">
        <v>4.8600000000000003</v>
      </c>
      <c r="I160" s="250"/>
      <c r="J160" s="246"/>
      <c r="K160" s="246"/>
      <c r="L160" s="251"/>
      <c r="M160" s="252"/>
      <c r="N160" s="253"/>
      <c r="O160" s="253"/>
      <c r="P160" s="253"/>
      <c r="Q160" s="253"/>
      <c r="R160" s="253"/>
      <c r="S160" s="253"/>
      <c r="T160" s="254"/>
      <c r="U160" s="14"/>
      <c r="V160" s="14"/>
      <c r="W160" s="14"/>
      <c r="X160" s="14"/>
      <c r="Y160" s="14"/>
      <c r="Z160" s="14"/>
      <c r="AA160" s="14"/>
      <c r="AB160" s="14"/>
      <c r="AC160" s="14"/>
      <c r="AD160" s="14"/>
      <c r="AE160" s="14"/>
      <c r="AT160" s="255" t="s">
        <v>225</v>
      </c>
      <c r="AU160" s="255" t="s">
        <v>85</v>
      </c>
      <c r="AV160" s="14" t="s">
        <v>85</v>
      </c>
      <c r="AW160" s="14" t="s">
        <v>38</v>
      </c>
      <c r="AX160" s="14" t="s">
        <v>76</v>
      </c>
      <c r="AY160" s="255" t="s">
        <v>214</v>
      </c>
    </row>
    <row r="161" s="14" customFormat="1">
      <c r="A161" s="14"/>
      <c r="B161" s="245"/>
      <c r="C161" s="246"/>
      <c r="D161" s="236" t="s">
        <v>225</v>
      </c>
      <c r="E161" s="247" t="s">
        <v>32</v>
      </c>
      <c r="F161" s="248" t="s">
        <v>1714</v>
      </c>
      <c r="G161" s="246"/>
      <c r="H161" s="249">
        <v>7.5599999999999996</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76</v>
      </c>
      <c r="AY161" s="255" t="s">
        <v>214</v>
      </c>
    </row>
    <row r="162" s="13" customFormat="1">
      <c r="A162" s="13"/>
      <c r="B162" s="234"/>
      <c r="C162" s="235"/>
      <c r="D162" s="236" t="s">
        <v>225</v>
      </c>
      <c r="E162" s="237" t="s">
        <v>32</v>
      </c>
      <c r="F162" s="238" t="s">
        <v>914</v>
      </c>
      <c r="G162" s="235"/>
      <c r="H162" s="237" t="s">
        <v>32</v>
      </c>
      <c r="I162" s="239"/>
      <c r="J162" s="235"/>
      <c r="K162" s="235"/>
      <c r="L162" s="240"/>
      <c r="M162" s="241"/>
      <c r="N162" s="242"/>
      <c r="O162" s="242"/>
      <c r="P162" s="242"/>
      <c r="Q162" s="242"/>
      <c r="R162" s="242"/>
      <c r="S162" s="242"/>
      <c r="T162" s="243"/>
      <c r="U162" s="13"/>
      <c r="V162" s="13"/>
      <c r="W162" s="13"/>
      <c r="X162" s="13"/>
      <c r="Y162" s="13"/>
      <c r="Z162" s="13"/>
      <c r="AA162" s="13"/>
      <c r="AB162" s="13"/>
      <c r="AC162" s="13"/>
      <c r="AD162" s="13"/>
      <c r="AE162" s="13"/>
      <c r="AT162" s="244" t="s">
        <v>225</v>
      </c>
      <c r="AU162" s="244" t="s">
        <v>85</v>
      </c>
      <c r="AV162" s="13" t="s">
        <v>83</v>
      </c>
      <c r="AW162" s="13" t="s">
        <v>38</v>
      </c>
      <c r="AX162" s="13" t="s">
        <v>76</v>
      </c>
      <c r="AY162" s="244" t="s">
        <v>214</v>
      </c>
    </row>
    <row r="163" s="14" customFormat="1">
      <c r="A163" s="14"/>
      <c r="B163" s="245"/>
      <c r="C163" s="246"/>
      <c r="D163" s="236" t="s">
        <v>225</v>
      </c>
      <c r="E163" s="247" t="s">
        <v>32</v>
      </c>
      <c r="F163" s="248" t="s">
        <v>1715</v>
      </c>
      <c r="G163" s="246"/>
      <c r="H163" s="249">
        <v>8.9100000000000001</v>
      </c>
      <c r="I163" s="250"/>
      <c r="J163" s="246"/>
      <c r="K163" s="246"/>
      <c r="L163" s="251"/>
      <c r="M163" s="252"/>
      <c r="N163" s="253"/>
      <c r="O163" s="253"/>
      <c r="P163" s="253"/>
      <c r="Q163" s="253"/>
      <c r="R163" s="253"/>
      <c r="S163" s="253"/>
      <c r="T163" s="254"/>
      <c r="U163" s="14"/>
      <c r="V163" s="14"/>
      <c r="W163" s="14"/>
      <c r="X163" s="14"/>
      <c r="Y163" s="14"/>
      <c r="Z163" s="14"/>
      <c r="AA163" s="14"/>
      <c r="AB163" s="14"/>
      <c r="AC163" s="14"/>
      <c r="AD163" s="14"/>
      <c r="AE163" s="14"/>
      <c r="AT163" s="255" t="s">
        <v>225</v>
      </c>
      <c r="AU163" s="255" t="s">
        <v>85</v>
      </c>
      <c r="AV163" s="14" t="s">
        <v>85</v>
      </c>
      <c r="AW163" s="14" t="s">
        <v>38</v>
      </c>
      <c r="AX163" s="14" t="s">
        <v>76</v>
      </c>
      <c r="AY163" s="255" t="s">
        <v>214</v>
      </c>
    </row>
    <row r="164" s="14" customFormat="1">
      <c r="A164" s="14"/>
      <c r="B164" s="245"/>
      <c r="C164" s="246"/>
      <c r="D164" s="236" t="s">
        <v>225</v>
      </c>
      <c r="E164" s="247" t="s">
        <v>32</v>
      </c>
      <c r="F164" s="248" t="s">
        <v>1716</v>
      </c>
      <c r="G164" s="246"/>
      <c r="H164" s="249">
        <v>1.0800000000000001</v>
      </c>
      <c r="I164" s="250"/>
      <c r="J164" s="246"/>
      <c r="K164" s="246"/>
      <c r="L164" s="251"/>
      <c r="M164" s="252"/>
      <c r="N164" s="253"/>
      <c r="O164" s="253"/>
      <c r="P164" s="253"/>
      <c r="Q164" s="253"/>
      <c r="R164" s="253"/>
      <c r="S164" s="253"/>
      <c r="T164" s="254"/>
      <c r="U164" s="14"/>
      <c r="V164" s="14"/>
      <c r="W164" s="14"/>
      <c r="X164" s="14"/>
      <c r="Y164" s="14"/>
      <c r="Z164" s="14"/>
      <c r="AA164" s="14"/>
      <c r="AB164" s="14"/>
      <c r="AC164" s="14"/>
      <c r="AD164" s="14"/>
      <c r="AE164" s="14"/>
      <c r="AT164" s="255" t="s">
        <v>225</v>
      </c>
      <c r="AU164" s="255" t="s">
        <v>85</v>
      </c>
      <c r="AV164" s="14" t="s">
        <v>85</v>
      </c>
      <c r="AW164" s="14" t="s">
        <v>38</v>
      </c>
      <c r="AX164" s="14" t="s">
        <v>76</v>
      </c>
      <c r="AY164" s="255" t="s">
        <v>214</v>
      </c>
    </row>
    <row r="165" s="14" customFormat="1">
      <c r="A165" s="14"/>
      <c r="B165" s="245"/>
      <c r="C165" s="246"/>
      <c r="D165" s="236" t="s">
        <v>225</v>
      </c>
      <c r="E165" s="247" t="s">
        <v>32</v>
      </c>
      <c r="F165" s="248" t="s">
        <v>1717</v>
      </c>
      <c r="G165" s="246"/>
      <c r="H165" s="249">
        <v>6.4800000000000004</v>
      </c>
      <c r="I165" s="250"/>
      <c r="J165" s="246"/>
      <c r="K165" s="246"/>
      <c r="L165" s="251"/>
      <c r="M165" s="252"/>
      <c r="N165" s="253"/>
      <c r="O165" s="253"/>
      <c r="P165" s="253"/>
      <c r="Q165" s="253"/>
      <c r="R165" s="253"/>
      <c r="S165" s="253"/>
      <c r="T165" s="254"/>
      <c r="U165" s="14"/>
      <c r="V165" s="14"/>
      <c r="W165" s="14"/>
      <c r="X165" s="14"/>
      <c r="Y165" s="14"/>
      <c r="Z165" s="14"/>
      <c r="AA165" s="14"/>
      <c r="AB165" s="14"/>
      <c r="AC165" s="14"/>
      <c r="AD165" s="14"/>
      <c r="AE165" s="14"/>
      <c r="AT165" s="255" t="s">
        <v>225</v>
      </c>
      <c r="AU165" s="255" t="s">
        <v>85</v>
      </c>
      <c r="AV165" s="14" t="s">
        <v>85</v>
      </c>
      <c r="AW165" s="14" t="s">
        <v>38</v>
      </c>
      <c r="AX165" s="14" t="s">
        <v>76</v>
      </c>
      <c r="AY165" s="255" t="s">
        <v>214</v>
      </c>
    </row>
    <row r="166" s="15" customFormat="1">
      <c r="A166" s="15"/>
      <c r="B166" s="256"/>
      <c r="C166" s="257"/>
      <c r="D166" s="236" t="s">
        <v>225</v>
      </c>
      <c r="E166" s="258" t="s">
        <v>32</v>
      </c>
      <c r="F166" s="259" t="s">
        <v>256</v>
      </c>
      <c r="G166" s="257"/>
      <c r="H166" s="260">
        <v>49.409999999999997</v>
      </c>
      <c r="I166" s="261"/>
      <c r="J166" s="257"/>
      <c r="K166" s="257"/>
      <c r="L166" s="262"/>
      <c r="M166" s="263"/>
      <c r="N166" s="264"/>
      <c r="O166" s="264"/>
      <c r="P166" s="264"/>
      <c r="Q166" s="264"/>
      <c r="R166" s="264"/>
      <c r="S166" s="264"/>
      <c r="T166" s="265"/>
      <c r="U166" s="15"/>
      <c r="V166" s="15"/>
      <c r="W166" s="15"/>
      <c r="X166" s="15"/>
      <c r="Y166" s="15"/>
      <c r="Z166" s="15"/>
      <c r="AA166" s="15"/>
      <c r="AB166" s="15"/>
      <c r="AC166" s="15"/>
      <c r="AD166" s="15"/>
      <c r="AE166" s="15"/>
      <c r="AT166" s="266" t="s">
        <v>225</v>
      </c>
      <c r="AU166" s="266" t="s">
        <v>85</v>
      </c>
      <c r="AV166" s="15" t="s">
        <v>215</v>
      </c>
      <c r="AW166" s="15" t="s">
        <v>38</v>
      </c>
      <c r="AX166" s="15" t="s">
        <v>83</v>
      </c>
      <c r="AY166" s="266" t="s">
        <v>214</v>
      </c>
    </row>
    <row r="167" s="2" customFormat="1" ht="33" customHeight="1">
      <c r="A167" s="42"/>
      <c r="B167" s="43"/>
      <c r="C167" s="216" t="s">
        <v>246</v>
      </c>
      <c r="D167" s="216" t="s">
        <v>217</v>
      </c>
      <c r="E167" s="217" t="s">
        <v>1718</v>
      </c>
      <c r="F167" s="218" t="s">
        <v>1719</v>
      </c>
      <c r="G167" s="219" t="s">
        <v>230</v>
      </c>
      <c r="H167" s="220">
        <v>12.300000000000001</v>
      </c>
      <c r="I167" s="221"/>
      <c r="J167" s="222">
        <f>ROUND(I167*H167,2)</f>
        <v>0</v>
      </c>
      <c r="K167" s="218" t="s">
        <v>221</v>
      </c>
      <c r="L167" s="48"/>
      <c r="M167" s="223" t="s">
        <v>32</v>
      </c>
      <c r="N167" s="224" t="s">
        <v>47</v>
      </c>
      <c r="O167" s="88"/>
      <c r="P167" s="225">
        <f>O167*H167</f>
        <v>0</v>
      </c>
      <c r="Q167" s="225">
        <v>0</v>
      </c>
      <c r="R167" s="225">
        <f>Q167*H167</f>
        <v>0</v>
      </c>
      <c r="S167" s="225">
        <v>0.072999999999999995</v>
      </c>
      <c r="T167" s="226">
        <f>S167*H167</f>
        <v>0.89790000000000003</v>
      </c>
      <c r="U167" s="42"/>
      <c r="V167" s="42"/>
      <c r="W167" s="42"/>
      <c r="X167" s="42"/>
      <c r="Y167" s="42"/>
      <c r="Z167" s="42"/>
      <c r="AA167" s="42"/>
      <c r="AB167" s="42"/>
      <c r="AC167" s="42"/>
      <c r="AD167" s="42"/>
      <c r="AE167" s="42"/>
      <c r="AR167" s="227" t="s">
        <v>215</v>
      </c>
      <c r="AT167" s="227" t="s">
        <v>217</v>
      </c>
      <c r="AU167" s="227" t="s">
        <v>85</v>
      </c>
      <c r="AY167" s="20" t="s">
        <v>214</v>
      </c>
      <c r="BE167" s="228">
        <f>IF(N167="základní",J167,0)</f>
        <v>0</v>
      </c>
      <c r="BF167" s="228">
        <f>IF(N167="snížená",J167,0)</f>
        <v>0</v>
      </c>
      <c r="BG167" s="228">
        <f>IF(N167="zákl. přenesená",J167,0)</f>
        <v>0</v>
      </c>
      <c r="BH167" s="228">
        <f>IF(N167="sníž. přenesená",J167,0)</f>
        <v>0</v>
      </c>
      <c r="BI167" s="228">
        <f>IF(N167="nulová",J167,0)</f>
        <v>0</v>
      </c>
      <c r="BJ167" s="20" t="s">
        <v>83</v>
      </c>
      <c r="BK167" s="228">
        <f>ROUND(I167*H167,2)</f>
        <v>0</v>
      </c>
      <c r="BL167" s="20" t="s">
        <v>215</v>
      </c>
      <c r="BM167" s="227" t="s">
        <v>1720</v>
      </c>
    </row>
    <row r="168" s="2" customFormat="1">
      <c r="A168" s="42"/>
      <c r="B168" s="43"/>
      <c r="C168" s="44"/>
      <c r="D168" s="229" t="s">
        <v>223</v>
      </c>
      <c r="E168" s="44"/>
      <c r="F168" s="230" t="s">
        <v>1721</v>
      </c>
      <c r="G168" s="44"/>
      <c r="H168" s="44"/>
      <c r="I168" s="231"/>
      <c r="J168" s="44"/>
      <c r="K168" s="44"/>
      <c r="L168" s="48"/>
      <c r="M168" s="232"/>
      <c r="N168" s="233"/>
      <c r="O168" s="88"/>
      <c r="P168" s="88"/>
      <c r="Q168" s="88"/>
      <c r="R168" s="88"/>
      <c r="S168" s="88"/>
      <c r="T168" s="89"/>
      <c r="U168" s="42"/>
      <c r="V168" s="42"/>
      <c r="W168" s="42"/>
      <c r="X168" s="42"/>
      <c r="Y168" s="42"/>
      <c r="Z168" s="42"/>
      <c r="AA168" s="42"/>
      <c r="AB168" s="42"/>
      <c r="AC168" s="42"/>
      <c r="AD168" s="42"/>
      <c r="AE168" s="42"/>
      <c r="AT168" s="20" t="s">
        <v>223</v>
      </c>
      <c r="AU168" s="20" t="s">
        <v>85</v>
      </c>
    </row>
    <row r="169" s="14" customFormat="1">
      <c r="A169" s="14"/>
      <c r="B169" s="245"/>
      <c r="C169" s="246"/>
      <c r="D169" s="236" t="s">
        <v>225</v>
      </c>
      <c r="E169" s="247" t="s">
        <v>32</v>
      </c>
      <c r="F169" s="248" t="s">
        <v>1722</v>
      </c>
      <c r="G169" s="246"/>
      <c r="H169" s="249">
        <v>10.5</v>
      </c>
      <c r="I169" s="250"/>
      <c r="J169" s="246"/>
      <c r="K169" s="246"/>
      <c r="L169" s="251"/>
      <c r="M169" s="252"/>
      <c r="N169" s="253"/>
      <c r="O169" s="253"/>
      <c r="P169" s="253"/>
      <c r="Q169" s="253"/>
      <c r="R169" s="253"/>
      <c r="S169" s="253"/>
      <c r="T169" s="254"/>
      <c r="U169" s="14"/>
      <c r="V169" s="14"/>
      <c r="W169" s="14"/>
      <c r="X169" s="14"/>
      <c r="Y169" s="14"/>
      <c r="Z169" s="14"/>
      <c r="AA169" s="14"/>
      <c r="AB169" s="14"/>
      <c r="AC169" s="14"/>
      <c r="AD169" s="14"/>
      <c r="AE169" s="14"/>
      <c r="AT169" s="255" t="s">
        <v>225</v>
      </c>
      <c r="AU169" s="255" t="s">
        <v>85</v>
      </c>
      <c r="AV169" s="14" t="s">
        <v>85</v>
      </c>
      <c r="AW169" s="14" t="s">
        <v>38</v>
      </c>
      <c r="AX169" s="14" t="s">
        <v>76</v>
      </c>
      <c r="AY169" s="255" t="s">
        <v>214</v>
      </c>
    </row>
    <row r="170" s="14" customFormat="1">
      <c r="A170" s="14"/>
      <c r="B170" s="245"/>
      <c r="C170" s="246"/>
      <c r="D170" s="236" t="s">
        <v>225</v>
      </c>
      <c r="E170" s="247" t="s">
        <v>32</v>
      </c>
      <c r="F170" s="248" t="s">
        <v>1723</v>
      </c>
      <c r="G170" s="246"/>
      <c r="H170" s="249">
        <v>1.8</v>
      </c>
      <c r="I170" s="250"/>
      <c r="J170" s="246"/>
      <c r="K170" s="246"/>
      <c r="L170" s="251"/>
      <c r="M170" s="252"/>
      <c r="N170" s="253"/>
      <c r="O170" s="253"/>
      <c r="P170" s="253"/>
      <c r="Q170" s="253"/>
      <c r="R170" s="253"/>
      <c r="S170" s="253"/>
      <c r="T170" s="254"/>
      <c r="U170" s="14"/>
      <c r="V170" s="14"/>
      <c r="W170" s="14"/>
      <c r="X170" s="14"/>
      <c r="Y170" s="14"/>
      <c r="Z170" s="14"/>
      <c r="AA170" s="14"/>
      <c r="AB170" s="14"/>
      <c r="AC170" s="14"/>
      <c r="AD170" s="14"/>
      <c r="AE170" s="14"/>
      <c r="AT170" s="255" t="s">
        <v>225</v>
      </c>
      <c r="AU170" s="255" t="s">
        <v>85</v>
      </c>
      <c r="AV170" s="14" t="s">
        <v>85</v>
      </c>
      <c r="AW170" s="14" t="s">
        <v>38</v>
      </c>
      <c r="AX170" s="14" t="s">
        <v>76</v>
      </c>
      <c r="AY170" s="255" t="s">
        <v>214</v>
      </c>
    </row>
    <row r="171" s="15" customFormat="1">
      <c r="A171" s="15"/>
      <c r="B171" s="256"/>
      <c r="C171" s="257"/>
      <c r="D171" s="236" t="s">
        <v>225</v>
      </c>
      <c r="E171" s="258" t="s">
        <v>32</v>
      </c>
      <c r="F171" s="259" t="s">
        <v>256</v>
      </c>
      <c r="G171" s="257"/>
      <c r="H171" s="260">
        <v>12.300000000000001</v>
      </c>
      <c r="I171" s="261"/>
      <c r="J171" s="257"/>
      <c r="K171" s="257"/>
      <c r="L171" s="262"/>
      <c r="M171" s="263"/>
      <c r="N171" s="264"/>
      <c r="O171" s="264"/>
      <c r="P171" s="264"/>
      <c r="Q171" s="264"/>
      <c r="R171" s="264"/>
      <c r="S171" s="264"/>
      <c r="T171" s="265"/>
      <c r="U171" s="15"/>
      <c r="V171" s="15"/>
      <c r="W171" s="15"/>
      <c r="X171" s="15"/>
      <c r="Y171" s="15"/>
      <c r="Z171" s="15"/>
      <c r="AA171" s="15"/>
      <c r="AB171" s="15"/>
      <c r="AC171" s="15"/>
      <c r="AD171" s="15"/>
      <c r="AE171" s="15"/>
      <c r="AT171" s="266" t="s">
        <v>225</v>
      </c>
      <c r="AU171" s="266" t="s">
        <v>85</v>
      </c>
      <c r="AV171" s="15" t="s">
        <v>215</v>
      </c>
      <c r="AW171" s="15" t="s">
        <v>38</v>
      </c>
      <c r="AX171" s="15" t="s">
        <v>83</v>
      </c>
      <c r="AY171" s="266" t="s">
        <v>214</v>
      </c>
    </row>
    <row r="172" s="2" customFormat="1" ht="33" customHeight="1">
      <c r="A172" s="42"/>
      <c r="B172" s="43"/>
      <c r="C172" s="216" t="s">
        <v>244</v>
      </c>
      <c r="D172" s="216" t="s">
        <v>217</v>
      </c>
      <c r="E172" s="217" t="s">
        <v>1724</v>
      </c>
      <c r="F172" s="218" t="s">
        <v>1725</v>
      </c>
      <c r="G172" s="219" t="s">
        <v>230</v>
      </c>
      <c r="H172" s="220">
        <v>50.520000000000003</v>
      </c>
      <c r="I172" s="221"/>
      <c r="J172" s="222">
        <f>ROUND(I172*H172,2)</f>
        <v>0</v>
      </c>
      <c r="K172" s="218" t="s">
        <v>221</v>
      </c>
      <c r="L172" s="48"/>
      <c r="M172" s="223" t="s">
        <v>32</v>
      </c>
      <c r="N172" s="224" t="s">
        <v>47</v>
      </c>
      <c r="O172" s="88"/>
      <c r="P172" s="225">
        <f>O172*H172</f>
        <v>0</v>
      </c>
      <c r="Q172" s="225">
        <v>0</v>
      </c>
      <c r="R172" s="225">
        <f>Q172*H172</f>
        <v>0</v>
      </c>
      <c r="S172" s="225">
        <v>0.058999999999999997</v>
      </c>
      <c r="T172" s="226">
        <f>S172*H172</f>
        <v>2.98068</v>
      </c>
      <c r="U172" s="42"/>
      <c r="V172" s="42"/>
      <c r="W172" s="42"/>
      <c r="X172" s="42"/>
      <c r="Y172" s="42"/>
      <c r="Z172" s="42"/>
      <c r="AA172" s="42"/>
      <c r="AB172" s="42"/>
      <c r="AC172" s="42"/>
      <c r="AD172" s="42"/>
      <c r="AE172" s="42"/>
      <c r="AR172" s="227" t="s">
        <v>215</v>
      </c>
      <c r="AT172" s="227" t="s">
        <v>217</v>
      </c>
      <c r="AU172" s="227" t="s">
        <v>85</v>
      </c>
      <c r="AY172" s="20" t="s">
        <v>214</v>
      </c>
      <c r="BE172" s="228">
        <f>IF(N172="základní",J172,0)</f>
        <v>0</v>
      </c>
      <c r="BF172" s="228">
        <f>IF(N172="snížená",J172,0)</f>
        <v>0</v>
      </c>
      <c r="BG172" s="228">
        <f>IF(N172="zákl. přenesená",J172,0)</f>
        <v>0</v>
      </c>
      <c r="BH172" s="228">
        <f>IF(N172="sníž. přenesená",J172,0)</f>
        <v>0</v>
      </c>
      <c r="BI172" s="228">
        <f>IF(N172="nulová",J172,0)</f>
        <v>0</v>
      </c>
      <c r="BJ172" s="20" t="s">
        <v>83</v>
      </c>
      <c r="BK172" s="228">
        <f>ROUND(I172*H172,2)</f>
        <v>0</v>
      </c>
      <c r="BL172" s="20" t="s">
        <v>215</v>
      </c>
      <c r="BM172" s="227" t="s">
        <v>1726</v>
      </c>
    </row>
    <row r="173" s="2" customFormat="1">
      <c r="A173" s="42"/>
      <c r="B173" s="43"/>
      <c r="C173" s="44"/>
      <c r="D173" s="229" t="s">
        <v>223</v>
      </c>
      <c r="E173" s="44"/>
      <c r="F173" s="230" t="s">
        <v>1727</v>
      </c>
      <c r="G173" s="44"/>
      <c r="H173" s="44"/>
      <c r="I173" s="231"/>
      <c r="J173" s="44"/>
      <c r="K173" s="44"/>
      <c r="L173" s="48"/>
      <c r="M173" s="232"/>
      <c r="N173" s="233"/>
      <c r="O173" s="88"/>
      <c r="P173" s="88"/>
      <c r="Q173" s="88"/>
      <c r="R173" s="88"/>
      <c r="S173" s="88"/>
      <c r="T173" s="89"/>
      <c r="U173" s="42"/>
      <c r="V173" s="42"/>
      <c r="W173" s="42"/>
      <c r="X173" s="42"/>
      <c r="Y173" s="42"/>
      <c r="Z173" s="42"/>
      <c r="AA173" s="42"/>
      <c r="AB173" s="42"/>
      <c r="AC173" s="42"/>
      <c r="AD173" s="42"/>
      <c r="AE173" s="42"/>
      <c r="AT173" s="20" t="s">
        <v>223</v>
      </c>
      <c r="AU173" s="20" t="s">
        <v>85</v>
      </c>
    </row>
    <row r="174" s="14" customFormat="1">
      <c r="A174" s="14"/>
      <c r="B174" s="245"/>
      <c r="C174" s="246"/>
      <c r="D174" s="236" t="s">
        <v>225</v>
      </c>
      <c r="E174" s="247" t="s">
        <v>32</v>
      </c>
      <c r="F174" s="248" t="s">
        <v>1728</v>
      </c>
      <c r="G174" s="246"/>
      <c r="H174" s="249">
        <v>22.5</v>
      </c>
      <c r="I174" s="250"/>
      <c r="J174" s="246"/>
      <c r="K174" s="246"/>
      <c r="L174" s="251"/>
      <c r="M174" s="252"/>
      <c r="N174" s="253"/>
      <c r="O174" s="253"/>
      <c r="P174" s="253"/>
      <c r="Q174" s="253"/>
      <c r="R174" s="253"/>
      <c r="S174" s="253"/>
      <c r="T174" s="254"/>
      <c r="U174" s="14"/>
      <c r="V174" s="14"/>
      <c r="W174" s="14"/>
      <c r="X174" s="14"/>
      <c r="Y174" s="14"/>
      <c r="Z174" s="14"/>
      <c r="AA174" s="14"/>
      <c r="AB174" s="14"/>
      <c r="AC174" s="14"/>
      <c r="AD174" s="14"/>
      <c r="AE174" s="14"/>
      <c r="AT174" s="255" t="s">
        <v>225</v>
      </c>
      <c r="AU174" s="255" t="s">
        <v>85</v>
      </c>
      <c r="AV174" s="14" t="s">
        <v>85</v>
      </c>
      <c r="AW174" s="14" t="s">
        <v>38</v>
      </c>
      <c r="AX174" s="14" t="s">
        <v>76</v>
      </c>
      <c r="AY174" s="255" t="s">
        <v>214</v>
      </c>
    </row>
    <row r="175" s="14" customFormat="1">
      <c r="A175" s="14"/>
      <c r="B175" s="245"/>
      <c r="C175" s="246"/>
      <c r="D175" s="236" t="s">
        <v>225</v>
      </c>
      <c r="E175" s="247" t="s">
        <v>32</v>
      </c>
      <c r="F175" s="248" t="s">
        <v>1729</v>
      </c>
      <c r="G175" s="246"/>
      <c r="H175" s="249">
        <v>17.640000000000001</v>
      </c>
      <c r="I175" s="250"/>
      <c r="J175" s="246"/>
      <c r="K175" s="246"/>
      <c r="L175" s="251"/>
      <c r="M175" s="252"/>
      <c r="N175" s="253"/>
      <c r="O175" s="253"/>
      <c r="P175" s="253"/>
      <c r="Q175" s="253"/>
      <c r="R175" s="253"/>
      <c r="S175" s="253"/>
      <c r="T175" s="254"/>
      <c r="U175" s="14"/>
      <c r="V175" s="14"/>
      <c r="W175" s="14"/>
      <c r="X175" s="14"/>
      <c r="Y175" s="14"/>
      <c r="Z175" s="14"/>
      <c r="AA175" s="14"/>
      <c r="AB175" s="14"/>
      <c r="AC175" s="14"/>
      <c r="AD175" s="14"/>
      <c r="AE175" s="14"/>
      <c r="AT175" s="255" t="s">
        <v>225</v>
      </c>
      <c r="AU175" s="255" t="s">
        <v>85</v>
      </c>
      <c r="AV175" s="14" t="s">
        <v>85</v>
      </c>
      <c r="AW175" s="14" t="s">
        <v>38</v>
      </c>
      <c r="AX175" s="14" t="s">
        <v>76</v>
      </c>
      <c r="AY175" s="255" t="s">
        <v>214</v>
      </c>
    </row>
    <row r="176" s="14" customFormat="1">
      <c r="A176" s="14"/>
      <c r="B176" s="245"/>
      <c r="C176" s="246"/>
      <c r="D176" s="236" t="s">
        <v>225</v>
      </c>
      <c r="E176" s="247" t="s">
        <v>32</v>
      </c>
      <c r="F176" s="248" t="s">
        <v>1730</v>
      </c>
      <c r="G176" s="246"/>
      <c r="H176" s="249">
        <v>8.6400000000000006</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38</v>
      </c>
      <c r="AX176" s="14" t="s">
        <v>76</v>
      </c>
      <c r="AY176" s="255" t="s">
        <v>214</v>
      </c>
    </row>
    <row r="177" s="14" customFormat="1">
      <c r="A177" s="14"/>
      <c r="B177" s="245"/>
      <c r="C177" s="246"/>
      <c r="D177" s="236" t="s">
        <v>225</v>
      </c>
      <c r="E177" s="247" t="s">
        <v>32</v>
      </c>
      <c r="F177" s="248" t="s">
        <v>1731</v>
      </c>
      <c r="G177" s="246"/>
      <c r="H177" s="249">
        <v>1.74</v>
      </c>
      <c r="I177" s="250"/>
      <c r="J177" s="246"/>
      <c r="K177" s="246"/>
      <c r="L177" s="251"/>
      <c r="M177" s="252"/>
      <c r="N177" s="253"/>
      <c r="O177" s="253"/>
      <c r="P177" s="253"/>
      <c r="Q177" s="253"/>
      <c r="R177" s="253"/>
      <c r="S177" s="253"/>
      <c r="T177" s="254"/>
      <c r="U177" s="14"/>
      <c r="V177" s="14"/>
      <c r="W177" s="14"/>
      <c r="X177" s="14"/>
      <c r="Y177" s="14"/>
      <c r="Z177" s="14"/>
      <c r="AA177" s="14"/>
      <c r="AB177" s="14"/>
      <c r="AC177" s="14"/>
      <c r="AD177" s="14"/>
      <c r="AE177" s="14"/>
      <c r="AT177" s="255" t="s">
        <v>225</v>
      </c>
      <c r="AU177" s="255" t="s">
        <v>85</v>
      </c>
      <c r="AV177" s="14" t="s">
        <v>85</v>
      </c>
      <c r="AW177" s="14" t="s">
        <v>38</v>
      </c>
      <c r="AX177" s="14" t="s">
        <v>76</v>
      </c>
      <c r="AY177" s="255" t="s">
        <v>214</v>
      </c>
    </row>
    <row r="178" s="15" customFormat="1">
      <c r="A178" s="15"/>
      <c r="B178" s="256"/>
      <c r="C178" s="257"/>
      <c r="D178" s="236" t="s">
        <v>225</v>
      </c>
      <c r="E178" s="258" t="s">
        <v>32</v>
      </c>
      <c r="F178" s="259" t="s">
        <v>256</v>
      </c>
      <c r="G178" s="257"/>
      <c r="H178" s="260">
        <v>50.520000000000003</v>
      </c>
      <c r="I178" s="261"/>
      <c r="J178" s="257"/>
      <c r="K178" s="257"/>
      <c r="L178" s="262"/>
      <c r="M178" s="263"/>
      <c r="N178" s="264"/>
      <c r="O178" s="264"/>
      <c r="P178" s="264"/>
      <c r="Q178" s="264"/>
      <c r="R178" s="264"/>
      <c r="S178" s="264"/>
      <c r="T178" s="265"/>
      <c r="U178" s="15"/>
      <c r="V178" s="15"/>
      <c r="W178" s="15"/>
      <c r="X178" s="15"/>
      <c r="Y178" s="15"/>
      <c r="Z178" s="15"/>
      <c r="AA178" s="15"/>
      <c r="AB178" s="15"/>
      <c r="AC178" s="15"/>
      <c r="AD178" s="15"/>
      <c r="AE178" s="15"/>
      <c r="AT178" s="266" t="s">
        <v>225</v>
      </c>
      <c r="AU178" s="266" t="s">
        <v>85</v>
      </c>
      <c r="AV178" s="15" t="s">
        <v>215</v>
      </c>
      <c r="AW178" s="15" t="s">
        <v>38</v>
      </c>
      <c r="AX178" s="15" t="s">
        <v>83</v>
      </c>
      <c r="AY178" s="266" t="s">
        <v>214</v>
      </c>
    </row>
    <row r="179" s="2" customFormat="1" ht="33" customHeight="1">
      <c r="A179" s="42"/>
      <c r="B179" s="43"/>
      <c r="C179" s="216" t="s">
        <v>261</v>
      </c>
      <c r="D179" s="216" t="s">
        <v>217</v>
      </c>
      <c r="E179" s="217" t="s">
        <v>1732</v>
      </c>
      <c r="F179" s="218" t="s">
        <v>1733</v>
      </c>
      <c r="G179" s="219" t="s">
        <v>230</v>
      </c>
      <c r="H179" s="220">
        <v>116.925</v>
      </c>
      <c r="I179" s="221"/>
      <c r="J179" s="222">
        <f>ROUND(I179*H179,2)</f>
        <v>0</v>
      </c>
      <c r="K179" s="218" t="s">
        <v>221</v>
      </c>
      <c r="L179" s="48"/>
      <c r="M179" s="223" t="s">
        <v>32</v>
      </c>
      <c r="N179" s="224" t="s">
        <v>47</v>
      </c>
      <c r="O179" s="88"/>
      <c r="P179" s="225">
        <f>O179*H179</f>
        <v>0</v>
      </c>
      <c r="Q179" s="225">
        <v>0</v>
      </c>
      <c r="R179" s="225">
        <f>Q179*H179</f>
        <v>0</v>
      </c>
      <c r="S179" s="225">
        <v>0.050999999999999997</v>
      </c>
      <c r="T179" s="226">
        <f>S179*H179</f>
        <v>5.9631749999999997</v>
      </c>
      <c r="U179" s="42"/>
      <c r="V179" s="42"/>
      <c r="W179" s="42"/>
      <c r="X179" s="42"/>
      <c r="Y179" s="42"/>
      <c r="Z179" s="42"/>
      <c r="AA179" s="42"/>
      <c r="AB179" s="42"/>
      <c r="AC179" s="42"/>
      <c r="AD179" s="42"/>
      <c r="AE179" s="42"/>
      <c r="AR179" s="227" t="s">
        <v>215</v>
      </c>
      <c r="AT179" s="227" t="s">
        <v>217</v>
      </c>
      <c r="AU179" s="227" t="s">
        <v>85</v>
      </c>
      <c r="AY179" s="20" t="s">
        <v>214</v>
      </c>
      <c r="BE179" s="228">
        <f>IF(N179="základní",J179,0)</f>
        <v>0</v>
      </c>
      <c r="BF179" s="228">
        <f>IF(N179="snížená",J179,0)</f>
        <v>0</v>
      </c>
      <c r="BG179" s="228">
        <f>IF(N179="zákl. přenesená",J179,0)</f>
        <v>0</v>
      </c>
      <c r="BH179" s="228">
        <f>IF(N179="sníž. přenesená",J179,0)</f>
        <v>0</v>
      </c>
      <c r="BI179" s="228">
        <f>IF(N179="nulová",J179,0)</f>
        <v>0</v>
      </c>
      <c r="BJ179" s="20" t="s">
        <v>83</v>
      </c>
      <c r="BK179" s="228">
        <f>ROUND(I179*H179,2)</f>
        <v>0</v>
      </c>
      <c r="BL179" s="20" t="s">
        <v>215</v>
      </c>
      <c r="BM179" s="227" t="s">
        <v>1734</v>
      </c>
    </row>
    <row r="180" s="2" customFormat="1">
      <c r="A180" s="42"/>
      <c r="B180" s="43"/>
      <c r="C180" s="44"/>
      <c r="D180" s="229" t="s">
        <v>223</v>
      </c>
      <c r="E180" s="44"/>
      <c r="F180" s="230" t="s">
        <v>1735</v>
      </c>
      <c r="G180" s="44"/>
      <c r="H180" s="44"/>
      <c r="I180" s="231"/>
      <c r="J180" s="44"/>
      <c r="K180" s="44"/>
      <c r="L180" s="48"/>
      <c r="M180" s="232"/>
      <c r="N180" s="233"/>
      <c r="O180" s="88"/>
      <c r="P180" s="88"/>
      <c r="Q180" s="88"/>
      <c r="R180" s="88"/>
      <c r="S180" s="88"/>
      <c r="T180" s="89"/>
      <c r="U180" s="42"/>
      <c r="V180" s="42"/>
      <c r="W180" s="42"/>
      <c r="X180" s="42"/>
      <c r="Y180" s="42"/>
      <c r="Z180" s="42"/>
      <c r="AA180" s="42"/>
      <c r="AB180" s="42"/>
      <c r="AC180" s="42"/>
      <c r="AD180" s="42"/>
      <c r="AE180" s="42"/>
      <c r="AT180" s="20" t="s">
        <v>223</v>
      </c>
      <c r="AU180" s="20" t="s">
        <v>85</v>
      </c>
    </row>
    <row r="181" s="14" customFormat="1">
      <c r="A181" s="14"/>
      <c r="B181" s="245"/>
      <c r="C181" s="246"/>
      <c r="D181" s="236" t="s">
        <v>225</v>
      </c>
      <c r="E181" s="247" t="s">
        <v>32</v>
      </c>
      <c r="F181" s="248" t="s">
        <v>1736</v>
      </c>
      <c r="G181" s="246"/>
      <c r="H181" s="249">
        <v>14.4</v>
      </c>
      <c r="I181" s="250"/>
      <c r="J181" s="246"/>
      <c r="K181" s="246"/>
      <c r="L181" s="251"/>
      <c r="M181" s="252"/>
      <c r="N181" s="253"/>
      <c r="O181" s="253"/>
      <c r="P181" s="253"/>
      <c r="Q181" s="253"/>
      <c r="R181" s="253"/>
      <c r="S181" s="253"/>
      <c r="T181" s="254"/>
      <c r="U181" s="14"/>
      <c r="V181" s="14"/>
      <c r="W181" s="14"/>
      <c r="X181" s="14"/>
      <c r="Y181" s="14"/>
      <c r="Z181" s="14"/>
      <c r="AA181" s="14"/>
      <c r="AB181" s="14"/>
      <c r="AC181" s="14"/>
      <c r="AD181" s="14"/>
      <c r="AE181" s="14"/>
      <c r="AT181" s="255" t="s">
        <v>225</v>
      </c>
      <c r="AU181" s="255" t="s">
        <v>85</v>
      </c>
      <c r="AV181" s="14" t="s">
        <v>85</v>
      </c>
      <c r="AW181" s="14" t="s">
        <v>38</v>
      </c>
      <c r="AX181" s="14" t="s">
        <v>76</v>
      </c>
      <c r="AY181" s="255" t="s">
        <v>214</v>
      </c>
    </row>
    <row r="182" s="14" customFormat="1">
      <c r="A182" s="14"/>
      <c r="B182" s="245"/>
      <c r="C182" s="246"/>
      <c r="D182" s="236" t="s">
        <v>225</v>
      </c>
      <c r="E182" s="247" t="s">
        <v>32</v>
      </c>
      <c r="F182" s="248" t="s">
        <v>1737</v>
      </c>
      <c r="G182" s="246"/>
      <c r="H182" s="249">
        <v>42.840000000000003</v>
      </c>
      <c r="I182" s="250"/>
      <c r="J182" s="246"/>
      <c r="K182" s="246"/>
      <c r="L182" s="251"/>
      <c r="M182" s="252"/>
      <c r="N182" s="253"/>
      <c r="O182" s="253"/>
      <c r="P182" s="253"/>
      <c r="Q182" s="253"/>
      <c r="R182" s="253"/>
      <c r="S182" s="253"/>
      <c r="T182" s="254"/>
      <c r="U182" s="14"/>
      <c r="V182" s="14"/>
      <c r="W182" s="14"/>
      <c r="X182" s="14"/>
      <c r="Y182" s="14"/>
      <c r="Z182" s="14"/>
      <c r="AA182" s="14"/>
      <c r="AB182" s="14"/>
      <c r="AC182" s="14"/>
      <c r="AD182" s="14"/>
      <c r="AE182" s="14"/>
      <c r="AT182" s="255" t="s">
        <v>225</v>
      </c>
      <c r="AU182" s="255" t="s">
        <v>85</v>
      </c>
      <c r="AV182" s="14" t="s">
        <v>85</v>
      </c>
      <c r="AW182" s="14" t="s">
        <v>38</v>
      </c>
      <c r="AX182" s="14" t="s">
        <v>76</v>
      </c>
      <c r="AY182" s="255" t="s">
        <v>214</v>
      </c>
    </row>
    <row r="183" s="14" customFormat="1">
      <c r="A183" s="14"/>
      <c r="B183" s="245"/>
      <c r="C183" s="246"/>
      <c r="D183" s="236" t="s">
        <v>225</v>
      </c>
      <c r="E183" s="247" t="s">
        <v>32</v>
      </c>
      <c r="F183" s="248" t="s">
        <v>1738</v>
      </c>
      <c r="G183" s="246"/>
      <c r="H183" s="249">
        <v>25.920000000000002</v>
      </c>
      <c r="I183" s="250"/>
      <c r="J183" s="246"/>
      <c r="K183" s="246"/>
      <c r="L183" s="251"/>
      <c r="M183" s="252"/>
      <c r="N183" s="253"/>
      <c r="O183" s="253"/>
      <c r="P183" s="253"/>
      <c r="Q183" s="253"/>
      <c r="R183" s="253"/>
      <c r="S183" s="253"/>
      <c r="T183" s="254"/>
      <c r="U183" s="14"/>
      <c r="V183" s="14"/>
      <c r="W183" s="14"/>
      <c r="X183" s="14"/>
      <c r="Y183" s="14"/>
      <c r="Z183" s="14"/>
      <c r="AA183" s="14"/>
      <c r="AB183" s="14"/>
      <c r="AC183" s="14"/>
      <c r="AD183" s="14"/>
      <c r="AE183" s="14"/>
      <c r="AT183" s="255" t="s">
        <v>225</v>
      </c>
      <c r="AU183" s="255" t="s">
        <v>85</v>
      </c>
      <c r="AV183" s="14" t="s">
        <v>85</v>
      </c>
      <c r="AW183" s="14" t="s">
        <v>38</v>
      </c>
      <c r="AX183" s="14" t="s">
        <v>76</v>
      </c>
      <c r="AY183" s="255" t="s">
        <v>214</v>
      </c>
    </row>
    <row r="184" s="14" customFormat="1">
      <c r="A184" s="14"/>
      <c r="B184" s="245"/>
      <c r="C184" s="246"/>
      <c r="D184" s="236" t="s">
        <v>225</v>
      </c>
      <c r="E184" s="247" t="s">
        <v>32</v>
      </c>
      <c r="F184" s="248" t="s">
        <v>1739</v>
      </c>
      <c r="G184" s="246"/>
      <c r="H184" s="249">
        <v>10.560000000000001</v>
      </c>
      <c r="I184" s="250"/>
      <c r="J184" s="246"/>
      <c r="K184" s="246"/>
      <c r="L184" s="251"/>
      <c r="M184" s="252"/>
      <c r="N184" s="253"/>
      <c r="O184" s="253"/>
      <c r="P184" s="253"/>
      <c r="Q184" s="253"/>
      <c r="R184" s="253"/>
      <c r="S184" s="253"/>
      <c r="T184" s="254"/>
      <c r="U184" s="14"/>
      <c r="V184" s="14"/>
      <c r="W184" s="14"/>
      <c r="X184" s="14"/>
      <c r="Y184" s="14"/>
      <c r="Z184" s="14"/>
      <c r="AA184" s="14"/>
      <c r="AB184" s="14"/>
      <c r="AC184" s="14"/>
      <c r="AD184" s="14"/>
      <c r="AE184" s="14"/>
      <c r="AT184" s="255" t="s">
        <v>225</v>
      </c>
      <c r="AU184" s="255" t="s">
        <v>85</v>
      </c>
      <c r="AV184" s="14" t="s">
        <v>85</v>
      </c>
      <c r="AW184" s="14" t="s">
        <v>38</v>
      </c>
      <c r="AX184" s="14" t="s">
        <v>76</v>
      </c>
      <c r="AY184" s="255" t="s">
        <v>214</v>
      </c>
    </row>
    <row r="185" s="14" customFormat="1">
      <c r="A185" s="14"/>
      <c r="B185" s="245"/>
      <c r="C185" s="246"/>
      <c r="D185" s="236" t="s">
        <v>225</v>
      </c>
      <c r="E185" s="247" t="s">
        <v>32</v>
      </c>
      <c r="F185" s="248" t="s">
        <v>1740</v>
      </c>
      <c r="G185" s="246"/>
      <c r="H185" s="249">
        <v>23.204999999999998</v>
      </c>
      <c r="I185" s="250"/>
      <c r="J185" s="246"/>
      <c r="K185" s="246"/>
      <c r="L185" s="251"/>
      <c r="M185" s="252"/>
      <c r="N185" s="253"/>
      <c r="O185" s="253"/>
      <c r="P185" s="253"/>
      <c r="Q185" s="253"/>
      <c r="R185" s="253"/>
      <c r="S185" s="253"/>
      <c r="T185" s="254"/>
      <c r="U185" s="14"/>
      <c r="V185" s="14"/>
      <c r="W185" s="14"/>
      <c r="X185" s="14"/>
      <c r="Y185" s="14"/>
      <c r="Z185" s="14"/>
      <c r="AA185" s="14"/>
      <c r="AB185" s="14"/>
      <c r="AC185" s="14"/>
      <c r="AD185" s="14"/>
      <c r="AE185" s="14"/>
      <c r="AT185" s="255" t="s">
        <v>225</v>
      </c>
      <c r="AU185" s="255" t="s">
        <v>85</v>
      </c>
      <c r="AV185" s="14" t="s">
        <v>85</v>
      </c>
      <c r="AW185" s="14" t="s">
        <v>38</v>
      </c>
      <c r="AX185" s="14" t="s">
        <v>76</v>
      </c>
      <c r="AY185" s="255" t="s">
        <v>214</v>
      </c>
    </row>
    <row r="186" s="15" customFormat="1">
      <c r="A186" s="15"/>
      <c r="B186" s="256"/>
      <c r="C186" s="257"/>
      <c r="D186" s="236" t="s">
        <v>225</v>
      </c>
      <c r="E186" s="258" t="s">
        <v>32</v>
      </c>
      <c r="F186" s="259" t="s">
        <v>256</v>
      </c>
      <c r="G186" s="257"/>
      <c r="H186" s="260">
        <v>116.925</v>
      </c>
      <c r="I186" s="261"/>
      <c r="J186" s="257"/>
      <c r="K186" s="257"/>
      <c r="L186" s="262"/>
      <c r="M186" s="263"/>
      <c r="N186" s="264"/>
      <c r="O186" s="264"/>
      <c r="P186" s="264"/>
      <c r="Q186" s="264"/>
      <c r="R186" s="264"/>
      <c r="S186" s="264"/>
      <c r="T186" s="265"/>
      <c r="U186" s="15"/>
      <c r="V186" s="15"/>
      <c r="W186" s="15"/>
      <c r="X186" s="15"/>
      <c r="Y186" s="15"/>
      <c r="Z186" s="15"/>
      <c r="AA186" s="15"/>
      <c r="AB186" s="15"/>
      <c r="AC186" s="15"/>
      <c r="AD186" s="15"/>
      <c r="AE186" s="15"/>
      <c r="AT186" s="266" t="s">
        <v>225</v>
      </c>
      <c r="AU186" s="266" t="s">
        <v>85</v>
      </c>
      <c r="AV186" s="15" t="s">
        <v>215</v>
      </c>
      <c r="AW186" s="15" t="s">
        <v>38</v>
      </c>
      <c r="AX186" s="15" t="s">
        <v>83</v>
      </c>
      <c r="AY186" s="266" t="s">
        <v>214</v>
      </c>
    </row>
    <row r="187" s="2" customFormat="1" ht="33" customHeight="1">
      <c r="A187" s="42"/>
      <c r="B187" s="43"/>
      <c r="C187" s="216" t="s">
        <v>269</v>
      </c>
      <c r="D187" s="216" t="s">
        <v>217</v>
      </c>
      <c r="E187" s="217" t="s">
        <v>1741</v>
      </c>
      <c r="F187" s="218" t="s">
        <v>1742</v>
      </c>
      <c r="G187" s="219" t="s">
        <v>230</v>
      </c>
      <c r="H187" s="220">
        <v>19.199999999999999</v>
      </c>
      <c r="I187" s="221"/>
      <c r="J187" s="222">
        <f>ROUND(I187*H187,2)</f>
        <v>0</v>
      </c>
      <c r="K187" s="218" t="s">
        <v>221</v>
      </c>
      <c r="L187" s="48"/>
      <c r="M187" s="223" t="s">
        <v>32</v>
      </c>
      <c r="N187" s="224" t="s">
        <v>47</v>
      </c>
      <c r="O187" s="88"/>
      <c r="P187" s="225">
        <f>O187*H187</f>
        <v>0</v>
      </c>
      <c r="Q187" s="225">
        <v>0</v>
      </c>
      <c r="R187" s="225">
        <f>Q187*H187</f>
        <v>0</v>
      </c>
      <c r="S187" s="225">
        <v>0.042999999999999997</v>
      </c>
      <c r="T187" s="226">
        <f>S187*H187</f>
        <v>0.82559999999999989</v>
      </c>
      <c r="U187" s="42"/>
      <c r="V187" s="42"/>
      <c r="W187" s="42"/>
      <c r="X187" s="42"/>
      <c r="Y187" s="42"/>
      <c r="Z187" s="42"/>
      <c r="AA187" s="42"/>
      <c r="AB187" s="42"/>
      <c r="AC187" s="42"/>
      <c r="AD187" s="42"/>
      <c r="AE187" s="42"/>
      <c r="AR187" s="227" t="s">
        <v>215</v>
      </c>
      <c r="AT187" s="227" t="s">
        <v>217</v>
      </c>
      <c r="AU187" s="227" t="s">
        <v>85</v>
      </c>
      <c r="AY187" s="20" t="s">
        <v>214</v>
      </c>
      <c r="BE187" s="228">
        <f>IF(N187="základní",J187,0)</f>
        <v>0</v>
      </c>
      <c r="BF187" s="228">
        <f>IF(N187="snížená",J187,0)</f>
        <v>0</v>
      </c>
      <c r="BG187" s="228">
        <f>IF(N187="zákl. přenesená",J187,0)</f>
        <v>0</v>
      </c>
      <c r="BH187" s="228">
        <f>IF(N187="sníž. přenesená",J187,0)</f>
        <v>0</v>
      </c>
      <c r="BI187" s="228">
        <f>IF(N187="nulová",J187,0)</f>
        <v>0</v>
      </c>
      <c r="BJ187" s="20" t="s">
        <v>83</v>
      </c>
      <c r="BK187" s="228">
        <f>ROUND(I187*H187,2)</f>
        <v>0</v>
      </c>
      <c r="BL187" s="20" t="s">
        <v>215</v>
      </c>
      <c r="BM187" s="227" t="s">
        <v>1743</v>
      </c>
    </row>
    <row r="188" s="2" customFormat="1">
      <c r="A188" s="42"/>
      <c r="B188" s="43"/>
      <c r="C188" s="44"/>
      <c r="D188" s="229" t="s">
        <v>223</v>
      </c>
      <c r="E188" s="44"/>
      <c r="F188" s="230" t="s">
        <v>1744</v>
      </c>
      <c r="G188" s="44"/>
      <c r="H188" s="44"/>
      <c r="I188" s="231"/>
      <c r="J188" s="44"/>
      <c r="K188" s="44"/>
      <c r="L188" s="48"/>
      <c r="M188" s="232"/>
      <c r="N188" s="233"/>
      <c r="O188" s="88"/>
      <c r="P188" s="88"/>
      <c r="Q188" s="88"/>
      <c r="R188" s="88"/>
      <c r="S188" s="88"/>
      <c r="T188" s="89"/>
      <c r="U188" s="42"/>
      <c r="V188" s="42"/>
      <c r="W188" s="42"/>
      <c r="X188" s="42"/>
      <c r="Y188" s="42"/>
      <c r="Z188" s="42"/>
      <c r="AA188" s="42"/>
      <c r="AB188" s="42"/>
      <c r="AC188" s="42"/>
      <c r="AD188" s="42"/>
      <c r="AE188" s="42"/>
      <c r="AT188" s="20" t="s">
        <v>223</v>
      </c>
      <c r="AU188" s="20" t="s">
        <v>85</v>
      </c>
    </row>
    <row r="189" s="14" customFormat="1">
      <c r="A189" s="14"/>
      <c r="B189" s="245"/>
      <c r="C189" s="246"/>
      <c r="D189" s="236" t="s">
        <v>225</v>
      </c>
      <c r="E189" s="247" t="s">
        <v>32</v>
      </c>
      <c r="F189" s="248" t="s">
        <v>1745</v>
      </c>
      <c r="G189" s="246"/>
      <c r="H189" s="249">
        <v>19.199999999999999</v>
      </c>
      <c r="I189" s="250"/>
      <c r="J189" s="246"/>
      <c r="K189" s="246"/>
      <c r="L189" s="251"/>
      <c r="M189" s="252"/>
      <c r="N189" s="253"/>
      <c r="O189" s="253"/>
      <c r="P189" s="253"/>
      <c r="Q189" s="253"/>
      <c r="R189" s="253"/>
      <c r="S189" s="253"/>
      <c r="T189" s="254"/>
      <c r="U189" s="14"/>
      <c r="V189" s="14"/>
      <c r="W189" s="14"/>
      <c r="X189" s="14"/>
      <c r="Y189" s="14"/>
      <c r="Z189" s="14"/>
      <c r="AA189" s="14"/>
      <c r="AB189" s="14"/>
      <c r="AC189" s="14"/>
      <c r="AD189" s="14"/>
      <c r="AE189" s="14"/>
      <c r="AT189" s="255" t="s">
        <v>225</v>
      </c>
      <c r="AU189" s="255" t="s">
        <v>85</v>
      </c>
      <c r="AV189" s="14" t="s">
        <v>85</v>
      </c>
      <c r="AW189" s="14" t="s">
        <v>38</v>
      </c>
      <c r="AX189" s="14" t="s">
        <v>83</v>
      </c>
      <c r="AY189" s="255" t="s">
        <v>214</v>
      </c>
    </row>
    <row r="190" s="2" customFormat="1" ht="37.8" customHeight="1">
      <c r="A190" s="42"/>
      <c r="B190" s="43"/>
      <c r="C190" s="216" t="s">
        <v>273</v>
      </c>
      <c r="D190" s="216" t="s">
        <v>217</v>
      </c>
      <c r="E190" s="217" t="s">
        <v>1746</v>
      </c>
      <c r="F190" s="218" t="s">
        <v>1747</v>
      </c>
      <c r="G190" s="219" t="s">
        <v>280</v>
      </c>
      <c r="H190" s="220">
        <v>177.75</v>
      </c>
      <c r="I190" s="221"/>
      <c r="J190" s="222">
        <f>ROUND(I190*H190,2)</f>
        <v>0</v>
      </c>
      <c r="K190" s="218" t="s">
        <v>221</v>
      </c>
      <c r="L190" s="48"/>
      <c r="M190" s="223" t="s">
        <v>32</v>
      </c>
      <c r="N190" s="224" t="s">
        <v>47</v>
      </c>
      <c r="O190" s="88"/>
      <c r="P190" s="225">
        <f>O190*H190</f>
        <v>0</v>
      </c>
      <c r="Q190" s="225">
        <v>0</v>
      </c>
      <c r="R190" s="225">
        <f>Q190*H190</f>
        <v>0</v>
      </c>
      <c r="S190" s="225">
        <v>0.027</v>
      </c>
      <c r="T190" s="226">
        <f>S190*H190</f>
        <v>4.7992499999999998</v>
      </c>
      <c r="U190" s="42"/>
      <c r="V190" s="42"/>
      <c r="W190" s="42"/>
      <c r="X190" s="42"/>
      <c r="Y190" s="42"/>
      <c r="Z190" s="42"/>
      <c r="AA190" s="42"/>
      <c r="AB190" s="42"/>
      <c r="AC190" s="42"/>
      <c r="AD190" s="42"/>
      <c r="AE190" s="42"/>
      <c r="AR190" s="227" t="s">
        <v>215</v>
      </c>
      <c r="AT190" s="227" t="s">
        <v>217</v>
      </c>
      <c r="AU190" s="227" t="s">
        <v>85</v>
      </c>
      <c r="AY190" s="20" t="s">
        <v>214</v>
      </c>
      <c r="BE190" s="228">
        <f>IF(N190="základní",J190,0)</f>
        <v>0</v>
      </c>
      <c r="BF190" s="228">
        <f>IF(N190="snížená",J190,0)</f>
        <v>0</v>
      </c>
      <c r="BG190" s="228">
        <f>IF(N190="zákl. přenesená",J190,0)</f>
        <v>0</v>
      </c>
      <c r="BH190" s="228">
        <f>IF(N190="sníž. přenesená",J190,0)</f>
        <v>0</v>
      </c>
      <c r="BI190" s="228">
        <f>IF(N190="nulová",J190,0)</f>
        <v>0</v>
      </c>
      <c r="BJ190" s="20" t="s">
        <v>83</v>
      </c>
      <c r="BK190" s="228">
        <f>ROUND(I190*H190,2)</f>
        <v>0</v>
      </c>
      <c r="BL190" s="20" t="s">
        <v>215</v>
      </c>
      <c r="BM190" s="227" t="s">
        <v>1748</v>
      </c>
    </row>
    <row r="191" s="2" customFormat="1">
      <c r="A191" s="42"/>
      <c r="B191" s="43"/>
      <c r="C191" s="44"/>
      <c r="D191" s="229" t="s">
        <v>223</v>
      </c>
      <c r="E191" s="44"/>
      <c r="F191" s="230" t="s">
        <v>1749</v>
      </c>
      <c r="G191" s="44"/>
      <c r="H191" s="44"/>
      <c r="I191" s="231"/>
      <c r="J191" s="44"/>
      <c r="K191" s="44"/>
      <c r="L191" s="48"/>
      <c r="M191" s="232"/>
      <c r="N191" s="233"/>
      <c r="O191" s="88"/>
      <c r="P191" s="88"/>
      <c r="Q191" s="88"/>
      <c r="R191" s="88"/>
      <c r="S191" s="88"/>
      <c r="T191" s="89"/>
      <c r="U191" s="42"/>
      <c r="V191" s="42"/>
      <c r="W191" s="42"/>
      <c r="X191" s="42"/>
      <c r="Y191" s="42"/>
      <c r="Z191" s="42"/>
      <c r="AA191" s="42"/>
      <c r="AB191" s="42"/>
      <c r="AC191" s="42"/>
      <c r="AD191" s="42"/>
      <c r="AE191" s="42"/>
      <c r="AT191" s="20" t="s">
        <v>223</v>
      </c>
      <c r="AU191" s="20" t="s">
        <v>85</v>
      </c>
    </row>
    <row r="192" s="13" customFormat="1">
      <c r="A192" s="13"/>
      <c r="B192" s="234"/>
      <c r="C192" s="235"/>
      <c r="D192" s="236" t="s">
        <v>225</v>
      </c>
      <c r="E192" s="237" t="s">
        <v>32</v>
      </c>
      <c r="F192" s="238" t="s">
        <v>1750</v>
      </c>
      <c r="G192" s="235"/>
      <c r="H192" s="237" t="s">
        <v>32</v>
      </c>
      <c r="I192" s="239"/>
      <c r="J192" s="235"/>
      <c r="K192" s="235"/>
      <c r="L192" s="240"/>
      <c r="M192" s="241"/>
      <c r="N192" s="242"/>
      <c r="O192" s="242"/>
      <c r="P192" s="242"/>
      <c r="Q192" s="242"/>
      <c r="R192" s="242"/>
      <c r="S192" s="242"/>
      <c r="T192" s="243"/>
      <c r="U192" s="13"/>
      <c r="V192" s="13"/>
      <c r="W192" s="13"/>
      <c r="X192" s="13"/>
      <c r="Y192" s="13"/>
      <c r="Z192" s="13"/>
      <c r="AA192" s="13"/>
      <c r="AB192" s="13"/>
      <c r="AC192" s="13"/>
      <c r="AD192" s="13"/>
      <c r="AE192" s="13"/>
      <c r="AT192" s="244" t="s">
        <v>225</v>
      </c>
      <c r="AU192" s="244" t="s">
        <v>85</v>
      </c>
      <c r="AV192" s="13" t="s">
        <v>83</v>
      </c>
      <c r="AW192" s="13" t="s">
        <v>38</v>
      </c>
      <c r="AX192" s="13" t="s">
        <v>76</v>
      </c>
      <c r="AY192" s="244" t="s">
        <v>214</v>
      </c>
    </row>
    <row r="193" s="13" customFormat="1">
      <c r="A193" s="13"/>
      <c r="B193" s="234"/>
      <c r="C193" s="235"/>
      <c r="D193" s="236" t="s">
        <v>225</v>
      </c>
      <c r="E193" s="237" t="s">
        <v>32</v>
      </c>
      <c r="F193" s="238" t="s">
        <v>1674</v>
      </c>
      <c r="G193" s="235"/>
      <c r="H193" s="237" t="s">
        <v>32</v>
      </c>
      <c r="I193" s="239"/>
      <c r="J193" s="235"/>
      <c r="K193" s="235"/>
      <c r="L193" s="240"/>
      <c r="M193" s="241"/>
      <c r="N193" s="242"/>
      <c r="O193" s="242"/>
      <c r="P193" s="242"/>
      <c r="Q193" s="242"/>
      <c r="R193" s="242"/>
      <c r="S193" s="242"/>
      <c r="T193" s="243"/>
      <c r="U193" s="13"/>
      <c r="V193" s="13"/>
      <c r="W193" s="13"/>
      <c r="X193" s="13"/>
      <c r="Y193" s="13"/>
      <c r="Z193" s="13"/>
      <c r="AA193" s="13"/>
      <c r="AB193" s="13"/>
      <c r="AC193" s="13"/>
      <c r="AD193" s="13"/>
      <c r="AE193" s="13"/>
      <c r="AT193" s="244" t="s">
        <v>225</v>
      </c>
      <c r="AU193" s="244" t="s">
        <v>85</v>
      </c>
      <c r="AV193" s="13" t="s">
        <v>83</v>
      </c>
      <c r="AW193" s="13" t="s">
        <v>38</v>
      </c>
      <c r="AX193" s="13" t="s">
        <v>76</v>
      </c>
      <c r="AY193" s="244" t="s">
        <v>214</v>
      </c>
    </row>
    <row r="194" s="14" customFormat="1">
      <c r="A194" s="14"/>
      <c r="B194" s="245"/>
      <c r="C194" s="246"/>
      <c r="D194" s="236" t="s">
        <v>225</v>
      </c>
      <c r="E194" s="247" t="s">
        <v>32</v>
      </c>
      <c r="F194" s="248" t="s">
        <v>1751</v>
      </c>
      <c r="G194" s="246"/>
      <c r="H194" s="249">
        <v>12.800000000000001</v>
      </c>
      <c r="I194" s="250"/>
      <c r="J194" s="246"/>
      <c r="K194" s="246"/>
      <c r="L194" s="251"/>
      <c r="M194" s="252"/>
      <c r="N194" s="253"/>
      <c r="O194" s="253"/>
      <c r="P194" s="253"/>
      <c r="Q194" s="253"/>
      <c r="R194" s="253"/>
      <c r="S194" s="253"/>
      <c r="T194" s="254"/>
      <c r="U194" s="14"/>
      <c r="V194" s="14"/>
      <c r="W194" s="14"/>
      <c r="X194" s="14"/>
      <c r="Y194" s="14"/>
      <c r="Z194" s="14"/>
      <c r="AA194" s="14"/>
      <c r="AB194" s="14"/>
      <c r="AC194" s="14"/>
      <c r="AD194" s="14"/>
      <c r="AE194" s="14"/>
      <c r="AT194" s="255" t="s">
        <v>225</v>
      </c>
      <c r="AU194" s="255" t="s">
        <v>85</v>
      </c>
      <c r="AV194" s="14" t="s">
        <v>85</v>
      </c>
      <c r="AW194" s="14" t="s">
        <v>38</v>
      </c>
      <c r="AX194" s="14" t="s">
        <v>76</v>
      </c>
      <c r="AY194" s="255" t="s">
        <v>214</v>
      </c>
    </row>
    <row r="195" s="14" customFormat="1">
      <c r="A195" s="14"/>
      <c r="B195" s="245"/>
      <c r="C195" s="246"/>
      <c r="D195" s="236" t="s">
        <v>225</v>
      </c>
      <c r="E195" s="247" t="s">
        <v>32</v>
      </c>
      <c r="F195" s="248" t="s">
        <v>1752</v>
      </c>
      <c r="G195" s="246"/>
      <c r="H195" s="249">
        <v>24</v>
      </c>
      <c r="I195" s="250"/>
      <c r="J195" s="246"/>
      <c r="K195" s="246"/>
      <c r="L195" s="251"/>
      <c r="M195" s="252"/>
      <c r="N195" s="253"/>
      <c r="O195" s="253"/>
      <c r="P195" s="253"/>
      <c r="Q195" s="253"/>
      <c r="R195" s="253"/>
      <c r="S195" s="253"/>
      <c r="T195" s="254"/>
      <c r="U195" s="14"/>
      <c r="V195" s="14"/>
      <c r="W195" s="14"/>
      <c r="X195" s="14"/>
      <c r="Y195" s="14"/>
      <c r="Z195" s="14"/>
      <c r="AA195" s="14"/>
      <c r="AB195" s="14"/>
      <c r="AC195" s="14"/>
      <c r="AD195" s="14"/>
      <c r="AE195" s="14"/>
      <c r="AT195" s="255" t="s">
        <v>225</v>
      </c>
      <c r="AU195" s="255" t="s">
        <v>85</v>
      </c>
      <c r="AV195" s="14" t="s">
        <v>85</v>
      </c>
      <c r="AW195" s="14" t="s">
        <v>38</v>
      </c>
      <c r="AX195" s="14" t="s">
        <v>76</v>
      </c>
      <c r="AY195" s="255" t="s">
        <v>214</v>
      </c>
    </row>
    <row r="196" s="14" customFormat="1">
      <c r="A196" s="14"/>
      <c r="B196" s="245"/>
      <c r="C196" s="246"/>
      <c r="D196" s="236" t="s">
        <v>225</v>
      </c>
      <c r="E196" s="247" t="s">
        <v>32</v>
      </c>
      <c r="F196" s="248" t="s">
        <v>1753</v>
      </c>
      <c r="G196" s="246"/>
      <c r="H196" s="249">
        <v>11</v>
      </c>
      <c r="I196" s="250"/>
      <c r="J196" s="246"/>
      <c r="K196" s="246"/>
      <c r="L196" s="251"/>
      <c r="M196" s="252"/>
      <c r="N196" s="253"/>
      <c r="O196" s="253"/>
      <c r="P196" s="253"/>
      <c r="Q196" s="253"/>
      <c r="R196" s="253"/>
      <c r="S196" s="253"/>
      <c r="T196" s="254"/>
      <c r="U196" s="14"/>
      <c r="V196" s="14"/>
      <c r="W196" s="14"/>
      <c r="X196" s="14"/>
      <c r="Y196" s="14"/>
      <c r="Z196" s="14"/>
      <c r="AA196" s="14"/>
      <c r="AB196" s="14"/>
      <c r="AC196" s="14"/>
      <c r="AD196" s="14"/>
      <c r="AE196" s="14"/>
      <c r="AT196" s="255" t="s">
        <v>225</v>
      </c>
      <c r="AU196" s="255" t="s">
        <v>85</v>
      </c>
      <c r="AV196" s="14" t="s">
        <v>85</v>
      </c>
      <c r="AW196" s="14" t="s">
        <v>38</v>
      </c>
      <c r="AX196" s="14" t="s">
        <v>76</v>
      </c>
      <c r="AY196" s="255" t="s">
        <v>214</v>
      </c>
    </row>
    <row r="197" s="14" customFormat="1">
      <c r="A197" s="14"/>
      <c r="B197" s="245"/>
      <c r="C197" s="246"/>
      <c r="D197" s="236" t="s">
        <v>225</v>
      </c>
      <c r="E197" s="247" t="s">
        <v>32</v>
      </c>
      <c r="F197" s="248" t="s">
        <v>1754</v>
      </c>
      <c r="G197" s="246"/>
      <c r="H197" s="249">
        <v>25.600000000000001</v>
      </c>
      <c r="I197" s="250"/>
      <c r="J197" s="246"/>
      <c r="K197" s="246"/>
      <c r="L197" s="251"/>
      <c r="M197" s="252"/>
      <c r="N197" s="253"/>
      <c r="O197" s="253"/>
      <c r="P197" s="253"/>
      <c r="Q197" s="253"/>
      <c r="R197" s="253"/>
      <c r="S197" s="253"/>
      <c r="T197" s="254"/>
      <c r="U197" s="14"/>
      <c r="V197" s="14"/>
      <c r="W197" s="14"/>
      <c r="X197" s="14"/>
      <c r="Y197" s="14"/>
      <c r="Z197" s="14"/>
      <c r="AA197" s="14"/>
      <c r="AB197" s="14"/>
      <c r="AC197" s="14"/>
      <c r="AD197" s="14"/>
      <c r="AE197" s="14"/>
      <c r="AT197" s="255" t="s">
        <v>225</v>
      </c>
      <c r="AU197" s="255" t="s">
        <v>85</v>
      </c>
      <c r="AV197" s="14" t="s">
        <v>85</v>
      </c>
      <c r="AW197" s="14" t="s">
        <v>38</v>
      </c>
      <c r="AX197" s="14" t="s">
        <v>76</v>
      </c>
      <c r="AY197" s="255" t="s">
        <v>214</v>
      </c>
    </row>
    <row r="198" s="14" customFormat="1">
      <c r="A198" s="14"/>
      <c r="B198" s="245"/>
      <c r="C198" s="246"/>
      <c r="D198" s="236" t="s">
        <v>225</v>
      </c>
      <c r="E198" s="247" t="s">
        <v>32</v>
      </c>
      <c r="F198" s="248" t="s">
        <v>1755</v>
      </c>
      <c r="G198" s="246"/>
      <c r="H198" s="249">
        <v>4.7999999999999998</v>
      </c>
      <c r="I198" s="250"/>
      <c r="J198" s="246"/>
      <c r="K198" s="246"/>
      <c r="L198" s="251"/>
      <c r="M198" s="252"/>
      <c r="N198" s="253"/>
      <c r="O198" s="253"/>
      <c r="P198" s="253"/>
      <c r="Q198" s="253"/>
      <c r="R198" s="253"/>
      <c r="S198" s="253"/>
      <c r="T198" s="254"/>
      <c r="U198" s="14"/>
      <c r="V198" s="14"/>
      <c r="W198" s="14"/>
      <c r="X198" s="14"/>
      <c r="Y198" s="14"/>
      <c r="Z198" s="14"/>
      <c r="AA198" s="14"/>
      <c r="AB198" s="14"/>
      <c r="AC198" s="14"/>
      <c r="AD198" s="14"/>
      <c r="AE198" s="14"/>
      <c r="AT198" s="255" t="s">
        <v>225</v>
      </c>
      <c r="AU198" s="255" t="s">
        <v>85</v>
      </c>
      <c r="AV198" s="14" t="s">
        <v>85</v>
      </c>
      <c r="AW198" s="14" t="s">
        <v>38</v>
      </c>
      <c r="AX198" s="14" t="s">
        <v>76</v>
      </c>
      <c r="AY198" s="255" t="s">
        <v>214</v>
      </c>
    </row>
    <row r="199" s="14" customFormat="1">
      <c r="A199" s="14"/>
      <c r="B199" s="245"/>
      <c r="C199" s="246"/>
      <c r="D199" s="236" t="s">
        <v>225</v>
      </c>
      <c r="E199" s="247" t="s">
        <v>32</v>
      </c>
      <c r="F199" s="248" t="s">
        <v>1756</v>
      </c>
      <c r="G199" s="246"/>
      <c r="H199" s="249">
        <v>22</v>
      </c>
      <c r="I199" s="250"/>
      <c r="J199" s="246"/>
      <c r="K199" s="246"/>
      <c r="L199" s="251"/>
      <c r="M199" s="252"/>
      <c r="N199" s="253"/>
      <c r="O199" s="253"/>
      <c r="P199" s="253"/>
      <c r="Q199" s="253"/>
      <c r="R199" s="253"/>
      <c r="S199" s="253"/>
      <c r="T199" s="254"/>
      <c r="U199" s="14"/>
      <c r="V199" s="14"/>
      <c r="W199" s="14"/>
      <c r="X199" s="14"/>
      <c r="Y199" s="14"/>
      <c r="Z199" s="14"/>
      <c r="AA199" s="14"/>
      <c r="AB199" s="14"/>
      <c r="AC199" s="14"/>
      <c r="AD199" s="14"/>
      <c r="AE199" s="14"/>
      <c r="AT199" s="255" t="s">
        <v>225</v>
      </c>
      <c r="AU199" s="255" t="s">
        <v>85</v>
      </c>
      <c r="AV199" s="14" t="s">
        <v>85</v>
      </c>
      <c r="AW199" s="14" t="s">
        <v>38</v>
      </c>
      <c r="AX199" s="14" t="s">
        <v>76</v>
      </c>
      <c r="AY199" s="255" t="s">
        <v>214</v>
      </c>
    </row>
    <row r="200" s="14" customFormat="1">
      <c r="A200" s="14"/>
      <c r="B200" s="245"/>
      <c r="C200" s="246"/>
      <c r="D200" s="236" t="s">
        <v>225</v>
      </c>
      <c r="E200" s="247" t="s">
        <v>32</v>
      </c>
      <c r="F200" s="248" t="s">
        <v>1757</v>
      </c>
      <c r="G200" s="246"/>
      <c r="H200" s="249">
        <v>22</v>
      </c>
      <c r="I200" s="250"/>
      <c r="J200" s="246"/>
      <c r="K200" s="246"/>
      <c r="L200" s="251"/>
      <c r="M200" s="252"/>
      <c r="N200" s="253"/>
      <c r="O200" s="253"/>
      <c r="P200" s="253"/>
      <c r="Q200" s="253"/>
      <c r="R200" s="253"/>
      <c r="S200" s="253"/>
      <c r="T200" s="254"/>
      <c r="U200" s="14"/>
      <c r="V200" s="14"/>
      <c r="W200" s="14"/>
      <c r="X200" s="14"/>
      <c r="Y200" s="14"/>
      <c r="Z200" s="14"/>
      <c r="AA200" s="14"/>
      <c r="AB200" s="14"/>
      <c r="AC200" s="14"/>
      <c r="AD200" s="14"/>
      <c r="AE200" s="14"/>
      <c r="AT200" s="255" t="s">
        <v>225</v>
      </c>
      <c r="AU200" s="255" t="s">
        <v>85</v>
      </c>
      <c r="AV200" s="14" t="s">
        <v>85</v>
      </c>
      <c r="AW200" s="14" t="s">
        <v>38</v>
      </c>
      <c r="AX200" s="14" t="s">
        <v>76</v>
      </c>
      <c r="AY200" s="255" t="s">
        <v>214</v>
      </c>
    </row>
    <row r="201" s="14" customFormat="1">
      <c r="A201" s="14"/>
      <c r="B201" s="245"/>
      <c r="C201" s="246"/>
      <c r="D201" s="236" t="s">
        <v>225</v>
      </c>
      <c r="E201" s="247" t="s">
        <v>32</v>
      </c>
      <c r="F201" s="248" t="s">
        <v>1758</v>
      </c>
      <c r="G201" s="246"/>
      <c r="H201" s="249">
        <v>21.600000000000001</v>
      </c>
      <c r="I201" s="250"/>
      <c r="J201" s="246"/>
      <c r="K201" s="246"/>
      <c r="L201" s="251"/>
      <c r="M201" s="252"/>
      <c r="N201" s="253"/>
      <c r="O201" s="253"/>
      <c r="P201" s="253"/>
      <c r="Q201" s="253"/>
      <c r="R201" s="253"/>
      <c r="S201" s="253"/>
      <c r="T201" s="254"/>
      <c r="U201" s="14"/>
      <c r="V201" s="14"/>
      <c r="W201" s="14"/>
      <c r="X201" s="14"/>
      <c r="Y201" s="14"/>
      <c r="Z201" s="14"/>
      <c r="AA201" s="14"/>
      <c r="AB201" s="14"/>
      <c r="AC201" s="14"/>
      <c r="AD201" s="14"/>
      <c r="AE201" s="14"/>
      <c r="AT201" s="255" t="s">
        <v>225</v>
      </c>
      <c r="AU201" s="255" t="s">
        <v>85</v>
      </c>
      <c r="AV201" s="14" t="s">
        <v>85</v>
      </c>
      <c r="AW201" s="14" t="s">
        <v>38</v>
      </c>
      <c r="AX201" s="14" t="s">
        <v>76</v>
      </c>
      <c r="AY201" s="255" t="s">
        <v>214</v>
      </c>
    </row>
    <row r="202" s="14" customFormat="1">
      <c r="A202" s="14"/>
      <c r="B202" s="245"/>
      <c r="C202" s="246"/>
      <c r="D202" s="236" t="s">
        <v>225</v>
      </c>
      <c r="E202" s="247" t="s">
        <v>32</v>
      </c>
      <c r="F202" s="248" t="s">
        <v>1759</v>
      </c>
      <c r="G202" s="246"/>
      <c r="H202" s="249">
        <v>2.5499999999999998</v>
      </c>
      <c r="I202" s="250"/>
      <c r="J202" s="246"/>
      <c r="K202" s="246"/>
      <c r="L202" s="251"/>
      <c r="M202" s="252"/>
      <c r="N202" s="253"/>
      <c r="O202" s="253"/>
      <c r="P202" s="253"/>
      <c r="Q202" s="253"/>
      <c r="R202" s="253"/>
      <c r="S202" s="253"/>
      <c r="T202" s="254"/>
      <c r="U202" s="14"/>
      <c r="V202" s="14"/>
      <c r="W202" s="14"/>
      <c r="X202" s="14"/>
      <c r="Y202" s="14"/>
      <c r="Z202" s="14"/>
      <c r="AA202" s="14"/>
      <c r="AB202" s="14"/>
      <c r="AC202" s="14"/>
      <c r="AD202" s="14"/>
      <c r="AE202" s="14"/>
      <c r="AT202" s="255" t="s">
        <v>225</v>
      </c>
      <c r="AU202" s="255" t="s">
        <v>85</v>
      </c>
      <c r="AV202" s="14" t="s">
        <v>85</v>
      </c>
      <c r="AW202" s="14" t="s">
        <v>38</v>
      </c>
      <c r="AX202" s="14" t="s">
        <v>76</v>
      </c>
      <c r="AY202" s="255" t="s">
        <v>214</v>
      </c>
    </row>
    <row r="203" s="14" customFormat="1">
      <c r="A203" s="14"/>
      <c r="B203" s="245"/>
      <c r="C203" s="246"/>
      <c r="D203" s="236" t="s">
        <v>225</v>
      </c>
      <c r="E203" s="247" t="s">
        <v>32</v>
      </c>
      <c r="F203" s="248" t="s">
        <v>1751</v>
      </c>
      <c r="G203" s="246"/>
      <c r="H203" s="249">
        <v>12.800000000000001</v>
      </c>
      <c r="I203" s="250"/>
      <c r="J203" s="246"/>
      <c r="K203" s="246"/>
      <c r="L203" s="251"/>
      <c r="M203" s="252"/>
      <c r="N203" s="253"/>
      <c r="O203" s="253"/>
      <c r="P203" s="253"/>
      <c r="Q203" s="253"/>
      <c r="R203" s="253"/>
      <c r="S203" s="253"/>
      <c r="T203" s="254"/>
      <c r="U203" s="14"/>
      <c r="V203" s="14"/>
      <c r="W203" s="14"/>
      <c r="X203" s="14"/>
      <c r="Y203" s="14"/>
      <c r="Z203" s="14"/>
      <c r="AA203" s="14"/>
      <c r="AB203" s="14"/>
      <c r="AC203" s="14"/>
      <c r="AD203" s="14"/>
      <c r="AE203" s="14"/>
      <c r="AT203" s="255" t="s">
        <v>225</v>
      </c>
      <c r="AU203" s="255" t="s">
        <v>85</v>
      </c>
      <c r="AV203" s="14" t="s">
        <v>85</v>
      </c>
      <c r="AW203" s="14" t="s">
        <v>38</v>
      </c>
      <c r="AX203" s="14" t="s">
        <v>76</v>
      </c>
      <c r="AY203" s="255" t="s">
        <v>214</v>
      </c>
    </row>
    <row r="204" s="14" customFormat="1">
      <c r="A204" s="14"/>
      <c r="B204" s="245"/>
      <c r="C204" s="246"/>
      <c r="D204" s="236" t="s">
        <v>225</v>
      </c>
      <c r="E204" s="247" t="s">
        <v>32</v>
      </c>
      <c r="F204" s="248" t="s">
        <v>1760</v>
      </c>
      <c r="G204" s="246"/>
      <c r="H204" s="249">
        <v>6.5999999999999996</v>
      </c>
      <c r="I204" s="250"/>
      <c r="J204" s="246"/>
      <c r="K204" s="246"/>
      <c r="L204" s="251"/>
      <c r="M204" s="252"/>
      <c r="N204" s="253"/>
      <c r="O204" s="253"/>
      <c r="P204" s="253"/>
      <c r="Q204" s="253"/>
      <c r="R204" s="253"/>
      <c r="S204" s="253"/>
      <c r="T204" s="254"/>
      <c r="U204" s="14"/>
      <c r="V204" s="14"/>
      <c r="W204" s="14"/>
      <c r="X204" s="14"/>
      <c r="Y204" s="14"/>
      <c r="Z204" s="14"/>
      <c r="AA204" s="14"/>
      <c r="AB204" s="14"/>
      <c r="AC204" s="14"/>
      <c r="AD204" s="14"/>
      <c r="AE204" s="14"/>
      <c r="AT204" s="255" t="s">
        <v>225</v>
      </c>
      <c r="AU204" s="255" t="s">
        <v>85</v>
      </c>
      <c r="AV204" s="14" t="s">
        <v>85</v>
      </c>
      <c r="AW204" s="14" t="s">
        <v>38</v>
      </c>
      <c r="AX204" s="14" t="s">
        <v>76</v>
      </c>
      <c r="AY204" s="255" t="s">
        <v>214</v>
      </c>
    </row>
    <row r="205" s="14" customFormat="1">
      <c r="A205" s="14"/>
      <c r="B205" s="245"/>
      <c r="C205" s="246"/>
      <c r="D205" s="236" t="s">
        <v>225</v>
      </c>
      <c r="E205" s="247" t="s">
        <v>32</v>
      </c>
      <c r="F205" s="248" t="s">
        <v>1761</v>
      </c>
      <c r="G205" s="246"/>
      <c r="H205" s="249">
        <v>12</v>
      </c>
      <c r="I205" s="250"/>
      <c r="J205" s="246"/>
      <c r="K205" s="246"/>
      <c r="L205" s="251"/>
      <c r="M205" s="252"/>
      <c r="N205" s="253"/>
      <c r="O205" s="253"/>
      <c r="P205" s="253"/>
      <c r="Q205" s="253"/>
      <c r="R205" s="253"/>
      <c r="S205" s="253"/>
      <c r="T205" s="254"/>
      <c r="U205" s="14"/>
      <c r="V205" s="14"/>
      <c r="W205" s="14"/>
      <c r="X205" s="14"/>
      <c r="Y205" s="14"/>
      <c r="Z205" s="14"/>
      <c r="AA205" s="14"/>
      <c r="AB205" s="14"/>
      <c r="AC205" s="14"/>
      <c r="AD205" s="14"/>
      <c r="AE205" s="14"/>
      <c r="AT205" s="255" t="s">
        <v>225</v>
      </c>
      <c r="AU205" s="255" t="s">
        <v>85</v>
      </c>
      <c r="AV205" s="14" t="s">
        <v>85</v>
      </c>
      <c r="AW205" s="14" t="s">
        <v>38</v>
      </c>
      <c r="AX205" s="14" t="s">
        <v>76</v>
      </c>
      <c r="AY205" s="255" t="s">
        <v>214</v>
      </c>
    </row>
    <row r="206" s="15" customFormat="1">
      <c r="A206" s="15"/>
      <c r="B206" s="256"/>
      <c r="C206" s="257"/>
      <c r="D206" s="236" t="s">
        <v>225</v>
      </c>
      <c r="E206" s="258" t="s">
        <v>32</v>
      </c>
      <c r="F206" s="259" t="s">
        <v>256</v>
      </c>
      <c r="G206" s="257"/>
      <c r="H206" s="260">
        <v>177.75000000000003</v>
      </c>
      <c r="I206" s="261"/>
      <c r="J206" s="257"/>
      <c r="K206" s="257"/>
      <c r="L206" s="262"/>
      <c r="M206" s="263"/>
      <c r="N206" s="264"/>
      <c r="O206" s="264"/>
      <c r="P206" s="264"/>
      <c r="Q206" s="264"/>
      <c r="R206" s="264"/>
      <c r="S206" s="264"/>
      <c r="T206" s="265"/>
      <c r="U206" s="15"/>
      <c r="V206" s="15"/>
      <c r="W206" s="15"/>
      <c r="X206" s="15"/>
      <c r="Y206" s="15"/>
      <c r="Z206" s="15"/>
      <c r="AA206" s="15"/>
      <c r="AB206" s="15"/>
      <c r="AC206" s="15"/>
      <c r="AD206" s="15"/>
      <c r="AE206" s="15"/>
      <c r="AT206" s="266" t="s">
        <v>225</v>
      </c>
      <c r="AU206" s="266" t="s">
        <v>85</v>
      </c>
      <c r="AV206" s="15" t="s">
        <v>215</v>
      </c>
      <c r="AW206" s="15" t="s">
        <v>38</v>
      </c>
      <c r="AX206" s="15" t="s">
        <v>83</v>
      </c>
      <c r="AY206" s="266" t="s">
        <v>214</v>
      </c>
    </row>
    <row r="207" s="2" customFormat="1" ht="16.5" customHeight="1">
      <c r="A207" s="42"/>
      <c r="B207" s="43"/>
      <c r="C207" s="216" t="s">
        <v>277</v>
      </c>
      <c r="D207" s="216" t="s">
        <v>217</v>
      </c>
      <c r="E207" s="217" t="s">
        <v>1762</v>
      </c>
      <c r="F207" s="218" t="s">
        <v>1763</v>
      </c>
      <c r="G207" s="219" t="s">
        <v>220</v>
      </c>
      <c r="H207" s="220">
        <v>0.78200000000000003</v>
      </c>
      <c r="I207" s="221"/>
      <c r="J207" s="222">
        <f>ROUND(I207*H207,2)</f>
        <v>0</v>
      </c>
      <c r="K207" s="218" t="s">
        <v>221</v>
      </c>
      <c r="L207" s="48"/>
      <c r="M207" s="223" t="s">
        <v>32</v>
      </c>
      <c r="N207" s="224" t="s">
        <v>47</v>
      </c>
      <c r="O207" s="88"/>
      <c r="P207" s="225">
        <f>O207*H207</f>
        <v>0</v>
      </c>
      <c r="Q207" s="225">
        <v>1.6372100000000001</v>
      </c>
      <c r="R207" s="225">
        <f>Q207*H207</f>
        <v>1.2802982200000002</v>
      </c>
      <c r="S207" s="225">
        <v>0</v>
      </c>
      <c r="T207" s="226">
        <f>S207*H207</f>
        <v>0</v>
      </c>
      <c r="U207" s="42"/>
      <c r="V207" s="42"/>
      <c r="W207" s="42"/>
      <c r="X207" s="42"/>
      <c r="Y207" s="42"/>
      <c r="Z207" s="42"/>
      <c r="AA207" s="42"/>
      <c r="AB207" s="42"/>
      <c r="AC207" s="42"/>
      <c r="AD207" s="42"/>
      <c r="AE207" s="42"/>
      <c r="AR207" s="227" t="s">
        <v>215</v>
      </c>
      <c r="AT207" s="227" t="s">
        <v>217</v>
      </c>
      <c r="AU207" s="227" t="s">
        <v>85</v>
      </c>
      <c r="AY207" s="20" t="s">
        <v>214</v>
      </c>
      <c r="BE207" s="228">
        <f>IF(N207="základní",J207,0)</f>
        <v>0</v>
      </c>
      <c r="BF207" s="228">
        <f>IF(N207="snížená",J207,0)</f>
        <v>0</v>
      </c>
      <c r="BG207" s="228">
        <f>IF(N207="zákl. přenesená",J207,0)</f>
        <v>0</v>
      </c>
      <c r="BH207" s="228">
        <f>IF(N207="sníž. přenesená",J207,0)</f>
        <v>0</v>
      </c>
      <c r="BI207" s="228">
        <f>IF(N207="nulová",J207,0)</f>
        <v>0</v>
      </c>
      <c r="BJ207" s="20" t="s">
        <v>83</v>
      </c>
      <c r="BK207" s="228">
        <f>ROUND(I207*H207,2)</f>
        <v>0</v>
      </c>
      <c r="BL207" s="20" t="s">
        <v>215</v>
      </c>
      <c r="BM207" s="227" t="s">
        <v>1764</v>
      </c>
    </row>
    <row r="208" s="2" customFormat="1">
      <c r="A208" s="42"/>
      <c r="B208" s="43"/>
      <c r="C208" s="44"/>
      <c r="D208" s="229" t="s">
        <v>223</v>
      </c>
      <c r="E208" s="44"/>
      <c r="F208" s="230" t="s">
        <v>1765</v>
      </c>
      <c r="G208" s="44"/>
      <c r="H208" s="44"/>
      <c r="I208" s="231"/>
      <c r="J208" s="44"/>
      <c r="K208" s="44"/>
      <c r="L208" s="48"/>
      <c r="M208" s="232"/>
      <c r="N208" s="233"/>
      <c r="O208" s="88"/>
      <c r="P208" s="88"/>
      <c r="Q208" s="88"/>
      <c r="R208" s="88"/>
      <c r="S208" s="88"/>
      <c r="T208" s="89"/>
      <c r="U208" s="42"/>
      <c r="V208" s="42"/>
      <c r="W208" s="42"/>
      <c r="X208" s="42"/>
      <c r="Y208" s="42"/>
      <c r="Z208" s="42"/>
      <c r="AA208" s="42"/>
      <c r="AB208" s="42"/>
      <c r="AC208" s="42"/>
      <c r="AD208" s="42"/>
      <c r="AE208" s="42"/>
      <c r="AT208" s="20" t="s">
        <v>223</v>
      </c>
      <c r="AU208" s="20" t="s">
        <v>85</v>
      </c>
    </row>
    <row r="209" s="14" customFormat="1">
      <c r="A209" s="14"/>
      <c r="B209" s="245"/>
      <c r="C209" s="246"/>
      <c r="D209" s="236" t="s">
        <v>225</v>
      </c>
      <c r="E209" s="247" t="s">
        <v>32</v>
      </c>
      <c r="F209" s="248" t="s">
        <v>1766</v>
      </c>
      <c r="G209" s="246"/>
      <c r="H209" s="249">
        <v>0.78200000000000003</v>
      </c>
      <c r="I209" s="250"/>
      <c r="J209" s="246"/>
      <c r="K209" s="246"/>
      <c r="L209" s="251"/>
      <c r="M209" s="252"/>
      <c r="N209" s="253"/>
      <c r="O209" s="253"/>
      <c r="P209" s="253"/>
      <c r="Q209" s="253"/>
      <c r="R209" s="253"/>
      <c r="S209" s="253"/>
      <c r="T209" s="254"/>
      <c r="U209" s="14"/>
      <c r="V209" s="14"/>
      <c r="W209" s="14"/>
      <c r="X209" s="14"/>
      <c r="Y209" s="14"/>
      <c r="Z209" s="14"/>
      <c r="AA209" s="14"/>
      <c r="AB209" s="14"/>
      <c r="AC209" s="14"/>
      <c r="AD209" s="14"/>
      <c r="AE209" s="14"/>
      <c r="AT209" s="255" t="s">
        <v>225</v>
      </c>
      <c r="AU209" s="255" t="s">
        <v>85</v>
      </c>
      <c r="AV209" s="14" t="s">
        <v>85</v>
      </c>
      <c r="AW209" s="14" t="s">
        <v>38</v>
      </c>
      <c r="AX209" s="14" t="s">
        <v>83</v>
      </c>
      <c r="AY209" s="255" t="s">
        <v>214</v>
      </c>
    </row>
    <row r="210" s="2" customFormat="1" ht="24.15" customHeight="1">
      <c r="A210" s="42"/>
      <c r="B210" s="43"/>
      <c r="C210" s="216" t="s">
        <v>301</v>
      </c>
      <c r="D210" s="216" t="s">
        <v>217</v>
      </c>
      <c r="E210" s="217" t="s">
        <v>1767</v>
      </c>
      <c r="F210" s="218" t="s">
        <v>1768</v>
      </c>
      <c r="G210" s="219" t="s">
        <v>220</v>
      </c>
      <c r="H210" s="220">
        <v>0.78200000000000003</v>
      </c>
      <c r="I210" s="221"/>
      <c r="J210" s="222">
        <f>ROUND(I210*H210,2)</f>
        <v>0</v>
      </c>
      <c r="K210" s="218" t="s">
        <v>221</v>
      </c>
      <c r="L210" s="48"/>
      <c r="M210" s="223" t="s">
        <v>32</v>
      </c>
      <c r="N210" s="224" t="s">
        <v>47</v>
      </c>
      <c r="O210" s="88"/>
      <c r="P210" s="225">
        <f>O210*H210</f>
        <v>0</v>
      </c>
      <c r="Q210" s="225">
        <v>0</v>
      </c>
      <c r="R210" s="225">
        <f>Q210*H210</f>
        <v>0</v>
      </c>
      <c r="S210" s="225">
        <v>0</v>
      </c>
      <c r="T210" s="226">
        <f>S210*H210</f>
        <v>0</v>
      </c>
      <c r="U210" s="42"/>
      <c r="V210" s="42"/>
      <c r="W210" s="42"/>
      <c r="X210" s="42"/>
      <c r="Y210" s="42"/>
      <c r="Z210" s="42"/>
      <c r="AA210" s="42"/>
      <c r="AB210" s="42"/>
      <c r="AC210" s="42"/>
      <c r="AD210" s="42"/>
      <c r="AE210" s="42"/>
      <c r="AR210" s="227" t="s">
        <v>215</v>
      </c>
      <c r="AT210" s="227" t="s">
        <v>217</v>
      </c>
      <c r="AU210" s="227" t="s">
        <v>85</v>
      </c>
      <c r="AY210" s="20" t="s">
        <v>214</v>
      </c>
      <c r="BE210" s="228">
        <f>IF(N210="základní",J210,0)</f>
        <v>0</v>
      </c>
      <c r="BF210" s="228">
        <f>IF(N210="snížená",J210,0)</f>
        <v>0</v>
      </c>
      <c r="BG210" s="228">
        <f>IF(N210="zákl. přenesená",J210,0)</f>
        <v>0</v>
      </c>
      <c r="BH210" s="228">
        <f>IF(N210="sníž. přenesená",J210,0)</f>
        <v>0</v>
      </c>
      <c r="BI210" s="228">
        <f>IF(N210="nulová",J210,0)</f>
        <v>0</v>
      </c>
      <c r="BJ210" s="20" t="s">
        <v>83</v>
      </c>
      <c r="BK210" s="228">
        <f>ROUND(I210*H210,2)</f>
        <v>0</v>
      </c>
      <c r="BL210" s="20" t="s">
        <v>215</v>
      </c>
      <c r="BM210" s="227" t="s">
        <v>1769</v>
      </c>
    </row>
    <row r="211" s="2" customFormat="1">
      <c r="A211" s="42"/>
      <c r="B211" s="43"/>
      <c r="C211" s="44"/>
      <c r="D211" s="229" t="s">
        <v>223</v>
      </c>
      <c r="E211" s="44"/>
      <c r="F211" s="230" t="s">
        <v>1770</v>
      </c>
      <c r="G211" s="44"/>
      <c r="H211" s="44"/>
      <c r="I211" s="231"/>
      <c r="J211" s="44"/>
      <c r="K211" s="44"/>
      <c r="L211" s="48"/>
      <c r="M211" s="232"/>
      <c r="N211" s="233"/>
      <c r="O211" s="88"/>
      <c r="P211" s="88"/>
      <c r="Q211" s="88"/>
      <c r="R211" s="88"/>
      <c r="S211" s="88"/>
      <c r="T211" s="89"/>
      <c r="U211" s="42"/>
      <c r="V211" s="42"/>
      <c r="W211" s="42"/>
      <c r="X211" s="42"/>
      <c r="Y211" s="42"/>
      <c r="Z211" s="42"/>
      <c r="AA211" s="42"/>
      <c r="AB211" s="42"/>
      <c r="AC211" s="42"/>
      <c r="AD211" s="42"/>
      <c r="AE211" s="42"/>
      <c r="AT211" s="20" t="s">
        <v>223</v>
      </c>
      <c r="AU211" s="20" t="s">
        <v>85</v>
      </c>
    </row>
    <row r="212" s="12" customFormat="1" ht="22.8" customHeight="1">
      <c r="A212" s="12"/>
      <c r="B212" s="200"/>
      <c r="C212" s="201"/>
      <c r="D212" s="202" t="s">
        <v>75</v>
      </c>
      <c r="E212" s="214" t="s">
        <v>446</v>
      </c>
      <c r="F212" s="214" t="s">
        <v>447</v>
      </c>
      <c r="G212" s="201"/>
      <c r="H212" s="201"/>
      <c r="I212" s="204"/>
      <c r="J212" s="215">
        <f>BK212</f>
        <v>0</v>
      </c>
      <c r="K212" s="201"/>
      <c r="L212" s="206"/>
      <c r="M212" s="207"/>
      <c r="N212" s="208"/>
      <c r="O212" s="208"/>
      <c r="P212" s="209">
        <f>SUM(P213:P224)</f>
        <v>0</v>
      </c>
      <c r="Q212" s="208"/>
      <c r="R212" s="209">
        <f>SUM(R213:R224)</f>
        <v>0</v>
      </c>
      <c r="S212" s="208"/>
      <c r="T212" s="210">
        <f>SUM(T213:T224)</f>
        <v>0</v>
      </c>
      <c r="U212" s="12"/>
      <c r="V212" s="12"/>
      <c r="W212" s="12"/>
      <c r="X212" s="12"/>
      <c r="Y212" s="12"/>
      <c r="Z212" s="12"/>
      <c r="AA212" s="12"/>
      <c r="AB212" s="12"/>
      <c r="AC212" s="12"/>
      <c r="AD212" s="12"/>
      <c r="AE212" s="12"/>
      <c r="AR212" s="211" t="s">
        <v>83</v>
      </c>
      <c r="AT212" s="212" t="s">
        <v>75</v>
      </c>
      <c r="AU212" s="212" t="s">
        <v>83</v>
      </c>
      <c r="AY212" s="211" t="s">
        <v>214</v>
      </c>
      <c r="BK212" s="213">
        <f>SUM(BK213:BK224)</f>
        <v>0</v>
      </c>
    </row>
    <row r="213" s="2" customFormat="1" ht="37.8" customHeight="1">
      <c r="A213" s="42"/>
      <c r="B213" s="43"/>
      <c r="C213" s="216" t="s">
        <v>8</v>
      </c>
      <c r="D213" s="216" t="s">
        <v>217</v>
      </c>
      <c r="E213" s="217" t="s">
        <v>1398</v>
      </c>
      <c r="F213" s="218" t="s">
        <v>1399</v>
      </c>
      <c r="G213" s="219" t="s">
        <v>241</v>
      </c>
      <c r="H213" s="220">
        <v>76.986999999999995</v>
      </c>
      <c r="I213" s="221"/>
      <c r="J213" s="222">
        <f>ROUND(I213*H213,2)</f>
        <v>0</v>
      </c>
      <c r="K213" s="218" t="s">
        <v>221</v>
      </c>
      <c r="L213" s="48"/>
      <c r="M213" s="223" t="s">
        <v>32</v>
      </c>
      <c r="N213" s="224" t="s">
        <v>47</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215</v>
      </c>
      <c r="AT213" s="227" t="s">
        <v>217</v>
      </c>
      <c r="AU213" s="227" t="s">
        <v>85</v>
      </c>
      <c r="AY213" s="20" t="s">
        <v>214</v>
      </c>
      <c r="BE213" s="228">
        <f>IF(N213="základní",J213,0)</f>
        <v>0</v>
      </c>
      <c r="BF213" s="228">
        <f>IF(N213="snížená",J213,0)</f>
        <v>0</v>
      </c>
      <c r="BG213" s="228">
        <f>IF(N213="zákl. přenesená",J213,0)</f>
        <v>0</v>
      </c>
      <c r="BH213" s="228">
        <f>IF(N213="sníž. přenesená",J213,0)</f>
        <v>0</v>
      </c>
      <c r="BI213" s="228">
        <f>IF(N213="nulová",J213,0)</f>
        <v>0</v>
      </c>
      <c r="BJ213" s="20" t="s">
        <v>83</v>
      </c>
      <c r="BK213" s="228">
        <f>ROUND(I213*H213,2)</f>
        <v>0</v>
      </c>
      <c r="BL213" s="20" t="s">
        <v>215</v>
      </c>
      <c r="BM213" s="227" t="s">
        <v>1771</v>
      </c>
    </row>
    <row r="214" s="2" customFormat="1">
      <c r="A214" s="42"/>
      <c r="B214" s="43"/>
      <c r="C214" s="44"/>
      <c r="D214" s="229" t="s">
        <v>223</v>
      </c>
      <c r="E214" s="44"/>
      <c r="F214" s="230" t="s">
        <v>1401</v>
      </c>
      <c r="G214" s="44"/>
      <c r="H214" s="44"/>
      <c r="I214" s="231"/>
      <c r="J214" s="44"/>
      <c r="K214" s="44"/>
      <c r="L214" s="48"/>
      <c r="M214" s="232"/>
      <c r="N214" s="233"/>
      <c r="O214" s="88"/>
      <c r="P214" s="88"/>
      <c r="Q214" s="88"/>
      <c r="R214" s="88"/>
      <c r="S214" s="88"/>
      <c r="T214" s="89"/>
      <c r="U214" s="42"/>
      <c r="V214" s="42"/>
      <c r="W214" s="42"/>
      <c r="X214" s="42"/>
      <c r="Y214" s="42"/>
      <c r="Z214" s="42"/>
      <c r="AA214" s="42"/>
      <c r="AB214" s="42"/>
      <c r="AC214" s="42"/>
      <c r="AD214" s="42"/>
      <c r="AE214" s="42"/>
      <c r="AT214" s="20" t="s">
        <v>223</v>
      </c>
      <c r="AU214" s="20" t="s">
        <v>85</v>
      </c>
    </row>
    <row r="215" s="2" customFormat="1" ht="33" customHeight="1">
      <c r="A215" s="42"/>
      <c r="B215" s="43"/>
      <c r="C215" s="216" t="s">
        <v>312</v>
      </c>
      <c r="D215" s="216" t="s">
        <v>217</v>
      </c>
      <c r="E215" s="217" t="s">
        <v>454</v>
      </c>
      <c r="F215" s="218" t="s">
        <v>455</v>
      </c>
      <c r="G215" s="219" t="s">
        <v>241</v>
      </c>
      <c r="H215" s="220">
        <v>76.986999999999995</v>
      </c>
      <c r="I215" s="221"/>
      <c r="J215" s="222">
        <f>ROUND(I215*H215,2)</f>
        <v>0</v>
      </c>
      <c r="K215" s="218" t="s">
        <v>221</v>
      </c>
      <c r="L215" s="48"/>
      <c r="M215" s="223" t="s">
        <v>32</v>
      </c>
      <c r="N215" s="224" t="s">
        <v>47</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215</v>
      </c>
      <c r="AT215" s="227" t="s">
        <v>217</v>
      </c>
      <c r="AU215" s="227" t="s">
        <v>85</v>
      </c>
      <c r="AY215" s="20" t="s">
        <v>214</v>
      </c>
      <c r="BE215" s="228">
        <f>IF(N215="základní",J215,0)</f>
        <v>0</v>
      </c>
      <c r="BF215" s="228">
        <f>IF(N215="snížená",J215,0)</f>
        <v>0</v>
      </c>
      <c r="BG215" s="228">
        <f>IF(N215="zákl. přenesená",J215,0)</f>
        <v>0</v>
      </c>
      <c r="BH215" s="228">
        <f>IF(N215="sníž. přenesená",J215,0)</f>
        <v>0</v>
      </c>
      <c r="BI215" s="228">
        <f>IF(N215="nulová",J215,0)</f>
        <v>0</v>
      </c>
      <c r="BJ215" s="20" t="s">
        <v>83</v>
      </c>
      <c r="BK215" s="228">
        <f>ROUND(I215*H215,2)</f>
        <v>0</v>
      </c>
      <c r="BL215" s="20" t="s">
        <v>215</v>
      </c>
      <c r="BM215" s="227" t="s">
        <v>1772</v>
      </c>
    </row>
    <row r="216" s="2" customFormat="1">
      <c r="A216" s="42"/>
      <c r="B216" s="43"/>
      <c r="C216" s="44"/>
      <c r="D216" s="229" t="s">
        <v>223</v>
      </c>
      <c r="E216" s="44"/>
      <c r="F216" s="230" t="s">
        <v>457</v>
      </c>
      <c r="G216" s="44"/>
      <c r="H216" s="44"/>
      <c r="I216" s="231"/>
      <c r="J216" s="44"/>
      <c r="K216" s="44"/>
      <c r="L216" s="48"/>
      <c r="M216" s="232"/>
      <c r="N216" s="233"/>
      <c r="O216" s="88"/>
      <c r="P216" s="88"/>
      <c r="Q216" s="88"/>
      <c r="R216" s="88"/>
      <c r="S216" s="88"/>
      <c r="T216" s="89"/>
      <c r="U216" s="42"/>
      <c r="V216" s="42"/>
      <c r="W216" s="42"/>
      <c r="X216" s="42"/>
      <c r="Y216" s="42"/>
      <c r="Z216" s="42"/>
      <c r="AA216" s="42"/>
      <c r="AB216" s="42"/>
      <c r="AC216" s="42"/>
      <c r="AD216" s="42"/>
      <c r="AE216" s="42"/>
      <c r="AT216" s="20" t="s">
        <v>223</v>
      </c>
      <c r="AU216" s="20" t="s">
        <v>85</v>
      </c>
    </row>
    <row r="217" s="2" customFormat="1" ht="44.25" customHeight="1">
      <c r="A217" s="42"/>
      <c r="B217" s="43"/>
      <c r="C217" s="216" t="s">
        <v>317</v>
      </c>
      <c r="D217" s="216" t="s">
        <v>217</v>
      </c>
      <c r="E217" s="217" t="s">
        <v>460</v>
      </c>
      <c r="F217" s="218" t="s">
        <v>461</v>
      </c>
      <c r="G217" s="219" t="s">
        <v>241</v>
      </c>
      <c r="H217" s="220">
        <v>1539.74</v>
      </c>
      <c r="I217" s="221"/>
      <c r="J217" s="222">
        <f>ROUND(I217*H217,2)</f>
        <v>0</v>
      </c>
      <c r="K217" s="218" t="s">
        <v>221</v>
      </c>
      <c r="L217" s="48"/>
      <c r="M217" s="223" t="s">
        <v>32</v>
      </c>
      <c r="N217" s="224" t="s">
        <v>47</v>
      </c>
      <c r="O217" s="88"/>
      <c r="P217" s="225">
        <f>O217*H217</f>
        <v>0</v>
      </c>
      <c r="Q217" s="225">
        <v>0</v>
      </c>
      <c r="R217" s="225">
        <f>Q217*H217</f>
        <v>0</v>
      </c>
      <c r="S217" s="225">
        <v>0</v>
      </c>
      <c r="T217" s="226">
        <f>S217*H217</f>
        <v>0</v>
      </c>
      <c r="U217" s="42"/>
      <c r="V217" s="42"/>
      <c r="W217" s="42"/>
      <c r="X217" s="42"/>
      <c r="Y217" s="42"/>
      <c r="Z217" s="42"/>
      <c r="AA217" s="42"/>
      <c r="AB217" s="42"/>
      <c r="AC217" s="42"/>
      <c r="AD217" s="42"/>
      <c r="AE217" s="42"/>
      <c r="AR217" s="227" t="s">
        <v>215</v>
      </c>
      <c r="AT217" s="227" t="s">
        <v>217</v>
      </c>
      <c r="AU217" s="227" t="s">
        <v>85</v>
      </c>
      <c r="AY217" s="20" t="s">
        <v>214</v>
      </c>
      <c r="BE217" s="228">
        <f>IF(N217="základní",J217,0)</f>
        <v>0</v>
      </c>
      <c r="BF217" s="228">
        <f>IF(N217="snížená",J217,0)</f>
        <v>0</v>
      </c>
      <c r="BG217" s="228">
        <f>IF(N217="zákl. přenesená",J217,0)</f>
        <v>0</v>
      </c>
      <c r="BH217" s="228">
        <f>IF(N217="sníž. přenesená",J217,0)</f>
        <v>0</v>
      </c>
      <c r="BI217" s="228">
        <f>IF(N217="nulová",J217,0)</f>
        <v>0</v>
      </c>
      <c r="BJ217" s="20" t="s">
        <v>83</v>
      </c>
      <c r="BK217" s="228">
        <f>ROUND(I217*H217,2)</f>
        <v>0</v>
      </c>
      <c r="BL217" s="20" t="s">
        <v>215</v>
      </c>
      <c r="BM217" s="227" t="s">
        <v>1773</v>
      </c>
    </row>
    <row r="218" s="2" customFormat="1">
      <c r="A218" s="42"/>
      <c r="B218" s="43"/>
      <c r="C218" s="44"/>
      <c r="D218" s="229" t="s">
        <v>223</v>
      </c>
      <c r="E218" s="44"/>
      <c r="F218" s="230" t="s">
        <v>463</v>
      </c>
      <c r="G218" s="44"/>
      <c r="H218" s="44"/>
      <c r="I218" s="231"/>
      <c r="J218" s="44"/>
      <c r="K218" s="44"/>
      <c r="L218" s="48"/>
      <c r="M218" s="232"/>
      <c r="N218" s="233"/>
      <c r="O218" s="88"/>
      <c r="P218" s="88"/>
      <c r="Q218" s="88"/>
      <c r="R218" s="88"/>
      <c r="S218" s="88"/>
      <c r="T218" s="89"/>
      <c r="U218" s="42"/>
      <c r="V218" s="42"/>
      <c r="W218" s="42"/>
      <c r="X218" s="42"/>
      <c r="Y218" s="42"/>
      <c r="Z218" s="42"/>
      <c r="AA218" s="42"/>
      <c r="AB218" s="42"/>
      <c r="AC218" s="42"/>
      <c r="AD218" s="42"/>
      <c r="AE218" s="42"/>
      <c r="AT218" s="20" t="s">
        <v>223</v>
      </c>
      <c r="AU218" s="20" t="s">
        <v>85</v>
      </c>
    </row>
    <row r="219" s="14" customFormat="1">
      <c r="A219" s="14"/>
      <c r="B219" s="245"/>
      <c r="C219" s="246"/>
      <c r="D219" s="236" t="s">
        <v>225</v>
      </c>
      <c r="E219" s="246"/>
      <c r="F219" s="248" t="s">
        <v>1774</v>
      </c>
      <c r="G219" s="246"/>
      <c r="H219" s="249">
        <v>1539.74</v>
      </c>
      <c r="I219" s="250"/>
      <c r="J219" s="246"/>
      <c r="K219" s="246"/>
      <c r="L219" s="251"/>
      <c r="M219" s="252"/>
      <c r="N219" s="253"/>
      <c r="O219" s="253"/>
      <c r="P219" s="253"/>
      <c r="Q219" s="253"/>
      <c r="R219" s="253"/>
      <c r="S219" s="253"/>
      <c r="T219" s="254"/>
      <c r="U219" s="14"/>
      <c r="V219" s="14"/>
      <c r="W219" s="14"/>
      <c r="X219" s="14"/>
      <c r="Y219" s="14"/>
      <c r="Z219" s="14"/>
      <c r="AA219" s="14"/>
      <c r="AB219" s="14"/>
      <c r="AC219" s="14"/>
      <c r="AD219" s="14"/>
      <c r="AE219" s="14"/>
      <c r="AT219" s="255" t="s">
        <v>225</v>
      </c>
      <c r="AU219" s="255" t="s">
        <v>85</v>
      </c>
      <c r="AV219" s="14" t="s">
        <v>85</v>
      </c>
      <c r="AW219" s="14" t="s">
        <v>4</v>
      </c>
      <c r="AX219" s="14" t="s">
        <v>83</v>
      </c>
      <c r="AY219" s="255" t="s">
        <v>214</v>
      </c>
    </row>
    <row r="220" s="2" customFormat="1" ht="44.25" customHeight="1">
      <c r="A220" s="42"/>
      <c r="B220" s="43"/>
      <c r="C220" s="216" t="s">
        <v>324</v>
      </c>
      <c r="D220" s="216" t="s">
        <v>217</v>
      </c>
      <c r="E220" s="217" t="s">
        <v>1775</v>
      </c>
      <c r="F220" s="218" t="s">
        <v>1776</v>
      </c>
      <c r="G220" s="219" t="s">
        <v>241</v>
      </c>
      <c r="H220" s="220">
        <v>10.667999999999999</v>
      </c>
      <c r="I220" s="221"/>
      <c r="J220" s="222">
        <f>ROUND(I220*H220,2)</f>
        <v>0</v>
      </c>
      <c r="K220" s="218" t="s">
        <v>221</v>
      </c>
      <c r="L220" s="48"/>
      <c r="M220" s="223" t="s">
        <v>32</v>
      </c>
      <c r="N220" s="224" t="s">
        <v>47</v>
      </c>
      <c r="O220" s="88"/>
      <c r="P220" s="225">
        <f>O220*H220</f>
        <v>0</v>
      </c>
      <c r="Q220" s="225">
        <v>0</v>
      </c>
      <c r="R220" s="225">
        <f>Q220*H220</f>
        <v>0</v>
      </c>
      <c r="S220" s="225">
        <v>0</v>
      </c>
      <c r="T220" s="226">
        <f>S220*H220</f>
        <v>0</v>
      </c>
      <c r="U220" s="42"/>
      <c r="V220" s="42"/>
      <c r="W220" s="42"/>
      <c r="X220" s="42"/>
      <c r="Y220" s="42"/>
      <c r="Z220" s="42"/>
      <c r="AA220" s="42"/>
      <c r="AB220" s="42"/>
      <c r="AC220" s="42"/>
      <c r="AD220" s="42"/>
      <c r="AE220" s="42"/>
      <c r="AR220" s="227" t="s">
        <v>215</v>
      </c>
      <c r="AT220" s="227" t="s">
        <v>217</v>
      </c>
      <c r="AU220" s="227" t="s">
        <v>85</v>
      </c>
      <c r="AY220" s="20" t="s">
        <v>214</v>
      </c>
      <c r="BE220" s="228">
        <f>IF(N220="základní",J220,0)</f>
        <v>0</v>
      </c>
      <c r="BF220" s="228">
        <f>IF(N220="snížená",J220,0)</f>
        <v>0</v>
      </c>
      <c r="BG220" s="228">
        <f>IF(N220="zákl. přenesená",J220,0)</f>
        <v>0</v>
      </c>
      <c r="BH220" s="228">
        <f>IF(N220="sníž. přenesená",J220,0)</f>
        <v>0</v>
      </c>
      <c r="BI220" s="228">
        <f>IF(N220="nulová",J220,0)</f>
        <v>0</v>
      </c>
      <c r="BJ220" s="20" t="s">
        <v>83</v>
      </c>
      <c r="BK220" s="228">
        <f>ROUND(I220*H220,2)</f>
        <v>0</v>
      </c>
      <c r="BL220" s="20" t="s">
        <v>215</v>
      </c>
      <c r="BM220" s="227" t="s">
        <v>1777</v>
      </c>
    </row>
    <row r="221" s="2" customFormat="1">
      <c r="A221" s="42"/>
      <c r="B221" s="43"/>
      <c r="C221" s="44"/>
      <c r="D221" s="229" t="s">
        <v>223</v>
      </c>
      <c r="E221" s="44"/>
      <c r="F221" s="230" t="s">
        <v>1778</v>
      </c>
      <c r="G221" s="44"/>
      <c r="H221" s="44"/>
      <c r="I221" s="231"/>
      <c r="J221" s="44"/>
      <c r="K221" s="44"/>
      <c r="L221" s="48"/>
      <c r="M221" s="232"/>
      <c r="N221" s="233"/>
      <c r="O221" s="88"/>
      <c r="P221" s="88"/>
      <c r="Q221" s="88"/>
      <c r="R221" s="88"/>
      <c r="S221" s="88"/>
      <c r="T221" s="89"/>
      <c r="U221" s="42"/>
      <c r="V221" s="42"/>
      <c r="W221" s="42"/>
      <c r="X221" s="42"/>
      <c r="Y221" s="42"/>
      <c r="Z221" s="42"/>
      <c r="AA221" s="42"/>
      <c r="AB221" s="42"/>
      <c r="AC221" s="42"/>
      <c r="AD221" s="42"/>
      <c r="AE221" s="42"/>
      <c r="AT221" s="20" t="s">
        <v>223</v>
      </c>
      <c r="AU221" s="20" t="s">
        <v>85</v>
      </c>
    </row>
    <row r="222" s="2" customFormat="1" ht="44.25" customHeight="1">
      <c r="A222" s="42"/>
      <c r="B222" s="43"/>
      <c r="C222" s="216" t="s">
        <v>334</v>
      </c>
      <c r="D222" s="216" t="s">
        <v>217</v>
      </c>
      <c r="E222" s="217" t="s">
        <v>1779</v>
      </c>
      <c r="F222" s="218" t="s">
        <v>1780</v>
      </c>
      <c r="G222" s="219" t="s">
        <v>241</v>
      </c>
      <c r="H222" s="220">
        <v>62.609999999999999</v>
      </c>
      <c r="I222" s="221"/>
      <c r="J222" s="222">
        <f>ROUND(I222*H222,2)</f>
        <v>0</v>
      </c>
      <c r="K222" s="218" t="s">
        <v>221</v>
      </c>
      <c r="L222" s="48"/>
      <c r="M222" s="223" t="s">
        <v>32</v>
      </c>
      <c r="N222" s="224" t="s">
        <v>47</v>
      </c>
      <c r="O222" s="88"/>
      <c r="P222" s="225">
        <f>O222*H222</f>
        <v>0</v>
      </c>
      <c r="Q222" s="225">
        <v>0</v>
      </c>
      <c r="R222" s="225">
        <f>Q222*H222</f>
        <v>0</v>
      </c>
      <c r="S222" s="225">
        <v>0</v>
      </c>
      <c r="T222" s="226">
        <f>S222*H222</f>
        <v>0</v>
      </c>
      <c r="U222" s="42"/>
      <c r="V222" s="42"/>
      <c r="W222" s="42"/>
      <c r="X222" s="42"/>
      <c r="Y222" s="42"/>
      <c r="Z222" s="42"/>
      <c r="AA222" s="42"/>
      <c r="AB222" s="42"/>
      <c r="AC222" s="42"/>
      <c r="AD222" s="42"/>
      <c r="AE222" s="42"/>
      <c r="AR222" s="227" t="s">
        <v>215</v>
      </c>
      <c r="AT222" s="227" t="s">
        <v>217</v>
      </c>
      <c r="AU222" s="227" t="s">
        <v>85</v>
      </c>
      <c r="AY222" s="20" t="s">
        <v>214</v>
      </c>
      <c r="BE222" s="228">
        <f>IF(N222="základní",J222,0)</f>
        <v>0</v>
      </c>
      <c r="BF222" s="228">
        <f>IF(N222="snížená",J222,0)</f>
        <v>0</v>
      </c>
      <c r="BG222" s="228">
        <f>IF(N222="zákl. přenesená",J222,0)</f>
        <v>0</v>
      </c>
      <c r="BH222" s="228">
        <f>IF(N222="sníž. přenesená",J222,0)</f>
        <v>0</v>
      </c>
      <c r="BI222" s="228">
        <f>IF(N222="nulová",J222,0)</f>
        <v>0</v>
      </c>
      <c r="BJ222" s="20" t="s">
        <v>83</v>
      </c>
      <c r="BK222" s="228">
        <f>ROUND(I222*H222,2)</f>
        <v>0</v>
      </c>
      <c r="BL222" s="20" t="s">
        <v>215</v>
      </c>
      <c r="BM222" s="227" t="s">
        <v>1781</v>
      </c>
    </row>
    <row r="223" s="2" customFormat="1">
      <c r="A223" s="42"/>
      <c r="B223" s="43"/>
      <c r="C223" s="44"/>
      <c r="D223" s="229" t="s">
        <v>223</v>
      </c>
      <c r="E223" s="44"/>
      <c r="F223" s="230" t="s">
        <v>1782</v>
      </c>
      <c r="G223" s="44"/>
      <c r="H223" s="44"/>
      <c r="I223" s="231"/>
      <c r="J223" s="44"/>
      <c r="K223" s="44"/>
      <c r="L223" s="48"/>
      <c r="M223" s="232"/>
      <c r="N223" s="233"/>
      <c r="O223" s="88"/>
      <c r="P223" s="88"/>
      <c r="Q223" s="88"/>
      <c r="R223" s="88"/>
      <c r="S223" s="88"/>
      <c r="T223" s="89"/>
      <c r="U223" s="42"/>
      <c r="V223" s="42"/>
      <c r="W223" s="42"/>
      <c r="X223" s="42"/>
      <c r="Y223" s="42"/>
      <c r="Z223" s="42"/>
      <c r="AA223" s="42"/>
      <c r="AB223" s="42"/>
      <c r="AC223" s="42"/>
      <c r="AD223" s="42"/>
      <c r="AE223" s="42"/>
      <c r="AT223" s="20" t="s">
        <v>223</v>
      </c>
      <c r="AU223" s="20" t="s">
        <v>85</v>
      </c>
    </row>
    <row r="224" s="14" customFormat="1">
      <c r="A224" s="14"/>
      <c r="B224" s="245"/>
      <c r="C224" s="246"/>
      <c r="D224" s="236" t="s">
        <v>225</v>
      </c>
      <c r="E224" s="247" t="s">
        <v>32</v>
      </c>
      <c r="F224" s="248" t="s">
        <v>1783</v>
      </c>
      <c r="G224" s="246"/>
      <c r="H224" s="249">
        <v>62.609999999999999</v>
      </c>
      <c r="I224" s="250"/>
      <c r="J224" s="246"/>
      <c r="K224" s="246"/>
      <c r="L224" s="251"/>
      <c r="M224" s="252"/>
      <c r="N224" s="253"/>
      <c r="O224" s="253"/>
      <c r="P224" s="253"/>
      <c r="Q224" s="253"/>
      <c r="R224" s="253"/>
      <c r="S224" s="253"/>
      <c r="T224" s="254"/>
      <c r="U224" s="14"/>
      <c r="V224" s="14"/>
      <c r="W224" s="14"/>
      <c r="X224" s="14"/>
      <c r="Y224" s="14"/>
      <c r="Z224" s="14"/>
      <c r="AA224" s="14"/>
      <c r="AB224" s="14"/>
      <c r="AC224" s="14"/>
      <c r="AD224" s="14"/>
      <c r="AE224" s="14"/>
      <c r="AT224" s="255" t="s">
        <v>225</v>
      </c>
      <c r="AU224" s="255" t="s">
        <v>85</v>
      </c>
      <c r="AV224" s="14" t="s">
        <v>85</v>
      </c>
      <c r="AW224" s="14" t="s">
        <v>38</v>
      </c>
      <c r="AX224" s="14" t="s">
        <v>83</v>
      </c>
      <c r="AY224" s="255" t="s">
        <v>214</v>
      </c>
    </row>
    <row r="225" s="12" customFormat="1" ht="22.8" customHeight="1">
      <c r="A225" s="12"/>
      <c r="B225" s="200"/>
      <c r="C225" s="201"/>
      <c r="D225" s="202" t="s">
        <v>75</v>
      </c>
      <c r="E225" s="214" t="s">
        <v>475</v>
      </c>
      <c r="F225" s="214" t="s">
        <v>476</v>
      </c>
      <c r="G225" s="201"/>
      <c r="H225" s="201"/>
      <c r="I225" s="204"/>
      <c r="J225" s="215">
        <f>BK225</f>
        <v>0</v>
      </c>
      <c r="K225" s="201"/>
      <c r="L225" s="206"/>
      <c r="M225" s="207"/>
      <c r="N225" s="208"/>
      <c r="O225" s="208"/>
      <c r="P225" s="209">
        <f>SUM(P226:P227)</f>
        <v>0</v>
      </c>
      <c r="Q225" s="208"/>
      <c r="R225" s="209">
        <f>SUM(R226:R227)</f>
        <v>0</v>
      </c>
      <c r="S225" s="208"/>
      <c r="T225" s="210">
        <f>SUM(T226:T227)</f>
        <v>0</v>
      </c>
      <c r="U225" s="12"/>
      <c r="V225" s="12"/>
      <c r="W225" s="12"/>
      <c r="X225" s="12"/>
      <c r="Y225" s="12"/>
      <c r="Z225" s="12"/>
      <c r="AA225" s="12"/>
      <c r="AB225" s="12"/>
      <c r="AC225" s="12"/>
      <c r="AD225" s="12"/>
      <c r="AE225" s="12"/>
      <c r="AR225" s="211" t="s">
        <v>83</v>
      </c>
      <c r="AT225" s="212" t="s">
        <v>75</v>
      </c>
      <c r="AU225" s="212" t="s">
        <v>83</v>
      </c>
      <c r="AY225" s="211" t="s">
        <v>214</v>
      </c>
      <c r="BK225" s="213">
        <f>SUM(BK226:BK227)</f>
        <v>0</v>
      </c>
    </row>
    <row r="226" s="2" customFormat="1" ht="62.7" customHeight="1">
      <c r="A226" s="42"/>
      <c r="B226" s="43"/>
      <c r="C226" s="216" t="s">
        <v>338</v>
      </c>
      <c r="D226" s="216" t="s">
        <v>217</v>
      </c>
      <c r="E226" s="217" t="s">
        <v>478</v>
      </c>
      <c r="F226" s="218" t="s">
        <v>479</v>
      </c>
      <c r="G226" s="219" t="s">
        <v>241</v>
      </c>
      <c r="H226" s="220">
        <v>9.3079999999999998</v>
      </c>
      <c r="I226" s="221"/>
      <c r="J226" s="222">
        <f>ROUND(I226*H226,2)</f>
        <v>0</v>
      </c>
      <c r="K226" s="218" t="s">
        <v>221</v>
      </c>
      <c r="L226" s="48"/>
      <c r="M226" s="223" t="s">
        <v>32</v>
      </c>
      <c r="N226" s="224" t="s">
        <v>47</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215</v>
      </c>
      <c r="AT226" s="227" t="s">
        <v>217</v>
      </c>
      <c r="AU226" s="227" t="s">
        <v>85</v>
      </c>
      <c r="AY226" s="20" t="s">
        <v>214</v>
      </c>
      <c r="BE226" s="228">
        <f>IF(N226="základní",J226,0)</f>
        <v>0</v>
      </c>
      <c r="BF226" s="228">
        <f>IF(N226="snížená",J226,0)</f>
        <v>0</v>
      </c>
      <c r="BG226" s="228">
        <f>IF(N226="zákl. přenesená",J226,0)</f>
        <v>0</v>
      </c>
      <c r="BH226" s="228">
        <f>IF(N226="sníž. přenesená",J226,0)</f>
        <v>0</v>
      </c>
      <c r="BI226" s="228">
        <f>IF(N226="nulová",J226,0)</f>
        <v>0</v>
      </c>
      <c r="BJ226" s="20" t="s">
        <v>83</v>
      </c>
      <c r="BK226" s="228">
        <f>ROUND(I226*H226,2)</f>
        <v>0</v>
      </c>
      <c r="BL226" s="20" t="s">
        <v>215</v>
      </c>
      <c r="BM226" s="227" t="s">
        <v>1784</v>
      </c>
    </row>
    <row r="227" s="2" customFormat="1">
      <c r="A227" s="42"/>
      <c r="B227" s="43"/>
      <c r="C227" s="44"/>
      <c r="D227" s="229" t="s">
        <v>223</v>
      </c>
      <c r="E227" s="44"/>
      <c r="F227" s="230" t="s">
        <v>481</v>
      </c>
      <c r="G227" s="44"/>
      <c r="H227" s="44"/>
      <c r="I227" s="231"/>
      <c r="J227" s="44"/>
      <c r="K227" s="44"/>
      <c r="L227" s="48"/>
      <c r="M227" s="232"/>
      <c r="N227" s="233"/>
      <c r="O227" s="88"/>
      <c r="P227" s="88"/>
      <c r="Q227" s="88"/>
      <c r="R227" s="88"/>
      <c r="S227" s="88"/>
      <c r="T227" s="89"/>
      <c r="U227" s="42"/>
      <c r="V227" s="42"/>
      <c r="W227" s="42"/>
      <c r="X227" s="42"/>
      <c r="Y227" s="42"/>
      <c r="Z227" s="42"/>
      <c r="AA227" s="42"/>
      <c r="AB227" s="42"/>
      <c r="AC227" s="42"/>
      <c r="AD227" s="42"/>
      <c r="AE227" s="42"/>
      <c r="AT227" s="20" t="s">
        <v>223</v>
      </c>
      <c r="AU227" s="20" t="s">
        <v>85</v>
      </c>
    </row>
    <row r="228" s="12" customFormat="1" ht="25.92" customHeight="1">
      <c r="A228" s="12"/>
      <c r="B228" s="200"/>
      <c r="C228" s="201"/>
      <c r="D228" s="202" t="s">
        <v>75</v>
      </c>
      <c r="E228" s="203" t="s">
        <v>482</v>
      </c>
      <c r="F228" s="203" t="s">
        <v>483</v>
      </c>
      <c r="G228" s="201"/>
      <c r="H228" s="201"/>
      <c r="I228" s="204"/>
      <c r="J228" s="205">
        <f>BK228</f>
        <v>0</v>
      </c>
      <c r="K228" s="201"/>
      <c r="L228" s="206"/>
      <c r="M228" s="207"/>
      <c r="N228" s="208"/>
      <c r="O228" s="208"/>
      <c r="P228" s="209">
        <f>P229+P234+P242+P268+P482+P592+P600+P644</f>
        <v>0</v>
      </c>
      <c r="Q228" s="208"/>
      <c r="R228" s="209">
        <f>R229+R234+R242+R268+R482+R592+R600+R644</f>
        <v>31.8802655</v>
      </c>
      <c r="S228" s="208"/>
      <c r="T228" s="210">
        <f>T229+T234+T242+T268+T482+T592+T600+T644</f>
        <v>1.3226475</v>
      </c>
      <c r="U228" s="12"/>
      <c r="V228" s="12"/>
      <c r="W228" s="12"/>
      <c r="X228" s="12"/>
      <c r="Y228" s="12"/>
      <c r="Z228" s="12"/>
      <c r="AA228" s="12"/>
      <c r="AB228" s="12"/>
      <c r="AC228" s="12"/>
      <c r="AD228" s="12"/>
      <c r="AE228" s="12"/>
      <c r="AR228" s="211" t="s">
        <v>85</v>
      </c>
      <c r="AT228" s="212" t="s">
        <v>75</v>
      </c>
      <c r="AU228" s="212" t="s">
        <v>76</v>
      </c>
      <c r="AY228" s="211" t="s">
        <v>214</v>
      </c>
      <c r="BK228" s="213">
        <f>BK229+BK234+BK242+BK268+BK482+BK592+BK600+BK644</f>
        <v>0</v>
      </c>
    </row>
    <row r="229" s="12" customFormat="1" ht="22.8" customHeight="1">
      <c r="A229" s="12"/>
      <c r="B229" s="200"/>
      <c r="C229" s="201"/>
      <c r="D229" s="202" t="s">
        <v>75</v>
      </c>
      <c r="E229" s="214" t="s">
        <v>1209</v>
      </c>
      <c r="F229" s="214" t="s">
        <v>1210</v>
      </c>
      <c r="G229" s="201"/>
      <c r="H229" s="201"/>
      <c r="I229" s="204"/>
      <c r="J229" s="215">
        <f>BK229</f>
        <v>0</v>
      </c>
      <c r="K229" s="201"/>
      <c r="L229" s="206"/>
      <c r="M229" s="207"/>
      <c r="N229" s="208"/>
      <c r="O229" s="208"/>
      <c r="P229" s="209">
        <f>SUM(P230:P233)</f>
        <v>0</v>
      </c>
      <c r="Q229" s="208"/>
      <c r="R229" s="209">
        <f>SUM(R230:R233)</f>
        <v>0</v>
      </c>
      <c r="S229" s="208"/>
      <c r="T229" s="210">
        <f>SUM(T230:T233)</f>
        <v>0</v>
      </c>
      <c r="U229" s="12"/>
      <c r="V229" s="12"/>
      <c r="W229" s="12"/>
      <c r="X229" s="12"/>
      <c r="Y229" s="12"/>
      <c r="Z229" s="12"/>
      <c r="AA229" s="12"/>
      <c r="AB229" s="12"/>
      <c r="AC229" s="12"/>
      <c r="AD229" s="12"/>
      <c r="AE229" s="12"/>
      <c r="AR229" s="211" t="s">
        <v>85</v>
      </c>
      <c r="AT229" s="212" t="s">
        <v>75</v>
      </c>
      <c r="AU229" s="212" t="s">
        <v>83</v>
      </c>
      <c r="AY229" s="211" t="s">
        <v>214</v>
      </c>
      <c r="BK229" s="213">
        <f>SUM(BK230:BK233)</f>
        <v>0</v>
      </c>
    </row>
    <row r="230" s="2" customFormat="1" ht="49.05" customHeight="1">
      <c r="A230" s="42"/>
      <c r="B230" s="43"/>
      <c r="C230" s="216" t="s">
        <v>344</v>
      </c>
      <c r="D230" s="216" t="s">
        <v>217</v>
      </c>
      <c r="E230" s="217" t="s">
        <v>1785</v>
      </c>
      <c r="F230" s="218" t="s">
        <v>1786</v>
      </c>
      <c r="G230" s="219" t="s">
        <v>327</v>
      </c>
      <c r="H230" s="220">
        <v>21</v>
      </c>
      <c r="I230" s="221"/>
      <c r="J230" s="222">
        <f>ROUND(I230*H230,2)</f>
        <v>0</v>
      </c>
      <c r="K230" s="218" t="s">
        <v>221</v>
      </c>
      <c r="L230" s="48"/>
      <c r="M230" s="223" t="s">
        <v>32</v>
      </c>
      <c r="N230" s="224" t="s">
        <v>47</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334</v>
      </c>
      <c r="AT230" s="227" t="s">
        <v>217</v>
      </c>
      <c r="AU230" s="227" t="s">
        <v>85</v>
      </c>
      <c r="AY230" s="20" t="s">
        <v>214</v>
      </c>
      <c r="BE230" s="228">
        <f>IF(N230="základní",J230,0)</f>
        <v>0</v>
      </c>
      <c r="BF230" s="228">
        <f>IF(N230="snížená",J230,0)</f>
        <v>0</v>
      </c>
      <c r="BG230" s="228">
        <f>IF(N230="zákl. přenesená",J230,0)</f>
        <v>0</v>
      </c>
      <c r="BH230" s="228">
        <f>IF(N230="sníž. přenesená",J230,0)</f>
        <v>0</v>
      </c>
      <c r="BI230" s="228">
        <f>IF(N230="nulová",J230,0)</f>
        <v>0</v>
      </c>
      <c r="BJ230" s="20" t="s">
        <v>83</v>
      </c>
      <c r="BK230" s="228">
        <f>ROUND(I230*H230,2)</f>
        <v>0</v>
      </c>
      <c r="BL230" s="20" t="s">
        <v>334</v>
      </c>
      <c r="BM230" s="227" t="s">
        <v>1787</v>
      </c>
    </row>
    <row r="231" s="2" customFormat="1">
      <c r="A231" s="42"/>
      <c r="B231" s="43"/>
      <c r="C231" s="44"/>
      <c r="D231" s="229" t="s">
        <v>223</v>
      </c>
      <c r="E231" s="44"/>
      <c r="F231" s="230" t="s">
        <v>1788</v>
      </c>
      <c r="G231" s="44"/>
      <c r="H231" s="44"/>
      <c r="I231" s="231"/>
      <c r="J231" s="44"/>
      <c r="K231" s="44"/>
      <c r="L231" s="48"/>
      <c r="M231" s="232"/>
      <c r="N231" s="233"/>
      <c r="O231" s="88"/>
      <c r="P231" s="88"/>
      <c r="Q231" s="88"/>
      <c r="R231" s="88"/>
      <c r="S231" s="88"/>
      <c r="T231" s="89"/>
      <c r="U231" s="42"/>
      <c r="V231" s="42"/>
      <c r="W231" s="42"/>
      <c r="X231" s="42"/>
      <c r="Y231" s="42"/>
      <c r="Z231" s="42"/>
      <c r="AA231" s="42"/>
      <c r="AB231" s="42"/>
      <c r="AC231" s="42"/>
      <c r="AD231" s="42"/>
      <c r="AE231" s="42"/>
      <c r="AT231" s="20" t="s">
        <v>223</v>
      </c>
      <c r="AU231" s="20" t="s">
        <v>85</v>
      </c>
    </row>
    <row r="232" s="13" customFormat="1">
      <c r="A232" s="13"/>
      <c r="B232" s="234"/>
      <c r="C232" s="235"/>
      <c r="D232" s="236" t="s">
        <v>225</v>
      </c>
      <c r="E232" s="237" t="s">
        <v>32</v>
      </c>
      <c r="F232" s="238" t="s">
        <v>1789</v>
      </c>
      <c r="G232" s="235"/>
      <c r="H232" s="237" t="s">
        <v>32</v>
      </c>
      <c r="I232" s="239"/>
      <c r="J232" s="235"/>
      <c r="K232" s="235"/>
      <c r="L232" s="240"/>
      <c r="M232" s="241"/>
      <c r="N232" s="242"/>
      <c r="O232" s="242"/>
      <c r="P232" s="242"/>
      <c r="Q232" s="242"/>
      <c r="R232" s="242"/>
      <c r="S232" s="242"/>
      <c r="T232" s="243"/>
      <c r="U232" s="13"/>
      <c r="V232" s="13"/>
      <c r="W232" s="13"/>
      <c r="X232" s="13"/>
      <c r="Y232" s="13"/>
      <c r="Z232" s="13"/>
      <c r="AA232" s="13"/>
      <c r="AB232" s="13"/>
      <c r="AC232" s="13"/>
      <c r="AD232" s="13"/>
      <c r="AE232" s="13"/>
      <c r="AT232" s="244" t="s">
        <v>225</v>
      </c>
      <c r="AU232" s="244" t="s">
        <v>85</v>
      </c>
      <c r="AV232" s="13" t="s">
        <v>83</v>
      </c>
      <c r="AW232" s="13" t="s">
        <v>38</v>
      </c>
      <c r="AX232" s="13" t="s">
        <v>76</v>
      </c>
      <c r="AY232" s="244" t="s">
        <v>214</v>
      </c>
    </row>
    <row r="233" s="14" customFormat="1">
      <c r="A233" s="14"/>
      <c r="B233" s="245"/>
      <c r="C233" s="246"/>
      <c r="D233" s="236" t="s">
        <v>225</v>
      </c>
      <c r="E233" s="247" t="s">
        <v>32</v>
      </c>
      <c r="F233" s="248" t="s">
        <v>7</v>
      </c>
      <c r="G233" s="246"/>
      <c r="H233" s="249">
        <v>21</v>
      </c>
      <c r="I233" s="250"/>
      <c r="J233" s="246"/>
      <c r="K233" s="246"/>
      <c r="L233" s="251"/>
      <c r="M233" s="252"/>
      <c r="N233" s="253"/>
      <c r="O233" s="253"/>
      <c r="P233" s="253"/>
      <c r="Q233" s="253"/>
      <c r="R233" s="253"/>
      <c r="S233" s="253"/>
      <c r="T233" s="254"/>
      <c r="U233" s="14"/>
      <c r="V233" s="14"/>
      <c r="W233" s="14"/>
      <c r="X233" s="14"/>
      <c r="Y233" s="14"/>
      <c r="Z233" s="14"/>
      <c r="AA233" s="14"/>
      <c r="AB233" s="14"/>
      <c r="AC233" s="14"/>
      <c r="AD233" s="14"/>
      <c r="AE233" s="14"/>
      <c r="AT233" s="255" t="s">
        <v>225</v>
      </c>
      <c r="AU233" s="255" t="s">
        <v>85</v>
      </c>
      <c r="AV233" s="14" t="s">
        <v>85</v>
      </c>
      <c r="AW233" s="14" t="s">
        <v>38</v>
      </c>
      <c r="AX233" s="14" t="s">
        <v>83</v>
      </c>
      <c r="AY233" s="255" t="s">
        <v>214</v>
      </c>
    </row>
    <row r="234" s="12" customFormat="1" ht="22.8" customHeight="1">
      <c r="A234" s="12"/>
      <c r="B234" s="200"/>
      <c r="C234" s="201"/>
      <c r="D234" s="202" t="s">
        <v>75</v>
      </c>
      <c r="E234" s="214" t="s">
        <v>1559</v>
      </c>
      <c r="F234" s="214" t="s">
        <v>1560</v>
      </c>
      <c r="G234" s="201"/>
      <c r="H234" s="201"/>
      <c r="I234" s="204"/>
      <c r="J234" s="215">
        <f>BK234</f>
        <v>0</v>
      </c>
      <c r="K234" s="201"/>
      <c r="L234" s="206"/>
      <c r="M234" s="207"/>
      <c r="N234" s="208"/>
      <c r="O234" s="208"/>
      <c r="P234" s="209">
        <f>SUM(P235:P241)</f>
        <v>0</v>
      </c>
      <c r="Q234" s="208"/>
      <c r="R234" s="209">
        <f>SUM(R235:R241)</f>
        <v>1.4669920000000001</v>
      </c>
      <c r="S234" s="208"/>
      <c r="T234" s="210">
        <f>SUM(T235:T241)</f>
        <v>0</v>
      </c>
      <c r="U234" s="12"/>
      <c r="V234" s="12"/>
      <c r="W234" s="12"/>
      <c r="X234" s="12"/>
      <c r="Y234" s="12"/>
      <c r="Z234" s="12"/>
      <c r="AA234" s="12"/>
      <c r="AB234" s="12"/>
      <c r="AC234" s="12"/>
      <c r="AD234" s="12"/>
      <c r="AE234" s="12"/>
      <c r="AR234" s="211" t="s">
        <v>85</v>
      </c>
      <c r="AT234" s="212" t="s">
        <v>75</v>
      </c>
      <c r="AU234" s="212" t="s">
        <v>83</v>
      </c>
      <c r="AY234" s="211" t="s">
        <v>214</v>
      </c>
      <c r="BK234" s="213">
        <f>SUM(BK235:BK241)</f>
        <v>0</v>
      </c>
    </row>
    <row r="235" s="2" customFormat="1" ht="37.8" customHeight="1">
      <c r="A235" s="42"/>
      <c r="B235" s="43"/>
      <c r="C235" s="216" t="s">
        <v>349</v>
      </c>
      <c r="D235" s="216" t="s">
        <v>217</v>
      </c>
      <c r="E235" s="217" t="s">
        <v>1790</v>
      </c>
      <c r="F235" s="218" t="s">
        <v>1791</v>
      </c>
      <c r="G235" s="219" t="s">
        <v>280</v>
      </c>
      <c r="H235" s="220">
        <v>264.80000000000001</v>
      </c>
      <c r="I235" s="221"/>
      <c r="J235" s="222">
        <f>ROUND(I235*H235,2)</f>
        <v>0</v>
      </c>
      <c r="K235" s="218" t="s">
        <v>221</v>
      </c>
      <c r="L235" s="48"/>
      <c r="M235" s="223" t="s">
        <v>32</v>
      </c>
      <c r="N235" s="224" t="s">
        <v>47</v>
      </c>
      <c r="O235" s="88"/>
      <c r="P235" s="225">
        <f>O235*H235</f>
        <v>0</v>
      </c>
      <c r="Q235" s="225">
        <v>0.0055399999999999998</v>
      </c>
      <c r="R235" s="225">
        <f>Q235*H235</f>
        <v>1.4669920000000001</v>
      </c>
      <c r="S235" s="225">
        <v>0</v>
      </c>
      <c r="T235" s="226">
        <f>S235*H235</f>
        <v>0</v>
      </c>
      <c r="U235" s="42"/>
      <c r="V235" s="42"/>
      <c r="W235" s="42"/>
      <c r="X235" s="42"/>
      <c r="Y235" s="42"/>
      <c r="Z235" s="42"/>
      <c r="AA235" s="42"/>
      <c r="AB235" s="42"/>
      <c r="AC235" s="42"/>
      <c r="AD235" s="42"/>
      <c r="AE235" s="42"/>
      <c r="AR235" s="227" t="s">
        <v>334</v>
      </c>
      <c r="AT235" s="227" t="s">
        <v>217</v>
      </c>
      <c r="AU235" s="227" t="s">
        <v>85</v>
      </c>
      <c r="AY235" s="20" t="s">
        <v>214</v>
      </c>
      <c r="BE235" s="228">
        <f>IF(N235="základní",J235,0)</f>
        <v>0</v>
      </c>
      <c r="BF235" s="228">
        <f>IF(N235="snížená",J235,0)</f>
        <v>0</v>
      </c>
      <c r="BG235" s="228">
        <f>IF(N235="zákl. přenesená",J235,0)</f>
        <v>0</v>
      </c>
      <c r="BH235" s="228">
        <f>IF(N235="sníž. přenesená",J235,0)</f>
        <v>0</v>
      </c>
      <c r="BI235" s="228">
        <f>IF(N235="nulová",J235,0)</f>
        <v>0</v>
      </c>
      <c r="BJ235" s="20" t="s">
        <v>83</v>
      </c>
      <c r="BK235" s="228">
        <f>ROUND(I235*H235,2)</f>
        <v>0</v>
      </c>
      <c r="BL235" s="20" t="s">
        <v>334</v>
      </c>
      <c r="BM235" s="227" t="s">
        <v>1792</v>
      </c>
    </row>
    <row r="236" s="2" customFormat="1">
      <c r="A236" s="42"/>
      <c r="B236" s="43"/>
      <c r="C236" s="44"/>
      <c r="D236" s="229" t="s">
        <v>223</v>
      </c>
      <c r="E236" s="44"/>
      <c r="F236" s="230" t="s">
        <v>1793</v>
      </c>
      <c r="G236" s="44"/>
      <c r="H236" s="44"/>
      <c r="I236" s="231"/>
      <c r="J236" s="44"/>
      <c r="K236" s="44"/>
      <c r="L236" s="48"/>
      <c r="M236" s="232"/>
      <c r="N236" s="233"/>
      <c r="O236" s="88"/>
      <c r="P236" s="88"/>
      <c r="Q236" s="88"/>
      <c r="R236" s="88"/>
      <c r="S236" s="88"/>
      <c r="T236" s="89"/>
      <c r="U236" s="42"/>
      <c r="V236" s="42"/>
      <c r="W236" s="42"/>
      <c r="X236" s="42"/>
      <c r="Y236" s="42"/>
      <c r="Z236" s="42"/>
      <c r="AA236" s="42"/>
      <c r="AB236" s="42"/>
      <c r="AC236" s="42"/>
      <c r="AD236" s="42"/>
      <c r="AE236" s="42"/>
      <c r="AT236" s="20" t="s">
        <v>223</v>
      </c>
      <c r="AU236" s="20" t="s">
        <v>85</v>
      </c>
    </row>
    <row r="237" s="14" customFormat="1">
      <c r="A237" s="14"/>
      <c r="B237" s="245"/>
      <c r="C237" s="246"/>
      <c r="D237" s="236" t="s">
        <v>225</v>
      </c>
      <c r="E237" s="247" t="s">
        <v>32</v>
      </c>
      <c r="F237" s="248" t="s">
        <v>1794</v>
      </c>
      <c r="G237" s="246"/>
      <c r="H237" s="249">
        <v>92</v>
      </c>
      <c r="I237" s="250"/>
      <c r="J237" s="246"/>
      <c r="K237" s="246"/>
      <c r="L237" s="251"/>
      <c r="M237" s="252"/>
      <c r="N237" s="253"/>
      <c r="O237" s="253"/>
      <c r="P237" s="253"/>
      <c r="Q237" s="253"/>
      <c r="R237" s="253"/>
      <c r="S237" s="253"/>
      <c r="T237" s="254"/>
      <c r="U237" s="14"/>
      <c r="V237" s="14"/>
      <c r="W237" s="14"/>
      <c r="X237" s="14"/>
      <c r="Y237" s="14"/>
      <c r="Z237" s="14"/>
      <c r="AA237" s="14"/>
      <c r="AB237" s="14"/>
      <c r="AC237" s="14"/>
      <c r="AD237" s="14"/>
      <c r="AE237" s="14"/>
      <c r="AT237" s="255" t="s">
        <v>225</v>
      </c>
      <c r="AU237" s="255" t="s">
        <v>85</v>
      </c>
      <c r="AV237" s="14" t="s">
        <v>85</v>
      </c>
      <c r="AW237" s="14" t="s">
        <v>38</v>
      </c>
      <c r="AX237" s="14" t="s">
        <v>76</v>
      </c>
      <c r="AY237" s="255" t="s">
        <v>214</v>
      </c>
    </row>
    <row r="238" s="14" customFormat="1">
      <c r="A238" s="14"/>
      <c r="B238" s="245"/>
      <c r="C238" s="246"/>
      <c r="D238" s="236" t="s">
        <v>225</v>
      </c>
      <c r="E238" s="247" t="s">
        <v>32</v>
      </c>
      <c r="F238" s="248" t="s">
        <v>1795</v>
      </c>
      <c r="G238" s="246"/>
      <c r="H238" s="249">
        <v>172.80000000000001</v>
      </c>
      <c r="I238" s="250"/>
      <c r="J238" s="246"/>
      <c r="K238" s="246"/>
      <c r="L238" s="251"/>
      <c r="M238" s="252"/>
      <c r="N238" s="253"/>
      <c r="O238" s="253"/>
      <c r="P238" s="253"/>
      <c r="Q238" s="253"/>
      <c r="R238" s="253"/>
      <c r="S238" s="253"/>
      <c r="T238" s="254"/>
      <c r="U238" s="14"/>
      <c r="V238" s="14"/>
      <c r="W238" s="14"/>
      <c r="X238" s="14"/>
      <c r="Y238" s="14"/>
      <c r="Z238" s="14"/>
      <c r="AA238" s="14"/>
      <c r="AB238" s="14"/>
      <c r="AC238" s="14"/>
      <c r="AD238" s="14"/>
      <c r="AE238" s="14"/>
      <c r="AT238" s="255" t="s">
        <v>225</v>
      </c>
      <c r="AU238" s="255" t="s">
        <v>85</v>
      </c>
      <c r="AV238" s="14" t="s">
        <v>85</v>
      </c>
      <c r="AW238" s="14" t="s">
        <v>38</v>
      </c>
      <c r="AX238" s="14" t="s">
        <v>76</v>
      </c>
      <c r="AY238" s="255" t="s">
        <v>214</v>
      </c>
    </row>
    <row r="239" s="15" customFormat="1">
      <c r="A239" s="15"/>
      <c r="B239" s="256"/>
      <c r="C239" s="257"/>
      <c r="D239" s="236" t="s">
        <v>225</v>
      </c>
      <c r="E239" s="258" t="s">
        <v>32</v>
      </c>
      <c r="F239" s="259" t="s">
        <v>256</v>
      </c>
      <c r="G239" s="257"/>
      <c r="H239" s="260">
        <v>264.80000000000001</v>
      </c>
      <c r="I239" s="261"/>
      <c r="J239" s="257"/>
      <c r="K239" s="257"/>
      <c r="L239" s="262"/>
      <c r="M239" s="263"/>
      <c r="N239" s="264"/>
      <c r="O239" s="264"/>
      <c r="P239" s="264"/>
      <c r="Q239" s="264"/>
      <c r="R239" s="264"/>
      <c r="S239" s="264"/>
      <c r="T239" s="265"/>
      <c r="U239" s="15"/>
      <c r="V239" s="15"/>
      <c r="W239" s="15"/>
      <c r="X239" s="15"/>
      <c r="Y239" s="15"/>
      <c r="Z239" s="15"/>
      <c r="AA239" s="15"/>
      <c r="AB239" s="15"/>
      <c r="AC239" s="15"/>
      <c r="AD239" s="15"/>
      <c r="AE239" s="15"/>
      <c r="AT239" s="266" t="s">
        <v>225</v>
      </c>
      <c r="AU239" s="266" t="s">
        <v>85</v>
      </c>
      <c r="AV239" s="15" t="s">
        <v>215</v>
      </c>
      <c r="AW239" s="15" t="s">
        <v>38</v>
      </c>
      <c r="AX239" s="15" t="s">
        <v>83</v>
      </c>
      <c r="AY239" s="266" t="s">
        <v>214</v>
      </c>
    </row>
    <row r="240" s="2" customFormat="1" ht="76.35" customHeight="1">
      <c r="A240" s="42"/>
      <c r="B240" s="43"/>
      <c r="C240" s="216" t="s">
        <v>356</v>
      </c>
      <c r="D240" s="216" t="s">
        <v>217</v>
      </c>
      <c r="E240" s="217" t="s">
        <v>1598</v>
      </c>
      <c r="F240" s="218" t="s">
        <v>1599</v>
      </c>
      <c r="G240" s="219" t="s">
        <v>241</v>
      </c>
      <c r="H240" s="220">
        <v>1.4670000000000001</v>
      </c>
      <c r="I240" s="221"/>
      <c r="J240" s="222">
        <f>ROUND(I240*H240,2)</f>
        <v>0</v>
      </c>
      <c r="K240" s="218" t="s">
        <v>221</v>
      </c>
      <c r="L240" s="48"/>
      <c r="M240" s="223" t="s">
        <v>32</v>
      </c>
      <c r="N240" s="224" t="s">
        <v>47</v>
      </c>
      <c r="O240" s="88"/>
      <c r="P240" s="225">
        <f>O240*H240</f>
        <v>0</v>
      </c>
      <c r="Q240" s="225">
        <v>0</v>
      </c>
      <c r="R240" s="225">
        <f>Q240*H240</f>
        <v>0</v>
      </c>
      <c r="S240" s="225">
        <v>0</v>
      </c>
      <c r="T240" s="226">
        <f>S240*H240</f>
        <v>0</v>
      </c>
      <c r="U240" s="42"/>
      <c r="V240" s="42"/>
      <c r="W240" s="42"/>
      <c r="X240" s="42"/>
      <c r="Y240" s="42"/>
      <c r="Z240" s="42"/>
      <c r="AA240" s="42"/>
      <c r="AB240" s="42"/>
      <c r="AC240" s="42"/>
      <c r="AD240" s="42"/>
      <c r="AE240" s="42"/>
      <c r="AR240" s="227" t="s">
        <v>334</v>
      </c>
      <c r="AT240" s="227" t="s">
        <v>217</v>
      </c>
      <c r="AU240" s="227" t="s">
        <v>85</v>
      </c>
      <c r="AY240" s="20" t="s">
        <v>214</v>
      </c>
      <c r="BE240" s="228">
        <f>IF(N240="základní",J240,0)</f>
        <v>0</v>
      </c>
      <c r="BF240" s="228">
        <f>IF(N240="snížená",J240,0)</f>
        <v>0</v>
      </c>
      <c r="BG240" s="228">
        <f>IF(N240="zákl. přenesená",J240,0)</f>
        <v>0</v>
      </c>
      <c r="BH240" s="228">
        <f>IF(N240="sníž. přenesená",J240,0)</f>
        <v>0</v>
      </c>
      <c r="BI240" s="228">
        <f>IF(N240="nulová",J240,0)</f>
        <v>0</v>
      </c>
      <c r="BJ240" s="20" t="s">
        <v>83</v>
      </c>
      <c r="BK240" s="228">
        <f>ROUND(I240*H240,2)</f>
        <v>0</v>
      </c>
      <c r="BL240" s="20" t="s">
        <v>334</v>
      </c>
      <c r="BM240" s="227" t="s">
        <v>1796</v>
      </c>
    </row>
    <row r="241" s="2" customFormat="1">
      <c r="A241" s="42"/>
      <c r="B241" s="43"/>
      <c r="C241" s="44"/>
      <c r="D241" s="229" t="s">
        <v>223</v>
      </c>
      <c r="E241" s="44"/>
      <c r="F241" s="230" t="s">
        <v>1601</v>
      </c>
      <c r="G241" s="44"/>
      <c r="H241" s="44"/>
      <c r="I241" s="231"/>
      <c r="J241" s="44"/>
      <c r="K241" s="44"/>
      <c r="L241" s="48"/>
      <c r="M241" s="232"/>
      <c r="N241" s="233"/>
      <c r="O241" s="88"/>
      <c r="P241" s="88"/>
      <c r="Q241" s="88"/>
      <c r="R241" s="88"/>
      <c r="S241" s="88"/>
      <c r="T241" s="89"/>
      <c r="U241" s="42"/>
      <c r="V241" s="42"/>
      <c r="W241" s="42"/>
      <c r="X241" s="42"/>
      <c r="Y241" s="42"/>
      <c r="Z241" s="42"/>
      <c r="AA241" s="42"/>
      <c r="AB241" s="42"/>
      <c r="AC241" s="42"/>
      <c r="AD241" s="42"/>
      <c r="AE241" s="42"/>
      <c r="AT241" s="20" t="s">
        <v>223</v>
      </c>
      <c r="AU241" s="20" t="s">
        <v>85</v>
      </c>
    </row>
    <row r="242" s="12" customFormat="1" ht="22.8" customHeight="1">
      <c r="A242" s="12"/>
      <c r="B242" s="200"/>
      <c r="C242" s="201"/>
      <c r="D242" s="202" t="s">
        <v>75</v>
      </c>
      <c r="E242" s="214" t="s">
        <v>1270</v>
      </c>
      <c r="F242" s="214" t="s">
        <v>1271</v>
      </c>
      <c r="G242" s="201"/>
      <c r="H242" s="201"/>
      <c r="I242" s="204"/>
      <c r="J242" s="215">
        <f>BK242</f>
        <v>0</v>
      </c>
      <c r="K242" s="201"/>
      <c r="L242" s="206"/>
      <c r="M242" s="207"/>
      <c r="N242" s="208"/>
      <c r="O242" s="208"/>
      <c r="P242" s="209">
        <f>SUM(P243:P267)</f>
        <v>0</v>
      </c>
      <c r="Q242" s="208"/>
      <c r="R242" s="209">
        <f>SUM(R243:R267)</f>
        <v>0.56915249999999995</v>
      </c>
      <c r="S242" s="208"/>
      <c r="T242" s="210">
        <f>SUM(T243:T267)</f>
        <v>0.32439750000000001</v>
      </c>
      <c r="U242" s="12"/>
      <c r="V242" s="12"/>
      <c r="W242" s="12"/>
      <c r="X242" s="12"/>
      <c r="Y242" s="12"/>
      <c r="Z242" s="12"/>
      <c r="AA242" s="12"/>
      <c r="AB242" s="12"/>
      <c r="AC242" s="12"/>
      <c r="AD242" s="12"/>
      <c r="AE242" s="12"/>
      <c r="AR242" s="211" t="s">
        <v>85</v>
      </c>
      <c r="AT242" s="212" t="s">
        <v>75</v>
      </c>
      <c r="AU242" s="212" t="s">
        <v>83</v>
      </c>
      <c r="AY242" s="211" t="s">
        <v>214</v>
      </c>
      <c r="BK242" s="213">
        <f>SUM(BK243:BK267)</f>
        <v>0</v>
      </c>
    </row>
    <row r="243" s="2" customFormat="1" ht="24.15" customHeight="1">
      <c r="A243" s="42"/>
      <c r="B243" s="43"/>
      <c r="C243" s="216" t="s">
        <v>7</v>
      </c>
      <c r="D243" s="216" t="s">
        <v>217</v>
      </c>
      <c r="E243" s="217" t="s">
        <v>1272</v>
      </c>
      <c r="F243" s="218" t="s">
        <v>1273</v>
      </c>
      <c r="G243" s="219" t="s">
        <v>280</v>
      </c>
      <c r="H243" s="220">
        <v>194.25</v>
      </c>
      <c r="I243" s="221"/>
      <c r="J243" s="222">
        <f>ROUND(I243*H243,2)</f>
        <v>0</v>
      </c>
      <c r="K243" s="218" t="s">
        <v>221</v>
      </c>
      <c r="L243" s="48"/>
      <c r="M243" s="223" t="s">
        <v>32</v>
      </c>
      <c r="N243" s="224" t="s">
        <v>47</v>
      </c>
      <c r="O243" s="88"/>
      <c r="P243" s="225">
        <f>O243*H243</f>
        <v>0</v>
      </c>
      <c r="Q243" s="225">
        <v>0</v>
      </c>
      <c r="R243" s="225">
        <f>Q243*H243</f>
        <v>0</v>
      </c>
      <c r="S243" s="225">
        <v>0.00167</v>
      </c>
      <c r="T243" s="226">
        <f>S243*H243</f>
        <v>0.32439750000000001</v>
      </c>
      <c r="U243" s="42"/>
      <c r="V243" s="42"/>
      <c r="W243" s="42"/>
      <c r="X243" s="42"/>
      <c r="Y243" s="42"/>
      <c r="Z243" s="42"/>
      <c r="AA243" s="42"/>
      <c r="AB243" s="42"/>
      <c r="AC243" s="42"/>
      <c r="AD243" s="42"/>
      <c r="AE243" s="42"/>
      <c r="AR243" s="227" t="s">
        <v>334</v>
      </c>
      <c r="AT243" s="227" t="s">
        <v>217</v>
      </c>
      <c r="AU243" s="227" t="s">
        <v>85</v>
      </c>
      <c r="AY243" s="20" t="s">
        <v>214</v>
      </c>
      <c r="BE243" s="228">
        <f>IF(N243="základní",J243,0)</f>
        <v>0</v>
      </c>
      <c r="BF243" s="228">
        <f>IF(N243="snížená",J243,0)</f>
        <v>0</v>
      </c>
      <c r="BG243" s="228">
        <f>IF(N243="zákl. přenesená",J243,0)</f>
        <v>0</v>
      </c>
      <c r="BH243" s="228">
        <f>IF(N243="sníž. přenesená",J243,0)</f>
        <v>0</v>
      </c>
      <c r="BI243" s="228">
        <f>IF(N243="nulová",J243,0)</f>
        <v>0</v>
      </c>
      <c r="BJ243" s="20" t="s">
        <v>83</v>
      </c>
      <c r="BK243" s="228">
        <f>ROUND(I243*H243,2)</f>
        <v>0</v>
      </c>
      <c r="BL243" s="20" t="s">
        <v>334</v>
      </c>
      <c r="BM243" s="227" t="s">
        <v>1797</v>
      </c>
    </row>
    <row r="244" s="2" customFormat="1">
      <c r="A244" s="42"/>
      <c r="B244" s="43"/>
      <c r="C244" s="44"/>
      <c r="D244" s="229" t="s">
        <v>223</v>
      </c>
      <c r="E244" s="44"/>
      <c r="F244" s="230" t="s">
        <v>1275</v>
      </c>
      <c r="G244" s="44"/>
      <c r="H244" s="44"/>
      <c r="I244" s="231"/>
      <c r="J244" s="44"/>
      <c r="K244" s="44"/>
      <c r="L244" s="48"/>
      <c r="M244" s="232"/>
      <c r="N244" s="233"/>
      <c r="O244" s="88"/>
      <c r="P244" s="88"/>
      <c r="Q244" s="88"/>
      <c r="R244" s="88"/>
      <c r="S244" s="88"/>
      <c r="T244" s="89"/>
      <c r="U244" s="42"/>
      <c r="V244" s="42"/>
      <c r="W244" s="42"/>
      <c r="X244" s="42"/>
      <c r="Y244" s="42"/>
      <c r="Z244" s="42"/>
      <c r="AA244" s="42"/>
      <c r="AB244" s="42"/>
      <c r="AC244" s="42"/>
      <c r="AD244" s="42"/>
      <c r="AE244" s="42"/>
      <c r="AT244" s="20" t="s">
        <v>223</v>
      </c>
      <c r="AU244" s="20" t="s">
        <v>85</v>
      </c>
    </row>
    <row r="245" s="13" customFormat="1">
      <c r="A245" s="13"/>
      <c r="B245" s="234"/>
      <c r="C245" s="235"/>
      <c r="D245" s="236" t="s">
        <v>225</v>
      </c>
      <c r="E245" s="237" t="s">
        <v>32</v>
      </c>
      <c r="F245" s="238" t="s">
        <v>1750</v>
      </c>
      <c r="G245" s="235"/>
      <c r="H245" s="237" t="s">
        <v>32</v>
      </c>
      <c r="I245" s="239"/>
      <c r="J245" s="235"/>
      <c r="K245" s="235"/>
      <c r="L245" s="240"/>
      <c r="M245" s="241"/>
      <c r="N245" s="242"/>
      <c r="O245" s="242"/>
      <c r="P245" s="242"/>
      <c r="Q245" s="242"/>
      <c r="R245" s="242"/>
      <c r="S245" s="242"/>
      <c r="T245" s="243"/>
      <c r="U245" s="13"/>
      <c r="V245" s="13"/>
      <c r="W245" s="13"/>
      <c r="X245" s="13"/>
      <c r="Y245" s="13"/>
      <c r="Z245" s="13"/>
      <c r="AA245" s="13"/>
      <c r="AB245" s="13"/>
      <c r="AC245" s="13"/>
      <c r="AD245" s="13"/>
      <c r="AE245" s="13"/>
      <c r="AT245" s="244" t="s">
        <v>225</v>
      </c>
      <c r="AU245" s="244" t="s">
        <v>85</v>
      </c>
      <c r="AV245" s="13" t="s">
        <v>83</v>
      </c>
      <c r="AW245" s="13" t="s">
        <v>38</v>
      </c>
      <c r="AX245" s="13" t="s">
        <v>76</v>
      </c>
      <c r="AY245" s="244" t="s">
        <v>214</v>
      </c>
    </row>
    <row r="246" s="13" customFormat="1">
      <c r="A246" s="13"/>
      <c r="B246" s="234"/>
      <c r="C246" s="235"/>
      <c r="D246" s="236" t="s">
        <v>225</v>
      </c>
      <c r="E246" s="237" t="s">
        <v>32</v>
      </c>
      <c r="F246" s="238" t="s">
        <v>1674</v>
      </c>
      <c r="G246" s="235"/>
      <c r="H246" s="237" t="s">
        <v>32</v>
      </c>
      <c r="I246" s="239"/>
      <c r="J246" s="235"/>
      <c r="K246" s="235"/>
      <c r="L246" s="240"/>
      <c r="M246" s="241"/>
      <c r="N246" s="242"/>
      <c r="O246" s="242"/>
      <c r="P246" s="242"/>
      <c r="Q246" s="242"/>
      <c r="R246" s="242"/>
      <c r="S246" s="242"/>
      <c r="T246" s="243"/>
      <c r="U246" s="13"/>
      <c r="V246" s="13"/>
      <c r="W246" s="13"/>
      <c r="X246" s="13"/>
      <c r="Y246" s="13"/>
      <c r="Z246" s="13"/>
      <c r="AA246" s="13"/>
      <c r="AB246" s="13"/>
      <c r="AC246" s="13"/>
      <c r="AD246" s="13"/>
      <c r="AE246" s="13"/>
      <c r="AT246" s="244" t="s">
        <v>225</v>
      </c>
      <c r="AU246" s="244" t="s">
        <v>85</v>
      </c>
      <c r="AV246" s="13" t="s">
        <v>83</v>
      </c>
      <c r="AW246" s="13" t="s">
        <v>38</v>
      </c>
      <c r="AX246" s="13" t="s">
        <v>76</v>
      </c>
      <c r="AY246" s="244" t="s">
        <v>214</v>
      </c>
    </row>
    <row r="247" s="14" customFormat="1">
      <c r="A247" s="14"/>
      <c r="B247" s="245"/>
      <c r="C247" s="246"/>
      <c r="D247" s="236" t="s">
        <v>225</v>
      </c>
      <c r="E247" s="247" t="s">
        <v>32</v>
      </c>
      <c r="F247" s="248" t="s">
        <v>1751</v>
      </c>
      <c r="G247" s="246"/>
      <c r="H247" s="249">
        <v>12.800000000000001</v>
      </c>
      <c r="I247" s="250"/>
      <c r="J247" s="246"/>
      <c r="K247" s="246"/>
      <c r="L247" s="251"/>
      <c r="M247" s="252"/>
      <c r="N247" s="253"/>
      <c r="O247" s="253"/>
      <c r="P247" s="253"/>
      <c r="Q247" s="253"/>
      <c r="R247" s="253"/>
      <c r="S247" s="253"/>
      <c r="T247" s="254"/>
      <c r="U247" s="14"/>
      <c r="V247" s="14"/>
      <c r="W247" s="14"/>
      <c r="X247" s="14"/>
      <c r="Y247" s="14"/>
      <c r="Z247" s="14"/>
      <c r="AA247" s="14"/>
      <c r="AB247" s="14"/>
      <c r="AC247" s="14"/>
      <c r="AD247" s="14"/>
      <c r="AE247" s="14"/>
      <c r="AT247" s="255" t="s">
        <v>225</v>
      </c>
      <c r="AU247" s="255" t="s">
        <v>85</v>
      </c>
      <c r="AV247" s="14" t="s">
        <v>85</v>
      </c>
      <c r="AW247" s="14" t="s">
        <v>38</v>
      </c>
      <c r="AX247" s="14" t="s">
        <v>76</v>
      </c>
      <c r="AY247" s="255" t="s">
        <v>214</v>
      </c>
    </row>
    <row r="248" s="14" customFormat="1">
      <c r="A248" s="14"/>
      <c r="B248" s="245"/>
      <c r="C248" s="246"/>
      <c r="D248" s="236" t="s">
        <v>225</v>
      </c>
      <c r="E248" s="247" t="s">
        <v>32</v>
      </c>
      <c r="F248" s="248" t="s">
        <v>1752</v>
      </c>
      <c r="G248" s="246"/>
      <c r="H248" s="249">
        <v>24</v>
      </c>
      <c r="I248" s="250"/>
      <c r="J248" s="246"/>
      <c r="K248" s="246"/>
      <c r="L248" s="251"/>
      <c r="M248" s="252"/>
      <c r="N248" s="253"/>
      <c r="O248" s="253"/>
      <c r="P248" s="253"/>
      <c r="Q248" s="253"/>
      <c r="R248" s="253"/>
      <c r="S248" s="253"/>
      <c r="T248" s="254"/>
      <c r="U248" s="14"/>
      <c r="V248" s="14"/>
      <c r="W248" s="14"/>
      <c r="X248" s="14"/>
      <c r="Y248" s="14"/>
      <c r="Z248" s="14"/>
      <c r="AA248" s="14"/>
      <c r="AB248" s="14"/>
      <c r="AC248" s="14"/>
      <c r="AD248" s="14"/>
      <c r="AE248" s="14"/>
      <c r="AT248" s="255" t="s">
        <v>225</v>
      </c>
      <c r="AU248" s="255" t="s">
        <v>85</v>
      </c>
      <c r="AV248" s="14" t="s">
        <v>85</v>
      </c>
      <c r="AW248" s="14" t="s">
        <v>38</v>
      </c>
      <c r="AX248" s="14" t="s">
        <v>76</v>
      </c>
      <c r="AY248" s="255" t="s">
        <v>214</v>
      </c>
    </row>
    <row r="249" s="14" customFormat="1">
      <c r="A249" s="14"/>
      <c r="B249" s="245"/>
      <c r="C249" s="246"/>
      <c r="D249" s="236" t="s">
        <v>225</v>
      </c>
      <c r="E249" s="247" t="s">
        <v>32</v>
      </c>
      <c r="F249" s="248" t="s">
        <v>1753</v>
      </c>
      <c r="G249" s="246"/>
      <c r="H249" s="249">
        <v>11</v>
      </c>
      <c r="I249" s="250"/>
      <c r="J249" s="246"/>
      <c r="K249" s="246"/>
      <c r="L249" s="251"/>
      <c r="M249" s="252"/>
      <c r="N249" s="253"/>
      <c r="O249" s="253"/>
      <c r="P249" s="253"/>
      <c r="Q249" s="253"/>
      <c r="R249" s="253"/>
      <c r="S249" s="253"/>
      <c r="T249" s="254"/>
      <c r="U249" s="14"/>
      <c r="V249" s="14"/>
      <c r="W249" s="14"/>
      <c r="X249" s="14"/>
      <c r="Y249" s="14"/>
      <c r="Z249" s="14"/>
      <c r="AA249" s="14"/>
      <c r="AB249" s="14"/>
      <c r="AC249" s="14"/>
      <c r="AD249" s="14"/>
      <c r="AE249" s="14"/>
      <c r="AT249" s="255" t="s">
        <v>225</v>
      </c>
      <c r="AU249" s="255" t="s">
        <v>85</v>
      </c>
      <c r="AV249" s="14" t="s">
        <v>85</v>
      </c>
      <c r="AW249" s="14" t="s">
        <v>38</v>
      </c>
      <c r="AX249" s="14" t="s">
        <v>76</v>
      </c>
      <c r="AY249" s="255" t="s">
        <v>214</v>
      </c>
    </row>
    <row r="250" s="14" customFormat="1">
      <c r="A250" s="14"/>
      <c r="B250" s="245"/>
      <c r="C250" s="246"/>
      <c r="D250" s="236" t="s">
        <v>225</v>
      </c>
      <c r="E250" s="247" t="s">
        <v>32</v>
      </c>
      <c r="F250" s="248" t="s">
        <v>1754</v>
      </c>
      <c r="G250" s="246"/>
      <c r="H250" s="249">
        <v>25.600000000000001</v>
      </c>
      <c r="I250" s="250"/>
      <c r="J250" s="246"/>
      <c r="K250" s="246"/>
      <c r="L250" s="251"/>
      <c r="M250" s="252"/>
      <c r="N250" s="253"/>
      <c r="O250" s="253"/>
      <c r="P250" s="253"/>
      <c r="Q250" s="253"/>
      <c r="R250" s="253"/>
      <c r="S250" s="253"/>
      <c r="T250" s="254"/>
      <c r="U250" s="14"/>
      <c r="V250" s="14"/>
      <c r="W250" s="14"/>
      <c r="X250" s="14"/>
      <c r="Y250" s="14"/>
      <c r="Z250" s="14"/>
      <c r="AA250" s="14"/>
      <c r="AB250" s="14"/>
      <c r="AC250" s="14"/>
      <c r="AD250" s="14"/>
      <c r="AE250" s="14"/>
      <c r="AT250" s="255" t="s">
        <v>225</v>
      </c>
      <c r="AU250" s="255" t="s">
        <v>85</v>
      </c>
      <c r="AV250" s="14" t="s">
        <v>85</v>
      </c>
      <c r="AW250" s="14" t="s">
        <v>38</v>
      </c>
      <c r="AX250" s="14" t="s">
        <v>76</v>
      </c>
      <c r="AY250" s="255" t="s">
        <v>214</v>
      </c>
    </row>
    <row r="251" s="14" customFormat="1">
      <c r="A251" s="14"/>
      <c r="B251" s="245"/>
      <c r="C251" s="246"/>
      <c r="D251" s="236" t="s">
        <v>225</v>
      </c>
      <c r="E251" s="247" t="s">
        <v>32</v>
      </c>
      <c r="F251" s="248" t="s">
        <v>1755</v>
      </c>
      <c r="G251" s="246"/>
      <c r="H251" s="249">
        <v>4.7999999999999998</v>
      </c>
      <c r="I251" s="250"/>
      <c r="J251" s="246"/>
      <c r="K251" s="246"/>
      <c r="L251" s="251"/>
      <c r="M251" s="252"/>
      <c r="N251" s="253"/>
      <c r="O251" s="253"/>
      <c r="P251" s="253"/>
      <c r="Q251" s="253"/>
      <c r="R251" s="253"/>
      <c r="S251" s="253"/>
      <c r="T251" s="254"/>
      <c r="U251" s="14"/>
      <c r="V251" s="14"/>
      <c r="W251" s="14"/>
      <c r="X251" s="14"/>
      <c r="Y251" s="14"/>
      <c r="Z251" s="14"/>
      <c r="AA251" s="14"/>
      <c r="AB251" s="14"/>
      <c r="AC251" s="14"/>
      <c r="AD251" s="14"/>
      <c r="AE251" s="14"/>
      <c r="AT251" s="255" t="s">
        <v>225</v>
      </c>
      <c r="AU251" s="255" t="s">
        <v>85</v>
      </c>
      <c r="AV251" s="14" t="s">
        <v>85</v>
      </c>
      <c r="AW251" s="14" t="s">
        <v>38</v>
      </c>
      <c r="AX251" s="14" t="s">
        <v>76</v>
      </c>
      <c r="AY251" s="255" t="s">
        <v>214</v>
      </c>
    </row>
    <row r="252" s="14" customFormat="1">
      <c r="A252" s="14"/>
      <c r="B252" s="245"/>
      <c r="C252" s="246"/>
      <c r="D252" s="236" t="s">
        <v>225</v>
      </c>
      <c r="E252" s="247" t="s">
        <v>32</v>
      </c>
      <c r="F252" s="248" t="s">
        <v>1756</v>
      </c>
      <c r="G252" s="246"/>
      <c r="H252" s="249">
        <v>22</v>
      </c>
      <c r="I252" s="250"/>
      <c r="J252" s="246"/>
      <c r="K252" s="246"/>
      <c r="L252" s="251"/>
      <c r="M252" s="252"/>
      <c r="N252" s="253"/>
      <c r="O252" s="253"/>
      <c r="P252" s="253"/>
      <c r="Q252" s="253"/>
      <c r="R252" s="253"/>
      <c r="S252" s="253"/>
      <c r="T252" s="254"/>
      <c r="U252" s="14"/>
      <c r="V252" s="14"/>
      <c r="W252" s="14"/>
      <c r="X252" s="14"/>
      <c r="Y252" s="14"/>
      <c r="Z252" s="14"/>
      <c r="AA252" s="14"/>
      <c r="AB252" s="14"/>
      <c r="AC252" s="14"/>
      <c r="AD252" s="14"/>
      <c r="AE252" s="14"/>
      <c r="AT252" s="255" t="s">
        <v>225</v>
      </c>
      <c r="AU252" s="255" t="s">
        <v>85</v>
      </c>
      <c r="AV252" s="14" t="s">
        <v>85</v>
      </c>
      <c r="AW252" s="14" t="s">
        <v>38</v>
      </c>
      <c r="AX252" s="14" t="s">
        <v>76</v>
      </c>
      <c r="AY252" s="255" t="s">
        <v>214</v>
      </c>
    </row>
    <row r="253" s="14" customFormat="1">
      <c r="A253" s="14"/>
      <c r="B253" s="245"/>
      <c r="C253" s="246"/>
      <c r="D253" s="236" t="s">
        <v>225</v>
      </c>
      <c r="E253" s="247" t="s">
        <v>32</v>
      </c>
      <c r="F253" s="248" t="s">
        <v>1757</v>
      </c>
      <c r="G253" s="246"/>
      <c r="H253" s="249">
        <v>22</v>
      </c>
      <c r="I253" s="250"/>
      <c r="J253" s="246"/>
      <c r="K253" s="246"/>
      <c r="L253" s="251"/>
      <c r="M253" s="252"/>
      <c r="N253" s="253"/>
      <c r="O253" s="253"/>
      <c r="P253" s="253"/>
      <c r="Q253" s="253"/>
      <c r="R253" s="253"/>
      <c r="S253" s="253"/>
      <c r="T253" s="254"/>
      <c r="U253" s="14"/>
      <c r="V253" s="14"/>
      <c r="W253" s="14"/>
      <c r="X253" s="14"/>
      <c r="Y253" s="14"/>
      <c r="Z253" s="14"/>
      <c r="AA253" s="14"/>
      <c r="AB253" s="14"/>
      <c r="AC253" s="14"/>
      <c r="AD253" s="14"/>
      <c r="AE253" s="14"/>
      <c r="AT253" s="255" t="s">
        <v>225</v>
      </c>
      <c r="AU253" s="255" t="s">
        <v>85</v>
      </c>
      <c r="AV253" s="14" t="s">
        <v>85</v>
      </c>
      <c r="AW253" s="14" t="s">
        <v>38</v>
      </c>
      <c r="AX253" s="14" t="s">
        <v>76</v>
      </c>
      <c r="AY253" s="255" t="s">
        <v>214</v>
      </c>
    </row>
    <row r="254" s="14" customFormat="1">
      <c r="A254" s="14"/>
      <c r="B254" s="245"/>
      <c r="C254" s="246"/>
      <c r="D254" s="236" t="s">
        <v>225</v>
      </c>
      <c r="E254" s="247" t="s">
        <v>32</v>
      </c>
      <c r="F254" s="248" t="s">
        <v>1758</v>
      </c>
      <c r="G254" s="246"/>
      <c r="H254" s="249">
        <v>21.600000000000001</v>
      </c>
      <c r="I254" s="250"/>
      <c r="J254" s="246"/>
      <c r="K254" s="246"/>
      <c r="L254" s="251"/>
      <c r="M254" s="252"/>
      <c r="N254" s="253"/>
      <c r="O254" s="253"/>
      <c r="P254" s="253"/>
      <c r="Q254" s="253"/>
      <c r="R254" s="253"/>
      <c r="S254" s="253"/>
      <c r="T254" s="254"/>
      <c r="U254" s="14"/>
      <c r="V254" s="14"/>
      <c r="W254" s="14"/>
      <c r="X254" s="14"/>
      <c r="Y254" s="14"/>
      <c r="Z254" s="14"/>
      <c r="AA254" s="14"/>
      <c r="AB254" s="14"/>
      <c r="AC254" s="14"/>
      <c r="AD254" s="14"/>
      <c r="AE254" s="14"/>
      <c r="AT254" s="255" t="s">
        <v>225</v>
      </c>
      <c r="AU254" s="255" t="s">
        <v>85</v>
      </c>
      <c r="AV254" s="14" t="s">
        <v>85</v>
      </c>
      <c r="AW254" s="14" t="s">
        <v>38</v>
      </c>
      <c r="AX254" s="14" t="s">
        <v>76</v>
      </c>
      <c r="AY254" s="255" t="s">
        <v>214</v>
      </c>
    </row>
    <row r="255" s="14" customFormat="1">
      <c r="A255" s="14"/>
      <c r="B255" s="245"/>
      <c r="C255" s="246"/>
      <c r="D255" s="236" t="s">
        <v>225</v>
      </c>
      <c r="E255" s="247" t="s">
        <v>32</v>
      </c>
      <c r="F255" s="248" t="s">
        <v>1759</v>
      </c>
      <c r="G255" s="246"/>
      <c r="H255" s="249">
        <v>2.5499999999999998</v>
      </c>
      <c r="I255" s="250"/>
      <c r="J255" s="246"/>
      <c r="K255" s="246"/>
      <c r="L255" s="251"/>
      <c r="M255" s="252"/>
      <c r="N255" s="253"/>
      <c r="O255" s="253"/>
      <c r="P255" s="253"/>
      <c r="Q255" s="253"/>
      <c r="R255" s="253"/>
      <c r="S255" s="253"/>
      <c r="T255" s="254"/>
      <c r="U255" s="14"/>
      <c r="V255" s="14"/>
      <c r="W255" s="14"/>
      <c r="X255" s="14"/>
      <c r="Y255" s="14"/>
      <c r="Z255" s="14"/>
      <c r="AA255" s="14"/>
      <c r="AB255" s="14"/>
      <c r="AC255" s="14"/>
      <c r="AD255" s="14"/>
      <c r="AE255" s="14"/>
      <c r="AT255" s="255" t="s">
        <v>225</v>
      </c>
      <c r="AU255" s="255" t="s">
        <v>85</v>
      </c>
      <c r="AV255" s="14" t="s">
        <v>85</v>
      </c>
      <c r="AW255" s="14" t="s">
        <v>38</v>
      </c>
      <c r="AX255" s="14" t="s">
        <v>76</v>
      </c>
      <c r="AY255" s="255" t="s">
        <v>214</v>
      </c>
    </row>
    <row r="256" s="14" customFormat="1">
      <c r="A256" s="14"/>
      <c r="B256" s="245"/>
      <c r="C256" s="246"/>
      <c r="D256" s="236" t="s">
        <v>225</v>
      </c>
      <c r="E256" s="247" t="s">
        <v>32</v>
      </c>
      <c r="F256" s="248" t="s">
        <v>1751</v>
      </c>
      <c r="G256" s="246"/>
      <c r="H256" s="249">
        <v>12.800000000000001</v>
      </c>
      <c r="I256" s="250"/>
      <c r="J256" s="246"/>
      <c r="K256" s="246"/>
      <c r="L256" s="251"/>
      <c r="M256" s="252"/>
      <c r="N256" s="253"/>
      <c r="O256" s="253"/>
      <c r="P256" s="253"/>
      <c r="Q256" s="253"/>
      <c r="R256" s="253"/>
      <c r="S256" s="253"/>
      <c r="T256" s="254"/>
      <c r="U256" s="14"/>
      <c r="V256" s="14"/>
      <c r="W256" s="14"/>
      <c r="X256" s="14"/>
      <c r="Y256" s="14"/>
      <c r="Z256" s="14"/>
      <c r="AA256" s="14"/>
      <c r="AB256" s="14"/>
      <c r="AC256" s="14"/>
      <c r="AD256" s="14"/>
      <c r="AE256" s="14"/>
      <c r="AT256" s="255" t="s">
        <v>225</v>
      </c>
      <c r="AU256" s="255" t="s">
        <v>85</v>
      </c>
      <c r="AV256" s="14" t="s">
        <v>85</v>
      </c>
      <c r="AW256" s="14" t="s">
        <v>38</v>
      </c>
      <c r="AX256" s="14" t="s">
        <v>76</v>
      </c>
      <c r="AY256" s="255" t="s">
        <v>214</v>
      </c>
    </row>
    <row r="257" s="14" customFormat="1">
      <c r="A257" s="14"/>
      <c r="B257" s="245"/>
      <c r="C257" s="246"/>
      <c r="D257" s="236" t="s">
        <v>225</v>
      </c>
      <c r="E257" s="247" t="s">
        <v>32</v>
      </c>
      <c r="F257" s="248" t="s">
        <v>1760</v>
      </c>
      <c r="G257" s="246"/>
      <c r="H257" s="249">
        <v>6.5999999999999996</v>
      </c>
      <c r="I257" s="250"/>
      <c r="J257" s="246"/>
      <c r="K257" s="246"/>
      <c r="L257" s="251"/>
      <c r="M257" s="252"/>
      <c r="N257" s="253"/>
      <c r="O257" s="253"/>
      <c r="P257" s="253"/>
      <c r="Q257" s="253"/>
      <c r="R257" s="253"/>
      <c r="S257" s="253"/>
      <c r="T257" s="254"/>
      <c r="U257" s="14"/>
      <c r="V257" s="14"/>
      <c r="W257" s="14"/>
      <c r="X257" s="14"/>
      <c r="Y257" s="14"/>
      <c r="Z257" s="14"/>
      <c r="AA257" s="14"/>
      <c r="AB257" s="14"/>
      <c r="AC257" s="14"/>
      <c r="AD257" s="14"/>
      <c r="AE257" s="14"/>
      <c r="AT257" s="255" t="s">
        <v>225</v>
      </c>
      <c r="AU257" s="255" t="s">
        <v>85</v>
      </c>
      <c r="AV257" s="14" t="s">
        <v>85</v>
      </c>
      <c r="AW257" s="14" t="s">
        <v>38</v>
      </c>
      <c r="AX257" s="14" t="s">
        <v>76</v>
      </c>
      <c r="AY257" s="255" t="s">
        <v>214</v>
      </c>
    </row>
    <row r="258" s="14" customFormat="1">
      <c r="A258" s="14"/>
      <c r="B258" s="245"/>
      <c r="C258" s="246"/>
      <c r="D258" s="236" t="s">
        <v>225</v>
      </c>
      <c r="E258" s="247" t="s">
        <v>32</v>
      </c>
      <c r="F258" s="248" t="s">
        <v>1761</v>
      </c>
      <c r="G258" s="246"/>
      <c r="H258" s="249">
        <v>12</v>
      </c>
      <c r="I258" s="250"/>
      <c r="J258" s="246"/>
      <c r="K258" s="246"/>
      <c r="L258" s="251"/>
      <c r="M258" s="252"/>
      <c r="N258" s="253"/>
      <c r="O258" s="253"/>
      <c r="P258" s="253"/>
      <c r="Q258" s="253"/>
      <c r="R258" s="253"/>
      <c r="S258" s="253"/>
      <c r="T258" s="254"/>
      <c r="U258" s="14"/>
      <c r="V258" s="14"/>
      <c r="W258" s="14"/>
      <c r="X258" s="14"/>
      <c r="Y258" s="14"/>
      <c r="Z258" s="14"/>
      <c r="AA258" s="14"/>
      <c r="AB258" s="14"/>
      <c r="AC258" s="14"/>
      <c r="AD258" s="14"/>
      <c r="AE258" s="14"/>
      <c r="AT258" s="255" t="s">
        <v>225</v>
      </c>
      <c r="AU258" s="255" t="s">
        <v>85</v>
      </c>
      <c r="AV258" s="14" t="s">
        <v>85</v>
      </c>
      <c r="AW258" s="14" t="s">
        <v>38</v>
      </c>
      <c r="AX258" s="14" t="s">
        <v>76</v>
      </c>
      <c r="AY258" s="255" t="s">
        <v>214</v>
      </c>
    </row>
    <row r="259" s="14" customFormat="1">
      <c r="A259" s="14"/>
      <c r="B259" s="245"/>
      <c r="C259" s="246"/>
      <c r="D259" s="236" t="s">
        <v>225</v>
      </c>
      <c r="E259" s="247" t="s">
        <v>32</v>
      </c>
      <c r="F259" s="248" t="s">
        <v>1798</v>
      </c>
      <c r="G259" s="246"/>
      <c r="H259" s="249">
        <v>16.5</v>
      </c>
      <c r="I259" s="250"/>
      <c r="J259" s="246"/>
      <c r="K259" s="246"/>
      <c r="L259" s="251"/>
      <c r="M259" s="252"/>
      <c r="N259" s="253"/>
      <c r="O259" s="253"/>
      <c r="P259" s="253"/>
      <c r="Q259" s="253"/>
      <c r="R259" s="253"/>
      <c r="S259" s="253"/>
      <c r="T259" s="254"/>
      <c r="U259" s="14"/>
      <c r="V259" s="14"/>
      <c r="W259" s="14"/>
      <c r="X259" s="14"/>
      <c r="Y259" s="14"/>
      <c r="Z259" s="14"/>
      <c r="AA259" s="14"/>
      <c r="AB259" s="14"/>
      <c r="AC259" s="14"/>
      <c r="AD259" s="14"/>
      <c r="AE259" s="14"/>
      <c r="AT259" s="255" t="s">
        <v>225</v>
      </c>
      <c r="AU259" s="255" t="s">
        <v>85</v>
      </c>
      <c r="AV259" s="14" t="s">
        <v>85</v>
      </c>
      <c r="AW259" s="14" t="s">
        <v>38</v>
      </c>
      <c r="AX259" s="14" t="s">
        <v>76</v>
      </c>
      <c r="AY259" s="255" t="s">
        <v>214</v>
      </c>
    </row>
    <row r="260" s="15" customFormat="1">
      <c r="A260" s="15"/>
      <c r="B260" s="256"/>
      <c r="C260" s="257"/>
      <c r="D260" s="236" t="s">
        <v>225</v>
      </c>
      <c r="E260" s="258" t="s">
        <v>32</v>
      </c>
      <c r="F260" s="259" t="s">
        <v>256</v>
      </c>
      <c r="G260" s="257"/>
      <c r="H260" s="260">
        <v>194.25000000000003</v>
      </c>
      <c r="I260" s="261"/>
      <c r="J260" s="257"/>
      <c r="K260" s="257"/>
      <c r="L260" s="262"/>
      <c r="M260" s="263"/>
      <c r="N260" s="264"/>
      <c r="O260" s="264"/>
      <c r="P260" s="264"/>
      <c r="Q260" s="264"/>
      <c r="R260" s="264"/>
      <c r="S260" s="264"/>
      <c r="T260" s="265"/>
      <c r="U260" s="15"/>
      <c r="V260" s="15"/>
      <c r="W260" s="15"/>
      <c r="X260" s="15"/>
      <c r="Y260" s="15"/>
      <c r="Z260" s="15"/>
      <c r="AA260" s="15"/>
      <c r="AB260" s="15"/>
      <c r="AC260" s="15"/>
      <c r="AD260" s="15"/>
      <c r="AE260" s="15"/>
      <c r="AT260" s="266" t="s">
        <v>225</v>
      </c>
      <c r="AU260" s="266" t="s">
        <v>85</v>
      </c>
      <c r="AV260" s="15" t="s">
        <v>215</v>
      </c>
      <c r="AW260" s="15" t="s">
        <v>38</v>
      </c>
      <c r="AX260" s="15" t="s">
        <v>83</v>
      </c>
      <c r="AY260" s="266" t="s">
        <v>214</v>
      </c>
    </row>
    <row r="261" s="2" customFormat="1" ht="33" customHeight="1">
      <c r="A261" s="42"/>
      <c r="B261" s="43"/>
      <c r="C261" s="216" t="s">
        <v>365</v>
      </c>
      <c r="D261" s="216" t="s">
        <v>217</v>
      </c>
      <c r="E261" s="217" t="s">
        <v>1799</v>
      </c>
      <c r="F261" s="218" t="s">
        <v>1800</v>
      </c>
      <c r="G261" s="219" t="s">
        <v>280</v>
      </c>
      <c r="H261" s="220">
        <v>194.25</v>
      </c>
      <c r="I261" s="221"/>
      <c r="J261" s="222">
        <f>ROUND(I261*H261,2)</f>
        <v>0</v>
      </c>
      <c r="K261" s="218" t="s">
        <v>221</v>
      </c>
      <c r="L261" s="48"/>
      <c r="M261" s="223" t="s">
        <v>32</v>
      </c>
      <c r="N261" s="224" t="s">
        <v>47</v>
      </c>
      <c r="O261" s="88"/>
      <c r="P261" s="225">
        <f>O261*H261</f>
        <v>0</v>
      </c>
      <c r="Q261" s="225">
        <v>0.0029299999999999999</v>
      </c>
      <c r="R261" s="225">
        <f>Q261*H261</f>
        <v>0.56915249999999995</v>
      </c>
      <c r="S261" s="225">
        <v>0</v>
      </c>
      <c r="T261" s="226">
        <f>S261*H261</f>
        <v>0</v>
      </c>
      <c r="U261" s="42"/>
      <c r="V261" s="42"/>
      <c r="W261" s="42"/>
      <c r="X261" s="42"/>
      <c r="Y261" s="42"/>
      <c r="Z261" s="42"/>
      <c r="AA261" s="42"/>
      <c r="AB261" s="42"/>
      <c r="AC261" s="42"/>
      <c r="AD261" s="42"/>
      <c r="AE261" s="42"/>
      <c r="AR261" s="227" t="s">
        <v>334</v>
      </c>
      <c r="AT261" s="227" t="s">
        <v>217</v>
      </c>
      <c r="AU261" s="227" t="s">
        <v>85</v>
      </c>
      <c r="AY261" s="20" t="s">
        <v>214</v>
      </c>
      <c r="BE261" s="228">
        <f>IF(N261="základní",J261,0)</f>
        <v>0</v>
      </c>
      <c r="BF261" s="228">
        <f>IF(N261="snížená",J261,0)</f>
        <v>0</v>
      </c>
      <c r="BG261" s="228">
        <f>IF(N261="zákl. přenesená",J261,0)</f>
        <v>0</v>
      </c>
      <c r="BH261" s="228">
        <f>IF(N261="sníž. přenesená",J261,0)</f>
        <v>0</v>
      </c>
      <c r="BI261" s="228">
        <f>IF(N261="nulová",J261,0)</f>
        <v>0</v>
      </c>
      <c r="BJ261" s="20" t="s">
        <v>83</v>
      </c>
      <c r="BK261" s="228">
        <f>ROUND(I261*H261,2)</f>
        <v>0</v>
      </c>
      <c r="BL261" s="20" t="s">
        <v>334</v>
      </c>
      <c r="BM261" s="227" t="s">
        <v>1801</v>
      </c>
    </row>
    <row r="262" s="2" customFormat="1">
      <c r="A262" s="42"/>
      <c r="B262" s="43"/>
      <c r="C262" s="44"/>
      <c r="D262" s="229" t="s">
        <v>223</v>
      </c>
      <c r="E262" s="44"/>
      <c r="F262" s="230" t="s">
        <v>1802</v>
      </c>
      <c r="G262" s="44"/>
      <c r="H262" s="44"/>
      <c r="I262" s="231"/>
      <c r="J262" s="44"/>
      <c r="K262" s="44"/>
      <c r="L262" s="48"/>
      <c r="M262" s="232"/>
      <c r="N262" s="233"/>
      <c r="O262" s="88"/>
      <c r="P262" s="88"/>
      <c r="Q262" s="88"/>
      <c r="R262" s="88"/>
      <c r="S262" s="88"/>
      <c r="T262" s="89"/>
      <c r="U262" s="42"/>
      <c r="V262" s="42"/>
      <c r="W262" s="42"/>
      <c r="X262" s="42"/>
      <c r="Y262" s="42"/>
      <c r="Z262" s="42"/>
      <c r="AA262" s="42"/>
      <c r="AB262" s="42"/>
      <c r="AC262" s="42"/>
      <c r="AD262" s="42"/>
      <c r="AE262" s="42"/>
      <c r="AT262" s="20" t="s">
        <v>223</v>
      </c>
      <c r="AU262" s="20" t="s">
        <v>85</v>
      </c>
    </row>
    <row r="263" s="2" customFormat="1" ht="49.05" customHeight="1">
      <c r="A263" s="42"/>
      <c r="B263" s="43"/>
      <c r="C263" s="216" t="s">
        <v>370</v>
      </c>
      <c r="D263" s="216" t="s">
        <v>217</v>
      </c>
      <c r="E263" s="217" t="s">
        <v>1803</v>
      </c>
      <c r="F263" s="218" t="s">
        <v>1804</v>
      </c>
      <c r="G263" s="219" t="s">
        <v>327</v>
      </c>
      <c r="H263" s="220">
        <v>388.5</v>
      </c>
      <c r="I263" s="221"/>
      <c r="J263" s="222">
        <f>ROUND(I263*H263,2)</f>
        <v>0</v>
      </c>
      <c r="K263" s="218" t="s">
        <v>221</v>
      </c>
      <c r="L263" s="48"/>
      <c r="M263" s="223" t="s">
        <v>32</v>
      </c>
      <c r="N263" s="224" t="s">
        <v>47</v>
      </c>
      <c r="O263" s="88"/>
      <c r="P263" s="225">
        <f>O263*H263</f>
        <v>0</v>
      </c>
      <c r="Q263" s="225">
        <v>0</v>
      </c>
      <c r="R263" s="225">
        <f>Q263*H263</f>
        <v>0</v>
      </c>
      <c r="S263" s="225">
        <v>0</v>
      </c>
      <c r="T263" s="226">
        <f>S263*H263</f>
        <v>0</v>
      </c>
      <c r="U263" s="42"/>
      <c r="V263" s="42"/>
      <c r="W263" s="42"/>
      <c r="X263" s="42"/>
      <c r="Y263" s="42"/>
      <c r="Z263" s="42"/>
      <c r="AA263" s="42"/>
      <c r="AB263" s="42"/>
      <c r="AC263" s="42"/>
      <c r="AD263" s="42"/>
      <c r="AE263" s="42"/>
      <c r="AR263" s="227" t="s">
        <v>334</v>
      </c>
      <c r="AT263" s="227" t="s">
        <v>217</v>
      </c>
      <c r="AU263" s="227" t="s">
        <v>85</v>
      </c>
      <c r="AY263" s="20" t="s">
        <v>214</v>
      </c>
      <c r="BE263" s="228">
        <f>IF(N263="základní",J263,0)</f>
        <v>0</v>
      </c>
      <c r="BF263" s="228">
        <f>IF(N263="snížená",J263,0)</f>
        <v>0</v>
      </c>
      <c r="BG263" s="228">
        <f>IF(N263="zákl. přenesená",J263,0)</f>
        <v>0</v>
      </c>
      <c r="BH263" s="228">
        <f>IF(N263="sníž. přenesená",J263,0)</f>
        <v>0</v>
      </c>
      <c r="BI263" s="228">
        <f>IF(N263="nulová",J263,0)</f>
        <v>0</v>
      </c>
      <c r="BJ263" s="20" t="s">
        <v>83</v>
      </c>
      <c r="BK263" s="228">
        <f>ROUND(I263*H263,2)</f>
        <v>0</v>
      </c>
      <c r="BL263" s="20" t="s">
        <v>334</v>
      </c>
      <c r="BM263" s="227" t="s">
        <v>1805</v>
      </c>
    </row>
    <row r="264" s="2" customFormat="1">
      <c r="A264" s="42"/>
      <c r="B264" s="43"/>
      <c r="C264" s="44"/>
      <c r="D264" s="229" t="s">
        <v>223</v>
      </c>
      <c r="E264" s="44"/>
      <c r="F264" s="230" t="s">
        <v>1806</v>
      </c>
      <c r="G264" s="44"/>
      <c r="H264" s="44"/>
      <c r="I264" s="231"/>
      <c r="J264" s="44"/>
      <c r="K264" s="44"/>
      <c r="L264" s="48"/>
      <c r="M264" s="232"/>
      <c r="N264" s="233"/>
      <c r="O264" s="88"/>
      <c r="P264" s="88"/>
      <c r="Q264" s="88"/>
      <c r="R264" s="88"/>
      <c r="S264" s="88"/>
      <c r="T264" s="89"/>
      <c r="U264" s="42"/>
      <c r="V264" s="42"/>
      <c r="W264" s="42"/>
      <c r="X264" s="42"/>
      <c r="Y264" s="42"/>
      <c r="Z264" s="42"/>
      <c r="AA264" s="42"/>
      <c r="AB264" s="42"/>
      <c r="AC264" s="42"/>
      <c r="AD264" s="42"/>
      <c r="AE264" s="42"/>
      <c r="AT264" s="20" t="s">
        <v>223</v>
      </c>
      <c r="AU264" s="20" t="s">
        <v>85</v>
      </c>
    </row>
    <row r="265" s="14" customFormat="1">
      <c r="A265" s="14"/>
      <c r="B265" s="245"/>
      <c r="C265" s="246"/>
      <c r="D265" s="236" t="s">
        <v>225</v>
      </c>
      <c r="E265" s="246"/>
      <c r="F265" s="248" t="s">
        <v>1807</v>
      </c>
      <c r="G265" s="246"/>
      <c r="H265" s="249">
        <v>388.5</v>
      </c>
      <c r="I265" s="250"/>
      <c r="J265" s="246"/>
      <c r="K265" s="246"/>
      <c r="L265" s="251"/>
      <c r="M265" s="252"/>
      <c r="N265" s="253"/>
      <c r="O265" s="253"/>
      <c r="P265" s="253"/>
      <c r="Q265" s="253"/>
      <c r="R265" s="253"/>
      <c r="S265" s="253"/>
      <c r="T265" s="254"/>
      <c r="U265" s="14"/>
      <c r="V265" s="14"/>
      <c r="W265" s="14"/>
      <c r="X265" s="14"/>
      <c r="Y265" s="14"/>
      <c r="Z265" s="14"/>
      <c r="AA265" s="14"/>
      <c r="AB265" s="14"/>
      <c r="AC265" s="14"/>
      <c r="AD265" s="14"/>
      <c r="AE265" s="14"/>
      <c r="AT265" s="255" t="s">
        <v>225</v>
      </c>
      <c r="AU265" s="255" t="s">
        <v>85</v>
      </c>
      <c r="AV265" s="14" t="s">
        <v>85</v>
      </c>
      <c r="AW265" s="14" t="s">
        <v>4</v>
      </c>
      <c r="AX265" s="14" t="s">
        <v>83</v>
      </c>
      <c r="AY265" s="255" t="s">
        <v>214</v>
      </c>
    </row>
    <row r="266" s="2" customFormat="1" ht="49.05" customHeight="1">
      <c r="A266" s="42"/>
      <c r="B266" s="43"/>
      <c r="C266" s="216" t="s">
        <v>377</v>
      </c>
      <c r="D266" s="216" t="s">
        <v>217</v>
      </c>
      <c r="E266" s="217" t="s">
        <v>1308</v>
      </c>
      <c r="F266" s="218" t="s">
        <v>1309</v>
      </c>
      <c r="G266" s="219" t="s">
        <v>241</v>
      </c>
      <c r="H266" s="220">
        <v>0.56899999999999995</v>
      </c>
      <c r="I266" s="221"/>
      <c r="J266" s="222">
        <f>ROUND(I266*H266,2)</f>
        <v>0</v>
      </c>
      <c r="K266" s="218" t="s">
        <v>221</v>
      </c>
      <c r="L266" s="48"/>
      <c r="M266" s="223" t="s">
        <v>32</v>
      </c>
      <c r="N266" s="224" t="s">
        <v>47</v>
      </c>
      <c r="O266" s="88"/>
      <c r="P266" s="225">
        <f>O266*H266</f>
        <v>0</v>
      </c>
      <c r="Q266" s="225">
        <v>0</v>
      </c>
      <c r="R266" s="225">
        <f>Q266*H266</f>
        <v>0</v>
      </c>
      <c r="S266" s="225">
        <v>0</v>
      </c>
      <c r="T266" s="226">
        <f>S266*H266</f>
        <v>0</v>
      </c>
      <c r="U266" s="42"/>
      <c r="V266" s="42"/>
      <c r="W266" s="42"/>
      <c r="X266" s="42"/>
      <c r="Y266" s="42"/>
      <c r="Z266" s="42"/>
      <c r="AA266" s="42"/>
      <c r="AB266" s="42"/>
      <c r="AC266" s="42"/>
      <c r="AD266" s="42"/>
      <c r="AE266" s="42"/>
      <c r="AR266" s="227" t="s">
        <v>334</v>
      </c>
      <c r="AT266" s="227" t="s">
        <v>217</v>
      </c>
      <c r="AU266" s="227" t="s">
        <v>85</v>
      </c>
      <c r="AY266" s="20" t="s">
        <v>214</v>
      </c>
      <c r="BE266" s="228">
        <f>IF(N266="základní",J266,0)</f>
        <v>0</v>
      </c>
      <c r="BF266" s="228">
        <f>IF(N266="snížená",J266,0)</f>
        <v>0</v>
      </c>
      <c r="BG266" s="228">
        <f>IF(N266="zákl. přenesená",J266,0)</f>
        <v>0</v>
      </c>
      <c r="BH266" s="228">
        <f>IF(N266="sníž. přenesená",J266,0)</f>
        <v>0</v>
      </c>
      <c r="BI266" s="228">
        <f>IF(N266="nulová",J266,0)</f>
        <v>0</v>
      </c>
      <c r="BJ266" s="20" t="s">
        <v>83</v>
      </c>
      <c r="BK266" s="228">
        <f>ROUND(I266*H266,2)</f>
        <v>0</v>
      </c>
      <c r="BL266" s="20" t="s">
        <v>334</v>
      </c>
      <c r="BM266" s="227" t="s">
        <v>1808</v>
      </c>
    </row>
    <row r="267" s="2" customFormat="1">
      <c r="A267" s="42"/>
      <c r="B267" s="43"/>
      <c r="C267" s="44"/>
      <c r="D267" s="229" t="s">
        <v>223</v>
      </c>
      <c r="E267" s="44"/>
      <c r="F267" s="230" t="s">
        <v>1311</v>
      </c>
      <c r="G267" s="44"/>
      <c r="H267" s="44"/>
      <c r="I267" s="231"/>
      <c r="J267" s="44"/>
      <c r="K267" s="44"/>
      <c r="L267" s="48"/>
      <c r="M267" s="232"/>
      <c r="N267" s="233"/>
      <c r="O267" s="88"/>
      <c r="P267" s="88"/>
      <c r="Q267" s="88"/>
      <c r="R267" s="88"/>
      <c r="S267" s="88"/>
      <c r="T267" s="89"/>
      <c r="U267" s="42"/>
      <c r="V267" s="42"/>
      <c r="W267" s="42"/>
      <c r="X267" s="42"/>
      <c r="Y267" s="42"/>
      <c r="Z267" s="42"/>
      <c r="AA267" s="42"/>
      <c r="AB267" s="42"/>
      <c r="AC267" s="42"/>
      <c r="AD267" s="42"/>
      <c r="AE267" s="42"/>
      <c r="AT267" s="20" t="s">
        <v>223</v>
      </c>
      <c r="AU267" s="20" t="s">
        <v>85</v>
      </c>
    </row>
    <row r="268" s="12" customFormat="1" ht="22.8" customHeight="1">
      <c r="A268" s="12"/>
      <c r="B268" s="200"/>
      <c r="C268" s="201"/>
      <c r="D268" s="202" t="s">
        <v>75</v>
      </c>
      <c r="E268" s="214" t="s">
        <v>651</v>
      </c>
      <c r="F268" s="214" t="s">
        <v>652</v>
      </c>
      <c r="G268" s="201"/>
      <c r="H268" s="201"/>
      <c r="I268" s="204"/>
      <c r="J268" s="215">
        <f>BK268</f>
        <v>0</v>
      </c>
      <c r="K268" s="201"/>
      <c r="L268" s="206"/>
      <c r="M268" s="207"/>
      <c r="N268" s="208"/>
      <c r="O268" s="208"/>
      <c r="P268" s="209">
        <f>SUM(P269:P481)</f>
        <v>0</v>
      </c>
      <c r="Q268" s="208"/>
      <c r="R268" s="209">
        <f>SUM(R269:R481)</f>
        <v>8.3346118999999987</v>
      </c>
      <c r="S268" s="208"/>
      <c r="T268" s="210">
        <f>SUM(T269:T481)</f>
        <v>0.99825000000000008</v>
      </c>
      <c r="U268" s="12"/>
      <c r="V268" s="12"/>
      <c r="W268" s="12"/>
      <c r="X268" s="12"/>
      <c r="Y268" s="12"/>
      <c r="Z268" s="12"/>
      <c r="AA268" s="12"/>
      <c r="AB268" s="12"/>
      <c r="AC268" s="12"/>
      <c r="AD268" s="12"/>
      <c r="AE268" s="12"/>
      <c r="AR268" s="211" t="s">
        <v>85</v>
      </c>
      <c r="AT268" s="212" t="s">
        <v>75</v>
      </c>
      <c r="AU268" s="212" t="s">
        <v>83</v>
      </c>
      <c r="AY268" s="211" t="s">
        <v>214</v>
      </c>
      <c r="BK268" s="213">
        <f>SUM(BK269:BK481)</f>
        <v>0</v>
      </c>
    </row>
    <row r="269" s="2" customFormat="1" ht="33" customHeight="1">
      <c r="A269" s="42"/>
      <c r="B269" s="43"/>
      <c r="C269" s="216" t="s">
        <v>383</v>
      </c>
      <c r="D269" s="216" t="s">
        <v>217</v>
      </c>
      <c r="E269" s="217" t="s">
        <v>1809</v>
      </c>
      <c r="F269" s="218" t="s">
        <v>1810</v>
      </c>
      <c r="G269" s="219" t="s">
        <v>230</v>
      </c>
      <c r="H269" s="220">
        <v>49.409999999999997</v>
      </c>
      <c r="I269" s="221"/>
      <c r="J269" s="222">
        <f>ROUND(I269*H269,2)</f>
        <v>0</v>
      </c>
      <c r="K269" s="218" t="s">
        <v>221</v>
      </c>
      <c r="L269" s="48"/>
      <c r="M269" s="223" t="s">
        <v>32</v>
      </c>
      <c r="N269" s="224" t="s">
        <v>47</v>
      </c>
      <c r="O269" s="88"/>
      <c r="P269" s="225">
        <f>O269*H269</f>
        <v>0</v>
      </c>
      <c r="Q269" s="225">
        <v>0.00025999999999999998</v>
      </c>
      <c r="R269" s="225">
        <f>Q269*H269</f>
        <v>0.012846599999999998</v>
      </c>
      <c r="S269" s="225">
        <v>0</v>
      </c>
      <c r="T269" s="226">
        <f>S269*H269</f>
        <v>0</v>
      </c>
      <c r="U269" s="42"/>
      <c r="V269" s="42"/>
      <c r="W269" s="42"/>
      <c r="X269" s="42"/>
      <c r="Y269" s="42"/>
      <c r="Z269" s="42"/>
      <c r="AA269" s="42"/>
      <c r="AB269" s="42"/>
      <c r="AC269" s="42"/>
      <c r="AD269" s="42"/>
      <c r="AE269" s="42"/>
      <c r="AR269" s="227" t="s">
        <v>334</v>
      </c>
      <c r="AT269" s="227" t="s">
        <v>217</v>
      </c>
      <c r="AU269" s="227" t="s">
        <v>85</v>
      </c>
      <c r="AY269" s="20" t="s">
        <v>214</v>
      </c>
      <c r="BE269" s="228">
        <f>IF(N269="základní",J269,0)</f>
        <v>0</v>
      </c>
      <c r="BF269" s="228">
        <f>IF(N269="snížená",J269,0)</f>
        <v>0</v>
      </c>
      <c r="BG269" s="228">
        <f>IF(N269="zákl. přenesená",J269,0)</f>
        <v>0</v>
      </c>
      <c r="BH269" s="228">
        <f>IF(N269="sníž. přenesená",J269,0)</f>
        <v>0</v>
      </c>
      <c r="BI269" s="228">
        <f>IF(N269="nulová",J269,0)</f>
        <v>0</v>
      </c>
      <c r="BJ269" s="20" t="s">
        <v>83</v>
      </c>
      <c r="BK269" s="228">
        <f>ROUND(I269*H269,2)</f>
        <v>0</v>
      </c>
      <c r="BL269" s="20" t="s">
        <v>334</v>
      </c>
      <c r="BM269" s="227" t="s">
        <v>1811</v>
      </c>
    </row>
    <row r="270" s="2" customFormat="1">
      <c r="A270" s="42"/>
      <c r="B270" s="43"/>
      <c r="C270" s="44"/>
      <c r="D270" s="229" t="s">
        <v>223</v>
      </c>
      <c r="E270" s="44"/>
      <c r="F270" s="230" t="s">
        <v>1812</v>
      </c>
      <c r="G270" s="44"/>
      <c r="H270" s="44"/>
      <c r="I270" s="231"/>
      <c r="J270" s="44"/>
      <c r="K270" s="44"/>
      <c r="L270" s="48"/>
      <c r="M270" s="232"/>
      <c r="N270" s="233"/>
      <c r="O270" s="88"/>
      <c r="P270" s="88"/>
      <c r="Q270" s="88"/>
      <c r="R270" s="88"/>
      <c r="S270" s="88"/>
      <c r="T270" s="89"/>
      <c r="U270" s="42"/>
      <c r="V270" s="42"/>
      <c r="W270" s="42"/>
      <c r="X270" s="42"/>
      <c r="Y270" s="42"/>
      <c r="Z270" s="42"/>
      <c r="AA270" s="42"/>
      <c r="AB270" s="42"/>
      <c r="AC270" s="42"/>
      <c r="AD270" s="42"/>
      <c r="AE270" s="42"/>
      <c r="AT270" s="20" t="s">
        <v>223</v>
      </c>
      <c r="AU270" s="20" t="s">
        <v>85</v>
      </c>
    </row>
    <row r="271" s="13" customFormat="1">
      <c r="A271" s="13"/>
      <c r="B271" s="234"/>
      <c r="C271" s="235"/>
      <c r="D271" s="236" t="s">
        <v>225</v>
      </c>
      <c r="E271" s="237" t="s">
        <v>32</v>
      </c>
      <c r="F271" s="238" t="s">
        <v>889</v>
      </c>
      <c r="G271" s="235"/>
      <c r="H271" s="237" t="s">
        <v>32</v>
      </c>
      <c r="I271" s="239"/>
      <c r="J271" s="235"/>
      <c r="K271" s="235"/>
      <c r="L271" s="240"/>
      <c r="M271" s="241"/>
      <c r="N271" s="242"/>
      <c r="O271" s="242"/>
      <c r="P271" s="242"/>
      <c r="Q271" s="242"/>
      <c r="R271" s="242"/>
      <c r="S271" s="242"/>
      <c r="T271" s="243"/>
      <c r="U271" s="13"/>
      <c r="V271" s="13"/>
      <c r="W271" s="13"/>
      <c r="X271" s="13"/>
      <c r="Y271" s="13"/>
      <c r="Z271" s="13"/>
      <c r="AA271" s="13"/>
      <c r="AB271" s="13"/>
      <c r="AC271" s="13"/>
      <c r="AD271" s="13"/>
      <c r="AE271" s="13"/>
      <c r="AT271" s="244" t="s">
        <v>225</v>
      </c>
      <c r="AU271" s="244" t="s">
        <v>85</v>
      </c>
      <c r="AV271" s="13" t="s">
        <v>83</v>
      </c>
      <c r="AW271" s="13" t="s">
        <v>38</v>
      </c>
      <c r="AX271" s="13" t="s">
        <v>76</v>
      </c>
      <c r="AY271" s="244" t="s">
        <v>214</v>
      </c>
    </row>
    <row r="272" s="14" customFormat="1">
      <c r="A272" s="14"/>
      <c r="B272" s="245"/>
      <c r="C272" s="246"/>
      <c r="D272" s="236" t="s">
        <v>225</v>
      </c>
      <c r="E272" s="247" t="s">
        <v>32</v>
      </c>
      <c r="F272" s="248" t="s">
        <v>1712</v>
      </c>
      <c r="G272" s="246"/>
      <c r="H272" s="249">
        <v>20.52</v>
      </c>
      <c r="I272" s="250"/>
      <c r="J272" s="246"/>
      <c r="K272" s="246"/>
      <c r="L272" s="251"/>
      <c r="M272" s="252"/>
      <c r="N272" s="253"/>
      <c r="O272" s="253"/>
      <c r="P272" s="253"/>
      <c r="Q272" s="253"/>
      <c r="R272" s="253"/>
      <c r="S272" s="253"/>
      <c r="T272" s="254"/>
      <c r="U272" s="14"/>
      <c r="V272" s="14"/>
      <c r="W272" s="14"/>
      <c r="X272" s="14"/>
      <c r="Y272" s="14"/>
      <c r="Z272" s="14"/>
      <c r="AA272" s="14"/>
      <c r="AB272" s="14"/>
      <c r="AC272" s="14"/>
      <c r="AD272" s="14"/>
      <c r="AE272" s="14"/>
      <c r="AT272" s="255" t="s">
        <v>225</v>
      </c>
      <c r="AU272" s="255" t="s">
        <v>85</v>
      </c>
      <c r="AV272" s="14" t="s">
        <v>85</v>
      </c>
      <c r="AW272" s="14" t="s">
        <v>38</v>
      </c>
      <c r="AX272" s="14" t="s">
        <v>76</v>
      </c>
      <c r="AY272" s="255" t="s">
        <v>214</v>
      </c>
    </row>
    <row r="273" s="14" customFormat="1">
      <c r="A273" s="14"/>
      <c r="B273" s="245"/>
      <c r="C273" s="246"/>
      <c r="D273" s="236" t="s">
        <v>225</v>
      </c>
      <c r="E273" s="247" t="s">
        <v>32</v>
      </c>
      <c r="F273" s="248" t="s">
        <v>1713</v>
      </c>
      <c r="G273" s="246"/>
      <c r="H273" s="249">
        <v>4.8600000000000003</v>
      </c>
      <c r="I273" s="250"/>
      <c r="J273" s="246"/>
      <c r="K273" s="246"/>
      <c r="L273" s="251"/>
      <c r="M273" s="252"/>
      <c r="N273" s="253"/>
      <c r="O273" s="253"/>
      <c r="P273" s="253"/>
      <c r="Q273" s="253"/>
      <c r="R273" s="253"/>
      <c r="S273" s="253"/>
      <c r="T273" s="254"/>
      <c r="U273" s="14"/>
      <c r="V273" s="14"/>
      <c r="W273" s="14"/>
      <c r="X273" s="14"/>
      <c r="Y273" s="14"/>
      <c r="Z273" s="14"/>
      <c r="AA273" s="14"/>
      <c r="AB273" s="14"/>
      <c r="AC273" s="14"/>
      <c r="AD273" s="14"/>
      <c r="AE273" s="14"/>
      <c r="AT273" s="255" t="s">
        <v>225</v>
      </c>
      <c r="AU273" s="255" t="s">
        <v>85</v>
      </c>
      <c r="AV273" s="14" t="s">
        <v>85</v>
      </c>
      <c r="AW273" s="14" t="s">
        <v>38</v>
      </c>
      <c r="AX273" s="14" t="s">
        <v>76</v>
      </c>
      <c r="AY273" s="255" t="s">
        <v>214</v>
      </c>
    </row>
    <row r="274" s="14" customFormat="1">
      <c r="A274" s="14"/>
      <c r="B274" s="245"/>
      <c r="C274" s="246"/>
      <c r="D274" s="236" t="s">
        <v>225</v>
      </c>
      <c r="E274" s="247" t="s">
        <v>32</v>
      </c>
      <c r="F274" s="248" t="s">
        <v>1714</v>
      </c>
      <c r="G274" s="246"/>
      <c r="H274" s="249">
        <v>7.5599999999999996</v>
      </c>
      <c r="I274" s="250"/>
      <c r="J274" s="246"/>
      <c r="K274" s="246"/>
      <c r="L274" s="251"/>
      <c r="M274" s="252"/>
      <c r="N274" s="253"/>
      <c r="O274" s="253"/>
      <c r="P274" s="253"/>
      <c r="Q274" s="253"/>
      <c r="R274" s="253"/>
      <c r="S274" s="253"/>
      <c r="T274" s="254"/>
      <c r="U274" s="14"/>
      <c r="V274" s="14"/>
      <c r="W274" s="14"/>
      <c r="X274" s="14"/>
      <c r="Y274" s="14"/>
      <c r="Z274" s="14"/>
      <c r="AA274" s="14"/>
      <c r="AB274" s="14"/>
      <c r="AC274" s="14"/>
      <c r="AD274" s="14"/>
      <c r="AE274" s="14"/>
      <c r="AT274" s="255" t="s">
        <v>225</v>
      </c>
      <c r="AU274" s="255" t="s">
        <v>85</v>
      </c>
      <c r="AV274" s="14" t="s">
        <v>85</v>
      </c>
      <c r="AW274" s="14" t="s">
        <v>38</v>
      </c>
      <c r="AX274" s="14" t="s">
        <v>76</v>
      </c>
      <c r="AY274" s="255" t="s">
        <v>214</v>
      </c>
    </row>
    <row r="275" s="13" customFormat="1">
      <c r="A275" s="13"/>
      <c r="B275" s="234"/>
      <c r="C275" s="235"/>
      <c r="D275" s="236" t="s">
        <v>225</v>
      </c>
      <c r="E275" s="237" t="s">
        <v>32</v>
      </c>
      <c r="F275" s="238" t="s">
        <v>914</v>
      </c>
      <c r="G275" s="235"/>
      <c r="H275" s="237" t="s">
        <v>32</v>
      </c>
      <c r="I275" s="239"/>
      <c r="J275" s="235"/>
      <c r="K275" s="235"/>
      <c r="L275" s="240"/>
      <c r="M275" s="241"/>
      <c r="N275" s="242"/>
      <c r="O275" s="242"/>
      <c r="P275" s="242"/>
      <c r="Q275" s="242"/>
      <c r="R275" s="242"/>
      <c r="S275" s="242"/>
      <c r="T275" s="243"/>
      <c r="U275" s="13"/>
      <c r="V275" s="13"/>
      <c r="W275" s="13"/>
      <c r="X275" s="13"/>
      <c r="Y275" s="13"/>
      <c r="Z275" s="13"/>
      <c r="AA275" s="13"/>
      <c r="AB275" s="13"/>
      <c r="AC275" s="13"/>
      <c r="AD275" s="13"/>
      <c r="AE275" s="13"/>
      <c r="AT275" s="244" t="s">
        <v>225</v>
      </c>
      <c r="AU275" s="244" t="s">
        <v>85</v>
      </c>
      <c r="AV275" s="13" t="s">
        <v>83</v>
      </c>
      <c r="AW275" s="13" t="s">
        <v>38</v>
      </c>
      <c r="AX275" s="13" t="s">
        <v>76</v>
      </c>
      <c r="AY275" s="244" t="s">
        <v>214</v>
      </c>
    </row>
    <row r="276" s="14" customFormat="1">
      <c r="A276" s="14"/>
      <c r="B276" s="245"/>
      <c r="C276" s="246"/>
      <c r="D276" s="236" t="s">
        <v>225</v>
      </c>
      <c r="E276" s="247" t="s">
        <v>32</v>
      </c>
      <c r="F276" s="248" t="s">
        <v>1715</v>
      </c>
      <c r="G276" s="246"/>
      <c r="H276" s="249">
        <v>8.9100000000000001</v>
      </c>
      <c r="I276" s="250"/>
      <c r="J276" s="246"/>
      <c r="K276" s="246"/>
      <c r="L276" s="251"/>
      <c r="M276" s="252"/>
      <c r="N276" s="253"/>
      <c r="O276" s="253"/>
      <c r="P276" s="253"/>
      <c r="Q276" s="253"/>
      <c r="R276" s="253"/>
      <c r="S276" s="253"/>
      <c r="T276" s="254"/>
      <c r="U276" s="14"/>
      <c r="V276" s="14"/>
      <c r="W276" s="14"/>
      <c r="X276" s="14"/>
      <c r="Y276" s="14"/>
      <c r="Z276" s="14"/>
      <c r="AA276" s="14"/>
      <c r="AB276" s="14"/>
      <c r="AC276" s="14"/>
      <c r="AD276" s="14"/>
      <c r="AE276" s="14"/>
      <c r="AT276" s="255" t="s">
        <v>225</v>
      </c>
      <c r="AU276" s="255" t="s">
        <v>85</v>
      </c>
      <c r="AV276" s="14" t="s">
        <v>85</v>
      </c>
      <c r="AW276" s="14" t="s">
        <v>38</v>
      </c>
      <c r="AX276" s="14" t="s">
        <v>76</v>
      </c>
      <c r="AY276" s="255" t="s">
        <v>214</v>
      </c>
    </row>
    <row r="277" s="14" customFormat="1">
      <c r="A277" s="14"/>
      <c r="B277" s="245"/>
      <c r="C277" s="246"/>
      <c r="D277" s="236" t="s">
        <v>225</v>
      </c>
      <c r="E277" s="247" t="s">
        <v>32</v>
      </c>
      <c r="F277" s="248" t="s">
        <v>1716</v>
      </c>
      <c r="G277" s="246"/>
      <c r="H277" s="249">
        <v>1.0800000000000001</v>
      </c>
      <c r="I277" s="250"/>
      <c r="J277" s="246"/>
      <c r="K277" s="246"/>
      <c r="L277" s="251"/>
      <c r="M277" s="252"/>
      <c r="N277" s="253"/>
      <c r="O277" s="253"/>
      <c r="P277" s="253"/>
      <c r="Q277" s="253"/>
      <c r="R277" s="253"/>
      <c r="S277" s="253"/>
      <c r="T277" s="254"/>
      <c r="U277" s="14"/>
      <c r="V277" s="14"/>
      <c r="W277" s="14"/>
      <c r="X277" s="14"/>
      <c r="Y277" s="14"/>
      <c r="Z277" s="14"/>
      <c r="AA277" s="14"/>
      <c r="AB277" s="14"/>
      <c r="AC277" s="14"/>
      <c r="AD277" s="14"/>
      <c r="AE277" s="14"/>
      <c r="AT277" s="255" t="s">
        <v>225</v>
      </c>
      <c r="AU277" s="255" t="s">
        <v>85</v>
      </c>
      <c r="AV277" s="14" t="s">
        <v>85</v>
      </c>
      <c r="AW277" s="14" t="s">
        <v>38</v>
      </c>
      <c r="AX277" s="14" t="s">
        <v>76</v>
      </c>
      <c r="AY277" s="255" t="s">
        <v>214</v>
      </c>
    </row>
    <row r="278" s="14" customFormat="1">
      <c r="A278" s="14"/>
      <c r="B278" s="245"/>
      <c r="C278" s="246"/>
      <c r="D278" s="236" t="s">
        <v>225</v>
      </c>
      <c r="E278" s="247" t="s">
        <v>32</v>
      </c>
      <c r="F278" s="248" t="s">
        <v>1717</v>
      </c>
      <c r="G278" s="246"/>
      <c r="H278" s="249">
        <v>6.4800000000000004</v>
      </c>
      <c r="I278" s="250"/>
      <c r="J278" s="246"/>
      <c r="K278" s="246"/>
      <c r="L278" s="251"/>
      <c r="M278" s="252"/>
      <c r="N278" s="253"/>
      <c r="O278" s="253"/>
      <c r="P278" s="253"/>
      <c r="Q278" s="253"/>
      <c r="R278" s="253"/>
      <c r="S278" s="253"/>
      <c r="T278" s="254"/>
      <c r="U278" s="14"/>
      <c r="V278" s="14"/>
      <c r="W278" s="14"/>
      <c r="X278" s="14"/>
      <c r="Y278" s="14"/>
      <c r="Z278" s="14"/>
      <c r="AA278" s="14"/>
      <c r="AB278" s="14"/>
      <c r="AC278" s="14"/>
      <c r="AD278" s="14"/>
      <c r="AE278" s="14"/>
      <c r="AT278" s="255" t="s">
        <v>225</v>
      </c>
      <c r="AU278" s="255" t="s">
        <v>85</v>
      </c>
      <c r="AV278" s="14" t="s">
        <v>85</v>
      </c>
      <c r="AW278" s="14" t="s">
        <v>38</v>
      </c>
      <c r="AX278" s="14" t="s">
        <v>76</v>
      </c>
      <c r="AY278" s="255" t="s">
        <v>214</v>
      </c>
    </row>
    <row r="279" s="15" customFormat="1">
      <c r="A279" s="15"/>
      <c r="B279" s="256"/>
      <c r="C279" s="257"/>
      <c r="D279" s="236" t="s">
        <v>225</v>
      </c>
      <c r="E279" s="258" t="s">
        <v>32</v>
      </c>
      <c r="F279" s="259" t="s">
        <v>256</v>
      </c>
      <c r="G279" s="257"/>
      <c r="H279" s="260">
        <v>49.409999999999997</v>
      </c>
      <c r="I279" s="261"/>
      <c r="J279" s="257"/>
      <c r="K279" s="257"/>
      <c r="L279" s="262"/>
      <c r="M279" s="263"/>
      <c r="N279" s="264"/>
      <c r="O279" s="264"/>
      <c r="P279" s="264"/>
      <c r="Q279" s="264"/>
      <c r="R279" s="264"/>
      <c r="S279" s="264"/>
      <c r="T279" s="265"/>
      <c r="U279" s="15"/>
      <c r="V279" s="15"/>
      <c r="W279" s="15"/>
      <c r="X279" s="15"/>
      <c r="Y279" s="15"/>
      <c r="Z279" s="15"/>
      <c r="AA279" s="15"/>
      <c r="AB279" s="15"/>
      <c r="AC279" s="15"/>
      <c r="AD279" s="15"/>
      <c r="AE279" s="15"/>
      <c r="AT279" s="266" t="s">
        <v>225</v>
      </c>
      <c r="AU279" s="266" t="s">
        <v>85</v>
      </c>
      <c r="AV279" s="15" t="s">
        <v>215</v>
      </c>
      <c r="AW279" s="15" t="s">
        <v>38</v>
      </c>
      <c r="AX279" s="15" t="s">
        <v>83</v>
      </c>
      <c r="AY279" s="266" t="s">
        <v>214</v>
      </c>
    </row>
    <row r="280" s="2" customFormat="1" ht="24.15" customHeight="1">
      <c r="A280" s="42"/>
      <c r="B280" s="43"/>
      <c r="C280" s="268" t="s">
        <v>389</v>
      </c>
      <c r="D280" s="268" t="s">
        <v>302</v>
      </c>
      <c r="E280" s="269" t="s">
        <v>1813</v>
      </c>
      <c r="F280" s="270" t="s">
        <v>1814</v>
      </c>
      <c r="G280" s="271" t="s">
        <v>230</v>
      </c>
      <c r="H280" s="272">
        <v>49.409999999999997</v>
      </c>
      <c r="I280" s="273"/>
      <c r="J280" s="274">
        <f>ROUND(I280*H280,2)</f>
        <v>0</v>
      </c>
      <c r="K280" s="270" t="s">
        <v>221</v>
      </c>
      <c r="L280" s="275"/>
      <c r="M280" s="276" t="s">
        <v>32</v>
      </c>
      <c r="N280" s="277" t="s">
        <v>47</v>
      </c>
      <c r="O280" s="88"/>
      <c r="P280" s="225">
        <f>O280*H280</f>
        <v>0</v>
      </c>
      <c r="Q280" s="225">
        <v>0.039579999999999997</v>
      </c>
      <c r="R280" s="225">
        <f>Q280*H280</f>
        <v>1.9556477999999997</v>
      </c>
      <c r="S280" s="225">
        <v>0</v>
      </c>
      <c r="T280" s="226">
        <f>S280*H280</f>
        <v>0</v>
      </c>
      <c r="U280" s="42"/>
      <c r="V280" s="42"/>
      <c r="W280" s="42"/>
      <c r="X280" s="42"/>
      <c r="Y280" s="42"/>
      <c r="Z280" s="42"/>
      <c r="AA280" s="42"/>
      <c r="AB280" s="42"/>
      <c r="AC280" s="42"/>
      <c r="AD280" s="42"/>
      <c r="AE280" s="42"/>
      <c r="AR280" s="227" t="s">
        <v>426</v>
      </c>
      <c r="AT280" s="227" t="s">
        <v>302</v>
      </c>
      <c r="AU280" s="227" t="s">
        <v>85</v>
      </c>
      <c r="AY280" s="20" t="s">
        <v>214</v>
      </c>
      <c r="BE280" s="228">
        <f>IF(N280="základní",J280,0)</f>
        <v>0</v>
      </c>
      <c r="BF280" s="228">
        <f>IF(N280="snížená",J280,0)</f>
        <v>0</v>
      </c>
      <c r="BG280" s="228">
        <f>IF(N280="zákl. přenesená",J280,0)</f>
        <v>0</v>
      </c>
      <c r="BH280" s="228">
        <f>IF(N280="sníž. přenesená",J280,0)</f>
        <v>0</v>
      </c>
      <c r="BI280" s="228">
        <f>IF(N280="nulová",J280,0)</f>
        <v>0</v>
      </c>
      <c r="BJ280" s="20" t="s">
        <v>83</v>
      </c>
      <c r="BK280" s="228">
        <f>ROUND(I280*H280,2)</f>
        <v>0</v>
      </c>
      <c r="BL280" s="20" t="s">
        <v>334</v>
      </c>
      <c r="BM280" s="227" t="s">
        <v>1815</v>
      </c>
    </row>
    <row r="281" s="2" customFormat="1" ht="37.8" customHeight="1">
      <c r="A281" s="42"/>
      <c r="B281" s="43"/>
      <c r="C281" s="216" t="s">
        <v>398</v>
      </c>
      <c r="D281" s="216" t="s">
        <v>217</v>
      </c>
      <c r="E281" s="217" t="s">
        <v>1816</v>
      </c>
      <c r="F281" s="218" t="s">
        <v>1817</v>
      </c>
      <c r="G281" s="219" t="s">
        <v>230</v>
      </c>
      <c r="H281" s="220">
        <v>49.409999999999997</v>
      </c>
      <c r="I281" s="221"/>
      <c r="J281" s="222">
        <f>ROUND(I281*H281,2)</f>
        <v>0</v>
      </c>
      <c r="K281" s="218" t="s">
        <v>221</v>
      </c>
      <c r="L281" s="48"/>
      <c r="M281" s="223" t="s">
        <v>32</v>
      </c>
      <c r="N281" s="224" t="s">
        <v>47</v>
      </c>
      <c r="O281" s="88"/>
      <c r="P281" s="225">
        <f>O281*H281</f>
        <v>0</v>
      </c>
      <c r="Q281" s="225">
        <v>0</v>
      </c>
      <c r="R281" s="225">
        <f>Q281*H281</f>
        <v>0</v>
      </c>
      <c r="S281" s="225">
        <v>0</v>
      </c>
      <c r="T281" s="226">
        <f>S281*H281</f>
        <v>0</v>
      </c>
      <c r="U281" s="42"/>
      <c r="V281" s="42"/>
      <c r="W281" s="42"/>
      <c r="X281" s="42"/>
      <c r="Y281" s="42"/>
      <c r="Z281" s="42"/>
      <c r="AA281" s="42"/>
      <c r="AB281" s="42"/>
      <c r="AC281" s="42"/>
      <c r="AD281" s="42"/>
      <c r="AE281" s="42"/>
      <c r="AR281" s="227" t="s">
        <v>334</v>
      </c>
      <c r="AT281" s="227" t="s">
        <v>217</v>
      </c>
      <c r="AU281" s="227" t="s">
        <v>85</v>
      </c>
      <c r="AY281" s="20" t="s">
        <v>214</v>
      </c>
      <c r="BE281" s="228">
        <f>IF(N281="základní",J281,0)</f>
        <v>0</v>
      </c>
      <c r="BF281" s="228">
        <f>IF(N281="snížená",J281,0)</f>
        <v>0</v>
      </c>
      <c r="BG281" s="228">
        <f>IF(N281="zákl. přenesená",J281,0)</f>
        <v>0</v>
      </c>
      <c r="BH281" s="228">
        <f>IF(N281="sníž. přenesená",J281,0)</f>
        <v>0</v>
      </c>
      <c r="BI281" s="228">
        <f>IF(N281="nulová",J281,0)</f>
        <v>0</v>
      </c>
      <c r="BJ281" s="20" t="s">
        <v>83</v>
      </c>
      <c r="BK281" s="228">
        <f>ROUND(I281*H281,2)</f>
        <v>0</v>
      </c>
      <c r="BL281" s="20" t="s">
        <v>334</v>
      </c>
      <c r="BM281" s="227" t="s">
        <v>1818</v>
      </c>
    </row>
    <row r="282" s="2" customFormat="1">
      <c r="A282" s="42"/>
      <c r="B282" s="43"/>
      <c r="C282" s="44"/>
      <c r="D282" s="229" t="s">
        <v>223</v>
      </c>
      <c r="E282" s="44"/>
      <c r="F282" s="230" t="s">
        <v>1819</v>
      </c>
      <c r="G282" s="44"/>
      <c r="H282" s="44"/>
      <c r="I282" s="231"/>
      <c r="J282" s="44"/>
      <c r="K282" s="44"/>
      <c r="L282" s="48"/>
      <c r="M282" s="232"/>
      <c r="N282" s="233"/>
      <c r="O282" s="88"/>
      <c r="P282" s="88"/>
      <c r="Q282" s="88"/>
      <c r="R282" s="88"/>
      <c r="S282" s="88"/>
      <c r="T282" s="89"/>
      <c r="U282" s="42"/>
      <c r="V282" s="42"/>
      <c r="W282" s="42"/>
      <c r="X282" s="42"/>
      <c r="Y282" s="42"/>
      <c r="Z282" s="42"/>
      <c r="AA282" s="42"/>
      <c r="AB282" s="42"/>
      <c r="AC282" s="42"/>
      <c r="AD282" s="42"/>
      <c r="AE282" s="42"/>
      <c r="AT282" s="20" t="s">
        <v>223</v>
      </c>
      <c r="AU282" s="20" t="s">
        <v>85</v>
      </c>
    </row>
    <row r="283" s="13" customFormat="1">
      <c r="A283" s="13"/>
      <c r="B283" s="234"/>
      <c r="C283" s="235"/>
      <c r="D283" s="236" t="s">
        <v>225</v>
      </c>
      <c r="E283" s="237" t="s">
        <v>32</v>
      </c>
      <c r="F283" s="238" t="s">
        <v>889</v>
      </c>
      <c r="G283" s="235"/>
      <c r="H283" s="237" t="s">
        <v>32</v>
      </c>
      <c r="I283" s="239"/>
      <c r="J283" s="235"/>
      <c r="K283" s="235"/>
      <c r="L283" s="240"/>
      <c r="M283" s="241"/>
      <c r="N283" s="242"/>
      <c r="O283" s="242"/>
      <c r="P283" s="242"/>
      <c r="Q283" s="242"/>
      <c r="R283" s="242"/>
      <c r="S283" s="242"/>
      <c r="T283" s="243"/>
      <c r="U283" s="13"/>
      <c r="V283" s="13"/>
      <c r="W283" s="13"/>
      <c r="X283" s="13"/>
      <c r="Y283" s="13"/>
      <c r="Z283" s="13"/>
      <c r="AA283" s="13"/>
      <c r="AB283" s="13"/>
      <c r="AC283" s="13"/>
      <c r="AD283" s="13"/>
      <c r="AE283" s="13"/>
      <c r="AT283" s="244" t="s">
        <v>225</v>
      </c>
      <c r="AU283" s="244" t="s">
        <v>85</v>
      </c>
      <c r="AV283" s="13" t="s">
        <v>83</v>
      </c>
      <c r="AW283" s="13" t="s">
        <v>38</v>
      </c>
      <c r="AX283" s="13" t="s">
        <v>76</v>
      </c>
      <c r="AY283" s="244" t="s">
        <v>214</v>
      </c>
    </row>
    <row r="284" s="14" customFormat="1">
      <c r="A284" s="14"/>
      <c r="B284" s="245"/>
      <c r="C284" s="246"/>
      <c r="D284" s="236" t="s">
        <v>225</v>
      </c>
      <c r="E284" s="247" t="s">
        <v>32</v>
      </c>
      <c r="F284" s="248" t="s">
        <v>1712</v>
      </c>
      <c r="G284" s="246"/>
      <c r="H284" s="249">
        <v>20.52</v>
      </c>
      <c r="I284" s="250"/>
      <c r="J284" s="246"/>
      <c r="K284" s="246"/>
      <c r="L284" s="251"/>
      <c r="M284" s="252"/>
      <c r="N284" s="253"/>
      <c r="O284" s="253"/>
      <c r="P284" s="253"/>
      <c r="Q284" s="253"/>
      <c r="R284" s="253"/>
      <c r="S284" s="253"/>
      <c r="T284" s="254"/>
      <c r="U284" s="14"/>
      <c r="V284" s="14"/>
      <c r="W284" s="14"/>
      <c r="X284" s="14"/>
      <c r="Y284" s="14"/>
      <c r="Z284" s="14"/>
      <c r="AA284" s="14"/>
      <c r="AB284" s="14"/>
      <c r="AC284" s="14"/>
      <c r="AD284" s="14"/>
      <c r="AE284" s="14"/>
      <c r="AT284" s="255" t="s">
        <v>225</v>
      </c>
      <c r="AU284" s="255" t="s">
        <v>85</v>
      </c>
      <c r="AV284" s="14" t="s">
        <v>85</v>
      </c>
      <c r="AW284" s="14" t="s">
        <v>38</v>
      </c>
      <c r="AX284" s="14" t="s">
        <v>76</v>
      </c>
      <c r="AY284" s="255" t="s">
        <v>214</v>
      </c>
    </row>
    <row r="285" s="14" customFormat="1">
      <c r="A285" s="14"/>
      <c r="B285" s="245"/>
      <c r="C285" s="246"/>
      <c r="D285" s="236" t="s">
        <v>225</v>
      </c>
      <c r="E285" s="247" t="s">
        <v>32</v>
      </c>
      <c r="F285" s="248" t="s">
        <v>1713</v>
      </c>
      <c r="G285" s="246"/>
      <c r="H285" s="249">
        <v>4.8600000000000003</v>
      </c>
      <c r="I285" s="250"/>
      <c r="J285" s="246"/>
      <c r="K285" s="246"/>
      <c r="L285" s="251"/>
      <c r="M285" s="252"/>
      <c r="N285" s="253"/>
      <c r="O285" s="253"/>
      <c r="P285" s="253"/>
      <c r="Q285" s="253"/>
      <c r="R285" s="253"/>
      <c r="S285" s="253"/>
      <c r="T285" s="254"/>
      <c r="U285" s="14"/>
      <c r="V285" s="14"/>
      <c r="W285" s="14"/>
      <c r="X285" s="14"/>
      <c r="Y285" s="14"/>
      <c r="Z285" s="14"/>
      <c r="AA285" s="14"/>
      <c r="AB285" s="14"/>
      <c r="AC285" s="14"/>
      <c r="AD285" s="14"/>
      <c r="AE285" s="14"/>
      <c r="AT285" s="255" t="s">
        <v>225</v>
      </c>
      <c r="AU285" s="255" t="s">
        <v>85</v>
      </c>
      <c r="AV285" s="14" t="s">
        <v>85</v>
      </c>
      <c r="AW285" s="14" t="s">
        <v>38</v>
      </c>
      <c r="AX285" s="14" t="s">
        <v>76</v>
      </c>
      <c r="AY285" s="255" t="s">
        <v>214</v>
      </c>
    </row>
    <row r="286" s="14" customFormat="1">
      <c r="A286" s="14"/>
      <c r="B286" s="245"/>
      <c r="C286" s="246"/>
      <c r="D286" s="236" t="s">
        <v>225</v>
      </c>
      <c r="E286" s="247" t="s">
        <v>32</v>
      </c>
      <c r="F286" s="248" t="s">
        <v>1714</v>
      </c>
      <c r="G286" s="246"/>
      <c r="H286" s="249">
        <v>7.5599999999999996</v>
      </c>
      <c r="I286" s="250"/>
      <c r="J286" s="246"/>
      <c r="K286" s="246"/>
      <c r="L286" s="251"/>
      <c r="M286" s="252"/>
      <c r="N286" s="253"/>
      <c r="O286" s="253"/>
      <c r="P286" s="253"/>
      <c r="Q286" s="253"/>
      <c r="R286" s="253"/>
      <c r="S286" s="253"/>
      <c r="T286" s="254"/>
      <c r="U286" s="14"/>
      <c r="V286" s="14"/>
      <c r="W286" s="14"/>
      <c r="X286" s="14"/>
      <c r="Y286" s="14"/>
      <c r="Z286" s="14"/>
      <c r="AA286" s="14"/>
      <c r="AB286" s="14"/>
      <c r="AC286" s="14"/>
      <c r="AD286" s="14"/>
      <c r="AE286" s="14"/>
      <c r="AT286" s="255" t="s">
        <v>225</v>
      </c>
      <c r="AU286" s="255" t="s">
        <v>85</v>
      </c>
      <c r="AV286" s="14" t="s">
        <v>85</v>
      </c>
      <c r="AW286" s="14" t="s">
        <v>38</v>
      </c>
      <c r="AX286" s="14" t="s">
        <v>76</v>
      </c>
      <c r="AY286" s="255" t="s">
        <v>214</v>
      </c>
    </row>
    <row r="287" s="13" customFormat="1">
      <c r="A287" s="13"/>
      <c r="B287" s="234"/>
      <c r="C287" s="235"/>
      <c r="D287" s="236" t="s">
        <v>225</v>
      </c>
      <c r="E287" s="237" t="s">
        <v>32</v>
      </c>
      <c r="F287" s="238" t="s">
        <v>914</v>
      </c>
      <c r="G287" s="235"/>
      <c r="H287" s="237" t="s">
        <v>32</v>
      </c>
      <c r="I287" s="239"/>
      <c r="J287" s="235"/>
      <c r="K287" s="235"/>
      <c r="L287" s="240"/>
      <c r="M287" s="241"/>
      <c r="N287" s="242"/>
      <c r="O287" s="242"/>
      <c r="P287" s="242"/>
      <c r="Q287" s="242"/>
      <c r="R287" s="242"/>
      <c r="S287" s="242"/>
      <c r="T287" s="243"/>
      <c r="U287" s="13"/>
      <c r="V287" s="13"/>
      <c r="W287" s="13"/>
      <c r="X287" s="13"/>
      <c r="Y287" s="13"/>
      <c r="Z287" s="13"/>
      <c r="AA287" s="13"/>
      <c r="AB287" s="13"/>
      <c r="AC287" s="13"/>
      <c r="AD287" s="13"/>
      <c r="AE287" s="13"/>
      <c r="AT287" s="244" t="s">
        <v>225</v>
      </c>
      <c r="AU287" s="244" t="s">
        <v>85</v>
      </c>
      <c r="AV287" s="13" t="s">
        <v>83</v>
      </c>
      <c r="AW287" s="13" t="s">
        <v>38</v>
      </c>
      <c r="AX287" s="13" t="s">
        <v>76</v>
      </c>
      <c r="AY287" s="244" t="s">
        <v>214</v>
      </c>
    </row>
    <row r="288" s="14" customFormat="1">
      <c r="A288" s="14"/>
      <c r="B288" s="245"/>
      <c r="C288" s="246"/>
      <c r="D288" s="236" t="s">
        <v>225</v>
      </c>
      <c r="E288" s="247" t="s">
        <v>32</v>
      </c>
      <c r="F288" s="248" t="s">
        <v>1715</v>
      </c>
      <c r="G288" s="246"/>
      <c r="H288" s="249">
        <v>8.9100000000000001</v>
      </c>
      <c r="I288" s="250"/>
      <c r="J288" s="246"/>
      <c r="K288" s="246"/>
      <c r="L288" s="251"/>
      <c r="M288" s="252"/>
      <c r="N288" s="253"/>
      <c r="O288" s="253"/>
      <c r="P288" s="253"/>
      <c r="Q288" s="253"/>
      <c r="R288" s="253"/>
      <c r="S288" s="253"/>
      <c r="T288" s="254"/>
      <c r="U288" s="14"/>
      <c r="V288" s="14"/>
      <c r="W288" s="14"/>
      <c r="X288" s="14"/>
      <c r="Y288" s="14"/>
      <c r="Z288" s="14"/>
      <c r="AA288" s="14"/>
      <c r="AB288" s="14"/>
      <c r="AC288" s="14"/>
      <c r="AD288" s="14"/>
      <c r="AE288" s="14"/>
      <c r="AT288" s="255" t="s">
        <v>225</v>
      </c>
      <c r="AU288" s="255" t="s">
        <v>85</v>
      </c>
      <c r="AV288" s="14" t="s">
        <v>85</v>
      </c>
      <c r="AW288" s="14" t="s">
        <v>38</v>
      </c>
      <c r="AX288" s="14" t="s">
        <v>76</v>
      </c>
      <c r="AY288" s="255" t="s">
        <v>214</v>
      </c>
    </row>
    <row r="289" s="14" customFormat="1">
      <c r="A289" s="14"/>
      <c r="B289" s="245"/>
      <c r="C289" s="246"/>
      <c r="D289" s="236" t="s">
        <v>225</v>
      </c>
      <c r="E289" s="247" t="s">
        <v>32</v>
      </c>
      <c r="F289" s="248" t="s">
        <v>1716</v>
      </c>
      <c r="G289" s="246"/>
      <c r="H289" s="249">
        <v>1.0800000000000001</v>
      </c>
      <c r="I289" s="250"/>
      <c r="J289" s="246"/>
      <c r="K289" s="246"/>
      <c r="L289" s="251"/>
      <c r="M289" s="252"/>
      <c r="N289" s="253"/>
      <c r="O289" s="253"/>
      <c r="P289" s="253"/>
      <c r="Q289" s="253"/>
      <c r="R289" s="253"/>
      <c r="S289" s="253"/>
      <c r="T289" s="254"/>
      <c r="U289" s="14"/>
      <c r="V289" s="14"/>
      <c r="W289" s="14"/>
      <c r="X289" s="14"/>
      <c r="Y289" s="14"/>
      <c r="Z289" s="14"/>
      <c r="AA289" s="14"/>
      <c r="AB289" s="14"/>
      <c r="AC289" s="14"/>
      <c r="AD289" s="14"/>
      <c r="AE289" s="14"/>
      <c r="AT289" s="255" t="s">
        <v>225</v>
      </c>
      <c r="AU289" s="255" t="s">
        <v>85</v>
      </c>
      <c r="AV289" s="14" t="s">
        <v>85</v>
      </c>
      <c r="AW289" s="14" t="s">
        <v>38</v>
      </c>
      <c r="AX289" s="14" t="s">
        <v>76</v>
      </c>
      <c r="AY289" s="255" t="s">
        <v>214</v>
      </c>
    </row>
    <row r="290" s="14" customFormat="1">
      <c r="A290" s="14"/>
      <c r="B290" s="245"/>
      <c r="C290" s="246"/>
      <c r="D290" s="236" t="s">
        <v>225</v>
      </c>
      <c r="E290" s="247" t="s">
        <v>32</v>
      </c>
      <c r="F290" s="248" t="s">
        <v>1717</v>
      </c>
      <c r="G290" s="246"/>
      <c r="H290" s="249">
        <v>6.4800000000000004</v>
      </c>
      <c r="I290" s="250"/>
      <c r="J290" s="246"/>
      <c r="K290" s="246"/>
      <c r="L290" s="251"/>
      <c r="M290" s="252"/>
      <c r="N290" s="253"/>
      <c r="O290" s="253"/>
      <c r="P290" s="253"/>
      <c r="Q290" s="253"/>
      <c r="R290" s="253"/>
      <c r="S290" s="253"/>
      <c r="T290" s="254"/>
      <c r="U290" s="14"/>
      <c r="V290" s="14"/>
      <c r="W290" s="14"/>
      <c r="X290" s="14"/>
      <c r="Y290" s="14"/>
      <c r="Z290" s="14"/>
      <c r="AA290" s="14"/>
      <c r="AB290" s="14"/>
      <c r="AC290" s="14"/>
      <c r="AD290" s="14"/>
      <c r="AE290" s="14"/>
      <c r="AT290" s="255" t="s">
        <v>225</v>
      </c>
      <c r="AU290" s="255" t="s">
        <v>85</v>
      </c>
      <c r="AV290" s="14" t="s">
        <v>85</v>
      </c>
      <c r="AW290" s="14" t="s">
        <v>38</v>
      </c>
      <c r="AX290" s="14" t="s">
        <v>76</v>
      </c>
      <c r="AY290" s="255" t="s">
        <v>214</v>
      </c>
    </row>
    <row r="291" s="15" customFormat="1">
      <c r="A291" s="15"/>
      <c r="B291" s="256"/>
      <c r="C291" s="257"/>
      <c r="D291" s="236" t="s">
        <v>225</v>
      </c>
      <c r="E291" s="258" t="s">
        <v>32</v>
      </c>
      <c r="F291" s="259" t="s">
        <v>256</v>
      </c>
      <c r="G291" s="257"/>
      <c r="H291" s="260">
        <v>49.409999999999997</v>
      </c>
      <c r="I291" s="261"/>
      <c r="J291" s="257"/>
      <c r="K291" s="257"/>
      <c r="L291" s="262"/>
      <c r="M291" s="263"/>
      <c r="N291" s="264"/>
      <c r="O291" s="264"/>
      <c r="P291" s="264"/>
      <c r="Q291" s="264"/>
      <c r="R291" s="264"/>
      <c r="S291" s="264"/>
      <c r="T291" s="265"/>
      <c r="U291" s="15"/>
      <c r="V291" s="15"/>
      <c r="W291" s="15"/>
      <c r="X291" s="15"/>
      <c r="Y291" s="15"/>
      <c r="Z291" s="15"/>
      <c r="AA291" s="15"/>
      <c r="AB291" s="15"/>
      <c r="AC291" s="15"/>
      <c r="AD291" s="15"/>
      <c r="AE291" s="15"/>
      <c r="AT291" s="266" t="s">
        <v>225</v>
      </c>
      <c r="AU291" s="266" t="s">
        <v>85</v>
      </c>
      <c r="AV291" s="15" t="s">
        <v>215</v>
      </c>
      <c r="AW291" s="15" t="s">
        <v>38</v>
      </c>
      <c r="AX291" s="15" t="s">
        <v>83</v>
      </c>
      <c r="AY291" s="266" t="s">
        <v>214</v>
      </c>
    </row>
    <row r="292" s="2" customFormat="1" ht="37.8" customHeight="1">
      <c r="A292" s="42"/>
      <c r="B292" s="43"/>
      <c r="C292" s="216" t="s">
        <v>406</v>
      </c>
      <c r="D292" s="216" t="s">
        <v>217</v>
      </c>
      <c r="E292" s="217" t="s">
        <v>1820</v>
      </c>
      <c r="F292" s="218" t="s">
        <v>1821</v>
      </c>
      <c r="G292" s="219" t="s">
        <v>327</v>
      </c>
      <c r="H292" s="220">
        <v>1369</v>
      </c>
      <c r="I292" s="221"/>
      <c r="J292" s="222">
        <f>ROUND(I292*H292,2)</f>
        <v>0</v>
      </c>
      <c r="K292" s="218" t="s">
        <v>221</v>
      </c>
      <c r="L292" s="48"/>
      <c r="M292" s="223" t="s">
        <v>32</v>
      </c>
      <c r="N292" s="224" t="s">
        <v>47</v>
      </c>
      <c r="O292" s="88"/>
      <c r="P292" s="225">
        <f>O292*H292</f>
        <v>0</v>
      </c>
      <c r="Q292" s="225">
        <v>0</v>
      </c>
      <c r="R292" s="225">
        <f>Q292*H292</f>
        <v>0</v>
      </c>
      <c r="S292" s="225">
        <v>0</v>
      </c>
      <c r="T292" s="226">
        <f>S292*H292</f>
        <v>0</v>
      </c>
      <c r="U292" s="42"/>
      <c r="V292" s="42"/>
      <c r="W292" s="42"/>
      <c r="X292" s="42"/>
      <c r="Y292" s="42"/>
      <c r="Z292" s="42"/>
      <c r="AA292" s="42"/>
      <c r="AB292" s="42"/>
      <c r="AC292" s="42"/>
      <c r="AD292" s="42"/>
      <c r="AE292" s="42"/>
      <c r="AR292" s="227" t="s">
        <v>334</v>
      </c>
      <c r="AT292" s="227" t="s">
        <v>217</v>
      </c>
      <c r="AU292" s="227" t="s">
        <v>85</v>
      </c>
      <c r="AY292" s="20" t="s">
        <v>214</v>
      </c>
      <c r="BE292" s="228">
        <f>IF(N292="základní",J292,0)</f>
        <v>0</v>
      </c>
      <c r="BF292" s="228">
        <f>IF(N292="snížená",J292,0)</f>
        <v>0</v>
      </c>
      <c r="BG292" s="228">
        <f>IF(N292="zákl. přenesená",J292,0)</f>
        <v>0</v>
      </c>
      <c r="BH292" s="228">
        <f>IF(N292="sníž. přenesená",J292,0)</f>
        <v>0</v>
      </c>
      <c r="BI292" s="228">
        <f>IF(N292="nulová",J292,0)</f>
        <v>0</v>
      </c>
      <c r="BJ292" s="20" t="s">
        <v>83</v>
      </c>
      <c r="BK292" s="228">
        <f>ROUND(I292*H292,2)</f>
        <v>0</v>
      </c>
      <c r="BL292" s="20" t="s">
        <v>334</v>
      </c>
      <c r="BM292" s="227" t="s">
        <v>1822</v>
      </c>
    </row>
    <row r="293" s="2" customFormat="1">
      <c r="A293" s="42"/>
      <c r="B293" s="43"/>
      <c r="C293" s="44"/>
      <c r="D293" s="229" t="s">
        <v>223</v>
      </c>
      <c r="E293" s="44"/>
      <c r="F293" s="230" t="s">
        <v>1823</v>
      </c>
      <c r="G293" s="44"/>
      <c r="H293" s="44"/>
      <c r="I293" s="231"/>
      <c r="J293" s="44"/>
      <c r="K293" s="44"/>
      <c r="L293" s="48"/>
      <c r="M293" s="232"/>
      <c r="N293" s="233"/>
      <c r="O293" s="88"/>
      <c r="P293" s="88"/>
      <c r="Q293" s="88"/>
      <c r="R293" s="88"/>
      <c r="S293" s="88"/>
      <c r="T293" s="89"/>
      <c r="U293" s="42"/>
      <c r="V293" s="42"/>
      <c r="W293" s="42"/>
      <c r="X293" s="42"/>
      <c r="Y293" s="42"/>
      <c r="Z293" s="42"/>
      <c r="AA293" s="42"/>
      <c r="AB293" s="42"/>
      <c r="AC293" s="42"/>
      <c r="AD293" s="42"/>
      <c r="AE293" s="42"/>
      <c r="AT293" s="20" t="s">
        <v>223</v>
      </c>
      <c r="AU293" s="20" t="s">
        <v>85</v>
      </c>
    </row>
    <row r="294" s="13" customFormat="1">
      <c r="A294" s="13"/>
      <c r="B294" s="234"/>
      <c r="C294" s="235"/>
      <c r="D294" s="236" t="s">
        <v>225</v>
      </c>
      <c r="E294" s="237" t="s">
        <v>32</v>
      </c>
      <c r="F294" s="238" t="s">
        <v>1824</v>
      </c>
      <c r="G294" s="235"/>
      <c r="H294" s="237" t="s">
        <v>32</v>
      </c>
      <c r="I294" s="239"/>
      <c r="J294" s="235"/>
      <c r="K294" s="235"/>
      <c r="L294" s="240"/>
      <c r="M294" s="241"/>
      <c r="N294" s="242"/>
      <c r="O294" s="242"/>
      <c r="P294" s="242"/>
      <c r="Q294" s="242"/>
      <c r="R294" s="242"/>
      <c r="S294" s="242"/>
      <c r="T294" s="243"/>
      <c r="U294" s="13"/>
      <c r="V294" s="13"/>
      <c r="W294" s="13"/>
      <c r="X294" s="13"/>
      <c r="Y294" s="13"/>
      <c r="Z294" s="13"/>
      <c r="AA294" s="13"/>
      <c r="AB294" s="13"/>
      <c r="AC294" s="13"/>
      <c r="AD294" s="13"/>
      <c r="AE294" s="13"/>
      <c r="AT294" s="244" t="s">
        <v>225</v>
      </c>
      <c r="AU294" s="244" t="s">
        <v>85</v>
      </c>
      <c r="AV294" s="13" t="s">
        <v>83</v>
      </c>
      <c r="AW294" s="13" t="s">
        <v>38</v>
      </c>
      <c r="AX294" s="13" t="s">
        <v>76</v>
      </c>
      <c r="AY294" s="244" t="s">
        <v>214</v>
      </c>
    </row>
    <row r="295" s="14" customFormat="1">
      <c r="A295" s="14"/>
      <c r="B295" s="245"/>
      <c r="C295" s="246"/>
      <c r="D295" s="236" t="s">
        <v>225</v>
      </c>
      <c r="E295" s="247" t="s">
        <v>32</v>
      </c>
      <c r="F295" s="248" t="s">
        <v>1825</v>
      </c>
      <c r="G295" s="246"/>
      <c r="H295" s="249">
        <v>48</v>
      </c>
      <c r="I295" s="250"/>
      <c r="J295" s="246"/>
      <c r="K295" s="246"/>
      <c r="L295" s="251"/>
      <c r="M295" s="252"/>
      <c r="N295" s="253"/>
      <c r="O295" s="253"/>
      <c r="P295" s="253"/>
      <c r="Q295" s="253"/>
      <c r="R295" s="253"/>
      <c r="S295" s="253"/>
      <c r="T295" s="254"/>
      <c r="U295" s="14"/>
      <c r="V295" s="14"/>
      <c r="W295" s="14"/>
      <c r="X295" s="14"/>
      <c r="Y295" s="14"/>
      <c r="Z295" s="14"/>
      <c r="AA295" s="14"/>
      <c r="AB295" s="14"/>
      <c r="AC295" s="14"/>
      <c r="AD295" s="14"/>
      <c r="AE295" s="14"/>
      <c r="AT295" s="255" t="s">
        <v>225</v>
      </c>
      <c r="AU295" s="255" t="s">
        <v>85</v>
      </c>
      <c r="AV295" s="14" t="s">
        <v>85</v>
      </c>
      <c r="AW295" s="14" t="s">
        <v>38</v>
      </c>
      <c r="AX295" s="14" t="s">
        <v>76</v>
      </c>
      <c r="AY295" s="255" t="s">
        <v>214</v>
      </c>
    </row>
    <row r="296" s="14" customFormat="1">
      <c r="A296" s="14"/>
      <c r="B296" s="245"/>
      <c r="C296" s="246"/>
      <c r="D296" s="236" t="s">
        <v>225</v>
      </c>
      <c r="E296" s="247" t="s">
        <v>32</v>
      </c>
      <c r="F296" s="248" t="s">
        <v>1826</v>
      </c>
      <c r="G296" s="246"/>
      <c r="H296" s="249">
        <v>64</v>
      </c>
      <c r="I296" s="250"/>
      <c r="J296" s="246"/>
      <c r="K296" s="246"/>
      <c r="L296" s="251"/>
      <c r="M296" s="252"/>
      <c r="N296" s="253"/>
      <c r="O296" s="253"/>
      <c r="P296" s="253"/>
      <c r="Q296" s="253"/>
      <c r="R296" s="253"/>
      <c r="S296" s="253"/>
      <c r="T296" s="254"/>
      <c r="U296" s="14"/>
      <c r="V296" s="14"/>
      <c r="W296" s="14"/>
      <c r="X296" s="14"/>
      <c r="Y296" s="14"/>
      <c r="Z296" s="14"/>
      <c r="AA296" s="14"/>
      <c r="AB296" s="14"/>
      <c r="AC296" s="14"/>
      <c r="AD296" s="14"/>
      <c r="AE296" s="14"/>
      <c r="AT296" s="255" t="s">
        <v>225</v>
      </c>
      <c r="AU296" s="255" t="s">
        <v>85</v>
      </c>
      <c r="AV296" s="14" t="s">
        <v>85</v>
      </c>
      <c r="AW296" s="14" t="s">
        <v>38</v>
      </c>
      <c r="AX296" s="14" t="s">
        <v>76</v>
      </c>
      <c r="AY296" s="255" t="s">
        <v>214</v>
      </c>
    </row>
    <row r="297" s="14" customFormat="1">
      <c r="A297" s="14"/>
      <c r="B297" s="245"/>
      <c r="C297" s="246"/>
      <c r="D297" s="236" t="s">
        <v>225</v>
      </c>
      <c r="E297" s="247" t="s">
        <v>32</v>
      </c>
      <c r="F297" s="248" t="s">
        <v>1827</v>
      </c>
      <c r="G297" s="246"/>
      <c r="H297" s="249">
        <v>54</v>
      </c>
      <c r="I297" s="250"/>
      <c r="J297" s="246"/>
      <c r="K297" s="246"/>
      <c r="L297" s="251"/>
      <c r="M297" s="252"/>
      <c r="N297" s="253"/>
      <c r="O297" s="253"/>
      <c r="P297" s="253"/>
      <c r="Q297" s="253"/>
      <c r="R297" s="253"/>
      <c r="S297" s="253"/>
      <c r="T297" s="254"/>
      <c r="U297" s="14"/>
      <c r="V297" s="14"/>
      <c r="W297" s="14"/>
      <c r="X297" s="14"/>
      <c r="Y297" s="14"/>
      <c r="Z297" s="14"/>
      <c r="AA297" s="14"/>
      <c r="AB297" s="14"/>
      <c r="AC297" s="14"/>
      <c r="AD297" s="14"/>
      <c r="AE297" s="14"/>
      <c r="AT297" s="255" t="s">
        <v>225</v>
      </c>
      <c r="AU297" s="255" t="s">
        <v>85</v>
      </c>
      <c r="AV297" s="14" t="s">
        <v>85</v>
      </c>
      <c r="AW297" s="14" t="s">
        <v>38</v>
      </c>
      <c r="AX297" s="14" t="s">
        <v>76</v>
      </c>
      <c r="AY297" s="255" t="s">
        <v>214</v>
      </c>
    </row>
    <row r="298" s="14" customFormat="1">
      <c r="A298" s="14"/>
      <c r="B298" s="245"/>
      <c r="C298" s="246"/>
      <c r="D298" s="236" t="s">
        <v>225</v>
      </c>
      <c r="E298" s="247" t="s">
        <v>32</v>
      </c>
      <c r="F298" s="248" t="s">
        <v>1828</v>
      </c>
      <c r="G298" s="246"/>
      <c r="H298" s="249">
        <v>18</v>
      </c>
      <c r="I298" s="250"/>
      <c r="J298" s="246"/>
      <c r="K298" s="246"/>
      <c r="L298" s="251"/>
      <c r="M298" s="252"/>
      <c r="N298" s="253"/>
      <c r="O298" s="253"/>
      <c r="P298" s="253"/>
      <c r="Q298" s="253"/>
      <c r="R298" s="253"/>
      <c r="S298" s="253"/>
      <c r="T298" s="254"/>
      <c r="U298" s="14"/>
      <c r="V298" s="14"/>
      <c r="W298" s="14"/>
      <c r="X298" s="14"/>
      <c r="Y298" s="14"/>
      <c r="Z298" s="14"/>
      <c r="AA298" s="14"/>
      <c r="AB298" s="14"/>
      <c r="AC298" s="14"/>
      <c r="AD298" s="14"/>
      <c r="AE298" s="14"/>
      <c r="AT298" s="255" t="s">
        <v>225</v>
      </c>
      <c r="AU298" s="255" t="s">
        <v>85</v>
      </c>
      <c r="AV298" s="14" t="s">
        <v>85</v>
      </c>
      <c r="AW298" s="14" t="s">
        <v>38</v>
      </c>
      <c r="AX298" s="14" t="s">
        <v>76</v>
      </c>
      <c r="AY298" s="255" t="s">
        <v>214</v>
      </c>
    </row>
    <row r="299" s="14" customFormat="1">
      <c r="A299" s="14"/>
      <c r="B299" s="245"/>
      <c r="C299" s="246"/>
      <c r="D299" s="236" t="s">
        <v>225</v>
      </c>
      <c r="E299" s="247" t="s">
        <v>32</v>
      </c>
      <c r="F299" s="248" t="s">
        <v>1828</v>
      </c>
      <c r="G299" s="246"/>
      <c r="H299" s="249">
        <v>18</v>
      </c>
      <c r="I299" s="250"/>
      <c r="J299" s="246"/>
      <c r="K299" s="246"/>
      <c r="L299" s="251"/>
      <c r="M299" s="252"/>
      <c r="N299" s="253"/>
      <c r="O299" s="253"/>
      <c r="P299" s="253"/>
      <c r="Q299" s="253"/>
      <c r="R299" s="253"/>
      <c r="S299" s="253"/>
      <c r="T299" s="254"/>
      <c r="U299" s="14"/>
      <c r="V299" s="14"/>
      <c r="W299" s="14"/>
      <c r="X299" s="14"/>
      <c r="Y299" s="14"/>
      <c r="Z299" s="14"/>
      <c r="AA299" s="14"/>
      <c r="AB299" s="14"/>
      <c r="AC299" s="14"/>
      <c r="AD299" s="14"/>
      <c r="AE299" s="14"/>
      <c r="AT299" s="255" t="s">
        <v>225</v>
      </c>
      <c r="AU299" s="255" t="s">
        <v>85</v>
      </c>
      <c r="AV299" s="14" t="s">
        <v>85</v>
      </c>
      <c r="AW299" s="14" t="s">
        <v>38</v>
      </c>
      <c r="AX299" s="14" t="s">
        <v>76</v>
      </c>
      <c r="AY299" s="255" t="s">
        <v>214</v>
      </c>
    </row>
    <row r="300" s="14" customFormat="1">
      <c r="A300" s="14"/>
      <c r="B300" s="245"/>
      <c r="C300" s="246"/>
      <c r="D300" s="236" t="s">
        <v>225</v>
      </c>
      <c r="E300" s="247" t="s">
        <v>32</v>
      </c>
      <c r="F300" s="248" t="s">
        <v>1829</v>
      </c>
      <c r="G300" s="246"/>
      <c r="H300" s="249">
        <v>96</v>
      </c>
      <c r="I300" s="250"/>
      <c r="J300" s="246"/>
      <c r="K300" s="246"/>
      <c r="L300" s="251"/>
      <c r="M300" s="252"/>
      <c r="N300" s="253"/>
      <c r="O300" s="253"/>
      <c r="P300" s="253"/>
      <c r="Q300" s="253"/>
      <c r="R300" s="253"/>
      <c r="S300" s="253"/>
      <c r="T300" s="254"/>
      <c r="U300" s="14"/>
      <c r="V300" s="14"/>
      <c r="W300" s="14"/>
      <c r="X300" s="14"/>
      <c r="Y300" s="14"/>
      <c r="Z300" s="14"/>
      <c r="AA300" s="14"/>
      <c r="AB300" s="14"/>
      <c r="AC300" s="14"/>
      <c r="AD300" s="14"/>
      <c r="AE300" s="14"/>
      <c r="AT300" s="255" t="s">
        <v>225</v>
      </c>
      <c r="AU300" s="255" t="s">
        <v>85</v>
      </c>
      <c r="AV300" s="14" t="s">
        <v>85</v>
      </c>
      <c r="AW300" s="14" t="s">
        <v>38</v>
      </c>
      <c r="AX300" s="14" t="s">
        <v>76</v>
      </c>
      <c r="AY300" s="255" t="s">
        <v>214</v>
      </c>
    </row>
    <row r="301" s="14" customFormat="1">
      <c r="A301" s="14"/>
      <c r="B301" s="245"/>
      <c r="C301" s="246"/>
      <c r="D301" s="236" t="s">
        <v>225</v>
      </c>
      <c r="E301" s="247" t="s">
        <v>32</v>
      </c>
      <c r="F301" s="248" t="s">
        <v>1830</v>
      </c>
      <c r="G301" s="246"/>
      <c r="H301" s="249">
        <v>90</v>
      </c>
      <c r="I301" s="250"/>
      <c r="J301" s="246"/>
      <c r="K301" s="246"/>
      <c r="L301" s="251"/>
      <c r="M301" s="252"/>
      <c r="N301" s="253"/>
      <c r="O301" s="253"/>
      <c r="P301" s="253"/>
      <c r="Q301" s="253"/>
      <c r="R301" s="253"/>
      <c r="S301" s="253"/>
      <c r="T301" s="254"/>
      <c r="U301" s="14"/>
      <c r="V301" s="14"/>
      <c r="W301" s="14"/>
      <c r="X301" s="14"/>
      <c r="Y301" s="14"/>
      <c r="Z301" s="14"/>
      <c r="AA301" s="14"/>
      <c r="AB301" s="14"/>
      <c r="AC301" s="14"/>
      <c r="AD301" s="14"/>
      <c r="AE301" s="14"/>
      <c r="AT301" s="255" t="s">
        <v>225</v>
      </c>
      <c r="AU301" s="255" t="s">
        <v>85</v>
      </c>
      <c r="AV301" s="14" t="s">
        <v>85</v>
      </c>
      <c r="AW301" s="14" t="s">
        <v>38</v>
      </c>
      <c r="AX301" s="14" t="s">
        <v>76</v>
      </c>
      <c r="AY301" s="255" t="s">
        <v>214</v>
      </c>
    </row>
    <row r="302" s="14" customFormat="1">
      <c r="A302" s="14"/>
      <c r="B302" s="245"/>
      <c r="C302" s="246"/>
      <c r="D302" s="236" t="s">
        <v>225</v>
      </c>
      <c r="E302" s="247" t="s">
        <v>32</v>
      </c>
      <c r="F302" s="248" t="s">
        <v>1825</v>
      </c>
      <c r="G302" s="246"/>
      <c r="H302" s="249">
        <v>48</v>
      </c>
      <c r="I302" s="250"/>
      <c r="J302" s="246"/>
      <c r="K302" s="246"/>
      <c r="L302" s="251"/>
      <c r="M302" s="252"/>
      <c r="N302" s="253"/>
      <c r="O302" s="253"/>
      <c r="P302" s="253"/>
      <c r="Q302" s="253"/>
      <c r="R302" s="253"/>
      <c r="S302" s="253"/>
      <c r="T302" s="254"/>
      <c r="U302" s="14"/>
      <c r="V302" s="14"/>
      <c r="W302" s="14"/>
      <c r="X302" s="14"/>
      <c r="Y302" s="14"/>
      <c r="Z302" s="14"/>
      <c r="AA302" s="14"/>
      <c r="AB302" s="14"/>
      <c r="AC302" s="14"/>
      <c r="AD302" s="14"/>
      <c r="AE302" s="14"/>
      <c r="AT302" s="255" t="s">
        <v>225</v>
      </c>
      <c r="AU302" s="255" t="s">
        <v>85</v>
      </c>
      <c r="AV302" s="14" t="s">
        <v>85</v>
      </c>
      <c r="AW302" s="14" t="s">
        <v>38</v>
      </c>
      <c r="AX302" s="14" t="s">
        <v>76</v>
      </c>
      <c r="AY302" s="255" t="s">
        <v>214</v>
      </c>
    </row>
    <row r="303" s="14" customFormat="1">
      <c r="A303" s="14"/>
      <c r="B303" s="245"/>
      <c r="C303" s="246"/>
      <c r="D303" s="236" t="s">
        <v>225</v>
      </c>
      <c r="E303" s="247" t="s">
        <v>32</v>
      </c>
      <c r="F303" s="248" t="s">
        <v>1831</v>
      </c>
      <c r="G303" s="246"/>
      <c r="H303" s="249">
        <v>56</v>
      </c>
      <c r="I303" s="250"/>
      <c r="J303" s="246"/>
      <c r="K303" s="246"/>
      <c r="L303" s="251"/>
      <c r="M303" s="252"/>
      <c r="N303" s="253"/>
      <c r="O303" s="253"/>
      <c r="P303" s="253"/>
      <c r="Q303" s="253"/>
      <c r="R303" s="253"/>
      <c r="S303" s="253"/>
      <c r="T303" s="254"/>
      <c r="U303" s="14"/>
      <c r="V303" s="14"/>
      <c r="W303" s="14"/>
      <c r="X303" s="14"/>
      <c r="Y303" s="14"/>
      <c r="Z303" s="14"/>
      <c r="AA303" s="14"/>
      <c r="AB303" s="14"/>
      <c r="AC303" s="14"/>
      <c r="AD303" s="14"/>
      <c r="AE303" s="14"/>
      <c r="AT303" s="255" t="s">
        <v>225</v>
      </c>
      <c r="AU303" s="255" t="s">
        <v>85</v>
      </c>
      <c r="AV303" s="14" t="s">
        <v>85</v>
      </c>
      <c r="AW303" s="14" t="s">
        <v>38</v>
      </c>
      <c r="AX303" s="14" t="s">
        <v>76</v>
      </c>
      <c r="AY303" s="255" t="s">
        <v>214</v>
      </c>
    </row>
    <row r="304" s="14" customFormat="1">
      <c r="A304" s="14"/>
      <c r="B304" s="245"/>
      <c r="C304" s="246"/>
      <c r="D304" s="236" t="s">
        <v>225</v>
      </c>
      <c r="E304" s="247" t="s">
        <v>32</v>
      </c>
      <c r="F304" s="248" t="s">
        <v>1832</v>
      </c>
      <c r="G304" s="246"/>
      <c r="H304" s="249">
        <v>36</v>
      </c>
      <c r="I304" s="250"/>
      <c r="J304" s="246"/>
      <c r="K304" s="246"/>
      <c r="L304" s="251"/>
      <c r="M304" s="252"/>
      <c r="N304" s="253"/>
      <c r="O304" s="253"/>
      <c r="P304" s="253"/>
      <c r="Q304" s="253"/>
      <c r="R304" s="253"/>
      <c r="S304" s="253"/>
      <c r="T304" s="254"/>
      <c r="U304" s="14"/>
      <c r="V304" s="14"/>
      <c r="W304" s="14"/>
      <c r="X304" s="14"/>
      <c r="Y304" s="14"/>
      <c r="Z304" s="14"/>
      <c r="AA304" s="14"/>
      <c r="AB304" s="14"/>
      <c r="AC304" s="14"/>
      <c r="AD304" s="14"/>
      <c r="AE304" s="14"/>
      <c r="AT304" s="255" t="s">
        <v>225</v>
      </c>
      <c r="AU304" s="255" t="s">
        <v>85</v>
      </c>
      <c r="AV304" s="14" t="s">
        <v>85</v>
      </c>
      <c r="AW304" s="14" t="s">
        <v>38</v>
      </c>
      <c r="AX304" s="14" t="s">
        <v>76</v>
      </c>
      <c r="AY304" s="255" t="s">
        <v>214</v>
      </c>
    </row>
    <row r="305" s="14" customFormat="1">
      <c r="A305" s="14"/>
      <c r="B305" s="245"/>
      <c r="C305" s="246"/>
      <c r="D305" s="236" t="s">
        <v>225</v>
      </c>
      <c r="E305" s="247" t="s">
        <v>32</v>
      </c>
      <c r="F305" s="248" t="s">
        <v>1833</v>
      </c>
      <c r="G305" s="246"/>
      <c r="H305" s="249">
        <v>108</v>
      </c>
      <c r="I305" s="250"/>
      <c r="J305" s="246"/>
      <c r="K305" s="246"/>
      <c r="L305" s="251"/>
      <c r="M305" s="252"/>
      <c r="N305" s="253"/>
      <c r="O305" s="253"/>
      <c r="P305" s="253"/>
      <c r="Q305" s="253"/>
      <c r="R305" s="253"/>
      <c r="S305" s="253"/>
      <c r="T305" s="254"/>
      <c r="U305" s="14"/>
      <c r="V305" s="14"/>
      <c r="W305" s="14"/>
      <c r="X305" s="14"/>
      <c r="Y305" s="14"/>
      <c r="Z305" s="14"/>
      <c r="AA305" s="14"/>
      <c r="AB305" s="14"/>
      <c r="AC305" s="14"/>
      <c r="AD305" s="14"/>
      <c r="AE305" s="14"/>
      <c r="AT305" s="255" t="s">
        <v>225</v>
      </c>
      <c r="AU305" s="255" t="s">
        <v>85</v>
      </c>
      <c r="AV305" s="14" t="s">
        <v>85</v>
      </c>
      <c r="AW305" s="14" t="s">
        <v>38</v>
      </c>
      <c r="AX305" s="14" t="s">
        <v>76</v>
      </c>
      <c r="AY305" s="255" t="s">
        <v>214</v>
      </c>
    </row>
    <row r="306" s="14" customFormat="1">
      <c r="A306" s="14"/>
      <c r="B306" s="245"/>
      <c r="C306" s="246"/>
      <c r="D306" s="236" t="s">
        <v>225</v>
      </c>
      <c r="E306" s="247" t="s">
        <v>32</v>
      </c>
      <c r="F306" s="248" t="s">
        <v>1834</v>
      </c>
      <c r="G306" s="246"/>
      <c r="H306" s="249">
        <v>80</v>
      </c>
      <c r="I306" s="250"/>
      <c r="J306" s="246"/>
      <c r="K306" s="246"/>
      <c r="L306" s="251"/>
      <c r="M306" s="252"/>
      <c r="N306" s="253"/>
      <c r="O306" s="253"/>
      <c r="P306" s="253"/>
      <c r="Q306" s="253"/>
      <c r="R306" s="253"/>
      <c r="S306" s="253"/>
      <c r="T306" s="254"/>
      <c r="U306" s="14"/>
      <c r="V306" s="14"/>
      <c r="W306" s="14"/>
      <c r="X306" s="14"/>
      <c r="Y306" s="14"/>
      <c r="Z306" s="14"/>
      <c r="AA306" s="14"/>
      <c r="AB306" s="14"/>
      <c r="AC306" s="14"/>
      <c r="AD306" s="14"/>
      <c r="AE306" s="14"/>
      <c r="AT306" s="255" t="s">
        <v>225</v>
      </c>
      <c r="AU306" s="255" t="s">
        <v>85</v>
      </c>
      <c r="AV306" s="14" t="s">
        <v>85</v>
      </c>
      <c r="AW306" s="14" t="s">
        <v>38</v>
      </c>
      <c r="AX306" s="14" t="s">
        <v>76</v>
      </c>
      <c r="AY306" s="255" t="s">
        <v>214</v>
      </c>
    </row>
    <row r="307" s="14" customFormat="1">
      <c r="A307" s="14"/>
      <c r="B307" s="245"/>
      <c r="C307" s="246"/>
      <c r="D307" s="236" t="s">
        <v>225</v>
      </c>
      <c r="E307" s="247" t="s">
        <v>32</v>
      </c>
      <c r="F307" s="248" t="s">
        <v>1835</v>
      </c>
      <c r="G307" s="246"/>
      <c r="H307" s="249">
        <v>84</v>
      </c>
      <c r="I307" s="250"/>
      <c r="J307" s="246"/>
      <c r="K307" s="246"/>
      <c r="L307" s="251"/>
      <c r="M307" s="252"/>
      <c r="N307" s="253"/>
      <c r="O307" s="253"/>
      <c r="P307" s="253"/>
      <c r="Q307" s="253"/>
      <c r="R307" s="253"/>
      <c r="S307" s="253"/>
      <c r="T307" s="254"/>
      <c r="U307" s="14"/>
      <c r="V307" s="14"/>
      <c r="W307" s="14"/>
      <c r="X307" s="14"/>
      <c r="Y307" s="14"/>
      <c r="Z307" s="14"/>
      <c r="AA307" s="14"/>
      <c r="AB307" s="14"/>
      <c r="AC307" s="14"/>
      <c r="AD307" s="14"/>
      <c r="AE307" s="14"/>
      <c r="AT307" s="255" t="s">
        <v>225</v>
      </c>
      <c r="AU307" s="255" t="s">
        <v>85</v>
      </c>
      <c r="AV307" s="14" t="s">
        <v>85</v>
      </c>
      <c r="AW307" s="14" t="s">
        <v>38</v>
      </c>
      <c r="AX307" s="14" t="s">
        <v>76</v>
      </c>
      <c r="AY307" s="255" t="s">
        <v>214</v>
      </c>
    </row>
    <row r="308" s="14" customFormat="1">
      <c r="A308" s="14"/>
      <c r="B308" s="245"/>
      <c r="C308" s="246"/>
      <c r="D308" s="236" t="s">
        <v>225</v>
      </c>
      <c r="E308" s="247" t="s">
        <v>32</v>
      </c>
      <c r="F308" s="248" t="s">
        <v>1836</v>
      </c>
      <c r="G308" s="246"/>
      <c r="H308" s="249">
        <v>126</v>
      </c>
      <c r="I308" s="250"/>
      <c r="J308" s="246"/>
      <c r="K308" s="246"/>
      <c r="L308" s="251"/>
      <c r="M308" s="252"/>
      <c r="N308" s="253"/>
      <c r="O308" s="253"/>
      <c r="P308" s="253"/>
      <c r="Q308" s="253"/>
      <c r="R308" s="253"/>
      <c r="S308" s="253"/>
      <c r="T308" s="254"/>
      <c r="U308" s="14"/>
      <c r="V308" s="14"/>
      <c r="W308" s="14"/>
      <c r="X308" s="14"/>
      <c r="Y308" s="14"/>
      <c r="Z308" s="14"/>
      <c r="AA308" s="14"/>
      <c r="AB308" s="14"/>
      <c r="AC308" s="14"/>
      <c r="AD308" s="14"/>
      <c r="AE308" s="14"/>
      <c r="AT308" s="255" t="s">
        <v>225</v>
      </c>
      <c r="AU308" s="255" t="s">
        <v>85</v>
      </c>
      <c r="AV308" s="14" t="s">
        <v>85</v>
      </c>
      <c r="AW308" s="14" t="s">
        <v>38</v>
      </c>
      <c r="AX308" s="14" t="s">
        <v>76</v>
      </c>
      <c r="AY308" s="255" t="s">
        <v>214</v>
      </c>
    </row>
    <row r="309" s="14" customFormat="1">
      <c r="A309" s="14"/>
      <c r="B309" s="245"/>
      <c r="C309" s="246"/>
      <c r="D309" s="236" t="s">
        <v>225</v>
      </c>
      <c r="E309" s="247" t="s">
        <v>32</v>
      </c>
      <c r="F309" s="248" t="s">
        <v>1835</v>
      </c>
      <c r="G309" s="246"/>
      <c r="H309" s="249">
        <v>84</v>
      </c>
      <c r="I309" s="250"/>
      <c r="J309" s="246"/>
      <c r="K309" s="246"/>
      <c r="L309" s="251"/>
      <c r="M309" s="252"/>
      <c r="N309" s="253"/>
      <c r="O309" s="253"/>
      <c r="P309" s="253"/>
      <c r="Q309" s="253"/>
      <c r="R309" s="253"/>
      <c r="S309" s="253"/>
      <c r="T309" s="254"/>
      <c r="U309" s="14"/>
      <c r="V309" s="14"/>
      <c r="W309" s="14"/>
      <c r="X309" s="14"/>
      <c r="Y309" s="14"/>
      <c r="Z309" s="14"/>
      <c r="AA309" s="14"/>
      <c r="AB309" s="14"/>
      <c r="AC309" s="14"/>
      <c r="AD309" s="14"/>
      <c r="AE309" s="14"/>
      <c r="AT309" s="255" t="s">
        <v>225</v>
      </c>
      <c r="AU309" s="255" t="s">
        <v>85</v>
      </c>
      <c r="AV309" s="14" t="s">
        <v>85</v>
      </c>
      <c r="AW309" s="14" t="s">
        <v>38</v>
      </c>
      <c r="AX309" s="14" t="s">
        <v>76</v>
      </c>
      <c r="AY309" s="255" t="s">
        <v>214</v>
      </c>
    </row>
    <row r="310" s="14" customFormat="1">
      <c r="A310" s="14"/>
      <c r="B310" s="245"/>
      <c r="C310" s="246"/>
      <c r="D310" s="236" t="s">
        <v>225</v>
      </c>
      <c r="E310" s="247" t="s">
        <v>32</v>
      </c>
      <c r="F310" s="248" t="s">
        <v>1837</v>
      </c>
      <c r="G310" s="246"/>
      <c r="H310" s="249">
        <v>72</v>
      </c>
      <c r="I310" s="250"/>
      <c r="J310" s="246"/>
      <c r="K310" s="246"/>
      <c r="L310" s="251"/>
      <c r="M310" s="252"/>
      <c r="N310" s="253"/>
      <c r="O310" s="253"/>
      <c r="P310" s="253"/>
      <c r="Q310" s="253"/>
      <c r="R310" s="253"/>
      <c r="S310" s="253"/>
      <c r="T310" s="254"/>
      <c r="U310" s="14"/>
      <c r="V310" s="14"/>
      <c r="W310" s="14"/>
      <c r="X310" s="14"/>
      <c r="Y310" s="14"/>
      <c r="Z310" s="14"/>
      <c r="AA310" s="14"/>
      <c r="AB310" s="14"/>
      <c r="AC310" s="14"/>
      <c r="AD310" s="14"/>
      <c r="AE310" s="14"/>
      <c r="AT310" s="255" t="s">
        <v>225</v>
      </c>
      <c r="AU310" s="255" t="s">
        <v>85</v>
      </c>
      <c r="AV310" s="14" t="s">
        <v>85</v>
      </c>
      <c r="AW310" s="14" t="s">
        <v>38</v>
      </c>
      <c r="AX310" s="14" t="s">
        <v>76</v>
      </c>
      <c r="AY310" s="255" t="s">
        <v>214</v>
      </c>
    </row>
    <row r="311" s="13" customFormat="1">
      <c r="A311" s="13"/>
      <c r="B311" s="234"/>
      <c r="C311" s="235"/>
      <c r="D311" s="236" t="s">
        <v>225</v>
      </c>
      <c r="E311" s="237" t="s">
        <v>32</v>
      </c>
      <c r="F311" s="238" t="s">
        <v>1838</v>
      </c>
      <c r="G311" s="235"/>
      <c r="H311" s="237" t="s">
        <v>32</v>
      </c>
      <c r="I311" s="239"/>
      <c r="J311" s="235"/>
      <c r="K311" s="235"/>
      <c r="L311" s="240"/>
      <c r="M311" s="241"/>
      <c r="N311" s="242"/>
      <c r="O311" s="242"/>
      <c r="P311" s="242"/>
      <c r="Q311" s="242"/>
      <c r="R311" s="242"/>
      <c r="S311" s="242"/>
      <c r="T311" s="243"/>
      <c r="U311" s="13"/>
      <c r="V311" s="13"/>
      <c r="W311" s="13"/>
      <c r="X311" s="13"/>
      <c r="Y311" s="13"/>
      <c r="Z311" s="13"/>
      <c r="AA311" s="13"/>
      <c r="AB311" s="13"/>
      <c r="AC311" s="13"/>
      <c r="AD311" s="13"/>
      <c r="AE311" s="13"/>
      <c r="AT311" s="244" t="s">
        <v>225</v>
      </c>
      <c r="AU311" s="244" t="s">
        <v>85</v>
      </c>
      <c r="AV311" s="13" t="s">
        <v>83</v>
      </c>
      <c r="AW311" s="13" t="s">
        <v>38</v>
      </c>
      <c r="AX311" s="13" t="s">
        <v>76</v>
      </c>
      <c r="AY311" s="244" t="s">
        <v>214</v>
      </c>
    </row>
    <row r="312" s="14" customFormat="1">
      <c r="A312" s="14"/>
      <c r="B312" s="245"/>
      <c r="C312" s="246"/>
      <c r="D312" s="236" t="s">
        <v>225</v>
      </c>
      <c r="E312" s="247" t="s">
        <v>32</v>
      </c>
      <c r="F312" s="248" t="s">
        <v>1839</v>
      </c>
      <c r="G312" s="246"/>
      <c r="H312" s="249">
        <v>26</v>
      </c>
      <c r="I312" s="250"/>
      <c r="J312" s="246"/>
      <c r="K312" s="246"/>
      <c r="L312" s="251"/>
      <c r="M312" s="252"/>
      <c r="N312" s="253"/>
      <c r="O312" s="253"/>
      <c r="P312" s="253"/>
      <c r="Q312" s="253"/>
      <c r="R312" s="253"/>
      <c r="S312" s="253"/>
      <c r="T312" s="254"/>
      <c r="U312" s="14"/>
      <c r="V312" s="14"/>
      <c r="W312" s="14"/>
      <c r="X312" s="14"/>
      <c r="Y312" s="14"/>
      <c r="Z312" s="14"/>
      <c r="AA312" s="14"/>
      <c r="AB312" s="14"/>
      <c r="AC312" s="14"/>
      <c r="AD312" s="14"/>
      <c r="AE312" s="14"/>
      <c r="AT312" s="255" t="s">
        <v>225</v>
      </c>
      <c r="AU312" s="255" t="s">
        <v>85</v>
      </c>
      <c r="AV312" s="14" t="s">
        <v>85</v>
      </c>
      <c r="AW312" s="14" t="s">
        <v>38</v>
      </c>
      <c r="AX312" s="14" t="s">
        <v>76</v>
      </c>
      <c r="AY312" s="255" t="s">
        <v>214</v>
      </c>
    </row>
    <row r="313" s="14" customFormat="1">
      <c r="A313" s="14"/>
      <c r="B313" s="245"/>
      <c r="C313" s="246"/>
      <c r="D313" s="236" t="s">
        <v>225</v>
      </c>
      <c r="E313" s="247" t="s">
        <v>32</v>
      </c>
      <c r="F313" s="248" t="s">
        <v>1840</v>
      </c>
      <c r="G313" s="246"/>
      <c r="H313" s="249">
        <v>8</v>
      </c>
      <c r="I313" s="250"/>
      <c r="J313" s="246"/>
      <c r="K313" s="246"/>
      <c r="L313" s="251"/>
      <c r="M313" s="252"/>
      <c r="N313" s="253"/>
      <c r="O313" s="253"/>
      <c r="P313" s="253"/>
      <c r="Q313" s="253"/>
      <c r="R313" s="253"/>
      <c r="S313" s="253"/>
      <c r="T313" s="254"/>
      <c r="U313" s="14"/>
      <c r="V313" s="14"/>
      <c r="W313" s="14"/>
      <c r="X313" s="14"/>
      <c r="Y313" s="14"/>
      <c r="Z313" s="14"/>
      <c r="AA313" s="14"/>
      <c r="AB313" s="14"/>
      <c r="AC313" s="14"/>
      <c r="AD313" s="14"/>
      <c r="AE313" s="14"/>
      <c r="AT313" s="255" t="s">
        <v>225</v>
      </c>
      <c r="AU313" s="255" t="s">
        <v>85</v>
      </c>
      <c r="AV313" s="14" t="s">
        <v>85</v>
      </c>
      <c r="AW313" s="14" t="s">
        <v>38</v>
      </c>
      <c r="AX313" s="14" t="s">
        <v>76</v>
      </c>
      <c r="AY313" s="255" t="s">
        <v>214</v>
      </c>
    </row>
    <row r="314" s="13" customFormat="1">
      <c r="A314" s="13"/>
      <c r="B314" s="234"/>
      <c r="C314" s="235"/>
      <c r="D314" s="236" t="s">
        <v>225</v>
      </c>
      <c r="E314" s="237" t="s">
        <v>32</v>
      </c>
      <c r="F314" s="238" t="s">
        <v>1841</v>
      </c>
      <c r="G314" s="235"/>
      <c r="H314" s="237" t="s">
        <v>32</v>
      </c>
      <c r="I314" s="239"/>
      <c r="J314" s="235"/>
      <c r="K314" s="235"/>
      <c r="L314" s="240"/>
      <c r="M314" s="241"/>
      <c r="N314" s="242"/>
      <c r="O314" s="242"/>
      <c r="P314" s="242"/>
      <c r="Q314" s="242"/>
      <c r="R314" s="242"/>
      <c r="S314" s="242"/>
      <c r="T314" s="243"/>
      <c r="U314" s="13"/>
      <c r="V314" s="13"/>
      <c r="W314" s="13"/>
      <c r="X314" s="13"/>
      <c r="Y314" s="13"/>
      <c r="Z314" s="13"/>
      <c r="AA314" s="13"/>
      <c r="AB314" s="13"/>
      <c r="AC314" s="13"/>
      <c r="AD314" s="13"/>
      <c r="AE314" s="13"/>
      <c r="AT314" s="244" t="s">
        <v>225</v>
      </c>
      <c r="AU314" s="244" t="s">
        <v>85</v>
      </c>
      <c r="AV314" s="13" t="s">
        <v>83</v>
      </c>
      <c r="AW314" s="13" t="s">
        <v>38</v>
      </c>
      <c r="AX314" s="13" t="s">
        <v>76</v>
      </c>
      <c r="AY314" s="244" t="s">
        <v>214</v>
      </c>
    </row>
    <row r="315" s="14" customFormat="1">
      <c r="A315" s="14"/>
      <c r="B315" s="245"/>
      <c r="C315" s="246"/>
      <c r="D315" s="236" t="s">
        <v>225</v>
      </c>
      <c r="E315" s="247" t="s">
        <v>32</v>
      </c>
      <c r="F315" s="248" t="s">
        <v>1842</v>
      </c>
      <c r="G315" s="246"/>
      <c r="H315" s="249">
        <v>31</v>
      </c>
      <c r="I315" s="250"/>
      <c r="J315" s="246"/>
      <c r="K315" s="246"/>
      <c r="L315" s="251"/>
      <c r="M315" s="252"/>
      <c r="N315" s="253"/>
      <c r="O315" s="253"/>
      <c r="P315" s="253"/>
      <c r="Q315" s="253"/>
      <c r="R315" s="253"/>
      <c r="S315" s="253"/>
      <c r="T315" s="254"/>
      <c r="U315" s="14"/>
      <c r="V315" s="14"/>
      <c r="W315" s="14"/>
      <c r="X315" s="14"/>
      <c r="Y315" s="14"/>
      <c r="Z315" s="14"/>
      <c r="AA315" s="14"/>
      <c r="AB315" s="14"/>
      <c r="AC315" s="14"/>
      <c r="AD315" s="14"/>
      <c r="AE315" s="14"/>
      <c r="AT315" s="255" t="s">
        <v>225</v>
      </c>
      <c r="AU315" s="255" t="s">
        <v>85</v>
      </c>
      <c r="AV315" s="14" t="s">
        <v>85</v>
      </c>
      <c r="AW315" s="14" t="s">
        <v>38</v>
      </c>
      <c r="AX315" s="14" t="s">
        <v>76</v>
      </c>
      <c r="AY315" s="255" t="s">
        <v>214</v>
      </c>
    </row>
    <row r="316" s="14" customFormat="1">
      <c r="A316" s="14"/>
      <c r="B316" s="245"/>
      <c r="C316" s="246"/>
      <c r="D316" s="236" t="s">
        <v>225</v>
      </c>
      <c r="E316" s="247" t="s">
        <v>32</v>
      </c>
      <c r="F316" s="248" t="s">
        <v>1843</v>
      </c>
      <c r="G316" s="246"/>
      <c r="H316" s="249">
        <v>34</v>
      </c>
      <c r="I316" s="250"/>
      <c r="J316" s="246"/>
      <c r="K316" s="246"/>
      <c r="L316" s="251"/>
      <c r="M316" s="252"/>
      <c r="N316" s="253"/>
      <c r="O316" s="253"/>
      <c r="P316" s="253"/>
      <c r="Q316" s="253"/>
      <c r="R316" s="253"/>
      <c r="S316" s="253"/>
      <c r="T316" s="254"/>
      <c r="U316" s="14"/>
      <c r="V316" s="14"/>
      <c r="W316" s="14"/>
      <c r="X316" s="14"/>
      <c r="Y316" s="14"/>
      <c r="Z316" s="14"/>
      <c r="AA316" s="14"/>
      <c r="AB316" s="14"/>
      <c r="AC316" s="14"/>
      <c r="AD316" s="14"/>
      <c r="AE316" s="14"/>
      <c r="AT316" s="255" t="s">
        <v>225</v>
      </c>
      <c r="AU316" s="255" t="s">
        <v>85</v>
      </c>
      <c r="AV316" s="14" t="s">
        <v>85</v>
      </c>
      <c r="AW316" s="14" t="s">
        <v>38</v>
      </c>
      <c r="AX316" s="14" t="s">
        <v>76</v>
      </c>
      <c r="AY316" s="255" t="s">
        <v>214</v>
      </c>
    </row>
    <row r="317" s="14" customFormat="1">
      <c r="A317" s="14"/>
      <c r="B317" s="245"/>
      <c r="C317" s="246"/>
      <c r="D317" s="236" t="s">
        <v>225</v>
      </c>
      <c r="E317" s="247" t="s">
        <v>32</v>
      </c>
      <c r="F317" s="248" t="s">
        <v>1844</v>
      </c>
      <c r="G317" s="246"/>
      <c r="H317" s="249">
        <v>112</v>
      </c>
      <c r="I317" s="250"/>
      <c r="J317" s="246"/>
      <c r="K317" s="246"/>
      <c r="L317" s="251"/>
      <c r="M317" s="252"/>
      <c r="N317" s="253"/>
      <c r="O317" s="253"/>
      <c r="P317" s="253"/>
      <c r="Q317" s="253"/>
      <c r="R317" s="253"/>
      <c r="S317" s="253"/>
      <c r="T317" s="254"/>
      <c r="U317" s="14"/>
      <c r="V317" s="14"/>
      <c r="W317" s="14"/>
      <c r="X317" s="14"/>
      <c r="Y317" s="14"/>
      <c r="Z317" s="14"/>
      <c r="AA317" s="14"/>
      <c r="AB317" s="14"/>
      <c r="AC317" s="14"/>
      <c r="AD317" s="14"/>
      <c r="AE317" s="14"/>
      <c r="AT317" s="255" t="s">
        <v>225</v>
      </c>
      <c r="AU317" s="255" t="s">
        <v>85</v>
      </c>
      <c r="AV317" s="14" t="s">
        <v>85</v>
      </c>
      <c r="AW317" s="14" t="s">
        <v>38</v>
      </c>
      <c r="AX317" s="14" t="s">
        <v>76</v>
      </c>
      <c r="AY317" s="255" t="s">
        <v>214</v>
      </c>
    </row>
    <row r="318" s="14" customFormat="1">
      <c r="A318" s="14"/>
      <c r="B318" s="245"/>
      <c r="C318" s="246"/>
      <c r="D318" s="236" t="s">
        <v>225</v>
      </c>
      <c r="E318" s="247" t="s">
        <v>32</v>
      </c>
      <c r="F318" s="248" t="s">
        <v>1845</v>
      </c>
      <c r="G318" s="246"/>
      <c r="H318" s="249">
        <v>48</v>
      </c>
      <c r="I318" s="250"/>
      <c r="J318" s="246"/>
      <c r="K318" s="246"/>
      <c r="L318" s="251"/>
      <c r="M318" s="252"/>
      <c r="N318" s="253"/>
      <c r="O318" s="253"/>
      <c r="P318" s="253"/>
      <c r="Q318" s="253"/>
      <c r="R318" s="253"/>
      <c r="S318" s="253"/>
      <c r="T318" s="254"/>
      <c r="U318" s="14"/>
      <c r="V318" s="14"/>
      <c r="W318" s="14"/>
      <c r="X318" s="14"/>
      <c r="Y318" s="14"/>
      <c r="Z318" s="14"/>
      <c r="AA318" s="14"/>
      <c r="AB318" s="14"/>
      <c r="AC318" s="14"/>
      <c r="AD318" s="14"/>
      <c r="AE318" s="14"/>
      <c r="AT318" s="255" t="s">
        <v>225</v>
      </c>
      <c r="AU318" s="255" t="s">
        <v>85</v>
      </c>
      <c r="AV318" s="14" t="s">
        <v>85</v>
      </c>
      <c r="AW318" s="14" t="s">
        <v>38</v>
      </c>
      <c r="AX318" s="14" t="s">
        <v>76</v>
      </c>
      <c r="AY318" s="255" t="s">
        <v>214</v>
      </c>
    </row>
    <row r="319" s="14" customFormat="1">
      <c r="A319" s="14"/>
      <c r="B319" s="245"/>
      <c r="C319" s="246"/>
      <c r="D319" s="236" t="s">
        <v>225</v>
      </c>
      <c r="E319" s="247" t="s">
        <v>32</v>
      </c>
      <c r="F319" s="248" t="s">
        <v>1846</v>
      </c>
      <c r="G319" s="246"/>
      <c r="H319" s="249">
        <v>28</v>
      </c>
      <c r="I319" s="250"/>
      <c r="J319" s="246"/>
      <c r="K319" s="246"/>
      <c r="L319" s="251"/>
      <c r="M319" s="252"/>
      <c r="N319" s="253"/>
      <c r="O319" s="253"/>
      <c r="P319" s="253"/>
      <c r="Q319" s="253"/>
      <c r="R319" s="253"/>
      <c r="S319" s="253"/>
      <c r="T319" s="254"/>
      <c r="U319" s="14"/>
      <c r="V319" s="14"/>
      <c r="W319" s="14"/>
      <c r="X319" s="14"/>
      <c r="Y319" s="14"/>
      <c r="Z319" s="14"/>
      <c r="AA319" s="14"/>
      <c r="AB319" s="14"/>
      <c r="AC319" s="14"/>
      <c r="AD319" s="14"/>
      <c r="AE319" s="14"/>
      <c r="AT319" s="255" t="s">
        <v>225</v>
      </c>
      <c r="AU319" s="255" t="s">
        <v>85</v>
      </c>
      <c r="AV319" s="14" t="s">
        <v>85</v>
      </c>
      <c r="AW319" s="14" t="s">
        <v>38</v>
      </c>
      <c r="AX319" s="14" t="s">
        <v>76</v>
      </c>
      <c r="AY319" s="255" t="s">
        <v>214</v>
      </c>
    </row>
    <row r="320" s="15" customFormat="1">
      <c r="A320" s="15"/>
      <c r="B320" s="256"/>
      <c r="C320" s="257"/>
      <c r="D320" s="236" t="s">
        <v>225</v>
      </c>
      <c r="E320" s="258" t="s">
        <v>32</v>
      </c>
      <c r="F320" s="259" t="s">
        <v>256</v>
      </c>
      <c r="G320" s="257"/>
      <c r="H320" s="260">
        <v>1369</v>
      </c>
      <c r="I320" s="261"/>
      <c r="J320" s="257"/>
      <c r="K320" s="257"/>
      <c r="L320" s="262"/>
      <c r="M320" s="263"/>
      <c r="N320" s="264"/>
      <c r="O320" s="264"/>
      <c r="P320" s="264"/>
      <c r="Q320" s="264"/>
      <c r="R320" s="264"/>
      <c r="S320" s="264"/>
      <c r="T320" s="265"/>
      <c r="U320" s="15"/>
      <c r="V320" s="15"/>
      <c r="W320" s="15"/>
      <c r="X320" s="15"/>
      <c r="Y320" s="15"/>
      <c r="Z320" s="15"/>
      <c r="AA320" s="15"/>
      <c r="AB320" s="15"/>
      <c r="AC320" s="15"/>
      <c r="AD320" s="15"/>
      <c r="AE320" s="15"/>
      <c r="AT320" s="266" t="s">
        <v>225</v>
      </c>
      <c r="AU320" s="266" t="s">
        <v>85</v>
      </c>
      <c r="AV320" s="15" t="s">
        <v>215</v>
      </c>
      <c r="AW320" s="15" t="s">
        <v>38</v>
      </c>
      <c r="AX320" s="15" t="s">
        <v>83</v>
      </c>
      <c r="AY320" s="266" t="s">
        <v>214</v>
      </c>
    </row>
    <row r="321" s="2" customFormat="1" ht="37.8" customHeight="1">
      <c r="A321" s="42"/>
      <c r="B321" s="43"/>
      <c r="C321" s="216" t="s">
        <v>410</v>
      </c>
      <c r="D321" s="216" t="s">
        <v>217</v>
      </c>
      <c r="E321" s="217" t="s">
        <v>1847</v>
      </c>
      <c r="F321" s="218" t="s">
        <v>1848</v>
      </c>
      <c r="G321" s="219" t="s">
        <v>327</v>
      </c>
      <c r="H321" s="220">
        <v>71</v>
      </c>
      <c r="I321" s="221"/>
      <c r="J321" s="222">
        <f>ROUND(I321*H321,2)</f>
        <v>0</v>
      </c>
      <c r="K321" s="218" t="s">
        <v>32</v>
      </c>
      <c r="L321" s="48"/>
      <c r="M321" s="223" t="s">
        <v>32</v>
      </c>
      <c r="N321" s="224" t="s">
        <v>47</v>
      </c>
      <c r="O321" s="88"/>
      <c r="P321" s="225">
        <f>O321*H321</f>
        <v>0</v>
      </c>
      <c r="Q321" s="225">
        <v>0</v>
      </c>
      <c r="R321" s="225">
        <f>Q321*H321</f>
        <v>0</v>
      </c>
      <c r="S321" s="225">
        <v>0</v>
      </c>
      <c r="T321" s="226">
        <f>S321*H321</f>
        <v>0</v>
      </c>
      <c r="U321" s="42"/>
      <c r="V321" s="42"/>
      <c r="W321" s="42"/>
      <c r="X321" s="42"/>
      <c r="Y321" s="42"/>
      <c r="Z321" s="42"/>
      <c r="AA321" s="42"/>
      <c r="AB321" s="42"/>
      <c r="AC321" s="42"/>
      <c r="AD321" s="42"/>
      <c r="AE321" s="42"/>
      <c r="AR321" s="227" t="s">
        <v>334</v>
      </c>
      <c r="AT321" s="227" t="s">
        <v>217</v>
      </c>
      <c r="AU321" s="227" t="s">
        <v>85</v>
      </c>
      <c r="AY321" s="20" t="s">
        <v>214</v>
      </c>
      <c r="BE321" s="228">
        <f>IF(N321="základní",J321,0)</f>
        <v>0</v>
      </c>
      <c r="BF321" s="228">
        <f>IF(N321="snížená",J321,0)</f>
        <v>0</v>
      </c>
      <c r="BG321" s="228">
        <f>IF(N321="zákl. přenesená",J321,0)</f>
        <v>0</v>
      </c>
      <c r="BH321" s="228">
        <f>IF(N321="sníž. přenesená",J321,0)</f>
        <v>0</v>
      </c>
      <c r="BI321" s="228">
        <f>IF(N321="nulová",J321,0)</f>
        <v>0</v>
      </c>
      <c r="BJ321" s="20" t="s">
        <v>83</v>
      </c>
      <c r="BK321" s="228">
        <f>ROUND(I321*H321,2)</f>
        <v>0</v>
      </c>
      <c r="BL321" s="20" t="s">
        <v>334</v>
      </c>
      <c r="BM321" s="227" t="s">
        <v>1849</v>
      </c>
    </row>
    <row r="322" s="14" customFormat="1">
      <c r="A322" s="14"/>
      <c r="B322" s="245"/>
      <c r="C322" s="246"/>
      <c r="D322" s="236" t="s">
        <v>225</v>
      </c>
      <c r="E322" s="247" t="s">
        <v>32</v>
      </c>
      <c r="F322" s="248" t="s">
        <v>1850</v>
      </c>
      <c r="G322" s="246"/>
      <c r="H322" s="249">
        <v>71</v>
      </c>
      <c r="I322" s="250"/>
      <c r="J322" s="246"/>
      <c r="K322" s="246"/>
      <c r="L322" s="251"/>
      <c r="M322" s="252"/>
      <c r="N322" s="253"/>
      <c r="O322" s="253"/>
      <c r="P322" s="253"/>
      <c r="Q322" s="253"/>
      <c r="R322" s="253"/>
      <c r="S322" s="253"/>
      <c r="T322" s="254"/>
      <c r="U322" s="14"/>
      <c r="V322" s="14"/>
      <c r="W322" s="14"/>
      <c r="X322" s="14"/>
      <c r="Y322" s="14"/>
      <c r="Z322" s="14"/>
      <c r="AA322" s="14"/>
      <c r="AB322" s="14"/>
      <c r="AC322" s="14"/>
      <c r="AD322" s="14"/>
      <c r="AE322" s="14"/>
      <c r="AT322" s="255" t="s">
        <v>225</v>
      </c>
      <c r="AU322" s="255" t="s">
        <v>85</v>
      </c>
      <c r="AV322" s="14" t="s">
        <v>85</v>
      </c>
      <c r="AW322" s="14" t="s">
        <v>38</v>
      </c>
      <c r="AX322" s="14" t="s">
        <v>83</v>
      </c>
      <c r="AY322" s="255" t="s">
        <v>214</v>
      </c>
    </row>
    <row r="323" s="2" customFormat="1" ht="24.15" customHeight="1">
      <c r="A323" s="42"/>
      <c r="B323" s="43"/>
      <c r="C323" s="216" t="s">
        <v>417</v>
      </c>
      <c r="D323" s="216" t="s">
        <v>217</v>
      </c>
      <c r="E323" s="217" t="s">
        <v>1851</v>
      </c>
      <c r="F323" s="218" t="s">
        <v>1852</v>
      </c>
      <c r="G323" s="219" t="s">
        <v>280</v>
      </c>
      <c r="H323" s="220">
        <v>105.5</v>
      </c>
      <c r="I323" s="221"/>
      <c r="J323" s="222">
        <f>ROUND(I323*H323,2)</f>
        <v>0</v>
      </c>
      <c r="K323" s="218" t="s">
        <v>32</v>
      </c>
      <c r="L323" s="48"/>
      <c r="M323" s="223" t="s">
        <v>32</v>
      </c>
      <c r="N323" s="224" t="s">
        <v>47</v>
      </c>
      <c r="O323" s="88"/>
      <c r="P323" s="225">
        <f>O323*H323</f>
        <v>0</v>
      </c>
      <c r="Q323" s="225">
        <v>0</v>
      </c>
      <c r="R323" s="225">
        <f>Q323*H323</f>
        <v>0</v>
      </c>
      <c r="S323" s="225">
        <v>0</v>
      </c>
      <c r="T323" s="226">
        <f>S323*H323</f>
        <v>0</v>
      </c>
      <c r="U323" s="42"/>
      <c r="V323" s="42"/>
      <c r="W323" s="42"/>
      <c r="X323" s="42"/>
      <c r="Y323" s="42"/>
      <c r="Z323" s="42"/>
      <c r="AA323" s="42"/>
      <c r="AB323" s="42"/>
      <c r="AC323" s="42"/>
      <c r="AD323" s="42"/>
      <c r="AE323" s="42"/>
      <c r="AR323" s="227" t="s">
        <v>334</v>
      </c>
      <c r="AT323" s="227" t="s">
        <v>217</v>
      </c>
      <c r="AU323" s="227" t="s">
        <v>85</v>
      </c>
      <c r="AY323" s="20" t="s">
        <v>214</v>
      </c>
      <c r="BE323" s="228">
        <f>IF(N323="základní",J323,0)</f>
        <v>0</v>
      </c>
      <c r="BF323" s="228">
        <f>IF(N323="snížená",J323,0)</f>
        <v>0</v>
      </c>
      <c r="BG323" s="228">
        <f>IF(N323="zákl. přenesená",J323,0)</f>
        <v>0</v>
      </c>
      <c r="BH323" s="228">
        <f>IF(N323="sníž. přenesená",J323,0)</f>
        <v>0</v>
      </c>
      <c r="BI323" s="228">
        <f>IF(N323="nulová",J323,0)</f>
        <v>0</v>
      </c>
      <c r="BJ323" s="20" t="s">
        <v>83</v>
      </c>
      <c r="BK323" s="228">
        <f>ROUND(I323*H323,2)</f>
        <v>0</v>
      </c>
      <c r="BL323" s="20" t="s">
        <v>334</v>
      </c>
      <c r="BM323" s="227" t="s">
        <v>1853</v>
      </c>
    </row>
    <row r="324" s="2" customFormat="1" ht="24.15" customHeight="1">
      <c r="A324" s="42"/>
      <c r="B324" s="43"/>
      <c r="C324" s="216" t="s">
        <v>421</v>
      </c>
      <c r="D324" s="216" t="s">
        <v>217</v>
      </c>
      <c r="E324" s="217" t="s">
        <v>1854</v>
      </c>
      <c r="F324" s="218" t="s">
        <v>1855</v>
      </c>
      <c r="G324" s="219" t="s">
        <v>670</v>
      </c>
      <c r="H324" s="220">
        <v>1369</v>
      </c>
      <c r="I324" s="221"/>
      <c r="J324" s="222">
        <f>ROUND(I324*H324,2)</f>
        <v>0</v>
      </c>
      <c r="K324" s="218" t="s">
        <v>32</v>
      </c>
      <c r="L324" s="48"/>
      <c r="M324" s="223" t="s">
        <v>32</v>
      </c>
      <c r="N324" s="224" t="s">
        <v>47</v>
      </c>
      <c r="O324" s="88"/>
      <c r="P324" s="225">
        <f>O324*H324</f>
        <v>0</v>
      </c>
      <c r="Q324" s="225">
        <v>0</v>
      </c>
      <c r="R324" s="225">
        <f>Q324*H324</f>
        <v>0</v>
      </c>
      <c r="S324" s="225">
        <v>0</v>
      </c>
      <c r="T324" s="226">
        <f>S324*H324</f>
        <v>0</v>
      </c>
      <c r="U324" s="42"/>
      <c r="V324" s="42"/>
      <c r="W324" s="42"/>
      <c r="X324" s="42"/>
      <c r="Y324" s="42"/>
      <c r="Z324" s="42"/>
      <c r="AA324" s="42"/>
      <c r="AB324" s="42"/>
      <c r="AC324" s="42"/>
      <c r="AD324" s="42"/>
      <c r="AE324" s="42"/>
      <c r="AR324" s="227" t="s">
        <v>334</v>
      </c>
      <c r="AT324" s="227" t="s">
        <v>217</v>
      </c>
      <c r="AU324" s="227" t="s">
        <v>85</v>
      </c>
      <c r="AY324" s="20" t="s">
        <v>214</v>
      </c>
      <c r="BE324" s="228">
        <f>IF(N324="základní",J324,0)</f>
        <v>0</v>
      </c>
      <c r="BF324" s="228">
        <f>IF(N324="snížená",J324,0)</f>
        <v>0</v>
      </c>
      <c r="BG324" s="228">
        <f>IF(N324="zákl. přenesená",J324,0)</f>
        <v>0</v>
      </c>
      <c r="BH324" s="228">
        <f>IF(N324="sníž. přenesená",J324,0)</f>
        <v>0</v>
      </c>
      <c r="BI324" s="228">
        <f>IF(N324="nulová",J324,0)</f>
        <v>0</v>
      </c>
      <c r="BJ324" s="20" t="s">
        <v>83</v>
      </c>
      <c r="BK324" s="228">
        <f>ROUND(I324*H324,2)</f>
        <v>0</v>
      </c>
      <c r="BL324" s="20" t="s">
        <v>334</v>
      </c>
      <c r="BM324" s="227" t="s">
        <v>1856</v>
      </c>
    </row>
    <row r="325" s="13" customFormat="1">
      <c r="A325" s="13"/>
      <c r="B325" s="234"/>
      <c r="C325" s="235"/>
      <c r="D325" s="236" t="s">
        <v>225</v>
      </c>
      <c r="E325" s="237" t="s">
        <v>32</v>
      </c>
      <c r="F325" s="238" t="s">
        <v>1824</v>
      </c>
      <c r="G325" s="235"/>
      <c r="H325" s="237" t="s">
        <v>32</v>
      </c>
      <c r="I325" s="239"/>
      <c r="J325" s="235"/>
      <c r="K325" s="235"/>
      <c r="L325" s="240"/>
      <c r="M325" s="241"/>
      <c r="N325" s="242"/>
      <c r="O325" s="242"/>
      <c r="P325" s="242"/>
      <c r="Q325" s="242"/>
      <c r="R325" s="242"/>
      <c r="S325" s="242"/>
      <c r="T325" s="243"/>
      <c r="U325" s="13"/>
      <c r="V325" s="13"/>
      <c r="W325" s="13"/>
      <c r="X325" s="13"/>
      <c r="Y325" s="13"/>
      <c r="Z325" s="13"/>
      <c r="AA325" s="13"/>
      <c r="AB325" s="13"/>
      <c r="AC325" s="13"/>
      <c r="AD325" s="13"/>
      <c r="AE325" s="13"/>
      <c r="AT325" s="244" t="s">
        <v>225</v>
      </c>
      <c r="AU325" s="244" t="s">
        <v>85</v>
      </c>
      <c r="AV325" s="13" t="s">
        <v>83</v>
      </c>
      <c r="AW325" s="13" t="s">
        <v>38</v>
      </c>
      <c r="AX325" s="13" t="s">
        <v>76</v>
      </c>
      <c r="AY325" s="244" t="s">
        <v>214</v>
      </c>
    </row>
    <row r="326" s="14" customFormat="1">
      <c r="A326" s="14"/>
      <c r="B326" s="245"/>
      <c r="C326" s="246"/>
      <c r="D326" s="236" t="s">
        <v>225</v>
      </c>
      <c r="E326" s="247" t="s">
        <v>32</v>
      </c>
      <c r="F326" s="248" t="s">
        <v>1825</v>
      </c>
      <c r="G326" s="246"/>
      <c r="H326" s="249">
        <v>48</v>
      </c>
      <c r="I326" s="250"/>
      <c r="J326" s="246"/>
      <c r="K326" s="246"/>
      <c r="L326" s="251"/>
      <c r="M326" s="252"/>
      <c r="N326" s="253"/>
      <c r="O326" s="253"/>
      <c r="P326" s="253"/>
      <c r="Q326" s="253"/>
      <c r="R326" s="253"/>
      <c r="S326" s="253"/>
      <c r="T326" s="254"/>
      <c r="U326" s="14"/>
      <c r="V326" s="14"/>
      <c r="W326" s="14"/>
      <c r="X326" s="14"/>
      <c r="Y326" s="14"/>
      <c r="Z326" s="14"/>
      <c r="AA326" s="14"/>
      <c r="AB326" s="14"/>
      <c r="AC326" s="14"/>
      <c r="AD326" s="14"/>
      <c r="AE326" s="14"/>
      <c r="AT326" s="255" t="s">
        <v>225</v>
      </c>
      <c r="AU326" s="255" t="s">
        <v>85</v>
      </c>
      <c r="AV326" s="14" t="s">
        <v>85</v>
      </c>
      <c r="AW326" s="14" t="s">
        <v>38</v>
      </c>
      <c r="AX326" s="14" t="s">
        <v>76</v>
      </c>
      <c r="AY326" s="255" t="s">
        <v>214</v>
      </c>
    </row>
    <row r="327" s="14" customFormat="1">
      <c r="A327" s="14"/>
      <c r="B327" s="245"/>
      <c r="C327" s="246"/>
      <c r="D327" s="236" t="s">
        <v>225</v>
      </c>
      <c r="E327" s="247" t="s">
        <v>32</v>
      </c>
      <c r="F327" s="248" t="s">
        <v>1826</v>
      </c>
      <c r="G327" s="246"/>
      <c r="H327" s="249">
        <v>64</v>
      </c>
      <c r="I327" s="250"/>
      <c r="J327" s="246"/>
      <c r="K327" s="246"/>
      <c r="L327" s="251"/>
      <c r="M327" s="252"/>
      <c r="N327" s="253"/>
      <c r="O327" s="253"/>
      <c r="P327" s="253"/>
      <c r="Q327" s="253"/>
      <c r="R327" s="253"/>
      <c r="S327" s="253"/>
      <c r="T327" s="254"/>
      <c r="U327" s="14"/>
      <c r="V327" s="14"/>
      <c r="W327" s="14"/>
      <c r="X327" s="14"/>
      <c r="Y327" s="14"/>
      <c r="Z327" s="14"/>
      <c r="AA327" s="14"/>
      <c r="AB327" s="14"/>
      <c r="AC327" s="14"/>
      <c r="AD327" s="14"/>
      <c r="AE327" s="14"/>
      <c r="AT327" s="255" t="s">
        <v>225</v>
      </c>
      <c r="AU327" s="255" t="s">
        <v>85</v>
      </c>
      <c r="AV327" s="14" t="s">
        <v>85</v>
      </c>
      <c r="AW327" s="14" t="s">
        <v>38</v>
      </c>
      <c r="AX327" s="14" t="s">
        <v>76</v>
      </c>
      <c r="AY327" s="255" t="s">
        <v>214</v>
      </c>
    </row>
    <row r="328" s="14" customFormat="1">
      <c r="A328" s="14"/>
      <c r="B328" s="245"/>
      <c r="C328" s="246"/>
      <c r="D328" s="236" t="s">
        <v>225</v>
      </c>
      <c r="E328" s="247" t="s">
        <v>32</v>
      </c>
      <c r="F328" s="248" t="s">
        <v>1827</v>
      </c>
      <c r="G328" s="246"/>
      <c r="H328" s="249">
        <v>54</v>
      </c>
      <c r="I328" s="250"/>
      <c r="J328" s="246"/>
      <c r="K328" s="246"/>
      <c r="L328" s="251"/>
      <c r="M328" s="252"/>
      <c r="N328" s="253"/>
      <c r="O328" s="253"/>
      <c r="P328" s="253"/>
      <c r="Q328" s="253"/>
      <c r="R328" s="253"/>
      <c r="S328" s="253"/>
      <c r="T328" s="254"/>
      <c r="U328" s="14"/>
      <c r="V328" s="14"/>
      <c r="W328" s="14"/>
      <c r="X328" s="14"/>
      <c r="Y328" s="14"/>
      <c r="Z328" s="14"/>
      <c r="AA328" s="14"/>
      <c r="AB328" s="14"/>
      <c r="AC328" s="14"/>
      <c r="AD328" s="14"/>
      <c r="AE328" s="14"/>
      <c r="AT328" s="255" t="s">
        <v>225</v>
      </c>
      <c r="AU328" s="255" t="s">
        <v>85</v>
      </c>
      <c r="AV328" s="14" t="s">
        <v>85</v>
      </c>
      <c r="AW328" s="14" t="s">
        <v>38</v>
      </c>
      <c r="AX328" s="14" t="s">
        <v>76</v>
      </c>
      <c r="AY328" s="255" t="s">
        <v>214</v>
      </c>
    </row>
    <row r="329" s="14" customFormat="1">
      <c r="A329" s="14"/>
      <c r="B329" s="245"/>
      <c r="C329" s="246"/>
      <c r="D329" s="236" t="s">
        <v>225</v>
      </c>
      <c r="E329" s="247" t="s">
        <v>32</v>
      </c>
      <c r="F329" s="248" t="s">
        <v>1828</v>
      </c>
      <c r="G329" s="246"/>
      <c r="H329" s="249">
        <v>18</v>
      </c>
      <c r="I329" s="250"/>
      <c r="J329" s="246"/>
      <c r="K329" s="246"/>
      <c r="L329" s="251"/>
      <c r="M329" s="252"/>
      <c r="N329" s="253"/>
      <c r="O329" s="253"/>
      <c r="P329" s="253"/>
      <c r="Q329" s="253"/>
      <c r="R329" s="253"/>
      <c r="S329" s="253"/>
      <c r="T329" s="254"/>
      <c r="U329" s="14"/>
      <c r="V329" s="14"/>
      <c r="W329" s="14"/>
      <c r="X329" s="14"/>
      <c r="Y329" s="14"/>
      <c r="Z329" s="14"/>
      <c r="AA329" s="14"/>
      <c r="AB329" s="14"/>
      <c r="AC329" s="14"/>
      <c r="AD329" s="14"/>
      <c r="AE329" s="14"/>
      <c r="AT329" s="255" t="s">
        <v>225</v>
      </c>
      <c r="AU329" s="255" t="s">
        <v>85</v>
      </c>
      <c r="AV329" s="14" t="s">
        <v>85</v>
      </c>
      <c r="AW329" s="14" t="s">
        <v>38</v>
      </c>
      <c r="AX329" s="14" t="s">
        <v>76</v>
      </c>
      <c r="AY329" s="255" t="s">
        <v>214</v>
      </c>
    </row>
    <row r="330" s="14" customFormat="1">
      <c r="A330" s="14"/>
      <c r="B330" s="245"/>
      <c r="C330" s="246"/>
      <c r="D330" s="236" t="s">
        <v>225</v>
      </c>
      <c r="E330" s="247" t="s">
        <v>32</v>
      </c>
      <c r="F330" s="248" t="s">
        <v>1828</v>
      </c>
      <c r="G330" s="246"/>
      <c r="H330" s="249">
        <v>18</v>
      </c>
      <c r="I330" s="250"/>
      <c r="J330" s="246"/>
      <c r="K330" s="246"/>
      <c r="L330" s="251"/>
      <c r="M330" s="252"/>
      <c r="N330" s="253"/>
      <c r="O330" s="253"/>
      <c r="P330" s="253"/>
      <c r="Q330" s="253"/>
      <c r="R330" s="253"/>
      <c r="S330" s="253"/>
      <c r="T330" s="254"/>
      <c r="U330" s="14"/>
      <c r="V330" s="14"/>
      <c r="W330" s="14"/>
      <c r="X330" s="14"/>
      <c r="Y330" s="14"/>
      <c r="Z330" s="14"/>
      <c r="AA330" s="14"/>
      <c r="AB330" s="14"/>
      <c r="AC330" s="14"/>
      <c r="AD330" s="14"/>
      <c r="AE330" s="14"/>
      <c r="AT330" s="255" t="s">
        <v>225</v>
      </c>
      <c r="AU330" s="255" t="s">
        <v>85</v>
      </c>
      <c r="AV330" s="14" t="s">
        <v>85</v>
      </c>
      <c r="AW330" s="14" t="s">
        <v>38</v>
      </c>
      <c r="AX330" s="14" t="s">
        <v>76</v>
      </c>
      <c r="AY330" s="255" t="s">
        <v>214</v>
      </c>
    </row>
    <row r="331" s="14" customFormat="1">
      <c r="A331" s="14"/>
      <c r="B331" s="245"/>
      <c r="C331" s="246"/>
      <c r="D331" s="236" t="s">
        <v>225</v>
      </c>
      <c r="E331" s="247" t="s">
        <v>32</v>
      </c>
      <c r="F331" s="248" t="s">
        <v>1829</v>
      </c>
      <c r="G331" s="246"/>
      <c r="H331" s="249">
        <v>96</v>
      </c>
      <c r="I331" s="250"/>
      <c r="J331" s="246"/>
      <c r="K331" s="246"/>
      <c r="L331" s="251"/>
      <c r="M331" s="252"/>
      <c r="N331" s="253"/>
      <c r="O331" s="253"/>
      <c r="P331" s="253"/>
      <c r="Q331" s="253"/>
      <c r="R331" s="253"/>
      <c r="S331" s="253"/>
      <c r="T331" s="254"/>
      <c r="U331" s="14"/>
      <c r="V331" s="14"/>
      <c r="W331" s="14"/>
      <c r="X331" s="14"/>
      <c r="Y331" s="14"/>
      <c r="Z331" s="14"/>
      <c r="AA331" s="14"/>
      <c r="AB331" s="14"/>
      <c r="AC331" s="14"/>
      <c r="AD331" s="14"/>
      <c r="AE331" s="14"/>
      <c r="AT331" s="255" t="s">
        <v>225</v>
      </c>
      <c r="AU331" s="255" t="s">
        <v>85</v>
      </c>
      <c r="AV331" s="14" t="s">
        <v>85</v>
      </c>
      <c r="AW331" s="14" t="s">
        <v>38</v>
      </c>
      <c r="AX331" s="14" t="s">
        <v>76</v>
      </c>
      <c r="AY331" s="255" t="s">
        <v>214</v>
      </c>
    </row>
    <row r="332" s="14" customFormat="1">
      <c r="A332" s="14"/>
      <c r="B332" s="245"/>
      <c r="C332" s="246"/>
      <c r="D332" s="236" t="s">
        <v>225</v>
      </c>
      <c r="E332" s="247" t="s">
        <v>32</v>
      </c>
      <c r="F332" s="248" t="s">
        <v>1830</v>
      </c>
      <c r="G332" s="246"/>
      <c r="H332" s="249">
        <v>90</v>
      </c>
      <c r="I332" s="250"/>
      <c r="J332" s="246"/>
      <c r="K332" s="246"/>
      <c r="L332" s="251"/>
      <c r="M332" s="252"/>
      <c r="N332" s="253"/>
      <c r="O332" s="253"/>
      <c r="P332" s="253"/>
      <c r="Q332" s="253"/>
      <c r="R332" s="253"/>
      <c r="S332" s="253"/>
      <c r="T332" s="254"/>
      <c r="U332" s="14"/>
      <c r="V332" s="14"/>
      <c r="W332" s="14"/>
      <c r="X332" s="14"/>
      <c r="Y332" s="14"/>
      <c r="Z332" s="14"/>
      <c r="AA332" s="14"/>
      <c r="AB332" s="14"/>
      <c r="AC332" s="14"/>
      <c r="AD332" s="14"/>
      <c r="AE332" s="14"/>
      <c r="AT332" s="255" t="s">
        <v>225</v>
      </c>
      <c r="AU332" s="255" t="s">
        <v>85</v>
      </c>
      <c r="AV332" s="14" t="s">
        <v>85</v>
      </c>
      <c r="AW332" s="14" t="s">
        <v>38</v>
      </c>
      <c r="AX332" s="14" t="s">
        <v>76</v>
      </c>
      <c r="AY332" s="255" t="s">
        <v>214</v>
      </c>
    </row>
    <row r="333" s="14" customFormat="1">
      <c r="A333" s="14"/>
      <c r="B333" s="245"/>
      <c r="C333" s="246"/>
      <c r="D333" s="236" t="s">
        <v>225</v>
      </c>
      <c r="E333" s="247" t="s">
        <v>32</v>
      </c>
      <c r="F333" s="248" t="s">
        <v>1825</v>
      </c>
      <c r="G333" s="246"/>
      <c r="H333" s="249">
        <v>48</v>
      </c>
      <c r="I333" s="250"/>
      <c r="J333" s="246"/>
      <c r="K333" s="246"/>
      <c r="L333" s="251"/>
      <c r="M333" s="252"/>
      <c r="N333" s="253"/>
      <c r="O333" s="253"/>
      <c r="P333" s="253"/>
      <c r="Q333" s="253"/>
      <c r="R333" s="253"/>
      <c r="S333" s="253"/>
      <c r="T333" s="254"/>
      <c r="U333" s="14"/>
      <c r="V333" s="14"/>
      <c r="W333" s="14"/>
      <c r="X333" s="14"/>
      <c r="Y333" s="14"/>
      <c r="Z333" s="14"/>
      <c r="AA333" s="14"/>
      <c r="AB333" s="14"/>
      <c r="AC333" s="14"/>
      <c r="AD333" s="14"/>
      <c r="AE333" s="14"/>
      <c r="AT333" s="255" t="s">
        <v>225</v>
      </c>
      <c r="AU333" s="255" t="s">
        <v>85</v>
      </c>
      <c r="AV333" s="14" t="s">
        <v>85</v>
      </c>
      <c r="AW333" s="14" t="s">
        <v>38</v>
      </c>
      <c r="AX333" s="14" t="s">
        <v>76</v>
      </c>
      <c r="AY333" s="255" t="s">
        <v>214</v>
      </c>
    </row>
    <row r="334" s="14" customFormat="1">
      <c r="A334" s="14"/>
      <c r="B334" s="245"/>
      <c r="C334" s="246"/>
      <c r="D334" s="236" t="s">
        <v>225</v>
      </c>
      <c r="E334" s="247" t="s">
        <v>32</v>
      </c>
      <c r="F334" s="248" t="s">
        <v>1831</v>
      </c>
      <c r="G334" s="246"/>
      <c r="H334" s="249">
        <v>56</v>
      </c>
      <c r="I334" s="250"/>
      <c r="J334" s="246"/>
      <c r="K334" s="246"/>
      <c r="L334" s="251"/>
      <c r="M334" s="252"/>
      <c r="N334" s="253"/>
      <c r="O334" s="253"/>
      <c r="P334" s="253"/>
      <c r="Q334" s="253"/>
      <c r="R334" s="253"/>
      <c r="S334" s="253"/>
      <c r="T334" s="254"/>
      <c r="U334" s="14"/>
      <c r="V334" s="14"/>
      <c r="W334" s="14"/>
      <c r="X334" s="14"/>
      <c r="Y334" s="14"/>
      <c r="Z334" s="14"/>
      <c r="AA334" s="14"/>
      <c r="AB334" s="14"/>
      <c r="AC334" s="14"/>
      <c r="AD334" s="14"/>
      <c r="AE334" s="14"/>
      <c r="AT334" s="255" t="s">
        <v>225</v>
      </c>
      <c r="AU334" s="255" t="s">
        <v>85</v>
      </c>
      <c r="AV334" s="14" t="s">
        <v>85</v>
      </c>
      <c r="AW334" s="14" t="s">
        <v>38</v>
      </c>
      <c r="AX334" s="14" t="s">
        <v>76</v>
      </c>
      <c r="AY334" s="255" t="s">
        <v>214</v>
      </c>
    </row>
    <row r="335" s="14" customFormat="1">
      <c r="A335" s="14"/>
      <c r="B335" s="245"/>
      <c r="C335" s="246"/>
      <c r="D335" s="236" t="s">
        <v>225</v>
      </c>
      <c r="E335" s="247" t="s">
        <v>32</v>
      </c>
      <c r="F335" s="248" t="s">
        <v>1832</v>
      </c>
      <c r="G335" s="246"/>
      <c r="H335" s="249">
        <v>36</v>
      </c>
      <c r="I335" s="250"/>
      <c r="J335" s="246"/>
      <c r="K335" s="246"/>
      <c r="L335" s="251"/>
      <c r="M335" s="252"/>
      <c r="N335" s="253"/>
      <c r="O335" s="253"/>
      <c r="P335" s="253"/>
      <c r="Q335" s="253"/>
      <c r="R335" s="253"/>
      <c r="S335" s="253"/>
      <c r="T335" s="254"/>
      <c r="U335" s="14"/>
      <c r="V335" s="14"/>
      <c r="W335" s="14"/>
      <c r="X335" s="14"/>
      <c r="Y335" s="14"/>
      <c r="Z335" s="14"/>
      <c r="AA335" s="14"/>
      <c r="AB335" s="14"/>
      <c r="AC335" s="14"/>
      <c r="AD335" s="14"/>
      <c r="AE335" s="14"/>
      <c r="AT335" s="255" t="s">
        <v>225</v>
      </c>
      <c r="AU335" s="255" t="s">
        <v>85</v>
      </c>
      <c r="AV335" s="14" t="s">
        <v>85</v>
      </c>
      <c r="AW335" s="14" t="s">
        <v>38</v>
      </c>
      <c r="AX335" s="14" t="s">
        <v>76</v>
      </c>
      <c r="AY335" s="255" t="s">
        <v>214</v>
      </c>
    </row>
    <row r="336" s="14" customFormat="1">
      <c r="A336" s="14"/>
      <c r="B336" s="245"/>
      <c r="C336" s="246"/>
      <c r="D336" s="236" t="s">
        <v>225</v>
      </c>
      <c r="E336" s="247" t="s">
        <v>32</v>
      </c>
      <c r="F336" s="248" t="s">
        <v>1833</v>
      </c>
      <c r="G336" s="246"/>
      <c r="H336" s="249">
        <v>108</v>
      </c>
      <c r="I336" s="250"/>
      <c r="J336" s="246"/>
      <c r="K336" s="246"/>
      <c r="L336" s="251"/>
      <c r="M336" s="252"/>
      <c r="N336" s="253"/>
      <c r="O336" s="253"/>
      <c r="P336" s="253"/>
      <c r="Q336" s="253"/>
      <c r="R336" s="253"/>
      <c r="S336" s="253"/>
      <c r="T336" s="254"/>
      <c r="U336" s="14"/>
      <c r="V336" s="14"/>
      <c r="W336" s="14"/>
      <c r="X336" s="14"/>
      <c r="Y336" s="14"/>
      <c r="Z336" s="14"/>
      <c r="AA336" s="14"/>
      <c r="AB336" s="14"/>
      <c r="AC336" s="14"/>
      <c r="AD336" s="14"/>
      <c r="AE336" s="14"/>
      <c r="AT336" s="255" t="s">
        <v>225</v>
      </c>
      <c r="AU336" s="255" t="s">
        <v>85</v>
      </c>
      <c r="AV336" s="14" t="s">
        <v>85</v>
      </c>
      <c r="AW336" s="14" t="s">
        <v>38</v>
      </c>
      <c r="AX336" s="14" t="s">
        <v>76</v>
      </c>
      <c r="AY336" s="255" t="s">
        <v>214</v>
      </c>
    </row>
    <row r="337" s="14" customFormat="1">
      <c r="A337" s="14"/>
      <c r="B337" s="245"/>
      <c r="C337" s="246"/>
      <c r="D337" s="236" t="s">
        <v>225</v>
      </c>
      <c r="E337" s="247" t="s">
        <v>32</v>
      </c>
      <c r="F337" s="248" t="s">
        <v>1834</v>
      </c>
      <c r="G337" s="246"/>
      <c r="H337" s="249">
        <v>80</v>
      </c>
      <c r="I337" s="250"/>
      <c r="J337" s="246"/>
      <c r="K337" s="246"/>
      <c r="L337" s="251"/>
      <c r="M337" s="252"/>
      <c r="N337" s="253"/>
      <c r="O337" s="253"/>
      <c r="P337" s="253"/>
      <c r="Q337" s="253"/>
      <c r="R337" s="253"/>
      <c r="S337" s="253"/>
      <c r="T337" s="254"/>
      <c r="U337" s="14"/>
      <c r="V337" s="14"/>
      <c r="W337" s="14"/>
      <c r="X337" s="14"/>
      <c r="Y337" s="14"/>
      <c r="Z337" s="14"/>
      <c r="AA337" s="14"/>
      <c r="AB337" s="14"/>
      <c r="AC337" s="14"/>
      <c r="AD337" s="14"/>
      <c r="AE337" s="14"/>
      <c r="AT337" s="255" t="s">
        <v>225</v>
      </c>
      <c r="AU337" s="255" t="s">
        <v>85</v>
      </c>
      <c r="AV337" s="14" t="s">
        <v>85</v>
      </c>
      <c r="AW337" s="14" t="s">
        <v>38</v>
      </c>
      <c r="AX337" s="14" t="s">
        <v>76</v>
      </c>
      <c r="AY337" s="255" t="s">
        <v>214</v>
      </c>
    </row>
    <row r="338" s="14" customFormat="1">
      <c r="A338" s="14"/>
      <c r="B338" s="245"/>
      <c r="C338" s="246"/>
      <c r="D338" s="236" t="s">
        <v>225</v>
      </c>
      <c r="E338" s="247" t="s">
        <v>32</v>
      </c>
      <c r="F338" s="248" t="s">
        <v>1835</v>
      </c>
      <c r="G338" s="246"/>
      <c r="H338" s="249">
        <v>84</v>
      </c>
      <c r="I338" s="250"/>
      <c r="J338" s="246"/>
      <c r="K338" s="246"/>
      <c r="L338" s="251"/>
      <c r="M338" s="252"/>
      <c r="N338" s="253"/>
      <c r="O338" s="253"/>
      <c r="P338" s="253"/>
      <c r="Q338" s="253"/>
      <c r="R338" s="253"/>
      <c r="S338" s="253"/>
      <c r="T338" s="254"/>
      <c r="U338" s="14"/>
      <c r="V338" s="14"/>
      <c r="W338" s="14"/>
      <c r="X338" s="14"/>
      <c r="Y338" s="14"/>
      <c r="Z338" s="14"/>
      <c r="AA338" s="14"/>
      <c r="AB338" s="14"/>
      <c r="AC338" s="14"/>
      <c r="AD338" s="14"/>
      <c r="AE338" s="14"/>
      <c r="AT338" s="255" t="s">
        <v>225</v>
      </c>
      <c r="AU338" s="255" t="s">
        <v>85</v>
      </c>
      <c r="AV338" s="14" t="s">
        <v>85</v>
      </c>
      <c r="AW338" s="14" t="s">
        <v>38</v>
      </c>
      <c r="AX338" s="14" t="s">
        <v>76</v>
      </c>
      <c r="AY338" s="255" t="s">
        <v>214</v>
      </c>
    </row>
    <row r="339" s="14" customFormat="1">
      <c r="A339" s="14"/>
      <c r="B339" s="245"/>
      <c r="C339" s="246"/>
      <c r="D339" s="236" t="s">
        <v>225</v>
      </c>
      <c r="E339" s="247" t="s">
        <v>32</v>
      </c>
      <c r="F339" s="248" t="s">
        <v>1836</v>
      </c>
      <c r="G339" s="246"/>
      <c r="H339" s="249">
        <v>126</v>
      </c>
      <c r="I339" s="250"/>
      <c r="J339" s="246"/>
      <c r="K339" s="246"/>
      <c r="L339" s="251"/>
      <c r="M339" s="252"/>
      <c r="N339" s="253"/>
      <c r="O339" s="253"/>
      <c r="P339" s="253"/>
      <c r="Q339" s="253"/>
      <c r="R339" s="253"/>
      <c r="S339" s="253"/>
      <c r="T339" s="254"/>
      <c r="U339" s="14"/>
      <c r="V339" s="14"/>
      <c r="W339" s="14"/>
      <c r="X339" s="14"/>
      <c r="Y339" s="14"/>
      <c r="Z339" s="14"/>
      <c r="AA339" s="14"/>
      <c r="AB339" s="14"/>
      <c r="AC339" s="14"/>
      <c r="AD339" s="14"/>
      <c r="AE339" s="14"/>
      <c r="AT339" s="255" t="s">
        <v>225</v>
      </c>
      <c r="AU339" s="255" t="s">
        <v>85</v>
      </c>
      <c r="AV339" s="14" t="s">
        <v>85</v>
      </c>
      <c r="AW339" s="14" t="s">
        <v>38</v>
      </c>
      <c r="AX339" s="14" t="s">
        <v>76</v>
      </c>
      <c r="AY339" s="255" t="s">
        <v>214</v>
      </c>
    </row>
    <row r="340" s="14" customFormat="1">
      <c r="A340" s="14"/>
      <c r="B340" s="245"/>
      <c r="C340" s="246"/>
      <c r="D340" s="236" t="s">
        <v>225</v>
      </c>
      <c r="E340" s="247" t="s">
        <v>32</v>
      </c>
      <c r="F340" s="248" t="s">
        <v>1835</v>
      </c>
      <c r="G340" s="246"/>
      <c r="H340" s="249">
        <v>84</v>
      </c>
      <c r="I340" s="250"/>
      <c r="J340" s="246"/>
      <c r="K340" s="246"/>
      <c r="L340" s="251"/>
      <c r="M340" s="252"/>
      <c r="N340" s="253"/>
      <c r="O340" s="253"/>
      <c r="P340" s="253"/>
      <c r="Q340" s="253"/>
      <c r="R340" s="253"/>
      <c r="S340" s="253"/>
      <c r="T340" s="254"/>
      <c r="U340" s="14"/>
      <c r="V340" s="14"/>
      <c r="W340" s="14"/>
      <c r="X340" s="14"/>
      <c r="Y340" s="14"/>
      <c r="Z340" s="14"/>
      <c r="AA340" s="14"/>
      <c r="AB340" s="14"/>
      <c r="AC340" s="14"/>
      <c r="AD340" s="14"/>
      <c r="AE340" s="14"/>
      <c r="AT340" s="255" t="s">
        <v>225</v>
      </c>
      <c r="AU340" s="255" t="s">
        <v>85</v>
      </c>
      <c r="AV340" s="14" t="s">
        <v>85</v>
      </c>
      <c r="AW340" s="14" t="s">
        <v>38</v>
      </c>
      <c r="AX340" s="14" t="s">
        <v>76</v>
      </c>
      <c r="AY340" s="255" t="s">
        <v>214</v>
      </c>
    </row>
    <row r="341" s="14" customFormat="1">
      <c r="A341" s="14"/>
      <c r="B341" s="245"/>
      <c r="C341" s="246"/>
      <c r="D341" s="236" t="s">
        <v>225</v>
      </c>
      <c r="E341" s="247" t="s">
        <v>32</v>
      </c>
      <c r="F341" s="248" t="s">
        <v>1837</v>
      </c>
      <c r="G341" s="246"/>
      <c r="H341" s="249">
        <v>72</v>
      </c>
      <c r="I341" s="250"/>
      <c r="J341" s="246"/>
      <c r="K341" s="246"/>
      <c r="L341" s="251"/>
      <c r="M341" s="252"/>
      <c r="N341" s="253"/>
      <c r="O341" s="253"/>
      <c r="P341" s="253"/>
      <c r="Q341" s="253"/>
      <c r="R341" s="253"/>
      <c r="S341" s="253"/>
      <c r="T341" s="254"/>
      <c r="U341" s="14"/>
      <c r="V341" s="14"/>
      <c r="W341" s="14"/>
      <c r="X341" s="14"/>
      <c r="Y341" s="14"/>
      <c r="Z341" s="14"/>
      <c r="AA341" s="14"/>
      <c r="AB341" s="14"/>
      <c r="AC341" s="14"/>
      <c r="AD341" s="14"/>
      <c r="AE341" s="14"/>
      <c r="AT341" s="255" t="s">
        <v>225</v>
      </c>
      <c r="AU341" s="255" t="s">
        <v>85</v>
      </c>
      <c r="AV341" s="14" t="s">
        <v>85</v>
      </c>
      <c r="AW341" s="14" t="s">
        <v>38</v>
      </c>
      <c r="AX341" s="14" t="s">
        <v>76</v>
      </c>
      <c r="AY341" s="255" t="s">
        <v>214</v>
      </c>
    </row>
    <row r="342" s="13" customFormat="1">
      <c r="A342" s="13"/>
      <c r="B342" s="234"/>
      <c r="C342" s="235"/>
      <c r="D342" s="236" t="s">
        <v>225</v>
      </c>
      <c r="E342" s="237" t="s">
        <v>32</v>
      </c>
      <c r="F342" s="238" t="s">
        <v>1838</v>
      </c>
      <c r="G342" s="235"/>
      <c r="H342" s="237" t="s">
        <v>32</v>
      </c>
      <c r="I342" s="239"/>
      <c r="J342" s="235"/>
      <c r="K342" s="235"/>
      <c r="L342" s="240"/>
      <c r="M342" s="241"/>
      <c r="N342" s="242"/>
      <c r="O342" s="242"/>
      <c r="P342" s="242"/>
      <c r="Q342" s="242"/>
      <c r="R342" s="242"/>
      <c r="S342" s="242"/>
      <c r="T342" s="243"/>
      <c r="U342" s="13"/>
      <c r="V342" s="13"/>
      <c r="W342" s="13"/>
      <c r="X342" s="13"/>
      <c r="Y342" s="13"/>
      <c r="Z342" s="13"/>
      <c r="AA342" s="13"/>
      <c r="AB342" s="13"/>
      <c r="AC342" s="13"/>
      <c r="AD342" s="13"/>
      <c r="AE342" s="13"/>
      <c r="AT342" s="244" t="s">
        <v>225</v>
      </c>
      <c r="AU342" s="244" t="s">
        <v>85</v>
      </c>
      <c r="AV342" s="13" t="s">
        <v>83</v>
      </c>
      <c r="AW342" s="13" t="s">
        <v>38</v>
      </c>
      <c r="AX342" s="13" t="s">
        <v>76</v>
      </c>
      <c r="AY342" s="244" t="s">
        <v>214</v>
      </c>
    </row>
    <row r="343" s="14" customFormat="1">
      <c r="A343" s="14"/>
      <c r="B343" s="245"/>
      <c r="C343" s="246"/>
      <c r="D343" s="236" t="s">
        <v>225</v>
      </c>
      <c r="E343" s="247" t="s">
        <v>32</v>
      </c>
      <c r="F343" s="248" t="s">
        <v>1839</v>
      </c>
      <c r="G343" s="246"/>
      <c r="H343" s="249">
        <v>26</v>
      </c>
      <c r="I343" s="250"/>
      <c r="J343" s="246"/>
      <c r="K343" s="246"/>
      <c r="L343" s="251"/>
      <c r="M343" s="252"/>
      <c r="N343" s="253"/>
      <c r="O343" s="253"/>
      <c r="P343" s="253"/>
      <c r="Q343" s="253"/>
      <c r="R343" s="253"/>
      <c r="S343" s="253"/>
      <c r="T343" s="254"/>
      <c r="U343" s="14"/>
      <c r="V343" s="14"/>
      <c r="W343" s="14"/>
      <c r="X343" s="14"/>
      <c r="Y343" s="14"/>
      <c r="Z343" s="14"/>
      <c r="AA343" s="14"/>
      <c r="AB343" s="14"/>
      <c r="AC343" s="14"/>
      <c r="AD343" s="14"/>
      <c r="AE343" s="14"/>
      <c r="AT343" s="255" t="s">
        <v>225</v>
      </c>
      <c r="AU343" s="255" t="s">
        <v>85</v>
      </c>
      <c r="AV343" s="14" t="s">
        <v>85</v>
      </c>
      <c r="AW343" s="14" t="s">
        <v>38</v>
      </c>
      <c r="AX343" s="14" t="s">
        <v>76</v>
      </c>
      <c r="AY343" s="255" t="s">
        <v>214</v>
      </c>
    </row>
    <row r="344" s="14" customFormat="1">
      <c r="A344" s="14"/>
      <c r="B344" s="245"/>
      <c r="C344" s="246"/>
      <c r="D344" s="236" t="s">
        <v>225</v>
      </c>
      <c r="E344" s="247" t="s">
        <v>32</v>
      </c>
      <c r="F344" s="248" t="s">
        <v>1840</v>
      </c>
      <c r="G344" s="246"/>
      <c r="H344" s="249">
        <v>8</v>
      </c>
      <c r="I344" s="250"/>
      <c r="J344" s="246"/>
      <c r="K344" s="246"/>
      <c r="L344" s="251"/>
      <c r="M344" s="252"/>
      <c r="N344" s="253"/>
      <c r="O344" s="253"/>
      <c r="P344" s="253"/>
      <c r="Q344" s="253"/>
      <c r="R344" s="253"/>
      <c r="S344" s="253"/>
      <c r="T344" s="254"/>
      <c r="U344" s="14"/>
      <c r="V344" s="14"/>
      <c r="W344" s="14"/>
      <c r="X344" s="14"/>
      <c r="Y344" s="14"/>
      <c r="Z344" s="14"/>
      <c r="AA344" s="14"/>
      <c r="AB344" s="14"/>
      <c r="AC344" s="14"/>
      <c r="AD344" s="14"/>
      <c r="AE344" s="14"/>
      <c r="AT344" s="255" t="s">
        <v>225</v>
      </c>
      <c r="AU344" s="255" t="s">
        <v>85</v>
      </c>
      <c r="AV344" s="14" t="s">
        <v>85</v>
      </c>
      <c r="AW344" s="14" t="s">
        <v>38</v>
      </c>
      <c r="AX344" s="14" t="s">
        <v>76</v>
      </c>
      <c r="AY344" s="255" t="s">
        <v>214</v>
      </c>
    </row>
    <row r="345" s="13" customFormat="1">
      <c r="A345" s="13"/>
      <c r="B345" s="234"/>
      <c r="C345" s="235"/>
      <c r="D345" s="236" t="s">
        <v>225</v>
      </c>
      <c r="E345" s="237" t="s">
        <v>32</v>
      </c>
      <c r="F345" s="238" t="s">
        <v>1841</v>
      </c>
      <c r="G345" s="235"/>
      <c r="H345" s="237" t="s">
        <v>32</v>
      </c>
      <c r="I345" s="239"/>
      <c r="J345" s="235"/>
      <c r="K345" s="235"/>
      <c r="L345" s="240"/>
      <c r="M345" s="241"/>
      <c r="N345" s="242"/>
      <c r="O345" s="242"/>
      <c r="P345" s="242"/>
      <c r="Q345" s="242"/>
      <c r="R345" s="242"/>
      <c r="S345" s="242"/>
      <c r="T345" s="243"/>
      <c r="U345" s="13"/>
      <c r="V345" s="13"/>
      <c r="W345" s="13"/>
      <c r="X345" s="13"/>
      <c r="Y345" s="13"/>
      <c r="Z345" s="13"/>
      <c r="AA345" s="13"/>
      <c r="AB345" s="13"/>
      <c r="AC345" s="13"/>
      <c r="AD345" s="13"/>
      <c r="AE345" s="13"/>
      <c r="AT345" s="244" t="s">
        <v>225</v>
      </c>
      <c r="AU345" s="244" t="s">
        <v>85</v>
      </c>
      <c r="AV345" s="13" t="s">
        <v>83</v>
      </c>
      <c r="AW345" s="13" t="s">
        <v>38</v>
      </c>
      <c r="AX345" s="13" t="s">
        <v>76</v>
      </c>
      <c r="AY345" s="244" t="s">
        <v>214</v>
      </c>
    </row>
    <row r="346" s="14" customFormat="1">
      <c r="A346" s="14"/>
      <c r="B346" s="245"/>
      <c r="C346" s="246"/>
      <c r="D346" s="236" t="s">
        <v>225</v>
      </c>
      <c r="E346" s="247" t="s">
        <v>32</v>
      </c>
      <c r="F346" s="248" t="s">
        <v>1842</v>
      </c>
      <c r="G346" s="246"/>
      <c r="H346" s="249">
        <v>31</v>
      </c>
      <c r="I346" s="250"/>
      <c r="J346" s="246"/>
      <c r="K346" s="246"/>
      <c r="L346" s="251"/>
      <c r="M346" s="252"/>
      <c r="N346" s="253"/>
      <c r="O346" s="253"/>
      <c r="P346" s="253"/>
      <c r="Q346" s="253"/>
      <c r="R346" s="253"/>
      <c r="S346" s="253"/>
      <c r="T346" s="254"/>
      <c r="U346" s="14"/>
      <c r="V346" s="14"/>
      <c r="W346" s="14"/>
      <c r="X346" s="14"/>
      <c r="Y346" s="14"/>
      <c r="Z346" s="14"/>
      <c r="AA346" s="14"/>
      <c r="AB346" s="14"/>
      <c r="AC346" s="14"/>
      <c r="AD346" s="14"/>
      <c r="AE346" s="14"/>
      <c r="AT346" s="255" t="s">
        <v>225</v>
      </c>
      <c r="AU346" s="255" t="s">
        <v>85</v>
      </c>
      <c r="AV346" s="14" t="s">
        <v>85</v>
      </c>
      <c r="AW346" s="14" t="s">
        <v>38</v>
      </c>
      <c r="AX346" s="14" t="s">
        <v>76</v>
      </c>
      <c r="AY346" s="255" t="s">
        <v>214</v>
      </c>
    </row>
    <row r="347" s="14" customFormat="1">
      <c r="A347" s="14"/>
      <c r="B347" s="245"/>
      <c r="C347" s="246"/>
      <c r="D347" s="236" t="s">
        <v>225</v>
      </c>
      <c r="E347" s="247" t="s">
        <v>32</v>
      </c>
      <c r="F347" s="248" t="s">
        <v>1843</v>
      </c>
      <c r="G347" s="246"/>
      <c r="H347" s="249">
        <v>34</v>
      </c>
      <c r="I347" s="250"/>
      <c r="J347" s="246"/>
      <c r="K347" s="246"/>
      <c r="L347" s="251"/>
      <c r="M347" s="252"/>
      <c r="N347" s="253"/>
      <c r="O347" s="253"/>
      <c r="P347" s="253"/>
      <c r="Q347" s="253"/>
      <c r="R347" s="253"/>
      <c r="S347" s="253"/>
      <c r="T347" s="254"/>
      <c r="U347" s="14"/>
      <c r="V347" s="14"/>
      <c r="W347" s="14"/>
      <c r="X347" s="14"/>
      <c r="Y347" s="14"/>
      <c r="Z347" s="14"/>
      <c r="AA347" s="14"/>
      <c r="AB347" s="14"/>
      <c r="AC347" s="14"/>
      <c r="AD347" s="14"/>
      <c r="AE347" s="14"/>
      <c r="AT347" s="255" t="s">
        <v>225</v>
      </c>
      <c r="AU347" s="255" t="s">
        <v>85</v>
      </c>
      <c r="AV347" s="14" t="s">
        <v>85</v>
      </c>
      <c r="AW347" s="14" t="s">
        <v>38</v>
      </c>
      <c r="AX347" s="14" t="s">
        <v>76</v>
      </c>
      <c r="AY347" s="255" t="s">
        <v>214</v>
      </c>
    </row>
    <row r="348" s="14" customFormat="1">
      <c r="A348" s="14"/>
      <c r="B348" s="245"/>
      <c r="C348" s="246"/>
      <c r="D348" s="236" t="s">
        <v>225</v>
      </c>
      <c r="E348" s="247" t="s">
        <v>32</v>
      </c>
      <c r="F348" s="248" t="s">
        <v>1844</v>
      </c>
      <c r="G348" s="246"/>
      <c r="H348" s="249">
        <v>112</v>
      </c>
      <c r="I348" s="250"/>
      <c r="J348" s="246"/>
      <c r="K348" s="246"/>
      <c r="L348" s="251"/>
      <c r="M348" s="252"/>
      <c r="N348" s="253"/>
      <c r="O348" s="253"/>
      <c r="P348" s="253"/>
      <c r="Q348" s="253"/>
      <c r="R348" s="253"/>
      <c r="S348" s="253"/>
      <c r="T348" s="254"/>
      <c r="U348" s="14"/>
      <c r="V348" s="14"/>
      <c r="W348" s="14"/>
      <c r="X348" s="14"/>
      <c r="Y348" s="14"/>
      <c r="Z348" s="14"/>
      <c r="AA348" s="14"/>
      <c r="AB348" s="14"/>
      <c r="AC348" s="14"/>
      <c r="AD348" s="14"/>
      <c r="AE348" s="14"/>
      <c r="AT348" s="255" t="s">
        <v>225</v>
      </c>
      <c r="AU348" s="255" t="s">
        <v>85</v>
      </c>
      <c r="AV348" s="14" t="s">
        <v>85</v>
      </c>
      <c r="AW348" s="14" t="s">
        <v>38</v>
      </c>
      <c r="AX348" s="14" t="s">
        <v>76</v>
      </c>
      <c r="AY348" s="255" t="s">
        <v>214</v>
      </c>
    </row>
    <row r="349" s="14" customFormat="1">
      <c r="A349" s="14"/>
      <c r="B349" s="245"/>
      <c r="C349" s="246"/>
      <c r="D349" s="236" t="s">
        <v>225</v>
      </c>
      <c r="E349" s="247" t="s">
        <v>32</v>
      </c>
      <c r="F349" s="248" t="s">
        <v>1845</v>
      </c>
      <c r="G349" s="246"/>
      <c r="H349" s="249">
        <v>48</v>
      </c>
      <c r="I349" s="250"/>
      <c r="J349" s="246"/>
      <c r="K349" s="246"/>
      <c r="L349" s="251"/>
      <c r="M349" s="252"/>
      <c r="N349" s="253"/>
      <c r="O349" s="253"/>
      <c r="P349" s="253"/>
      <c r="Q349" s="253"/>
      <c r="R349" s="253"/>
      <c r="S349" s="253"/>
      <c r="T349" s="254"/>
      <c r="U349" s="14"/>
      <c r="V349" s="14"/>
      <c r="W349" s="14"/>
      <c r="X349" s="14"/>
      <c r="Y349" s="14"/>
      <c r="Z349" s="14"/>
      <c r="AA349" s="14"/>
      <c r="AB349" s="14"/>
      <c r="AC349" s="14"/>
      <c r="AD349" s="14"/>
      <c r="AE349" s="14"/>
      <c r="AT349" s="255" t="s">
        <v>225</v>
      </c>
      <c r="AU349" s="255" t="s">
        <v>85</v>
      </c>
      <c r="AV349" s="14" t="s">
        <v>85</v>
      </c>
      <c r="AW349" s="14" t="s">
        <v>38</v>
      </c>
      <c r="AX349" s="14" t="s">
        <v>76</v>
      </c>
      <c r="AY349" s="255" t="s">
        <v>214</v>
      </c>
    </row>
    <row r="350" s="14" customFormat="1">
      <c r="A350" s="14"/>
      <c r="B350" s="245"/>
      <c r="C350" s="246"/>
      <c r="D350" s="236" t="s">
        <v>225</v>
      </c>
      <c r="E350" s="247" t="s">
        <v>32</v>
      </c>
      <c r="F350" s="248" t="s">
        <v>1846</v>
      </c>
      <c r="G350" s="246"/>
      <c r="H350" s="249">
        <v>28</v>
      </c>
      <c r="I350" s="250"/>
      <c r="J350" s="246"/>
      <c r="K350" s="246"/>
      <c r="L350" s="251"/>
      <c r="M350" s="252"/>
      <c r="N350" s="253"/>
      <c r="O350" s="253"/>
      <c r="P350" s="253"/>
      <c r="Q350" s="253"/>
      <c r="R350" s="253"/>
      <c r="S350" s="253"/>
      <c r="T350" s="254"/>
      <c r="U350" s="14"/>
      <c r="V350" s="14"/>
      <c r="W350" s="14"/>
      <c r="X350" s="14"/>
      <c r="Y350" s="14"/>
      <c r="Z350" s="14"/>
      <c r="AA350" s="14"/>
      <c r="AB350" s="14"/>
      <c r="AC350" s="14"/>
      <c r="AD350" s="14"/>
      <c r="AE350" s="14"/>
      <c r="AT350" s="255" t="s">
        <v>225</v>
      </c>
      <c r="AU350" s="255" t="s">
        <v>85</v>
      </c>
      <c r="AV350" s="14" t="s">
        <v>85</v>
      </c>
      <c r="AW350" s="14" t="s">
        <v>38</v>
      </c>
      <c r="AX350" s="14" t="s">
        <v>76</v>
      </c>
      <c r="AY350" s="255" t="s">
        <v>214</v>
      </c>
    </row>
    <row r="351" s="15" customFormat="1">
      <c r="A351" s="15"/>
      <c r="B351" s="256"/>
      <c r="C351" s="257"/>
      <c r="D351" s="236" t="s">
        <v>225</v>
      </c>
      <c r="E351" s="258" t="s">
        <v>32</v>
      </c>
      <c r="F351" s="259" t="s">
        <v>256</v>
      </c>
      <c r="G351" s="257"/>
      <c r="H351" s="260">
        <v>1369</v>
      </c>
      <c r="I351" s="261"/>
      <c r="J351" s="257"/>
      <c r="K351" s="257"/>
      <c r="L351" s="262"/>
      <c r="M351" s="263"/>
      <c r="N351" s="264"/>
      <c r="O351" s="264"/>
      <c r="P351" s="264"/>
      <c r="Q351" s="264"/>
      <c r="R351" s="264"/>
      <c r="S351" s="264"/>
      <c r="T351" s="265"/>
      <c r="U351" s="15"/>
      <c r="V351" s="15"/>
      <c r="W351" s="15"/>
      <c r="X351" s="15"/>
      <c r="Y351" s="15"/>
      <c r="Z351" s="15"/>
      <c r="AA351" s="15"/>
      <c r="AB351" s="15"/>
      <c r="AC351" s="15"/>
      <c r="AD351" s="15"/>
      <c r="AE351" s="15"/>
      <c r="AT351" s="266" t="s">
        <v>225</v>
      </c>
      <c r="AU351" s="266" t="s">
        <v>85</v>
      </c>
      <c r="AV351" s="15" t="s">
        <v>215</v>
      </c>
      <c r="AW351" s="15" t="s">
        <v>38</v>
      </c>
      <c r="AX351" s="15" t="s">
        <v>83</v>
      </c>
      <c r="AY351" s="266" t="s">
        <v>214</v>
      </c>
    </row>
    <row r="352" s="2" customFormat="1" ht="24.15" customHeight="1">
      <c r="A352" s="42"/>
      <c r="B352" s="43"/>
      <c r="C352" s="216" t="s">
        <v>426</v>
      </c>
      <c r="D352" s="216" t="s">
        <v>217</v>
      </c>
      <c r="E352" s="217" t="s">
        <v>1857</v>
      </c>
      <c r="F352" s="218" t="s">
        <v>1858</v>
      </c>
      <c r="G352" s="219" t="s">
        <v>670</v>
      </c>
      <c r="H352" s="220">
        <v>1369</v>
      </c>
      <c r="I352" s="221"/>
      <c r="J352" s="222">
        <f>ROUND(I352*H352,2)</f>
        <v>0</v>
      </c>
      <c r="K352" s="218" t="s">
        <v>32</v>
      </c>
      <c r="L352" s="48"/>
      <c r="M352" s="223" t="s">
        <v>32</v>
      </c>
      <c r="N352" s="224" t="s">
        <v>47</v>
      </c>
      <c r="O352" s="88"/>
      <c r="P352" s="225">
        <f>O352*H352</f>
        <v>0</v>
      </c>
      <c r="Q352" s="225">
        <v>0</v>
      </c>
      <c r="R352" s="225">
        <f>Q352*H352</f>
        <v>0</v>
      </c>
      <c r="S352" s="225">
        <v>0</v>
      </c>
      <c r="T352" s="226">
        <f>S352*H352</f>
        <v>0</v>
      </c>
      <c r="U352" s="42"/>
      <c r="V352" s="42"/>
      <c r="W352" s="42"/>
      <c r="X352" s="42"/>
      <c r="Y352" s="42"/>
      <c r="Z352" s="42"/>
      <c r="AA352" s="42"/>
      <c r="AB352" s="42"/>
      <c r="AC352" s="42"/>
      <c r="AD352" s="42"/>
      <c r="AE352" s="42"/>
      <c r="AR352" s="227" t="s">
        <v>334</v>
      </c>
      <c r="AT352" s="227" t="s">
        <v>217</v>
      </c>
      <c r="AU352" s="227" t="s">
        <v>85</v>
      </c>
      <c r="AY352" s="20" t="s">
        <v>214</v>
      </c>
      <c r="BE352" s="228">
        <f>IF(N352="základní",J352,0)</f>
        <v>0</v>
      </c>
      <c r="BF352" s="228">
        <f>IF(N352="snížená",J352,0)</f>
        <v>0</v>
      </c>
      <c r="BG352" s="228">
        <f>IF(N352="zákl. přenesená",J352,0)</f>
        <v>0</v>
      </c>
      <c r="BH352" s="228">
        <f>IF(N352="sníž. přenesená",J352,0)</f>
        <v>0</v>
      </c>
      <c r="BI352" s="228">
        <f>IF(N352="nulová",J352,0)</f>
        <v>0</v>
      </c>
      <c r="BJ352" s="20" t="s">
        <v>83</v>
      </c>
      <c r="BK352" s="228">
        <f>ROUND(I352*H352,2)</f>
        <v>0</v>
      </c>
      <c r="BL352" s="20" t="s">
        <v>334</v>
      </c>
      <c r="BM352" s="227" t="s">
        <v>1859</v>
      </c>
    </row>
    <row r="353" s="13" customFormat="1">
      <c r="A353" s="13"/>
      <c r="B353" s="234"/>
      <c r="C353" s="235"/>
      <c r="D353" s="236" t="s">
        <v>225</v>
      </c>
      <c r="E353" s="237" t="s">
        <v>32</v>
      </c>
      <c r="F353" s="238" t="s">
        <v>1824</v>
      </c>
      <c r="G353" s="235"/>
      <c r="H353" s="237" t="s">
        <v>32</v>
      </c>
      <c r="I353" s="239"/>
      <c r="J353" s="235"/>
      <c r="K353" s="235"/>
      <c r="L353" s="240"/>
      <c r="M353" s="241"/>
      <c r="N353" s="242"/>
      <c r="O353" s="242"/>
      <c r="P353" s="242"/>
      <c r="Q353" s="242"/>
      <c r="R353" s="242"/>
      <c r="S353" s="242"/>
      <c r="T353" s="243"/>
      <c r="U353" s="13"/>
      <c r="V353" s="13"/>
      <c r="W353" s="13"/>
      <c r="X353" s="13"/>
      <c r="Y353" s="13"/>
      <c r="Z353" s="13"/>
      <c r="AA353" s="13"/>
      <c r="AB353" s="13"/>
      <c r="AC353" s="13"/>
      <c r="AD353" s="13"/>
      <c r="AE353" s="13"/>
      <c r="AT353" s="244" t="s">
        <v>225</v>
      </c>
      <c r="AU353" s="244" t="s">
        <v>85</v>
      </c>
      <c r="AV353" s="13" t="s">
        <v>83</v>
      </c>
      <c r="AW353" s="13" t="s">
        <v>38</v>
      </c>
      <c r="AX353" s="13" t="s">
        <v>76</v>
      </c>
      <c r="AY353" s="244" t="s">
        <v>214</v>
      </c>
    </row>
    <row r="354" s="14" customFormat="1">
      <c r="A354" s="14"/>
      <c r="B354" s="245"/>
      <c r="C354" s="246"/>
      <c r="D354" s="236" t="s">
        <v>225</v>
      </c>
      <c r="E354" s="247" t="s">
        <v>32</v>
      </c>
      <c r="F354" s="248" t="s">
        <v>1825</v>
      </c>
      <c r="G354" s="246"/>
      <c r="H354" s="249">
        <v>48</v>
      </c>
      <c r="I354" s="250"/>
      <c r="J354" s="246"/>
      <c r="K354" s="246"/>
      <c r="L354" s="251"/>
      <c r="M354" s="252"/>
      <c r="N354" s="253"/>
      <c r="O354" s="253"/>
      <c r="P354" s="253"/>
      <c r="Q354" s="253"/>
      <c r="R354" s="253"/>
      <c r="S354" s="253"/>
      <c r="T354" s="254"/>
      <c r="U354" s="14"/>
      <c r="V354" s="14"/>
      <c r="W354" s="14"/>
      <c r="X354" s="14"/>
      <c r="Y354" s="14"/>
      <c r="Z354" s="14"/>
      <c r="AA354" s="14"/>
      <c r="AB354" s="14"/>
      <c r="AC354" s="14"/>
      <c r="AD354" s="14"/>
      <c r="AE354" s="14"/>
      <c r="AT354" s="255" t="s">
        <v>225</v>
      </c>
      <c r="AU354" s="255" t="s">
        <v>85</v>
      </c>
      <c r="AV354" s="14" t="s">
        <v>85</v>
      </c>
      <c r="AW354" s="14" t="s">
        <v>38</v>
      </c>
      <c r="AX354" s="14" t="s">
        <v>76</v>
      </c>
      <c r="AY354" s="255" t="s">
        <v>214</v>
      </c>
    </row>
    <row r="355" s="14" customFormat="1">
      <c r="A355" s="14"/>
      <c r="B355" s="245"/>
      <c r="C355" s="246"/>
      <c r="D355" s="236" t="s">
        <v>225</v>
      </c>
      <c r="E355" s="247" t="s">
        <v>32</v>
      </c>
      <c r="F355" s="248" t="s">
        <v>1826</v>
      </c>
      <c r="G355" s="246"/>
      <c r="H355" s="249">
        <v>64</v>
      </c>
      <c r="I355" s="250"/>
      <c r="J355" s="246"/>
      <c r="K355" s="246"/>
      <c r="L355" s="251"/>
      <c r="M355" s="252"/>
      <c r="N355" s="253"/>
      <c r="O355" s="253"/>
      <c r="P355" s="253"/>
      <c r="Q355" s="253"/>
      <c r="R355" s="253"/>
      <c r="S355" s="253"/>
      <c r="T355" s="254"/>
      <c r="U355" s="14"/>
      <c r="V355" s="14"/>
      <c r="W355" s="14"/>
      <c r="X355" s="14"/>
      <c r="Y355" s="14"/>
      <c r="Z355" s="14"/>
      <c r="AA355" s="14"/>
      <c r="AB355" s="14"/>
      <c r="AC355" s="14"/>
      <c r="AD355" s="14"/>
      <c r="AE355" s="14"/>
      <c r="AT355" s="255" t="s">
        <v>225</v>
      </c>
      <c r="AU355" s="255" t="s">
        <v>85</v>
      </c>
      <c r="AV355" s="14" t="s">
        <v>85</v>
      </c>
      <c r="AW355" s="14" t="s">
        <v>38</v>
      </c>
      <c r="AX355" s="14" t="s">
        <v>76</v>
      </c>
      <c r="AY355" s="255" t="s">
        <v>214</v>
      </c>
    </row>
    <row r="356" s="14" customFormat="1">
      <c r="A356" s="14"/>
      <c r="B356" s="245"/>
      <c r="C356" s="246"/>
      <c r="D356" s="236" t="s">
        <v>225</v>
      </c>
      <c r="E356" s="247" t="s">
        <v>32</v>
      </c>
      <c r="F356" s="248" t="s">
        <v>1827</v>
      </c>
      <c r="G356" s="246"/>
      <c r="H356" s="249">
        <v>54</v>
      </c>
      <c r="I356" s="250"/>
      <c r="J356" s="246"/>
      <c r="K356" s="246"/>
      <c r="L356" s="251"/>
      <c r="M356" s="252"/>
      <c r="N356" s="253"/>
      <c r="O356" s="253"/>
      <c r="P356" s="253"/>
      <c r="Q356" s="253"/>
      <c r="R356" s="253"/>
      <c r="S356" s="253"/>
      <c r="T356" s="254"/>
      <c r="U356" s="14"/>
      <c r="V356" s="14"/>
      <c r="W356" s="14"/>
      <c r="X356" s="14"/>
      <c r="Y356" s="14"/>
      <c r="Z356" s="14"/>
      <c r="AA356" s="14"/>
      <c r="AB356" s="14"/>
      <c r="AC356" s="14"/>
      <c r="AD356" s="14"/>
      <c r="AE356" s="14"/>
      <c r="AT356" s="255" t="s">
        <v>225</v>
      </c>
      <c r="AU356" s="255" t="s">
        <v>85</v>
      </c>
      <c r="AV356" s="14" t="s">
        <v>85</v>
      </c>
      <c r="AW356" s="14" t="s">
        <v>38</v>
      </c>
      <c r="AX356" s="14" t="s">
        <v>76</v>
      </c>
      <c r="AY356" s="255" t="s">
        <v>214</v>
      </c>
    </row>
    <row r="357" s="14" customFormat="1">
      <c r="A357" s="14"/>
      <c r="B357" s="245"/>
      <c r="C357" s="246"/>
      <c r="D357" s="236" t="s">
        <v>225</v>
      </c>
      <c r="E357" s="247" t="s">
        <v>32</v>
      </c>
      <c r="F357" s="248" t="s">
        <v>1828</v>
      </c>
      <c r="G357" s="246"/>
      <c r="H357" s="249">
        <v>18</v>
      </c>
      <c r="I357" s="250"/>
      <c r="J357" s="246"/>
      <c r="K357" s="246"/>
      <c r="L357" s="251"/>
      <c r="M357" s="252"/>
      <c r="N357" s="253"/>
      <c r="O357" s="253"/>
      <c r="P357" s="253"/>
      <c r="Q357" s="253"/>
      <c r="R357" s="253"/>
      <c r="S357" s="253"/>
      <c r="T357" s="254"/>
      <c r="U357" s="14"/>
      <c r="V357" s="14"/>
      <c r="W357" s="14"/>
      <c r="X357" s="14"/>
      <c r="Y357" s="14"/>
      <c r="Z357" s="14"/>
      <c r="AA357" s="14"/>
      <c r="AB357" s="14"/>
      <c r="AC357" s="14"/>
      <c r="AD357" s="14"/>
      <c r="AE357" s="14"/>
      <c r="AT357" s="255" t="s">
        <v>225</v>
      </c>
      <c r="AU357" s="255" t="s">
        <v>85</v>
      </c>
      <c r="AV357" s="14" t="s">
        <v>85</v>
      </c>
      <c r="AW357" s="14" t="s">
        <v>38</v>
      </c>
      <c r="AX357" s="14" t="s">
        <v>76</v>
      </c>
      <c r="AY357" s="255" t="s">
        <v>214</v>
      </c>
    </row>
    <row r="358" s="14" customFormat="1">
      <c r="A358" s="14"/>
      <c r="B358" s="245"/>
      <c r="C358" s="246"/>
      <c r="D358" s="236" t="s">
        <v>225</v>
      </c>
      <c r="E358" s="247" t="s">
        <v>32</v>
      </c>
      <c r="F358" s="248" t="s">
        <v>1828</v>
      </c>
      <c r="G358" s="246"/>
      <c r="H358" s="249">
        <v>18</v>
      </c>
      <c r="I358" s="250"/>
      <c r="J358" s="246"/>
      <c r="K358" s="246"/>
      <c r="L358" s="251"/>
      <c r="M358" s="252"/>
      <c r="N358" s="253"/>
      <c r="O358" s="253"/>
      <c r="P358" s="253"/>
      <c r="Q358" s="253"/>
      <c r="R358" s="253"/>
      <c r="S358" s="253"/>
      <c r="T358" s="254"/>
      <c r="U358" s="14"/>
      <c r="V358" s="14"/>
      <c r="W358" s="14"/>
      <c r="X358" s="14"/>
      <c r="Y358" s="14"/>
      <c r="Z358" s="14"/>
      <c r="AA358" s="14"/>
      <c r="AB358" s="14"/>
      <c r="AC358" s="14"/>
      <c r="AD358" s="14"/>
      <c r="AE358" s="14"/>
      <c r="AT358" s="255" t="s">
        <v>225</v>
      </c>
      <c r="AU358" s="255" t="s">
        <v>85</v>
      </c>
      <c r="AV358" s="14" t="s">
        <v>85</v>
      </c>
      <c r="AW358" s="14" t="s">
        <v>38</v>
      </c>
      <c r="AX358" s="14" t="s">
        <v>76</v>
      </c>
      <c r="AY358" s="255" t="s">
        <v>214</v>
      </c>
    </row>
    <row r="359" s="14" customFormat="1">
      <c r="A359" s="14"/>
      <c r="B359" s="245"/>
      <c r="C359" s="246"/>
      <c r="D359" s="236" t="s">
        <v>225</v>
      </c>
      <c r="E359" s="247" t="s">
        <v>32</v>
      </c>
      <c r="F359" s="248" t="s">
        <v>1829</v>
      </c>
      <c r="G359" s="246"/>
      <c r="H359" s="249">
        <v>96</v>
      </c>
      <c r="I359" s="250"/>
      <c r="J359" s="246"/>
      <c r="K359" s="246"/>
      <c r="L359" s="251"/>
      <c r="M359" s="252"/>
      <c r="N359" s="253"/>
      <c r="O359" s="253"/>
      <c r="P359" s="253"/>
      <c r="Q359" s="253"/>
      <c r="R359" s="253"/>
      <c r="S359" s="253"/>
      <c r="T359" s="254"/>
      <c r="U359" s="14"/>
      <c r="V359" s="14"/>
      <c r="W359" s="14"/>
      <c r="X359" s="14"/>
      <c r="Y359" s="14"/>
      <c r="Z359" s="14"/>
      <c r="AA359" s="14"/>
      <c r="AB359" s="14"/>
      <c r="AC359" s="14"/>
      <c r="AD359" s="14"/>
      <c r="AE359" s="14"/>
      <c r="AT359" s="255" t="s">
        <v>225</v>
      </c>
      <c r="AU359" s="255" t="s">
        <v>85</v>
      </c>
      <c r="AV359" s="14" t="s">
        <v>85</v>
      </c>
      <c r="AW359" s="14" t="s">
        <v>38</v>
      </c>
      <c r="AX359" s="14" t="s">
        <v>76</v>
      </c>
      <c r="AY359" s="255" t="s">
        <v>214</v>
      </c>
    </row>
    <row r="360" s="14" customFormat="1">
      <c r="A360" s="14"/>
      <c r="B360" s="245"/>
      <c r="C360" s="246"/>
      <c r="D360" s="236" t="s">
        <v>225</v>
      </c>
      <c r="E360" s="247" t="s">
        <v>32</v>
      </c>
      <c r="F360" s="248" t="s">
        <v>1830</v>
      </c>
      <c r="G360" s="246"/>
      <c r="H360" s="249">
        <v>90</v>
      </c>
      <c r="I360" s="250"/>
      <c r="J360" s="246"/>
      <c r="K360" s="246"/>
      <c r="L360" s="251"/>
      <c r="M360" s="252"/>
      <c r="N360" s="253"/>
      <c r="O360" s="253"/>
      <c r="P360" s="253"/>
      <c r="Q360" s="253"/>
      <c r="R360" s="253"/>
      <c r="S360" s="253"/>
      <c r="T360" s="254"/>
      <c r="U360" s="14"/>
      <c r="V360" s="14"/>
      <c r="W360" s="14"/>
      <c r="X360" s="14"/>
      <c r="Y360" s="14"/>
      <c r="Z360" s="14"/>
      <c r="AA360" s="14"/>
      <c r="AB360" s="14"/>
      <c r="AC360" s="14"/>
      <c r="AD360" s="14"/>
      <c r="AE360" s="14"/>
      <c r="AT360" s="255" t="s">
        <v>225</v>
      </c>
      <c r="AU360" s="255" t="s">
        <v>85</v>
      </c>
      <c r="AV360" s="14" t="s">
        <v>85</v>
      </c>
      <c r="AW360" s="14" t="s">
        <v>38</v>
      </c>
      <c r="AX360" s="14" t="s">
        <v>76</v>
      </c>
      <c r="AY360" s="255" t="s">
        <v>214</v>
      </c>
    </row>
    <row r="361" s="14" customFormat="1">
      <c r="A361" s="14"/>
      <c r="B361" s="245"/>
      <c r="C361" s="246"/>
      <c r="D361" s="236" t="s">
        <v>225</v>
      </c>
      <c r="E361" s="247" t="s">
        <v>32</v>
      </c>
      <c r="F361" s="248" t="s">
        <v>1825</v>
      </c>
      <c r="G361" s="246"/>
      <c r="H361" s="249">
        <v>48</v>
      </c>
      <c r="I361" s="250"/>
      <c r="J361" s="246"/>
      <c r="K361" s="246"/>
      <c r="L361" s="251"/>
      <c r="M361" s="252"/>
      <c r="N361" s="253"/>
      <c r="O361" s="253"/>
      <c r="P361" s="253"/>
      <c r="Q361" s="253"/>
      <c r="R361" s="253"/>
      <c r="S361" s="253"/>
      <c r="T361" s="254"/>
      <c r="U361" s="14"/>
      <c r="V361" s="14"/>
      <c r="W361" s="14"/>
      <c r="X361" s="14"/>
      <c r="Y361" s="14"/>
      <c r="Z361" s="14"/>
      <c r="AA361" s="14"/>
      <c r="AB361" s="14"/>
      <c r="AC361" s="14"/>
      <c r="AD361" s="14"/>
      <c r="AE361" s="14"/>
      <c r="AT361" s="255" t="s">
        <v>225</v>
      </c>
      <c r="AU361" s="255" t="s">
        <v>85</v>
      </c>
      <c r="AV361" s="14" t="s">
        <v>85</v>
      </c>
      <c r="AW361" s="14" t="s">
        <v>38</v>
      </c>
      <c r="AX361" s="14" t="s">
        <v>76</v>
      </c>
      <c r="AY361" s="255" t="s">
        <v>214</v>
      </c>
    </row>
    <row r="362" s="14" customFormat="1">
      <c r="A362" s="14"/>
      <c r="B362" s="245"/>
      <c r="C362" s="246"/>
      <c r="D362" s="236" t="s">
        <v>225</v>
      </c>
      <c r="E362" s="247" t="s">
        <v>32</v>
      </c>
      <c r="F362" s="248" t="s">
        <v>1831</v>
      </c>
      <c r="G362" s="246"/>
      <c r="H362" s="249">
        <v>56</v>
      </c>
      <c r="I362" s="250"/>
      <c r="J362" s="246"/>
      <c r="K362" s="246"/>
      <c r="L362" s="251"/>
      <c r="M362" s="252"/>
      <c r="N362" s="253"/>
      <c r="O362" s="253"/>
      <c r="P362" s="253"/>
      <c r="Q362" s="253"/>
      <c r="R362" s="253"/>
      <c r="S362" s="253"/>
      <c r="T362" s="254"/>
      <c r="U362" s="14"/>
      <c r="V362" s="14"/>
      <c r="W362" s="14"/>
      <c r="X362" s="14"/>
      <c r="Y362" s="14"/>
      <c r="Z362" s="14"/>
      <c r="AA362" s="14"/>
      <c r="AB362" s="14"/>
      <c r="AC362" s="14"/>
      <c r="AD362" s="14"/>
      <c r="AE362" s="14"/>
      <c r="AT362" s="255" t="s">
        <v>225</v>
      </c>
      <c r="AU362" s="255" t="s">
        <v>85</v>
      </c>
      <c r="AV362" s="14" t="s">
        <v>85</v>
      </c>
      <c r="AW362" s="14" t="s">
        <v>38</v>
      </c>
      <c r="AX362" s="14" t="s">
        <v>76</v>
      </c>
      <c r="AY362" s="255" t="s">
        <v>214</v>
      </c>
    </row>
    <row r="363" s="14" customFormat="1">
      <c r="A363" s="14"/>
      <c r="B363" s="245"/>
      <c r="C363" s="246"/>
      <c r="D363" s="236" t="s">
        <v>225</v>
      </c>
      <c r="E363" s="247" t="s">
        <v>32</v>
      </c>
      <c r="F363" s="248" t="s">
        <v>1832</v>
      </c>
      <c r="G363" s="246"/>
      <c r="H363" s="249">
        <v>36</v>
      </c>
      <c r="I363" s="250"/>
      <c r="J363" s="246"/>
      <c r="K363" s="246"/>
      <c r="L363" s="251"/>
      <c r="M363" s="252"/>
      <c r="N363" s="253"/>
      <c r="O363" s="253"/>
      <c r="P363" s="253"/>
      <c r="Q363" s="253"/>
      <c r="R363" s="253"/>
      <c r="S363" s="253"/>
      <c r="T363" s="254"/>
      <c r="U363" s="14"/>
      <c r="V363" s="14"/>
      <c r="W363" s="14"/>
      <c r="X363" s="14"/>
      <c r="Y363" s="14"/>
      <c r="Z363" s="14"/>
      <c r="AA363" s="14"/>
      <c r="AB363" s="14"/>
      <c r="AC363" s="14"/>
      <c r="AD363" s="14"/>
      <c r="AE363" s="14"/>
      <c r="AT363" s="255" t="s">
        <v>225</v>
      </c>
      <c r="AU363" s="255" t="s">
        <v>85</v>
      </c>
      <c r="AV363" s="14" t="s">
        <v>85</v>
      </c>
      <c r="AW363" s="14" t="s">
        <v>38</v>
      </c>
      <c r="AX363" s="14" t="s">
        <v>76</v>
      </c>
      <c r="AY363" s="255" t="s">
        <v>214</v>
      </c>
    </row>
    <row r="364" s="14" customFormat="1">
      <c r="A364" s="14"/>
      <c r="B364" s="245"/>
      <c r="C364" s="246"/>
      <c r="D364" s="236" t="s">
        <v>225</v>
      </c>
      <c r="E364" s="247" t="s">
        <v>32</v>
      </c>
      <c r="F364" s="248" t="s">
        <v>1833</v>
      </c>
      <c r="G364" s="246"/>
      <c r="H364" s="249">
        <v>108</v>
      </c>
      <c r="I364" s="250"/>
      <c r="J364" s="246"/>
      <c r="K364" s="246"/>
      <c r="L364" s="251"/>
      <c r="M364" s="252"/>
      <c r="N364" s="253"/>
      <c r="O364" s="253"/>
      <c r="P364" s="253"/>
      <c r="Q364" s="253"/>
      <c r="R364" s="253"/>
      <c r="S364" s="253"/>
      <c r="T364" s="254"/>
      <c r="U364" s="14"/>
      <c r="V364" s="14"/>
      <c r="W364" s="14"/>
      <c r="X364" s="14"/>
      <c r="Y364" s="14"/>
      <c r="Z364" s="14"/>
      <c r="AA364" s="14"/>
      <c r="AB364" s="14"/>
      <c r="AC364" s="14"/>
      <c r="AD364" s="14"/>
      <c r="AE364" s="14"/>
      <c r="AT364" s="255" t="s">
        <v>225</v>
      </c>
      <c r="AU364" s="255" t="s">
        <v>85</v>
      </c>
      <c r="AV364" s="14" t="s">
        <v>85</v>
      </c>
      <c r="AW364" s="14" t="s">
        <v>38</v>
      </c>
      <c r="AX364" s="14" t="s">
        <v>76</v>
      </c>
      <c r="AY364" s="255" t="s">
        <v>214</v>
      </c>
    </row>
    <row r="365" s="14" customFormat="1">
      <c r="A365" s="14"/>
      <c r="B365" s="245"/>
      <c r="C365" s="246"/>
      <c r="D365" s="236" t="s">
        <v>225</v>
      </c>
      <c r="E365" s="247" t="s">
        <v>32</v>
      </c>
      <c r="F365" s="248" t="s">
        <v>1834</v>
      </c>
      <c r="G365" s="246"/>
      <c r="H365" s="249">
        <v>80</v>
      </c>
      <c r="I365" s="250"/>
      <c r="J365" s="246"/>
      <c r="K365" s="246"/>
      <c r="L365" s="251"/>
      <c r="M365" s="252"/>
      <c r="N365" s="253"/>
      <c r="O365" s="253"/>
      <c r="P365" s="253"/>
      <c r="Q365" s="253"/>
      <c r="R365" s="253"/>
      <c r="S365" s="253"/>
      <c r="T365" s="254"/>
      <c r="U365" s="14"/>
      <c r="V365" s="14"/>
      <c r="W365" s="14"/>
      <c r="X365" s="14"/>
      <c r="Y365" s="14"/>
      <c r="Z365" s="14"/>
      <c r="AA365" s="14"/>
      <c r="AB365" s="14"/>
      <c r="AC365" s="14"/>
      <c r="AD365" s="14"/>
      <c r="AE365" s="14"/>
      <c r="AT365" s="255" t="s">
        <v>225</v>
      </c>
      <c r="AU365" s="255" t="s">
        <v>85</v>
      </c>
      <c r="AV365" s="14" t="s">
        <v>85</v>
      </c>
      <c r="AW365" s="14" t="s">
        <v>38</v>
      </c>
      <c r="AX365" s="14" t="s">
        <v>76</v>
      </c>
      <c r="AY365" s="255" t="s">
        <v>214</v>
      </c>
    </row>
    <row r="366" s="14" customFormat="1">
      <c r="A366" s="14"/>
      <c r="B366" s="245"/>
      <c r="C366" s="246"/>
      <c r="D366" s="236" t="s">
        <v>225</v>
      </c>
      <c r="E366" s="247" t="s">
        <v>32</v>
      </c>
      <c r="F366" s="248" t="s">
        <v>1835</v>
      </c>
      <c r="G366" s="246"/>
      <c r="H366" s="249">
        <v>84</v>
      </c>
      <c r="I366" s="250"/>
      <c r="J366" s="246"/>
      <c r="K366" s="246"/>
      <c r="L366" s="251"/>
      <c r="M366" s="252"/>
      <c r="N366" s="253"/>
      <c r="O366" s="253"/>
      <c r="P366" s="253"/>
      <c r="Q366" s="253"/>
      <c r="R366" s="253"/>
      <c r="S366" s="253"/>
      <c r="T366" s="254"/>
      <c r="U366" s="14"/>
      <c r="V366" s="14"/>
      <c r="W366" s="14"/>
      <c r="X366" s="14"/>
      <c r="Y366" s="14"/>
      <c r="Z366" s="14"/>
      <c r="AA366" s="14"/>
      <c r="AB366" s="14"/>
      <c r="AC366" s="14"/>
      <c r="AD366" s="14"/>
      <c r="AE366" s="14"/>
      <c r="AT366" s="255" t="s">
        <v>225</v>
      </c>
      <c r="AU366" s="255" t="s">
        <v>85</v>
      </c>
      <c r="AV366" s="14" t="s">
        <v>85</v>
      </c>
      <c r="AW366" s="14" t="s">
        <v>38</v>
      </c>
      <c r="AX366" s="14" t="s">
        <v>76</v>
      </c>
      <c r="AY366" s="255" t="s">
        <v>214</v>
      </c>
    </row>
    <row r="367" s="14" customFormat="1">
      <c r="A367" s="14"/>
      <c r="B367" s="245"/>
      <c r="C367" s="246"/>
      <c r="D367" s="236" t="s">
        <v>225</v>
      </c>
      <c r="E367" s="247" t="s">
        <v>32</v>
      </c>
      <c r="F367" s="248" t="s">
        <v>1836</v>
      </c>
      <c r="G367" s="246"/>
      <c r="H367" s="249">
        <v>126</v>
      </c>
      <c r="I367" s="250"/>
      <c r="J367" s="246"/>
      <c r="K367" s="246"/>
      <c r="L367" s="251"/>
      <c r="M367" s="252"/>
      <c r="N367" s="253"/>
      <c r="O367" s="253"/>
      <c r="P367" s="253"/>
      <c r="Q367" s="253"/>
      <c r="R367" s="253"/>
      <c r="S367" s="253"/>
      <c r="T367" s="254"/>
      <c r="U367" s="14"/>
      <c r="V367" s="14"/>
      <c r="W367" s="14"/>
      <c r="X367" s="14"/>
      <c r="Y367" s="14"/>
      <c r="Z367" s="14"/>
      <c r="AA367" s="14"/>
      <c r="AB367" s="14"/>
      <c r="AC367" s="14"/>
      <c r="AD367" s="14"/>
      <c r="AE367" s="14"/>
      <c r="AT367" s="255" t="s">
        <v>225</v>
      </c>
      <c r="AU367" s="255" t="s">
        <v>85</v>
      </c>
      <c r="AV367" s="14" t="s">
        <v>85</v>
      </c>
      <c r="AW367" s="14" t="s">
        <v>38</v>
      </c>
      <c r="AX367" s="14" t="s">
        <v>76</v>
      </c>
      <c r="AY367" s="255" t="s">
        <v>214</v>
      </c>
    </row>
    <row r="368" s="14" customFormat="1">
      <c r="A368" s="14"/>
      <c r="B368" s="245"/>
      <c r="C368" s="246"/>
      <c r="D368" s="236" t="s">
        <v>225</v>
      </c>
      <c r="E368" s="247" t="s">
        <v>32</v>
      </c>
      <c r="F368" s="248" t="s">
        <v>1835</v>
      </c>
      <c r="G368" s="246"/>
      <c r="H368" s="249">
        <v>84</v>
      </c>
      <c r="I368" s="250"/>
      <c r="J368" s="246"/>
      <c r="K368" s="246"/>
      <c r="L368" s="251"/>
      <c r="M368" s="252"/>
      <c r="N368" s="253"/>
      <c r="O368" s="253"/>
      <c r="P368" s="253"/>
      <c r="Q368" s="253"/>
      <c r="R368" s="253"/>
      <c r="S368" s="253"/>
      <c r="T368" s="254"/>
      <c r="U368" s="14"/>
      <c r="V368" s="14"/>
      <c r="W368" s="14"/>
      <c r="X368" s="14"/>
      <c r="Y368" s="14"/>
      <c r="Z368" s="14"/>
      <c r="AA368" s="14"/>
      <c r="AB368" s="14"/>
      <c r="AC368" s="14"/>
      <c r="AD368" s="14"/>
      <c r="AE368" s="14"/>
      <c r="AT368" s="255" t="s">
        <v>225</v>
      </c>
      <c r="AU368" s="255" t="s">
        <v>85</v>
      </c>
      <c r="AV368" s="14" t="s">
        <v>85</v>
      </c>
      <c r="AW368" s="14" t="s">
        <v>38</v>
      </c>
      <c r="AX368" s="14" t="s">
        <v>76</v>
      </c>
      <c r="AY368" s="255" t="s">
        <v>214</v>
      </c>
    </row>
    <row r="369" s="14" customFormat="1">
      <c r="A369" s="14"/>
      <c r="B369" s="245"/>
      <c r="C369" s="246"/>
      <c r="D369" s="236" t="s">
        <v>225</v>
      </c>
      <c r="E369" s="247" t="s">
        <v>32</v>
      </c>
      <c r="F369" s="248" t="s">
        <v>1837</v>
      </c>
      <c r="G369" s="246"/>
      <c r="H369" s="249">
        <v>72</v>
      </c>
      <c r="I369" s="250"/>
      <c r="J369" s="246"/>
      <c r="K369" s="246"/>
      <c r="L369" s="251"/>
      <c r="M369" s="252"/>
      <c r="N369" s="253"/>
      <c r="O369" s="253"/>
      <c r="P369" s="253"/>
      <c r="Q369" s="253"/>
      <c r="R369" s="253"/>
      <c r="S369" s="253"/>
      <c r="T369" s="254"/>
      <c r="U369" s="14"/>
      <c r="V369" s="14"/>
      <c r="W369" s="14"/>
      <c r="X369" s="14"/>
      <c r="Y369" s="14"/>
      <c r="Z369" s="14"/>
      <c r="AA369" s="14"/>
      <c r="AB369" s="14"/>
      <c r="AC369" s="14"/>
      <c r="AD369" s="14"/>
      <c r="AE369" s="14"/>
      <c r="AT369" s="255" t="s">
        <v>225</v>
      </c>
      <c r="AU369" s="255" t="s">
        <v>85</v>
      </c>
      <c r="AV369" s="14" t="s">
        <v>85</v>
      </c>
      <c r="AW369" s="14" t="s">
        <v>38</v>
      </c>
      <c r="AX369" s="14" t="s">
        <v>76</v>
      </c>
      <c r="AY369" s="255" t="s">
        <v>214</v>
      </c>
    </row>
    <row r="370" s="13" customFormat="1">
      <c r="A370" s="13"/>
      <c r="B370" s="234"/>
      <c r="C370" s="235"/>
      <c r="D370" s="236" t="s">
        <v>225</v>
      </c>
      <c r="E370" s="237" t="s">
        <v>32</v>
      </c>
      <c r="F370" s="238" t="s">
        <v>1838</v>
      </c>
      <c r="G370" s="235"/>
      <c r="H370" s="237" t="s">
        <v>32</v>
      </c>
      <c r="I370" s="239"/>
      <c r="J370" s="235"/>
      <c r="K370" s="235"/>
      <c r="L370" s="240"/>
      <c r="M370" s="241"/>
      <c r="N370" s="242"/>
      <c r="O370" s="242"/>
      <c r="P370" s="242"/>
      <c r="Q370" s="242"/>
      <c r="R370" s="242"/>
      <c r="S370" s="242"/>
      <c r="T370" s="243"/>
      <c r="U370" s="13"/>
      <c r="V370" s="13"/>
      <c r="W370" s="13"/>
      <c r="X370" s="13"/>
      <c r="Y370" s="13"/>
      <c r="Z370" s="13"/>
      <c r="AA370" s="13"/>
      <c r="AB370" s="13"/>
      <c r="AC370" s="13"/>
      <c r="AD370" s="13"/>
      <c r="AE370" s="13"/>
      <c r="AT370" s="244" t="s">
        <v>225</v>
      </c>
      <c r="AU370" s="244" t="s">
        <v>85</v>
      </c>
      <c r="AV370" s="13" t="s">
        <v>83</v>
      </c>
      <c r="AW370" s="13" t="s">
        <v>38</v>
      </c>
      <c r="AX370" s="13" t="s">
        <v>76</v>
      </c>
      <c r="AY370" s="244" t="s">
        <v>214</v>
      </c>
    </row>
    <row r="371" s="14" customFormat="1">
      <c r="A371" s="14"/>
      <c r="B371" s="245"/>
      <c r="C371" s="246"/>
      <c r="D371" s="236" t="s">
        <v>225</v>
      </c>
      <c r="E371" s="247" t="s">
        <v>32</v>
      </c>
      <c r="F371" s="248" t="s">
        <v>1839</v>
      </c>
      <c r="G371" s="246"/>
      <c r="H371" s="249">
        <v>26</v>
      </c>
      <c r="I371" s="250"/>
      <c r="J371" s="246"/>
      <c r="K371" s="246"/>
      <c r="L371" s="251"/>
      <c r="M371" s="252"/>
      <c r="N371" s="253"/>
      <c r="O371" s="253"/>
      <c r="P371" s="253"/>
      <c r="Q371" s="253"/>
      <c r="R371" s="253"/>
      <c r="S371" s="253"/>
      <c r="T371" s="254"/>
      <c r="U371" s="14"/>
      <c r="V371" s="14"/>
      <c r="W371" s="14"/>
      <c r="X371" s="14"/>
      <c r="Y371" s="14"/>
      <c r="Z371" s="14"/>
      <c r="AA371" s="14"/>
      <c r="AB371" s="14"/>
      <c r="AC371" s="14"/>
      <c r="AD371" s="14"/>
      <c r="AE371" s="14"/>
      <c r="AT371" s="255" t="s">
        <v>225</v>
      </c>
      <c r="AU371" s="255" t="s">
        <v>85</v>
      </c>
      <c r="AV371" s="14" t="s">
        <v>85</v>
      </c>
      <c r="AW371" s="14" t="s">
        <v>38</v>
      </c>
      <c r="AX371" s="14" t="s">
        <v>76</v>
      </c>
      <c r="AY371" s="255" t="s">
        <v>214</v>
      </c>
    </row>
    <row r="372" s="14" customFormat="1">
      <c r="A372" s="14"/>
      <c r="B372" s="245"/>
      <c r="C372" s="246"/>
      <c r="D372" s="236" t="s">
        <v>225</v>
      </c>
      <c r="E372" s="247" t="s">
        <v>32</v>
      </c>
      <c r="F372" s="248" t="s">
        <v>1840</v>
      </c>
      <c r="G372" s="246"/>
      <c r="H372" s="249">
        <v>8</v>
      </c>
      <c r="I372" s="250"/>
      <c r="J372" s="246"/>
      <c r="K372" s="246"/>
      <c r="L372" s="251"/>
      <c r="M372" s="252"/>
      <c r="N372" s="253"/>
      <c r="O372" s="253"/>
      <c r="P372" s="253"/>
      <c r="Q372" s="253"/>
      <c r="R372" s="253"/>
      <c r="S372" s="253"/>
      <c r="T372" s="254"/>
      <c r="U372" s="14"/>
      <c r="V372" s="14"/>
      <c r="W372" s="14"/>
      <c r="X372" s="14"/>
      <c r="Y372" s="14"/>
      <c r="Z372" s="14"/>
      <c r="AA372" s="14"/>
      <c r="AB372" s="14"/>
      <c r="AC372" s="14"/>
      <c r="AD372" s="14"/>
      <c r="AE372" s="14"/>
      <c r="AT372" s="255" t="s">
        <v>225</v>
      </c>
      <c r="AU372" s="255" t="s">
        <v>85</v>
      </c>
      <c r="AV372" s="14" t="s">
        <v>85</v>
      </c>
      <c r="AW372" s="14" t="s">
        <v>38</v>
      </c>
      <c r="AX372" s="14" t="s">
        <v>76</v>
      </c>
      <c r="AY372" s="255" t="s">
        <v>214</v>
      </c>
    </row>
    <row r="373" s="13" customFormat="1">
      <c r="A373" s="13"/>
      <c r="B373" s="234"/>
      <c r="C373" s="235"/>
      <c r="D373" s="236" t="s">
        <v>225</v>
      </c>
      <c r="E373" s="237" t="s">
        <v>32</v>
      </c>
      <c r="F373" s="238" t="s">
        <v>1841</v>
      </c>
      <c r="G373" s="235"/>
      <c r="H373" s="237" t="s">
        <v>32</v>
      </c>
      <c r="I373" s="239"/>
      <c r="J373" s="235"/>
      <c r="K373" s="235"/>
      <c r="L373" s="240"/>
      <c r="M373" s="241"/>
      <c r="N373" s="242"/>
      <c r="O373" s="242"/>
      <c r="P373" s="242"/>
      <c r="Q373" s="242"/>
      <c r="R373" s="242"/>
      <c r="S373" s="242"/>
      <c r="T373" s="243"/>
      <c r="U373" s="13"/>
      <c r="V373" s="13"/>
      <c r="W373" s="13"/>
      <c r="X373" s="13"/>
      <c r="Y373" s="13"/>
      <c r="Z373" s="13"/>
      <c r="AA373" s="13"/>
      <c r="AB373" s="13"/>
      <c r="AC373" s="13"/>
      <c r="AD373" s="13"/>
      <c r="AE373" s="13"/>
      <c r="AT373" s="244" t="s">
        <v>225</v>
      </c>
      <c r="AU373" s="244" t="s">
        <v>85</v>
      </c>
      <c r="AV373" s="13" t="s">
        <v>83</v>
      </c>
      <c r="AW373" s="13" t="s">
        <v>38</v>
      </c>
      <c r="AX373" s="13" t="s">
        <v>76</v>
      </c>
      <c r="AY373" s="244" t="s">
        <v>214</v>
      </c>
    </row>
    <row r="374" s="14" customFormat="1">
      <c r="A374" s="14"/>
      <c r="B374" s="245"/>
      <c r="C374" s="246"/>
      <c r="D374" s="236" t="s">
        <v>225</v>
      </c>
      <c r="E374" s="247" t="s">
        <v>32</v>
      </c>
      <c r="F374" s="248" t="s">
        <v>1842</v>
      </c>
      <c r="G374" s="246"/>
      <c r="H374" s="249">
        <v>31</v>
      </c>
      <c r="I374" s="250"/>
      <c r="J374" s="246"/>
      <c r="K374" s="246"/>
      <c r="L374" s="251"/>
      <c r="M374" s="252"/>
      <c r="N374" s="253"/>
      <c r="O374" s="253"/>
      <c r="P374" s="253"/>
      <c r="Q374" s="253"/>
      <c r="R374" s="253"/>
      <c r="S374" s="253"/>
      <c r="T374" s="254"/>
      <c r="U374" s="14"/>
      <c r="V374" s="14"/>
      <c r="W374" s="14"/>
      <c r="X374" s="14"/>
      <c r="Y374" s="14"/>
      <c r="Z374" s="14"/>
      <c r="AA374" s="14"/>
      <c r="AB374" s="14"/>
      <c r="AC374" s="14"/>
      <c r="AD374" s="14"/>
      <c r="AE374" s="14"/>
      <c r="AT374" s="255" t="s">
        <v>225</v>
      </c>
      <c r="AU374" s="255" t="s">
        <v>85</v>
      </c>
      <c r="AV374" s="14" t="s">
        <v>85</v>
      </c>
      <c r="AW374" s="14" t="s">
        <v>38</v>
      </c>
      <c r="AX374" s="14" t="s">
        <v>76</v>
      </c>
      <c r="AY374" s="255" t="s">
        <v>214</v>
      </c>
    </row>
    <row r="375" s="14" customFormat="1">
      <c r="A375" s="14"/>
      <c r="B375" s="245"/>
      <c r="C375" s="246"/>
      <c r="D375" s="236" t="s">
        <v>225</v>
      </c>
      <c r="E375" s="247" t="s">
        <v>32</v>
      </c>
      <c r="F375" s="248" t="s">
        <v>1843</v>
      </c>
      <c r="G375" s="246"/>
      <c r="H375" s="249">
        <v>34</v>
      </c>
      <c r="I375" s="250"/>
      <c r="J375" s="246"/>
      <c r="K375" s="246"/>
      <c r="L375" s="251"/>
      <c r="M375" s="252"/>
      <c r="N375" s="253"/>
      <c r="O375" s="253"/>
      <c r="P375" s="253"/>
      <c r="Q375" s="253"/>
      <c r="R375" s="253"/>
      <c r="S375" s="253"/>
      <c r="T375" s="254"/>
      <c r="U375" s="14"/>
      <c r="V375" s="14"/>
      <c r="W375" s="14"/>
      <c r="X375" s="14"/>
      <c r="Y375" s="14"/>
      <c r="Z375" s="14"/>
      <c r="AA375" s="14"/>
      <c r="AB375" s="14"/>
      <c r="AC375" s="14"/>
      <c r="AD375" s="14"/>
      <c r="AE375" s="14"/>
      <c r="AT375" s="255" t="s">
        <v>225</v>
      </c>
      <c r="AU375" s="255" t="s">
        <v>85</v>
      </c>
      <c r="AV375" s="14" t="s">
        <v>85</v>
      </c>
      <c r="AW375" s="14" t="s">
        <v>38</v>
      </c>
      <c r="AX375" s="14" t="s">
        <v>76</v>
      </c>
      <c r="AY375" s="255" t="s">
        <v>214</v>
      </c>
    </row>
    <row r="376" s="14" customFormat="1">
      <c r="A376" s="14"/>
      <c r="B376" s="245"/>
      <c r="C376" s="246"/>
      <c r="D376" s="236" t="s">
        <v>225</v>
      </c>
      <c r="E376" s="247" t="s">
        <v>32</v>
      </c>
      <c r="F376" s="248" t="s">
        <v>1844</v>
      </c>
      <c r="G376" s="246"/>
      <c r="H376" s="249">
        <v>112</v>
      </c>
      <c r="I376" s="250"/>
      <c r="J376" s="246"/>
      <c r="K376" s="246"/>
      <c r="L376" s="251"/>
      <c r="M376" s="252"/>
      <c r="N376" s="253"/>
      <c r="O376" s="253"/>
      <c r="P376" s="253"/>
      <c r="Q376" s="253"/>
      <c r="R376" s="253"/>
      <c r="S376" s="253"/>
      <c r="T376" s="254"/>
      <c r="U376" s="14"/>
      <c r="V376" s="14"/>
      <c r="W376" s="14"/>
      <c r="X376" s="14"/>
      <c r="Y376" s="14"/>
      <c r="Z376" s="14"/>
      <c r="AA376" s="14"/>
      <c r="AB376" s="14"/>
      <c r="AC376" s="14"/>
      <c r="AD376" s="14"/>
      <c r="AE376" s="14"/>
      <c r="AT376" s="255" t="s">
        <v>225</v>
      </c>
      <c r="AU376" s="255" t="s">
        <v>85</v>
      </c>
      <c r="AV376" s="14" t="s">
        <v>85</v>
      </c>
      <c r="AW376" s="14" t="s">
        <v>38</v>
      </c>
      <c r="AX376" s="14" t="s">
        <v>76</v>
      </c>
      <c r="AY376" s="255" t="s">
        <v>214</v>
      </c>
    </row>
    <row r="377" s="14" customFormat="1">
      <c r="A377" s="14"/>
      <c r="B377" s="245"/>
      <c r="C377" s="246"/>
      <c r="D377" s="236" t="s">
        <v>225</v>
      </c>
      <c r="E377" s="247" t="s">
        <v>32</v>
      </c>
      <c r="F377" s="248" t="s">
        <v>1845</v>
      </c>
      <c r="G377" s="246"/>
      <c r="H377" s="249">
        <v>48</v>
      </c>
      <c r="I377" s="250"/>
      <c r="J377" s="246"/>
      <c r="K377" s="246"/>
      <c r="L377" s="251"/>
      <c r="M377" s="252"/>
      <c r="N377" s="253"/>
      <c r="O377" s="253"/>
      <c r="P377" s="253"/>
      <c r="Q377" s="253"/>
      <c r="R377" s="253"/>
      <c r="S377" s="253"/>
      <c r="T377" s="254"/>
      <c r="U377" s="14"/>
      <c r="V377" s="14"/>
      <c r="W377" s="14"/>
      <c r="X377" s="14"/>
      <c r="Y377" s="14"/>
      <c r="Z377" s="14"/>
      <c r="AA377" s="14"/>
      <c r="AB377" s="14"/>
      <c r="AC377" s="14"/>
      <c r="AD377" s="14"/>
      <c r="AE377" s="14"/>
      <c r="AT377" s="255" t="s">
        <v>225</v>
      </c>
      <c r="AU377" s="255" t="s">
        <v>85</v>
      </c>
      <c r="AV377" s="14" t="s">
        <v>85</v>
      </c>
      <c r="AW377" s="14" t="s">
        <v>38</v>
      </c>
      <c r="AX377" s="14" t="s">
        <v>76</v>
      </c>
      <c r="AY377" s="255" t="s">
        <v>214</v>
      </c>
    </row>
    <row r="378" s="14" customFormat="1">
      <c r="A378" s="14"/>
      <c r="B378" s="245"/>
      <c r="C378" s="246"/>
      <c r="D378" s="236" t="s">
        <v>225</v>
      </c>
      <c r="E378" s="247" t="s">
        <v>32</v>
      </c>
      <c r="F378" s="248" t="s">
        <v>1846</v>
      </c>
      <c r="G378" s="246"/>
      <c r="H378" s="249">
        <v>28</v>
      </c>
      <c r="I378" s="250"/>
      <c r="J378" s="246"/>
      <c r="K378" s="246"/>
      <c r="L378" s="251"/>
      <c r="M378" s="252"/>
      <c r="N378" s="253"/>
      <c r="O378" s="253"/>
      <c r="P378" s="253"/>
      <c r="Q378" s="253"/>
      <c r="R378" s="253"/>
      <c r="S378" s="253"/>
      <c r="T378" s="254"/>
      <c r="U378" s="14"/>
      <c r="V378" s="14"/>
      <c r="W378" s="14"/>
      <c r="X378" s="14"/>
      <c r="Y378" s="14"/>
      <c r="Z378" s="14"/>
      <c r="AA378" s="14"/>
      <c r="AB378" s="14"/>
      <c r="AC378" s="14"/>
      <c r="AD378" s="14"/>
      <c r="AE378" s="14"/>
      <c r="AT378" s="255" t="s">
        <v>225</v>
      </c>
      <c r="AU378" s="255" t="s">
        <v>85</v>
      </c>
      <c r="AV378" s="14" t="s">
        <v>85</v>
      </c>
      <c r="AW378" s="14" t="s">
        <v>38</v>
      </c>
      <c r="AX378" s="14" t="s">
        <v>76</v>
      </c>
      <c r="AY378" s="255" t="s">
        <v>214</v>
      </c>
    </row>
    <row r="379" s="15" customFormat="1">
      <c r="A379" s="15"/>
      <c r="B379" s="256"/>
      <c r="C379" s="257"/>
      <c r="D379" s="236" t="s">
        <v>225</v>
      </c>
      <c r="E379" s="258" t="s">
        <v>32</v>
      </c>
      <c r="F379" s="259" t="s">
        <v>256</v>
      </c>
      <c r="G379" s="257"/>
      <c r="H379" s="260">
        <v>1369</v>
      </c>
      <c r="I379" s="261"/>
      <c r="J379" s="257"/>
      <c r="K379" s="257"/>
      <c r="L379" s="262"/>
      <c r="M379" s="263"/>
      <c r="N379" s="264"/>
      <c r="O379" s="264"/>
      <c r="P379" s="264"/>
      <c r="Q379" s="264"/>
      <c r="R379" s="264"/>
      <c r="S379" s="264"/>
      <c r="T379" s="265"/>
      <c r="U379" s="15"/>
      <c r="V379" s="15"/>
      <c r="W379" s="15"/>
      <c r="X379" s="15"/>
      <c r="Y379" s="15"/>
      <c r="Z379" s="15"/>
      <c r="AA379" s="15"/>
      <c r="AB379" s="15"/>
      <c r="AC379" s="15"/>
      <c r="AD379" s="15"/>
      <c r="AE379" s="15"/>
      <c r="AT379" s="266" t="s">
        <v>225</v>
      </c>
      <c r="AU379" s="266" t="s">
        <v>85</v>
      </c>
      <c r="AV379" s="15" t="s">
        <v>215</v>
      </c>
      <c r="AW379" s="15" t="s">
        <v>38</v>
      </c>
      <c r="AX379" s="15" t="s">
        <v>83</v>
      </c>
      <c r="AY379" s="266" t="s">
        <v>214</v>
      </c>
    </row>
    <row r="380" s="2" customFormat="1" ht="37.8" customHeight="1">
      <c r="A380" s="42"/>
      <c r="B380" s="43"/>
      <c r="C380" s="216" t="s">
        <v>436</v>
      </c>
      <c r="D380" s="216" t="s">
        <v>217</v>
      </c>
      <c r="E380" s="217" t="s">
        <v>1860</v>
      </c>
      <c r="F380" s="218" t="s">
        <v>1861</v>
      </c>
      <c r="G380" s="219" t="s">
        <v>280</v>
      </c>
      <c r="H380" s="220">
        <v>145.66</v>
      </c>
      <c r="I380" s="221"/>
      <c r="J380" s="222">
        <f>ROUND(I380*H380,2)</f>
        <v>0</v>
      </c>
      <c r="K380" s="218" t="s">
        <v>32</v>
      </c>
      <c r="L380" s="48"/>
      <c r="M380" s="223" t="s">
        <v>32</v>
      </c>
      <c r="N380" s="224" t="s">
        <v>47</v>
      </c>
      <c r="O380" s="88"/>
      <c r="P380" s="225">
        <f>O380*H380</f>
        <v>0</v>
      </c>
      <c r="Q380" s="225">
        <v>0</v>
      </c>
      <c r="R380" s="225">
        <f>Q380*H380</f>
        <v>0</v>
      </c>
      <c r="S380" s="225">
        <v>0</v>
      </c>
      <c r="T380" s="226">
        <f>S380*H380</f>
        <v>0</v>
      </c>
      <c r="U380" s="42"/>
      <c r="V380" s="42"/>
      <c r="W380" s="42"/>
      <c r="X380" s="42"/>
      <c r="Y380" s="42"/>
      <c r="Z380" s="42"/>
      <c r="AA380" s="42"/>
      <c r="AB380" s="42"/>
      <c r="AC380" s="42"/>
      <c r="AD380" s="42"/>
      <c r="AE380" s="42"/>
      <c r="AR380" s="227" t="s">
        <v>334</v>
      </c>
      <c r="AT380" s="227" t="s">
        <v>217</v>
      </c>
      <c r="AU380" s="227" t="s">
        <v>85</v>
      </c>
      <c r="AY380" s="20" t="s">
        <v>214</v>
      </c>
      <c r="BE380" s="228">
        <f>IF(N380="základní",J380,0)</f>
        <v>0</v>
      </c>
      <c r="BF380" s="228">
        <f>IF(N380="snížená",J380,0)</f>
        <v>0</v>
      </c>
      <c r="BG380" s="228">
        <f>IF(N380="zákl. přenesená",J380,0)</f>
        <v>0</v>
      </c>
      <c r="BH380" s="228">
        <f>IF(N380="sníž. přenesená",J380,0)</f>
        <v>0</v>
      </c>
      <c r="BI380" s="228">
        <f>IF(N380="nulová",J380,0)</f>
        <v>0</v>
      </c>
      <c r="BJ380" s="20" t="s">
        <v>83</v>
      </c>
      <c r="BK380" s="228">
        <f>ROUND(I380*H380,2)</f>
        <v>0</v>
      </c>
      <c r="BL380" s="20" t="s">
        <v>334</v>
      </c>
      <c r="BM380" s="227" t="s">
        <v>1862</v>
      </c>
    </row>
    <row r="381" s="13" customFormat="1">
      <c r="A381" s="13"/>
      <c r="B381" s="234"/>
      <c r="C381" s="235"/>
      <c r="D381" s="236" t="s">
        <v>225</v>
      </c>
      <c r="E381" s="237" t="s">
        <v>32</v>
      </c>
      <c r="F381" s="238" t="s">
        <v>1674</v>
      </c>
      <c r="G381" s="235"/>
      <c r="H381" s="237" t="s">
        <v>32</v>
      </c>
      <c r="I381" s="239"/>
      <c r="J381" s="235"/>
      <c r="K381" s="235"/>
      <c r="L381" s="240"/>
      <c r="M381" s="241"/>
      <c r="N381" s="242"/>
      <c r="O381" s="242"/>
      <c r="P381" s="242"/>
      <c r="Q381" s="242"/>
      <c r="R381" s="242"/>
      <c r="S381" s="242"/>
      <c r="T381" s="243"/>
      <c r="U381" s="13"/>
      <c r="V381" s="13"/>
      <c r="W381" s="13"/>
      <c r="X381" s="13"/>
      <c r="Y381" s="13"/>
      <c r="Z381" s="13"/>
      <c r="AA381" s="13"/>
      <c r="AB381" s="13"/>
      <c r="AC381" s="13"/>
      <c r="AD381" s="13"/>
      <c r="AE381" s="13"/>
      <c r="AT381" s="244" t="s">
        <v>225</v>
      </c>
      <c r="AU381" s="244" t="s">
        <v>85</v>
      </c>
      <c r="AV381" s="13" t="s">
        <v>83</v>
      </c>
      <c r="AW381" s="13" t="s">
        <v>38</v>
      </c>
      <c r="AX381" s="13" t="s">
        <v>76</v>
      </c>
      <c r="AY381" s="244" t="s">
        <v>214</v>
      </c>
    </row>
    <row r="382" s="14" customFormat="1">
      <c r="A382" s="14"/>
      <c r="B382" s="245"/>
      <c r="C382" s="246"/>
      <c r="D382" s="236" t="s">
        <v>225</v>
      </c>
      <c r="E382" s="247" t="s">
        <v>32</v>
      </c>
      <c r="F382" s="248" t="s">
        <v>1863</v>
      </c>
      <c r="G382" s="246"/>
      <c r="H382" s="249">
        <v>8.7200000000000006</v>
      </c>
      <c r="I382" s="250"/>
      <c r="J382" s="246"/>
      <c r="K382" s="246"/>
      <c r="L382" s="251"/>
      <c r="M382" s="252"/>
      <c r="N382" s="253"/>
      <c r="O382" s="253"/>
      <c r="P382" s="253"/>
      <c r="Q382" s="253"/>
      <c r="R382" s="253"/>
      <c r="S382" s="253"/>
      <c r="T382" s="254"/>
      <c r="U382" s="14"/>
      <c r="V382" s="14"/>
      <c r="W382" s="14"/>
      <c r="X382" s="14"/>
      <c r="Y382" s="14"/>
      <c r="Z382" s="14"/>
      <c r="AA382" s="14"/>
      <c r="AB382" s="14"/>
      <c r="AC382" s="14"/>
      <c r="AD382" s="14"/>
      <c r="AE382" s="14"/>
      <c r="AT382" s="255" t="s">
        <v>225</v>
      </c>
      <c r="AU382" s="255" t="s">
        <v>85</v>
      </c>
      <c r="AV382" s="14" t="s">
        <v>85</v>
      </c>
      <c r="AW382" s="14" t="s">
        <v>38</v>
      </c>
      <c r="AX382" s="14" t="s">
        <v>76</v>
      </c>
      <c r="AY382" s="255" t="s">
        <v>214</v>
      </c>
    </row>
    <row r="383" s="14" customFormat="1">
      <c r="A383" s="14"/>
      <c r="B383" s="245"/>
      <c r="C383" s="246"/>
      <c r="D383" s="236" t="s">
        <v>225</v>
      </c>
      <c r="E383" s="247" t="s">
        <v>32</v>
      </c>
      <c r="F383" s="248" t="s">
        <v>1864</v>
      </c>
      <c r="G383" s="246"/>
      <c r="H383" s="249">
        <v>10.199999999999999</v>
      </c>
      <c r="I383" s="250"/>
      <c r="J383" s="246"/>
      <c r="K383" s="246"/>
      <c r="L383" s="251"/>
      <c r="M383" s="252"/>
      <c r="N383" s="253"/>
      <c r="O383" s="253"/>
      <c r="P383" s="253"/>
      <c r="Q383" s="253"/>
      <c r="R383" s="253"/>
      <c r="S383" s="253"/>
      <c r="T383" s="254"/>
      <c r="U383" s="14"/>
      <c r="V383" s="14"/>
      <c r="W383" s="14"/>
      <c r="X383" s="14"/>
      <c r="Y383" s="14"/>
      <c r="Z383" s="14"/>
      <c r="AA383" s="14"/>
      <c r="AB383" s="14"/>
      <c r="AC383" s="14"/>
      <c r="AD383" s="14"/>
      <c r="AE383" s="14"/>
      <c r="AT383" s="255" t="s">
        <v>225</v>
      </c>
      <c r="AU383" s="255" t="s">
        <v>85</v>
      </c>
      <c r="AV383" s="14" t="s">
        <v>85</v>
      </c>
      <c r="AW383" s="14" t="s">
        <v>38</v>
      </c>
      <c r="AX383" s="14" t="s">
        <v>76</v>
      </c>
      <c r="AY383" s="255" t="s">
        <v>214</v>
      </c>
    </row>
    <row r="384" s="14" customFormat="1">
      <c r="A384" s="14"/>
      <c r="B384" s="245"/>
      <c r="C384" s="246"/>
      <c r="D384" s="236" t="s">
        <v>225</v>
      </c>
      <c r="E384" s="247" t="s">
        <v>32</v>
      </c>
      <c r="F384" s="248" t="s">
        <v>1865</v>
      </c>
      <c r="G384" s="246"/>
      <c r="H384" s="249">
        <v>8.9000000000000004</v>
      </c>
      <c r="I384" s="250"/>
      <c r="J384" s="246"/>
      <c r="K384" s="246"/>
      <c r="L384" s="251"/>
      <c r="M384" s="252"/>
      <c r="N384" s="253"/>
      <c r="O384" s="253"/>
      <c r="P384" s="253"/>
      <c r="Q384" s="253"/>
      <c r="R384" s="253"/>
      <c r="S384" s="253"/>
      <c r="T384" s="254"/>
      <c r="U384" s="14"/>
      <c r="V384" s="14"/>
      <c r="W384" s="14"/>
      <c r="X384" s="14"/>
      <c r="Y384" s="14"/>
      <c r="Z384" s="14"/>
      <c r="AA384" s="14"/>
      <c r="AB384" s="14"/>
      <c r="AC384" s="14"/>
      <c r="AD384" s="14"/>
      <c r="AE384" s="14"/>
      <c r="AT384" s="255" t="s">
        <v>225</v>
      </c>
      <c r="AU384" s="255" t="s">
        <v>85</v>
      </c>
      <c r="AV384" s="14" t="s">
        <v>85</v>
      </c>
      <c r="AW384" s="14" t="s">
        <v>38</v>
      </c>
      <c r="AX384" s="14" t="s">
        <v>76</v>
      </c>
      <c r="AY384" s="255" t="s">
        <v>214</v>
      </c>
    </row>
    <row r="385" s="14" customFormat="1">
      <c r="A385" s="14"/>
      <c r="B385" s="245"/>
      <c r="C385" s="246"/>
      <c r="D385" s="236" t="s">
        <v>225</v>
      </c>
      <c r="E385" s="247" t="s">
        <v>32</v>
      </c>
      <c r="F385" s="248" t="s">
        <v>1866</v>
      </c>
      <c r="G385" s="246"/>
      <c r="H385" s="249">
        <v>20</v>
      </c>
      <c r="I385" s="250"/>
      <c r="J385" s="246"/>
      <c r="K385" s="246"/>
      <c r="L385" s="251"/>
      <c r="M385" s="252"/>
      <c r="N385" s="253"/>
      <c r="O385" s="253"/>
      <c r="P385" s="253"/>
      <c r="Q385" s="253"/>
      <c r="R385" s="253"/>
      <c r="S385" s="253"/>
      <c r="T385" s="254"/>
      <c r="U385" s="14"/>
      <c r="V385" s="14"/>
      <c r="W385" s="14"/>
      <c r="X385" s="14"/>
      <c r="Y385" s="14"/>
      <c r="Z385" s="14"/>
      <c r="AA385" s="14"/>
      <c r="AB385" s="14"/>
      <c r="AC385" s="14"/>
      <c r="AD385" s="14"/>
      <c r="AE385" s="14"/>
      <c r="AT385" s="255" t="s">
        <v>225</v>
      </c>
      <c r="AU385" s="255" t="s">
        <v>85</v>
      </c>
      <c r="AV385" s="14" t="s">
        <v>85</v>
      </c>
      <c r="AW385" s="14" t="s">
        <v>38</v>
      </c>
      <c r="AX385" s="14" t="s">
        <v>76</v>
      </c>
      <c r="AY385" s="255" t="s">
        <v>214</v>
      </c>
    </row>
    <row r="386" s="14" customFormat="1">
      <c r="A386" s="14"/>
      <c r="B386" s="245"/>
      <c r="C386" s="246"/>
      <c r="D386" s="236" t="s">
        <v>225</v>
      </c>
      <c r="E386" s="247" t="s">
        <v>32</v>
      </c>
      <c r="F386" s="248" t="s">
        <v>1867</v>
      </c>
      <c r="G386" s="246"/>
      <c r="H386" s="249">
        <v>4.2000000000000002</v>
      </c>
      <c r="I386" s="250"/>
      <c r="J386" s="246"/>
      <c r="K386" s="246"/>
      <c r="L386" s="251"/>
      <c r="M386" s="252"/>
      <c r="N386" s="253"/>
      <c r="O386" s="253"/>
      <c r="P386" s="253"/>
      <c r="Q386" s="253"/>
      <c r="R386" s="253"/>
      <c r="S386" s="253"/>
      <c r="T386" s="254"/>
      <c r="U386" s="14"/>
      <c r="V386" s="14"/>
      <c r="W386" s="14"/>
      <c r="X386" s="14"/>
      <c r="Y386" s="14"/>
      <c r="Z386" s="14"/>
      <c r="AA386" s="14"/>
      <c r="AB386" s="14"/>
      <c r="AC386" s="14"/>
      <c r="AD386" s="14"/>
      <c r="AE386" s="14"/>
      <c r="AT386" s="255" t="s">
        <v>225</v>
      </c>
      <c r="AU386" s="255" t="s">
        <v>85</v>
      </c>
      <c r="AV386" s="14" t="s">
        <v>85</v>
      </c>
      <c r="AW386" s="14" t="s">
        <v>38</v>
      </c>
      <c r="AX386" s="14" t="s">
        <v>76</v>
      </c>
      <c r="AY386" s="255" t="s">
        <v>214</v>
      </c>
    </row>
    <row r="387" s="14" customFormat="1">
      <c r="A387" s="14"/>
      <c r="B387" s="245"/>
      <c r="C387" s="246"/>
      <c r="D387" s="236" t="s">
        <v>225</v>
      </c>
      <c r="E387" s="247" t="s">
        <v>32</v>
      </c>
      <c r="F387" s="248" t="s">
        <v>1868</v>
      </c>
      <c r="G387" s="246"/>
      <c r="H387" s="249">
        <v>22.219999999999999</v>
      </c>
      <c r="I387" s="250"/>
      <c r="J387" s="246"/>
      <c r="K387" s="246"/>
      <c r="L387" s="251"/>
      <c r="M387" s="252"/>
      <c r="N387" s="253"/>
      <c r="O387" s="253"/>
      <c r="P387" s="253"/>
      <c r="Q387" s="253"/>
      <c r="R387" s="253"/>
      <c r="S387" s="253"/>
      <c r="T387" s="254"/>
      <c r="U387" s="14"/>
      <c r="V387" s="14"/>
      <c r="W387" s="14"/>
      <c r="X387" s="14"/>
      <c r="Y387" s="14"/>
      <c r="Z387" s="14"/>
      <c r="AA387" s="14"/>
      <c r="AB387" s="14"/>
      <c r="AC387" s="14"/>
      <c r="AD387" s="14"/>
      <c r="AE387" s="14"/>
      <c r="AT387" s="255" t="s">
        <v>225</v>
      </c>
      <c r="AU387" s="255" t="s">
        <v>85</v>
      </c>
      <c r="AV387" s="14" t="s">
        <v>85</v>
      </c>
      <c r="AW387" s="14" t="s">
        <v>38</v>
      </c>
      <c r="AX387" s="14" t="s">
        <v>76</v>
      </c>
      <c r="AY387" s="255" t="s">
        <v>214</v>
      </c>
    </row>
    <row r="388" s="14" customFormat="1">
      <c r="A388" s="14"/>
      <c r="B388" s="245"/>
      <c r="C388" s="246"/>
      <c r="D388" s="236" t="s">
        <v>225</v>
      </c>
      <c r="E388" s="247" t="s">
        <v>32</v>
      </c>
      <c r="F388" s="248" t="s">
        <v>1869</v>
      </c>
      <c r="G388" s="246"/>
      <c r="H388" s="249">
        <v>21</v>
      </c>
      <c r="I388" s="250"/>
      <c r="J388" s="246"/>
      <c r="K388" s="246"/>
      <c r="L388" s="251"/>
      <c r="M388" s="252"/>
      <c r="N388" s="253"/>
      <c r="O388" s="253"/>
      <c r="P388" s="253"/>
      <c r="Q388" s="253"/>
      <c r="R388" s="253"/>
      <c r="S388" s="253"/>
      <c r="T388" s="254"/>
      <c r="U388" s="14"/>
      <c r="V388" s="14"/>
      <c r="W388" s="14"/>
      <c r="X388" s="14"/>
      <c r="Y388" s="14"/>
      <c r="Z388" s="14"/>
      <c r="AA388" s="14"/>
      <c r="AB388" s="14"/>
      <c r="AC388" s="14"/>
      <c r="AD388" s="14"/>
      <c r="AE388" s="14"/>
      <c r="AT388" s="255" t="s">
        <v>225</v>
      </c>
      <c r="AU388" s="255" t="s">
        <v>85</v>
      </c>
      <c r="AV388" s="14" t="s">
        <v>85</v>
      </c>
      <c r="AW388" s="14" t="s">
        <v>38</v>
      </c>
      <c r="AX388" s="14" t="s">
        <v>76</v>
      </c>
      <c r="AY388" s="255" t="s">
        <v>214</v>
      </c>
    </row>
    <row r="389" s="14" customFormat="1">
      <c r="A389" s="14"/>
      <c r="B389" s="245"/>
      <c r="C389" s="246"/>
      <c r="D389" s="236" t="s">
        <v>225</v>
      </c>
      <c r="E389" s="247" t="s">
        <v>32</v>
      </c>
      <c r="F389" s="248" t="s">
        <v>1870</v>
      </c>
      <c r="G389" s="246"/>
      <c r="H389" s="249">
        <v>18.899999999999999</v>
      </c>
      <c r="I389" s="250"/>
      <c r="J389" s="246"/>
      <c r="K389" s="246"/>
      <c r="L389" s="251"/>
      <c r="M389" s="252"/>
      <c r="N389" s="253"/>
      <c r="O389" s="253"/>
      <c r="P389" s="253"/>
      <c r="Q389" s="253"/>
      <c r="R389" s="253"/>
      <c r="S389" s="253"/>
      <c r="T389" s="254"/>
      <c r="U389" s="14"/>
      <c r="V389" s="14"/>
      <c r="W389" s="14"/>
      <c r="X389" s="14"/>
      <c r="Y389" s="14"/>
      <c r="Z389" s="14"/>
      <c r="AA389" s="14"/>
      <c r="AB389" s="14"/>
      <c r="AC389" s="14"/>
      <c r="AD389" s="14"/>
      <c r="AE389" s="14"/>
      <c r="AT389" s="255" t="s">
        <v>225</v>
      </c>
      <c r="AU389" s="255" t="s">
        <v>85</v>
      </c>
      <c r="AV389" s="14" t="s">
        <v>85</v>
      </c>
      <c r="AW389" s="14" t="s">
        <v>38</v>
      </c>
      <c r="AX389" s="14" t="s">
        <v>76</v>
      </c>
      <c r="AY389" s="255" t="s">
        <v>214</v>
      </c>
    </row>
    <row r="390" s="14" customFormat="1">
      <c r="A390" s="14"/>
      <c r="B390" s="245"/>
      <c r="C390" s="246"/>
      <c r="D390" s="236" t="s">
        <v>225</v>
      </c>
      <c r="E390" s="247" t="s">
        <v>32</v>
      </c>
      <c r="F390" s="248" t="s">
        <v>1871</v>
      </c>
      <c r="G390" s="246"/>
      <c r="H390" s="249">
        <v>4.1399999999999997</v>
      </c>
      <c r="I390" s="250"/>
      <c r="J390" s="246"/>
      <c r="K390" s="246"/>
      <c r="L390" s="251"/>
      <c r="M390" s="252"/>
      <c r="N390" s="253"/>
      <c r="O390" s="253"/>
      <c r="P390" s="253"/>
      <c r="Q390" s="253"/>
      <c r="R390" s="253"/>
      <c r="S390" s="253"/>
      <c r="T390" s="254"/>
      <c r="U390" s="14"/>
      <c r="V390" s="14"/>
      <c r="W390" s="14"/>
      <c r="X390" s="14"/>
      <c r="Y390" s="14"/>
      <c r="Z390" s="14"/>
      <c r="AA390" s="14"/>
      <c r="AB390" s="14"/>
      <c r="AC390" s="14"/>
      <c r="AD390" s="14"/>
      <c r="AE390" s="14"/>
      <c r="AT390" s="255" t="s">
        <v>225</v>
      </c>
      <c r="AU390" s="255" t="s">
        <v>85</v>
      </c>
      <c r="AV390" s="14" t="s">
        <v>85</v>
      </c>
      <c r="AW390" s="14" t="s">
        <v>38</v>
      </c>
      <c r="AX390" s="14" t="s">
        <v>76</v>
      </c>
      <c r="AY390" s="255" t="s">
        <v>214</v>
      </c>
    </row>
    <row r="391" s="14" customFormat="1">
      <c r="A391" s="14"/>
      <c r="B391" s="245"/>
      <c r="C391" s="246"/>
      <c r="D391" s="236" t="s">
        <v>225</v>
      </c>
      <c r="E391" s="247" t="s">
        <v>32</v>
      </c>
      <c r="F391" s="248" t="s">
        <v>1872</v>
      </c>
      <c r="G391" s="246"/>
      <c r="H391" s="249">
        <v>9.6799999999999997</v>
      </c>
      <c r="I391" s="250"/>
      <c r="J391" s="246"/>
      <c r="K391" s="246"/>
      <c r="L391" s="251"/>
      <c r="M391" s="252"/>
      <c r="N391" s="253"/>
      <c r="O391" s="253"/>
      <c r="P391" s="253"/>
      <c r="Q391" s="253"/>
      <c r="R391" s="253"/>
      <c r="S391" s="253"/>
      <c r="T391" s="254"/>
      <c r="U391" s="14"/>
      <c r="V391" s="14"/>
      <c r="W391" s="14"/>
      <c r="X391" s="14"/>
      <c r="Y391" s="14"/>
      <c r="Z391" s="14"/>
      <c r="AA391" s="14"/>
      <c r="AB391" s="14"/>
      <c r="AC391" s="14"/>
      <c r="AD391" s="14"/>
      <c r="AE391" s="14"/>
      <c r="AT391" s="255" t="s">
        <v>225</v>
      </c>
      <c r="AU391" s="255" t="s">
        <v>85</v>
      </c>
      <c r="AV391" s="14" t="s">
        <v>85</v>
      </c>
      <c r="AW391" s="14" t="s">
        <v>38</v>
      </c>
      <c r="AX391" s="14" t="s">
        <v>76</v>
      </c>
      <c r="AY391" s="255" t="s">
        <v>214</v>
      </c>
    </row>
    <row r="392" s="14" customFormat="1">
      <c r="A392" s="14"/>
      <c r="B392" s="245"/>
      <c r="C392" s="246"/>
      <c r="D392" s="236" t="s">
        <v>225</v>
      </c>
      <c r="E392" s="247" t="s">
        <v>32</v>
      </c>
      <c r="F392" s="248" t="s">
        <v>1873</v>
      </c>
      <c r="G392" s="246"/>
      <c r="H392" s="249">
        <v>6.0599999999999996</v>
      </c>
      <c r="I392" s="250"/>
      <c r="J392" s="246"/>
      <c r="K392" s="246"/>
      <c r="L392" s="251"/>
      <c r="M392" s="252"/>
      <c r="N392" s="253"/>
      <c r="O392" s="253"/>
      <c r="P392" s="253"/>
      <c r="Q392" s="253"/>
      <c r="R392" s="253"/>
      <c r="S392" s="253"/>
      <c r="T392" s="254"/>
      <c r="U392" s="14"/>
      <c r="V392" s="14"/>
      <c r="W392" s="14"/>
      <c r="X392" s="14"/>
      <c r="Y392" s="14"/>
      <c r="Z392" s="14"/>
      <c r="AA392" s="14"/>
      <c r="AB392" s="14"/>
      <c r="AC392" s="14"/>
      <c r="AD392" s="14"/>
      <c r="AE392" s="14"/>
      <c r="AT392" s="255" t="s">
        <v>225</v>
      </c>
      <c r="AU392" s="255" t="s">
        <v>85</v>
      </c>
      <c r="AV392" s="14" t="s">
        <v>85</v>
      </c>
      <c r="AW392" s="14" t="s">
        <v>38</v>
      </c>
      <c r="AX392" s="14" t="s">
        <v>76</v>
      </c>
      <c r="AY392" s="255" t="s">
        <v>214</v>
      </c>
    </row>
    <row r="393" s="14" customFormat="1">
      <c r="A393" s="14"/>
      <c r="B393" s="245"/>
      <c r="C393" s="246"/>
      <c r="D393" s="236" t="s">
        <v>225</v>
      </c>
      <c r="E393" s="247" t="s">
        <v>32</v>
      </c>
      <c r="F393" s="248" t="s">
        <v>1874</v>
      </c>
      <c r="G393" s="246"/>
      <c r="H393" s="249">
        <v>11.640000000000001</v>
      </c>
      <c r="I393" s="250"/>
      <c r="J393" s="246"/>
      <c r="K393" s="246"/>
      <c r="L393" s="251"/>
      <c r="M393" s="252"/>
      <c r="N393" s="253"/>
      <c r="O393" s="253"/>
      <c r="P393" s="253"/>
      <c r="Q393" s="253"/>
      <c r="R393" s="253"/>
      <c r="S393" s="253"/>
      <c r="T393" s="254"/>
      <c r="U393" s="14"/>
      <c r="V393" s="14"/>
      <c r="W393" s="14"/>
      <c r="X393" s="14"/>
      <c r="Y393" s="14"/>
      <c r="Z393" s="14"/>
      <c r="AA393" s="14"/>
      <c r="AB393" s="14"/>
      <c r="AC393" s="14"/>
      <c r="AD393" s="14"/>
      <c r="AE393" s="14"/>
      <c r="AT393" s="255" t="s">
        <v>225</v>
      </c>
      <c r="AU393" s="255" t="s">
        <v>85</v>
      </c>
      <c r="AV393" s="14" t="s">
        <v>85</v>
      </c>
      <c r="AW393" s="14" t="s">
        <v>38</v>
      </c>
      <c r="AX393" s="14" t="s">
        <v>76</v>
      </c>
      <c r="AY393" s="255" t="s">
        <v>214</v>
      </c>
    </row>
    <row r="394" s="15" customFormat="1">
      <c r="A394" s="15"/>
      <c r="B394" s="256"/>
      <c r="C394" s="257"/>
      <c r="D394" s="236" t="s">
        <v>225</v>
      </c>
      <c r="E394" s="258" t="s">
        <v>32</v>
      </c>
      <c r="F394" s="259" t="s">
        <v>256</v>
      </c>
      <c r="G394" s="257"/>
      <c r="H394" s="260">
        <v>145.66</v>
      </c>
      <c r="I394" s="261"/>
      <c r="J394" s="257"/>
      <c r="K394" s="257"/>
      <c r="L394" s="262"/>
      <c r="M394" s="263"/>
      <c r="N394" s="264"/>
      <c r="O394" s="264"/>
      <c r="P394" s="264"/>
      <c r="Q394" s="264"/>
      <c r="R394" s="264"/>
      <c r="S394" s="264"/>
      <c r="T394" s="265"/>
      <c r="U394" s="15"/>
      <c r="V394" s="15"/>
      <c r="W394" s="15"/>
      <c r="X394" s="15"/>
      <c r="Y394" s="15"/>
      <c r="Z394" s="15"/>
      <c r="AA394" s="15"/>
      <c r="AB394" s="15"/>
      <c r="AC394" s="15"/>
      <c r="AD394" s="15"/>
      <c r="AE394" s="15"/>
      <c r="AT394" s="266" t="s">
        <v>225</v>
      </c>
      <c r="AU394" s="266" t="s">
        <v>85</v>
      </c>
      <c r="AV394" s="15" t="s">
        <v>215</v>
      </c>
      <c r="AW394" s="15" t="s">
        <v>38</v>
      </c>
      <c r="AX394" s="15" t="s">
        <v>83</v>
      </c>
      <c r="AY394" s="266" t="s">
        <v>214</v>
      </c>
    </row>
    <row r="395" s="2" customFormat="1" ht="62.7" customHeight="1">
      <c r="A395" s="42"/>
      <c r="B395" s="43"/>
      <c r="C395" s="216" t="s">
        <v>441</v>
      </c>
      <c r="D395" s="216" t="s">
        <v>217</v>
      </c>
      <c r="E395" s="217" t="s">
        <v>1875</v>
      </c>
      <c r="F395" s="218" t="s">
        <v>1876</v>
      </c>
      <c r="G395" s="219" t="s">
        <v>327</v>
      </c>
      <c r="H395" s="220">
        <v>23</v>
      </c>
      <c r="I395" s="221"/>
      <c r="J395" s="222">
        <f>ROUND(I395*H395,2)</f>
        <v>0</v>
      </c>
      <c r="K395" s="218" t="s">
        <v>221</v>
      </c>
      <c r="L395" s="48"/>
      <c r="M395" s="223" t="s">
        <v>32</v>
      </c>
      <c r="N395" s="224" t="s">
        <v>47</v>
      </c>
      <c r="O395" s="88"/>
      <c r="P395" s="225">
        <f>O395*H395</f>
        <v>0</v>
      </c>
      <c r="Q395" s="225">
        <v>0.00025000000000000001</v>
      </c>
      <c r="R395" s="225">
        <f>Q395*H395</f>
        <v>0.0057499999999999999</v>
      </c>
      <c r="S395" s="225">
        <v>0</v>
      </c>
      <c r="T395" s="226">
        <f>S395*H395</f>
        <v>0</v>
      </c>
      <c r="U395" s="42"/>
      <c r="V395" s="42"/>
      <c r="W395" s="42"/>
      <c r="X395" s="42"/>
      <c r="Y395" s="42"/>
      <c r="Z395" s="42"/>
      <c r="AA395" s="42"/>
      <c r="AB395" s="42"/>
      <c r="AC395" s="42"/>
      <c r="AD395" s="42"/>
      <c r="AE395" s="42"/>
      <c r="AR395" s="227" t="s">
        <v>334</v>
      </c>
      <c r="AT395" s="227" t="s">
        <v>217</v>
      </c>
      <c r="AU395" s="227" t="s">
        <v>85</v>
      </c>
      <c r="AY395" s="20" t="s">
        <v>214</v>
      </c>
      <c r="BE395" s="228">
        <f>IF(N395="základní",J395,0)</f>
        <v>0</v>
      </c>
      <c r="BF395" s="228">
        <f>IF(N395="snížená",J395,0)</f>
        <v>0</v>
      </c>
      <c r="BG395" s="228">
        <f>IF(N395="zákl. přenesená",J395,0)</f>
        <v>0</v>
      </c>
      <c r="BH395" s="228">
        <f>IF(N395="sníž. přenesená",J395,0)</f>
        <v>0</v>
      </c>
      <c r="BI395" s="228">
        <f>IF(N395="nulová",J395,0)</f>
        <v>0</v>
      </c>
      <c r="BJ395" s="20" t="s">
        <v>83</v>
      </c>
      <c r="BK395" s="228">
        <f>ROUND(I395*H395,2)</f>
        <v>0</v>
      </c>
      <c r="BL395" s="20" t="s">
        <v>334</v>
      </c>
      <c r="BM395" s="227" t="s">
        <v>1877</v>
      </c>
    </row>
    <row r="396" s="2" customFormat="1">
      <c r="A396" s="42"/>
      <c r="B396" s="43"/>
      <c r="C396" s="44"/>
      <c r="D396" s="229" t="s">
        <v>223</v>
      </c>
      <c r="E396" s="44"/>
      <c r="F396" s="230" t="s">
        <v>1878</v>
      </c>
      <c r="G396" s="44"/>
      <c r="H396" s="44"/>
      <c r="I396" s="231"/>
      <c r="J396" s="44"/>
      <c r="K396" s="44"/>
      <c r="L396" s="48"/>
      <c r="M396" s="232"/>
      <c r="N396" s="233"/>
      <c r="O396" s="88"/>
      <c r="P396" s="88"/>
      <c r="Q396" s="88"/>
      <c r="R396" s="88"/>
      <c r="S396" s="88"/>
      <c r="T396" s="89"/>
      <c r="U396" s="42"/>
      <c r="V396" s="42"/>
      <c r="W396" s="42"/>
      <c r="X396" s="42"/>
      <c r="Y396" s="42"/>
      <c r="Z396" s="42"/>
      <c r="AA396" s="42"/>
      <c r="AB396" s="42"/>
      <c r="AC396" s="42"/>
      <c r="AD396" s="42"/>
      <c r="AE396" s="42"/>
      <c r="AT396" s="20" t="s">
        <v>223</v>
      </c>
      <c r="AU396" s="20" t="s">
        <v>85</v>
      </c>
    </row>
    <row r="397" s="13" customFormat="1">
      <c r="A397" s="13"/>
      <c r="B397" s="234"/>
      <c r="C397" s="235"/>
      <c r="D397" s="236" t="s">
        <v>225</v>
      </c>
      <c r="E397" s="237" t="s">
        <v>32</v>
      </c>
      <c r="F397" s="238" t="s">
        <v>1879</v>
      </c>
      <c r="G397" s="235"/>
      <c r="H397" s="237" t="s">
        <v>32</v>
      </c>
      <c r="I397" s="239"/>
      <c r="J397" s="235"/>
      <c r="K397" s="235"/>
      <c r="L397" s="240"/>
      <c r="M397" s="241"/>
      <c r="N397" s="242"/>
      <c r="O397" s="242"/>
      <c r="P397" s="242"/>
      <c r="Q397" s="242"/>
      <c r="R397" s="242"/>
      <c r="S397" s="242"/>
      <c r="T397" s="243"/>
      <c r="U397" s="13"/>
      <c r="V397" s="13"/>
      <c r="W397" s="13"/>
      <c r="X397" s="13"/>
      <c r="Y397" s="13"/>
      <c r="Z397" s="13"/>
      <c r="AA397" s="13"/>
      <c r="AB397" s="13"/>
      <c r="AC397" s="13"/>
      <c r="AD397" s="13"/>
      <c r="AE397" s="13"/>
      <c r="AT397" s="244" t="s">
        <v>225</v>
      </c>
      <c r="AU397" s="244" t="s">
        <v>85</v>
      </c>
      <c r="AV397" s="13" t="s">
        <v>83</v>
      </c>
      <c r="AW397" s="13" t="s">
        <v>38</v>
      </c>
      <c r="AX397" s="13" t="s">
        <v>76</v>
      </c>
      <c r="AY397" s="244" t="s">
        <v>214</v>
      </c>
    </row>
    <row r="398" s="14" customFormat="1">
      <c r="A398" s="14"/>
      <c r="B398" s="245"/>
      <c r="C398" s="246"/>
      <c r="D398" s="236" t="s">
        <v>225</v>
      </c>
      <c r="E398" s="247" t="s">
        <v>32</v>
      </c>
      <c r="F398" s="248" t="s">
        <v>1880</v>
      </c>
      <c r="G398" s="246"/>
      <c r="H398" s="249">
        <v>23</v>
      </c>
      <c r="I398" s="250"/>
      <c r="J398" s="246"/>
      <c r="K398" s="246"/>
      <c r="L398" s="251"/>
      <c r="M398" s="252"/>
      <c r="N398" s="253"/>
      <c r="O398" s="253"/>
      <c r="P398" s="253"/>
      <c r="Q398" s="253"/>
      <c r="R398" s="253"/>
      <c r="S398" s="253"/>
      <c r="T398" s="254"/>
      <c r="U398" s="14"/>
      <c r="V398" s="14"/>
      <c r="W398" s="14"/>
      <c r="X398" s="14"/>
      <c r="Y398" s="14"/>
      <c r="Z398" s="14"/>
      <c r="AA398" s="14"/>
      <c r="AB398" s="14"/>
      <c r="AC398" s="14"/>
      <c r="AD398" s="14"/>
      <c r="AE398" s="14"/>
      <c r="AT398" s="255" t="s">
        <v>225</v>
      </c>
      <c r="AU398" s="255" t="s">
        <v>85</v>
      </c>
      <c r="AV398" s="14" t="s">
        <v>85</v>
      </c>
      <c r="AW398" s="14" t="s">
        <v>38</v>
      </c>
      <c r="AX398" s="14" t="s">
        <v>83</v>
      </c>
      <c r="AY398" s="255" t="s">
        <v>214</v>
      </c>
    </row>
    <row r="399" s="2" customFormat="1" ht="33" customHeight="1">
      <c r="A399" s="42"/>
      <c r="B399" s="43"/>
      <c r="C399" s="268" t="s">
        <v>448</v>
      </c>
      <c r="D399" s="268" t="s">
        <v>302</v>
      </c>
      <c r="E399" s="269" t="s">
        <v>1881</v>
      </c>
      <c r="F399" s="270" t="s">
        <v>1882</v>
      </c>
      <c r="G399" s="271" t="s">
        <v>327</v>
      </c>
      <c r="H399" s="272">
        <v>23</v>
      </c>
      <c r="I399" s="273"/>
      <c r="J399" s="274">
        <f>ROUND(I399*H399,2)</f>
        <v>0</v>
      </c>
      <c r="K399" s="270" t="s">
        <v>221</v>
      </c>
      <c r="L399" s="275"/>
      <c r="M399" s="276" t="s">
        <v>32</v>
      </c>
      <c r="N399" s="277" t="s">
        <v>47</v>
      </c>
      <c r="O399" s="88"/>
      <c r="P399" s="225">
        <f>O399*H399</f>
        <v>0</v>
      </c>
      <c r="Q399" s="225">
        <v>0.06216</v>
      </c>
      <c r="R399" s="225">
        <f>Q399*H399</f>
        <v>1.4296800000000001</v>
      </c>
      <c r="S399" s="225">
        <v>0</v>
      </c>
      <c r="T399" s="226">
        <f>S399*H399</f>
        <v>0</v>
      </c>
      <c r="U399" s="42"/>
      <c r="V399" s="42"/>
      <c r="W399" s="42"/>
      <c r="X399" s="42"/>
      <c r="Y399" s="42"/>
      <c r="Z399" s="42"/>
      <c r="AA399" s="42"/>
      <c r="AB399" s="42"/>
      <c r="AC399" s="42"/>
      <c r="AD399" s="42"/>
      <c r="AE399" s="42"/>
      <c r="AR399" s="227" t="s">
        <v>426</v>
      </c>
      <c r="AT399" s="227" t="s">
        <v>302</v>
      </c>
      <c r="AU399" s="227" t="s">
        <v>85</v>
      </c>
      <c r="AY399" s="20" t="s">
        <v>214</v>
      </c>
      <c r="BE399" s="228">
        <f>IF(N399="základní",J399,0)</f>
        <v>0</v>
      </c>
      <c r="BF399" s="228">
        <f>IF(N399="snížená",J399,0)</f>
        <v>0</v>
      </c>
      <c r="BG399" s="228">
        <f>IF(N399="zákl. přenesená",J399,0)</f>
        <v>0</v>
      </c>
      <c r="BH399" s="228">
        <f>IF(N399="sníž. přenesená",J399,0)</f>
        <v>0</v>
      </c>
      <c r="BI399" s="228">
        <f>IF(N399="nulová",J399,0)</f>
        <v>0</v>
      </c>
      <c r="BJ399" s="20" t="s">
        <v>83</v>
      </c>
      <c r="BK399" s="228">
        <f>ROUND(I399*H399,2)</f>
        <v>0</v>
      </c>
      <c r="BL399" s="20" t="s">
        <v>334</v>
      </c>
      <c r="BM399" s="227" t="s">
        <v>1883</v>
      </c>
    </row>
    <row r="400" s="2" customFormat="1">
      <c r="A400" s="42"/>
      <c r="B400" s="43"/>
      <c r="C400" s="44"/>
      <c r="D400" s="236" t="s">
        <v>283</v>
      </c>
      <c r="E400" s="44"/>
      <c r="F400" s="267" t="s">
        <v>1884</v>
      </c>
      <c r="G400" s="44"/>
      <c r="H400" s="44"/>
      <c r="I400" s="231"/>
      <c r="J400" s="44"/>
      <c r="K400" s="44"/>
      <c r="L400" s="48"/>
      <c r="M400" s="232"/>
      <c r="N400" s="233"/>
      <c r="O400" s="88"/>
      <c r="P400" s="88"/>
      <c r="Q400" s="88"/>
      <c r="R400" s="88"/>
      <c r="S400" s="88"/>
      <c r="T400" s="89"/>
      <c r="U400" s="42"/>
      <c r="V400" s="42"/>
      <c r="W400" s="42"/>
      <c r="X400" s="42"/>
      <c r="Y400" s="42"/>
      <c r="Z400" s="42"/>
      <c r="AA400" s="42"/>
      <c r="AB400" s="42"/>
      <c r="AC400" s="42"/>
      <c r="AD400" s="42"/>
      <c r="AE400" s="42"/>
      <c r="AT400" s="20" t="s">
        <v>283</v>
      </c>
      <c r="AU400" s="20" t="s">
        <v>85</v>
      </c>
    </row>
    <row r="401" s="2" customFormat="1" ht="21.75" customHeight="1">
      <c r="A401" s="42"/>
      <c r="B401" s="43"/>
      <c r="C401" s="268" t="s">
        <v>453</v>
      </c>
      <c r="D401" s="268" t="s">
        <v>302</v>
      </c>
      <c r="E401" s="269" t="s">
        <v>1885</v>
      </c>
      <c r="F401" s="270" t="s">
        <v>1886</v>
      </c>
      <c r="G401" s="271" t="s">
        <v>327</v>
      </c>
      <c r="H401" s="272">
        <v>23</v>
      </c>
      <c r="I401" s="273"/>
      <c r="J401" s="274">
        <f>ROUND(I401*H401,2)</f>
        <v>0</v>
      </c>
      <c r="K401" s="270" t="s">
        <v>221</v>
      </c>
      <c r="L401" s="275"/>
      <c r="M401" s="276" t="s">
        <v>32</v>
      </c>
      <c r="N401" s="277" t="s">
        <v>47</v>
      </c>
      <c r="O401" s="88"/>
      <c r="P401" s="225">
        <f>O401*H401</f>
        <v>0</v>
      </c>
      <c r="Q401" s="225">
        <v>0.00092000000000000003</v>
      </c>
      <c r="R401" s="225">
        <f>Q401*H401</f>
        <v>0.021160000000000002</v>
      </c>
      <c r="S401" s="225">
        <v>0</v>
      </c>
      <c r="T401" s="226">
        <f>S401*H401</f>
        <v>0</v>
      </c>
      <c r="U401" s="42"/>
      <c r="V401" s="42"/>
      <c r="W401" s="42"/>
      <c r="X401" s="42"/>
      <c r="Y401" s="42"/>
      <c r="Z401" s="42"/>
      <c r="AA401" s="42"/>
      <c r="AB401" s="42"/>
      <c r="AC401" s="42"/>
      <c r="AD401" s="42"/>
      <c r="AE401" s="42"/>
      <c r="AR401" s="227" t="s">
        <v>426</v>
      </c>
      <c r="AT401" s="227" t="s">
        <v>302</v>
      </c>
      <c r="AU401" s="227" t="s">
        <v>85</v>
      </c>
      <c r="AY401" s="20" t="s">
        <v>214</v>
      </c>
      <c r="BE401" s="228">
        <f>IF(N401="základní",J401,0)</f>
        <v>0</v>
      </c>
      <c r="BF401" s="228">
        <f>IF(N401="snížená",J401,0)</f>
        <v>0</v>
      </c>
      <c r="BG401" s="228">
        <f>IF(N401="zákl. přenesená",J401,0)</f>
        <v>0</v>
      </c>
      <c r="BH401" s="228">
        <f>IF(N401="sníž. přenesená",J401,0)</f>
        <v>0</v>
      </c>
      <c r="BI401" s="228">
        <f>IF(N401="nulová",J401,0)</f>
        <v>0</v>
      </c>
      <c r="BJ401" s="20" t="s">
        <v>83</v>
      </c>
      <c r="BK401" s="228">
        <f>ROUND(I401*H401,2)</f>
        <v>0</v>
      </c>
      <c r="BL401" s="20" t="s">
        <v>334</v>
      </c>
      <c r="BM401" s="227" t="s">
        <v>1887</v>
      </c>
    </row>
    <row r="402" s="2" customFormat="1" ht="16.5" customHeight="1">
      <c r="A402" s="42"/>
      <c r="B402" s="43"/>
      <c r="C402" s="268" t="s">
        <v>459</v>
      </c>
      <c r="D402" s="268" t="s">
        <v>302</v>
      </c>
      <c r="E402" s="269" t="s">
        <v>1888</v>
      </c>
      <c r="F402" s="270" t="s">
        <v>1889</v>
      </c>
      <c r="G402" s="271" t="s">
        <v>1890</v>
      </c>
      <c r="H402" s="272">
        <v>23</v>
      </c>
      <c r="I402" s="273"/>
      <c r="J402" s="274">
        <f>ROUND(I402*H402,2)</f>
        <v>0</v>
      </c>
      <c r="K402" s="270" t="s">
        <v>221</v>
      </c>
      <c r="L402" s="275"/>
      <c r="M402" s="276" t="s">
        <v>32</v>
      </c>
      <c r="N402" s="277" t="s">
        <v>47</v>
      </c>
      <c r="O402" s="88"/>
      <c r="P402" s="225">
        <f>O402*H402</f>
        <v>0</v>
      </c>
      <c r="Q402" s="225">
        <v>0.0040000000000000001</v>
      </c>
      <c r="R402" s="225">
        <f>Q402*H402</f>
        <v>0.091999999999999998</v>
      </c>
      <c r="S402" s="225">
        <v>0</v>
      </c>
      <c r="T402" s="226">
        <f>S402*H402</f>
        <v>0</v>
      </c>
      <c r="U402" s="42"/>
      <c r="V402" s="42"/>
      <c r="W402" s="42"/>
      <c r="X402" s="42"/>
      <c r="Y402" s="42"/>
      <c r="Z402" s="42"/>
      <c r="AA402" s="42"/>
      <c r="AB402" s="42"/>
      <c r="AC402" s="42"/>
      <c r="AD402" s="42"/>
      <c r="AE402" s="42"/>
      <c r="AR402" s="227" t="s">
        <v>426</v>
      </c>
      <c r="AT402" s="227" t="s">
        <v>302</v>
      </c>
      <c r="AU402" s="227" t="s">
        <v>85</v>
      </c>
      <c r="AY402" s="20" t="s">
        <v>214</v>
      </c>
      <c r="BE402" s="228">
        <f>IF(N402="základní",J402,0)</f>
        <v>0</v>
      </c>
      <c r="BF402" s="228">
        <f>IF(N402="snížená",J402,0)</f>
        <v>0</v>
      </c>
      <c r="BG402" s="228">
        <f>IF(N402="zákl. přenesená",J402,0)</f>
        <v>0</v>
      </c>
      <c r="BH402" s="228">
        <f>IF(N402="sníž. přenesená",J402,0)</f>
        <v>0</v>
      </c>
      <c r="BI402" s="228">
        <f>IF(N402="nulová",J402,0)</f>
        <v>0</v>
      </c>
      <c r="BJ402" s="20" t="s">
        <v>83</v>
      </c>
      <c r="BK402" s="228">
        <f>ROUND(I402*H402,2)</f>
        <v>0</v>
      </c>
      <c r="BL402" s="20" t="s">
        <v>334</v>
      </c>
      <c r="BM402" s="227" t="s">
        <v>1891</v>
      </c>
    </row>
    <row r="403" s="2" customFormat="1" ht="24.15" customHeight="1">
      <c r="A403" s="42"/>
      <c r="B403" s="43"/>
      <c r="C403" s="268" t="s">
        <v>465</v>
      </c>
      <c r="D403" s="268" t="s">
        <v>302</v>
      </c>
      <c r="E403" s="269" t="s">
        <v>1892</v>
      </c>
      <c r="F403" s="270" t="s">
        <v>1893</v>
      </c>
      <c r="G403" s="271" t="s">
        <v>327</v>
      </c>
      <c r="H403" s="272">
        <v>23</v>
      </c>
      <c r="I403" s="273"/>
      <c r="J403" s="274">
        <f>ROUND(I403*H403,2)</f>
        <v>0</v>
      </c>
      <c r="K403" s="270" t="s">
        <v>221</v>
      </c>
      <c r="L403" s="275"/>
      <c r="M403" s="276" t="s">
        <v>32</v>
      </c>
      <c r="N403" s="277" t="s">
        <v>47</v>
      </c>
      <c r="O403" s="88"/>
      <c r="P403" s="225">
        <f>O403*H403</f>
        <v>0</v>
      </c>
      <c r="Q403" s="225">
        <v>0.0044999999999999997</v>
      </c>
      <c r="R403" s="225">
        <f>Q403*H403</f>
        <v>0.1035</v>
      </c>
      <c r="S403" s="225">
        <v>0</v>
      </c>
      <c r="T403" s="226">
        <f>S403*H403</f>
        <v>0</v>
      </c>
      <c r="U403" s="42"/>
      <c r="V403" s="42"/>
      <c r="W403" s="42"/>
      <c r="X403" s="42"/>
      <c r="Y403" s="42"/>
      <c r="Z403" s="42"/>
      <c r="AA403" s="42"/>
      <c r="AB403" s="42"/>
      <c r="AC403" s="42"/>
      <c r="AD403" s="42"/>
      <c r="AE403" s="42"/>
      <c r="AR403" s="227" t="s">
        <v>426</v>
      </c>
      <c r="AT403" s="227" t="s">
        <v>302</v>
      </c>
      <c r="AU403" s="227" t="s">
        <v>85</v>
      </c>
      <c r="AY403" s="20" t="s">
        <v>214</v>
      </c>
      <c r="BE403" s="228">
        <f>IF(N403="základní",J403,0)</f>
        <v>0</v>
      </c>
      <c r="BF403" s="228">
        <f>IF(N403="snížená",J403,0)</f>
        <v>0</v>
      </c>
      <c r="BG403" s="228">
        <f>IF(N403="zákl. přenesená",J403,0)</f>
        <v>0</v>
      </c>
      <c r="BH403" s="228">
        <f>IF(N403="sníž. přenesená",J403,0)</f>
        <v>0</v>
      </c>
      <c r="BI403" s="228">
        <f>IF(N403="nulová",J403,0)</f>
        <v>0</v>
      </c>
      <c r="BJ403" s="20" t="s">
        <v>83</v>
      </c>
      <c r="BK403" s="228">
        <f>ROUND(I403*H403,2)</f>
        <v>0</v>
      </c>
      <c r="BL403" s="20" t="s">
        <v>334</v>
      </c>
      <c r="BM403" s="227" t="s">
        <v>1894</v>
      </c>
    </row>
    <row r="404" s="2" customFormat="1" ht="16.5" customHeight="1">
      <c r="A404" s="42"/>
      <c r="B404" s="43"/>
      <c r="C404" s="268" t="s">
        <v>470</v>
      </c>
      <c r="D404" s="268" t="s">
        <v>302</v>
      </c>
      <c r="E404" s="269" t="s">
        <v>1895</v>
      </c>
      <c r="F404" s="270" t="s">
        <v>1896</v>
      </c>
      <c r="G404" s="271" t="s">
        <v>327</v>
      </c>
      <c r="H404" s="272">
        <v>6</v>
      </c>
      <c r="I404" s="273"/>
      <c r="J404" s="274">
        <f>ROUND(I404*H404,2)</f>
        <v>0</v>
      </c>
      <c r="K404" s="270" t="s">
        <v>32</v>
      </c>
      <c r="L404" s="275"/>
      <c r="M404" s="276" t="s">
        <v>32</v>
      </c>
      <c r="N404" s="277" t="s">
        <v>47</v>
      </c>
      <c r="O404" s="88"/>
      <c r="P404" s="225">
        <f>O404*H404</f>
        <v>0</v>
      </c>
      <c r="Q404" s="225">
        <v>0.0044999999999999997</v>
      </c>
      <c r="R404" s="225">
        <f>Q404*H404</f>
        <v>0.026999999999999996</v>
      </c>
      <c r="S404" s="225">
        <v>0</v>
      </c>
      <c r="T404" s="226">
        <f>S404*H404</f>
        <v>0</v>
      </c>
      <c r="U404" s="42"/>
      <c r="V404" s="42"/>
      <c r="W404" s="42"/>
      <c r="X404" s="42"/>
      <c r="Y404" s="42"/>
      <c r="Z404" s="42"/>
      <c r="AA404" s="42"/>
      <c r="AB404" s="42"/>
      <c r="AC404" s="42"/>
      <c r="AD404" s="42"/>
      <c r="AE404" s="42"/>
      <c r="AR404" s="227" t="s">
        <v>426</v>
      </c>
      <c r="AT404" s="227" t="s">
        <v>302</v>
      </c>
      <c r="AU404" s="227" t="s">
        <v>85</v>
      </c>
      <c r="AY404" s="20" t="s">
        <v>214</v>
      </c>
      <c r="BE404" s="228">
        <f>IF(N404="základní",J404,0)</f>
        <v>0</v>
      </c>
      <c r="BF404" s="228">
        <f>IF(N404="snížená",J404,0)</f>
        <v>0</v>
      </c>
      <c r="BG404" s="228">
        <f>IF(N404="zákl. přenesená",J404,0)</f>
        <v>0</v>
      </c>
      <c r="BH404" s="228">
        <f>IF(N404="sníž. přenesená",J404,0)</f>
        <v>0</v>
      </c>
      <c r="BI404" s="228">
        <f>IF(N404="nulová",J404,0)</f>
        <v>0</v>
      </c>
      <c r="BJ404" s="20" t="s">
        <v>83</v>
      </c>
      <c r="BK404" s="228">
        <f>ROUND(I404*H404,2)</f>
        <v>0</v>
      </c>
      <c r="BL404" s="20" t="s">
        <v>334</v>
      </c>
      <c r="BM404" s="227" t="s">
        <v>1897</v>
      </c>
    </row>
    <row r="405" s="2" customFormat="1" ht="24.15" customHeight="1">
      <c r="A405" s="42"/>
      <c r="B405" s="43"/>
      <c r="C405" s="268" t="s">
        <v>477</v>
      </c>
      <c r="D405" s="268" t="s">
        <v>302</v>
      </c>
      <c r="E405" s="269" t="s">
        <v>1898</v>
      </c>
      <c r="F405" s="270" t="s">
        <v>1899</v>
      </c>
      <c r="G405" s="271" t="s">
        <v>327</v>
      </c>
      <c r="H405" s="272">
        <v>11</v>
      </c>
      <c r="I405" s="273"/>
      <c r="J405" s="274">
        <f>ROUND(I405*H405,2)</f>
        <v>0</v>
      </c>
      <c r="K405" s="270" t="s">
        <v>221</v>
      </c>
      <c r="L405" s="275"/>
      <c r="M405" s="276" t="s">
        <v>32</v>
      </c>
      <c r="N405" s="277" t="s">
        <v>47</v>
      </c>
      <c r="O405" s="88"/>
      <c r="P405" s="225">
        <f>O405*H405</f>
        <v>0</v>
      </c>
      <c r="Q405" s="225">
        <v>0.0044999999999999997</v>
      </c>
      <c r="R405" s="225">
        <f>Q405*H405</f>
        <v>0.049499999999999995</v>
      </c>
      <c r="S405" s="225">
        <v>0</v>
      </c>
      <c r="T405" s="226">
        <f>S405*H405</f>
        <v>0</v>
      </c>
      <c r="U405" s="42"/>
      <c r="V405" s="42"/>
      <c r="W405" s="42"/>
      <c r="X405" s="42"/>
      <c r="Y405" s="42"/>
      <c r="Z405" s="42"/>
      <c r="AA405" s="42"/>
      <c r="AB405" s="42"/>
      <c r="AC405" s="42"/>
      <c r="AD405" s="42"/>
      <c r="AE405" s="42"/>
      <c r="AR405" s="227" t="s">
        <v>426</v>
      </c>
      <c r="AT405" s="227" t="s">
        <v>302</v>
      </c>
      <c r="AU405" s="227" t="s">
        <v>85</v>
      </c>
      <c r="AY405" s="20" t="s">
        <v>214</v>
      </c>
      <c r="BE405" s="228">
        <f>IF(N405="základní",J405,0)</f>
        <v>0</v>
      </c>
      <c r="BF405" s="228">
        <f>IF(N405="snížená",J405,0)</f>
        <v>0</v>
      </c>
      <c r="BG405" s="228">
        <f>IF(N405="zákl. přenesená",J405,0)</f>
        <v>0</v>
      </c>
      <c r="BH405" s="228">
        <f>IF(N405="sníž. přenesená",J405,0)</f>
        <v>0</v>
      </c>
      <c r="BI405" s="228">
        <f>IF(N405="nulová",J405,0)</f>
        <v>0</v>
      </c>
      <c r="BJ405" s="20" t="s">
        <v>83</v>
      </c>
      <c r="BK405" s="228">
        <f>ROUND(I405*H405,2)</f>
        <v>0</v>
      </c>
      <c r="BL405" s="20" t="s">
        <v>334</v>
      </c>
      <c r="BM405" s="227" t="s">
        <v>1900</v>
      </c>
    </row>
    <row r="406" s="14" customFormat="1">
      <c r="A406" s="14"/>
      <c r="B406" s="245"/>
      <c r="C406" s="246"/>
      <c r="D406" s="236" t="s">
        <v>225</v>
      </c>
      <c r="E406" s="247" t="s">
        <v>32</v>
      </c>
      <c r="F406" s="248" t="s">
        <v>1901</v>
      </c>
      <c r="G406" s="246"/>
      <c r="H406" s="249">
        <v>2</v>
      </c>
      <c r="I406" s="250"/>
      <c r="J406" s="246"/>
      <c r="K406" s="246"/>
      <c r="L406" s="251"/>
      <c r="M406" s="252"/>
      <c r="N406" s="253"/>
      <c r="O406" s="253"/>
      <c r="P406" s="253"/>
      <c r="Q406" s="253"/>
      <c r="R406" s="253"/>
      <c r="S406" s="253"/>
      <c r="T406" s="254"/>
      <c r="U406" s="14"/>
      <c r="V406" s="14"/>
      <c r="W406" s="14"/>
      <c r="X406" s="14"/>
      <c r="Y406" s="14"/>
      <c r="Z406" s="14"/>
      <c r="AA406" s="14"/>
      <c r="AB406" s="14"/>
      <c r="AC406" s="14"/>
      <c r="AD406" s="14"/>
      <c r="AE406" s="14"/>
      <c r="AT406" s="255" t="s">
        <v>225</v>
      </c>
      <c r="AU406" s="255" t="s">
        <v>85</v>
      </c>
      <c r="AV406" s="14" t="s">
        <v>85</v>
      </c>
      <c r="AW406" s="14" t="s">
        <v>38</v>
      </c>
      <c r="AX406" s="14" t="s">
        <v>76</v>
      </c>
      <c r="AY406" s="255" t="s">
        <v>214</v>
      </c>
    </row>
    <row r="407" s="14" customFormat="1">
      <c r="A407" s="14"/>
      <c r="B407" s="245"/>
      <c r="C407" s="246"/>
      <c r="D407" s="236" t="s">
        <v>225</v>
      </c>
      <c r="E407" s="247" t="s">
        <v>32</v>
      </c>
      <c r="F407" s="248" t="s">
        <v>1902</v>
      </c>
      <c r="G407" s="246"/>
      <c r="H407" s="249">
        <v>7</v>
      </c>
      <c r="I407" s="250"/>
      <c r="J407" s="246"/>
      <c r="K407" s="246"/>
      <c r="L407" s="251"/>
      <c r="M407" s="252"/>
      <c r="N407" s="253"/>
      <c r="O407" s="253"/>
      <c r="P407" s="253"/>
      <c r="Q407" s="253"/>
      <c r="R407" s="253"/>
      <c r="S407" s="253"/>
      <c r="T407" s="254"/>
      <c r="U407" s="14"/>
      <c r="V407" s="14"/>
      <c r="W407" s="14"/>
      <c r="X407" s="14"/>
      <c r="Y407" s="14"/>
      <c r="Z407" s="14"/>
      <c r="AA407" s="14"/>
      <c r="AB407" s="14"/>
      <c r="AC407" s="14"/>
      <c r="AD407" s="14"/>
      <c r="AE407" s="14"/>
      <c r="AT407" s="255" t="s">
        <v>225</v>
      </c>
      <c r="AU407" s="255" t="s">
        <v>85</v>
      </c>
      <c r="AV407" s="14" t="s">
        <v>85</v>
      </c>
      <c r="AW407" s="14" t="s">
        <v>38</v>
      </c>
      <c r="AX407" s="14" t="s">
        <v>76</v>
      </c>
      <c r="AY407" s="255" t="s">
        <v>214</v>
      </c>
    </row>
    <row r="408" s="14" customFormat="1">
      <c r="A408" s="14"/>
      <c r="B408" s="245"/>
      <c r="C408" s="246"/>
      <c r="D408" s="236" t="s">
        <v>225</v>
      </c>
      <c r="E408" s="247" t="s">
        <v>32</v>
      </c>
      <c r="F408" s="248" t="s">
        <v>1903</v>
      </c>
      <c r="G408" s="246"/>
      <c r="H408" s="249">
        <v>2</v>
      </c>
      <c r="I408" s="250"/>
      <c r="J408" s="246"/>
      <c r="K408" s="246"/>
      <c r="L408" s="251"/>
      <c r="M408" s="252"/>
      <c r="N408" s="253"/>
      <c r="O408" s="253"/>
      <c r="P408" s="253"/>
      <c r="Q408" s="253"/>
      <c r="R408" s="253"/>
      <c r="S408" s="253"/>
      <c r="T408" s="254"/>
      <c r="U408" s="14"/>
      <c r="V408" s="14"/>
      <c r="W408" s="14"/>
      <c r="X408" s="14"/>
      <c r="Y408" s="14"/>
      <c r="Z408" s="14"/>
      <c r="AA408" s="14"/>
      <c r="AB408" s="14"/>
      <c r="AC408" s="14"/>
      <c r="AD408" s="14"/>
      <c r="AE408" s="14"/>
      <c r="AT408" s="255" t="s">
        <v>225</v>
      </c>
      <c r="AU408" s="255" t="s">
        <v>85</v>
      </c>
      <c r="AV408" s="14" t="s">
        <v>85</v>
      </c>
      <c r="AW408" s="14" t="s">
        <v>38</v>
      </c>
      <c r="AX408" s="14" t="s">
        <v>76</v>
      </c>
      <c r="AY408" s="255" t="s">
        <v>214</v>
      </c>
    </row>
    <row r="409" s="15" customFormat="1">
      <c r="A409" s="15"/>
      <c r="B409" s="256"/>
      <c r="C409" s="257"/>
      <c r="D409" s="236" t="s">
        <v>225</v>
      </c>
      <c r="E409" s="258" t="s">
        <v>32</v>
      </c>
      <c r="F409" s="259" t="s">
        <v>256</v>
      </c>
      <c r="G409" s="257"/>
      <c r="H409" s="260">
        <v>11</v>
      </c>
      <c r="I409" s="261"/>
      <c r="J409" s="257"/>
      <c r="K409" s="257"/>
      <c r="L409" s="262"/>
      <c r="M409" s="263"/>
      <c r="N409" s="264"/>
      <c r="O409" s="264"/>
      <c r="P409" s="264"/>
      <c r="Q409" s="264"/>
      <c r="R409" s="264"/>
      <c r="S409" s="264"/>
      <c r="T409" s="265"/>
      <c r="U409" s="15"/>
      <c r="V409" s="15"/>
      <c r="W409" s="15"/>
      <c r="X409" s="15"/>
      <c r="Y409" s="15"/>
      <c r="Z409" s="15"/>
      <c r="AA409" s="15"/>
      <c r="AB409" s="15"/>
      <c r="AC409" s="15"/>
      <c r="AD409" s="15"/>
      <c r="AE409" s="15"/>
      <c r="AT409" s="266" t="s">
        <v>225</v>
      </c>
      <c r="AU409" s="266" t="s">
        <v>85</v>
      </c>
      <c r="AV409" s="15" t="s">
        <v>215</v>
      </c>
      <c r="AW409" s="15" t="s">
        <v>38</v>
      </c>
      <c r="AX409" s="15" t="s">
        <v>83</v>
      </c>
      <c r="AY409" s="266" t="s">
        <v>214</v>
      </c>
    </row>
    <row r="410" s="2" customFormat="1" ht="24.15" customHeight="1">
      <c r="A410" s="42"/>
      <c r="B410" s="43"/>
      <c r="C410" s="268" t="s">
        <v>486</v>
      </c>
      <c r="D410" s="268" t="s">
        <v>302</v>
      </c>
      <c r="E410" s="269" t="s">
        <v>1904</v>
      </c>
      <c r="F410" s="270" t="s">
        <v>1905</v>
      </c>
      <c r="G410" s="271" t="s">
        <v>327</v>
      </c>
      <c r="H410" s="272">
        <v>12</v>
      </c>
      <c r="I410" s="273"/>
      <c r="J410" s="274">
        <f>ROUND(I410*H410,2)</f>
        <v>0</v>
      </c>
      <c r="K410" s="270" t="s">
        <v>221</v>
      </c>
      <c r="L410" s="275"/>
      <c r="M410" s="276" t="s">
        <v>32</v>
      </c>
      <c r="N410" s="277" t="s">
        <v>47</v>
      </c>
      <c r="O410" s="88"/>
      <c r="P410" s="225">
        <f>O410*H410</f>
        <v>0</v>
      </c>
      <c r="Q410" s="225">
        <v>0.0045999999999999999</v>
      </c>
      <c r="R410" s="225">
        <f>Q410*H410</f>
        <v>0.055199999999999999</v>
      </c>
      <c r="S410" s="225">
        <v>0</v>
      </c>
      <c r="T410" s="226">
        <f>S410*H410</f>
        <v>0</v>
      </c>
      <c r="U410" s="42"/>
      <c r="V410" s="42"/>
      <c r="W410" s="42"/>
      <c r="X410" s="42"/>
      <c r="Y410" s="42"/>
      <c r="Z410" s="42"/>
      <c r="AA410" s="42"/>
      <c r="AB410" s="42"/>
      <c r="AC410" s="42"/>
      <c r="AD410" s="42"/>
      <c r="AE410" s="42"/>
      <c r="AR410" s="227" t="s">
        <v>426</v>
      </c>
      <c r="AT410" s="227" t="s">
        <v>302</v>
      </c>
      <c r="AU410" s="227" t="s">
        <v>85</v>
      </c>
      <c r="AY410" s="20" t="s">
        <v>214</v>
      </c>
      <c r="BE410" s="228">
        <f>IF(N410="základní",J410,0)</f>
        <v>0</v>
      </c>
      <c r="BF410" s="228">
        <f>IF(N410="snížená",J410,0)</f>
        <v>0</v>
      </c>
      <c r="BG410" s="228">
        <f>IF(N410="zákl. přenesená",J410,0)</f>
        <v>0</v>
      </c>
      <c r="BH410" s="228">
        <f>IF(N410="sníž. přenesená",J410,0)</f>
        <v>0</v>
      </c>
      <c r="BI410" s="228">
        <f>IF(N410="nulová",J410,0)</f>
        <v>0</v>
      </c>
      <c r="BJ410" s="20" t="s">
        <v>83</v>
      </c>
      <c r="BK410" s="228">
        <f>ROUND(I410*H410,2)</f>
        <v>0</v>
      </c>
      <c r="BL410" s="20" t="s">
        <v>334</v>
      </c>
      <c r="BM410" s="227" t="s">
        <v>1906</v>
      </c>
    </row>
    <row r="411" s="14" customFormat="1">
      <c r="A411" s="14"/>
      <c r="B411" s="245"/>
      <c r="C411" s="246"/>
      <c r="D411" s="236" t="s">
        <v>225</v>
      </c>
      <c r="E411" s="247" t="s">
        <v>32</v>
      </c>
      <c r="F411" s="248" t="s">
        <v>1907</v>
      </c>
      <c r="G411" s="246"/>
      <c r="H411" s="249">
        <v>6</v>
      </c>
      <c r="I411" s="250"/>
      <c r="J411" s="246"/>
      <c r="K411" s="246"/>
      <c r="L411" s="251"/>
      <c r="M411" s="252"/>
      <c r="N411" s="253"/>
      <c r="O411" s="253"/>
      <c r="P411" s="253"/>
      <c r="Q411" s="253"/>
      <c r="R411" s="253"/>
      <c r="S411" s="253"/>
      <c r="T411" s="254"/>
      <c r="U411" s="14"/>
      <c r="V411" s="14"/>
      <c r="W411" s="14"/>
      <c r="X411" s="14"/>
      <c r="Y411" s="14"/>
      <c r="Z411" s="14"/>
      <c r="AA411" s="14"/>
      <c r="AB411" s="14"/>
      <c r="AC411" s="14"/>
      <c r="AD411" s="14"/>
      <c r="AE411" s="14"/>
      <c r="AT411" s="255" t="s">
        <v>225</v>
      </c>
      <c r="AU411" s="255" t="s">
        <v>85</v>
      </c>
      <c r="AV411" s="14" t="s">
        <v>85</v>
      </c>
      <c r="AW411" s="14" t="s">
        <v>38</v>
      </c>
      <c r="AX411" s="14" t="s">
        <v>76</v>
      </c>
      <c r="AY411" s="255" t="s">
        <v>214</v>
      </c>
    </row>
    <row r="412" s="14" customFormat="1">
      <c r="A412" s="14"/>
      <c r="B412" s="245"/>
      <c r="C412" s="246"/>
      <c r="D412" s="236" t="s">
        <v>225</v>
      </c>
      <c r="E412" s="247" t="s">
        <v>32</v>
      </c>
      <c r="F412" s="248" t="s">
        <v>1908</v>
      </c>
      <c r="G412" s="246"/>
      <c r="H412" s="249">
        <v>6</v>
      </c>
      <c r="I412" s="250"/>
      <c r="J412" s="246"/>
      <c r="K412" s="246"/>
      <c r="L412" s="251"/>
      <c r="M412" s="252"/>
      <c r="N412" s="253"/>
      <c r="O412" s="253"/>
      <c r="P412" s="253"/>
      <c r="Q412" s="253"/>
      <c r="R412" s="253"/>
      <c r="S412" s="253"/>
      <c r="T412" s="254"/>
      <c r="U412" s="14"/>
      <c r="V412" s="14"/>
      <c r="W412" s="14"/>
      <c r="X412" s="14"/>
      <c r="Y412" s="14"/>
      <c r="Z412" s="14"/>
      <c r="AA412" s="14"/>
      <c r="AB412" s="14"/>
      <c r="AC412" s="14"/>
      <c r="AD412" s="14"/>
      <c r="AE412" s="14"/>
      <c r="AT412" s="255" t="s">
        <v>225</v>
      </c>
      <c r="AU412" s="255" t="s">
        <v>85</v>
      </c>
      <c r="AV412" s="14" t="s">
        <v>85</v>
      </c>
      <c r="AW412" s="14" t="s">
        <v>38</v>
      </c>
      <c r="AX412" s="14" t="s">
        <v>76</v>
      </c>
      <c r="AY412" s="255" t="s">
        <v>214</v>
      </c>
    </row>
    <row r="413" s="15" customFormat="1">
      <c r="A413" s="15"/>
      <c r="B413" s="256"/>
      <c r="C413" s="257"/>
      <c r="D413" s="236" t="s">
        <v>225</v>
      </c>
      <c r="E413" s="258" t="s">
        <v>32</v>
      </c>
      <c r="F413" s="259" t="s">
        <v>256</v>
      </c>
      <c r="G413" s="257"/>
      <c r="H413" s="260">
        <v>12</v>
      </c>
      <c r="I413" s="261"/>
      <c r="J413" s="257"/>
      <c r="K413" s="257"/>
      <c r="L413" s="262"/>
      <c r="M413" s="263"/>
      <c r="N413" s="264"/>
      <c r="O413" s="264"/>
      <c r="P413" s="264"/>
      <c r="Q413" s="264"/>
      <c r="R413" s="264"/>
      <c r="S413" s="264"/>
      <c r="T413" s="265"/>
      <c r="U413" s="15"/>
      <c r="V413" s="15"/>
      <c r="W413" s="15"/>
      <c r="X413" s="15"/>
      <c r="Y413" s="15"/>
      <c r="Z413" s="15"/>
      <c r="AA413" s="15"/>
      <c r="AB413" s="15"/>
      <c r="AC413" s="15"/>
      <c r="AD413" s="15"/>
      <c r="AE413" s="15"/>
      <c r="AT413" s="266" t="s">
        <v>225</v>
      </c>
      <c r="AU413" s="266" t="s">
        <v>85</v>
      </c>
      <c r="AV413" s="15" t="s">
        <v>215</v>
      </c>
      <c r="AW413" s="15" t="s">
        <v>38</v>
      </c>
      <c r="AX413" s="15" t="s">
        <v>83</v>
      </c>
      <c r="AY413" s="266" t="s">
        <v>214</v>
      </c>
    </row>
    <row r="414" s="2" customFormat="1" ht="24.15" customHeight="1">
      <c r="A414" s="42"/>
      <c r="B414" s="43"/>
      <c r="C414" s="268" t="s">
        <v>492</v>
      </c>
      <c r="D414" s="268" t="s">
        <v>302</v>
      </c>
      <c r="E414" s="269" t="s">
        <v>1909</v>
      </c>
      <c r="F414" s="270" t="s">
        <v>1910</v>
      </c>
      <c r="G414" s="271" t="s">
        <v>327</v>
      </c>
      <c r="H414" s="272">
        <v>2</v>
      </c>
      <c r="I414" s="273"/>
      <c r="J414" s="274">
        <f>ROUND(I414*H414,2)</f>
        <v>0</v>
      </c>
      <c r="K414" s="270" t="s">
        <v>32</v>
      </c>
      <c r="L414" s="275"/>
      <c r="M414" s="276" t="s">
        <v>32</v>
      </c>
      <c r="N414" s="277" t="s">
        <v>47</v>
      </c>
      <c r="O414" s="88"/>
      <c r="P414" s="225">
        <f>O414*H414</f>
        <v>0</v>
      </c>
      <c r="Q414" s="225">
        <v>0.0044999999999999997</v>
      </c>
      <c r="R414" s="225">
        <f>Q414*H414</f>
        <v>0.0089999999999999993</v>
      </c>
      <c r="S414" s="225">
        <v>0</v>
      </c>
      <c r="T414" s="226">
        <f>S414*H414</f>
        <v>0</v>
      </c>
      <c r="U414" s="42"/>
      <c r="V414" s="42"/>
      <c r="W414" s="42"/>
      <c r="X414" s="42"/>
      <c r="Y414" s="42"/>
      <c r="Z414" s="42"/>
      <c r="AA414" s="42"/>
      <c r="AB414" s="42"/>
      <c r="AC414" s="42"/>
      <c r="AD414" s="42"/>
      <c r="AE414" s="42"/>
      <c r="AR414" s="227" t="s">
        <v>426</v>
      </c>
      <c r="AT414" s="227" t="s">
        <v>302</v>
      </c>
      <c r="AU414" s="227" t="s">
        <v>85</v>
      </c>
      <c r="AY414" s="20" t="s">
        <v>214</v>
      </c>
      <c r="BE414" s="228">
        <f>IF(N414="základní",J414,0)</f>
        <v>0</v>
      </c>
      <c r="BF414" s="228">
        <f>IF(N414="snížená",J414,0)</f>
        <v>0</v>
      </c>
      <c r="BG414" s="228">
        <f>IF(N414="zákl. přenesená",J414,0)</f>
        <v>0</v>
      </c>
      <c r="BH414" s="228">
        <f>IF(N414="sníž. přenesená",J414,0)</f>
        <v>0</v>
      </c>
      <c r="BI414" s="228">
        <f>IF(N414="nulová",J414,0)</f>
        <v>0</v>
      </c>
      <c r="BJ414" s="20" t="s">
        <v>83</v>
      </c>
      <c r="BK414" s="228">
        <f>ROUND(I414*H414,2)</f>
        <v>0</v>
      </c>
      <c r="BL414" s="20" t="s">
        <v>334</v>
      </c>
      <c r="BM414" s="227" t="s">
        <v>1911</v>
      </c>
    </row>
    <row r="415" s="2" customFormat="1">
      <c r="A415" s="42"/>
      <c r="B415" s="43"/>
      <c r="C415" s="44"/>
      <c r="D415" s="236" t="s">
        <v>283</v>
      </c>
      <c r="E415" s="44"/>
      <c r="F415" s="267" t="s">
        <v>1912</v>
      </c>
      <c r="G415" s="44"/>
      <c r="H415" s="44"/>
      <c r="I415" s="231"/>
      <c r="J415" s="44"/>
      <c r="K415" s="44"/>
      <c r="L415" s="48"/>
      <c r="M415" s="232"/>
      <c r="N415" s="233"/>
      <c r="O415" s="88"/>
      <c r="P415" s="88"/>
      <c r="Q415" s="88"/>
      <c r="R415" s="88"/>
      <c r="S415" s="88"/>
      <c r="T415" s="89"/>
      <c r="U415" s="42"/>
      <c r="V415" s="42"/>
      <c r="W415" s="42"/>
      <c r="X415" s="42"/>
      <c r="Y415" s="42"/>
      <c r="Z415" s="42"/>
      <c r="AA415" s="42"/>
      <c r="AB415" s="42"/>
      <c r="AC415" s="42"/>
      <c r="AD415" s="42"/>
      <c r="AE415" s="42"/>
      <c r="AT415" s="20" t="s">
        <v>283</v>
      </c>
      <c r="AU415" s="20" t="s">
        <v>85</v>
      </c>
    </row>
    <row r="416" s="2" customFormat="1" ht="24.15" customHeight="1">
      <c r="A416" s="42"/>
      <c r="B416" s="43"/>
      <c r="C416" s="268" t="s">
        <v>497</v>
      </c>
      <c r="D416" s="268" t="s">
        <v>302</v>
      </c>
      <c r="E416" s="269" t="s">
        <v>1913</v>
      </c>
      <c r="F416" s="270" t="s">
        <v>1910</v>
      </c>
      <c r="G416" s="271" t="s">
        <v>327</v>
      </c>
      <c r="H416" s="272">
        <v>8</v>
      </c>
      <c r="I416" s="273"/>
      <c r="J416" s="274">
        <f>ROUND(I416*H416,2)</f>
        <v>0</v>
      </c>
      <c r="K416" s="270" t="s">
        <v>32</v>
      </c>
      <c r="L416" s="275"/>
      <c r="M416" s="276" t="s">
        <v>32</v>
      </c>
      <c r="N416" s="277" t="s">
        <v>47</v>
      </c>
      <c r="O416" s="88"/>
      <c r="P416" s="225">
        <f>O416*H416</f>
        <v>0</v>
      </c>
      <c r="Q416" s="225">
        <v>0.0044999999999999997</v>
      </c>
      <c r="R416" s="225">
        <f>Q416*H416</f>
        <v>0.035999999999999997</v>
      </c>
      <c r="S416" s="225">
        <v>0</v>
      </c>
      <c r="T416" s="226">
        <f>S416*H416</f>
        <v>0</v>
      </c>
      <c r="U416" s="42"/>
      <c r="V416" s="42"/>
      <c r="W416" s="42"/>
      <c r="X416" s="42"/>
      <c r="Y416" s="42"/>
      <c r="Z416" s="42"/>
      <c r="AA416" s="42"/>
      <c r="AB416" s="42"/>
      <c r="AC416" s="42"/>
      <c r="AD416" s="42"/>
      <c r="AE416" s="42"/>
      <c r="AR416" s="227" t="s">
        <v>426</v>
      </c>
      <c r="AT416" s="227" t="s">
        <v>302</v>
      </c>
      <c r="AU416" s="227" t="s">
        <v>85</v>
      </c>
      <c r="AY416" s="20" t="s">
        <v>214</v>
      </c>
      <c r="BE416" s="228">
        <f>IF(N416="základní",J416,0)</f>
        <v>0</v>
      </c>
      <c r="BF416" s="228">
        <f>IF(N416="snížená",J416,0)</f>
        <v>0</v>
      </c>
      <c r="BG416" s="228">
        <f>IF(N416="zákl. přenesená",J416,0)</f>
        <v>0</v>
      </c>
      <c r="BH416" s="228">
        <f>IF(N416="sníž. přenesená",J416,0)</f>
        <v>0</v>
      </c>
      <c r="BI416" s="228">
        <f>IF(N416="nulová",J416,0)</f>
        <v>0</v>
      </c>
      <c r="BJ416" s="20" t="s">
        <v>83</v>
      </c>
      <c r="BK416" s="228">
        <f>ROUND(I416*H416,2)</f>
        <v>0</v>
      </c>
      <c r="BL416" s="20" t="s">
        <v>334</v>
      </c>
      <c r="BM416" s="227" t="s">
        <v>1914</v>
      </c>
    </row>
    <row r="417" s="2" customFormat="1">
      <c r="A417" s="42"/>
      <c r="B417" s="43"/>
      <c r="C417" s="44"/>
      <c r="D417" s="236" t="s">
        <v>283</v>
      </c>
      <c r="E417" s="44"/>
      <c r="F417" s="267" t="s">
        <v>1912</v>
      </c>
      <c r="G417" s="44"/>
      <c r="H417" s="44"/>
      <c r="I417" s="231"/>
      <c r="J417" s="44"/>
      <c r="K417" s="44"/>
      <c r="L417" s="48"/>
      <c r="M417" s="232"/>
      <c r="N417" s="233"/>
      <c r="O417" s="88"/>
      <c r="P417" s="88"/>
      <c r="Q417" s="88"/>
      <c r="R417" s="88"/>
      <c r="S417" s="88"/>
      <c r="T417" s="89"/>
      <c r="U417" s="42"/>
      <c r="V417" s="42"/>
      <c r="W417" s="42"/>
      <c r="X417" s="42"/>
      <c r="Y417" s="42"/>
      <c r="Z417" s="42"/>
      <c r="AA417" s="42"/>
      <c r="AB417" s="42"/>
      <c r="AC417" s="42"/>
      <c r="AD417" s="42"/>
      <c r="AE417" s="42"/>
      <c r="AT417" s="20" t="s">
        <v>283</v>
      </c>
      <c r="AU417" s="20" t="s">
        <v>85</v>
      </c>
    </row>
    <row r="418" s="2" customFormat="1" ht="24.15" customHeight="1">
      <c r="A418" s="42"/>
      <c r="B418" s="43"/>
      <c r="C418" s="268" t="s">
        <v>504</v>
      </c>
      <c r="D418" s="268" t="s">
        <v>302</v>
      </c>
      <c r="E418" s="269" t="s">
        <v>1915</v>
      </c>
      <c r="F418" s="270" t="s">
        <v>1910</v>
      </c>
      <c r="G418" s="271" t="s">
        <v>327</v>
      </c>
      <c r="H418" s="272">
        <v>2</v>
      </c>
      <c r="I418" s="273"/>
      <c r="J418" s="274">
        <f>ROUND(I418*H418,2)</f>
        <v>0</v>
      </c>
      <c r="K418" s="270" t="s">
        <v>32</v>
      </c>
      <c r="L418" s="275"/>
      <c r="M418" s="276" t="s">
        <v>32</v>
      </c>
      <c r="N418" s="277" t="s">
        <v>47</v>
      </c>
      <c r="O418" s="88"/>
      <c r="P418" s="225">
        <f>O418*H418</f>
        <v>0</v>
      </c>
      <c r="Q418" s="225">
        <v>0.0044999999999999997</v>
      </c>
      <c r="R418" s="225">
        <f>Q418*H418</f>
        <v>0.0089999999999999993</v>
      </c>
      <c r="S418" s="225">
        <v>0</v>
      </c>
      <c r="T418" s="226">
        <f>S418*H418</f>
        <v>0</v>
      </c>
      <c r="U418" s="42"/>
      <c r="V418" s="42"/>
      <c r="W418" s="42"/>
      <c r="X418" s="42"/>
      <c r="Y418" s="42"/>
      <c r="Z418" s="42"/>
      <c r="AA418" s="42"/>
      <c r="AB418" s="42"/>
      <c r="AC418" s="42"/>
      <c r="AD418" s="42"/>
      <c r="AE418" s="42"/>
      <c r="AR418" s="227" t="s">
        <v>426</v>
      </c>
      <c r="AT418" s="227" t="s">
        <v>302</v>
      </c>
      <c r="AU418" s="227" t="s">
        <v>85</v>
      </c>
      <c r="AY418" s="20" t="s">
        <v>214</v>
      </c>
      <c r="BE418" s="228">
        <f>IF(N418="základní",J418,0)</f>
        <v>0</v>
      </c>
      <c r="BF418" s="228">
        <f>IF(N418="snížená",J418,0)</f>
        <v>0</v>
      </c>
      <c r="BG418" s="228">
        <f>IF(N418="zákl. přenesená",J418,0)</f>
        <v>0</v>
      </c>
      <c r="BH418" s="228">
        <f>IF(N418="sníž. přenesená",J418,0)</f>
        <v>0</v>
      </c>
      <c r="BI418" s="228">
        <f>IF(N418="nulová",J418,0)</f>
        <v>0</v>
      </c>
      <c r="BJ418" s="20" t="s">
        <v>83</v>
      </c>
      <c r="BK418" s="228">
        <f>ROUND(I418*H418,2)</f>
        <v>0</v>
      </c>
      <c r="BL418" s="20" t="s">
        <v>334</v>
      </c>
      <c r="BM418" s="227" t="s">
        <v>1916</v>
      </c>
    </row>
    <row r="419" s="14" customFormat="1">
      <c r="A419" s="14"/>
      <c r="B419" s="245"/>
      <c r="C419" s="246"/>
      <c r="D419" s="236" t="s">
        <v>225</v>
      </c>
      <c r="E419" s="247" t="s">
        <v>32</v>
      </c>
      <c r="F419" s="248" t="s">
        <v>1917</v>
      </c>
      <c r="G419" s="246"/>
      <c r="H419" s="249">
        <v>2</v>
      </c>
      <c r="I419" s="250"/>
      <c r="J419" s="246"/>
      <c r="K419" s="246"/>
      <c r="L419" s="251"/>
      <c r="M419" s="252"/>
      <c r="N419" s="253"/>
      <c r="O419" s="253"/>
      <c r="P419" s="253"/>
      <c r="Q419" s="253"/>
      <c r="R419" s="253"/>
      <c r="S419" s="253"/>
      <c r="T419" s="254"/>
      <c r="U419" s="14"/>
      <c r="V419" s="14"/>
      <c r="W419" s="14"/>
      <c r="X419" s="14"/>
      <c r="Y419" s="14"/>
      <c r="Z419" s="14"/>
      <c r="AA419" s="14"/>
      <c r="AB419" s="14"/>
      <c r="AC419" s="14"/>
      <c r="AD419" s="14"/>
      <c r="AE419" s="14"/>
      <c r="AT419" s="255" t="s">
        <v>225</v>
      </c>
      <c r="AU419" s="255" t="s">
        <v>85</v>
      </c>
      <c r="AV419" s="14" t="s">
        <v>85</v>
      </c>
      <c r="AW419" s="14" t="s">
        <v>38</v>
      </c>
      <c r="AX419" s="14" t="s">
        <v>83</v>
      </c>
      <c r="AY419" s="255" t="s">
        <v>214</v>
      </c>
    </row>
    <row r="420" s="2" customFormat="1" ht="55.5" customHeight="1">
      <c r="A420" s="42"/>
      <c r="B420" s="43"/>
      <c r="C420" s="216" t="s">
        <v>512</v>
      </c>
      <c r="D420" s="216" t="s">
        <v>217</v>
      </c>
      <c r="E420" s="217" t="s">
        <v>1918</v>
      </c>
      <c r="F420" s="218" t="s">
        <v>1919</v>
      </c>
      <c r="G420" s="219" t="s">
        <v>327</v>
      </c>
      <c r="H420" s="220">
        <v>36</v>
      </c>
      <c r="I420" s="221"/>
      <c r="J420" s="222">
        <f>ROUND(I420*H420,2)</f>
        <v>0</v>
      </c>
      <c r="K420" s="218" t="s">
        <v>221</v>
      </c>
      <c r="L420" s="48"/>
      <c r="M420" s="223" t="s">
        <v>32</v>
      </c>
      <c r="N420" s="224" t="s">
        <v>47</v>
      </c>
      <c r="O420" s="88"/>
      <c r="P420" s="225">
        <f>O420*H420</f>
        <v>0</v>
      </c>
      <c r="Q420" s="225">
        <v>0.00025000000000000001</v>
      </c>
      <c r="R420" s="225">
        <f>Q420*H420</f>
        <v>0.0090000000000000011</v>
      </c>
      <c r="S420" s="225">
        <v>0</v>
      </c>
      <c r="T420" s="226">
        <f>S420*H420</f>
        <v>0</v>
      </c>
      <c r="U420" s="42"/>
      <c r="V420" s="42"/>
      <c r="W420" s="42"/>
      <c r="X420" s="42"/>
      <c r="Y420" s="42"/>
      <c r="Z420" s="42"/>
      <c r="AA420" s="42"/>
      <c r="AB420" s="42"/>
      <c r="AC420" s="42"/>
      <c r="AD420" s="42"/>
      <c r="AE420" s="42"/>
      <c r="AR420" s="227" t="s">
        <v>334</v>
      </c>
      <c r="AT420" s="227" t="s">
        <v>217</v>
      </c>
      <c r="AU420" s="227" t="s">
        <v>85</v>
      </c>
      <c r="AY420" s="20" t="s">
        <v>214</v>
      </c>
      <c r="BE420" s="228">
        <f>IF(N420="základní",J420,0)</f>
        <v>0</v>
      </c>
      <c r="BF420" s="228">
        <f>IF(N420="snížená",J420,0)</f>
        <v>0</v>
      </c>
      <c r="BG420" s="228">
        <f>IF(N420="zákl. přenesená",J420,0)</f>
        <v>0</v>
      </c>
      <c r="BH420" s="228">
        <f>IF(N420="sníž. přenesená",J420,0)</f>
        <v>0</v>
      </c>
      <c r="BI420" s="228">
        <f>IF(N420="nulová",J420,0)</f>
        <v>0</v>
      </c>
      <c r="BJ420" s="20" t="s">
        <v>83</v>
      </c>
      <c r="BK420" s="228">
        <f>ROUND(I420*H420,2)</f>
        <v>0</v>
      </c>
      <c r="BL420" s="20" t="s">
        <v>334</v>
      </c>
      <c r="BM420" s="227" t="s">
        <v>1920</v>
      </c>
    </row>
    <row r="421" s="2" customFormat="1">
      <c r="A421" s="42"/>
      <c r="B421" s="43"/>
      <c r="C421" s="44"/>
      <c r="D421" s="229" t="s">
        <v>223</v>
      </c>
      <c r="E421" s="44"/>
      <c r="F421" s="230" t="s">
        <v>1921</v>
      </c>
      <c r="G421" s="44"/>
      <c r="H421" s="44"/>
      <c r="I421" s="231"/>
      <c r="J421" s="44"/>
      <c r="K421" s="44"/>
      <c r="L421" s="48"/>
      <c r="M421" s="232"/>
      <c r="N421" s="233"/>
      <c r="O421" s="88"/>
      <c r="P421" s="88"/>
      <c r="Q421" s="88"/>
      <c r="R421" s="88"/>
      <c r="S421" s="88"/>
      <c r="T421" s="89"/>
      <c r="U421" s="42"/>
      <c r="V421" s="42"/>
      <c r="W421" s="42"/>
      <c r="X421" s="42"/>
      <c r="Y421" s="42"/>
      <c r="Z421" s="42"/>
      <c r="AA421" s="42"/>
      <c r="AB421" s="42"/>
      <c r="AC421" s="42"/>
      <c r="AD421" s="42"/>
      <c r="AE421" s="42"/>
      <c r="AT421" s="20" t="s">
        <v>223</v>
      </c>
      <c r="AU421" s="20" t="s">
        <v>85</v>
      </c>
    </row>
    <row r="422" s="2" customFormat="1" ht="33" customHeight="1">
      <c r="A422" s="42"/>
      <c r="B422" s="43"/>
      <c r="C422" s="268" t="s">
        <v>515</v>
      </c>
      <c r="D422" s="268" t="s">
        <v>302</v>
      </c>
      <c r="E422" s="269" t="s">
        <v>1922</v>
      </c>
      <c r="F422" s="270" t="s">
        <v>1923</v>
      </c>
      <c r="G422" s="271" t="s">
        <v>327</v>
      </c>
      <c r="H422" s="272">
        <v>30</v>
      </c>
      <c r="I422" s="273"/>
      <c r="J422" s="274">
        <f>ROUND(I422*H422,2)</f>
        <v>0</v>
      </c>
      <c r="K422" s="270" t="s">
        <v>221</v>
      </c>
      <c r="L422" s="275"/>
      <c r="M422" s="276" t="s">
        <v>32</v>
      </c>
      <c r="N422" s="277" t="s">
        <v>47</v>
      </c>
      <c r="O422" s="88"/>
      <c r="P422" s="225">
        <f>O422*H422</f>
        <v>0</v>
      </c>
      <c r="Q422" s="225">
        <v>0.073260000000000006</v>
      </c>
      <c r="R422" s="225">
        <f>Q422*H422</f>
        <v>2.1978</v>
      </c>
      <c r="S422" s="225">
        <v>0</v>
      </c>
      <c r="T422" s="226">
        <f>S422*H422</f>
        <v>0</v>
      </c>
      <c r="U422" s="42"/>
      <c r="V422" s="42"/>
      <c r="W422" s="42"/>
      <c r="X422" s="42"/>
      <c r="Y422" s="42"/>
      <c r="Z422" s="42"/>
      <c r="AA422" s="42"/>
      <c r="AB422" s="42"/>
      <c r="AC422" s="42"/>
      <c r="AD422" s="42"/>
      <c r="AE422" s="42"/>
      <c r="AR422" s="227" t="s">
        <v>426</v>
      </c>
      <c r="AT422" s="227" t="s">
        <v>302</v>
      </c>
      <c r="AU422" s="227" t="s">
        <v>85</v>
      </c>
      <c r="AY422" s="20" t="s">
        <v>214</v>
      </c>
      <c r="BE422" s="228">
        <f>IF(N422="základní",J422,0)</f>
        <v>0</v>
      </c>
      <c r="BF422" s="228">
        <f>IF(N422="snížená",J422,0)</f>
        <v>0</v>
      </c>
      <c r="BG422" s="228">
        <f>IF(N422="zákl. přenesená",J422,0)</f>
        <v>0</v>
      </c>
      <c r="BH422" s="228">
        <f>IF(N422="sníž. přenesená",J422,0)</f>
        <v>0</v>
      </c>
      <c r="BI422" s="228">
        <f>IF(N422="nulová",J422,0)</f>
        <v>0</v>
      </c>
      <c r="BJ422" s="20" t="s">
        <v>83</v>
      </c>
      <c r="BK422" s="228">
        <f>ROUND(I422*H422,2)</f>
        <v>0</v>
      </c>
      <c r="BL422" s="20" t="s">
        <v>334</v>
      </c>
      <c r="BM422" s="227" t="s">
        <v>1924</v>
      </c>
    </row>
    <row r="423" s="2" customFormat="1">
      <c r="A423" s="42"/>
      <c r="B423" s="43"/>
      <c r="C423" s="44"/>
      <c r="D423" s="236" t="s">
        <v>283</v>
      </c>
      <c r="E423" s="44"/>
      <c r="F423" s="267" t="s">
        <v>1884</v>
      </c>
      <c r="G423" s="44"/>
      <c r="H423" s="44"/>
      <c r="I423" s="231"/>
      <c r="J423" s="44"/>
      <c r="K423" s="44"/>
      <c r="L423" s="48"/>
      <c r="M423" s="232"/>
      <c r="N423" s="233"/>
      <c r="O423" s="88"/>
      <c r="P423" s="88"/>
      <c r="Q423" s="88"/>
      <c r="R423" s="88"/>
      <c r="S423" s="88"/>
      <c r="T423" s="89"/>
      <c r="U423" s="42"/>
      <c r="V423" s="42"/>
      <c r="W423" s="42"/>
      <c r="X423" s="42"/>
      <c r="Y423" s="42"/>
      <c r="Z423" s="42"/>
      <c r="AA423" s="42"/>
      <c r="AB423" s="42"/>
      <c r="AC423" s="42"/>
      <c r="AD423" s="42"/>
      <c r="AE423" s="42"/>
      <c r="AT423" s="20" t="s">
        <v>283</v>
      </c>
      <c r="AU423" s="20" t="s">
        <v>85</v>
      </c>
    </row>
    <row r="424" s="2" customFormat="1" ht="21.75" customHeight="1">
      <c r="A424" s="42"/>
      <c r="B424" s="43"/>
      <c r="C424" s="268" t="s">
        <v>522</v>
      </c>
      <c r="D424" s="268" t="s">
        <v>302</v>
      </c>
      <c r="E424" s="269" t="s">
        <v>1925</v>
      </c>
      <c r="F424" s="270" t="s">
        <v>1926</v>
      </c>
      <c r="G424" s="271" t="s">
        <v>327</v>
      </c>
      <c r="H424" s="272">
        <v>36</v>
      </c>
      <c r="I424" s="273"/>
      <c r="J424" s="274">
        <f>ROUND(I424*H424,2)</f>
        <v>0</v>
      </c>
      <c r="K424" s="270" t="s">
        <v>221</v>
      </c>
      <c r="L424" s="275"/>
      <c r="M424" s="276" t="s">
        <v>32</v>
      </c>
      <c r="N424" s="277" t="s">
        <v>47</v>
      </c>
      <c r="O424" s="88"/>
      <c r="P424" s="225">
        <f>O424*H424</f>
        <v>0</v>
      </c>
      <c r="Q424" s="225">
        <v>0.00097000000000000005</v>
      </c>
      <c r="R424" s="225">
        <f>Q424*H424</f>
        <v>0.03492</v>
      </c>
      <c r="S424" s="225">
        <v>0</v>
      </c>
      <c r="T424" s="226">
        <f>S424*H424</f>
        <v>0</v>
      </c>
      <c r="U424" s="42"/>
      <c r="V424" s="42"/>
      <c r="W424" s="42"/>
      <c r="X424" s="42"/>
      <c r="Y424" s="42"/>
      <c r="Z424" s="42"/>
      <c r="AA424" s="42"/>
      <c r="AB424" s="42"/>
      <c r="AC424" s="42"/>
      <c r="AD424" s="42"/>
      <c r="AE424" s="42"/>
      <c r="AR424" s="227" t="s">
        <v>426</v>
      </c>
      <c r="AT424" s="227" t="s">
        <v>302</v>
      </c>
      <c r="AU424" s="227" t="s">
        <v>85</v>
      </c>
      <c r="AY424" s="20" t="s">
        <v>214</v>
      </c>
      <c r="BE424" s="228">
        <f>IF(N424="základní",J424,0)</f>
        <v>0</v>
      </c>
      <c r="BF424" s="228">
        <f>IF(N424="snížená",J424,0)</f>
        <v>0</v>
      </c>
      <c r="BG424" s="228">
        <f>IF(N424="zákl. přenesená",J424,0)</f>
        <v>0</v>
      </c>
      <c r="BH424" s="228">
        <f>IF(N424="sníž. přenesená",J424,0)</f>
        <v>0</v>
      </c>
      <c r="BI424" s="228">
        <f>IF(N424="nulová",J424,0)</f>
        <v>0</v>
      </c>
      <c r="BJ424" s="20" t="s">
        <v>83</v>
      </c>
      <c r="BK424" s="228">
        <f>ROUND(I424*H424,2)</f>
        <v>0</v>
      </c>
      <c r="BL424" s="20" t="s">
        <v>334</v>
      </c>
      <c r="BM424" s="227" t="s">
        <v>1927</v>
      </c>
    </row>
    <row r="425" s="2" customFormat="1" ht="37.8" customHeight="1">
      <c r="A425" s="42"/>
      <c r="B425" s="43"/>
      <c r="C425" s="268" t="s">
        <v>529</v>
      </c>
      <c r="D425" s="268" t="s">
        <v>302</v>
      </c>
      <c r="E425" s="269" t="s">
        <v>1928</v>
      </c>
      <c r="F425" s="270" t="s">
        <v>1929</v>
      </c>
      <c r="G425" s="271" t="s">
        <v>327</v>
      </c>
      <c r="H425" s="272">
        <v>6</v>
      </c>
      <c r="I425" s="273"/>
      <c r="J425" s="274">
        <f>ROUND(I425*H425,2)</f>
        <v>0</v>
      </c>
      <c r="K425" s="270" t="s">
        <v>32</v>
      </c>
      <c r="L425" s="275"/>
      <c r="M425" s="276" t="s">
        <v>32</v>
      </c>
      <c r="N425" s="277" t="s">
        <v>47</v>
      </c>
      <c r="O425" s="88"/>
      <c r="P425" s="225">
        <f>O425*H425</f>
        <v>0</v>
      </c>
      <c r="Q425" s="225">
        <v>0.073260000000000006</v>
      </c>
      <c r="R425" s="225">
        <f>Q425*H425</f>
        <v>0.43956000000000006</v>
      </c>
      <c r="S425" s="225">
        <v>0</v>
      </c>
      <c r="T425" s="226">
        <f>S425*H425</f>
        <v>0</v>
      </c>
      <c r="U425" s="42"/>
      <c r="V425" s="42"/>
      <c r="W425" s="42"/>
      <c r="X425" s="42"/>
      <c r="Y425" s="42"/>
      <c r="Z425" s="42"/>
      <c r="AA425" s="42"/>
      <c r="AB425" s="42"/>
      <c r="AC425" s="42"/>
      <c r="AD425" s="42"/>
      <c r="AE425" s="42"/>
      <c r="AR425" s="227" t="s">
        <v>426</v>
      </c>
      <c r="AT425" s="227" t="s">
        <v>302</v>
      </c>
      <c r="AU425" s="227" t="s">
        <v>85</v>
      </c>
      <c r="AY425" s="20" t="s">
        <v>214</v>
      </c>
      <c r="BE425" s="228">
        <f>IF(N425="základní",J425,0)</f>
        <v>0</v>
      </c>
      <c r="BF425" s="228">
        <f>IF(N425="snížená",J425,0)</f>
        <v>0</v>
      </c>
      <c r="BG425" s="228">
        <f>IF(N425="zákl. přenesená",J425,0)</f>
        <v>0</v>
      </c>
      <c r="BH425" s="228">
        <f>IF(N425="sníž. přenesená",J425,0)</f>
        <v>0</v>
      </c>
      <c r="BI425" s="228">
        <f>IF(N425="nulová",J425,0)</f>
        <v>0</v>
      </c>
      <c r="BJ425" s="20" t="s">
        <v>83</v>
      </c>
      <c r="BK425" s="228">
        <f>ROUND(I425*H425,2)</f>
        <v>0</v>
      </c>
      <c r="BL425" s="20" t="s">
        <v>334</v>
      </c>
      <c r="BM425" s="227" t="s">
        <v>1930</v>
      </c>
    </row>
    <row r="426" s="2" customFormat="1">
      <c r="A426" s="42"/>
      <c r="B426" s="43"/>
      <c r="C426" s="44"/>
      <c r="D426" s="236" t="s">
        <v>283</v>
      </c>
      <c r="E426" s="44"/>
      <c r="F426" s="267" t="s">
        <v>1884</v>
      </c>
      <c r="G426" s="44"/>
      <c r="H426" s="44"/>
      <c r="I426" s="231"/>
      <c r="J426" s="44"/>
      <c r="K426" s="44"/>
      <c r="L426" s="48"/>
      <c r="M426" s="232"/>
      <c r="N426" s="233"/>
      <c r="O426" s="88"/>
      <c r="P426" s="88"/>
      <c r="Q426" s="88"/>
      <c r="R426" s="88"/>
      <c r="S426" s="88"/>
      <c r="T426" s="89"/>
      <c r="U426" s="42"/>
      <c r="V426" s="42"/>
      <c r="W426" s="42"/>
      <c r="X426" s="42"/>
      <c r="Y426" s="42"/>
      <c r="Z426" s="42"/>
      <c r="AA426" s="42"/>
      <c r="AB426" s="42"/>
      <c r="AC426" s="42"/>
      <c r="AD426" s="42"/>
      <c r="AE426" s="42"/>
      <c r="AT426" s="20" t="s">
        <v>283</v>
      </c>
      <c r="AU426" s="20" t="s">
        <v>85</v>
      </c>
    </row>
    <row r="427" s="2" customFormat="1" ht="16.5" customHeight="1">
      <c r="A427" s="42"/>
      <c r="B427" s="43"/>
      <c r="C427" s="268" t="s">
        <v>535</v>
      </c>
      <c r="D427" s="268" t="s">
        <v>302</v>
      </c>
      <c r="E427" s="269" t="s">
        <v>1931</v>
      </c>
      <c r="F427" s="270" t="s">
        <v>1932</v>
      </c>
      <c r="G427" s="271" t="s">
        <v>1890</v>
      </c>
      <c r="H427" s="272">
        <v>24</v>
      </c>
      <c r="I427" s="273"/>
      <c r="J427" s="274">
        <f>ROUND(I427*H427,2)</f>
        <v>0</v>
      </c>
      <c r="K427" s="270" t="s">
        <v>221</v>
      </c>
      <c r="L427" s="275"/>
      <c r="M427" s="276" t="s">
        <v>32</v>
      </c>
      <c r="N427" s="277" t="s">
        <v>47</v>
      </c>
      <c r="O427" s="88"/>
      <c r="P427" s="225">
        <f>O427*H427</f>
        <v>0</v>
      </c>
      <c r="Q427" s="225">
        <v>0.00428</v>
      </c>
      <c r="R427" s="225">
        <f>Q427*H427</f>
        <v>0.10272000000000001</v>
      </c>
      <c r="S427" s="225">
        <v>0</v>
      </c>
      <c r="T427" s="226">
        <f>S427*H427</f>
        <v>0</v>
      </c>
      <c r="U427" s="42"/>
      <c r="V427" s="42"/>
      <c r="W427" s="42"/>
      <c r="X427" s="42"/>
      <c r="Y427" s="42"/>
      <c r="Z427" s="42"/>
      <c r="AA427" s="42"/>
      <c r="AB427" s="42"/>
      <c r="AC427" s="42"/>
      <c r="AD427" s="42"/>
      <c r="AE427" s="42"/>
      <c r="AR427" s="227" t="s">
        <v>426</v>
      </c>
      <c r="AT427" s="227" t="s">
        <v>302</v>
      </c>
      <c r="AU427" s="227" t="s">
        <v>85</v>
      </c>
      <c r="AY427" s="20" t="s">
        <v>214</v>
      </c>
      <c r="BE427" s="228">
        <f>IF(N427="základní",J427,0)</f>
        <v>0</v>
      </c>
      <c r="BF427" s="228">
        <f>IF(N427="snížená",J427,0)</f>
        <v>0</v>
      </c>
      <c r="BG427" s="228">
        <f>IF(N427="zákl. přenesená",J427,0)</f>
        <v>0</v>
      </c>
      <c r="BH427" s="228">
        <f>IF(N427="sníž. přenesená",J427,0)</f>
        <v>0</v>
      </c>
      <c r="BI427" s="228">
        <f>IF(N427="nulová",J427,0)</f>
        <v>0</v>
      </c>
      <c r="BJ427" s="20" t="s">
        <v>83</v>
      </c>
      <c r="BK427" s="228">
        <f>ROUND(I427*H427,2)</f>
        <v>0</v>
      </c>
      <c r="BL427" s="20" t="s">
        <v>334</v>
      </c>
      <c r="BM427" s="227" t="s">
        <v>1933</v>
      </c>
    </row>
    <row r="428" s="2" customFormat="1" ht="16.5" customHeight="1">
      <c r="A428" s="42"/>
      <c r="B428" s="43"/>
      <c r="C428" s="268" t="s">
        <v>540</v>
      </c>
      <c r="D428" s="268" t="s">
        <v>302</v>
      </c>
      <c r="E428" s="269" t="s">
        <v>1895</v>
      </c>
      <c r="F428" s="270" t="s">
        <v>1896</v>
      </c>
      <c r="G428" s="271" t="s">
        <v>327</v>
      </c>
      <c r="H428" s="272">
        <v>5</v>
      </c>
      <c r="I428" s="273"/>
      <c r="J428" s="274">
        <f>ROUND(I428*H428,2)</f>
        <v>0</v>
      </c>
      <c r="K428" s="270" t="s">
        <v>32</v>
      </c>
      <c r="L428" s="275"/>
      <c r="M428" s="276" t="s">
        <v>32</v>
      </c>
      <c r="N428" s="277" t="s">
        <v>47</v>
      </c>
      <c r="O428" s="88"/>
      <c r="P428" s="225">
        <f>O428*H428</f>
        <v>0</v>
      </c>
      <c r="Q428" s="225">
        <v>0.0044999999999999997</v>
      </c>
      <c r="R428" s="225">
        <f>Q428*H428</f>
        <v>0.022499999999999999</v>
      </c>
      <c r="S428" s="225">
        <v>0</v>
      </c>
      <c r="T428" s="226">
        <f>S428*H428</f>
        <v>0</v>
      </c>
      <c r="U428" s="42"/>
      <c r="V428" s="42"/>
      <c r="W428" s="42"/>
      <c r="X428" s="42"/>
      <c r="Y428" s="42"/>
      <c r="Z428" s="42"/>
      <c r="AA428" s="42"/>
      <c r="AB428" s="42"/>
      <c r="AC428" s="42"/>
      <c r="AD428" s="42"/>
      <c r="AE428" s="42"/>
      <c r="AR428" s="227" t="s">
        <v>426</v>
      </c>
      <c r="AT428" s="227" t="s">
        <v>302</v>
      </c>
      <c r="AU428" s="227" t="s">
        <v>85</v>
      </c>
      <c r="AY428" s="20" t="s">
        <v>214</v>
      </c>
      <c r="BE428" s="228">
        <f>IF(N428="základní",J428,0)</f>
        <v>0</v>
      </c>
      <c r="BF428" s="228">
        <f>IF(N428="snížená",J428,0)</f>
        <v>0</v>
      </c>
      <c r="BG428" s="228">
        <f>IF(N428="zákl. přenesená",J428,0)</f>
        <v>0</v>
      </c>
      <c r="BH428" s="228">
        <f>IF(N428="sníž. přenesená",J428,0)</f>
        <v>0</v>
      </c>
      <c r="BI428" s="228">
        <f>IF(N428="nulová",J428,0)</f>
        <v>0</v>
      </c>
      <c r="BJ428" s="20" t="s">
        <v>83</v>
      </c>
      <c r="BK428" s="228">
        <f>ROUND(I428*H428,2)</f>
        <v>0</v>
      </c>
      <c r="BL428" s="20" t="s">
        <v>334</v>
      </c>
      <c r="BM428" s="227" t="s">
        <v>1934</v>
      </c>
    </row>
    <row r="429" s="2" customFormat="1" ht="21.75" customHeight="1">
      <c r="A429" s="42"/>
      <c r="B429" s="43"/>
      <c r="C429" s="268" t="s">
        <v>547</v>
      </c>
      <c r="D429" s="268" t="s">
        <v>302</v>
      </c>
      <c r="E429" s="269" t="s">
        <v>1935</v>
      </c>
      <c r="F429" s="270" t="s">
        <v>1936</v>
      </c>
      <c r="G429" s="271" t="s">
        <v>327</v>
      </c>
      <c r="H429" s="272">
        <v>12</v>
      </c>
      <c r="I429" s="273"/>
      <c r="J429" s="274">
        <f>ROUND(I429*H429,2)</f>
        <v>0</v>
      </c>
      <c r="K429" s="270" t="s">
        <v>32</v>
      </c>
      <c r="L429" s="275"/>
      <c r="M429" s="276" t="s">
        <v>32</v>
      </c>
      <c r="N429" s="277" t="s">
        <v>47</v>
      </c>
      <c r="O429" s="88"/>
      <c r="P429" s="225">
        <f>O429*H429</f>
        <v>0</v>
      </c>
      <c r="Q429" s="225">
        <v>0.0044999999999999997</v>
      </c>
      <c r="R429" s="225">
        <f>Q429*H429</f>
        <v>0.053999999999999992</v>
      </c>
      <c r="S429" s="225">
        <v>0</v>
      </c>
      <c r="T429" s="226">
        <f>S429*H429</f>
        <v>0</v>
      </c>
      <c r="U429" s="42"/>
      <c r="V429" s="42"/>
      <c r="W429" s="42"/>
      <c r="X429" s="42"/>
      <c r="Y429" s="42"/>
      <c r="Z429" s="42"/>
      <c r="AA429" s="42"/>
      <c r="AB429" s="42"/>
      <c r="AC429" s="42"/>
      <c r="AD429" s="42"/>
      <c r="AE429" s="42"/>
      <c r="AR429" s="227" t="s">
        <v>426</v>
      </c>
      <c r="AT429" s="227" t="s">
        <v>302</v>
      </c>
      <c r="AU429" s="227" t="s">
        <v>85</v>
      </c>
      <c r="AY429" s="20" t="s">
        <v>214</v>
      </c>
      <c r="BE429" s="228">
        <f>IF(N429="základní",J429,0)</f>
        <v>0</v>
      </c>
      <c r="BF429" s="228">
        <f>IF(N429="snížená",J429,0)</f>
        <v>0</v>
      </c>
      <c r="BG429" s="228">
        <f>IF(N429="zákl. přenesená",J429,0)</f>
        <v>0</v>
      </c>
      <c r="BH429" s="228">
        <f>IF(N429="sníž. přenesená",J429,0)</f>
        <v>0</v>
      </c>
      <c r="BI429" s="228">
        <f>IF(N429="nulová",J429,0)</f>
        <v>0</v>
      </c>
      <c r="BJ429" s="20" t="s">
        <v>83</v>
      </c>
      <c r="BK429" s="228">
        <f>ROUND(I429*H429,2)</f>
        <v>0</v>
      </c>
      <c r="BL429" s="20" t="s">
        <v>334</v>
      </c>
      <c r="BM429" s="227" t="s">
        <v>1937</v>
      </c>
    </row>
    <row r="430" s="14" customFormat="1">
      <c r="A430" s="14"/>
      <c r="B430" s="245"/>
      <c r="C430" s="246"/>
      <c r="D430" s="236" t="s">
        <v>225</v>
      </c>
      <c r="E430" s="247" t="s">
        <v>32</v>
      </c>
      <c r="F430" s="248" t="s">
        <v>1938</v>
      </c>
      <c r="G430" s="246"/>
      <c r="H430" s="249">
        <v>6</v>
      </c>
      <c r="I430" s="250"/>
      <c r="J430" s="246"/>
      <c r="K430" s="246"/>
      <c r="L430" s="251"/>
      <c r="M430" s="252"/>
      <c r="N430" s="253"/>
      <c r="O430" s="253"/>
      <c r="P430" s="253"/>
      <c r="Q430" s="253"/>
      <c r="R430" s="253"/>
      <c r="S430" s="253"/>
      <c r="T430" s="254"/>
      <c r="U430" s="14"/>
      <c r="V430" s="14"/>
      <c r="W430" s="14"/>
      <c r="X430" s="14"/>
      <c r="Y430" s="14"/>
      <c r="Z430" s="14"/>
      <c r="AA430" s="14"/>
      <c r="AB430" s="14"/>
      <c r="AC430" s="14"/>
      <c r="AD430" s="14"/>
      <c r="AE430" s="14"/>
      <c r="AT430" s="255" t="s">
        <v>225</v>
      </c>
      <c r="AU430" s="255" t="s">
        <v>85</v>
      </c>
      <c r="AV430" s="14" t="s">
        <v>85</v>
      </c>
      <c r="AW430" s="14" t="s">
        <v>38</v>
      </c>
      <c r="AX430" s="14" t="s">
        <v>76</v>
      </c>
      <c r="AY430" s="255" t="s">
        <v>214</v>
      </c>
    </row>
    <row r="431" s="14" customFormat="1">
      <c r="A431" s="14"/>
      <c r="B431" s="245"/>
      <c r="C431" s="246"/>
      <c r="D431" s="236" t="s">
        <v>225</v>
      </c>
      <c r="E431" s="247" t="s">
        <v>32</v>
      </c>
      <c r="F431" s="248" t="s">
        <v>1939</v>
      </c>
      <c r="G431" s="246"/>
      <c r="H431" s="249">
        <v>6</v>
      </c>
      <c r="I431" s="250"/>
      <c r="J431" s="246"/>
      <c r="K431" s="246"/>
      <c r="L431" s="251"/>
      <c r="M431" s="252"/>
      <c r="N431" s="253"/>
      <c r="O431" s="253"/>
      <c r="P431" s="253"/>
      <c r="Q431" s="253"/>
      <c r="R431" s="253"/>
      <c r="S431" s="253"/>
      <c r="T431" s="254"/>
      <c r="U431" s="14"/>
      <c r="V431" s="14"/>
      <c r="W431" s="14"/>
      <c r="X431" s="14"/>
      <c r="Y431" s="14"/>
      <c r="Z431" s="14"/>
      <c r="AA431" s="14"/>
      <c r="AB431" s="14"/>
      <c r="AC431" s="14"/>
      <c r="AD431" s="14"/>
      <c r="AE431" s="14"/>
      <c r="AT431" s="255" t="s">
        <v>225</v>
      </c>
      <c r="AU431" s="255" t="s">
        <v>85</v>
      </c>
      <c r="AV431" s="14" t="s">
        <v>85</v>
      </c>
      <c r="AW431" s="14" t="s">
        <v>38</v>
      </c>
      <c r="AX431" s="14" t="s">
        <v>76</v>
      </c>
      <c r="AY431" s="255" t="s">
        <v>214</v>
      </c>
    </row>
    <row r="432" s="15" customFormat="1">
      <c r="A432" s="15"/>
      <c r="B432" s="256"/>
      <c r="C432" s="257"/>
      <c r="D432" s="236" t="s">
        <v>225</v>
      </c>
      <c r="E432" s="258" t="s">
        <v>32</v>
      </c>
      <c r="F432" s="259" t="s">
        <v>256</v>
      </c>
      <c r="G432" s="257"/>
      <c r="H432" s="260">
        <v>12</v>
      </c>
      <c r="I432" s="261"/>
      <c r="J432" s="257"/>
      <c r="K432" s="257"/>
      <c r="L432" s="262"/>
      <c r="M432" s="263"/>
      <c r="N432" s="264"/>
      <c r="O432" s="264"/>
      <c r="P432" s="264"/>
      <c r="Q432" s="264"/>
      <c r="R432" s="264"/>
      <c r="S432" s="264"/>
      <c r="T432" s="265"/>
      <c r="U432" s="15"/>
      <c r="V432" s="15"/>
      <c r="W432" s="15"/>
      <c r="X432" s="15"/>
      <c r="Y432" s="15"/>
      <c r="Z432" s="15"/>
      <c r="AA432" s="15"/>
      <c r="AB432" s="15"/>
      <c r="AC432" s="15"/>
      <c r="AD432" s="15"/>
      <c r="AE432" s="15"/>
      <c r="AT432" s="266" t="s">
        <v>225</v>
      </c>
      <c r="AU432" s="266" t="s">
        <v>85</v>
      </c>
      <c r="AV432" s="15" t="s">
        <v>215</v>
      </c>
      <c r="AW432" s="15" t="s">
        <v>38</v>
      </c>
      <c r="AX432" s="15" t="s">
        <v>83</v>
      </c>
      <c r="AY432" s="266" t="s">
        <v>214</v>
      </c>
    </row>
    <row r="433" s="2" customFormat="1" ht="21.75" customHeight="1">
      <c r="A433" s="42"/>
      <c r="B433" s="43"/>
      <c r="C433" s="268" t="s">
        <v>554</v>
      </c>
      <c r="D433" s="268" t="s">
        <v>302</v>
      </c>
      <c r="E433" s="269" t="s">
        <v>1940</v>
      </c>
      <c r="F433" s="270" t="s">
        <v>1936</v>
      </c>
      <c r="G433" s="271" t="s">
        <v>327</v>
      </c>
      <c r="H433" s="272">
        <v>24</v>
      </c>
      <c r="I433" s="273"/>
      <c r="J433" s="274">
        <f>ROUND(I433*H433,2)</f>
        <v>0</v>
      </c>
      <c r="K433" s="270" t="s">
        <v>32</v>
      </c>
      <c r="L433" s="275"/>
      <c r="M433" s="276" t="s">
        <v>32</v>
      </c>
      <c r="N433" s="277" t="s">
        <v>47</v>
      </c>
      <c r="O433" s="88"/>
      <c r="P433" s="225">
        <f>O433*H433</f>
        <v>0</v>
      </c>
      <c r="Q433" s="225">
        <v>0.0044999999999999997</v>
      </c>
      <c r="R433" s="225">
        <f>Q433*H433</f>
        <v>0.10799999999999999</v>
      </c>
      <c r="S433" s="225">
        <v>0</v>
      </c>
      <c r="T433" s="226">
        <f>S433*H433</f>
        <v>0</v>
      </c>
      <c r="U433" s="42"/>
      <c r="V433" s="42"/>
      <c r="W433" s="42"/>
      <c r="X433" s="42"/>
      <c r="Y433" s="42"/>
      <c r="Z433" s="42"/>
      <c r="AA433" s="42"/>
      <c r="AB433" s="42"/>
      <c r="AC433" s="42"/>
      <c r="AD433" s="42"/>
      <c r="AE433" s="42"/>
      <c r="AR433" s="227" t="s">
        <v>426</v>
      </c>
      <c r="AT433" s="227" t="s">
        <v>302</v>
      </c>
      <c r="AU433" s="227" t="s">
        <v>85</v>
      </c>
      <c r="AY433" s="20" t="s">
        <v>214</v>
      </c>
      <c r="BE433" s="228">
        <f>IF(N433="základní",J433,0)</f>
        <v>0</v>
      </c>
      <c r="BF433" s="228">
        <f>IF(N433="snížená",J433,0)</f>
        <v>0</v>
      </c>
      <c r="BG433" s="228">
        <f>IF(N433="zákl. přenesená",J433,0)</f>
        <v>0</v>
      </c>
      <c r="BH433" s="228">
        <f>IF(N433="sníž. přenesená",J433,0)</f>
        <v>0</v>
      </c>
      <c r="BI433" s="228">
        <f>IF(N433="nulová",J433,0)</f>
        <v>0</v>
      </c>
      <c r="BJ433" s="20" t="s">
        <v>83</v>
      </c>
      <c r="BK433" s="228">
        <f>ROUND(I433*H433,2)</f>
        <v>0</v>
      </c>
      <c r="BL433" s="20" t="s">
        <v>334</v>
      </c>
      <c r="BM433" s="227" t="s">
        <v>1941</v>
      </c>
    </row>
    <row r="434" s="14" customFormat="1">
      <c r="A434" s="14"/>
      <c r="B434" s="245"/>
      <c r="C434" s="246"/>
      <c r="D434" s="236" t="s">
        <v>225</v>
      </c>
      <c r="E434" s="247" t="s">
        <v>32</v>
      </c>
      <c r="F434" s="248" t="s">
        <v>1942</v>
      </c>
      <c r="G434" s="246"/>
      <c r="H434" s="249">
        <v>12</v>
      </c>
      <c r="I434" s="250"/>
      <c r="J434" s="246"/>
      <c r="K434" s="246"/>
      <c r="L434" s="251"/>
      <c r="M434" s="252"/>
      <c r="N434" s="253"/>
      <c r="O434" s="253"/>
      <c r="P434" s="253"/>
      <c r="Q434" s="253"/>
      <c r="R434" s="253"/>
      <c r="S434" s="253"/>
      <c r="T434" s="254"/>
      <c r="U434" s="14"/>
      <c r="V434" s="14"/>
      <c r="W434" s="14"/>
      <c r="X434" s="14"/>
      <c r="Y434" s="14"/>
      <c r="Z434" s="14"/>
      <c r="AA434" s="14"/>
      <c r="AB434" s="14"/>
      <c r="AC434" s="14"/>
      <c r="AD434" s="14"/>
      <c r="AE434" s="14"/>
      <c r="AT434" s="255" t="s">
        <v>225</v>
      </c>
      <c r="AU434" s="255" t="s">
        <v>85</v>
      </c>
      <c r="AV434" s="14" t="s">
        <v>85</v>
      </c>
      <c r="AW434" s="14" t="s">
        <v>38</v>
      </c>
      <c r="AX434" s="14" t="s">
        <v>76</v>
      </c>
      <c r="AY434" s="255" t="s">
        <v>214</v>
      </c>
    </row>
    <row r="435" s="14" customFormat="1">
      <c r="A435" s="14"/>
      <c r="B435" s="245"/>
      <c r="C435" s="246"/>
      <c r="D435" s="236" t="s">
        <v>225</v>
      </c>
      <c r="E435" s="247" t="s">
        <v>32</v>
      </c>
      <c r="F435" s="248" t="s">
        <v>1943</v>
      </c>
      <c r="G435" s="246"/>
      <c r="H435" s="249">
        <v>12</v>
      </c>
      <c r="I435" s="250"/>
      <c r="J435" s="246"/>
      <c r="K435" s="246"/>
      <c r="L435" s="251"/>
      <c r="M435" s="252"/>
      <c r="N435" s="253"/>
      <c r="O435" s="253"/>
      <c r="P435" s="253"/>
      <c r="Q435" s="253"/>
      <c r="R435" s="253"/>
      <c r="S435" s="253"/>
      <c r="T435" s="254"/>
      <c r="U435" s="14"/>
      <c r="V435" s="14"/>
      <c r="W435" s="14"/>
      <c r="X435" s="14"/>
      <c r="Y435" s="14"/>
      <c r="Z435" s="14"/>
      <c r="AA435" s="14"/>
      <c r="AB435" s="14"/>
      <c r="AC435" s="14"/>
      <c r="AD435" s="14"/>
      <c r="AE435" s="14"/>
      <c r="AT435" s="255" t="s">
        <v>225</v>
      </c>
      <c r="AU435" s="255" t="s">
        <v>85</v>
      </c>
      <c r="AV435" s="14" t="s">
        <v>85</v>
      </c>
      <c r="AW435" s="14" t="s">
        <v>38</v>
      </c>
      <c r="AX435" s="14" t="s">
        <v>76</v>
      </c>
      <c r="AY435" s="255" t="s">
        <v>214</v>
      </c>
    </row>
    <row r="436" s="15" customFormat="1">
      <c r="A436" s="15"/>
      <c r="B436" s="256"/>
      <c r="C436" s="257"/>
      <c r="D436" s="236" t="s">
        <v>225</v>
      </c>
      <c r="E436" s="258" t="s">
        <v>32</v>
      </c>
      <c r="F436" s="259" t="s">
        <v>256</v>
      </c>
      <c r="G436" s="257"/>
      <c r="H436" s="260">
        <v>24</v>
      </c>
      <c r="I436" s="261"/>
      <c r="J436" s="257"/>
      <c r="K436" s="257"/>
      <c r="L436" s="262"/>
      <c r="M436" s="263"/>
      <c r="N436" s="264"/>
      <c r="O436" s="264"/>
      <c r="P436" s="264"/>
      <c r="Q436" s="264"/>
      <c r="R436" s="264"/>
      <c r="S436" s="264"/>
      <c r="T436" s="265"/>
      <c r="U436" s="15"/>
      <c r="V436" s="15"/>
      <c r="W436" s="15"/>
      <c r="X436" s="15"/>
      <c r="Y436" s="15"/>
      <c r="Z436" s="15"/>
      <c r="AA436" s="15"/>
      <c r="AB436" s="15"/>
      <c r="AC436" s="15"/>
      <c r="AD436" s="15"/>
      <c r="AE436" s="15"/>
      <c r="AT436" s="266" t="s">
        <v>225</v>
      </c>
      <c r="AU436" s="266" t="s">
        <v>85</v>
      </c>
      <c r="AV436" s="15" t="s">
        <v>215</v>
      </c>
      <c r="AW436" s="15" t="s">
        <v>38</v>
      </c>
      <c r="AX436" s="15" t="s">
        <v>83</v>
      </c>
      <c r="AY436" s="266" t="s">
        <v>214</v>
      </c>
    </row>
    <row r="437" s="2" customFormat="1" ht="16.5" customHeight="1">
      <c r="A437" s="42"/>
      <c r="B437" s="43"/>
      <c r="C437" s="216" t="s">
        <v>559</v>
      </c>
      <c r="D437" s="216" t="s">
        <v>217</v>
      </c>
      <c r="E437" s="217" t="s">
        <v>1650</v>
      </c>
      <c r="F437" s="218" t="s">
        <v>1651</v>
      </c>
      <c r="G437" s="219" t="s">
        <v>280</v>
      </c>
      <c r="H437" s="220">
        <v>199.65000000000001</v>
      </c>
      <c r="I437" s="221"/>
      <c r="J437" s="222">
        <f>ROUND(I437*H437,2)</f>
        <v>0</v>
      </c>
      <c r="K437" s="218" t="s">
        <v>221</v>
      </c>
      <c r="L437" s="48"/>
      <c r="M437" s="223" t="s">
        <v>32</v>
      </c>
      <c r="N437" s="224" t="s">
        <v>47</v>
      </c>
      <c r="O437" s="88"/>
      <c r="P437" s="225">
        <f>O437*H437</f>
        <v>0</v>
      </c>
      <c r="Q437" s="225">
        <v>0</v>
      </c>
      <c r="R437" s="225">
        <f>Q437*H437</f>
        <v>0</v>
      </c>
      <c r="S437" s="225">
        <v>0.0050000000000000001</v>
      </c>
      <c r="T437" s="226">
        <f>S437*H437</f>
        <v>0.99825000000000008</v>
      </c>
      <c r="U437" s="42"/>
      <c r="V437" s="42"/>
      <c r="W437" s="42"/>
      <c r="X437" s="42"/>
      <c r="Y437" s="42"/>
      <c r="Z437" s="42"/>
      <c r="AA437" s="42"/>
      <c r="AB437" s="42"/>
      <c r="AC437" s="42"/>
      <c r="AD437" s="42"/>
      <c r="AE437" s="42"/>
      <c r="AR437" s="227" t="s">
        <v>334</v>
      </c>
      <c r="AT437" s="227" t="s">
        <v>217</v>
      </c>
      <c r="AU437" s="227" t="s">
        <v>85</v>
      </c>
      <c r="AY437" s="20" t="s">
        <v>214</v>
      </c>
      <c r="BE437" s="228">
        <f>IF(N437="základní",J437,0)</f>
        <v>0</v>
      </c>
      <c r="BF437" s="228">
        <f>IF(N437="snížená",J437,0)</f>
        <v>0</v>
      </c>
      <c r="BG437" s="228">
        <f>IF(N437="zákl. přenesená",J437,0)</f>
        <v>0</v>
      </c>
      <c r="BH437" s="228">
        <f>IF(N437="sníž. přenesená",J437,0)</f>
        <v>0</v>
      </c>
      <c r="BI437" s="228">
        <f>IF(N437="nulová",J437,0)</f>
        <v>0</v>
      </c>
      <c r="BJ437" s="20" t="s">
        <v>83</v>
      </c>
      <c r="BK437" s="228">
        <f>ROUND(I437*H437,2)</f>
        <v>0</v>
      </c>
      <c r="BL437" s="20" t="s">
        <v>334</v>
      </c>
      <c r="BM437" s="227" t="s">
        <v>1944</v>
      </c>
    </row>
    <row r="438" s="2" customFormat="1">
      <c r="A438" s="42"/>
      <c r="B438" s="43"/>
      <c r="C438" s="44"/>
      <c r="D438" s="229" t="s">
        <v>223</v>
      </c>
      <c r="E438" s="44"/>
      <c r="F438" s="230" t="s">
        <v>1653</v>
      </c>
      <c r="G438" s="44"/>
      <c r="H438" s="44"/>
      <c r="I438" s="231"/>
      <c r="J438" s="44"/>
      <c r="K438" s="44"/>
      <c r="L438" s="48"/>
      <c r="M438" s="232"/>
      <c r="N438" s="233"/>
      <c r="O438" s="88"/>
      <c r="P438" s="88"/>
      <c r="Q438" s="88"/>
      <c r="R438" s="88"/>
      <c r="S438" s="88"/>
      <c r="T438" s="89"/>
      <c r="U438" s="42"/>
      <c r="V438" s="42"/>
      <c r="W438" s="42"/>
      <c r="X438" s="42"/>
      <c r="Y438" s="42"/>
      <c r="Z438" s="42"/>
      <c r="AA438" s="42"/>
      <c r="AB438" s="42"/>
      <c r="AC438" s="42"/>
      <c r="AD438" s="42"/>
      <c r="AE438" s="42"/>
      <c r="AT438" s="20" t="s">
        <v>223</v>
      </c>
      <c r="AU438" s="20" t="s">
        <v>85</v>
      </c>
    </row>
    <row r="439" s="13" customFormat="1">
      <c r="A439" s="13"/>
      <c r="B439" s="234"/>
      <c r="C439" s="235"/>
      <c r="D439" s="236" t="s">
        <v>225</v>
      </c>
      <c r="E439" s="237" t="s">
        <v>32</v>
      </c>
      <c r="F439" s="238" t="s">
        <v>1750</v>
      </c>
      <c r="G439" s="235"/>
      <c r="H439" s="237" t="s">
        <v>32</v>
      </c>
      <c r="I439" s="239"/>
      <c r="J439" s="235"/>
      <c r="K439" s="235"/>
      <c r="L439" s="240"/>
      <c r="M439" s="241"/>
      <c r="N439" s="242"/>
      <c r="O439" s="242"/>
      <c r="P439" s="242"/>
      <c r="Q439" s="242"/>
      <c r="R439" s="242"/>
      <c r="S439" s="242"/>
      <c r="T439" s="243"/>
      <c r="U439" s="13"/>
      <c r="V439" s="13"/>
      <c r="W439" s="13"/>
      <c r="X439" s="13"/>
      <c r="Y439" s="13"/>
      <c r="Z439" s="13"/>
      <c r="AA439" s="13"/>
      <c r="AB439" s="13"/>
      <c r="AC439" s="13"/>
      <c r="AD439" s="13"/>
      <c r="AE439" s="13"/>
      <c r="AT439" s="244" t="s">
        <v>225</v>
      </c>
      <c r="AU439" s="244" t="s">
        <v>85</v>
      </c>
      <c r="AV439" s="13" t="s">
        <v>83</v>
      </c>
      <c r="AW439" s="13" t="s">
        <v>38</v>
      </c>
      <c r="AX439" s="13" t="s">
        <v>76</v>
      </c>
      <c r="AY439" s="244" t="s">
        <v>214</v>
      </c>
    </row>
    <row r="440" s="13" customFormat="1">
      <c r="A440" s="13"/>
      <c r="B440" s="234"/>
      <c r="C440" s="235"/>
      <c r="D440" s="236" t="s">
        <v>225</v>
      </c>
      <c r="E440" s="237" t="s">
        <v>32</v>
      </c>
      <c r="F440" s="238" t="s">
        <v>1674</v>
      </c>
      <c r="G440" s="235"/>
      <c r="H440" s="237" t="s">
        <v>32</v>
      </c>
      <c r="I440" s="239"/>
      <c r="J440" s="235"/>
      <c r="K440" s="235"/>
      <c r="L440" s="240"/>
      <c r="M440" s="241"/>
      <c r="N440" s="242"/>
      <c r="O440" s="242"/>
      <c r="P440" s="242"/>
      <c r="Q440" s="242"/>
      <c r="R440" s="242"/>
      <c r="S440" s="242"/>
      <c r="T440" s="243"/>
      <c r="U440" s="13"/>
      <c r="V440" s="13"/>
      <c r="W440" s="13"/>
      <c r="X440" s="13"/>
      <c r="Y440" s="13"/>
      <c r="Z440" s="13"/>
      <c r="AA440" s="13"/>
      <c r="AB440" s="13"/>
      <c r="AC440" s="13"/>
      <c r="AD440" s="13"/>
      <c r="AE440" s="13"/>
      <c r="AT440" s="244" t="s">
        <v>225</v>
      </c>
      <c r="AU440" s="244" t="s">
        <v>85</v>
      </c>
      <c r="AV440" s="13" t="s">
        <v>83</v>
      </c>
      <c r="AW440" s="13" t="s">
        <v>38</v>
      </c>
      <c r="AX440" s="13" t="s">
        <v>76</v>
      </c>
      <c r="AY440" s="244" t="s">
        <v>214</v>
      </c>
    </row>
    <row r="441" s="14" customFormat="1">
      <c r="A441" s="14"/>
      <c r="B441" s="245"/>
      <c r="C441" s="246"/>
      <c r="D441" s="236" t="s">
        <v>225</v>
      </c>
      <c r="E441" s="247" t="s">
        <v>32</v>
      </c>
      <c r="F441" s="248" t="s">
        <v>1751</v>
      </c>
      <c r="G441" s="246"/>
      <c r="H441" s="249">
        <v>12.800000000000001</v>
      </c>
      <c r="I441" s="250"/>
      <c r="J441" s="246"/>
      <c r="K441" s="246"/>
      <c r="L441" s="251"/>
      <c r="M441" s="252"/>
      <c r="N441" s="253"/>
      <c r="O441" s="253"/>
      <c r="P441" s="253"/>
      <c r="Q441" s="253"/>
      <c r="R441" s="253"/>
      <c r="S441" s="253"/>
      <c r="T441" s="254"/>
      <c r="U441" s="14"/>
      <c r="V441" s="14"/>
      <c r="W441" s="14"/>
      <c r="X441" s="14"/>
      <c r="Y441" s="14"/>
      <c r="Z441" s="14"/>
      <c r="AA441" s="14"/>
      <c r="AB441" s="14"/>
      <c r="AC441" s="14"/>
      <c r="AD441" s="14"/>
      <c r="AE441" s="14"/>
      <c r="AT441" s="255" t="s">
        <v>225</v>
      </c>
      <c r="AU441" s="255" t="s">
        <v>85</v>
      </c>
      <c r="AV441" s="14" t="s">
        <v>85</v>
      </c>
      <c r="AW441" s="14" t="s">
        <v>38</v>
      </c>
      <c r="AX441" s="14" t="s">
        <v>76</v>
      </c>
      <c r="AY441" s="255" t="s">
        <v>214</v>
      </c>
    </row>
    <row r="442" s="14" customFormat="1">
      <c r="A442" s="14"/>
      <c r="B442" s="245"/>
      <c r="C442" s="246"/>
      <c r="D442" s="236" t="s">
        <v>225</v>
      </c>
      <c r="E442" s="247" t="s">
        <v>32</v>
      </c>
      <c r="F442" s="248" t="s">
        <v>1752</v>
      </c>
      <c r="G442" s="246"/>
      <c r="H442" s="249">
        <v>24</v>
      </c>
      <c r="I442" s="250"/>
      <c r="J442" s="246"/>
      <c r="K442" s="246"/>
      <c r="L442" s="251"/>
      <c r="M442" s="252"/>
      <c r="N442" s="253"/>
      <c r="O442" s="253"/>
      <c r="P442" s="253"/>
      <c r="Q442" s="253"/>
      <c r="R442" s="253"/>
      <c r="S442" s="253"/>
      <c r="T442" s="254"/>
      <c r="U442" s="14"/>
      <c r="V442" s="14"/>
      <c r="W442" s="14"/>
      <c r="X442" s="14"/>
      <c r="Y442" s="14"/>
      <c r="Z442" s="14"/>
      <c r="AA442" s="14"/>
      <c r="AB442" s="14"/>
      <c r="AC442" s="14"/>
      <c r="AD442" s="14"/>
      <c r="AE442" s="14"/>
      <c r="AT442" s="255" t="s">
        <v>225</v>
      </c>
      <c r="AU442" s="255" t="s">
        <v>85</v>
      </c>
      <c r="AV442" s="14" t="s">
        <v>85</v>
      </c>
      <c r="AW442" s="14" t="s">
        <v>38</v>
      </c>
      <c r="AX442" s="14" t="s">
        <v>76</v>
      </c>
      <c r="AY442" s="255" t="s">
        <v>214</v>
      </c>
    </row>
    <row r="443" s="14" customFormat="1">
      <c r="A443" s="14"/>
      <c r="B443" s="245"/>
      <c r="C443" s="246"/>
      <c r="D443" s="236" t="s">
        <v>225</v>
      </c>
      <c r="E443" s="247" t="s">
        <v>32</v>
      </c>
      <c r="F443" s="248" t="s">
        <v>1753</v>
      </c>
      <c r="G443" s="246"/>
      <c r="H443" s="249">
        <v>11</v>
      </c>
      <c r="I443" s="250"/>
      <c r="J443" s="246"/>
      <c r="K443" s="246"/>
      <c r="L443" s="251"/>
      <c r="M443" s="252"/>
      <c r="N443" s="253"/>
      <c r="O443" s="253"/>
      <c r="P443" s="253"/>
      <c r="Q443" s="253"/>
      <c r="R443" s="253"/>
      <c r="S443" s="253"/>
      <c r="T443" s="254"/>
      <c r="U443" s="14"/>
      <c r="V443" s="14"/>
      <c r="W443" s="14"/>
      <c r="X443" s="14"/>
      <c r="Y443" s="14"/>
      <c r="Z443" s="14"/>
      <c r="AA443" s="14"/>
      <c r="AB443" s="14"/>
      <c r="AC443" s="14"/>
      <c r="AD443" s="14"/>
      <c r="AE443" s="14"/>
      <c r="AT443" s="255" t="s">
        <v>225</v>
      </c>
      <c r="AU443" s="255" t="s">
        <v>85</v>
      </c>
      <c r="AV443" s="14" t="s">
        <v>85</v>
      </c>
      <c r="AW443" s="14" t="s">
        <v>38</v>
      </c>
      <c r="AX443" s="14" t="s">
        <v>76</v>
      </c>
      <c r="AY443" s="255" t="s">
        <v>214</v>
      </c>
    </row>
    <row r="444" s="14" customFormat="1">
      <c r="A444" s="14"/>
      <c r="B444" s="245"/>
      <c r="C444" s="246"/>
      <c r="D444" s="236" t="s">
        <v>225</v>
      </c>
      <c r="E444" s="247" t="s">
        <v>32</v>
      </c>
      <c r="F444" s="248" t="s">
        <v>1754</v>
      </c>
      <c r="G444" s="246"/>
      <c r="H444" s="249">
        <v>25.600000000000001</v>
      </c>
      <c r="I444" s="250"/>
      <c r="J444" s="246"/>
      <c r="K444" s="246"/>
      <c r="L444" s="251"/>
      <c r="M444" s="252"/>
      <c r="N444" s="253"/>
      <c r="O444" s="253"/>
      <c r="P444" s="253"/>
      <c r="Q444" s="253"/>
      <c r="R444" s="253"/>
      <c r="S444" s="253"/>
      <c r="T444" s="254"/>
      <c r="U444" s="14"/>
      <c r="V444" s="14"/>
      <c r="W444" s="14"/>
      <c r="X444" s="14"/>
      <c r="Y444" s="14"/>
      <c r="Z444" s="14"/>
      <c r="AA444" s="14"/>
      <c r="AB444" s="14"/>
      <c r="AC444" s="14"/>
      <c r="AD444" s="14"/>
      <c r="AE444" s="14"/>
      <c r="AT444" s="255" t="s">
        <v>225</v>
      </c>
      <c r="AU444" s="255" t="s">
        <v>85</v>
      </c>
      <c r="AV444" s="14" t="s">
        <v>85</v>
      </c>
      <c r="AW444" s="14" t="s">
        <v>38</v>
      </c>
      <c r="AX444" s="14" t="s">
        <v>76</v>
      </c>
      <c r="AY444" s="255" t="s">
        <v>214</v>
      </c>
    </row>
    <row r="445" s="14" customFormat="1">
      <c r="A445" s="14"/>
      <c r="B445" s="245"/>
      <c r="C445" s="246"/>
      <c r="D445" s="236" t="s">
        <v>225</v>
      </c>
      <c r="E445" s="247" t="s">
        <v>32</v>
      </c>
      <c r="F445" s="248" t="s">
        <v>1755</v>
      </c>
      <c r="G445" s="246"/>
      <c r="H445" s="249">
        <v>4.7999999999999998</v>
      </c>
      <c r="I445" s="250"/>
      <c r="J445" s="246"/>
      <c r="K445" s="246"/>
      <c r="L445" s="251"/>
      <c r="M445" s="252"/>
      <c r="N445" s="253"/>
      <c r="O445" s="253"/>
      <c r="P445" s="253"/>
      <c r="Q445" s="253"/>
      <c r="R445" s="253"/>
      <c r="S445" s="253"/>
      <c r="T445" s="254"/>
      <c r="U445" s="14"/>
      <c r="V445" s="14"/>
      <c r="W445" s="14"/>
      <c r="X445" s="14"/>
      <c r="Y445" s="14"/>
      <c r="Z445" s="14"/>
      <c r="AA445" s="14"/>
      <c r="AB445" s="14"/>
      <c r="AC445" s="14"/>
      <c r="AD445" s="14"/>
      <c r="AE445" s="14"/>
      <c r="AT445" s="255" t="s">
        <v>225</v>
      </c>
      <c r="AU445" s="255" t="s">
        <v>85</v>
      </c>
      <c r="AV445" s="14" t="s">
        <v>85</v>
      </c>
      <c r="AW445" s="14" t="s">
        <v>38</v>
      </c>
      <c r="AX445" s="14" t="s">
        <v>76</v>
      </c>
      <c r="AY445" s="255" t="s">
        <v>214</v>
      </c>
    </row>
    <row r="446" s="14" customFormat="1">
      <c r="A446" s="14"/>
      <c r="B446" s="245"/>
      <c r="C446" s="246"/>
      <c r="D446" s="236" t="s">
        <v>225</v>
      </c>
      <c r="E446" s="247" t="s">
        <v>32</v>
      </c>
      <c r="F446" s="248" t="s">
        <v>1756</v>
      </c>
      <c r="G446" s="246"/>
      <c r="H446" s="249">
        <v>22</v>
      </c>
      <c r="I446" s="250"/>
      <c r="J446" s="246"/>
      <c r="K446" s="246"/>
      <c r="L446" s="251"/>
      <c r="M446" s="252"/>
      <c r="N446" s="253"/>
      <c r="O446" s="253"/>
      <c r="P446" s="253"/>
      <c r="Q446" s="253"/>
      <c r="R446" s="253"/>
      <c r="S446" s="253"/>
      <c r="T446" s="254"/>
      <c r="U446" s="14"/>
      <c r="V446" s="14"/>
      <c r="W446" s="14"/>
      <c r="X446" s="14"/>
      <c r="Y446" s="14"/>
      <c r="Z446" s="14"/>
      <c r="AA446" s="14"/>
      <c r="AB446" s="14"/>
      <c r="AC446" s="14"/>
      <c r="AD446" s="14"/>
      <c r="AE446" s="14"/>
      <c r="AT446" s="255" t="s">
        <v>225</v>
      </c>
      <c r="AU446" s="255" t="s">
        <v>85</v>
      </c>
      <c r="AV446" s="14" t="s">
        <v>85</v>
      </c>
      <c r="AW446" s="14" t="s">
        <v>38</v>
      </c>
      <c r="AX446" s="14" t="s">
        <v>76</v>
      </c>
      <c r="AY446" s="255" t="s">
        <v>214</v>
      </c>
    </row>
    <row r="447" s="14" customFormat="1">
      <c r="A447" s="14"/>
      <c r="B447" s="245"/>
      <c r="C447" s="246"/>
      <c r="D447" s="236" t="s">
        <v>225</v>
      </c>
      <c r="E447" s="247" t="s">
        <v>32</v>
      </c>
      <c r="F447" s="248" t="s">
        <v>1757</v>
      </c>
      <c r="G447" s="246"/>
      <c r="H447" s="249">
        <v>22</v>
      </c>
      <c r="I447" s="250"/>
      <c r="J447" s="246"/>
      <c r="K447" s="246"/>
      <c r="L447" s="251"/>
      <c r="M447" s="252"/>
      <c r="N447" s="253"/>
      <c r="O447" s="253"/>
      <c r="P447" s="253"/>
      <c r="Q447" s="253"/>
      <c r="R447" s="253"/>
      <c r="S447" s="253"/>
      <c r="T447" s="254"/>
      <c r="U447" s="14"/>
      <c r="V447" s="14"/>
      <c r="W447" s="14"/>
      <c r="X447" s="14"/>
      <c r="Y447" s="14"/>
      <c r="Z447" s="14"/>
      <c r="AA447" s="14"/>
      <c r="AB447" s="14"/>
      <c r="AC447" s="14"/>
      <c r="AD447" s="14"/>
      <c r="AE447" s="14"/>
      <c r="AT447" s="255" t="s">
        <v>225</v>
      </c>
      <c r="AU447" s="255" t="s">
        <v>85</v>
      </c>
      <c r="AV447" s="14" t="s">
        <v>85</v>
      </c>
      <c r="AW447" s="14" t="s">
        <v>38</v>
      </c>
      <c r="AX447" s="14" t="s">
        <v>76</v>
      </c>
      <c r="AY447" s="255" t="s">
        <v>214</v>
      </c>
    </row>
    <row r="448" s="14" customFormat="1">
      <c r="A448" s="14"/>
      <c r="B448" s="245"/>
      <c r="C448" s="246"/>
      <c r="D448" s="236" t="s">
        <v>225</v>
      </c>
      <c r="E448" s="247" t="s">
        <v>32</v>
      </c>
      <c r="F448" s="248" t="s">
        <v>1758</v>
      </c>
      <c r="G448" s="246"/>
      <c r="H448" s="249">
        <v>21.600000000000001</v>
      </c>
      <c r="I448" s="250"/>
      <c r="J448" s="246"/>
      <c r="K448" s="246"/>
      <c r="L448" s="251"/>
      <c r="M448" s="252"/>
      <c r="N448" s="253"/>
      <c r="O448" s="253"/>
      <c r="P448" s="253"/>
      <c r="Q448" s="253"/>
      <c r="R448" s="253"/>
      <c r="S448" s="253"/>
      <c r="T448" s="254"/>
      <c r="U448" s="14"/>
      <c r="V448" s="14"/>
      <c r="W448" s="14"/>
      <c r="X448" s="14"/>
      <c r="Y448" s="14"/>
      <c r="Z448" s="14"/>
      <c r="AA448" s="14"/>
      <c r="AB448" s="14"/>
      <c r="AC448" s="14"/>
      <c r="AD448" s="14"/>
      <c r="AE448" s="14"/>
      <c r="AT448" s="255" t="s">
        <v>225</v>
      </c>
      <c r="AU448" s="255" t="s">
        <v>85</v>
      </c>
      <c r="AV448" s="14" t="s">
        <v>85</v>
      </c>
      <c r="AW448" s="14" t="s">
        <v>38</v>
      </c>
      <c r="AX448" s="14" t="s">
        <v>76</v>
      </c>
      <c r="AY448" s="255" t="s">
        <v>214</v>
      </c>
    </row>
    <row r="449" s="14" customFormat="1">
      <c r="A449" s="14"/>
      <c r="B449" s="245"/>
      <c r="C449" s="246"/>
      <c r="D449" s="236" t="s">
        <v>225</v>
      </c>
      <c r="E449" s="247" t="s">
        <v>32</v>
      </c>
      <c r="F449" s="248" t="s">
        <v>1759</v>
      </c>
      <c r="G449" s="246"/>
      <c r="H449" s="249">
        <v>2.5499999999999998</v>
      </c>
      <c r="I449" s="250"/>
      <c r="J449" s="246"/>
      <c r="K449" s="246"/>
      <c r="L449" s="251"/>
      <c r="M449" s="252"/>
      <c r="N449" s="253"/>
      <c r="O449" s="253"/>
      <c r="P449" s="253"/>
      <c r="Q449" s="253"/>
      <c r="R449" s="253"/>
      <c r="S449" s="253"/>
      <c r="T449" s="254"/>
      <c r="U449" s="14"/>
      <c r="V449" s="14"/>
      <c r="W449" s="14"/>
      <c r="X449" s="14"/>
      <c r="Y449" s="14"/>
      <c r="Z449" s="14"/>
      <c r="AA449" s="14"/>
      <c r="AB449" s="14"/>
      <c r="AC449" s="14"/>
      <c r="AD449" s="14"/>
      <c r="AE449" s="14"/>
      <c r="AT449" s="255" t="s">
        <v>225</v>
      </c>
      <c r="AU449" s="255" t="s">
        <v>85</v>
      </c>
      <c r="AV449" s="14" t="s">
        <v>85</v>
      </c>
      <c r="AW449" s="14" t="s">
        <v>38</v>
      </c>
      <c r="AX449" s="14" t="s">
        <v>76</v>
      </c>
      <c r="AY449" s="255" t="s">
        <v>214</v>
      </c>
    </row>
    <row r="450" s="14" customFormat="1">
      <c r="A450" s="14"/>
      <c r="B450" s="245"/>
      <c r="C450" s="246"/>
      <c r="D450" s="236" t="s">
        <v>225</v>
      </c>
      <c r="E450" s="247" t="s">
        <v>32</v>
      </c>
      <c r="F450" s="248" t="s">
        <v>1751</v>
      </c>
      <c r="G450" s="246"/>
      <c r="H450" s="249">
        <v>12.800000000000001</v>
      </c>
      <c r="I450" s="250"/>
      <c r="J450" s="246"/>
      <c r="K450" s="246"/>
      <c r="L450" s="251"/>
      <c r="M450" s="252"/>
      <c r="N450" s="253"/>
      <c r="O450" s="253"/>
      <c r="P450" s="253"/>
      <c r="Q450" s="253"/>
      <c r="R450" s="253"/>
      <c r="S450" s="253"/>
      <c r="T450" s="254"/>
      <c r="U450" s="14"/>
      <c r="V450" s="14"/>
      <c r="W450" s="14"/>
      <c r="X450" s="14"/>
      <c r="Y450" s="14"/>
      <c r="Z450" s="14"/>
      <c r="AA450" s="14"/>
      <c r="AB450" s="14"/>
      <c r="AC450" s="14"/>
      <c r="AD450" s="14"/>
      <c r="AE450" s="14"/>
      <c r="AT450" s="255" t="s">
        <v>225</v>
      </c>
      <c r="AU450" s="255" t="s">
        <v>85</v>
      </c>
      <c r="AV450" s="14" t="s">
        <v>85</v>
      </c>
      <c r="AW450" s="14" t="s">
        <v>38</v>
      </c>
      <c r="AX450" s="14" t="s">
        <v>76</v>
      </c>
      <c r="AY450" s="255" t="s">
        <v>214</v>
      </c>
    </row>
    <row r="451" s="14" customFormat="1">
      <c r="A451" s="14"/>
      <c r="B451" s="245"/>
      <c r="C451" s="246"/>
      <c r="D451" s="236" t="s">
        <v>225</v>
      </c>
      <c r="E451" s="247" t="s">
        <v>32</v>
      </c>
      <c r="F451" s="248" t="s">
        <v>1760</v>
      </c>
      <c r="G451" s="246"/>
      <c r="H451" s="249">
        <v>6.5999999999999996</v>
      </c>
      <c r="I451" s="250"/>
      <c r="J451" s="246"/>
      <c r="K451" s="246"/>
      <c r="L451" s="251"/>
      <c r="M451" s="252"/>
      <c r="N451" s="253"/>
      <c r="O451" s="253"/>
      <c r="P451" s="253"/>
      <c r="Q451" s="253"/>
      <c r="R451" s="253"/>
      <c r="S451" s="253"/>
      <c r="T451" s="254"/>
      <c r="U451" s="14"/>
      <c r="V451" s="14"/>
      <c r="W451" s="14"/>
      <c r="X451" s="14"/>
      <c r="Y451" s="14"/>
      <c r="Z451" s="14"/>
      <c r="AA451" s="14"/>
      <c r="AB451" s="14"/>
      <c r="AC451" s="14"/>
      <c r="AD451" s="14"/>
      <c r="AE451" s="14"/>
      <c r="AT451" s="255" t="s">
        <v>225</v>
      </c>
      <c r="AU451" s="255" t="s">
        <v>85</v>
      </c>
      <c r="AV451" s="14" t="s">
        <v>85</v>
      </c>
      <c r="AW451" s="14" t="s">
        <v>38</v>
      </c>
      <c r="AX451" s="14" t="s">
        <v>76</v>
      </c>
      <c r="AY451" s="255" t="s">
        <v>214</v>
      </c>
    </row>
    <row r="452" s="14" customFormat="1">
      <c r="A452" s="14"/>
      <c r="B452" s="245"/>
      <c r="C452" s="246"/>
      <c r="D452" s="236" t="s">
        <v>225</v>
      </c>
      <c r="E452" s="247" t="s">
        <v>32</v>
      </c>
      <c r="F452" s="248" t="s">
        <v>1761</v>
      </c>
      <c r="G452" s="246"/>
      <c r="H452" s="249">
        <v>12</v>
      </c>
      <c r="I452" s="250"/>
      <c r="J452" s="246"/>
      <c r="K452" s="246"/>
      <c r="L452" s="251"/>
      <c r="M452" s="252"/>
      <c r="N452" s="253"/>
      <c r="O452" s="253"/>
      <c r="P452" s="253"/>
      <c r="Q452" s="253"/>
      <c r="R452" s="253"/>
      <c r="S452" s="253"/>
      <c r="T452" s="254"/>
      <c r="U452" s="14"/>
      <c r="V452" s="14"/>
      <c r="W452" s="14"/>
      <c r="X452" s="14"/>
      <c r="Y452" s="14"/>
      <c r="Z452" s="14"/>
      <c r="AA452" s="14"/>
      <c r="AB452" s="14"/>
      <c r="AC452" s="14"/>
      <c r="AD452" s="14"/>
      <c r="AE452" s="14"/>
      <c r="AT452" s="255" t="s">
        <v>225</v>
      </c>
      <c r="AU452" s="255" t="s">
        <v>85</v>
      </c>
      <c r="AV452" s="14" t="s">
        <v>85</v>
      </c>
      <c r="AW452" s="14" t="s">
        <v>38</v>
      </c>
      <c r="AX452" s="14" t="s">
        <v>76</v>
      </c>
      <c r="AY452" s="255" t="s">
        <v>214</v>
      </c>
    </row>
    <row r="453" s="14" customFormat="1">
      <c r="A453" s="14"/>
      <c r="B453" s="245"/>
      <c r="C453" s="246"/>
      <c r="D453" s="236" t="s">
        <v>225</v>
      </c>
      <c r="E453" s="247" t="s">
        <v>32</v>
      </c>
      <c r="F453" s="248" t="s">
        <v>1945</v>
      </c>
      <c r="G453" s="246"/>
      <c r="H453" s="249">
        <v>21.899999999999999</v>
      </c>
      <c r="I453" s="250"/>
      <c r="J453" s="246"/>
      <c r="K453" s="246"/>
      <c r="L453" s="251"/>
      <c r="M453" s="252"/>
      <c r="N453" s="253"/>
      <c r="O453" s="253"/>
      <c r="P453" s="253"/>
      <c r="Q453" s="253"/>
      <c r="R453" s="253"/>
      <c r="S453" s="253"/>
      <c r="T453" s="254"/>
      <c r="U453" s="14"/>
      <c r="V453" s="14"/>
      <c r="W453" s="14"/>
      <c r="X453" s="14"/>
      <c r="Y453" s="14"/>
      <c r="Z453" s="14"/>
      <c r="AA453" s="14"/>
      <c r="AB453" s="14"/>
      <c r="AC453" s="14"/>
      <c r="AD453" s="14"/>
      <c r="AE453" s="14"/>
      <c r="AT453" s="255" t="s">
        <v>225</v>
      </c>
      <c r="AU453" s="255" t="s">
        <v>85</v>
      </c>
      <c r="AV453" s="14" t="s">
        <v>85</v>
      </c>
      <c r="AW453" s="14" t="s">
        <v>38</v>
      </c>
      <c r="AX453" s="14" t="s">
        <v>76</v>
      </c>
      <c r="AY453" s="255" t="s">
        <v>214</v>
      </c>
    </row>
    <row r="454" s="15" customFormat="1">
      <c r="A454" s="15"/>
      <c r="B454" s="256"/>
      <c r="C454" s="257"/>
      <c r="D454" s="236" t="s">
        <v>225</v>
      </c>
      <c r="E454" s="258" t="s">
        <v>32</v>
      </c>
      <c r="F454" s="259" t="s">
        <v>256</v>
      </c>
      <c r="G454" s="257"/>
      <c r="H454" s="260">
        <v>199.65000000000003</v>
      </c>
      <c r="I454" s="261"/>
      <c r="J454" s="257"/>
      <c r="K454" s="257"/>
      <c r="L454" s="262"/>
      <c r="M454" s="263"/>
      <c r="N454" s="264"/>
      <c r="O454" s="264"/>
      <c r="P454" s="264"/>
      <c r="Q454" s="264"/>
      <c r="R454" s="264"/>
      <c r="S454" s="264"/>
      <c r="T454" s="265"/>
      <c r="U454" s="15"/>
      <c r="V454" s="15"/>
      <c r="W454" s="15"/>
      <c r="X454" s="15"/>
      <c r="Y454" s="15"/>
      <c r="Z454" s="15"/>
      <c r="AA454" s="15"/>
      <c r="AB454" s="15"/>
      <c r="AC454" s="15"/>
      <c r="AD454" s="15"/>
      <c r="AE454" s="15"/>
      <c r="AT454" s="266" t="s">
        <v>225</v>
      </c>
      <c r="AU454" s="266" t="s">
        <v>85</v>
      </c>
      <c r="AV454" s="15" t="s">
        <v>215</v>
      </c>
      <c r="AW454" s="15" t="s">
        <v>38</v>
      </c>
      <c r="AX454" s="15" t="s">
        <v>83</v>
      </c>
      <c r="AY454" s="266" t="s">
        <v>214</v>
      </c>
    </row>
    <row r="455" s="2" customFormat="1" ht="33" customHeight="1">
      <c r="A455" s="42"/>
      <c r="B455" s="43"/>
      <c r="C455" s="216" t="s">
        <v>565</v>
      </c>
      <c r="D455" s="216" t="s">
        <v>217</v>
      </c>
      <c r="E455" s="217" t="s">
        <v>1946</v>
      </c>
      <c r="F455" s="218" t="s">
        <v>1947</v>
      </c>
      <c r="G455" s="219" t="s">
        <v>280</v>
      </c>
      <c r="H455" s="220">
        <v>234.15000000000001</v>
      </c>
      <c r="I455" s="221"/>
      <c r="J455" s="222">
        <f>ROUND(I455*H455,2)</f>
        <v>0</v>
      </c>
      <c r="K455" s="218" t="s">
        <v>221</v>
      </c>
      <c r="L455" s="48"/>
      <c r="M455" s="223" t="s">
        <v>32</v>
      </c>
      <c r="N455" s="224" t="s">
        <v>47</v>
      </c>
      <c r="O455" s="88"/>
      <c r="P455" s="225">
        <f>O455*H455</f>
        <v>0</v>
      </c>
      <c r="Q455" s="225">
        <v>0</v>
      </c>
      <c r="R455" s="225">
        <f>Q455*H455</f>
        <v>0</v>
      </c>
      <c r="S455" s="225">
        <v>0</v>
      </c>
      <c r="T455" s="226">
        <f>S455*H455</f>
        <v>0</v>
      </c>
      <c r="U455" s="42"/>
      <c r="V455" s="42"/>
      <c r="W455" s="42"/>
      <c r="X455" s="42"/>
      <c r="Y455" s="42"/>
      <c r="Z455" s="42"/>
      <c r="AA455" s="42"/>
      <c r="AB455" s="42"/>
      <c r="AC455" s="42"/>
      <c r="AD455" s="42"/>
      <c r="AE455" s="42"/>
      <c r="AR455" s="227" t="s">
        <v>334</v>
      </c>
      <c r="AT455" s="227" t="s">
        <v>217</v>
      </c>
      <c r="AU455" s="227" t="s">
        <v>85</v>
      </c>
      <c r="AY455" s="20" t="s">
        <v>214</v>
      </c>
      <c r="BE455" s="228">
        <f>IF(N455="základní",J455,0)</f>
        <v>0</v>
      </c>
      <c r="BF455" s="228">
        <f>IF(N455="snížená",J455,0)</f>
        <v>0</v>
      </c>
      <c r="BG455" s="228">
        <f>IF(N455="zákl. přenesená",J455,0)</f>
        <v>0</v>
      </c>
      <c r="BH455" s="228">
        <f>IF(N455="sníž. přenesená",J455,0)</f>
        <v>0</v>
      </c>
      <c r="BI455" s="228">
        <f>IF(N455="nulová",J455,0)</f>
        <v>0</v>
      </c>
      <c r="BJ455" s="20" t="s">
        <v>83</v>
      </c>
      <c r="BK455" s="228">
        <f>ROUND(I455*H455,2)</f>
        <v>0</v>
      </c>
      <c r="BL455" s="20" t="s">
        <v>334</v>
      </c>
      <c r="BM455" s="227" t="s">
        <v>1948</v>
      </c>
    </row>
    <row r="456" s="2" customFormat="1">
      <c r="A456" s="42"/>
      <c r="B456" s="43"/>
      <c r="C456" s="44"/>
      <c r="D456" s="229" t="s">
        <v>223</v>
      </c>
      <c r="E456" s="44"/>
      <c r="F456" s="230" t="s">
        <v>1949</v>
      </c>
      <c r="G456" s="44"/>
      <c r="H456" s="44"/>
      <c r="I456" s="231"/>
      <c r="J456" s="44"/>
      <c r="K456" s="44"/>
      <c r="L456" s="48"/>
      <c r="M456" s="232"/>
      <c r="N456" s="233"/>
      <c r="O456" s="88"/>
      <c r="P456" s="88"/>
      <c r="Q456" s="88"/>
      <c r="R456" s="88"/>
      <c r="S456" s="88"/>
      <c r="T456" s="89"/>
      <c r="U456" s="42"/>
      <c r="V456" s="42"/>
      <c r="W456" s="42"/>
      <c r="X456" s="42"/>
      <c r="Y456" s="42"/>
      <c r="Z456" s="42"/>
      <c r="AA456" s="42"/>
      <c r="AB456" s="42"/>
      <c r="AC456" s="42"/>
      <c r="AD456" s="42"/>
      <c r="AE456" s="42"/>
      <c r="AT456" s="20" t="s">
        <v>223</v>
      </c>
      <c r="AU456" s="20" t="s">
        <v>85</v>
      </c>
    </row>
    <row r="457" s="13" customFormat="1">
      <c r="A457" s="13"/>
      <c r="B457" s="234"/>
      <c r="C457" s="235"/>
      <c r="D457" s="236" t="s">
        <v>225</v>
      </c>
      <c r="E457" s="237" t="s">
        <v>32</v>
      </c>
      <c r="F457" s="238" t="s">
        <v>1750</v>
      </c>
      <c r="G457" s="235"/>
      <c r="H457" s="237" t="s">
        <v>32</v>
      </c>
      <c r="I457" s="239"/>
      <c r="J457" s="235"/>
      <c r="K457" s="235"/>
      <c r="L457" s="240"/>
      <c r="M457" s="241"/>
      <c r="N457" s="242"/>
      <c r="O457" s="242"/>
      <c r="P457" s="242"/>
      <c r="Q457" s="242"/>
      <c r="R457" s="242"/>
      <c r="S457" s="242"/>
      <c r="T457" s="243"/>
      <c r="U457" s="13"/>
      <c r="V457" s="13"/>
      <c r="W457" s="13"/>
      <c r="X457" s="13"/>
      <c r="Y457" s="13"/>
      <c r="Z457" s="13"/>
      <c r="AA457" s="13"/>
      <c r="AB457" s="13"/>
      <c r="AC457" s="13"/>
      <c r="AD457" s="13"/>
      <c r="AE457" s="13"/>
      <c r="AT457" s="244" t="s">
        <v>225</v>
      </c>
      <c r="AU457" s="244" t="s">
        <v>85</v>
      </c>
      <c r="AV457" s="13" t="s">
        <v>83</v>
      </c>
      <c r="AW457" s="13" t="s">
        <v>38</v>
      </c>
      <c r="AX457" s="13" t="s">
        <v>76</v>
      </c>
      <c r="AY457" s="244" t="s">
        <v>214</v>
      </c>
    </row>
    <row r="458" s="13" customFormat="1">
      <c r="A458" s="13"/>
      <c r="B458" s="234"/>
      <c r="C458" s="235"/>
      <c r="D458" s="236" t="s">
        <v>225</v>
      </c>
      <c r="E458" s="237" t="s">
        <v>32</v>
      </c>
      <c r="F458" s="238" t="s">
        <v>1674</v>
      </c>
      <c r="G458" s="235"/>
      <c r="H458" s="237" t="s">
        <v>32</v>
      </c>
      <c r="I458" s="239"/>
      <c r="J458" s="235"/>
      <c r="K458" s="235"/>
      <c r="L458" s="240"/>
      <c r="M458" s="241"/>
      <c r="N458" s="242"/>
      <c r="O458" s="242"/>
      <c r="P458" s="242"/>
      <c r="Q458" s="242"/>
      <c r="R458" s="242"/>
      <c r="S458" s="242"/>
      <c r="T458" s="243"/>
      <c r="U458" s="13"/>
      <c r="V458" s="13"/>
      <c r="W458" s="13"/>
      <c r="X458" s="13"/>
      <c r="Y458" s="13"/>
      <c r="Z458" s="13"/>
      <c r="AA458" s="13"/>
      <c r="AB458" s="13"/>
      <c r="AC458" s="13"/>
      <c r="AD458" s="13"/>
      <c r="AE458" s="13"/>
      <c r="AT458" s="244" t="s">
        <v>225</v>
      </c>
      <c r="AU458" s="244" t="s">
        <v>85</v>
      </c>
      <c r="AV458" s="13" t="s">
        <v>83</v>
      </c>
      <c r="AW458" s="13" t="s">
        <v>38</v>
      </c>
      <c r="AX458" s="13" t="s">
        <v>76</v>
      </c>
      <c r="AY458" s="244" t="s">
        <v>214</v>
      </c>
    </row>
    <row r="459" s="14" customFormat="1">
      <c r="A459" s="14"/>
      <c r="B459" s="245"/>
      <c r="C459" s="246"/>
      <c r="D459" s="236" t="s">
        <v>225</v>
      </c>
      <c r="E459" s="247" t="s">
        <v>32</v>
      </c>
      <c r="F459" s="248" t="s">
        <v>1751</v>
      </c>
      <c r="G459" s="246"/>
      <c r="H459" s="249">
        <v>12.800000000000001</v>
      </c>
      <c r="I459" s="250"/>
      <c r="J459" s="246"/>
      <c r="K459" s="246"/>
      <c r="L459" s="251"/>
      <c r="M459" s="252"/>
      <c r="N459" s="253"/>
      <c r="O459" s="253"/>
      <c r="P459" s="253"/>
      <c r="Q459" s="253"/>
      <c r="R459" s="253"/>
      <c r="S459" s="253"/>
      <c r="T459" s="254"/>
      <c r="U459" s="14"/>
      <c r="V459" s="14"/>
      <c r="W459" s="14"/>
      <c r="X459" s="14"/>
      <c r="Y459" s="14"/>
      <c r="Z459" s="14"/>
      <c r="AA459" s="14"/>
      <c r="AB459" s="14"/>
      <c r="AC459" s="14"/>
      <c r="AD459" s="14"/>
      <c r="AE459" s="14"/>
      <c r="AT459" s="255" t="s">
        <v>225</v>
      </c>
      <c r="AU459" s="255" t="s">
        <v>85</v>
      </c>
      <c r="AV459" s="14" t="s">
        <v>85</v>
      </c>
      <c r="AW459" s="14" t="s">
        <v>38</v>
      </c>
      <c r="AX459" s="14" t="s">
        <v>76</v>
      </c>
      <c r="AY459" s="255" t="s">
        <v>214</v>
      </c>
    </row>
    <row r="460" s="14" customFormat="1">
      <c r="A460" s="14"/>
      <c r="B460" s="245"/>
      <c r="C460" s="246"/>
      <c r="D460" s="236" t="s">
        <v>225</v>
      </c>
      <c r="E460" s="247" t="s">
        <v>32</v>
      </c>
      <c r="F460" s="248" t="s">
        <v>1752</v>
      </c>
      <c r="G460" s="246"/>
      <c r="H460" s="249">
        <v>24</v>
      </c>
      <c r="I460" s="250"/>
      <c r="J460" s="246"/>
      <c r="K460" s="246"/>
      <c r="L460" s="251"/>
      <c r="M460" s="252"/>
      <c r="N460" s="253"/>
      <c r="O460" s="253"/>
      <c r="P460" s="253"/>
      <c r="Q460" s="253"/>
      <c r="R460" s="253"/>
      <c r="S460" s="253"/>
      <c r="T460" s="254"/>
      <c r="U460" s="14"/>
      <c r="V460" s="14"/>
      <c r="W460" s="14"/>
      <c r="X460" s="14"/>
      <c r="Y460" s="14"/>
      <c r="Z460" s="14"/>
      <c r="AA460" s="14"/>
      <c r="AB460" s="14"/>
      <c r="AC460" s="14"/>
      <c r="AD460" s="14"/>
      <c r="AE460" s="14"/>
      <c r="AT460" s="255" t="s">
        <v>225</v>
      </c>
      <c r="AU460" s="255" t="s">
        <v>85</v>
      </c>
      <c r="AV460" s="14" t="s">
        <v>85</v>
      </c>
      <c r="AW460" s="14" t="s">
        <v>38</v>
      </c>
      <c r="AX460" s="14" t="s">
        <v>76</v>
      </c>
      <c r="AY460" s="255" t="s">
        <v>214</v>
      </c>
    </row>
    <row r="461" s="14" customFormat="1">
      <c r="A461" s="14"/>
      <c r="B461" s="245"/>
      <c r="C461" s="246"/>
      <c r="D461" s="236" t="s">
        <v>225</v>
      </c>
      <c r="E461" s="247" t="s">
        <v>32</v>
      </c>
      <c r="F461" s="248" t="s">
        <v>1753</v>
      </c>
      <c r="G461" s="246"/>
      <c r="H461" s="249">
        <v>11</v>
      </c>
      <c r="I461" s="250"/>
      <c r="J461" s="246"/>
      <c r="K461" s="246"/>
      <c r="L461" s="251"/>
      <c r="M461" s="252"/>
      <c r="N461" s="253"/>
      <c r="O461" s="253"/>
      <c r="P461" s="253"/>
      <c r="Q461" s="253"/>
      <c r="R461" s="253"/>
      <c r="S461" s="253"/>
      <c r="T461" s="254"/>
      <c r="U461" s="14"/>
      <c r="V461" s="14"/>
      <c r="W461" s="14"/>
      <c r="X461" s="14"/>
      <c r="Y461" s="14"/>
      <c r="Z461" s="14"/>
      <c r="AA461" s="14"/>
      <c r="AB461" s="14"/>
      <c r="AC461" s="14"/>
      <c r="AD461" s="14"/>
      <c r="AE461" s="14"/>
      <c r="AT461" s="255" t="s">
        <v>225</v>
      </c>
      <c r="AU461" s="255" t="s">
        <v>85</v>
      </c>
      <c r="AV461" s="14" t="s">
        <v>85</v>
      </c>
      <c r="AW461" s="14" t="s">
        <v>38</v>
      </c>
      <c r="AX461" s="14" t="s">
        <v>76</v>
      </c>
      <c r="AY461" s="255" t="s">
        <v>214</v>
      </c>
    </row>
    <row r="462" s="14" customFormat="1">
      <c r="A462" s="14"/>
      <c r="B462" s="245"/>
      <c r="C462" s="246"/>
      <c r="D462" s="236" t="s">
        <v>225</v>
      </c>
      <c r="E462" s="247" t="s">
        <v>32</v>
      </c>
      <c r="F462" s="248" t="s">
        <v>1754</v>
      </c>
      <c r="G462" s="246"/>
      <c r="H462" s="249">
        <v>25.600000000000001</v>
      </c>
      <c r="I462" s="250"/>
      <c r="J462" s="246"/>
      <c r="K462" s="246"/>
      <c r="L462" s="251"/>
      <c r="M462" s="252"/>
      <c r="N462" s="253"/>
      <c r="O462" s="253"/>
      <c r="P462" s="253"/>
      <c r="Q462" s="253"/>
      <c r="R462" s="253"/>
      <c r="S462" s="253"/>
      <c r="T462" s="254"/>
      <c r="U462" s="14"/>
      <c r="V462" s="14"/>
      <c r="W462" s="14"/>
      <c r="X462" s="14"/>
      <c r="Y462" s="14"/>
      <c r="Z462" s="14"/>
      <c r="AA462" s="14"/>
      <c r="AB462" s="14"/>
      <c r="AC462" s="14"/>
      <c r="AD462" s="14"/>
      <c r="AE462" s="14"/>
      <c r="AT462" s="255" t="s">
        <v>225</v>
      </c>
      <c r="AU462" s="255" t="s">
        <v>85</v>
      </c>
      <c r="AV462" s="14" t="s">
        <v>85</v>
      </c>
      <c r="AW462" s="14" t="s">
        <v>38</v>
      </c>
      <c r="AX462" s="14" t="s">
        <v>76</v>
      </c>
      <c r="AY462" s="255" t="s">
        <v>214</v>
      </c>
    </row>
    <row r="463" s="14" customFormat="1">
      <c r="A463" s="14"/>
      <c r="B463" s="245"/>
      <c r="C463" s="246"/>
      <c r="D463" s="236" t="s">
        <v>225</v>
      </c>
      <c r="E463" s="247" t="s">
        <v>32</v>
      </c>
      <c r="F463" s="248" t="s">
        <v>1755</v>
      </c>
      <c r="G463" s="246"/>
      <c r="H463" s="249">
        <v>4.7999999999999998</v>
      </c>
      <c r="I463" s="250"/>
      <c r="J463" s="246"/>
      <c r="K463" s="246"/>
      <c r="L463" s="251"/>
      <c r="M463" s="252"/>
      <c r="N463" s="253"/>
      <c r="O463" s="253"/>
      <c r="P463" s="253"/>
      <c r="Q463" s="253"/>
      <c r="R463" s="253"/>
      <c r="S463" s="253"/>
      <c r="T463" s="254"/>
      <c r="U463" s="14"/>
      <c r="V463" s="14"/>
      <c r="W463" s="14"/>
      <c r="X463" s="14"/>
      <c r="Y463" s="14"/>
      <c r="Z463" s="14"/>
      <c r="AA463" s="14"/>
      <c r="AB463" s="14"/>
      <c r="AC463" s="14"/>
      <c r="AD463" s="14"/>
      <c r="AE463" s="14"/>
      <c r="AT463" s="255" t="s">
        <v>225</v>
      </c>
      <c r="AU463" s="255" t="s">
        <v>85</v>
      </c>
      <c r="AV463" s="14" t="s">
        <v>85</v>
      </c>
      <c r="AW463" s="14" t="s">
        <v>38</v>
      </c>
      <c r="AX463" s="14" t="s">
        <v>76</v>
      </c>
      <c r="AY463" s="255" t="s">
        <v>214</v>
      </c>
    </row>
    <row r="464" s="14" customFormat="1">
      <c r="A464" s="14"/>
      <c r="B464" s="245"/>
      <c r="C464" s="246"/>
      <c r="D464" s="236" t="s">
        <v>225</v>
      </c>
      <c r="E464" s="247" t="s">
        <v>32</v>
      </c>
      <c r="F464" s="248" t="s">
        <v>1756</v>
      </c>
      <c r="G464" s="246"/>
      <c r="H464" s="249">
        <v>22</v>
      </c>
      <c r="I464" s="250"/>
      <c r="J464" s="246"/>
      <c r="K464" s="246"/>
      <c r="L464" s="251"/>
      <c r="M464" s="252"/>
      <c r="N464" s="253"/>
      <c r="O464" s="253"/>
      <c r="P464" s="253"/>
      <c r="Q464" s="253"/>
      <c r="R464" s="253"/>
      <c r="S464" s="253"/>
      <c r="T464" s="254"/>
      <c r="U464" s="14"/>
      <c r="V464" s="14"/>
      <c r="W464" s="14"/>
      <c r="X464" s="14"/>
      <c r="Y464" s="14"/>
      <c r="Z464" s="14"/>
      <c r="AA464" s="14"/>
      <c r="AB464" s="14"/>
      <c r="AC464" s="14"/>
      <c r="AD464" s="14"/>
      <c r="AE464" s="14"/>
      <c r="AT464" s="255" t="s">
        <v>225</v>
      </c>
      <c r="AU464" s="255" t="s">
        <v>85</v>
      </c>
      <c r="AV464" s="14" t="s">
        <v>85</v>
      </c>
      <c r="AW464" s="14" t="s">
        <v>38</v>
      </c>
      <c r="AX464" s="14" t="s">
        <v>76</v>
      </c>
      <c r="AY464" s="255" t="s">
        <v>214</v>
      </c>
    </row>
    <row r="465" s="14" customFormat="1">
      <c r="A465" s="14"/>
      <c r="B465" s="245"/>
      <c r="C465" s="246"/>
      <c r="D465" s="236" t="s">
        <v>225</v>
      </c>
      <c r="E465" s="247" t="s">
        <v>32</v>
      </c>
      <c r="F465" s="248" t="s">
        <v>1757</v>
      </c>
      <c r="G465" s="246"/>
      <c r="H465" s="249">
        <v>22</v>
      </c>
      <c r="I465" s="250"/>
      <c r="J465" s="246"/>
      <c r="K465" s="246"/>
      <c r="L465" s="251"/>
      <c r="M465" s="252"/>
      <c r="N465" s="253"/>
      <c r="O465" s="253"/>
      <c r="P465" s="253"/>
      <c r="Q465" s="253"/>
      <c r="R465" s="253"/>
      <c r="S465" s="253"/>
      <c r="T465" s="254"/>
      <c r="U465" s="14"/>
      <c r="V465" s="14"/>
      <c r="W465" s="14"/>
      <c r="X465" s="14"/>
      <c r="Y465" s="14"/>
      <c r="Z465" s="14"/>
      <c r="AA465" s="14"/>
      <c r="AB465" s="14"/>
      <c r="AC465" s="14"/>
      <c r="AD465" s="14"/>
      <c r="AE465" s="14"/>
      <c r="AT465" s="255" t="s">
        <v>225</v>
      </c>
      <c r="AU465" s="255" t="s">
        <v>85</v>
      </c>
      <c r="AV465" s="14" t="s">
        <v>85</v>
      </c>
      <c r="AW465" s="14" t="s">
        <v>38</v>
      </c>
      <c r="AX465" s="14" t="s">
        <v>76</v>
      </c>
      <c r="AY465" s="255" t="s">
        <v>214</v>
      </c>
    </row>
    <row r="466" s="14" customFormat="1">
      <c r="A466" s="14"/>
      <c r="B466" s="245"/>
      <c r="C466" s="246"/>
      <c r="D466" s="236" t="s">
        <v>225</v>
      </c>
      <c r="E466" s="247" t="s">
        <v>32</v>
      </c>
      <c r="F466" s="248" t="s">
        <v>1758</v>
      </c>
      <c r="G466" s="246"/>
      <c r="H466" s="249">
        <v>21.600000000000001</v>
      </c>
      <c r="I466" s="250"/>
      <c r="J466" s="246"/>
      <c r="K466" s="246"/>
      <c r="L466" s="251"/>
      <c r="M466" s="252"/>
      <c r="N466" s="253"/>
      <c r="O466" s="253"/>
      <c r="P466" s="253"/>
      <c r="Q466" s="253"/>
      <c r="R466" s="253"/>
      <c r="S466" s="253"/>
      <c r="T466" s="254"/>
      <c r="U466" s="14"/>
      <c r="V466" s="14"/>
      <c r="W466" s="14"/>
      <c r="X466" s="14"/>
      <c r="Y466" s="14"/>
      <c r="Z466" s="14"/>
      <c r="AA466" s="14"/>
      <c r="AB466" s="14"/>
      <c r="AC466" s="14"/>
      <c r="AD466" s="14"/>
      <c r="AE466" s="14"/>
      <c r="AT466" s="255" t="s">
        <v>225</v>
      </c>
      <c r="AU466" s="255" t="s">
        <v>85</v>
      </c>
      <c r="AV466" s="14" t="s">
        <v>85</v>
      </c>
      <c r="AW466" s="14" t="s">
        <v>38</v>
      </c>
      <c r="AX466" s="14" t="s">
        <v>76</v>
      </c>
      <c r="AY466" s="255" t="s">
        <v>214</v>
      </c>
    </row>
    <row r="467" s="14" customFormat="1">
      <c r="A467" s="14"/>
      <c r="B467" s="245"/>
      <c r="C467" s="246"/>
      <c r="D467" s="236" t="s">
        <v>225</v>
      </c>
      <c r="E467" s="247" t="s">
        <v>32</v>
      </c>
      <c r="F467" s="248" t="s">
        <v>1759</v>
      </c>
      <c r="G467" s="246"/>
      <c r="H467" s="249">
        <v>2.5499999999999998</v>
      </c>
      <c r="I467" s="250"/>
      <c r="J467" s="246"/>
      <c r="K467" s="246"/>
      <c r="L467" s="251"/>
      <c r="M467" s="252"/>
      <c r="N467" s="253"/>
      <c r="O467" s="253"/>
      <c r="P467" s="253"/>
      <c r="Q467" s="253"/>
      <c r="R467" s="253"/>
      <c r="S467" s="253"/>
      <c r="T467" s="254"/>
      <c r="U467" s="14"/>
      <c r="V467" s="14"/>
      <c r="W467" s="14"/>
      <c r="X467" s="14"/>
      <c r="Y467" s="14"/>
      <c r="Z467" s="14"/>
      <c r="AA467" s="14"/>
      <c r="AB467" s="14"/>
      <c r="AC467" s="14"/>
      <c r="AD467" s="14"/>
      <c r="AE467" s="14"/>
      <c r="AT467" s="255" t="s">
        <v>225</v>
      </c>
      <c r="AU467" s="255" t="s">
        <v>85</v>
      </c>
      <c r="AV467" s="14" t="s">
        <v>85</v>
      </c>
      <c r="AW467" s="14" t="s">
        <v>38</v>
      </c>
      <c r="AX467" s="14" t="s">
        <v>76</v>
      </c>
      <c r="AY467" s="255" t="s">
        <v>214</v>
      </c>
    </row>
    <row r="468" s="14" customFormat="1">
      <c r="A468" s="14"/>
      <c r="B468" s="245"/>
      <c r="C468" s="246"/>
      <c r="D468" s="236" t="s">
        <v>225</v>
      </c>
      <c r="E468" s="247" t="s">
        <v>32</v>
      </c>
      <c r="F468" s="248" t="s">
        <v>1751</v>
      </c>
      <c r="G468" s="246"/>
      <c r="H468" s="249">
        <v>12.800000000000001</v>
      </c>
      <c r="I468" s="250"/>
      <c r="J468" s="246"/>
      <c r="K468" s="246"/>
      <c r="L468" s="251"/>
      <c r="M468" s="252"/>
      <c r="N468" s="253"/>
      <c r="O468" s="253"/>
      <c r="P468" s="253"/>
      <c r="Q468" s="253"/>
      <c r="R468" s="253"/>
      <c r="S468" s="253"/>
      <c r="T468" s="254"/>
      <c r="U468" s="14"/>
      <c r="V468" s="14"/>
      <c r="W468" s="14"/>
      <c r="X468" s="14"/>
      <c r="Y468" s="14"/>
      <c r="Z468" s="14"/>
      <c r="AA468" s="14"/>
      <c r="AB468" s="14"/>
      <c r="AC468" s="14"/>
      <c r="AD468" s="14"/>
      <c r="AE468" s="14"/>
      <c r="AT468" s="255" t="s">
        <v>225</v>
      </c>
      <c r="AU468" s="255" t="s">
        <v>85</v>
      </c>
      <c r="AV468" s="14" t="s">
        <v>85</v>
      </c>
      <c r="AW468" s="14" t="s">
        <v>38</v>
      </c>
      <c r="AX468" s="14" t="s">
        <v>76</v>
      </c>
      <c r="AY468" s="255" t="s">
        <v>214</v>
      </c>
    </row>
    <row r="469" s="14" customFormat="1">
      <c r="A469" s="14"/>
      <c r="B469" s="245"/>
      <c r="C469" s="246"/>
      <c r="D469" s="236" t="s">
        <v>225</v>
      </c>
      <c r="E469" s="247" t="s">
        <v>32</v>
      </c>
      <c r="F469" s="248" t="s">
        <v>1760</v>
      </c>
      <c r="G469" s="246"/>
      <c r="H469" s="249">
        <v>6.5999999999999996</v>
      </c>
      <c r="I469" s="250"/>
      <c r="J469" s="246"/>
      <c r="K469" s="246"/>
      <c r="L469" s="251"/>
      <c r="M469" s="252"/>
      <c r="N469" s="253"/>
      <c r="O469" s="253"/>
      <c r="P469" s="253"/>
      <c r="Q469" s="253"/>
      <c r="R469" s="253"/>
      <c r="S469" s="253"/>
      <c r="T469" s="254"/>
      <c r="U469" s="14"/>
      <c r="V469" s="14"/>
      <c r="W469" s="14"/>
      <c r="X469" s="14"/>
      <c r="Y469" s="14"/>
      <c r="Z469" s="14"/>
      <c r="AA469" s="14"/>
      <c r="AB469" s="14"/>
      <c r="AC469" s="14"/>
      <c r="AD469" s="14"/>
      <c r="AE469" s="14"/>
      <c r="AT469" s="255" t="s">
        <v>225</v>
      </c>
      <c r="AU469" s="255" t="s">
        <v>85</v>
      </c>
      <c r="AV469" s="14" t="s">
        <v>85</v>
      </c>
      <c r="AW469" s="14" t="s">
        <v>38</v>
      </c>
      <c r="AX469" s="14" t="s">
        <v>76</v>
      </c>
      <c r="AY469" s="255" t="s">
        <v>214</v>
      </c>
    </row>
    <row r="470" s="14" customFormat="1">
      <c r="A470" s="14"/>
      <c r="B470" s="245"/>
      <c r="C470" s="246"/>
      <c r="D470" s="236" t="s">
        <v>225</v>
      </c>
      <c r="E470" s="247" t="s">
        <v>32</v>
      </c>
      <c r="F470" s="248" t="s">
        <v>1761</v>
      </c>
      <c r="G470" s="246"/>
      <c r="H470" s="249">
        <v>12</v>
      </c>
      <c r="I470" s="250"/>
      <c r="J470" s="246"/>
      <c r="K470" s="246"/>
      <c r="L470" s="251"/>
      <c r="M470" s="252"/>
      <c r="N470" s="253"/>
      <c r="O470" s="253"/>
      <c r="P470" s="253"/>
      <c r="Q470" s="253"/>
      <c r="R470" s="253"/>
      <c r="S470" s="253"/>
      <c r="T470" s="254"/>
      <c r="U470" s="14"/>
      <c r="V470" s="14"/>
      <c r="W470" s="14"/>
      <c r="X470" s="14"/>
      <c r="Y470" s="14"/>
      <c r="Z470" s="14"/>
      <c r="AA470" s="14"/>
      <c r="AB470" s="14"/>
      <c r="AC470" s="14"/>
      <c r="AD470" s="14"/>
      <c r="AE470" s="14"/>
      <c r="AT470" s="255" t="s">
        <v>225</v>
      </c>
      <c r="AU470" s="255" t="s">
        <v>85</v>
      </c>
      <c r="AV470" s="14" t="s">
        <v>85</v>
      </c>
      <c r="AW470" s="14" t="s">
        <v>38</v>
      </c>
      <c r="AX470" s="14" t="s">
        <v>76</v>
      </c>
      <c r="AY470" s="255" t="s">
        <v>214</v>
      </c>
    </row>
    <row r="471" s="14" customFormat="1">
      <c r="A471" s="14"/>
      <c r="B471" s="245"/>
      <c r="C471" s="246"/>
      <c r="D471" s="236" t="s">
        <v>225</v>
      </c>
      <c r="E471" s="247" t="s">
        <v>32</v>
      </c>
      <c r="F471" s="248" t="s">
        <v>1945</v>
      </c>
      <c r="G471" s="246"/>
      <c r="H471" s="249">
        <v>21.899999999999999</v>
      </c>
      <c r="I471" s="250"/>
      <c r="J471" s="246"/>
      <c r="K471" s="246"/>
      <c r="L471" s="251"/>
      <c r="M471" s="252"/>
      <c r="N471" s="253"/>
      <c r="O471" s="253"/>
      <c r="P471" s="253"/>
      <c r="Q471" s="253"/>
      <c r="R471" s="253"/>
      <c r="S471" s="253"/>
      <c r="T471" s="254"/>
      <c r="U471" s="14"/>
      <c r="V471" s="14"/>
      <c r="W471" s="14"/>
      <c r="X471" s="14"/>
      <c r="Y471" s="14"/>
      <c r="Z471" s="14"/>
      <c r="AA471" s="14"/>
      <c r="AB471" s="14"/>
      <c r="AC471" s="14"/>
      <c r="AD471" s="14"/>
      <c r="AE471" s="14"/>
      <c r="AT471" s="255" t="s">
        <v>225</v>
      </c>
      <c r="AU471" s="255" t="s">
        <v>85</v>
      </c>
      <c r="AV471" s="14" t="s">
        <v>85</v>
      </c>
      <c r="AW471" s="14" t="s">
        <v>38</v>
      </c>
      <c r="AX471" s="14" t="s">
        <v>76</v>
      </c>
      <c r="AY471" s="255" t="s">
        <v>214</v>
      </c>
    </row>
    <row r="472" s="13" customFormat="1">
      <c r="A472" s="13"/>
      <c r="B472" s="234"/>
      <c r="C472" s="235"/>
      <c r="D472" s="236" t="s">
        <v>225</v>
      </c>
      <c r="E472" s="237" t="s">
        <v>32</v>
      </c>
      <c r="F472" s="238" t="s">
        <v>889</v>
      </c>
      <c r="G472" s="235"/>
      <c r="H472" s="237" t="s">
        <v>32</v>
      </c>
      <c r="I472" s="239"/>
      <c r="J472" s="235"/>
      <c r="K472" s="235"/>
      <c r="L472" s="240"/>
      <c r="M472" s="241"/>
      <c r="N472" s="242"/>
      <c r="O472" s="242"/>
      <c r="P472" s="242"/>
      <c r="Q472" s="242"/>
      <c r="R472" s="242"/>
      <c r="S472" s="242"/>
      <c r="T472" s="243"/>
      <c r="U472" s="13"/>
      <c r="V472" s="13"/>
      <c r="W472" s="13"/>
      <c r="X472" s="13"/>
      <c r="Y472" s="13"/>
      <c r="Z472" s="13"/>
      <c r="AA472" s="13"/>
      <c r="AB472" s="13"/>
      <c r="AC472" s="13"/>
      <c r="AD472" s="13"/>
      <c r="AE472" s="13"/>
      <c r="AT472" s="244" t="s">
        <v>225</v>
      </c>
      <c r="AU472" s="244" t="s">
        <v>85</v>
      </c>
      <c r="AV472" s="13" t="s">
        <v>83</v>
      </c>
      <c r="AW472" s="13" t="s">
        <v>38</v>
      </c>
      <c r="AX472" s="13" t="s">
        <v>76</v>
      </c>
      <c r="AY472" s="244" t="s">
        <v>214</v>
      </c>
    </row>
    <row r="473" s="14" customFormat="1">
      <c r="A473" s="14"/>
      <c r="B473" s="245"/>
      <c r="C473" s="246"/>
      <c r="D473" s="236" t="s">
        <v>225</v>
      </c>
      <c r="E473" s="247" t="s">
        <v>32</v>
      </c>
      <c r="F473" s="248" t="s">
        <v>1950</v>
      </c>
      <c r="G473" s="246"/>
      <c r="H473" s="249">
        <v>22.800000000000001</v>
      </c>
      <c r="I473" s="250"/>
      <c r="J473" s="246"/>
      <c r="K473" s="246"/>
      <c r="L473" s="251"/>
      <c r="M473" s="252"/>
      <c r="N473" s="253"/>
      <c r="O473" s="253"/>
      <c r="P473" s="253"/>
      <c r="Q473" s="253"/>
      <c r="R473" s="253"/>
      <c r="S473" s="253"/>
      <c r="T473" s="254"/>
      <c r="U473" s="14"/>
      <c r="V473" s="14"/>
      <c r="W473" s="14"/>
      <c r="X473" s="14"/>
      <c r="Y473" s="14"/>
      <c r="Z473" s="14"/>
      <c r="AA473" s="14"/>
      <c r="AB473" s="14"/>
      <c r="AC473" s="14"/>
      <c r="AD473" s="14"/>
      <c r="AE473" s="14"/>
      <c r="AT473" s="255" t="s">
        <v>225</v>
      </c>
      <c r="AU473" s="255" t="s">
        <v>85</v>
      </c>
      <c r="AV473" s="14" t="s">
        <v>85</v>
      </c>
      <c r="AW473" s="14" t="s">
        <v>38</v>
      </c>
      <c r="AX473" s="14" t="s">
        <v>76</v>
      </c>
      <c r="AY473" s="255" t="s">
        <v>214</v>
      </c>
    </row>
    <row r="474" s="14" customFormat="1">
      <c r="A474" s="14"/>
      <c r="B474" s="245"/>
      <c r="C474" s="246"/>
      <c r="D474" s="236" t="s">
        <v>225</v>
      </c>
      <c r="E474" s="247" t="s">
        <v>32</v>
      </c>
      <c r="F474" s="248" t="s">
        <v>1951</v>
      </c>
      <c r="G474" s="246"/>
      <c r="H474" s="249">
        <v>5.4000000000000004</v>
      </c>
      <c r="I474" s="250"/>
      <c r="J474" s="246"/>
      <c r="K474" s="246"/>
      <c r="L474" s="251"/>
      <c r="M474" s="252"/>
      <c r="N474" s="253"/>
      <c r="O474" s="253"/>
      <c r="P474" s="253"/>
      <c r="Q474" s="253"/>
      <c r="R474" s="253"/>
      <c r="S474" s="253"/>
      <c r="T474" s="254"/>
      <c r="U474" s="14"/>
      <c r="V474" s="14"/>
      <c r="W474" s="14"/>
      <c r="X474" s="14"/>
      <c r="Y474" s="14"/>
      <c r="Z474" s="14"/>
      <c r="AA474" s="14"/>
      <c r="AB474" s="14"/>
      <c r="AC474" s="14"/>
      <c r="AD474" s="14"/>
      <c r="AE474" s="14"/>
      <c r="AT474" s="255" t="s">
        <v>225</v>
      </c>
      <c r="AU474" s="255" t="s">
        <v>85</v>
      </c>
      <c r="AV474" s="14" t="s">
        <v>85</v>
      </c>
      <c r="AW474" s="14" t="s">
        <v>38</v>
      </c>
      <c r="AX474" s="14" t="s">
        <v>76</v>
      </c>
      <c r="AY474" s="255" t="s">
        <v>214</v>
      </c>
    </row>
    <row r="475" s="14" customFormat="1">
      <c r="A475" s="14"/>
      <c r="B475" s="245"/>
      <c r="C475" s="246"/>
      <c r="D475" s="236" t="s">
        <v>225</v>
      </c>
      <c r="E475" s="247" t="s">
        <v>32</v>
      </c>
      <c r="F475" s="248" t="s">
        <v>1952</v>
      </c>
      <c r="G475" s="246"/>
      <c r="H475" s="249">
        <v>6.2999999999999998</v>
      </c>
      <c r="I475" s="250"/>
      <c r="J475" s="246"/>
      <c r="K475" s="246"/>
      <c r="L475" s="251"/>
      <c r="M475" s="252"/>
      <c r="N475" s="253"/>
      <c r="O475" s="253"/>
      <c r="P475" s="253"/>
      <c r="Q475" s="253"/>
      <c r="R475" s="253"/>
      <c r="S475" s="253"/>
      <c r="T475" s="254"/>
      <c r="U475" s="14"/>
      <c r="V475" s="14"/>
      <c r="W475" s="14"/>
      <c r="X475" s="14"/>
      <c r="Y475" s="14"/>
      <c r="Z475" s="14"/>
      <c r="AA475" s="14"/>
      <c r="AB475" s="14"/>
      <c r="AC475" s="14"/>
      <c r="AD475" s="14"/>
      <c r="AE475" s="14"/>
      <c r="AT475" s="255" t="s">
        <v>225</v>
      </c>
      <c r="AU475" s="255" t="s">
        <v>85</v>
      </c>
      <c r="AV475" s="14" t="s">
        <v>85</v>
      </c>
      <c r="AW475" s="14" t="s">
        <v>38</v>
      </c>
      <c r="AX475" s="14" t="s">
        <v>76</v>
      </c>
      <c r="AY475" s="255" t="s">
        <v>214</v>
      </c>
    </row>
    <row r="476" s="15" customFormat="1">
      <c r="A476" s="15"/>
      <c r="B476" s="256"/>
      <c r="C476" s="257"/>
      <c r="D476" s="236" t="s">
        <v>225</v>
      </c>
      <c r="E476" s="258" t="s">
        <v>32</v>
      </c>
      <c r="F476" s="259" t="s">
        <v>256</v>
      </c>
      <c r="G476" s="257"/>
      <c r="H476" s="260">
        <v>234.15000000000006</v>
      </c>
      <c r="I476" s="261"/>
      <c r="J476" s="257"/>
      <c r="K476" s="257"/>
      <c r="L476" s="262"/>
      <c r="M476" s="263"/>
      <c r="N476" s="264"/>
      <c r="O476" s="264"/>
      <c r="P476" s="264"/>
      <c r="Q476" s="264"/>
      <c r="R476" s="264"/>
      <c r="S476" s="264"/>
      <c r="T476" s="265"/>
      <c r="U476" s="15"/>
      <c r="V476" s="15"/>
      <c r="W476" s="15"/>
      <c r="X476" s="15"/>
      <c r="Y476" s="15"/>
      <c r="Z476" s="15"/>
      <c r="AA476" s="15"/>
      <c r="AB476" s="15"/>
      <c r="AC476" s="15"/>
      <c r="AD476" s="15"/>
      <c r="AE476" s="15"/>
      <c r="AT476" s="266" t="s">
        <v>225</v>
      </c>
      <c r="AU476" s="266" t="s">
        <v>85</v>
      </c>
      <c r="AV476" s="15" t="s">
        <v>215</v>
      </c>
      <c r="AW476" s="15" t="s">
        <v>38</v>
      </c>
      <c r="AX476" s="15" t="s">
        <v>83</v>
      </c>
      <c r="AY476" s="266" t="s">
        <v>214</v>
      </c>
    </row>
    <row r="477" s="2" customFormat="1" ht="24.15" customHeight="1">
      <c r="A477" s="42"/>
      <c r="B477" s="43"/>
      <c r="C477" s="268" t="s">
        <v>571</v>
      </c>
      <c r="D477" s="268" t="s">
        <v>302</v>
      </c>
      <c r="E477" s="269" t="s">
        <v>1953</v>
      </c>
      <c r="F477" s="270" t="s">
        <v>1954</v>
      </c>
      <c r="G477" s="271" t="s">
        <v>280</v>
      </c>
      <c r="H477" s="272">
        <v>194.25</v>
      </c>
      <c r="I477" s="273"/>
      <c r="J477" s="274">
        <f>ROUND(I477*H477,2)</f>
        <v>0</v>
      </c>
      <c r="K477" s="270" t="s">
        <v>221</v>
      </c>
      <c r="L477" s="275"/>
      <c r="M477" s="276" t="s">
        <v>32</v>
      </c>
      <c r="N477" s="277" t="s">
        <v>47</v>
      </c>
      <c r="O477" s="88"/>
      <c r="P477" s="225">
        <f>O477*H477</f>
        <v>0</v>
      </c>
      <c r="Q477" s="225">
        <v>0.0080000000000000002</v>
      </c>
      <c r="R477" s="225">
        <f>Q477*H477</f>
        <v>1.5540000000000001</v>
      </c>
      <c r="S477" s="225">
        <v>0</v>
      </c>
      <c r="T477" s="226">
        <f>S477*H477</f>
        <v>0</v>
      </c>
      <c r="U477" s="42"/>
      <c r="V477" s="42"/>
      <c r="W477" s="42"/>
      <c r="X477" s="42"/>
      <c r="Y477" s="42"/>
      <c r="Z477" s="42"/>
      <c r="AA477" s="42"/>
      <c r="AB477" s="42"/>
      <c r="AC477" s="42"/>
      <c r="AD477" s="42"/>
      <c r="AE477" s="42"/>
      <c r="AR477" s="227" t="s">
        <v>426</v>
      </c>
      <c r="AT477" s="227" t="s">
        <v>302</v>
      </c>
      <c r="AU477" s="227" t="s">
        <v>85</v>
      </c>
      <c r="AY477" s="20" t="s">
        <v>214</v>
      </c>
      <c r="BE477" s="228">
        <f>IF(N477="základní",J477,0)</f>
        <v>0</v>
      </c>
      <c r="BF477" s="228">
        <f>IF(N477="snížená",J477,0)</f>
        <v>0</v>
      </c>
      <c r="BG477" s="228">
        <f>IF(N477="zákl. přenesená",J477,0)</f>
        <v>0</v>
      </c>
      <c r="BH477" s="228">
        <f>IF(N477="sníž. přenesená",J477,0)</f>
        <v>0</v>
      </c>
      <c r="BI477" s="228">
        <f>IF(N477="nulová",J477,0)</f>
        <v>0</v>
      </c>
      <c r="BJ477" s="20" t="s">
        <v>83</v>
      </c>
      <c r="BK477" s="228">
        <f>ROUND(I477*H477,2)</f>
        <v>0</v>
      </c>
      <c r="BL477" s="20" t="s">
        <v>334</v>
      </c>
      <c r="BM477" s="227" t="s">
        <v>1955</v>
      </c>
    </row>
    <row r="478" s="2" customFormat="1" ht="24.15" customHeight="1">
      <c r="A478" s="42"/>
      <c r="B478" s="43"/>
      <c r="C478" s="268" t="s">
        <v>576</v>
      </c>
      <c r="D478" s="268" t="s">
        <v>302</v>
      </c>
      <c r="E478" s="269" t="s">
        <v>1956</v>
      </c>
      <c r="F478" s="270" t="s">
        <v>1957</v>
      </c>
      <c r="G478" s="271" t="s">
        <v>327</v>
      </c>
      <c r="H478" s="272">
        <v>97.125</v>
      </c>
      <c r="I478" s="273"/>
      <c r="J478" s="274">
        <f>ROUND(I478*H478,2)</f>
        <v>0</v>
      </c>
      <c r="K478" s="270" t="s">
        <v>221</v>
      </c>
      <c r="L478" s="275"/>
      <c r="M478" s="276" t="s">
        <v>32</v>
      </c>
      <c r="N478" s="277" t="s">
        <v>47</v>
      </c>
      <c r="O478" s="88"/>
      <c r="P478" s="225">
        <f>O478*H478</f>
        <v>0</v>
      </c>
      <c r="Q478" s="225">
        <v>6.0000000000000002E-05</v>
      </c>
      <c r="R478" s="225">
        <f>Q478*H478</f>
        <v>0.0058275000000000002</v>
      </c>
      <c r="S478" s="225">
        <v>0</v>
      </c>
      <c r="T478" s="226">
        <f>S478*H478</f>
        <v>0</v>
      </c>
      <c r="U478" s="42"/>
      <c r="V478" s="42"/>
      <c r="W478" s="42"/>
      <c r="X478" s="42"/>
      <c r="Y478" s="42"/>
      <c r="Z478" s="42"/>
      <c r="AA478" s="42"/>
      <c r="AB478" s="42"/>
      <c r="AC478" s="42"/>
      <c r="AD478" s="42"/>
      <c r="AE478" s="42"/>
      <c r="AR478" s="227" t="s">
        <v>426</v>
      </c>
      <c r="AT478" s="227" t="s">
        <v>302</v>
      </c>
      <c r="AU478" s="227" t="s">
        <v>85</v>
      </c>
      <c r="AY478" s="20" t="s">
        <v>214</v>
      </c>
      <c r="BE478" s="228">
        <f>IF(N478="základní",J478,0)</f>
        <v>0</v>
      </c>
      <c r="BF478" s="228">
        <f>IF(N478="snížená",J478,0)</f>
        <v>0</v>
      </c>
      <c r="BG478" s="228">
        <f>IF(N478="zákl. přenesená",J478,0)</f>
        <v>0</v>
      </c>
      <c r="BH478" s="228">
        <f>IF(N478="sníž. přenesená",J478,0)</f>
        <v>0</v>
      </c>
      <c r="BI478" s="228">
        <f>IF(N478="nulová",J478,0)</f>
        <v>0</v>
      </c>
      <c r="BJ478" s="20" t="s">
        <v>83</v>
      </c>
      <c r="BK478" s="228">
        <f>ROUND(I478*H478,2)</f>
        <v>0</v>
      </c>
      <c r="BL478" s="20" t="s">
        <v>334</v>
      </c>
      <c r="BM478" s="227" t="s">
        <v>1958</v>
      </c>
    </row>
    <row r="479" s="14" customFormat="1">
      <c r="A479" s="14"/>
      <c r="B479" s="245"/>
      <c r="C479" s="246"/>
      <c r="D479" s="236" t="s">
        <v>225</v>
      </c>
      <c r="E479" s="247" t="s">
        <v>32</v>
      </c>
      <c r="F479" s="248" t="s">
        <v>1959</v>
      </c>
      <c r="G479" s="246"/>
      <c r="H479" s="249">
        <v>97.125</v>
      </c>
      <c r="I479" s="250"/>
      <c r="J479" s="246"/>
      <c r="K479" s="246"/>
      <c r="L479" s="251"/>
      <c r="M479" s="252"/>
      <c r="N479" s="253"/>
      <c r="O479" s="253"/>
      <c r="P479" s="253"/>
      <c r="Q479" s="253"/>
      <c r="R479" s="253"/>
      <c r="S479" s="253"/>
      <c r="T479" s="254"/>
      <c r="U479" s="14"/>
      <c r="V479" s="14"/>
      <c r="W479" s="14"/>
      <c r="X479" s="14"/>
      <c r="Y479" s="14"/>
      <c r="Z479" s="14"/>
      <c r="AA479" s="14"/>
      <c r="AB479" s="14"/>
      <c r="AC479" s="14"/>
      <c r="AD479" s="14"/>
      <c r="AE479" s="14"/>
      <c r="AT479" s="255" t="s">
        <v>225</v>
      </c>
      <c r="AU479" s="255" t="s">
        <v>85</v>
      </c>
      <c r="AV479" s="14" t="s">
        <v>85</v>
      </c>
      <c r="AW479" s="14" t="s">
        <v>38</v>
      </c>
      <c r="AX479" s="14" t="s">
        <v>83</v>
      </c>
      <c r="AY479" s="255" t="s">
        <v>214</v>
      </c>
    </row>
    <row r="480" s="2" customFormat="1" ht="49.05" customHeight="1">
      <c r="A480" s="42"/>
      <c r="B480" s="43"/>
      <c r="C480" s="216" t="s">
        <v>583</v>
      </c>
      <c r="D480" s="216" t="s">
        <v>217</v>
      </c>
      <c r="E480" s="217" t="s">
        <v>1655</v>
      </c>
      <c r="F480" s="218" t="s">
        <v>1656</v>
      </c>
      <c r="G480" s="219" t="s">
        <v>241</v>
      </c>
      <c r="H480" s="220">
        <v>8.3350000000000009</v>
      </c>
      <c r="I480" s="221"/>
      <c r="J480" s="222">
        <f>ROUND(I480*H480,2)</f>
        <v>0</v>
      </c>
      <c r="K480" s="218" t="s">
        <v>221</v>
      </c>
      <c r="L480" s="48"/>
      <c r="M480" s="223" t="s">
        <v>32</v>
      </c>
      <c r="N480" s="224" t="s">
        <v>47</v>
      </c>
      <c r="O480" s="88"/>
      <c r="P480" s="225">
        <f>O480*H480</f>
        <v>0</v>
      </c>
      <c r="Q480" s="225">
        <v>0</v>
      </c>
      <c r="R480" s="225">
        <f>Q480*H480</f>
        <v>0</v>
      </c>
      <c r="S480" s="225">
        <v>0</v>
      </c>
      <c r="T480" s="226">
        <f>S480*H480</f>
        <v>0</v>
      </c>
      <c r="U480" s="42"/>
      <c r="V480" s="42"/>
      <c r="W480" s="42"/>
      <c r="X480" s="42"/>
      <c r="Y480" s="42"/>
      <c r="Z480" s="42"/>
      <c r="AA480" s="42"/>
      <c r="AB480" s="42"/>
      <c r="AC480" s="42"/>
      <c r="AD480" s="42"/>
      <c r="AE480" s="42"/>
      <c r="AR480" s="227" t="s">
        <v>334</v>
      </c>
      <c r="AT480" s="227" t="s">
        <v>217</v>
      </c>
      <c r="AU480" s="227" t="s">
        <v>85</v>
      </c>
      <c r="AY480" s="20" t="s">
        <v>214</v>
      </c>
      <c r="BE480" s="228">
        <f>IF(N480="základní",J480,0)</f>
        <v>0</v>
      </c>
      <c r="BF480" s="228">
        <f>IF(N480="snížená",J480,0)</f>
        <v>0</v>
      </c>
      <c r="BG480" s="228">
        <f>IF(N480="zákl. přenesená",J480,0)</f>
        <v>0</v>
      </c>
      <c r="BH480" s="228">
        <f>IF(N480="sníž. přenesená",J480,0)</f>
        <v>0</v>
      </c>
      <c r="BI480" s="228">
        <f>IF(N480="nulová",J480,0)</f>
        <v>0</v>
      </c>
      <c r="BJ480" s="20" t="s">
        <v>83</v>
      </c>
      <c r="BK480" s="228">
        <f>ROUND(I480*H480,2)</f>
        <v>0</v>
      </c>
      <c r="BL480" s="20" t="s">
        <v>334</v>
      </c>
      <c r="BM480" s="227" t="s">
        <v>1960</v>
      </c>
    </row>
    <row r="481" s="2" customFormat="1">
      <c r="A481" s="42"/>
      <c r="B481" s="43"/>
      <c r="C481" s="44"/>
      <c r="D481" s="229" t="s">
        <v>223</v>
      </c>
      <c r="E481" s="44"/>
      <c r="F481" s="230" t="s">
        <v>1658</v>
      </c>
      <c r="G481" s="44"/>
      <c r="H481" s="44"/>
      <c r="I481" s="231"/>
      <c r="J481" s="44"/>
      <c r="K481" s="44"/>
      <c r="L481" s="48"/>
      <c r="M481" s="232"/>
      <c r="N481" s="233"/>
      <c r="O481" s="88"/>
      <c r="P481" s="88"/>
      <c r="Q481" s="88"/>
      <c r="R481" s="88"/>
      <c r="S481" s="88"/>
      <c r="T481" s="89"/>
      <c r="U481" s="42"/>
      <c r="V481" s="42"/>
      <c r="W481" s="42"/>
      <c r="X481" s="42"/>
      <c r="Y481" s="42"/>
      <c r="Z481" s="42"/>
      <c r="AA481" s="42"/>
      <c r="AB481" s="42"/>
      <c r="AC481" s="42"/>
      <c r="AD481" s="42"/>
      <c r="AE481" s="42"/>
      <c r="AT481" s="20" t="s">
        <v>223</v>
      </c>
      <c r="AU481" s="20" t="s">
        <v>85</v>
      </c>
    </row>
    <row r="482" s="12" customFormat="1" ht="22.8" customHeight="1">
      <c r="A482" s="12"/>
      <c r="B482" s="200"/>
      <c r="C482" s="201"/>
      <c r="D482" s="202" t="s">
        <v>75</v>
      </c>
      <c r="E482" s="214" t="s">
        <v>676</v>
      </c>
      <c r="F482" s="214" t="s">
        <v>677</v>
      </c>
      <c r="G482" s="201"/>
      <c r="H482" s="201"/>
      <c r="I482" s="204"/>
      <c r="J482" s="215">
        <f>BK482</f>
        <v>0</v>
      </c>
      <c r="K482" s="201"/>
      <c r="L482" s="206"/>
      <c r="M482" s="207"/>
      <c r="N482" s="208"/>
      <c r="O482" s="208"/>
      <c r="P482" s="209">
        <f>SUM(P483:P591)</f>
        <v>0</v>
      </c>
      <c r="Q482" s="208"/>
      <c r="R482" s="209">
        <f>SUM(R483:R591)</f>
        <v>20.043499600000001</v>
      </c>
      <c r="S482" s="208"/>
      <c r="T482" s="210">
        <f>SUM(T483:T591)</f>
        <v>0</v>
      </c>
      <c r="U482" s="12"/>
      <c r="V482" s="12"/>
      <c r="W482" s="12"/>
      <c r="X482" s="12"/>
      <c r="Y482" s="12"/>
      <c r="Z482" s="12"/>
      <c r="AA482" s="12"/>
      <c r="AB482" s="12"/>
      <c r="AC482" s="12"/>
      <c r="AD482" s="12"/>
      <c r="AE482" s="12"/>
      <c r="AR482" s="211" t="s">
        <v>85</v>
      </c>
      <c r="AT482" s="212" t="s">
        <v>75</v>
      </c>
      <c r="AU482" s="212" t="s">
        <v>83</v>
      </c>
      <c r="AY482" s="211" t="s">
        <v>214</v>
      </c>
      <c r="BK482" s="213">
        <f>SUM(BK483:BK591)</f>
        <v>0</v>
      </c>
    </row>
    <row r="483" s="2" customFormat="1" ht="44.25" customHeight="1">
      <c r="A483" s="42"/>
      <c r="B483" s="43"/>
      <c r="C483" s="216" t="s">
        <v>589</v>
      </c>
      <c r="D483" s="216" t="s">
        <v>217</v>
      </c>
      <c r="E483" s="217" t="s">
        <v>1961</v>
      </c>
      <c r="F483" s="218" t="s">
        <v>1962</v>
      </c>
      <c r="G483" s="219" t="s">
        <v>230</v>
      </c>
      <c r="H483" s="220">
        <v>61.079999999999998</v>
      </c>
      <c r="I483" s="221"/>
      <c r="J483" s="222">
        <f>ROUND(I483*H483,2)</f>
        <v>0</v>
      </c>
      <c r="K483" s="218" t="s">
        <v>221</v>
      </c>
      <c r="L483" s="48"/>
      <c r="M483" s="223" t="s">
        <v>32</v>
      </c>
      <c r="N483" s="224" t="s">
        <v>47</v>
      </c>
      <c r="O483" s="88"/>
      <c r="P483" s="225">
        <f>O483*H483</f>
        <v>0</v>
      </c>
      <c r="Q483" s="225">
        <v>0.00051999999999999995</v>
      </c>
      <c r="R483" s="225">
        <f>Q483*H483</f>
        <v>0.031761599999999994</v>
      </c>
      <c r="S483" s="225">
        <v>0</v>
      </c>
      <c r="T483" s="226">
        <f>S483*H483</f>
        <v>0</v>
      </c>
      <c r="U483" s="42"/>
      <c r="V483" s="42"/>
      <c r="W483" s="42"/>
      <c r="X483" s="42"/>
      <c r="Y483" s="42"/>
      <c r="Z483" s="42"/>
      <c r="AA483" s="42"/>
      <c r="AB483" s="42"/>
      <c r="AC483" s="42"/>
      <c r="AD483" s="42"/>
      <c r="AE483" s="42"/>
      <c r="AR483" s="227" t="s">
        <v>334</v>
      </c>
      <c r="AT483" s="227" t="s">
        <v>217</v>
      </c>
      <c r="AU483" s="227" t="s">
        <v>85</v>
      </c>
      <c r="AY483" s="20" t="s">
        <v>214</v>
      </c>
      <c r="BE483" s="228">
        <f>IF(N483="základní",J483,0)</f>
        <v>0</v>
      </c>
      <c r="BF483" s="228">
        <f>IF(N483="snížená",J483,0)</f>
        <v>0</v>
      </c>
      <c r="BG483" s="228">
        <f>IF(N483="zákl. přenesená",J483,0)</f>
        <v>0</v>
      </c>
      <c r="BH483" s="228">
        <f>IF(N483="sníž. přenesená",J483,0)</f>
        <v>0</v>
      </c>
      <c r="BI483" s="228">
        <f>IF(N483="nulová",J483,0)</f>
        <v>0</v>
      </c>
      <c r="BJ483" s="20" t="s">
        <v>83</v>
      </c>
      <c r="BK483" s="228">
        <f>ROUND(I483*H483,2)</f>
        <v>0</v>
      </c>
      <c r="BL483" s="20" t="s">
        <v>334</v>
      </c>
      <c r="BM483" s="227" t="s">
        <v>1963</v>
      </c>
    </row>
    <row r="484" s="2" customFormat="1">
      <c r="A484" s="42"/>
      <c r="B484" s="43"/>
      <c r="C484" s="44"/>
      <c r="D484" s="229" t="s">
        <v>223</v>
      </c>
      <c r="E484" s="44"/>
      <c r="F484" s="230" t="s">
        <v>1964</v>
      </c>
      <c r="G484" s="44"/>
      <c r="H484" s="44"/>
      <c r="I484" s="231"/>
      <c r="J484" s="44"/>
      <c r="K484" s="44"/>
      <c r="L484" s="48"/>
      <c r="M484" s="232"/>
      <c r="N484" s="233"/>
      <c r="O484" s="88"/>
      <c r="P484" s="88"/>
      <c r="Q484" s="88"/>
      <c r="R484" s="88"/>
      <c r="S484" s="88"/>
      <c r="T484" s="89"/>
      <c r="U484" s="42"/>
      <c r="V484" s="42"/>
      <c r="W484" s="42"/>
      <c r="X484" s="42"/>
      <c r="Y484" s="42"/>
      <c r="Z484" s="42"/>
      <c r="AA484" s="42"/>
      <c r="AB484" s="42"/>
      <c r="AC484" s="42"/>
      <c r="AD484" s="42"/>
      <c r="AE484" s="42"/>
      <c r="AT484" s="20" t="s">
        <v>223</v>
      </c>
      <c r="AU484" s="20" t="s">
        <v>85</v>
      </c>
    </row>
    <row r="485" s="13" customFormat="1">
      <c r="A485" s="13"/>
      <c r="B485" s="234"/>
      <c r="C485" s="235"/>
      <c r="D485" s="236" t="s">
        <v>225</v>
      </c>
      <c r="E485" s="237" t="s">
        <v>32</v>
      </c>
      <c r="F485" s="238" t="s">
        <v>1841</v>
      </c>
      <c r="G485" s="235"/>
      <c r="H485" s="237" t="s">
        <v>32</v>
      </c>
      <c r="I485" s="239"/>
      <c r="J485" s="235"/>
      <c r="K485" s="235"/>
      <c r="L485" s="240"/>
      <c r="M485" s="241"/>
      <c r="N485" s="242"/>
      <c r="O485" s="242"/>
      <c r="P485" s="242"/>
      <c r="Q485" s="242"/>
      <c r="R485" s="242"/>
      <c r="S485" s="242"/>
      <c r="T485" s="243"/>
      <c r="U485" s="13"/>
      <c r="V485" s="13"/>
      <c r="W485" s="13"/>
      <c r="X485" s="13"/>
      <c r="Y485" s="13"/>
      <c r="Z485" s="13"/>
      <c r="AA485" s="13"/>
      <c r="AB485" s="13"/>
      <c r="AC485" s="13"/>
      <c r="AD485" s="13"/>
      <c r="AE485" s="13"/>
      <c r="AT485" s="244" t="s">
        <v>225</v>
      </c>
      <c r="AU485" s="244" t="s">
        <v>85</v>
      </c>
      <c r="AV485" s="13" t="s">
        <v>83</v>
      </c>
      <c r="AW485" s="13" t="s">
        <v>38</v>
      </c>
      <c r="AX485" s="13" t="s">
        <v>76</v>
      </c>
      <c r="AY485" s="244" t="s">
        <v>214</v>
      </c>
    </row>
    <row r="486" s="14" customFormat="1">
      <c r="A486" s="14"/>
      <c r="B486" s="245"/>
      <c r="C486" s="246"/>
      <c r="D486" s="236" t="s">
        <v>225</v>
      </c>
      <c r="E486" s="247" t="s">
        <v>32</v>
      </c>
      <c r="F486" s="248" t="s">
        <v>1722</v>
      </c>
      <c r="G486" s="246"/>
      <c r="H486" s="249">
        <v>10.5</v>
      </c>
      <c r="I486" s="250"/>
      <c r="J486" s="246"/>
      <c r="K486" s="246"/>
      <c r="L486" s="251"/>
      <c r="M486" s="252"/>
      <c r="N486" s="253"/>
      <c r="O486" s="253"/>
      <c r="P486" s="253"/>
      <c r="Q486" s="253"/>
      <c r="R486" s="253"/>
      <c r="S486" s="253"/>
      <c r="T486" s="254"/>
      <c r="U486" s="14"/>
      <c r="V486" s="14"/>
      <c r="W486" s="14"/>
      <c r="X486" s="14"/>
      <c r="Y486" s="14"/>
      <c r="Z486" s="14"/>
      <c r="AA486" s="14"/>
      <c r="AB486" s="14"/>
      <c r="AC486" s="14"/>
      <c r="AD486" s="14"/>
      <c r="AE486" s="14"/>
      <c r="AT486" s="255" t="s">
        <v>225</v>
      </c>
      <c r="AU486" s="255" t="s">
        <v>85</v>
      </c>
      <c r="AV486" s="14" t="s">
        <v>85</v>
      </c>
      <c r="AW486" s="14" t="s">
        <v>38</v>
      </c>
      <c r="AX486" s="14" t="s">
        <v>76</v>
      </c>
      <c r="AY486" s="255" t="s">
        <v>214</v>
      </c>
    </row>
    <row r="487" s="14" customFormat="1">
      <c r="A487" s="14"/>
      <c r="B487" s="245"/>
      <c r="C487" s="246"/>
      <c r="D487" s="236" t="s">
        <v>225</v>
      </c>
      <c r="E487" s="247" t="s">
        <v>32</v>
      </c>
      <c r="F487" s="248" t="s">
        <v>1723</v>
      </c>
      <c r="G487" s="246"/>
      <c r="H487" s="249">
        <v>1.8</v>
      </c>
      <c r="I487" s="250"/>
      <c r="J487" s="246"/>
      <c r="K487" s="246"/>
      <c r="L487" s="251"/>
      <c r="M487" s="252"/>
      <c r="N487" s="253"/>
      <c r="O487" s="253"/>
      <c r="P487" s="253"/>
      <c r="Q487" s="253"/>
      <c r="R487" s="253"/>
      <c r="S487" s="253"/>
      <c r="T487" s="254"/>
      <c r="U487" s="14"/>
      <c r="V487" s="14"/>
      <c r="W487" s="14"/>
      <c r="X487" s="14"/>
      <c r="Y487" s="14"/>
      <c r="Z487" s="14"/>
      <c r="AA487" s="14"/>
      <c r="AB487" s="14"/>
      <c r="AC487" s="14"/>
      <c r="AD487" s="14"/>
      <c r="AE487" s="14"/>
      <c r="AT487" s="255" t="s">
        <v>225</v>
      </c>
      <c r="AU487" s="255" t="s">
        <v>85</v>
      </c>
      <c r="AV487" s="14" t="s">
        <v>85</v>
      </c>
      <c r="AW487" s="14" t="s">
        <v>38</v>
      </c>
      <c r="AX487" s="14" t="s">
        <v>76</v>
      </c>
      <c r="AY487" s="255" t="s">
        <v>214</v>
      </c>
    </row>
    <row r="488" s="14" customFormat="1">
      <c r="A488" s="14"/>
      <c r="B488" s="245"/>
      <c r="C488" s="246"/>
      <c r="D488" s="236" t="s">
        <v>225</v>
      </c>
      <c r="E488" s="247" t="s">
        <v>32</v>
      </c>
      <c r="F488" s="248" t="s">
        <v>1728</v>
      </c>
      <c r="G488" s="246"/>
      <c r="H488" s="249">
        <v>22.5</v>
      </c>
      <c r="I488" s="250"/>
      <c r="J488" s="246"/>
      <c r="K488" s="246"/>
      <c r="L488" s="251"/>
      <c r="M488" s="252"/>
      <c r="N488" s="253"/>
      <c r="O488" s="253"/>
      <c r="P488" s="253"/>
      <c r="Q488" s="253"/>
      <c r="R488" s="253"/>
      <c r="S488" s="253"/>
      <c r="T488" s="254"/>
      <c r="U488" s="14"/>
      <c r="V488" s="14"/>
      <c r="W488" s="14"/>
      <c r="X488" s="14"/>
      <c r="Y488" s="14"/>
      <c r="Z488" s="14"/>
      <c r="AA488" s="14"/>
      <c r="AB488" s="14"/>
      <c r="AC488" s="14"/>
      <c r="AD488" s="14"/>
      <c r="AE488" s="14"/>
      <c r="AT488" s="255" t="s">
        <v>225</v>
      </c>
      <c r="AU488" s="255" t="s">
        <v>85</v>
      </c>
      <c r="AV488" s="14" t="s">
        <v>85</v>
      </c>
      <c r="AW488" s="14" t="s">
        <v>38</v>
      </c>
      <c r="AX488" s="14" t="s">
        <v>76</v>
      </c>
      <c r="AY488" s="255" t="s">
        <v>214</v>
      </c>
    </row>
    <row r="489" s="14" customFormat="1">
      <c r="A489" s="14"/>
      <c r="B489" s="245"/>
      <c r="C489" s="246"/>
      <c r="D489" s="236" t="s">
        <v>225</v>
      </c>
      <c r="E489" s="247" t="s">
        <v>32</v>
      </c>
      <c r="F489" s="248" t="s">
        <v>1729</v>
      </c>
      <c r="G489" s="246"/>
      <c r="H489" s="249">
        <v>17.640000000000001</v>
      </c>
      <c r="I489" s="250"/>
      <c r="J489" s="246"/>
      <c r="K489" s="246"/>
      <c r="L489" s="251"/>
      <c r="M489" s="252"/>
      <c r="N489" s="253"/>
      <c r="O489" s="253"/>
      <c r="P489" s="253"/>
      <c r="Q489" s="253"/>
      <c r="R489" s="253"/>
      <c r="S489" s="253"/>
      <c r="T489" s="254"/>
      <c r="U489" s="14"/>
      <c r="V489" s="14"/>
      <c r="W489" s="14"/>
      <c r="X489" s="14"/>
      <c r="Y489" s="14"/>
      <c r="Z489" s="14"/>
      <c r="AA489" s="14"/>
      <c r="AB489" s="14"/>
      <c r="AC489" s="14"/>
      <c r="AD489" s="14"/>
      <c r="AE489" s="14"/>
      <c r="AT489" s="255" t="s">
        <v>225</v>
      </c>
      <c r="AU489" s="255" t="s">
        <v>85</v>
      </c>
      <c r="AV489" s="14" t="s">
        <v>85</v>
      </c>
      <c r="AW489" s="14" t="s">
        <v>38</v>
      </c>
      <c r="AX489" s="14" t="s">
        <v>76</v>
      </c>
      <c r="AY489" s="255" t="s">
        <v>214</v>
      </c>
    </row>
    <row r="490" s="14" customFormat="1">
      <c r="A490" s="14"/>
      <c r="B490" s="245"/>
      <c r="C490" s="246"/>
      <c r="D490" s="236" t="s">
        <v>225</v>
      </c>
      <c r="E490" s="247" t="s">
        <v>32</v>
      </c>
      <c r="F490" s="248" t="s">
        <v>1730</v>
      </c>
      <c r="G490" s="246"/>
      <c r="H490" s="249">
        <v>8.6400000000000006</v>
      </c>
      <c r="I490" s="250"/>
      <c r="J490" s="246"/>
      <c r="K490" s="246"/>
      <c r="L490" s="251"/>
      <c r="M490" s="252"/>
      <c r="N490" s="253"/>
      <c r="O490" s="253"/>
      <c r="P490" s="253"/>
      <c r="Q490" s="253"/>
      <c r="R490" s="253"/>
      <c r="S490" s="253"/>
      <c r="T490" s="254"/>
      <c r="U490" s="14"/>
      <c r="V490" s="14"/>
      <c r="W490" s="14"/>
      <c r="X490" s="14"/>
      <c r="Y490" s="14"/>
      <c r="Z490" s="14"/>
      <c r="AA490" s="14"/>
      <c r="AB490" s="14"/>
      <c r="AC490" s="14"/>
      <c r="AD490" s="14"/>
      <c r="AE490" s="14"/>
      <c r="AT490" s="255" t="s">
        <v>225</v>
      </c>
      <c r="AU490" s="255" t="s">
        <v>85</v>
      </c>
      <c r="AV490" s="14" t="s">
        <v>85</v>
      </c>
      <c r="AW490" s="14" t="s">
        <v>38</v>
      </c>
      <c r="AX490" s="14" t="s">
        <v>76</v>
      </c>
      <c r="AY490" s="255" t="s">
        <v>214</v>
      </c>
    </row>
    <row r="491" s="15" customFormat="1">
      <c r="A491" s="15"/>
      <c r="B491" s="256"/>
      <c r="C491" s="257"/>
      <c r="D491" s="236" t="s">
        <v>225</v>
      </c>
      <c r="E491" s="258" t="s">
        <v>32</v>
      </c>
      <c r="F491" s="259" t="s">
        <v>256</v>
      </c>
      <c r="G491" s="257"/>
      <c r="H491" s="260">
        <v>61.079999999999998</v>
      </c>
      <c r="I491" s="261"/>
      <c r="J491" s="257"/>
      <c r="K491" s="257"/>
      <c r="L491" s="262"/>
      <c r="M491" s="263"/>
      <c r="N491" s="264"/>
      <c r="O491" s="264"/>
      <c r="P491" s="264"/>
      <c r="Q491" s="264"/>
      <c r="R491" s="264"/>
      <c r="S491" s="264"/>
      <c r="T491" s="265"/>
      <c r="U491" s="15"/>
      <c r="V491" s="15"/>
      <c r="W491" s="15"/>
      <c r="X491" s="15"/>
      <c r="Y491" s="15"/>
      <c r="Z491" s="15"/>
      <c r="AA491" s="15"/>
      <c r="AB491" s="15"/>
      <c r="AC491" s="15"/>
      <c r="AD491" s="15"/>
      <c r="AE491" s="15"/>
      <c r="AT491" s="266" t="s">
        <v>225</v>
      </c>
      <c r="AU491" s="266" t="s">
        <v>85</v>
      </c>
      <c r="AV491" s="15" t="s">
        <v>215</v>
      </c>
      <c r="AW491" s="15" t="s">
        <v>38</v>
      </c>
      <c r="AX491" s="15" t="s">
        <v>83</v>
      </c>
      <c r="AY491" s="266" t="s">
        <v>214</v>
      </c>
    </row>
    <row r="492" s="2" customFormat="1" ht="24.15" customHeight="1">
      <c r="A492" s="42"/>
      <c r="B492" s="43"/>
      <c r="C492" s="268" t="s">
        <v>594</v>
      </c>
      <c r="D492" s="268" t="s">
        <v>302</v>
      </c>
      <c r="E492" s="269" t="s">
        <v>1965</v>
      </c>
      <c r="F492" s="270" t="s">
        <v>1966</v>
      </c>
      <c r="G492" s="271" t="s">
        <v>230</v>
      </c>
      <c r="H492" s="272">
        <v>61.079999999999998</v>
      </c>
      <c r="I492" s="273"/>
      <c r="J492" s="274">
        <f>ROUND(I492*H492,2)</f>
        <v>0</v>
      </c>
      <c r="K492" s="270" t="s">
        <v>221</v>
      </c>
      <c r="L492" s="275"/>
      <c r="M492" s="276" t="s">
        <v>32</v>
      </c>
      <c r="N492" s="277" t="s">
        <v>47</v>
      </c>
      <c r="O492" s="88"/>
      <c r="P492" s="225">
        <f>O492*H492</f>
        <v>0</v>
      </c>
      <c r="Q492" s="225">
        <v>0.025999999999999999</v>
      </c>
      <c r="R492" s="225">
        <f>Q492*H492</f>
        <v>1.5880799999999999</v>
      </c>
      <c r="S492" s="225">
        <v>0</v>
      </c>
      <c r="T492" s="226">
        <f>S492*H492</f>
        <v>0</v>
      </c>
      <c r="U492" s="42"/>
      <c r="V492" s="42"/>
      <c r="W492" s="42"/>
      <c r="X492" s="42"/>
      <c r="Y492" s="42"/>
      <c r="Z492" s="42"/>
      <c r="AA492" s="42"/>
      <c r="AB492" s="42"/>
      <c r="AC492" s="42"/>
      <c r="AD492" s="42"/>
      <c r="AE492" s="42"/>
      <c r="AR492" s="227" t="s">
        <v>426</v>
      </c>
      <c r="AT492" s="227" t="s">
        <v>302</v>
      </c>
      <c r="AU492" s="227" t="s">
        <v>85</v>
      </c>
      <c r="AY492" s="20" t="s">
        <v>214</v>
      </c>
      <c r="BE492" s="228">
        <f>IF(N492="základní",J492,0)</f>
        <v>0</v>
      </c>
      <c r="BF492" s="228">
        <f>IF(N492="snížená",J492,0)</f>
        <v>0</v>
      </c>
      <c r="BG492" s="228">
        <f>IF(N492="zákl. přenesená",J492,0)</f>
        <v>0</v>
      </c>
      <c r="BH492" s="228">
        <f>IF(N492="sníž. přenesená",J492,0)</f>
        <v>0</v>
      </c>
      <c r="BI492" s="228">
        <f>IF(N492="nulová",J492,0)</f>
        <v>0</v>
      </c>
      <c r="BJ492" s="20" t="s">
        <v>83</v>
      </c>
      <c r="BK492" s="228">
        <f>ROUND(I492*H492,2)</f>
        <v>0</v>
      </c>
      <c r="BL492" s="20" t="s">
        <v>334</v>
      </c>
      <c r="BM492" s="227" t="s">
        <v>1967</v>
      </c>
    </row>
    <row r="493" s="2" customFormat="1" ht="44.25" customHeight="1">
      <c r="A493" s="42"/>
      <c r="B493" s="43"/>
      <c r="C493" s="216" t="s">
        <v>599</v>
      </c>
      <c r="D493" s="216" t="s">
        <v>217</v>
      </c>
      <c r="E493" s="217" t="s">
        <v>1968</v>
      </c>
      <c r="F493" s="218" t="s">
        <v>1969</v>
      </c>
      <c r="G493" s="219" t="s">
        <v>230</v>
      </c>
      <c r="H493" s="220">
        <v>19.199999999999999</v>
      </c>
      <c r="I493" s="221"/>
      <c r="J493" s="222">
        <f>ROUND(I493*H493,2)</f>
        <v>0</v>
      </c>
      <c r="K493" s="218" t="s">
        <v>221</v>
      </c>
      <c r="L493" s="48"/>
      <c r="M493" s="223" t="s">
        <v>32</v>
      </c>
      <c r="N493" s="224" t="s">
        <v>47</v>
      </c>
      <c r="O493" s="88"/>
      <c r="P493" s="225">
        <f>O493*H493</f>
        <v>0</v>
      </c>
      <c r="Q493" s="225">
        <v>0.00034000000000000002</v>
      </c>
      <c r="R493" s="225">
        <f>Q493*H493</f>
        <v>0.0065279999999999999</v>
      </c>
      <c r="S493" s="225">
        <v>0</v>
      </c>
      <c r="T493" s="226">
        <f>S493*H493</f>
        <v>0</v>
      </c>
      <c r="U493" s="42"/>
      <c r="V493" s="42"/>
      <c r="W493" s="42"/>
      <c r="X493" s="42"/>
      <c r="Y493" s="42"/>
      <c r="Z493" s="42"/>
      <c r="AA493" s="42"/>
      <c r="AB493" s="42"/>
      <c r="AC493" s="42"/>
      <c r="AD493" s="42"/>
      <c r="AE493" s="42"/>
      <c r="AR493" s="227" t="s">
        <v>334</v>
      </c>
      <c r="AT493" s="227" t="s">
        <v>217</v>
      </c>
      <c r="AU493" s="227" t="s">
        <v>85</v>
      </c>
      <c r="AY493" s="20" t="s">
        <v>214</v>
      </c>
      <c r="BE493" s="228">
        <f>IF(N493="základní",J493,0)</f>
        <v>0</v>
      </c>
      <c r="BF493" s="228">
        <f>IF(N493="snížená",J493,0)</f>
        <v>0</v>
      </c>
      <c r="BG493" s="228">
        <f>IF(N493="zákl. přenesená",J493,0)</f>
        <v>0</v>
      </c>
      <c r="BH493" s="228">
        <f>IF(N493="sníž. přenesená",J493,0)</f>
        <v>0</v>
      </c>
      <c r="BI493" s="228">
        <f>IF(N493="nulová",J493,0)</f>
        <v>0</v>
      </c>
      <c r="BJ493" s="20" t="s">
        <v>83</v>
      </c>
      <c r="BK493" s="228">
        <f>ROUND(I493*H493,2)</f>
        <v>0</v>
      </c>
      <c r="BL493" s="20" t="s">
        <v>334</v>
      </c>
      <c r="BM493" s="227" t="s">
        <v>1970</v>
      </c>
    </row>
    <row r="494" s="2" customFormat="1">
      <c r="A494" s="42"/>
      <c r="B494" s="43"/>
      <c r="C494" s="44"/>
      <c r="D494" s="229" t="s">
        <v>223</v>
      </c>
      <c r="E494" s="44"/>
      <c r="F494" s="230" t="s">
        <v>1971</v>
      </c>
      <c r="G494" s="44"/>
      <c r="H494" s="44"/>
      <c r="I494" s="231"/>
      <c r="J494" s="44"/>
      <c r="K494" s="44"/>
      <c r="L494" s="48"/>
      <c r="M494" s="232"/>
      <c r="N494" s="233"/>
      <c r="O494" s="88"/>
      <c r="P494" s="88"/>
      <c r="Q494" s="88"/>
      <c r="R494" s="88"/>
      <c r="S494" s="88"/>
      <c r="T494" s="89"/>
      <c r="U494" s="42"/>
      <c r="V494" s="42"/>
      <c r="W494" s="42"/>
      <c r="X494" s="42"/>
      <c r="Y494" s="42"/>
      <c r="Z494" s="42"/>
      <c r="AA494" s="42"/>
      <c r="AB494" s="42"/>
      <c r="AC494" s="42"/>
      <c r="AD494" s="42"/>
      <c r="AE494" s="42"/>
      <c r="AT494" s="20" t="s">
        <v>223</v>
      </c>
      <c r="AU494" s="20" t="s">
        <v>85</v>
      </c>
    </row>
    <row r="495" s="14" customFormat="1">
      <c r="A495" s="14"/>
      <c r="B495" s="245"/>
      <c r="C495" s="246"/>
      <c r="D495" s="236" t="s">
        <v>225</v>
      </c>
      <c r="E495" s="247" t="s">
        <v>32</v>
      </c>
      <c r="F495" s="248" t="s">
        <v>1972</v>
      </c>
      <c r="G495" s="246"/>
      <c r="H495" s="249">
        <v>8.8200000000000003</v>
      </c>
      <c r="I495" s="250"/>
      <c r="J495" s="246"/>
      <c r="K495" s="246"/>
      <c r="L495" s="251"/>
      <c r="M495" s="252"/>
      <c r="N495" s="253"/>
      <c r="O495" s="253"/>
      <c r="P495" s="253"/>
      <c r="Q495" s="253"/>
      <c r="R495" s="253"/>
      <c r="S495" s="253"/>
      <c r="T495" s="254"/>
      <c r="U495" s="14"/>
      <c r="V495" s="14"/>
      <c r="W495" s="14"/>
      <c r="X495" s="14"/>
      <c r="Y495" s="14"/>
      <c r="Z495" s="14"/>
      <c r="AA495" s="14"/>
      <c r="AB495" s="14"/>
      <c r="AC495" s="14"/>
      <c r="AD495" s="14"/>
      <c r="AE495" s="14"/>
      <c r="AT495" s="255" t="s">
        <v>225</v>
      </c>
      <c r="AU495" s="255" t="s">
        <v>85</v>
      </c>
      <c r="AV495" s="14" t="s">
        <v>85</v>
      </c>
      <c r="AW495" s="14" t="s">
        <v>38</v>
      </c>
      <c r="AX495" s="14" t="s">
        <v>76</v>
      </c>
      <c r="AY495" s="255" t="s">
        <v>214</v>
      </c>
    </row>
    <row r="496" s="13" customFormat="1">
      <c r="A496" s="13"/>
      <c r="B496" s="234"/>
      <c r="C496" s="235"/>
      <c r="D496" s="236" t="s">
        <v>225</v>
      </c>
      <c r="E496" s="237" t="s">
        <v>32</v>
      </c>
      <c r="F496" s="238" t="s">
        <v>1841</v>
      </c>
      <c r="G496" s="235"/>
      <c r="H496" s="237" t="s">
        <v>32</v>
      </c>
      <c r="I496" s="239"/>
      <c r="J496" s="235"/>
      <c r="K496" s="235"/>
      <c r="L496" s="240"/>
      <c r="M496" s="241"/>
      <c r="N496" s="242"/>
      <c r="O496" s="242"/>
      <c r="P496" s="242"/>
      <c r="Q496" s="242"/>
      <c r="R496" s="242"/>
      <c r="S496" s="242"/>
      <c r="T496" s="243"/>
      <c r="U496" s="13"/>
      <c r="V496" s="13"/>
      <c r="W496" s="13"/>
      <c r="X496" s="13"/>
      <c r="Y496" s="13"/>
      <c r="Z496" s="13"/>
      <c r="AA496" s="13"/>
      <c r="AB496" s="13"/>
      <c r="AC496" s="13"/>
      <c r="AD496" s="13"/>
      <c r="AE496" s="13"/>
      <c r="AT496" s="244" t="s">
        <v>225</v>
      </c>
      <c r="AU496" s="244" t="s">
        <v>85</v>
      </c>
      <c r="AV496" s="13" t="s">
        <v>83</v>
      </c>
      <c r="AW496" s="13" t="s">
        <v>38</v>
      </c>
      <c r="AX496" s="13" t="s">
        <v>76</v>
      </c>
      <c r="AY496" s="244" t="s">
        <v>214</v>
      </c>
    </row>
    <row r="497" s="14" customFormat="1">
      <c r="A497" s="14"/>
      <c r="B497" s="245"/>
      <c r="C497" s="246"/>
      <c r="D497" s="236" t="s">
        <v>225</v>
      </c>
      <c r="E497" s="247" t="s">
        <v>32</v>
      </c>
      <c r="F497" s="248" t="s">
        <v>1730</v>
      </c>
      <c r="G497" s="246"/>
      <c r="H497" s="249">
        <v>8.6400000000000006</v>
      </c>
      <c r="I497" s="250"/>
      <c r="J497" s="246"/>
      <c r="K497" s="246"/>
      <c r="L497" s="251"/>
      <c r="M497" s="252"/>
      <c r="N497" s="253"/>
      <c r="O497" s="253"/>
      <c r="P497" s="253"/>
      <c r="Q497" s="253"/>
      <c r="R497" s="253"/>
      <c r="S497" s="253"/>
      <c r="T497" s="254"/>
      <c r="U497" s="14"/>
      <c r="V497" s="14"/>
      <c r="W497" s="14"/>
      <c r="X497" s="14"/>
      <c r="Y497" s="14"/>
      <c r="Z497" s="14"/>
      <c r="AA497" s="14"/>
      <c r="AB497" s="14"/>
      <c r="AC497" s="14"/>
      <c r="AD497" s="14"/>
      <c r="AE497" s="14"/>
      <c r="AT497" s="255" t="s">
        <v>225</v>
      </c>
      <c r="AU497" s="255" t="s">
        <v>85</v>
      </c>
      <c r="AV497" s="14" t="s">
        <v>85</v>
      </c>
      <c r="AW497" s="14" t="s">
        <v>38</v>
      </c>
      <c r="AX497" s="14" t="s">
        <v>76</v>
      </c>
      <c r="AY497" s="255" t="s">
        <v>214</v>
      </c>
    </row>
    <row r="498" s="14" customFormat="1">
      <c r="A498" s="14"/>
      <c r="B498" s="245"/>
      <c r="C498" s="246"/>
      <c r="D498" s="236" t="s">
        <v>225</v>
      </c>
      <c r="E498" s="247" t="s">
        <v>32</v>
      </c>
      <c r="F498" s="248" t="s">
        <v>1731</v>
      </c>
      <c r="G498" s="246"/>
      <c r="H498" s="249">
        <v>1.74</v>
      </c>
      <c r="I498" s="250"/>
      <c r="J498" s="246"/>
      <c r="K498" s="246"/>
      <c r="L498" s="251"/>
      <c r="M498" s="252"/>
      <c r="N498" s="253"/>
      <c r="O498" s="253"/>
      <c r="P498" s="253"/>
      <c r="Q498" s="253"/>
      <c r="R498" s="253"/>
      <c r="S498" s="253"/>
      <c r="T498" s="254"/>
      <c r="U498" s="14"/>
      <c r="V498" s="14"/>
      <c r="W498" s="14"/>
      <c r="X498" s="14"/>
      <c r="Y498" s="14"/>
      <c r="Z498" s="14"/>
      <c r="AA498" s="14"/>
      <c r="AB498" s="14"/>
      <c r="AC498" s="14"/>
      <c r="AD498" s="14"/>
      <c r="AE498" s="14"/>
      <c r="AT498" s="255" t="s">
        <v>225</v>
      </c>
      <c r="AU498" s="255" t="s">
        <v>85</v>
      </c>
      <c r="AV498" s="14" t="s">
        <v>85</v>
      </c>
      <c r="AW498" s="14" t="s">
        <v>38</v>
      </c>
      <c r="AX498" s="14" t="s">
        <v>76</v>
      </c>
      <c r="AY498" s="255" t="s">
        <v>214</v>
      </c>
    </row>
    <row r="499" s="15" customFormat="1">
      <c r="A499" s="15"/>
      <c r="B499" s="256"/>
      <c r="C499" s="257"/>
      <c r="D499" s="236" t="s">
        <v>225</v>
      </c>
      <c r="E499" s="258" t="s">
        <v>32</v>
      </c>
      <c r="F499" s="259" t="s">
        <v>256</v>
      </c>
      <c r="G499" s="257"/>
      <c r="H499" s="260">
        <v>19.199999999999999</v>
      </c>
      <c r="I499" s="261"/>
      <c r="J499" s="257"/>
      <c r="K499" s="257"/>
      <c r="L499" s="262"/>
      <c r="M499" s="263"/>
      <c r="N499" s="264"/>
      <c r="O499" s="264"/>
      <c r="P499" s="264"/>
      <c r="Q499" s="264"/>
      <c r="R499" s="264"/>
      <c r="S499" s="264"/>
      <c r="T499" s="265"/>
      <c r="U499" s="15"/>
      <c r="V499" s="15"/>
      <c r="W499" s="15"/>
      <c r="X499" s="15"/>
      <c r="Y499" s="15"/>
      <c r="Z499" s="15"/>
      <c r="AA499" s="15"/>
      <c r="AB499" s="15"/>
      <c r="AC499" s="15"/>
      <c r="AD499" s="15"/>
      <c r="AE499" s="15"/>
      <c r="AT499" s="266" t="s">
        <v>225</v>
      </c>
      <c r="AU499" s="266" t="s">
        <v>85</v>
      </c>
      <c r="AV499" s="15" t="s">
        <v>215</v>
      </c>
      <c r="AW499" s="15" t="s">
        <v>38</v>
      </c>
      <c r="AX499" s="15" t="s">
        <v>83</v>
      </c>
      <c r="AY499" s="266" t="s">
        <v>214</v>
      </c>
    </row>
    <row r="500" s="2" customFormat="1" ht="24.15" customHeight="1">
      <c r="A500" s="42"/>
      <c r="B500" s="43"/>
      <c r="C500" s="268" t="s">
        <v>604</v>
      </c>
      <c r="D500" s="268" t="s">
        <v>302</v>
      </c>
      <c r="E500" s="269" t="s">
        <v>1973</v>
      </c>
      <c r="F500" s="270" t="s">
        <v>1974</v>
      </c>
      <c r="G500" s="271" t="s">
        <v>230</v>
      </c>
      <c r="H500" s="272">
        <v>19.199999999999999</v>
      </c>
      <c r="I500" s="273"/>
      <c r="J500" s="274">
        <f>ROUND(I500*H500,2)</f>
        <v>0</v>
      </c>
      <c r="K500" s="270" t="s">
        <v>221</v>
      </c>
      <c r="L500" s="275"/>
      <c r="M500" s="276" t="s">
        <v>32</v>
      </c>
      <c r="N500" s="277" t="s">
        <v>47</v>
      </c>
      <c r="O500" s="88"/>
      <c r="P500" s="225">
        <f>O500*H500</f>
        <v>0</v>
      </c>
      <c r="Q500" s="225">
        <v>0.025999999999999999</v>
      </c>
      <c r="R500" s="225">
        <f>Q500*H500</f>
        <v>0.49919999999999998</v>
      </c>
      <c r="S500" s="225">
        <v>0</v>
      </c>
      <c r="T500" s="226">
        <f>S500*H500</f>
        <v>0</v>
      </c>
      <c r="U500" s="42"/>
      <c r="V500" s="42"/>
      <c r="W500" s="42"/>
      <c r="X500" s="42"/>
      <c r="Y500" s="42"/>
      <c r="Z500" s="42"/>
      <c r="AA500" s="42"/>
      <c r="AB500" s="42"/>
      <c r="AC500" s="42"/>
      <c r="AD500" s="42"/>
      <c r="AE500" s="42"/>
      <c r="AR500" s="227" t="s">
        <v>426</v>
      </c>
      <c r="AT500" s="227" t="s">
        <v>302</v>
      </c>
      <c r="AU500" s="227" t="s">
        <v>85</v>
      </c>
      <c r="AY500" s="20" t="s">
        <v>214</v>
      </c>
      <c r="BE500" s="228">
        <f>IF(N500="základní",J500,0)</f>
        <v>0</v>
      </c>
      <c r="BF500" s="228">
        <f>IF(N500="snížená",J500,0)</f>
        <v>0</v>
      </c>
      <c r="BG500" s="228">
        <f>IF(N500="zákl. přenesená",J500,0)</f>
        <v>0</v>
      </c>
      <c r="BH500" s="228">
        <f>IF(N500="sníž. přenesená",J500,0)</f>
        <v>0</v>
      </c>
      <c r="BI500" s="228">
        <f>IF(N500="nulová",J500,0)</f>
        <v>0</v>
      </c>
      <c r="BJ500" s="20" t="s">
        <v>83</v>
      </c>
      <c r="BK500" s="228">
        <f>ROUND(I500*H500,2)</f>
        <v>0</v>
      </c>
      <c r="BL500" s="20" t="s">
        <v>334</v>
      </c>
      <c r="BM500" s="227" t="s">
        <v>1975</v>
      </c>
    </row>
    <row r="501" s="14" customFormat="1">
      <c r="A501" s="14"/>
      <c r="B501" s="245"/>
      <c r="C501" s="246"/>
      <c r="D501" s="236" t="s">
        <v>225</v>
      </c>
      <c r="E501" s="247" t="s">
        <v>32</v>
      </c>
      <c r="F501" s="248" t="s">
        <v>1972</v>
      </c>
      <c r="G501" s="246"/>
      <c r="H501" s="249">
        <v>8.8200000000000003</v>
      </c>
      <c r="I501" s="250"/>
      <c r="J501" s="246"/>
      <c r="K501" s="246"/>
      <c r="L501" s="251"/>
      <c r="M501" s="252"/>
      <c r="N501" s="253"/>
      <c r="O501" s="253"/>
      <c r="P501" s="253"/>
      <c r="Q501" s="253"/>
      <c r="R501" s="253"/>
      <c r="S501" s="253"/>
      <c r="T501" s="254"/>
      <c r="U501" s="14"/>
      <c r="V501" s="14"/>
      <c r="W501" s="14"/>
      <c r="X501" s="14"/>
      <c r="Y501" s="14"/>
      <c r="Z501" s="14"/>
      <c r="AA501" s="14"/>
      <c r="AB501" s="14"/>
      <c r="AC501" s="14"/>
      <c r="AD501" s="14"/>
      <c r="AE501" s="14"/>
      <c r="AT501" s="255" t="s">
        <v>225</v>
      </c>
      <c r="AU501" s="255" t="s">
        <v>85</v>
      </c>
      <c r="AV501" s="14" t="s">
        <v>85</v>
      </c>
      <c r="AW501" s="14" t="s">
        <v>38</v>
      </c>
      <c r="AX501" s="14" t="s">
        <v>76</v>
      </c>
      <c r="AY501" s="255" t="s">
        <v>214</v>
      </c>
    </row>
    <row r="502" s="13" customFormat="1">
      <c r="A502" s="13"/>
      <c r="B502" s="234"/>
      <c r="C502" s="235"/>
      <c r="D502" s="236" t="s">
        <v>225</v>
      </c>
      <c r="E502" s="237" t="s">
        <v>32</v>
      </c>
      <c r="F502" s="238" t="s">
        <v>1841</v>
      </c>
      <c r="G502" s="235"/>
      <c r="H502" s="237" t="s">
        <v>32</v>
      </c>
      <c r="I502" s="239"/>
      <c r="J502" s="235"/>
      <c r="K502" s="235"/>
      <c r="L502" s="240"/>
      <c r="M502" s="241"/>
      <c r="N502" s="242"/>
      <c r="O502" s="242"/>
      <c r="P502" s="242"/>
      <c r="Q502" s="242"/>
      <c r="R502" s="242"/>
      <c r="S502" s="242"/>
      <c r="T502" s="243"/>
      <c r="U502" s="13"/>
      <c r="V502" s="13"/>
      <c r="W502" s="13"/>
      <c r="X502" s="13"/>
      <c r="Y502" s="13"/>
      <c r="Z502" s="13"/>
      <c r="AA502" s="13"/>
      <c r="AB502" s="13"/>
      <c r="AC502" s="13"/>
      <c r="AD502" s="13"/>
      <c r="AE502" s="13"/>
      <c r="AT502" s="244" t="s">
        <v>225</v>
      </c>
      <c r="AU502" s="244" t="s">
        <v>85</v>
      </c>
      <c r="AV502" s="13" t="s">
        <v>83</v>
      </c>
      <c r="AW502" s="13" t="s">
        <v>38</v>
      </c>
      <c r="AX502" s="13" t="s">
        <v>76</v>
      </c>
      <c r="AY502" s="244" t="s">
        <v>214</v>
      </c>
    </row>
    <row r="503" s="14" customFormat="1">
      <c r="A503" s="14"/>
      <c r="B503" s="245"/>
      <c r="C503" s="246"/>
      <c r="D503" s="236" t="s">
        <v>225</v>
      </c>
      <c r="E503" s="247" t="s">
        <v>32</v>
      </c>
      <c r="F503" s="248" t="s">
        <v>1730</v>
      </c>
      <c r="G503" s="246"/>
      <c r="H503" s="249">
        <v>8.6400000000000006</v>
      </c>
      <c r="I503" s="250"/>
      <c r="J503" s="246"/>
      <c r="K503" s="246"/>
      <c r="L503" s="251"/>
      <c r="M503" s="252"/>
      <c r="N503" s="253"/>
      <c r="O503" s="253"/>
      <c r="P503" s="253"/>
      <c r="Q503" s="253"/>
      <c r="R503" s="253"/>
      <c r="S503" s="253"/>
      <c r="T503" s="254"/>
      <c r="U503" s="14"/>
      <c r="V503" s="14"/>
      <c r="W503" s="14"/>
      <c r="X503" s="14"/>
      <c r="Y503" s="14"/>
      <c r="Z503" s="14"/>
      <c r="AA503" s="14"/>
      <c r="AB503" s="14"/>
      <c r="AC503" s="14"/>
      <c r="AD503" s="14"/>
      <c r="AE503" s="14"/>
      <c r="AT503" s="255" t="s">
        <v>225</v>
      </c>
      <c r="AU503" s="255" t="s">
        <v>85</v>
      </c>
      <c r="AV503" s="14" t="s">
        <v>85</v>
      </c>
      <c r="AW503" s="14" t="s">
        <v>38</v>
      </c>
      <c r="AX503" s="14" t="s">
        <v>76</v>
      </c>
      <c r="AY503" s="255" t="s">
        <v>214</v>
      </c>
    </row>
    <row r="504" s="14" customFormat="1">
      <c r="A504" s="14"/>
      <c r="B504" s="245"/>
      <c r="C504" s="246"/>
      <c r="D504" s="236" t="s">
        <v>225</v>
      </c>
      <c r="E504" s="247" t="s">
        <v>32</v>
      </c>
      <c r="F504" s="248" t="s">
        <v>1731</v>
      </c>
      <c r="G504" s="246"/>
      <c r="H504" s="249">
        <v>1.74</v>
      </c>
      <c r="I504" s="250"/>
      <c r="J504" s="246"/>
      <c r="K504" s="246"/>
      <c r="L504" s="251"/>
      <c r="M504" s="252"/>
      <c r="N504" s="253"/>
      <c r="O504" s="253"/>
      <c r="P504" s="253"/>
      <c r="Q504" s="253"/>
      <c r="R504" s="253"/>
      <c r="S504" s="253"/>
      <c r="T504" s="254"/>
      <c r="U504" s="14"/>
      <c r="V504" s="14"/>
      <c r="W504" s="14"/>
      <c r="X504" s="14"/>
      <c r="Y504" s="14"/>
      <c r="Z504" s="14"/>
      <c r="AA504" s="14"/>
      <c r="AB504" s="14"/>
      <c r="AC504" s="14"/>
      <c r="AD504" s="14"/>
      <c r="AE504" s="14"/>
      <c r="AT504" s="255" t="s">
        <v>225</v>
      </c>
      <c r="AU504" s="255" t="s">
        <v>85</v>
      </c>
      <c r="AV504" s="14" t="s">
        <v>85</v>
      </c>
      <c r="AW504" s="14" t="s">
        <v>38</v>
      </c>
      <c r="AX504" s="14" t="s">
        <v>76</v>
      </c>
      <c r="AY504" s="255" t="s">
        <v>214</v>
      </c>
    </row>
    <row r="505" s="15" customFormat="1">
      <c r="A505" s="15"/>
      <c r="B505" s="256"/>
      <c r="C505" s="257"/>
      <c r="D505" s="236" t="s">
        <v>225</v>
      </c>
      <c r="E505" s="258" t="s">
        <v>32</v>
      </c>
      <c r="F505" s="259" t="s">
        <v>256</v>
      </c>
      <c r="G505" s="257"/>
      <c r="H505" s="260">
        <v>19.199999999999999</v>
      </c>
      <c r="I505" s="261"/>
      <c r="J505" s="257"/>
      <c r="K505" s="257"/>
      <c r="L505" s="262"/>
      <c r="M505" s="263"/>
      <c r="N505" s="264"/>
      <c r="O505" s="264"/>
      <c r="P505" s="264"/>
      <c r="Q505" s="264"/>
      <c r="R505" s="264"/>
      <c r="S505" s="264"/>
      <c r="T505" s="265"/>
      <c r="U505" s="15"/>
      <c r="V505" s="15"/>
      <c r="W505" s="15"/>
      <c r="X505" s="15"/>
      <c r="Y505" s="15"/>
      <c r="Z505" s="15"/>
      <c r="AA505" s="15"/>
      <c r="AB505" s="15"/>
      <c r="AC505" s="15"/>
      <c r="AD505" s="15"/>
      <c r="AE505" s="15"/>
      <c r="AT505" s="266" t="s">
        <v>225</v>
      </c>
      <c r="AU505" s="266" t="s">
        <v>85</v>
      </c>
      <c r="AV505" s="15" t="s">
        <v>215</v>
      </c>
      <c r="AW505" s="15" t="s">
        <v>38</v>
      </c>
      <c r="AX505" s="15" t="s">
        <v>83</v>
      </c>
      <c r="AY505" s="266" t="s">
        <v>214</v>
      </c>
    </row>
    <row r="506" s="2" customFormat="1" ht="44.25" customHeight="1">
      <c r="A506" s="42"/>
      <c r="B506" s="43"/>
      <c r="C506" s="216" t="s">
        <v>609</v>
      </c>
      <c r="D506" s="216" t="s">
        <v>217</v>
      </c>
      <c r="E506" s="217" t="s">
        <v>1976</v>
      </c>
      <c r="F506" s="218" t="s">
        <v>1977</v>
      </c>
      <c r="G506" s="219" t="s">
        <v>230</v>
      </c>
      <c r="H506" s="220">
        <v>238.125</v>
      </c>
      <c r="I506" s="221"/>
      <c r="J506" s="222">
        <f>ROUND(I506*H506,2)</f>
        <v>0</v>
      </c>
      <c r="K506" s="218" t="s">
        <v>221</v>
      </c>
      <c r="L506" s="48"/>
      <c r="M506" s="223" t="s">
        <v>32</v>
      </c>
      <c r="N506" s="224" t="s">
        <v>47</v>
      </c>
      <c r="O506" s="88"/>
      <c r="P506" s="225">
        <f>O506*H506</f>
        <v>0</v>
      </c>
      <c r="Q506" s="225">
        <v>0.00012</v>
      </c>
      <c r="R506" s="225">
        <f>Q506*H506</f>
        <v>0.028575</v>
      </c>
      <c r="S506" s="225">
        <v>0</v>
      </c>
      <c r="T506" s="226">
        <f>S506*H506</f>
        <v>0</v>
      </c>
      <c r="U506" s="42"/>
      <c r="V506" s="42"/>
      <c r="W506" s="42"/>
      <c r="X506" s="42"/>
      <c r="Y506" s="42"/>
      <c r="Z506" s="42"/>
      <c r="AA506" s="42"/>
      <c r="AB506" s="42"/>
      <c r="AC506" s="42"/>
      <c r="AD506" s="42"/>
      <c r="AE506" s="42"/>
      <c r="AR506" s="227" t="s">
        <v>334</v>
      </c>
      <c r="AT506" s="227" t="s">
        <v>217</v>
      </c>
      <c r="AU506" s="227" t="s">
        <v>85</v>
      </c>
      <c r="AY506" s="20" t="s">
        <v>214</v>
      </c>
      <c r="BE506" s="228">
        <f>IF(N506="základní",J506,0)</f>
        <v>0</v>
      </c>
      <c r="BF506" s="228">
        <f>IF(N506="snížená",J506,0)</f>
        <v>0</v>
      </c>
      <c r="BG506" s="228">
        <f>IF(N506="zákl. přenesená",J506,0)</f>
        <v>0</v>
      </c>
      <c r="BH506" s="228">
        <f>IF(N506="sníž. přenesená",J506,0)</f>
        <v>0</v>
      </c>
      <c r="BI506" s="228">
        <f>IF(N506="nulová",J506,0)</f>
        <v>0</v>
      </c>
      <c r="BJ506" s="20" t="s">
        <v>83</v>
      </c>
      <c r="BK506" s="228">
        <f>ROUND(I506*H506,2)</f>
        <v>0</v>
      </c>
      <c r="BL506" s="20" t="s">
        <v>334</v>
      </c>
      <c r="BM506" s="227" t="s">
        <v>1978</v>
      </c>
    </row>
    <row r="507" s="2" customFormat="1">
      <c r="A507" s="42"/>
      <c r="B507" s="43"/>
      <c r="C507" s="44"/>
      <c r="D507" s="229" t="s">
        <v>223</v>
      </c>
      <c r="E507" s="44"/>
      <c r="F507" s="230" t="s">
        <v>1979</v>
      </c>
      <c r="G507" s="44"/>
      <c r="H507" s="44"/>
      <c r="I507" s="231"/>
      <c r="J507" s="44"/>
      <c r="K507" s="44"/>
      <c r="L507" s="48"/>
      <c r="M507" s="232"/>
      <c r="N507" s="233"/>
      <c r="O507" s="88"/>
      <c r="P507" s="88"/>
      <c r="Q507" s="88"/>
      <c r="R507" s="88"/>
      <c r="S507" s="88"/>
      <c r="T507" s="89"/>
      <c r="U507" s="42"/>
      <c r="V507" s="42"/>
      <c r="W507" s="42"/>
      <c r="X507" s="42"/>
      <c r="Y507" s="42"/>
      <c r="Z507" s="42"/>
      <c r="AA507" s="42"/>
      <c r="AB507" s="42"/>
      <c r="AC507" s="42"/>
      <c r="AD507" s="42"/>
      <c r="AE507" s="42"/>
      <c r="AT507" s="20" t="s">
        <v>223</v>
      </c>
      <c r="AU507" s="20" t="s">
        <v>85</v>
      </c>
    </row>
    <row r="508" s="13" customFormat="1">
      <c r="A508" s="13"/>
      <c r="B508" s="234"/>
      <c r="C508" s="235"/>
      <c r="D508" s="236" t="s">
        <v>225</v>
      </c>
      <c r="E508" s="237" t="s">
        <v>32</v>
      </c>
      <c r="F508" s="238" t="s">
        <v>1824</v>
      </c>
      <c r="G508" s="235"/>
      <c r="H508" s="237" t="s">
        <v>32</v>
      </c>
      <c r="I508" s="239"/>
      <c r="J508" s="235"/>
      <c r="K508" s="235"/>
      <c r="L508" s="240"/>
      <c r="M508" s="241"/>
      <c r="N508" s="242"/>
      <c r="O508" s="242"/>
      <c r="P508" s="242"/>
      <c r="Q508" s="242"/>
      <c r="R508" s="242"/>
      <c r="S508" s="242"/>
      <c r="T508" s="243"/>
      <c r="U508" s="13"/>
      <c r="V508" s="13"/>
      <c r="W508" s="13"/>
      <c r="X508" s="13"/>
      <c r="Y508" s="13"/>
      <c r="Z508" s="13"/>
      <c r="AA508" s="13"/>
      <c r="AB508" s="13"/>
      <c r="AC508" s="13"/>
      <c r="AD508" s="13"/>
      <c r="AE508" s="13"/>
      <c r="AT508" s="244" t="s">
        <v>225</v>
      </c>
      <c r="AU508" s="244" t="s">
        <v>85</v>
      </c>
      <c r="AV508" s="13" t="s">
        <v>83</v>
      </c>
      <c r="AW508" s="13" t="s">
        <v>38</v>
      </c>
      <c r="AX508" s="13" t="s">
        <v>76</v>
      </c>
      <c r="AY508" s="244" t="s">
        <v>214</v>
      </c>
    </row>
    <row r="509" s="14" customFormat="1">
      <c r="A509" s="14"/>
      <c r="B509" s="245"/>
      <c r="C509" s="246"/>
      <c r="D509" s="236" t="s">
        <v>225</v>
      </c>
      <c r="E509" s="247" t="s">
        <v>32</v>
      </c>
      <c r="F509" s="248" t="s">
        <v>1980</v>
      </c>
      <c r="G509" s="246"/>
      <c r="H509" s="249">
        <v>32.340000000000003</v>
      </c>
      <c r="I509" s="250"/>
      <c r="J509" s="246"/>
      <c r="K509" s="246"/>
      <c r="L509" s="251"/>
      <c r="M509" s="252"/>
      <c r="N509" s="253"/>
      <c r="O509" s="253"/>
      <c r="P509" s="253"/>
      <c r="Q509" s="253"/>
      <c r="R509" s="253"/>
      <c r="S509" s="253"/>
      <c r="T509" s="254"/>
      <c r="U509" s="14"/>
      <c r="V509" s="14"/>
      <c r="W509" s="14"/>
      <c r="X509" s="14"/>
      <c r="Y509" s="14"/>
      <c r="Z509" s="14"/>
      <c r="AA509" s="14"/>
      <c r="AB509" s="14"/>
      <c r="AC509" s="14"/>
      <c r="AD509" s="14"/>
      <c r="AE509" s="14"/>
      <c r="AT509" s="255" t="s">
        <v>225</v>
      </c>
      <c r="AU509" s="255" t="s">
        <v>85</v>
      </c>
      <c r="AV509" s="14" t="s">
        <v>85</v>
      </c>
      <c r="AW509" s="14" t="s">
        <v>38</v>
      </c>
      <c r="AX509" s="14" t="s">
        <v>76</v>
      </c>
      <c r="AY509" s="255" t="s">
        <v>214</v>
      </c>
    </row>
    <row r="510" s="14" customFormat="1">
      <c r="A510" s="14"/>
      <c r="B510" s="245"/>
      <c r="C510" s="246"/>
      <c r="D510" s="236" t="s">
        <v>225</v>
      </c>
      <c r="E510" s="247" t="s">
        <v>32</v>
      </c>
      <c r="F510" s="248" t="s">
        <v>1981</v>
      </c>
      <c r="G510" s="246"/>
      <c r="H510" s="249">
        <v>29.399999999999999</v>
      </c>
      <c r="I510" s="250"/>
      <c r="J510" s="246"/>
      <c r="K510" s="246"/>
      <c r="L510" s="251"/>
      <c r="M510" s="252"/>
      <c r="N510" s="253"/>
      <c r="O510" s="253"/>
      <c r="P510" s="253"/>
      <c r="Q510" s="253"/>
      <c r="R510" s="253"/>
      <c r="S510" s="253"/>
      <c r="T510" s="254"/>
      <c r="U510" s="14"/>
      <c r="V510" s="14"/>
      <c r="W510" s="14"/>
      <c r="X510" s="14"/>
      <c r="Y510" s="14"/>
      <c r="Z510" s="14"/>
      <c r="AA510" s="14"/>
      <c r="AB510" s="14"/>
      <c r="AC510" s="14"/>
      <c r="AD510" s="14"/>
      <c r="AE510" s="14"/>
      <c r="AT510" s="255" t="s">
        <v>225</v>
      </c>
      <c r="AU510" s="255" t="s">
        <v>85</v>
      </c>
      <c r="AV510" s="14" t="s">
        <v>85</v>
      </c>
      <c r="AW510" s="14" t="s">
        <v>38</v>
      </c>
      <c r="AX510" s="14" t="s">
        <v>76</v>
      </c>
      <c r="AY510" s="255" t="s">
        <v>214</v>
      </c>
    </row>
    <row r="511" s="14" customFormat="1">
      <c r="A511" s="14"/>
      <c r="B511" s="245"/>
      <c r="C511" s="246"/>
      <c r="D511" s="236" t="s">
        <v>225</v>
      </c>
      <c r="E511" s="247" t="s">
        <v>32</v>
      </c>
      <c r="F511" s="248" t="s">
        <v>1982</v>
      </c>
      <c r="G511" s="246"/>
      <c r="H511" s="249">
        <v>40.259999999999998</v>
      </c>
      <c r="I511" s="250"/>
      <c r="J511" s="246"/>
      <c r="K511" s="246"/>
      <c r="L511" s="251"/>
      <c r="M511" s="252"/>
      <c r="N511" s="253"/>
      <c r="O511" s="253"/>
      <c r="P511" s="253"/>
      <c r="Q511" s="253"/>
      <c r="R511" s="253"/>
      <c r="S511" s="253"/>
      <c r="T511" s="254"/>
      <c r="U511" s="14"/>
      <c r="V511" s="14"/>
      <c r="W511" s="14"/>
      <c r="X511" s="14"/>
      <c r="Y511" s="14"/>
      <c r="Z511" s="14"/>
      <c r="AA511" s="14"/>
      <c r="AB511" s="14"/>
      <c r="AC511" s="14"/>
      <c r="AD511" s="14"/>
      <c r="AE511" s="14"/>
      <c r="AT511" s="255" t="s">
        <v>225</v>
      </c>
      <c r="AU511" s="255" t="s">
        <v>85</v>
      </c>
      <c r="AV511" s="14" t="s">
        <v>85</v>
      </c>
      <c r="AW511" s="14" t="s">
        <v>38</v>
      </c>
      <c r="AX511" s="14" t="s">
        <v>76</v>
      </c>
      <c r="AY511" s="255" t="s">
        <v>214</v>
      </c>
    </row>
    <row r="512" s="13" customFormat="1">
      <c r="A512" s="13"/>
      <c r="B512" s="234"/>
      <c r="C512" s="235"/>
      <c r="D512" s="236" t="s">
        <v>225</v>
      </c>
      <c r="E512" s="237" t="s">
        <v>32</v>
      </c>
      <c r="F512" s="238" t="s">
        <v>1841</v>
      </c>
      <c r="G512" s="235"/>
      <c r="H512" s="237" t="s">
        <v>32</v>
      </c>
      <c r="I512" s="239"/>
      <c r="J512" s="235"/>
      <c r="K512" s="235"/>
      <c r="L512" s="240"/>
      <c r="M512" s="241"/>
      <c r="N512" s="242"/>
      <c r="O512" s="242"/>
      <c r="P512" s="242"/>
      <c r="Q512" s="242"/>
      <c r="R512" s="242"/>
      <c r="S512" s="242"/>
      <c r="T512" s="243"/>
      <c r="U512" s="13"/>
      <c r="V512" s="13"/>
      <c r="W512" s="13"/>
      <c r="X512" s="13"/>
      <c r="Y512" s="13"/>
      <c r="Z512" s="13"/>
      <c r="AA512" s="13"/>
      <c r="AB512" s="13"/>
      <c r="AC512" s="13"/>
      <c r="AD512" s="13"/>
      <c r="AE512" s="13"/>
      <c r="AT512" s="244" t="s">
        <v>225</v>
      </c>
      <c r="AU512" s="244" t="s">
        <v>85</v>
      </c>
      <c r="AV512" s="13" t="s">
        <v>83</v>
      </c>
      <c r="AW512" s="13" t="s">
        <v>38</v>
      </c>
      <c r="AX512" s="13" t="s">
        <v>76</v>
      </c>
      <c r="AY512" s="244" t="s">
        <v>214</v>
      </c>
    </row>
    <row r="513" s="14" customFormat="1">
      <c r="A513" s="14"/>
      <c r="B513" s="245"/>
      <c r="C513" s="246"/>
      <c r="D513" s="236" t="s">
        <v>225</v>
      </c>
      <c r="E513" s="247" t="s">
        <v>32</v>
      </c>
      <c r="F513" s="248" t="s">
        <v>1736</v>
      </c>
      <c r="G513" s="246"/>
      <c r="H513" s="249">
        <v>14.4</v>
      </c>
      <c r="I513" s="250"/>
      <c r="J513" s="246"/>
      <c r="K513" s="246"/>
      <c r="L513" s="251"/>
      <c r="M513" s="252"/>
      <c r="N513" s="253"/>
      <c r="O513" s="253"/>
      <c r="P513" s="253"/>
      <c r="Q513" s="253"/>
      <c r="R513" s="253"/>
      <c r="S513" s="253"/>
      <c r="T513" s="254"/>
      <c r="U513" s="14"/>
      <c r="V513" s="14"/>
      <c r="W513" s="14"/>
      <c r="X513" s="14"/>
      <c r="Y513" s="14"/>
      <c r="Z513" s="14"/>
      <c r="AA513" s="14"/>
      <c r="AB513" s="14"/>
      <c r="AC513" s="14"/>
      <c r="AD513" s="14"/>
      <c r="AE513" s="14"/>
      <c r="AT513" s="255" t="s">
        <v>225</v>
      </c>
      <c r="AU513" s="255" t="s">
        <v>85</v>
      </c>
      <c r="AV513" s="14" t="s">
        <v>85</v>
      </c>
      <c r="AW513" s="14" t="s">
        <v>38</v>
      </c>
      <c r="AX513" s="14" t="s">
        <v>76</v>
      </c>
      <c r="AY513" s="255" t="s">
        <v>214</v>
      </c>
    </row>
    <row r="514" s="14" customFormat="1">
      <c r="A514" s="14"/>
      <c r="B514" s="245"/>
      <c r="C514" s="246"/>
      <c r="D514" s="236" t="s">
        <v>225</v>
      </c>
      <c r="E514" s="247" t="s">
        <v>32</v>
      </c>
      <c r="F514" s="248" t="s">
        <v>1737</v>
      </c>
      <c r="G514" s="246"/>
      <c r="H514" s="249">
        <v>42.840000000000003</v>
      </c>
      <c r="I514" s="250"/>
      <c r="J514" s="246"/>
      <c r="K514" s="246"/>
      <c r="L514" s="251"/>
      <c r="M514" s="252"/>
      <c r="N514" s="253"/>
      <c r="O514" s="253"/>
      <c r="P514" s="253"/>
      <c r="Q514" s="253"/>
      <c r="R514" s="253"/>
      <c r="S514" s="253"/>
      <c r="T514" s="254"/>
      <c r="U514" s="14"/>
      <c r="V514" s="14"/>
      <c r="W514" s="14"/>
      <c r="X514" s="14"/>
      <c r="Y514" s="14"/>
      <c r="Z514" s="14"/>
      <c r="AA514" s="14"/>
      <c r="AB514" s="14"/>
      <c r="AC514" s="14"/>
      <c r="AD514" s="14"/>
      <c r="AE514" s="14"/>
      <c r="AT514" s="255" t="s">
        <v>225</v>
      </c>
      <c r="AU514" s="255" t="s">
        <v>85</v>
      </c>
      <c r="AV514" s="14" t="s">
        <v>85</v>
      </c>
      <c r="AW514" s="14" t="s">
        <v>38</v>
      </c>
      <c r="AX514" s="14" t="s">
        <v>76</v>
      </c>
      <c r="AY514" s="255" t="s">
        <v>214</v>
      </c>
    </row>
    <row r="515" s="14" customFormat="1">
      <c r="A515" s="14"/>
      <c r="B515" s="245"/>
      <c r="C515" s="246"/>
      <c r="D515" s="236" t="s">
        <v>225</v>
      </c>
      <c r="E515" s="247" t="s">
        <v>32</v>
      </c>
      <c r="F515" s="248" t="s">
        <v>1738</v>
      </c>
      <c r="G515" s="246"/>
      <c r="H515" s="249">
        <v>25.920000000000002</v>
      </c>
      <c r="I515" s="250"/>
      <c r="J515" s="246"/>
      <c r="K515" s="246"/>
      <c r="L515" s="251"/>
      <c r="M515" s="252"/>
      <c r="N515" s="253"/>
      <c r="O515" s="253"/>
      <c r="P515" s="253"/>
      <c r="Q515" s="253"/>
      <c r="R515" s="253"/>
      <c r="S515" s="253"/>
      <c r="T515" s="254"/>
      <c r="U515" s="14"/>
      <c r="V515" s="14"/>
      <c r="W515" s="14"/>
      <c r="X515" s="14"/>
      <c r="Y515" s="14"/>
      <c r="Z515" s="14"/>
      <c r="AA515" s="14"/>
      <c r="AB515" s="14"/>
      <c r="AC515" s="14"/>
      <c r="AD515" s="14"/>
      <c r="AE515" s="14"/>
      <c r="AT515" s="255" t="s">
        <v>225</v>
      </c>
      <c r="AU515" s="255" t="s">
        <v>85</v>
      </c>
      <c r="AV515" s="14" t="s">
        <v>85</v>
      </c>
      <c r="AW515" s="14" t="s">
        <v>38</v>
      </c>
      <c r="AX515" s="14" t="s">
        <v>76</v>
      </c>
      <c r="AY515" s="255" t="s">
        <v>214</v>
      </c>
    </row>
    <row r="516" s="14" customFormat="1">
      <c r="A516" s="14"/>
      <c r="B516" s="245"/>
      <c r="C516" s="246"/>
      <c r="D516" s="236" t="s">
        <v>225</v>
      </c>
      <c r="E516" s="247" t="s">
        <v>32</v>
      </c>
      <c r="F516" s="248" t="s">
        <v>1739</v>
      </c>
      <c r="G516" s="246"/>
      <c r="H516" s="249">
        <v>10.560000000000001</v>
      </c>
      <c r="I516" s="250"/>
      <c r="J516" s="246"/>
      <c r="K516" s="246"/>
      <c r="L516" s="251"/>
      <c r="M516" s="252"/>
      <c r="N516" s="253"/>
      <c r="O516" s="253"/>
      <c r="P516" s="253"/>
      <c r="Q516" s="253"/>
      <c r="R516" s="253"/>
      <c r="S516" s="253"/>
      <c r="T516" s="254"/>
      <c r="U516" s="14"/>
      <c r="V516" s="14"/>
      <c r="W516" s="14"/>
      <c r="X516" s="14"/>
      <c r="Y516" s="14"/>
      <c r="Z516" s="14"/>
      <c r="AA516" s="14"/>
      <c r="AB516" s="14"/>
      <c r="AC516" s="14"/>
      <c r="AD516" s="14"/>
      <c r="AE516" s="14"/>
      <c r="AT516" s="255" t="s">
        <v>225</v>
      </c>
      <c r="AU516" s="255" t="s">
        <v>85</v>
      </c>
      <c r="AV516" s="14" t="s">
        <v>85</v>
      </c>
      <c r="AW516" s="14" t="s">
        <v>38</v>
      </c>
      <c r="AX516" s="14" t="s">
        <v>76</v>
      </c>
      <c r="AY516" s="255" t="s">
        <v>214</v>
      </c>
    </row>
    <row r="517" s="14" customFormat="1">
      <c r="A517" s="14"/>
      <c r="B517" s="245"/>
      <c r="C517" s="246"/>
      <c r="D517" s="236" t="s">
        <v>225</v>
      </c>
      <c r="E517" s="247" t="s">
        <v>32</v>
      </c>
      <c r="F517" s="248" t="s">
        <v>1740</v>
      </c>
      <c r="G517" s="246"/>
      <c r="H517" s="249">
        <v>23.204999999999998</v>
      </c>
      <c r="I517" s="250"/>
      <c r="J517" s="246"/>
      <c r="K517" s="246"/>
      <c r="L517" s="251"/>
      <c r="M517" s="252"/>
      <c r="N517" s="253"/>
      <c r="O517" s="253"/>
      <c r="P517" s="253"/>
      <c r="Q517" s="253"/>
      <c r="R517" s="253"/>
      <c r="S517" s="253"/>
      <c r="T517" s="254"/>
      <c r="U517" s="14"/>
      <c r="V517" s="14"/>
      <c r="W517" s="14"/>
      <c r="X517" s="14"/>
      <c r="Y517" s="14"/>
      <c r="Z517" s="14"/>
      <c r="AA517" s="14"/>
      <c r="AB517" s="14"/>
      <c r="AC517" s="14"/>
      <c r="AD517" s="14"/>
      <c r="AE517" s="14"/>
      <c r="AT517" s="255" t="s">
        <v>225</v>
      </c>
      <c r="AU517" s="255" t="s">
        <v>85</v>
      </c>
      <c r="AV517" s="14" t="s">
        <v>85</v>
      </c>
      <c r="AW517" s="14" t="s">
        <v>38</v>
      </c>
      <c r="AX517" s="14" t="s">
        <v>76</v>
      </c>
      <c r="AY517" s="255" t="s">
        <v>214</v>
      </c>
    </row>
    <row r="518" s="14" customFormat="1">
      <c r="A518" s="14"/>
      <c r="B518" s="245"/>
      <c r="C518" s="246"/>
      <c r="D518" s="236" t="s">
        <v>225</v>
      </c>
      <c r="E518" s="247" t="s">
        <v>32</v>
      </c>
      <c r="F518" s="248" t="s">
        <v>1745</v>
      </c>
      <c r="G518" s="246"/>
      <c r="H518" s="249">
        <v>19.199999999999999</v>
      </c>
      <c r="I518" s="250"/>
      <c r="J518" s="246"/>
      <c r="K518" s="246"/>
      <c r="L518" s="251"/>
      <c r="M518" s="252"/>
      <c r="N518" s="253"/>
      <c r="O518" s="253"/>
      <c r="P518" s="253"/>
      <c r="Q518" s="253"/>
      <c r="R518" s="253"/>
      <c r="S518" s="253"/>
      <c r="T518" s="254"/>
      <c r="U518" s="14"/>
      <c r="V518" s="14"/>
      <c r="W518" s="14"/>
      <c r="X518" s="14"/>
      <c r="Y518" s="14"/>
      <c r="Z518" s="14"/>
      <c r="AA518" s="14"/>
      <c r="AB518" s="14"/>
      <c r="AC518" s="14"/>
      <c r="AD518" s="14"/>
      <c r="AE518" s="14"/>
      <c r="AT518" s="255" t="s">
        <v>225</v>
      </c>
      <c r="AU518" s="255" t="s">
        <v>85</v>
      </c>
      <c r="AV518" s="14" t="s">
        <v>85</v>
      </c>
      <c r="AW518" s="14" t="s">
        <v>38</v>
      </c>
      <c r="AX518" s="14" t="s">
        <v>76</v>
      </c>
      <c r="AY518" s="255" t="s">
        <v>214</v>
      </c>
    </row>
    <row r="519" s="15" customFormat="1">
      <c r="A519" s="15"/>
      <c r="B519" s="256"/>
      <c r="C519" s="257"/>
      <c r="D519" s="236" t="s">
        <v>225</v>
      </c>
      <c r="E519" s="258" t="s">
        <v>32</v>
      </c>
      <c r="F519" s="259" t="s">
        <v>256</v>
      </c>
      <c r="G519" s="257"/>
      <c r="H519" s="260">
        <v>238.125</v>
      </c>
      <c r="I519" s="261"/>
      <c r="J519" s="257"/>
      <c r="K519" s="257"/>
      <c r="L519" s="262"/>
      <c r="M519" s="263"/>
      <c r="N519" s="264"/>
      <c r="O519" s="264"/>
      <c r="P519" s="264"/>
      <c r="Q519" s="264"/>
      <c r="R519" s="264"/>
      <c r="S519" s="264"/>
      <c r="T519" s="265"/>
      <c r="U519" s="15"/>
      <c r="V519" s="15"/>
      <c r="W519" s="15"/>
      <c r="X519" s="15"/>
      <c r="Y519" s="15"/>
      <c r="Z519" s="15"/>
      <c r="AA519" s="15"/>
      <c r="AB519" s="15"/>
      <c r="AC519" s="15"/>
      <c r="AD519" s="15"/>
      <c r="AE519" s="15"/>
      <c r="AT519" s="266" t="s">
        <v>225</v>
      </c>
      <c r="AU519" s="266" t="s">
        <v>85</v>
      </c>
      <c r="AV519" s="15" t="s">
        <v>215</v>
      </c>
      <c r="AW519" s="15" t="s">
        <v>38</v>
      </c>
      <c r="AX519" s="15" t="s">
        <v>83</v>
      </c>
      <c r="AY519" s="266" t="s">
        <v>214</v>
      </c>
    </row>
    <row r="520" s="2" customFormat="1" ht="24.15" customHeight="1">
      <c r="A520" s="42"/>
      <c r="B520" s="43"/>
      <c r="C520" s="268" t="s">
        <v>614</v>
      </c>
      <c r="D520" s="268" t="s">
        <v>302</v>
      </c>
      <c r="E520" s="269" t="s">
        <v>1973</v>
      </c>
      <c r="F520" s="270" t="s">
        <v>1974</v>
      </c>
      <c r="G520" s="271" t="s">
        <v>230</v>
      </c>
      <c r="H520" s="272">
        <v>106.30500000000001</v>
      </c>
      <c r="I520" s="273"/>
      <c r="J520" s="274">
        <f>ROUND(I520*H520,2)</f>
        <v>0</v>
      </c>
      <c r="K520" s="270" t="s">
        <v>221</v>
      </c>
      <c r="L520" s="275"/>
      <c r="M520" s="276" t="s">
        <v>32</v>
      </c>
      <c r="N520" s="277" t="s">
        <v>47</v>
      </c>
      <c r="O520" s="88"/>
      <c r="P520" s="225">
        <f>O520*H520</f>
        <v>0</v>
      </c>
      <c r="Q520" s="225">
        <v>0.025999999999999999</v>
      </c>
      <c r="R520" s="225">
        <f>Q520*H520</f>
        <v>2.7639300000000002</v>
      </c>
      <c r="S520" s="225">
        <v>0</v>
      </c>
      <c r="T520" s="226">
        <f>S520*H520</f>
        <v>0</v>
      </c>
      <c r="U520" s="42"/>
      <c r="V520" s="42"/>
      <c r="W520" s="42"/>
      <c r="X520" s="42"/>
      <c r="Y520" s="42"/>
      <c r="Z520" s="42"/>
      <c r="AA520" s="42"/>
      <c r="AB520" s="42"/>
      <c r="AC520" s="42"/>
      <c r="AD520" s="42"/>
      <c r="AE520" s="42"/>
      <c r="AR520" s="227" t="s">
        <v>426</v>
      </c>
      <c r="AT520" s="227" t="s">
        <v>302</v>
      </c>
      <c r="AU520" s="227" t="s">
        <v>85</v>
      </c>
      <c r="AY520" s="20" t="s">
        <v>214</v>
      </c>
      <c r="BE520" s="228">
        <f>IF(N520="základní",J520,0)</f>
        <v>0</v>
      </c>
      <c r="BF520" s="228">
        <f>IF(N520="snížená",J520,0)</f>
        <v>0</v>
      </c>
      <c r="BG520" s="228">
        <f>IF(N520="zákl. přenesená",J520,0)</f>
        <v>0</v>
      </c>
      <c r="BH520" s="228">
        <f>IF(N520="sníž. přenesená",J520,0)</f>
        <v>0</v>
      </c>
      <c r="BI520" s="228">
        <f>IF(N520="nulová",J520,0)</f>
        <v>0</v>
      </c>
      <c r="BJ520" s="20" t="s">
        <v>83</v>
      </c>
      <c r="BK520" s="228">
        <f>ROUND(I520*H520,2)</f>
        <v>0</v>
      </c>
      <c r="BL520" s="20" t="s">
        <v>334</v>
      </c>
      <c r="BM520" s="227" t="s">
        <v>1983</v>
      </c>
    </row>
    <row r="521" s="13" customFormat="1">
      <c r="A521" s="13"/>
      <c r="B521" s="234"/>
      <c r="C521" s="235"/>
      <c r="D521" s="236" t="s">
        <v>225</v>
      </c>
      <c r="E521" s="237" t="s">
        <v>32</v>
      </c>
      <c r="F521" s="238" t="s">
        <v>1674</v>
      </c>
      <c r="G521" s="235"/>
      <c r="H521" s="237" t="s">
        <v>32</v>
      </c>
      <c r="I521" s="239"/>
      <c r="J521" s="235"/>
      <c r="K521" s="235"/>
      <c r="L521" s="240"/>
      <c r="M521" s="241"/>
      <c r="N521" s="242"/>
      <c r="O521" s="242"/>
      <c r="P521" s="242"/>
      <c r="Q521" s="242"/>
      <c r="R521" s="242"/>
      <c r="S521" s="242"/>
      <c r="T521" s="243"/>
      <c r="U521" s="13"/>
      <c r="V521" s="13"/>
      <c r="W521" s="13"/>
      <c r="X521" s="13"/>
      <c r="Y521" s="13"/>
      <c r="Z521" s="13"/>
      <c r="AA521" s="13"/>
      <c r="AB521" s="13"/>
      <c r="AC521" s="13"/>
      <c r="AD521" s="13"/>
      <c r="AE521" s="13"/>
      <c r="AT521" s="244" t="s">
        <v>225</v>
      </c>
      <c r="AU521" s="244" t="s">
        <v>85</v>
      </c>
      <c r="AV521" s="13" t="s">
        <v>83</v>
      </c>
      <c r="AW521" s="13" t="s">
        <v>38</v>
      </c>
      <c r="AX521" s="13" t="s">
        <v>76</v>
      </c>
      <c r="AY521" s="244" t="s">
        <v>214</v>
      </c>
    </row>
    <row r="522" s="14" customFormat="1">
      <c r="A522" s="14"/>
      <c r="B522" s="245"/>
      <c r="C522" s="246"/>
      <c r="D522" s="236" t="s">
        <v>225</v>
      </c>
      <c r="E522" s="247" t="s">
        <v>32</v>
      </c>
      <c r="F522" s="248" t="s">
        <v>1982</v>
      </c>
      <c r="G522" s="246"/>
      <c r="H522" s="249">
        <v>40.259999999999998</v>
      </c>
      <c r="I522" s="250"/>
      <c r="J522" s="246"/>
      <c r="K522" s="246"/>
      <c r="L522" s="251"/>
      <c r="M522" s="252"/>
      <c r="N522" s="253"/>
      <c r="O522" s="253"/>
      <c r="P522" s="253"/>
      <c r="Q522" s="253"/>
      <c r="R522" s="253"/>
      <c r="S522" s="253"/>
      <c r="T522" s="254"/>
      <c r="U522" s="14"/>
      <c r="V522" s="14"/>
      <c r="W522" s="14"/>
      <c r="X522" s="14"/>
      <c r="Y522" s="14"/>
      <c r="Z522" s="14"/>
      <c r="AA522" s="14"/>
      <c r="AB522" s="14"/>
      <c r="AC522" s="14"/>
      <c r="AD522" s="14"/>
      <c r="AE522" s="14"/>
      <c r="AT522" s="255" t="s">
        <v>225</v>
      </c>
      <c r="AU522" s="255" t="s">
        <v>85</v>
      </c>
      <c r="AV522" s="14" t="s">
        <v>85</v>
      </c>
      <c r="AW522" s="14" t="s">
        <v>38</v>
      </c>
      <c r="AX522" s="14" t="s">
        <v>76</v>
      </c>
      <c r="AY522" s="255" t="s">
        <v>214</v>
      </c>
    </row>
    <row r="523" s="13" customFormat="1">
      <c r="A523" s="13"/>
      <c r="B523" s="234"/>
      <c r="C523" s="235"/>
      <c r="D523" s="236" t="s">
        <v>225</v>
      </c>
      <c r="E523" s="237" t="s">
        <v>32</v>
      </c>
      <c r="F523" s="238" t="s">
        <v>1984</v>
      </c>
      <c r="G523" s="235"/>
      <c r="H523" s="237" t="s">
        <v>32</v>
      </c>
      <c r="I523" s="239"/>
      <c r="J523" s="235"/>
      <c r="K523" s="235"/>
      <c r="L523" s="240"/>
      <c r="M523" s="241"/>
      <c r="N523" s="242"/>
      <c r="O523" s="242"/>
      <c r="P523" s="242"/>
      <c r="Q523" s="242"/>
      <c r="R523" s="242"/>
      <c r="S523" s="242"/>
      <c r="T523" s="243"/>
      <c r="U523" s="13"/>
      <c r="V523" s="13"/>
      <c r="W523" s="13"/>
      <c r="X523" s="13"/>
      <c r="Y523" s="13"/>
      <c r="Z523" s="13"/>
      <c r="AA523" s="13"/>
      <c r="AB523" s="13"/>
      <c r="AC523" s="13"/>
      <c r="AD523" s="13"/>
      <c r="AE523" s="13"/>
      <c r="AT523" s="244" t="s">
        <v>225</v>
      </c>
      <c r="AU523" s="244" t="s">
        <v>85</v>
      </c>
      <c r="AV523" s="13" t="s">
        <v>83</v>
      </c>
      <c r="AW523" s="13" t="s">
        <v>38</v>
      </c>
      <c r="AX523" s="13" t="s">
        <v>76</v>
      </c>
      <c r="AY523" s="244" t="s">
        <v>214</v>
      </c>
    </row>
    <row r="524" s="14" customFormat="1">
      <c r="A524" s="14"/>
      <c r="B524" s="245"/>
      <c r="C524" s="246"/>
      <c r="D524" s="236" t="s">
        <v>225</v>
      </c>
      <c r="E524" s="247" t="s">
        <v>32</v>
      </c>
      <c r="F524" s="248" t="s">
        <v>1737</v>
      </c>
      <c r="G524" s="246"/>
      <c r="H524" s="249">
        <v>42.840000000000003</v>
      </c>
      <c r="I524" s="250"/>
      <c r="J524" s="246"/>
      <c r="K524" s="246"/>
      <c r="L524" s="251"/>
      <c r="M524" s="252"/>
      <c r="N524" s="253"/>
      <c r="O524" s="253"/>
      <c r="P524" s="253"/>
      <c r="Q524" s="253"/>
      <c r="R524" s="253"/>
      <c r="S524" s="253"/>
      <c r="T524" s="254"/>
      <c r="U524" s="14"/>
      <c r="V524" s="14"/>
      <c r="W524" s="14"/>
      <c r="X524" s="14"/>
      <c r="Y524" s="14"/>
      <c r="Z524" s="14"/>
      <c r="AA524" s="14"/>
      <c r="AB524" s="14"/>
      <c r="AC524" s="14"/>
      <c r="AD524" s="14"/>
      <c r="AE524" s="14"/>
      <c r="AT524" s="255" t="s">
        <v>225</v>
      </c>
      <c r="AU524" s="255" t="s">
        <v>85</v>
      </c>
      <c r="AV524" s="14" t="s">
        <v>85</v>
      </c>
      <c r="AW524" s="14" t="s">
        <v>38</v>
      </c>
      <c r="AX524" s="14" t="s">
        <v>76</v>
      </c>
      <c r="AY524" s="255" t="s">
        <v>214</v>
      </c>
    </row>
    <row r="525" s="14" customFormat="1">
      <c r="A525" s="14"/>
      <c r="B525" s="245"/>
      <c r="C525" s="246"/>
      <c r="D525" s="236" t="s">
        <v>225</v>
      </c>
      <c r="E525" s="247" t="s">
        <v>32</v>
      </c>
      <c r="F525" s="248" t="s">
        <v>1740</v>
      </c>
      <c r="G525" s="246"/>
      <c r="H525" s="249">
        <v>23.204999999999998</v>
      </c>
      <c r="I525" s="250"/>
      <c r="J525" s="246"/>
      <c r="K525" s="246"/>
      <c r="L525" s="251"/>
      <c r="M525" s="252"/>
      <c r="N525" s="253"/>
      <c r="O525" s="253"/>
      <c r="P525" s="253"/>
      <c r="Q525" s="253"/>
      <c r="R525" s="253"/>
      <c r="S525" s="253"/>
      <c r="T525" s="254"/>
      <c r="U525" s="14"/>
      <c r="V525" s="14"/>
      <c r="W525" s="14"/>
      <c r="X525" s="14"/>
      <c r="Y525" s="14"/>
      <c r="Z525" s="14"/>
      <c r="AA525" s="14"/>
      <c r="AB525" s="14"/>
      <c r="AC525" s="14"/>
      <c r="AD525" s="14"/>
      <c r="AE525" s="14"/>
      <c r="AT525" s="255" t="s">
        <v>225</v>
      </c>
      <c r="AU525" s="255" t="s">
        <v>85</v>
      </c>
      <c r="AV525" s="14" t="s">
        <v>85</v>
      </c>
      <c r="AW525" s="14" t="s">
        <v>38</v>
      </c>
      <c r="AX525" s="14" t="s">
        <v>76</v>
      </c>
      <c r="AY525" s="255" t="s">
        <v>214</v>
      </c>
    </row>
    <row r="526" s="15" customFormat="1">
      <c r="A526" s="15"/>
      <c r="B526" s="256"/>
      <c r="C526" s="257"/>
      <c r="D526" s="236" t="s">
        <v>225</v>
      </c>
      <c r="E526" s="258" t="s">
        <v>32</v>
      </c>
      <c r="F526" s="259" t="s">
        <v>256</v>
      </c>
      <c r="G526" s="257"/>
      <c r="H526" s="260">
        <v>106.30499999999999</v>
      </c>
      <c r="I526" s="261"/>
      <c r="J526" s="257"/>
      <c r="K526" s="257"/>
      <c r="L526" s="262"/>
      <c r="M526" s="263"/>
      <c r="N526" s="264"/>
      <c r="O526" s="264"/>
      <c r="P526" s="264"/>
      <c r="Q526" s="264"/>
      <c r="R526" s="264"/>
      <c r="S526" s="264"/>
      <c r="T526" s="265"/>
      <c r="U526" s="15"/>
      <c r="V526" s="15"/>
      <c r="W526" s="15"/>
      <c r="X526" s="15"/>
      <c r="Y526" s="15"/>
      <c r="Z526" s="15"/>
      <c r="AA526" s="15"/>
      <c r="AB526" s="15"/>
      <c r="AC526" s="15"/>
      <c r="AD526" s="15"/>
      <c r="AE526" s="15"/>
      <c r="AT526" s="266" t="s">
        <v>225</v>
      </c>
      <c r="AU526" s="266" t="s">
        <v>85</v>
      </c>
      <c r="AV526" s="15" t="s">
        <v>215</v>
      </c>
      <c r="AW526" s="15" t="s">
        <v>38</v>
      </c>
      <c r="AX526" s="15" t="s">
        <v>83</v>
      </c>
      <c r="AY526" s="266" t="s">
        <v>214</v>
      </c>
    </row>
    <row r="527" s="2" customFormat="1" ht="24.15" customHeight="1">
      <c r="A527" s="42"/>
      <c r="B527" s="43"/>
      <c r="C527" s="268" t="s">
        <v>619</v>
      </c>
      <c r="D527" s="268" t="s">
        <v>302</v>
      </c>
      <c r="E527" s="269" t="s">
        <v>1985</v>
      </c>
      <c r="F527" s="270" t="s">
        <v>1986</v>
      </c>
      <c r="G527" s="271" t="s">
        <v>230</v>
      </c>
      <c r="H527" s="272">
        <v>131.81999999999999</v>
      </c>
      <c r="I527" s="273"/>
      <c r="J527" s="274">
        <f>ROUND(I527*H527,2)</f>
        <v>0</v>
      </c>
      <c r="K527" s="270" t="s">
        <v>221</v>
      </c>
      <c r="L527" s="275"/>
      <c r="M527" s="276" t="s">
        <v>32</v>
      </c>
      <c r="N527" s="277" t="s">
        <v>47</v>
      </c>
      <c r="O527" s="88"/>
      <c r="P527" s="225">
        <f>O527*H527</f>
        <v>0</v>
      </c>
      <c r="Q527" s="225">
        <v>0.02741</v>
      </c>
      <c r="R527" s="225">
        <f>Q527*H527</f>
        <v>3.6131861999999999</v>
      </c>
      <c r="S527" s="225">
        <v>0</v>
      </c>
      <c r="T527" s="226">
        <f>S527*H527</f>
        <v>0</v>
      </c>
      <c r="U527" s="42"/>
      <c r="V527" s="42"/>
      <c r="W527" s="42"/>
      <c r="X527" s="42"/>
      <c r="Y527" s="42"/>
      <c r="Z527" s="42"/>
      <c r="AA527" s="42"/>
      <c r="AB527" s="42"/>
      <c r="AC527" s="42"/>
      <c r="AD527" s="42"/>
      <c r="AE527" s="42"/>
      <c r="AR527" s="227" t="s">
        <v>426</v>
      </c>
      <c r="AT527" s="227" t="s">
        <v>302</v>
      </c>
      <c r="AU527" s="227" t="s">
        <v>85</v>
      </c>
      <c r="AY527" s="20" t="s">
        <v>214</v>
      </c>
      <c r="BE527" s="228">
        <f>IF(N527="základní",J527,0)</f>
        <v>0</v>
      </c>
      <c r="BF527" s="228">
        <f>IF(N527="snížená",J527,0)</f>
        <v>0</v>
      </c>
      <c r="BG527" s="228">
        <f>IF(N527="zákl. přenesená",J527,0)</f>
        <v>0</v>
      </c>
      <c r="BH527" s="228">
        <f>IF(N527="sníž. přenesená",J527,0)</f>
        <v>0</v>
      </c>
      <c r="BI527" s="228">
        <f>IF(N527="nulová",J527,0)</f>
        <v>0</v>
      </c>
      <c r="BJ527" s="20" t="s">
        <v>83</v>
      </c>
      <c r="BK527" s="228">
        <f>ROUND(I527*H527,2)</f>
        <v>0</v>
      </c>
      <c r="BL527" s="20" t="s">
        <v>334</v>
      </c>
      <c r="BM527" s="227" t="s">
        <v>1987</v>
      </c>
    </row>
    <row r="528" s="14" customFormat="1">
      <c r="A528" s="14"/>
      <c r="B528" s="245"/>
      <c r="C528" s="246"/>
      <c r="D528" s="236" t="s">
        <v>225</v>
      </c>
      <c r="E528" s="247" t="s">
        <v>32</v>
      </c>
      <c r="F528" s="248" t="s">
        <v>1980</v>
      </c>
      <c r="G528" s="246"/>
      <c r="H528" s="249">
        <v>32.340000000000003</v>
      </c>
      <c r="I528" s="250"/>
      <c r="J528" s="246"/>
      <c r="K528" s="246"/>
      <c r="L528" s="251"/>
      <c r="M528" s="252"/>
      <c r="N528" s="253"/>
      <c r="O528" s="253"/>
      <c r="P528" s="253"/>
      <c r="Q528" s="253"/>
      <c r="R528" s="253"/>
      <c r="S528" s="253"/>
      <c r="T528" s="254"/>
      <c r="U528" s="14"/>
      <c r="V528" s="14"/>
      <c r="W528" s="14"/>
      <c r="X528" s="14"/>
      <c r="Y528" s="14"/>
      <c r="Z528" s="14"/>
      <c r="AA528" s="14"/>
      <c r="AB528" s="14"/>
      <c r="AC528" s="14"/>
      <c r="AD528" s="14"/>
      <c r="AE528" s="14"/>
      <c r="AT528" s="255" t="s">
        <v>225</v>
      </c>
      <c r="AU528" s="255" t="s">
        <v>85</v>
      </c>
      <c r="AV528" s="14" t="s">
        <v>85</v>
      </c>
      <c r="AW528" s="14" t="s">
        <v>38</v>
      </c>
      <c r="AX528" s="14" t="s">
        <v>76</v>
      </c>
      <c r="AY528" s="255" t="s">
        <v>214</v>
      </c>
    </row>
    <row r="529" s="14" customFormat="1">
      <c r="A529" s="14"/>
      <c r="B529" s="245"/>
      <c r="C529" s="246"/>
      <c r="D529" s="236" t="s">
        <v>225</v>
      </c>
      <c r="E529" s="247" t="s">
        <v>32</v>
      </c>
      <c r="F529" s="248" t="s">
        <v>1981</v>
      </c>
      <c r="G529" s="246"/>
      <c r="H529" s="249">
        <v>29.399999999999999</v>
      </c>
      <c r="I529" s="250"/>
      <c r="J529" s="246"/>
      <c r="K529" s="246"/>
      <c r="L529" s="251"/>
      <c r="M529" s="252"/>
      <c r="N529" s="253"/>
      <c r="O529" s="253"/>
      <c r="P529" s="253"/>
      <c r="Q529" s="253"/>
      <c r="R529" s="253"/>
      <c r="S529" s="253"/>
      <c r="T529" s="254"/>
      <c r="U529" s="14"/>
      <c r="V529" s="14"/>
      <c r="W529" s="14"/>
      <c r="X529" s="14"/>
      <c r="Y529" s="14"/>
      <c r="Z529" s="14"/>
      <c r="AA529" s="14"/>
      <c r="AB529" s="14"/>
      <c r="AC529" s="14"/>
      <c r="AD529" s="14"/>
      <c r="AE529" s="14"/>
      <c r="AT529" s="255" t="s">
        <v>225</v>
      </c>
      <c r="AU529" s="255" t="s">
        <v>85</v>
      </c>
      <c r="AV529" s="14" t="s">
        <v>85</v>
      </c>
      <c r="AW529" s="14" t="s">
        <v>38</v>
      </c>
      <c r="AX529" s="14" t="s">
        <v>76</v>
      </c>
      <c r="AY529" s="255" t="s">
        <v>214</v>
      </c>
    </row>
    <row r="530" s="13" customFormat="1">
      <c r="A530" s="13"/>
      <c r="B530" s="234"/>
      <c r="C530" s="235"/>
      <c r="D530" s="236" t="s">
        <v>225</v>
      </c>
      <c r="E530" s="237" t="s">
        <v>32</v>
      </c>
      <c r="F530" s="238" t="s">
        <v>1841</v>
      </c>
      <c r="G530" s="235"/>
      <c r="H530" s="237" t="s">
        <v>32</v>
      </c>
      <c r="I530" s="239"/>
      <c r="J530" s="235"/>
      <c r="K530" s="235"/>
      <c r="L530" s="240"/>
      <c r="M530" s="241"/>
      <c r="N530" s="242"/>
      <c r="O530" s="242"/>
      <c r="P530" s="242"/>
      <c r="Q530" s="242"/>
      <c r="R530" s="242"/>
      <c r="S530" s="242"/>
      <c r="T530" s="243"/>
      <c r="U530" s="13"/>
      <c r="V530" s="13"/>
      <c r="W530" s="13"/>
      <c r="X530" s="13"/>
      <c r="Y530" s="13"/>
      <c r="Z530" s="13"/>
      <c r="AA530" s="13"/>
      <c r="AB530" s="13"/>
      <c r="AC530" s="13"/>
      <c r="AD530" s="13"/>
      <c r="AE530" s="13"/>
      <c r="AT530" s="244" t="s">
        <v>225</v>
      </c>
      <c r="AU530" s="244" t="s">
        <v>85</v>
      </c>
      <c r="AV530" s="13" t="s">
        <v>83</v>
      </c>
      <c r="AW530" s="13" t="s">
        <v>38</v>
      </c>
      <c r="AX530" s="13" t="s">
        <v>76</v>
      </c>
      <c r="AY530" s="244" t="s">
        <v>214</v>
      </c>
    </row>
    <row r="531" s="14" customFormat="1">
      <c r="A531" s="14"/>
      <c r="B531" s="245"/>
      <c r="C531" s="246"/>
      <c r="D531" s="236" t="s">
        <v>225</v>
      </c>
      <c r="E531" s="247" t="s">
        <v>32</v>
      </c>
      <c r="F531" s="248" t="s">
        <v>1736</v>
      </c>
      <c r="G531" s="246"/>
      <c r="H531" s="249">
        <v>14.4</v>
      </c>
      <c r="I531" s="250"/>
      <c r="J531" s="246"/>
      <c r="K531" s="246"/>
      <c r="L531" s="251"/>
      <c r="M531" s="252"/>
      <c r="N531" s="253"/>
      <c r="O531" s="253"/>
      <c r="P531" s="253"/>
      <c r="Q531" s="253"/>
      <c r="R531" s="253"/>
      <c r="S531" s="253"/>
      <c r="T531" s="254"/>
      <c r="U531" s="14"/>
      <c r="V531" s="14"/>
      <c r="W531" s="14"/>
      <c r="X531" s="14"/>
      <c r="Y531" s="14"/>
      <c r="Z531" s="14"/>
      <c r="AA531" s="14"/>
      <c r="AB531" s="14"/>
      <c r="AC531" s="14"/>
      <c r="AD531" s="14"/>
      <c r="AE531" s="14"/>
      <c r="AT531" s="255" t="s">
        <v>225</v>
      </c>
      <c r="AU531" s="255" t="s">
        <v>85</v>
      </c>
      <c r="AV531" s="14" t="s">
        <v>85</v>
      </c>
      <c r="AW531" s="14" t="s">
        <v>38</v>
      </c>
      <c r="AX531" s="14" t="s">
        <v>76</v>
      </c>
      <c r="AY531" s="255" t="s">
        <v>214</v>
      </c>
    </row>
    <row r="532" s="14" customFormat="1">
      <c r="A532" s="14"/>
      <c r="B532" s="245"/>
      <c r="C532" s="246"/>
      <c r="D532" s="236" t="s">
        <v>225</v>
      </c>
      <c r="E532" s="247" t="s">
        <v>32</v>
      </c>
      <c r="F532" s="248" t="s">
        <v>1738</v>
      </c>
      <c r="G532" s="246"/>
      <c r="H532" s="249">
        <v>25.920000000000002</v>
      </c>
      <c r="I532" s="250"/>
      <c r="J532" s="246"/>
      <c r="K532" s="246"/>
      <c r="L532" s="251"/>
      <c r="M532" s="252"/>
      <c r="N532" s="253"/>
      <c r="O532" s="253"/>
      <c r="P532" s="253"/>
      <c r="Q532" s="253"/>
      <c r="R532" s="253"/>
      <c r="S532" s="253"/>
      <c r="T532" s="254"/>
      <c r="U532" s="14"/>
      <c r="V532" s="14"/>
      <c r="W532" s="14"/>
      <c r="X532" s="14"/>
      <c r="Y532" s="14"/>
      <c r="Z532" s="14"/>
      <c r="AA532" s="14"/>
      <c r="AB532" s="14"/>
      <c r="AC532" s="14"/>
      <c r="AD532" s="14"/>
      <c r="AE532" s="14"/>
      <c r="AT532" s="255" t="s">
        <v>225</v>
      </c>
      <c r="AU532" s="255" t="s">
        <v>85</v>
      </c>
      <c r="AV532" s="14" t="s">
        <v>85</v>
      </c>
      <c r="AW532" s="14" t="s">
        <v>38</v>
      </c>
      <c r="AX532" s="14" t="s">
        <v>76</v>
      </c>
      <c r="AY532" s="255" t="s">
        <v>214</v>
      </c>
    </row>
    <row r="533" s="14" customFormat="1">
      <c r="A533" s="14"/>
      <c r="B533" s="245"/>
      <c r="C533" s="246"/>
      <c r="D533" s="236" t="s">
        <v>225</v>
      </c>
      <c r="E533" s="247" t="s">
        <v>32</v>
      </c>
      <c r="F533" s="248" t="s">
        <v>1739</v>
      </c>
      <c r="G533" s="246"/>
      <c r="H533" s="249">
        <v>10.560000000000001</v>
      </c>
      <c r="I533" s="250"/>
      <c r="J533" s="246"/>
      <c r="K533" s="246"/>
      <c r="L533" s="251"/>
      <c r="M533" s="252"/>
      <c r="N533" s="253"/>
      <c r="O533" s="253"/>
      <c r="P533" s="253"/>
      <c r="Q533" s="253"/>
      <c r="R533" s="253"/>
      <c r="S533" s="253"/>
      <c r="T533" s="254"/>
      <c r="U533" s="14"/>
      <c r="V533" s="14"/>
      <c r="W533" s="14"/>
      <c r="X533" s="14"/>
      <c r="Y533" s="14"/>
      <c r="Z533" s="14"/>
      <c r="AA533" s="14"/>
      <c r="AB533" s="14"/>
      <c r="AC533" s="14"/>
      <c r="AD533" s="14"/>
      <c r="AE533" s="14"/>
      <c r="AT533" s="255" t="s">
        <v>225</v>
      </c>
      <c r="AU533" s="255" t="s">
        <v>85</v>
      </c>
      <c r="AV533" s="14" t="s">
        <v>85</v>
      </c>
      <c r="AW533" s="14" t="s">
        <v>38</v>
      </c>
      <c r="AX533" s="14" t="s">
        <v>76</v>
      </c>
      <c r="AY533" s="255" t="s">
        <v>214</v>
      </c>
    </row>
    <row r="534" s="14" customFormat="1">
      <c r="A534" s="14"/>
      <c r="B534" s="245"/>
      <c r="C534" s="246"/>
      <c r="D534" s="236" t="s">
        <v>225</v>
      </c>
      <c r="E534" s="247" t="s">
        <v>32</v>
      </c>
      <c r="F534" s="248" t="s">
        <v>1745</v>
      </c>
      <c r="G534" s="246"/>
      <c r="H534" s="249">
        <v>19.199999999999999</v>
      </c>
      <c r="I534" s="250"/>
      <c r="J534" s="246"/>
      <c r="K534" s="246"/>
      <c r="L534" s="251"/>
      <c r="M534" s="252"/>
      <c r="N534" s="253"/>
      <c r="O534" s="253"/>
      <c r="P534" s="253"/>
      <c r="Q534" s="253"/>
      <c r="R534" s="253"/>
      <c r="S534" s="253"/>
      <c r="T534" s="254"/>
      <c r="U534" s="14"/>
      <c r="V534" s="14"/>
      <c r="W534" s="14"/>
      <c r="X534" s="14"/>
      <c r="Y534" s="14"/>
      <c r="Z534" s="14"/>
      <c r="AA534" s="14"/>
      <c r="AB534" s="14"/>
      <c r="AC534" s="14"/>
      <c r="AD534" s="14"/>
      <c r="AE534" s="14"/>
      <c r="AT534" s="255" t="s">
        <v>225</v>
      </c>
      <c r="AU534" s="255" t="s">
        <v>85</v>
      </c>
      <c r="AV534" s="14" t="s">
        <v>85</v>
      </c>
      <c r="AW534" s="14" t="s">
        <v>38</v>
      </c>
      <c r="AX534" s="14" t="s">
        <v>76</v>
      </c>
      <c r="AY534" s="255" t="s">
        <v>214</v>
      </c>
    </row>
    <row r="535" s="15" customFormat="1">
      <c r="A535" s="15"/>
      <c r="B535" s="256"/>
      <c r="C535" s="257"/>
      <c r="D535" s="236" t="s">
        <v>225</v>
      </c>
      <c r="E535" s="258" t="s">
        <v>32</v>
      </c>
      <c r="F535" s="259" t="s">
        <v>256</v>
      </c>
      <c r="G535" s="257"/>
      <c r="H535" s="260">
        <v>131.81999999999999</v>
      </c>
      <c r="I535" s="261"/>
      <c r="J535" s="257"/>
      <c r="K535" s="257"/>
      <c r="L535" s="262"/>
      <c r="M535" s="263"/>
      <c r="N535" s="264"/>
      <c r="O535" s="264"/>
      <c r="P535" s="264"/>
      <c r="Q535" s="264"/>
      <c r="R535" s="264"/>
      <c r="S535" s="264"/>
      <c r="T535" s="265"/>
      <c r="U535" s="15"/>
      <c r="V535" s="15"/>
      <c r="W535" s="15"/>
      <c r="X535" s="15"/>
      <c r="Y535" s="15"/>
      <c r="Z535" s="15"/>
      <c r="AA535" s="15"/>
      <c r="AB535" s="15"/>
      <c r="AC535" s="15"/>
      <c r="AD535" s="15"/>
      <c r="AE535" s="15"/>
      <c r="AT535" s="266" t="s">
        <v>225</v>
      </c>
      <c r="AU535" s="266" t="s">
        <v>85</v>
      </c>
      <c r="AV535" s="15" t="s">
        <v>215</v>
      </c>
      <c r="AW535" s="15" t="s">
        <v>38</v>
      </c>
      <c r="AX535" s="15" t="s">
        <v>83</v>
      </c>
      <c r="AY535" s="266" t="s">
        <v>214</v>
      </c>
    </row>
    <row r="536" s="2" customFormat="1" ht="37.8" customHeight="1">
      <c r="A536" s="42"/>
      <c r="B536" s="43"/>
      <c r="C536" s="216" t="s">
        <v>624</v>
      </c>
      <c r="D536" s="216" t="s">
        <v>217</v>
      </c>
      <c r="E536" s="217" t="s">
        <v>1988</v>
      </c>
      <c r="F536" s="218" t="s">
        <v>1989</v>
      </c>
      <c r="G536" s="219" t="s">
        <v>230</v>
      </c>
      <c r="H536" s="220">
        <v>429.04000000000002</v>
      </c>
      <c r="I536" s="221"/>
      <c r="J536" s="222">
        <f>ROUND(I536*H536,2)</f>
        <v>0</v>
      </c>
      <c r="K536" s="218" t="s">
        <v>221</v>
      </c>
      <c r="L536" s="48"/>
      <c r="M536" s="223" t="s">
        <v>32</v>
      </c>
      <c r="N536" s="224" t="s">
        <v>47</v>
      </c>
      <c r="O536" s="88"/>
      <c r="P536" s="225">
        <f>O536*H536</f>
        <v>0</v>
      </c>
      <c r="Q536" s="225">
        <v>0.00020000000000000001</v>
      </c>
      <c r="R536" s="225">
        <f>Q536*H536</f>
        <v>0.085808000000000009</v>
      </c>
      <c r="S536" s="225">
        <v>0</v>
      </c>
      <c r="T536" s="226">
        <f>S536*H536</f>
        <v>0</v>
      </c>
      <c r="U536" s="42"/>
      <c r="V536" s="42"/>
      <c r="W536" s="42"/>
      <c r="X536" s="42"/>
      <c r="Y536" s="42"/>
      <c r="Z536" s="42"/>
      <c r="AA536" s="42"/>
      <c r="AB536" s="42"/>
      <c r="AC536" s="42"/>
      <c r="AD536" s="42"/>
      <c r="AE536" s="42"/>
      <c r="AR536" s="227" t="s">
        <v>334</v>
      </c>
      <c r="AT536" s="227" t="s">
        <v>217</v>
      </c>
      <c r="AU536" s="227" t="s">
        <v>85</v>
      </c>
      <c r="AY536" s="20" t="s">
        <v>214</v>
      </c>
      <c r="BE536" s="228">
        <f>IF(N536="základní",J536,0)</f>
        <v>0</v>
      </c>
      <c r="BF536" s="228">
        <f>IF(N536="snížená",J536,0)</f>
        <v>0</v>
      </c>
      <c r="BG536" s="228">
        <f>IF(N536="zákl. přenesená",J536,0)</f>
        <v>0</v>
      </c>
      <c r="BH536" s="228">
        <f>IF(N536="sníž. přenesená",J536,0)</f>
        <v>0</v>
      </c>
      <c r="BI536" s="228">
        <f>IF(N536="nulová",J536,0)</f>
        <v>0</v>
      </c>
      <c r="BJ536" s="20" t="s">
        <v>83</v>
      </c>
      <c r="BK536" s="228">
        <f>ROUND(I536*H536,2)</f>
        <v>0</v>
      </c>
      <c r="BL536" s="20" t="s">
        <v>334</v>
      </c>
      <c r="BM536" s="227" t="s">
        <v>1990</v>
      </c>
    </row>
    <row r="537" s="2" customFormat="1">
      <c r="A537" s="42"/>
      <c r="B537" s="43"/>
      <c r="C537" s="44"/>
      <c r="D537" s="229" t="s">
        <v>223</v>
      </c>
      <c r="E537" s="44"/>
      <c r="F537" s="230" t="s">
        <v>1991</v>
      </c>
      <c r="G537" s="44"/>
      <c r="H537" s="44"/>
      <c r="I537" s="231"/>
      <c r="J537" s="44"/>
      <c r="K537" s="44"/>
      <c r="L537" s="48"/>
      <c r="M537" s="232"/>
      <c r="N537" s="233"/>
      <c r="O537" s="88"/>
      <c r="P537" s="88"/>
      <c r="Q537" s="88"/>
      <c r="R537" s="88"/>
      <c r="S537" s="88"/>
      <c r="T537" s="89"/>
      <c r="U537" s="42"/>
      <c r="V537" s="42"/>
      <c r="W537" s="42"/>
      <c r="X537" s="42"/>
      <c r="Y537" s="42"/>
      <c r="Z537" s="42"/>
      <c r="AA537" s="42"/>
      <c r="AB537" s="42"/>
      <c r="AC537" s="42"/>
      <c r="AD537" s="42"/>
      <c r="AE537" s="42"/>
      <c r="AT537" s="20" t="s">
        <v>223</v>
      </c>
      <c r="AU537" s="20" t="s">
        <v>85</v>
      </c>
    </row>
    <row r="538" s="13" customFormat="1">
      <c r="A538" s="13"/>
      <c r="B538" s="234"/>
      <c r="C538" s="235"/>
      <c r="D538" s="236" t="s">
        <v>225</v>
      </c>
      <c r="E538" s="237" t="s">
        <v>32</v>
      </c>
      <c r="F538" s="238" t="s">
        <v>1824</v>
      </c>
      <c r="G538" s="235"/>
      <c r="H538" s="237" t="s">
        <v>32</v>
      </c>
      <c r="I538" s="239"/>
      <c r="J538" s="235"/>
      <c r="K538" s="235"/>
      <c r="L538" s="240"/>
      <c r="M538" s="241"/>
      <c r="N538" s="242"/>
      <c r="O538" s="242"/>
      <c r="P538" s="242"/>
      <c r="Q538" s="242"/>
      <c r="R538" s="242"/>
      <c r="S538" s="242"/>
      <c r="T538" s="243"/>
      <c r="U538" s="13"/>
      <c r="V538" s="13"/>
      <c r="W538" s="13"/>
      <c r="X538" s="13"/>
      <c r="Y538" s="13"/>
      <c r="Z538" s="13"/>
      <c r="AA538" s="13"/>
      <c r="AB538" s="13"/>
      <c r="AC538" s="13"/>
      <c r="AD538" s="13"/>
      <c r="AE538" s="13"/>
      <c r="AT538" s="244" t="s">
        <v>225</v>
      </c>
      <c r="AU538" s="244" t="s">
        <v>85</v>
      </c>
      <c r="AV538" s="13" t="s">
        <v>83</v>
      </c>
      <c r="AW538" s="13" t="s">
        <v>38</v>
      </c>
      <c r="AX538" s="13" t="s">
        <v>76</v>
      </c>
      <c r="AY538" s="244" t="s">
        <v>214</v>
      </c>
    </row>
    <row r="539" s="14" customFormat="1">
      <c r="A539" s="14"/>
      <c r="B539" s="245"/>
      <c r="C539" s="246"/>
      <c r="D539" s="236" t="s">
        <v>225</v>
      </c>
      <c r="E539" s="247" t="s">
        <v>32</v>
      </c>
      <c r="F539" s="248" t="s">
        <v>1992</v>
      </c>
      <c r="G539" s="246"/>
      <c r="H539" s="249">
        <v>33.32</v>
      </c>
      <c r="I539" s="250"/>
      <c r="J539" s="246"/>
      <c r="K539" s="246"/>
      <c r="L539" s="251"/>
      <c r="M539" s="252"/>
      <c r="N539" s="253"/>
      <c r="O539" s="253"/>
      <c r="P539" s="253"/>
      <c r="Q539" s="253"/>
      <c r="R539" s="253"/>
      <c r="S539" s="253"/>
      <c r="T539" s="254"/>
      <c r="U539" s="14"/>
      <c r="V539" s="14"/>
      <c r="W539" s="14"/>
      <c r="X539" s="14"/>
      <c r="Y539" s="14"/>
      <c r="Z539" s="14"/>
      <c r="AA539" s="14"/>
      <c r="AB539" s="14"/>
      <c r="AC539" s="14"/>
      <c r="AD539" s="14"/>
      <c r="AE539" s="14"/>
      <c r="AT539" s="255" t="s">
        <v>225</v>
      </c>
      <c r="AU539" s="255" t="s">
        <v>85</v>
      </c>
      <c r="AV539" s="14" t="s">
        <v>85</v>
      </c>
      <c r="AW539" s="14" t="s">
        <v>38</v>
      </c>
      <c r="AX539" s="14" t="s">
        <v>76</v>
      </c>
      <c r="AY539" s="255" t="s">
        <v>214</v>
      </c>
    </row>
    <row r="540" s="14" customFormat="1">
      <c r="A540" s="14"/>
      <c r="B540" s="245"/>
      <c r="C540" s="246"/>
      <c r="D540" s="236" t="s">
        <v>225</v>
      </c>
      <c r="E540" s="247" t="s">
        <v>32</v>
      </c>
      <c r="F540" s="248" t="s">
        <v>1993</v>
      </c>
      <c r="G540" s="246"/>
      <c r="H540" s="249">
        <v>88.400000000000006</v>
      </c>
      <c r="I540" s="250"/>
      <c r="J540" s="246"/>
      <c r="K540" s="246"/>
      <c r="L540" s="251"/>
      <c r="M540" s="252"/>
      <c r="N540" s="253"/>
      <c r="O540" s="253"/>
      <c r="P540" s="253"/>
      <c r="Q540" s="253"/>
      <c r="R540" s="253"/>
      <c r="S540" s="253"/>
      <c r="T540" s="254"/>
      <c r="U540" s="14"/>
      <c r="V540" s="14"/>
      <c r="W540" s="14"/>
      <c r="X540" s="14"/>
      <c r="Y540" s="14"/>
      <c r="Z540" s="14"/>
      <c r="AA540" s="14"/>
      <c r="AB540" s="14"/>
      <c r="AC540" s="14"/>
      <c r="AD540" s="14"/>
      <c r="AE540" s="14"/>
      <c r="AT540" s="255" t="s">
        <v>225</v>
      </c>
      <c r="AU540" s="255" t="s">
        <v>85</v>
      </c>
      <c r="AV540" s="14" t="s">
        <v>85</v>
      </c>
      <c r="AW540" s="14" t="s">
        <v>38</v>
      </c>
      <c r="AX540" s="14" t="s">
        <v>76</v>
      </c>
      <c r="AY540" s="255" t="s">
        <v>214</v>
      </c>
    </row>
    <row r="541" s="14" customFormat="1">
      <c r="A541" s="14"/>
      <c r="B541" s="245"/>
      <c r="C541" s="246"/>
      <c r="D541" s="236" t="s">
        <v>225</v>
      </c>
      <c r="E541" s="247" t="s">
        <v>32</v>
      </c>
      <c r="F541" s="248" t="s">
        <v>1994</v>
      </c>
      <c r="G541" s="246"/>
      <c r="H541" s="249">
        <v>15.859999999999999</v>
      </c>
      <c r="I541" s="250"/>
      <c r="J541" s="246"/>
      <c r="K541" s="246"/>
      <c r="L541" s="251"/>
      <c r="M541" s="252"/>
      <c r="N541" s="253"/>
      <c r="O541" s="253"/>
      <c r="P541" s="253"/>
      <c r="Q541" s="253"/>
      <c r="R541" s="253"/>
      <c r="S541" s="253"/>
      <c r="T541" s="254"/>
      <c r="U541" s="14"/>
      <c r="V541" s="14"/>
      <c r="W541" s="14"/>
      <c r="X541" s="14"/>
      <c r="Y541" s="14"/>
      <c r="Z541" s="14"/>
      <c r="AA541" s="14"/>
      <c r="AB541" s="14"/>
      <c r="AC541" s="14"/>
      <c r="AD541" s="14"/>
      <c r="AE541" s="14"/>
      <c r="AT541" s="255" t="s">
        <v>225</v>
      </c>
      <c r="AU541" s="255" t="s">
        <v>85</v>
      </c>
      <c r="AV541" s="14" t="s">
        <v>85</v>
      </c>
      <c r="AW541" s="14" t="s">
        <v>38</v>
      </c>
      <c r="AX541" s="14" t="s">
        <v>76</v>
      </c>
      <c r="AY541" s="255" t="s">
        <v>214</v>
      </c>
    </row>
    <row r="542" s="14" customFormat="1">
      <c r="A542" s="14"/>
      <c r="B542" s="245"/>
      <c r="C542" s="246"/>
      <c r="D542" s="236" t="s">
        <v>225</v>
      </c>
      <c r="E542" s="247" t="s">
        <v>32</v>
      </c>
      <c r="F542" s="248" t="s">
        <v>1995</v>
      </c>
      <c r="G542" s="246"/>
      <c r="H542" s="249">
        <v>78.650000000000006</v>
      </c>
      <c r="I542" s="250"/>
      <c r="J542" s="246"/>
      <c r="K542" s="246"/>
      <c r="L542" s="251"/>
      <c r="M542" s="252"/>
      <c r="N542" s="253"/>
      <c r="O542" s="253"/>
      <c r="P542" s="253"/>
      <c r="Q542" s="253"/>
      <c r="R542" s="253"/>
      <c r="S542" s="253"/>
      <c r="T542" s="254"/>
      <c r="U542" s="14"/>
      <c r="V542" s="14"/>
      <c r="W542" s="14"/>
      <c r="X542" s="14"/>
      <c r="Y542" s="14"/>
      <c r="Z542" s="14"/>
      <c r="AA542" s="14"/>
      <c r="AB542" s="14"/>
      <c r="AC542" s="14"/>
      <c r="AD542" s="14"/>
      <c r="AE542" s="14"/>
      <c r="AT542" s="255" t="s">
        <v>225</v>
      </c>
      <c r="AU542" s="255" t="s">
        <v>85</v>
      </c>
      <c r="AV542" s="14" t="s">
        <v>85</v>
      </c>
      <c r="AW542" s="14" t="s">
        <v>38</v>
      </c>
      <c r="AX542" s="14" t="s">
        <v>76</v>
      </c>
      <c r="AY542" s="255" t="s">
        <v>214</v>
      </c>
    </row>
    <row r="543" s="14" customFormat="1">
      <c r="A543" s="14"/>
      <c r="B543" s="245"/>
      <c r="C543" s="246"/>
      <c r="D543" s="236" t="s">
        <v>225</v>
      </c>
      <c r="E543" s="247" t="s">
        <v>32</v>
      </c>
      <c r="F543" s="248" t="s">
        <v>1996</v>
      </c>
      <c r="G543" s="246"/>
      <c r="H543" s="249">
        <v>78</v>
      </c>
      <c r="I543" s="250"/>
      <c r="J543" s="246"/>
      <c r="K543" s="246"/>
      <c r="L543" s="251"/>
      <c r="M543" s="252"/>
      <c r="N543" s="253"/>
      <c r="O543" s="253"/>
      <c r="P543" s="253"/>
      <c r="Q543" s="253"/>
      <c r="R543" s="253"/>
      <c r="S543" s="253"/>
      <c r="T543" s="254"/>
      <c r="U543" s="14"/>
      <c r="V543" s="14"/>
      <c r="W543" s="14"/>
      <c r="X543" s="14"/>
      <c r="Y543" s="14"/>
      <c r="Z543" s="14"/>
      <c r="AA543" s="14"/>
      <c r="AB543" s="14"/>
      <c r="AC543" s="14"/>
      <c r="AD543" s="14"/>
      <c r="AE543" s="14"/>
      <c r="AT543" s="255" t="s">
        <v>225</v>
      </c>
      <c r="AU543" s="255" t="s">
        <v>85</v>
      </c>
      <c r="AV543" s="14" t="s">
        <v>85</v>
      </c>
      <c r="AW543" s="14" t="s">
        <v>38</v>
      </c>
      <c r="AX543" s="14" t="s">
        <v>76</v>
      </c>
      <c r="AY543" s="255" t="s">
        <v>214</v>
      </c>
    </row>
    <row r="544" s="14" customFormat="1">
      <c r="A544" s="14"/>
      <c r="B544" s="245"/>
      <c r="C544" s="246"/>
      <c r="D544" s="236" t="s">
        <v>225</v>
      </c>
      <c r="E544" s="247" t="s">
        <v>32</v>
      </c>
      <c r="F544" s="248" t="s">
        <v>1997</v>
      </c>
      <c r="G544" s="246"/>
      <c r="H544" s="249">
        <v>71.370000000000005</v>
      </c>
      <c r="I544" s="250"/>
      <c r="J544" s="246"/>
      <c r="K544" s="246"/>
      <c r="L544" s="251"/>
      <c r="M544" s="252"/>
      <c r="N544" s="253"/>
      <c r="O544" s="253"/>
      <c r="P544" s="253"/>
      <c r="Q544" s="253"/>
      <c r="R544" s="253"/>
      <c r="S544" s="253"/>
      <c r="T544" s="254"/>
      <c r="U544" s="14"/>
      <c r="V544" s="14"/>
      <c r="W544" s="14"/>
      <c r="X544" s="14"/>
      <c r="Y544" s="14"/>
      <c r="Z544" s="14"/>
      <c r="AA544" s="14"/>
      <c r="AB544" s="14"/>
      <c r="AC544" s="14"/>
      <c r="AD544" s="14"/>
      <c r="AE544" s="14"/>
      <c r="AT544" s="255" t="s">
        <v>225</v>
      </c>
      <c r="AU544" s="255" t="s">
        <v>85</v>
      </c>
      <c r="AV544" s="14" t="s">
        <v>85</v>
      </c>
      <c r="AW544" s="14" t="s">
        <v>38</v>
      </c>
      <c r="AX544" s="14" t="s">
        <v>76</v>
      </c>
      <c r="AY544" s="255" t="s">
        <v>214</v>
      </c>
    </row>
    <row r="545" s="14" customFormat="1">
      <c r="A545" s="14"/>
      <c r="B545" s="245"/>
      <c r="C545" s="246"/>
      <c r="D545" s="236" t="s">
        <v>225</v>
      </c>
      <c r="E545" s="247" t="s">
        <v>32</v>
      </c>
      <c r="F545" s="248" t="s">
        <v>1998</v>
      </c>
      <c r="G545" s="246"/>
      <c r="H545" s="249">
        <v>41.479999999999997</v>
      </c>
      <c r="I545" s="250"/>
      <c r="J545" s="246"/>
      <c r="K545" s="246"/>
      <c r="L545" s="251"/>
      <c r="M545" s="252"/>
      <c r="N545" s="253"/>
      <c r="O545" s="253"/>
      <c r="P545" s="253"/>
      <c r="Q545" s="253"/>
      <c r="R545" s="253"/>
      <c r="S545" s="253"/>
      <c r="T545" s="254"/>
      <c r="U545" s="14"/>
      <c r="V545" s="14"/>
      <c r="W545" s="14"/>
      <c r="X545" s="14"/>
      <c r="Y545" s="14"/>
      <c r="Z545" s="14"/>
      <c r="AA545" s="14"/>
      <c r="AB545" s="14"/>
      <c r="AC545" s="14"/>
      <c r="AD545" s="14"/>
      <c r="AE545" s="14"/>
      <c r="AT545" s="255" t="s">
        <v>225</v>
      </c>
      <c r="AU545" s="255" t="s">
        <v>85</v>
      </c>
      <c r="AV545" s="14" t="s">
        <v>85</v>
      </c>
      <c r="AW545" s="14" t="s">
        <v>38</v>
      </c>
      <c r="AX545" s="14" t="s">
        <v>76</v>
      </c>
      <c r="AY545" s="255" t="s">
        <v>214</v>
      </c>
    </row>
    <row r="546" s="14" customFormat="1">
      <c r="A546" s="14"/>
      <c r="B546" s="245"/>
      <c r="C546" s="246"/>
      <c r="D546" s="236" t="s">
        <v>225</v>
      </c>
      <c r="E546" s="247" t="s">
        <v>32</v>
      </c>
      <c r="F546" s="248" t="s">
        <v>1999</v>
      </c>
      <c r="G546" s="246"/>
      <c r="H546" s="249">
        <v>21.960000000000001</v>
      </c>
      <c r="I546" s="250"/>
      <c r="J546" s="246"/>
      <c r="K546" s="246"/>
      <c r="L546" s="251"/>
      <c r="M546" s="252"/>
      <c r="N546" s="253"/>
      <c r="O546" s="253"/>
      <c r="P546" s="253"/>
      <c r="Q546" s="253"/>
      <c r="R546" s="253"/>
      <c r="S546" s="253"/>
      <c r="T546" s="254"/>
      <c r="U546" s="14"/>
      <c r="V546" s="14"/>
      <c r="W546" s="14"/>
      <c r="X546" s="14"/>
      <c r="Y546" s="14"/>
      <c r="Z546" s="14"/>
      <c r="AA546" s="14"/>
      <c r="AB546" s="14"/>
      <c r="AC546" s="14"/>
      <c r="AD546" s="14"/>
      <c r="AE546" s="14"/>
      <c r="AT546" s="255" t="s">
        <v>225</v>
      </c>
      <c r="AU546" s="255" t="s">
        <v>85</v>
      </c>
      <c r="AV546" s="14" t="s">
        <v>85</v>
      </c>
      <c r="AW546" s="14" t="s">
        <v>38</v>
      </c>
      <c r="AX546" s="14" t="s">
        <v>76</v>
      </c>
      <c r="AY546" s="255" t="s">
        <v>214</v>
      </c>
    </row>
    <row r="547" s="15" customFormat="1">
      <c r="A547" s="15"/>
      <c r="B547" s="256"/>
      <c r="C547" s="257"/>
      <c r="D547" s="236" t="s">
        <v>225</v>
      </c>
      <c r="E547" s="258" t="s">
        <v>32</v>
      </c>
      <c r="F547" s="259" t="s">
        <v>256</v>
      </c>
      <c r="G547" s="257"/>
      <c r="H547" s="260">
        <v>429.04000000000002</v>
      </c>
      <c r="I547" s="261"/>
      <c r="J547" s="257"/>
      <c r="K547" s="257"/>
      <c r="L547" s="262"/>
      <c r="M547" s="263"/>
      <c r="N547" s="264"/>
      <c r="O547" s="264"/>
      <c r="P547" s="264"/>
      <c r="Q547" s="264"/>
      <c r="R547" s="264"/>
      <c r="S547" s="264"/>
      <c r="T547" s="265"/>
      <c r="U547" s="15"/>
      <c r="V547" s="15"/>
      <c r="W547" s="15"/>
      <c r="X547" s="15"/>
      <c r="Y547" s="15"/>
      <c r="Z547" s="15"/>
      <c r="AA547" s="15"/>
      <c r="AB547" s="15"/>
      <c r="AC547" s="15"/>
      <c r="AD547" s="15"/>
      <c r="AE547" s="15"/>
      <c r="AT547" s="266" t="s">
        <v>225</v>
      </c>
      <c r="AU547" s="266" t="s">
        <v>85</v>
      </c>
      <c r="AV547" s="15" t="s">
        <v>215</v>
      </c>
      <c r="AW547" s="15" t="s">
        <v>38</v>
      </c>
      <c r="AX547" s="15" t="s">
        <v>83</v>
      </c>
      <c r="AY547" s="266" t="s">
        <v>214</v>
      </c>
    </row>
    <row r="548" s="2" customFormat="1" ht="24.15" customHeight="1">
      <c r="A548" s="42"/>
      <c r="B548" s="43"/>
      <c r="C548" s="268" t="s">
        <v>631</v>
      </c>
      <c r="D548" s="268" t="s">
        <v>302</v>
      </c>
      <c r="E548" s="269" t="s">
        <v>1985</v>
      </c>
      <c r="F548" s="270" t="s">
        <v>1986</v>
      </c>
      <c r="G548" s="271" t="s">
        <v>230</v>
      </c>
      <c r="H548" s="272">
        <v>33.32</v>
      </c>
      <c r="I548" s="273"/>
      <c r="J548" s="274">
        <f>ROUND(I548*H548,2)</f>
        <v>0</v>
      </c>
      <c r="K548" s="270" t="s">
        <v>221</v>
      </c>
      <c r="L548" s="275"/>
      <c r="M548" s="276" t="s">
        <v>32</v>
      </c>
      <c r="N548" s="277" t="s">
        <v>47</v>
      </c>
      <c r="O548" s="88"/>
      <c r="P548" s="225">
        <f>O548*H548</f>
        <v>0</v>
      </c>
      <c r="Q548" s="225">
        <v>0.02741</v>
      </c>
      <c r="R548" s="225">
        <f>Q548*H548</f>
        <v>0.91330120000000004</v>
      </c>
      <c r="S548" s="225">
        <v>0</v>
      </c>
      <c r="T548" s="226">
        <f>S548*H548</f>
        <v>0</v>
      </c>
      <c r="U548" s="42"/>
      <c r="V548" s="42"/>
      <c r="W548" s="42"/>
      <c r="X548" s="42"/>
      <c r="Y548" s="42"/>
      <c r="Z548" s="42"/>
      <c r="AA548" s="42"/>
      <c r="AB548" s="42"/>
      <c r="AC548" s="42"/>
      <c r="AD548" s="42"/>
      <c r="AE548" s="42"/>
      <c r="AR548" s="227" t="s">
        <v>426</v>
      </c>
      <c r="AT548" s="227" t="s">
        <v>302</v>
      </c>
      <c r="AU548" s="227" t="s">
        <v>85</v>
      </c>
      <c r="AY548" s="20" t="s">
        <v>214</v>
      </c>
      <c r="BE548" s="228">
        <f>IF(N548="základní",J548,0)</f>
        <v>0</v>
      </c>
      <c r="BF548" s="228">
        <f>IF(N548="snížená",J548,0)</f>
        <v>0</v>
      </c>
      <c r="BG548" s="228">
        <f>IF(N548="zákl. přenesená",J548,0)</f>
        <v>0</v>
      </c>
      <c r="BH548" s="228">
        <f>IF(N548="sníž. přenesená",J548,0)</f>
        <v>0</v>
      </c>
      <c r="BI548" s="228">
        <f>IF(N548="nulová",J548,0)</f>
        <v>0</v>
      </c>
      <c r="BJ548" s="20" t="s">
        <v>83</v>
      </c>
      <c r="BK548" s="228">
        <f>ROUND(I548*H548,2)</f>
        <v>0</v>
      </c>
      <c r="BL548" s="20" t="s">
        <v>334</v>
      </c>
      <c r="BM548" s="227" t="s">
        <v>2000</v>
      </c>
    </row>
    <row r="549" s="14" customFormat="1">
      <c r="A549" s="14"/>
      <c r="B549" s="245"/>
      <c r="C549" s="246"/>
      <c r="D549" s="236" t="s">
        <v>225</v>
      </c>
      <c r="E549" s="247" t="s">
        <v>32</v>
      </c>
      <c r="F549" s="248" t="s">
        <v>1992</v>
      </c>
      <c r="G549" s="246"/>
      <c r="H549" s="249">
        <v>33.32</v>
      </c>
      <c r="I549" s="250"/>
      <c r="J549" s="246"/>
      <c r="K549" s="246"/>
      <c r="L549" s="251"/>
      <c r="M549" s="252"/>
      <c r="N549" s="253"/>
      <c r="O549" s="253"/>
      <c r="P549" s="253"/>
      <c r="Q549" s="253"/>
      <c r="R549" s="253"/>
      <c r="S549" s="253"/>
      <c r="T549" s="254"/>
      <c r="U549" s="14"/>
      <c r="V549" s="14"/>
      <c r="W549" s="14"/>
      <c r="X549" s="14"/>
      <c r="Y549" s="14"/>
      <c r="Z549" s="14"/>
      <c r="AA549" s="14"/>
      <c r="AB549" s="14"/>
      <c r="AC549" s="14"/>
      <c r="AD549" s="14"/>
      <c r="AE549" s="14"/>
      <c r="AT549" s="255" t="s">
        <v>225</v>
      </c>
      <c r="AU549" s="255" t="s">
        <v>85</v>
      </c>
      <c r="AV549" s="14" t="s">
        <v>85</v>
      </c>
      <c r="AW549" s="14" t="s">
        <v>38</v>
      </c>
      <c r="AX549" s="14" t="s">
        <v>83</v>
      </c>
      <c r="AY549" s="255" t="s">
        <v>214</v>
      </c>
    </row>
    <row r="550" s="2" customFormat="1" ht="24.15" customHeight="1">
      <c r="A550" s="42"/>
      <c r="B550" s="43"/>
      <c r="C550" s="268" t="s">
        <v>636</v>
      </c>
      <c r="D550" s="268" t="s">
        <v>302</v>
      </c>
      <c r="E550" s="269" t="s">
        <v>1973</v>
      </c>
      <c r="F550" s="270" t="s">
        <v>1974</v>
      </c>
      <c r="G550" s="271" t="s">
        <v>230</v>
      </c>
      <c r="H550" s="272">
        <v>395.72000000000003</v>
      </c>
      <c r="I550" s="273"/>
      <c r="J550" s="274">
        <f>ROUND(I550*H550,2)</f>
        <v>0</v>
      </c>
      <c r="K550" s="270" t="s">
        <v>221</v>
      </c>
      <c r="L550" s="275"/>
      <c r="M550" s="276" t="s">
        <v>32</v>
      </c>
      <c r="N550" s="277" t="s">
        <v>47</v>
      </c>
      <c r="O550" s="88"/>
      <c r="P550" s="225">
        <f>O550*H550</f>
        <v>0</v>
      </c>
      <c r="Q550" s="225">
        <v>0.025999999999999999</v>
      </c>
      <c r="R550" s="225">
        <f>Q550*H550</f>
        <v>10.28872</v>
      </c>
      <c r="S550" s="225">
        <v>0</v>
      </c>
      <c r="T550" s="226">
        <f>S550*H550</f>
        <v>0</v>
      </c>
      <c r="U550" s="42"/>
      <c r="V550" s="42"/>
      <c r="W550" s="42"/>
      <c r="X550" s="42"/>
      <c r="Y550" s="42"/>
      <c r="Z550" s="42"/>
      <c r="AA550" s="42"/>
      <c r="AB550" s="42"/>
      <c r="AC550" s="42"/>
      <c r="AD550" s="42"/>
      <c r="AE550" s="42"/>
      <c r="AR550" s="227" t="s">
        <v>426</v>
      </c>
      <c r="AT550" s="227" t="s">
        <v>302</v>
      </c>
      <c r="AU550" s="227" t="s">
        <v>85</v>
      </c>
      <c r="AY550" s="20" t="s">
        <v>214</v>
      </c>
      <c r="BE550" s="228">
        <f>IF(N550="základní",J550,0)</f>
        <v>0</v>
      </c>
      <c r="BF550" s="228">
        <f>IF(N550="snížená",J550,0)</f>
        <v>0</v>
      </c>
      <c r="BG550" s="228">
        <f>IF(N550="zákl. přenesená",J550,0)</f>
        <v>0</v>
      </c>
      <c r="BH550" s="228">
        <f>IF(N550="sníž. přenesená",J550,0)</f>
        <v>0</v>
      </c>
      <c r="BI550" s="228">
        <f>IF(N550="nulová",J550,0)</f>
        <v>0</v>
      </c>
      <c r="BJ550" s="20" t="s">
        <v>83</v>
      </c>
      <c r="BK550" s="228">
        <f>ROUND(I550*H550,2)</f>
        <v>0</v>
      </c>
      <c r="BL550" s="20" t="s">
        <v>334</v>
      </c>
      <c r="BM550" s="227" t="s">
        <v>2001</v>
      </c>
    </row>
    <row r="551" s="13" customFormat="1">
      <c r="A551" s="13"/>
      <c r="B551" s="234"/>
      <c r="C551" s="235"/>
      <c r="D551" s="236" t="s">
        <v>225</v>
      </c>
      <c r="E551" s="237" t="s">
        <v>32</v>
      </c>
      <c r="F551" s="238" t="s">
        <v>1824</v>
      </c>
      <c r="G551" s="235"/>
      <c r="H551" s="237" t="s">
        <v>32</v>
      </c>
      <c r="I551" s="239"/>
      <c r="J551" s="235"/>
      <c r="K551" s="235"/>
      <c r="L551" s="240"/>
      <c r="M551" s="241"/>
      <c r="N551" s="242"/>
      <c r="O551" s="242"/>
      <c r="P551" s="242"/>
      <c r="Q551" s="242"/>
      <c r="R551" s="242"/>
      <c r="S551" s="242"/>
      <c r="T551" s="243"/>
      <c r="U551" s="13"/>
      <c r="V551" s="13"/>
      <c r="W551" s="13"/>
      <c r="X551" s="13"/>
      <c r="Y551" s="13"/>
      <c r="Z551" s="13"/>
      <c r="AA551" s="13"/>
      <c r="AB551" s="13"/>
      <c r="AC551" s="13"/>
      <c r="AD551" s="13"/>
      <c r="AE551" s="13"/>
      <c r="AT551" s="244" t="s">
        <v>225</v>
      </c>
      <c r="AU551" s="244" t="s">
        <v>85</v>
      </c>
      <c r="AV551" s="13" t="s">
        <v>83</v>
      </c>
      <c r="AW551" s="13" t="s">
        <v>38</v>
      </c>
      <c r="AX551" s="13" t="s">
        <v>76</v>
      </c>
      <c r="AY551" s="244" t="s">
        <v>214</v>
      </c>
    </row>
    <row r="552" s="14" customFormat="1">
      <c r="A552" s="14"/>
      <c r="B552" s="245"/>
      <c r="C552" s="246"/>
      <c r="D552" s="236" t="s">
        <v>225</v>
      </c>
      <c r="E552" s="247" t="s">
        <v>32</v>
      </c>
      <c r="F552" s="248" t="s">
        <v>1993</v>
      </c>
      <c r="G552" s="246"/>
      <c r="H552" s="249">
        <v>88.400000000000006</v>
      </c>
      <c r="I552" s="250"/>
      <c r="J552" s="246"/>
      <c r="K552" s="246"/>
      <c r="L552" s="251"/>
      <c r="M552" s="252"/>
      <c r="N552" s="253"/>
      <c r="O552" s="253"/>
      <c r="P552" s="253"/>
      <c r="Q552" s="253"/>
      <c r="R552" s="253"/>
      <c r="S552" s="253"/>
      <c r="T552" s="254"/>
      <c r="U552" s="14"/>
      <c r="V552" s="14"/>
      <c r="W552" s="14"/>
      <c r="X552" s="14"/>
      <c r="Y552" s="14"/>
      <c r="Z552" s="14"/>
      <c r="AA552" s="14"/>
      <c r="AB552" s="14"/>
      <c r="AC552" s="14"/>
      <c r="AD552" s="14"/>
      <c r="AE552" s="14"/>
      <c r="AT552" s="255" t="s">
        <v>225</v>
      </c>
      <c r="AU552" s="255" t="s">
        <v>85</v>
      </c>
      <c r="AV552" s="14" t="s">
        <v>85</v>
      </c>
      <c r="AW552" s="14" t="s">
        <v>38</v>
      </c>
      <c r="AX552" s="14" t="s">
        <v>76</v>
      </c>
      <c r="AY552" s="255" t="s">
        <v>214</v>
      </c>
    </row>
    <row r="553" s="14" customFormat="1">
      <c r="A553" s="14"/>
      <c r="B553" s="245"/>
      <c r="C553" s="246"/>
      <c r="D553" s="236" t="s">
        <v>225</v>
      </c>
      <c r="E553" s="247" t="s">
        <v>32</v>
      </c>
      <c r="F553" s="248" t="s">
        <v>1994</v>
      </c>
      <c r="G553" s="246"/>
      <c r="H553" s="249">
        <v>15.859999999999999</v>
      </c>
      <c r="I553" s="250"/>
      <c r="J553" s="246"/>
      <c r="K553" s="246"/>
      <c r="L553" s="251"/>
      <c r="M553" s="252"/>
      <c r="N553" s="253"/>
      <c r="O553" s="253"/>
      <c r="P553" s="253"/>
      <c r="Q553" s="253"/>
      <c r="R553" s="253"/>
      <c r="S553" s="253"/>
      <c r="T553" s="254"/>
      <c r="U553" s="14"/>
      <c r="V553" s="14"/>
      <c r="W553" s="14"/>
      <c r="X553" s="14"/>
      <c r="Y553" s="14"/>
      <c r="Z553" s="14"/>
      <c r="AA553" s="14"/>
      <c r="AB553" s="14"/>
      <c r="AC553" s="14"/>
      <c r="AD553" s="14"/>
      <c r="AE553" s="14"/>
      <c r="AT553" s="255" t="s">
        <v>225</v>
      </c>
      <c r="AU553" s="255" t="s">
        <v>85</v>
      </c>
      <c r="AV553" s="14" t="s">
        <v>85</v>
      </c>
      <c r="AW553" s="14" t="s">
        <v>38</v>
      </c>
      <c r="AX553" s="14" t="s">
        <v>76</v>
      </c>
      <c r="AY553" s="255" t="s">
        <v>214</v>
      </c>
    </row>
    <row r="554" s="14" customFormat="1">
      <c r="A554" s="14"/>
      <c r="B554" s="245"/>
      <c r="C554" s="246"/>
      <c r="D554" s="236" t="s">
        <v>225</v>
      </c>
      <c r="E554" s="247" t="s">
        <v>32</v>
      </c>
      <c r="F554" s="248" t="s">
        <v>1995</v>
      </c>
      <c r="G554" s="246"/>
      <c r="H554" s="249">
        <v>78.650000000000006</v>
      </c>
      <c r="I554" s="250"/>
      <c r="J554" s="246"/>
      <c r="K554" s="246"/>
      <c r="L554" s="251"/>
      <c r="M554" s="252"/>
      <c r="N554" s="253"/>
      <c r="O554" s="253"/>
      <c r="P554" s="253"/>
      <c r="Q554" s="253"/>
      <c r="R554" s="253"/>
      <c r="S554" s="253"/>
      <c r="T554" s="254"/>
      <c r="U554" s="14"/>
      <c r="V554" s="14"/>
      <c r="W554" s="14"/>
      <c r="X554" s="14"/>
      <c r="Y554" s="14"/>
      <c r="Z554" s="14"/>
      <c r="AA554" s="14"/>
      <c r="AB554" s="14"/>
      <c r="AC554" s="14"/>
      <c r="AD554" s="14"/>
      <c r="AE554" s="14"/>
      <c r="AT554" s="255" t="s">
        <v>225</v>
      </c>
      <c r="AU554" s="255" t="s">
        <v>85</v>
      </c>
      <c r="AV554" s="14" t="s">
        <v>85</v>
      </c>
      <c r="AW554" s="14" t="s">
        <v>38</v>
      </c>
      <c r="AX554" s="14" t="s">
        <v>76</v>
      </c>
      <c r="AY554" s="255" t="s">
        <v>214</v>
      </c>
    </row>
    <row r="555" s="14" customFormat="1">
      <c r="A555" s="14"/>
      <c r="B555" s="245"/>
      <c r="C555" s="246"/>
      <c r="D555" s="236" t="s">
        <v>225</v>
      </c>
      <c r="E555" s="247" t="s">
        <v>32</v>
      </c>
      <c r="F555" s="248" t="s">
        <v>1996</v>
      </c>
      <c r="G555" s="246"/>
      <c r="H555" s="249">
        <v>78</v>
      </c>
      <c r="I555" s="250"/>
      <c r="J555" s="246"/>
      <c r="K555" s="246"/>
      <c r="L555" s="251"/>
      <c r="M555" s="252"/>
      <c r="N555" s="253"/>
      <c r="O555" s="253"/>
      <c r="P555" s="253"/>
      <c r="Q555" s="253"/>
      <c r="R555" s="253"/>
      <c r="S555" s="253"/>
      <c r="T555" s="254"/>
      <c r="U555" s="14"/>
      <c r="V555" s="14"/>
      <c r="W555" s="14"/>
      <c r="X555" s="14"/>
      <c r="Y555" s="14"/>
      <c r="Z555" s="14"/>
      <c r="AA555" s="14"/>
      <c r="AB555" s="14"/>
      <c r="AC555" s="14"/>
      <c r="AD555" s="14"/>
      <c r="AE555" s="14"/>
      <c r="AT555" s="255" t="s">
        <v>225</v>
      </c>
      <c r="AU555" s="255" t="s">
        <v>85</v>
      </c>
      <c r="AV555" s="14" t="s">
        <v>85</v>
      </c>
      <c r="AW555" s="14" t="s">
        <v>38</v>
      </c>
      <c r="AX555" s="14" t="s">
        <v>76</v>
      </c>
      <c r="AY555" s="255" t="s">
        <v>214</v>
      </c>
    </row>
    <row r="556" s="14" customFormat="1">
      <c r="A556" s="14"/>
      <c r="B556" s="245"/>
      <c r="C556" s="246"/>
      <c r="D556" s="236" t="s">
        <v>225</v>
      </c>
      <c r="E556" s="247" t="s">
        <v>32</v>
      </c>
      <c r="F556" s="248" t="s">
        <v>1997</v>
      </c>
      <c r="G556" s="246"/>
      <c r="H556" s="249">
        <v>71.370000000000005</v>
      </c>
      <c r="I556" s="250"/>
      <c r="J556" s="246"/>
      <c r="K556" s="246"/>
      <c r="L556" s="251"/>
      <c r="M556" s="252"/>
      <c r="N556" s="253"/>
      <c r="O556" s="253"/>
      <c r="P556" s="253"/>
      <c r="Q556" s="253"/>
      <c r="R556" s="253"/>
      <c r="S556" s="253"/>
      <c r="T556" s="254"/>
      <c r="U556" s="14"/>
      <c r="V556" s="14"/>
      <c r="W556" s="14"/>
      <c r="X556" s="14"/>
      <c r="Y556" s="14"/>
      <c r="Z556" s="14"/>
      <c r="AA556" s="14"/>
      <c r="AB556" s="14"/>
      <c r="AC556" s="14"/>
      <c r="AD556" s="14"/>
      <c r="AE556" s="14"/>
      <c r="AT556" s="255" t="s">
        <v>225</v>
      </c>
      <c r="AU556" s="255" t="s">
        <v>85</v>
      </c>
      <c r="AV556" s="14" t="s">
        <v>85</v>
      </c>
      <c r="AW556" s="14" t="s">
        <v>38</v>
      </c>
      <c r="AX556" s="14" t="s">
        <v>76</v>
      </c>
      <c r="AY556" s="255" t="s">
        <v>214</v>
      </c>
    </row>
    <row r="557" s="14" customFormat="1">
      <c r="A557" s="14"/>
      <c r="B557" s="245"/>
      <c r="C557" s="246"/>
      <c r="D557" s="236" t="s">
        <v>225</v>
      </c>
      <c r="E557" s="247" t="s">
        <v>32</v>
      </c>
      <c r="F557" s="248" t="s">
        <v>1998</v>
      </c>
      <c r="G557" s="246"/>
      <c r="H557" s="249">
        <v>41.479999999999997</v>
      </c>
      <c r="I557" s="250"/>
      <c r="J557" s="246"/>
      <c r="K557" s="246"/>
      <c r="L557" s="251"/>
      <c r="M557" s="252"/>
      <c r="N557" s="253"/>
      <c r="O557" s="253"/>
      <c r="P557" s="253"/>
      <c r="Q557" s="253"/>
      <c r="R557" s="253"/>
      <c r="S557" s="253"/>
      <c r="T557" s="254"/>
      <c r="U557" s="14"/>
      <c r="V557" s="14"/>
      <c r="W557" s="14"/>
      <c r="X557" s="14"/>
      <c r="Y557" s="14"/>
      <c r="Z557" s="14"/>
      <c r="AA557" s="14"/>
      <c r="AB557" s="14"/>
      <c r="AC557" s="14"/>
      <c r="AD557" s="14"/>
      <c r="AE557" s="14"/>
      <c r="AT557" s="255" t="s">
        <v>225</v>
      </c>
      <c r="AU557" s="255" t="s">
        <v>85</v>
      </c>
      <c r="AV557" s="14" t="s">
        <v>85</v>
      </c>
      <c r="AW557" s="14" t="s">
        <v>38</v>
      </c>
      <c r="AX557" s="14" t="s">
        <v>76</v>
      </c>
      <c r="AY557" s="255" t="s">
        <v>214</v>
      </c>
    </row>
    <row r="558" s="14" customFormat="1">
      <c r="A558" s="14"/>
      <c r="B558" s="245"/>
      <c r="C558" s="246"/>
      <c r="D558" s="236" t="s">
        <v>225</v>
      </c>
      <c r="E558" s="247" t="s">
        <v>32</v>
      </c>
      <c r="F558" s="248" t="s">
        <v>1999</v>
      </c>
      <c r="G558" s="246"/>
      <c r="H558" s="249">
        <v>21.960000000000001</v>
      </c>
      <c r="I558" s="250"/>
      <c r="J558" s="246"/>
      <c r="K558" s="246"/>
      <c r="L558" s="251"/>
      <c r="M558" s="252"/>
      <c r="N558" s="253"/>
      <c r="O558" s="253"/>
      <c r="P558" s="253"/>
      <c r="Q558" s="253"/>
      <c r="R558" s="253"/>
      <c r="S558" s="253"/>
      <c r="T558" s="254"/>
      <c r="U558" s="14"/>
      <c r="V558" s="14"/>
      <c r="W558" s="14"/>
      <c r="X558" s="14"/>
      <c r="Y558" s="14"/>
      <c r="Z558" s="14"/>
      <c r="AA558" s="14"/>
      <c r="AB558" s="14"/>
      <c r="AC558" s="14"/>
      <c r="AD558" s="14"/>
      <c r="AE558" s="14"/>
      <c r="AT558" s="255" t="s">
        <v>225</v>
      </c>
      <c r="AU558" s="255" t="s">
        <v>85</v>
      </c>
      <c r="AV558" s="14" t="s">
        <v>85</v>
      </c>
      <c r="AW558" s="14" t="s">
        <v>38</v>
      </c>
      <c r="AX558" s="14" t="s">
        <v>76</v>
      </c>
      <c r="AY558" s="255" t="s">
        <v>214</v>
      </c>
    </row>
    <row r="559" s="15" customFormat="1">
      <c r="A559" s="15"/>
      <c r="B559" s="256"/>
      <c r="C559" s="257"/>
      <c r="D559" s="236" t="s">
        <v>225</v>
      </c>
      <c r="E559" s="258" t="s">
        <v>32</v>
      </c>
      <c r="F559" s="259" t="s">
        <v>256</v>
      </c>
      <c r="G559" s="257"/>
      <c r="H559" s="260">
        <v>395.72000000000003</v>
      </c>
      <c r="I559" s="261"/>
      <c r="J559" s="257"/>
      <c r="K559" s="257"/>
      <c r="L559" s="262"/>
      <c r="M559" s="263"/>
      <c r="N559" s="264"/>
      <c r="O559" s="264"/>
      <c r="P559" s="264"/>
      <c r="Q559" s="264"/>
      <c r="R559" s="264"/>
      <c r="S559" s="264"/>
      <c r="T559" s="265"/>
      <c r="U559" s="15"/>
      <c r="V559" s="15"/>
      <c r="W559" s="15"/>
      <c r="X559" s="15"/>
      <c r="Y559" s="15"/>
      <c r="Z559" s="15"/>
      <c r="AA559" s="15"/>
      <c r="AB559" s="15"/>
      <c r="AC559" s="15"/>
      <c r="AD559" s="15"/>
      <c r="AE559" s="15"/>
      <c r="AT559" s="266" t="s">
        <v>225</v>
      </c>
      <c r="AU559" s="266" t="s">
        <v>85</v>
      </c>
      <c r="AV559" s="15" t="s">
        <v>215</v>
      </c>
      <c r="AW559" s="15" t="s">
        <v>38</v>
      </c>
      <c r="AX559" s="15" t="s">
        <v>83</v>
      </c>
      <c r="AY559" s="266" t="s">
        <v>214</v>
      </c>
    </row>
    <row r="560" s="2" customFormat="1" ht="37.8" customHeight="1">
      <c r="A560" s="42"/>
      <c r="B560" s="43"/>
      <c r="C560" s="216" t="s">
        <v>641</v>
      </c>
      <c r="D560" s="216" t="s">
        <v>217</v>
      </c>
      <c r="E560" s="217" t="s">
        <v>2002</v>
      </c>
      <c r="F560" s="218" t="s">
        <v>2003</v>
      </c>
      <c r="G560" s="219" t="s">
        <v>280</v>
      </c>
      <c r="H560" s="220">
        <v>1246.72</v>
      </c>
      <c r="I560" s="221"/>
      <c r="J560" s="222">
        <f>ROUND(I560*H560,2)</f>
        <v>0</v>
      </c>
      <c r="K560" s="218" t="s">
        <v>221</v>
      </c>
      <c r="L560" s="48"/>
      <c r="M560" s="223" t="s">
        <v>32</v>
      </c>
      <c r="N560" s="224" t="s">
        <v>47</v>
      </c>
      <c r="O560" s="88"/>
      <c r="P560" s="225">
        <f>O560*H560</f>
        <v>0</v>
      </c>
      <c r="Q560" s="225">
        <v>6.0000000000000002E-05</v>
      </c>
      <c r="R560" s="225">
        <f>Q560*H560</f>
        <v>0.0748032</v>
      </c>
      <c r="S560" s="225">
        <v>0</v>
      </c>
      <c r="T560" s="226">
        <f>S560*H560</f>
        <v>0</v>
      </c>
      <c r="U560" s="42"/>
      <c r="V560" s="42"/>
      <c r="W560" s="42"/>
      <c r="X560" s="42"/>
      <c r="Y560" s="42"/>
      <c r="Z560" s="42"/>
      <c r="AA560" s="42"/>
      <c r="AB560" s="42"/>
      <c r="AC560" s="42"/>
      <c r="AD560" s="42"/>
      <c r="AE560" s="42"/>
      <c r="AR560" s="227" t="s">
        <v>215</v>
      </c>
      <c r="AT560" s="227" t="s">
        <v>217</v>
      </c>
      <c r="AU560" s="227" t="s">
        <v>85</v>
      </c>
      <c r="AY560" s="20" t="s">
        <v>214</v>
      </c>
      <c r="BE560" s="228">
        <f>IF(N560="základní",J560,0)</f>
        <v>0</v>
      </c>
      <c r="BF560" s="228">
        <f>IF(N560="snížená",J560,0)</f>
        <v>0</v>
      </c>
      <c r="BG560" s="228">
        <f>IF(N560="zákl. přenesená",J560,0)</f>
        <v>0</v>
      </c>
      <c r="BH560" s="228">
        <f>IF(N560="sníž. přenesená",J560,0)</f>
        <v>0</v>
      </c>
      <c r="BI560" s="228">
        <f>IF(N560="nulová",J560,0)</f>
        <v>0</v>
      </c>
      <c r="BJ560" s="20" t="s">
        <v>83</v>
      </c>
      <c r="BK560" s="228">
        <f>ROUND(I560*H560,2)</f>
        <v>0</v>
      </c>
      <c r="BL560" s="20" t="s">
        <v>215</v>
      </c>
      <c r="BM560" s="227" t="s">
        <v>2004</v>
      </c>
    </row>
    <row r="561" s="2" customFormat="1">
      <c r="A561" s="42"/>
      <c r="B561" s="43"/>
      <c r="C561" s="44"/>
      <c r="D561" s="229" t="s">
        <v>223</v>
      </c>
      <c r="E561" s="44"/>
      <c r="F561" s="230" t="s">
        <v>2005</v>
      </c>
      <c r="G561" s="44"/>
      <c r="H561" s="44"/>
      <c r="I561" s="231"/>
      <c r="J561" s="44"/>
      <c r="K561" s="44"/>
      <c r="L561" s="48"/>
      <c r="M561" s="232"/>
      <c r="N561" s="233"/>
      <c r="O561" s="88"/>
      <c r="P561" s="88"/>
      <c r="Q561" s="88"/>
      <c r="R561" s="88"/>
      <c r="S561" s="88"/>
      <c r="T561" s="89"/>
      <c r="U561" s="42"/>
      <c r="V561" s="42"/>
      <c r="W561" s="42"/>
      <c r="X561" s="42"/>
      <c r="Y561" s="42"/>
      <c r="Z561" s="42"/>
      <c r="AA561" s="42"/>
      <c r="AB561" s="42"/>
      <c r="AC561" s="42"/>
      <c r="AD561" s="42"/>
      <c r="AE561" s="42"/>
      <c r="AT561" s="20" t="s">
        <v>223</v>
      </c>
      <c r="AU561" s="20" t="s">
        <v>85</v>
      </c>
    </row>
    <row r="562" s="13" customFormat="1">
      <c r="A562" s="13"/>
      <c r="B562" s="234"/>
      <c r="C562" s="235"/>
      <c r="D562" s="236" t="s">
        <v>225</v>
      </c>
      <c r="E562" s="237" t="s">
        <v>32</v>
      </c>
      <c r="F562" s="238" t="s">
        <v>1674</v>
      </c>
      <c r="G562" s="235"/>
      <c r="H562" s="237" t="s">
        <v>32</v>
      </c>
      <c r="I562" s="239"/>
      <c r="J562" s="235"/>
      <c r="K562" s="235"/>
      <c r="L562" s="240"/>
      <c r="M562" s="241"/>
      <c r="N562" s="242"/>
      <c r="O562" s="242"/>
      <c r="P562" s="242"/>
      <c r="Q562" s="242"/>
      <c r="R562" s="242"/>
      <c r="S562" s="242"/>
      <c r="T562" s="243"/>
      <c r="U562" s="13"/>
      <c r="V562" s="13"/>
      <c r="W562" s="13"/>
      <c r="X562" s="13"/>
      <c r="Y562" s="13"/>
      <c r="Z562" s="13"/>
      <c r="AA562" s="13"/>
      <c r="AB562" s="13"/>
      <c r="AC562" s="13"/>
      <c r="AD562" s="13"/>
      <c r="AE562" s="13"/>
      <c r="AT562" s="244" t="s">
        <v>225</v>
      </c>
      <c r="AU562" s="244" t="s">
        <v>85</v>
      </c>
      <c r="AV562" s="13" t="s">
        <v>83</v>
      </c>
      <c r="AW562" s="13" t="s">
        <v>38</v>
      </c>
      <c r="AX562" s="13" t="s">
        <v>76</v>
      </c>
      <c r="AY562" s="244" t="s">
        <v>214</v>
      </c>
    </row>
    <row r="563" s="14" customFormat="1">
      <c r="A563" s="14"/>
      <c r="B563" s="245"/>
      <c r="C563" s="246"/>
      <c r="D563" s="236" t="s">
        <v>225</v>
      </c>
      <c r="E563" s="247" t="s">
        <v>32</v>
      </c>
      <c r="F563" s="248" t="s">
        <v>2006</v>
      </c>
      <c r="G563" s="246"/>
      <c r="H563" s="249">
        <v>43.600000000000001</v>
      </c>
      <c r="I563" s="250"/>
      <c r="J563" s="246"/>
      <c r="K563" s="246"/>
      <c r="L563" s="251"/>
      <c r="M563" s="252"/>
      <c r="N563" s="253"/>
      <c r="O563" s="253"/>
      <c r="P563" s="253"/>
      <c r="Q563" s="253"/>
      <c r="R563" s="253"/>
      <c r="S563" s="253"/>
      <c r="T563" s="254"/>
      <c r="U563" s="14"/>
      <c r="V563" s="14"/>
      <c r="W563" s="14"/>
      <c r="X563" s="14"/>
      <c r="Y563" s="14"/>
      <c r="Z563" s="14"/>
      <c r="AA563" s="14"/>
      <c r="AB563" s="14"/>
      <c r="AC563" s="14"/>
      <c r="AD563" s="14"/>
      <c r="AE563" s="14"/>
      <c r="AT563" s="255" t="s">
        <v>225</v>
      </c>
      <c r="AU563" s="255" t="s">
        <v>85</v>
      </c>
      <c r="AV563" s="14" t="s">
        <v>85</v>
      </c>
      <c r="AW563" s="14" t="s">
        <v>38</v>
      </c>
      <c r="AX563" s="14" t="s">
        <v>76</v>
      </c>
      <c r="AY563" s="255" t="s">
        <v>214</v>
      </c>
    </row>
    <row r="564" s="14" customFormat="1">
      <c r="A564" s="14"/>
      <c r="B564" s="245"/>
      <c r="C564" s="246"/>
      <c r="D564" s="236" t="s">
        <v>225</v>
      </c>
      <c r="E564" s="247" t="s">
        <v>32</v>
      </c>
      <c r="F564" s="248" t="s">
        <v>2007</v>
      </c>
      <c r="G564" s="246"/>
      <c r="H564" s="249">
        <v>51</v>
      </c>
      <c r="I564" s="250"/>
      <c r="J564" s="246"/>
      <c r="K564" s="246"/>
      <c r="L564" s="251"/>
      <c r="M564" s="252"/>
      <c r="N564" s="253"/>
      <c r="O564" s="253"/>
      <c r="P564" s="253"/>
      <c r="Q564" s="253"/>
      <c r="R564" s="253"/>
      <c r="S564" s="253"/>
      <c r="T564" s="254"/>
      <c r="U564" s="14"/>
      <c r="V564" s="14"/>
      <c r="W564" s="14"/>
      <c r="X564" s="14"/>
      <c r="Y564" s="14"/>
      <c r="Z564" s="14"/>
      <c r="AA564" s="14"/>
      <c r="AB564" s="14"/>
      <c r="AC564" s="14"/>
      <c r="AD564" s="14"/>
      <c r="AE564" s="14"/>
      <c r="AT564" s="255" t="s">
        <v>225</v>
      </c>
      <c r="AU564" s="255" t="s">
        <v>85</v>
      </c>
      <c r="AV564" s="14" t="s">
        <v>85</v>
      </c>
      <c r="AW564" s="14" t="s">
        <v>38</v>
      </c>
      <c r="AX564" s="14" t="s">
        <v>76</v>
      </c>
      <c r="AY564" s="255" t="s">
        <v>214</v>
      </c>
    </row>
    <row r="565" s="14" customFormat="1">
      <c r="A565" s="14"/>
      <c r="B565" s="245"/>
      <c r="C565" s="246"/>
      <c r="D565" s="236" t="s">
        <v>225</v>
      </c>
      <c r="E565" s="247" t="s">
        <v>32</v>
      </c>
      <c r="F565" s="248" t="s">
        <v>2008</v>
      </c>
      <c r="G565" s="246"/>
      <c r="H565" s="249">
        <v>44.5</v>
      </c>
      <c r="I565" s="250"/>
      <c r="J565" s="246"/>
      <c r="K565" s="246"/>
      <c r="L565" s="251"/>
      <c r="M565" s="252"/>
      <c r="N565" s="253"/>
      <c r="O565" s="253"/>
      <c r="P565" s="253"/>
      <c r="Q565" s="253"/>
      <c r="R565" s="253"/>
      <c r="S565" s="253"/>
      <c r="T565" s="254"/>
      <c r="U565" s="14"/>
      <c r="V565" s="14"/>
      <c r="W565" s="14"/>
      <c r="X565" s="14"/>
      <c r="Y565" s="14"/>
      <c r="Z565" s="14"/>
      <c r="AA565" s="14"/>
      <c r="AB565" s="14"/>
      <c r="AC565" s="14"/>
      <c r="AD565" s="14"/>
      <c r="AE565" s="14"/>
      <c r="AT565" s="255" t="s">
        <v>225</v>
      </c>
      <c r="AU565" s="255" t="s">
        <v>85</v>
      </c>
      <c r="AV565" s="14" t="s">
        <v>85</v>
      </c>
      <c r="AW565" s="14" t="s">
        <v>38</v>
      </c>
      <c r="AX565" s="14" t="s">
        <v>76</v>
      </c>
      <c r="AY565" s="255" t="s">
        <v>214</v>
      </c>
    </row>
    <row r="566" s="14" customFormat="1">
      <c r="A566" s="14"/>
      <c r="B566" s="245"/>
      <c r="C566" s="246"/>
      <c r="D566" s="236" t="s">
        <v>225</v>
      </c>
      <c r="E566" s="247" t="s">
        <v>32</v>
      </c>
      <c r="F566" s="248" t="s">
        <v>2009</v>
      </c>
      <c r="G566" s="246"/>
      <c r="H566" s="249">
        <v>100</v>
      </c>
      <c r="I566" s="250"/>
      <c r="J566" s="246"/>
      <c r="K566" s="246"/>
      <c r="L566" s="251"/>
      <c r="M566" s="252"/>
      <c r="N566" s="253"/>
      <c r="O566" s="253"/>
      <c r="P566" s="253"/>
      <c r="Q566" s="253"/>
      <c r="R566" s="253"/>
      <c r="S566" s="253"/>
      <c r="T566" s="254"/>
      <c r="U566" s="14"/>
      <c r="V566" s="14"/>
      <c r="W566" s="14"/>
      <c r="X566" s="14"/>
      <c r="Y566" s="14"/>
      <c r="Z566" s="14"/>
      <c r="AA566" s="14"/>
      <c r="AB566" s="14"/>
      <c r="AC566" s="14"/>
      <c r="AD566" s="14"/>
      <c r="AE566" s="14"/>
      <c r="AT566" s="255" t="s">
        <v>225</v>
      </c>
      <c r="AU566" s="255" t="s">
        <v>85</v>
      </c>
      <c r="AV566" s="14" t="s">
        <v>85</v>
      </c>
      <c r="AW566" s="14" t="s">
        <v>38</v>
      </c>
      <c r="AX566" s="14" t="s">
        <v>76</v>
      </c>
      <c r="AY566" s="255" t="s">
        <v>214</v>
      </c>
    </row>
    <row r="567" s="14" customFormat="1">
      <c r="A567" s="14"/>
      <c r="B567" s="245"/>
      <c r="C567" s="246"/>
      <c r="D567" s="236" t="s">
        <v>225</v>
      </c>
      <c r="E567" s="247" t="s">
        <v>32</v>
      </c>
      <c r="F567" s="248" t="s">
        <v>2010</v>
      </c>
      <c r="G567" s="246"/>
      <c r="H567" s="249">
        <v>21</v>
      </c>
      <c r="I567" s="250"/>
      <c r="J567" s="246"/>
      <c r="K567" s="246"/>
      <c r="L567" s="251"/>
      <c r="M567" s="252"/>
      <c r="N567" s="253"/>
      <c r="O567" s="253"/>
      <c r="P567" s="253"/>
      <c r="Q567" s="253"/>
      <c r="R567" s="253"/>
      <c r="S567" s="253"/>
      <c r="T567" s="254"/>
      <c r="U567" s="14"/>
      <c r="V567" s="14"/>
      <c r="W567" s="14"/>
      <c r="X567" s="14"/>
      <c r="Y567" s="14"/>
      <c r="Z567" s="14"/>
      <c r="AA567" s="14"/>
      <c r="AB567" s="14"/>
      <c r="AC567" s="14"/>
      <c r="AD567" s="14"/>
      <c r="AE567" s="14"/>
      <c r="AT567" s="255" t="s">
        <v>225</v>
      </c>
      <c r="AU567" s="255" t="s">
        <v>85</v>
      </c>
      <c r="AV567" s="14" t="s">
        <v>85</v>
      </c>
      <c r="AW567" s="14" t="s">
        <v>38</v>
      </c>
      <c r="AX567" s="14" t="s">
        <v>76</v>
      </c>
      <c r="AY567" s="255" t="s">
        <v>214</v>
      </c>
    </row>
    <row r="568" s="14" customFormat="1">
      <c r="A568" s="14"/>
      <c r="B568" s="245"/>
      <c r="C568" s="246"/>
      <c r="D568" s="236" t="s">
        <v>225</v>
      </c>
      <c r="E568" s="247" t="s">
        <v>32</v>
      </c>
      <c r="F568" s="248" t="s">
        <v>2011</v>
      </c>
      <c r="G568" s="246"/>
      <c r="H568" s="249">
        <v>111.09999999999999</v>
      </c>
      <c r="I568" s="250"/>
      <c r="J568" s="246"/>
      <c r="K568" s="246"/>
      <c r="L568" s="251"/>
      <c r="M568" s="252"/>
      <c r="N568" s="253"/>
      <c r="O568" s="253"/>
      <c r="P568" s="253"/>
      <c r="Q568" s="253"/>
      <c r="R568" s="253"/>
      <c r="S568" s="253"/>
      <c r="T568" s="254"/>
      <c r="U568" s="14"/>
      <c r="V568" s="14"/>
      <c r="W568" s="14"/>
      <c r="X568" s="14"/>
      <c r="Y568" s="14"/>
      <c r="Z568" s="14"/>
      <c r="AA568" s="14"/>
      <c r="AB568" s="14"/>
      <c r="AC568" s="14"/>
      <c r="AD568" s="14"/>
      <c r="AE568" s="14"/>
      <c r="AT568" s="255" t="s">
        <v>225</v>
      </c>
      <c r="AU568" s="255" t="s">
        <v>85</v>
      </c>
      <c r="AV568" s="14" t="s">
        <v>85</v>
      </c>
      <c r="AW568" s="14" t="s">
        <v>38</v>
      </c>
      <c r="AX568" s="14" t="s">
        <v>76</v>
      </c>
      <c r="AY568" s="255" t="s">
        <v>214</v>
      </c>
    </row>
    <row r="569" s="14" customFormat="1">
      <c r="A569" s="14"/>
      <c r="B569" s="245"/>
      <c r="C569" s="246"/>
      <c r="D569" s="236" t="s">
        <v>225</v>
      </c>
      <c r="E569" s="247" t="s">
        <v>32</v>
      </c>
      <c r="F569" s="248" t="s">
        <v>2012</v>
      </c>
      <c r="G569" s="246"/>
      <c r="H569" s="249">
        <v>105</v>
      </c>
      <c r="I569" s="250"/>
      <c r="J569" s="246"/>
      <c r="K569" s="246"/>
      <c r="L569" s="251"/>
      <c r="M569" s="252"/>
      <c r="N569" s="253"/>
      <c r="O569" s="253"/>
      <c r="P569" s="253"/>
      <c r="Q569" s="253"/>
      <c r="R569" s="253"/>
      <c r="S569" s="253"/>
      <c r="T569" s="254"/>
      <c r="U569" s="14"/>
      <c r="V569" s="14"/>
      <c r="W569" s="14"/>
      <c r="X569" s="14"/>
      <c r="Y569" s="14"/>
      <c r="Z569" s="14"/>
      <c r="AA569" s="14"/>
      <c r="AB569" s="14"/>
      <c r="AC569" s="14"/>
      <c r="AD569" s="14"/>
      <c r="AE569" s="14"/>
      <c r="AT569" s="255" t="s">
        <v>225</v>
      </c>
      <c r="AU569" s="255" t="s">
        <v>85</v>
      </c>
      <c r="AV569" s="14" t="s">
        <v>85</v>
      </c>
      <c r="AW569" s="14" t="s">
        <v>38</v>
      </c>
      <c r="AX569" s="14" t="s">
        <v>76</v>
      </c>
      <c r="AY569" s="255" t="s">
        <v>214</v>
      </c>
    </row>
    <row r="570" s="14" customFormat="1">
      <c r="A570" s="14"/>
      <c r="B570" s="245"/>
      <c r="C570" s="246"/>
      <c r="D570" s="236" t="s">
        <v>225</v>
      </c>
      <c r="E570" s="247" t="s">
        <v>32</v>
      </c>
      <c r="F570" s="248" t="s">
        <v>2013</v>
      </c>
      <c r="G570" s="246"/>
      <c r="H570" s="249">
        <v>94.5</v>
      </c>
      <c r="I570" s="250"/>
      <c r="J570" s="246"/>
      <c r="K570" s="246"/>
      <c r="L570" s="251"/>
      <c r="M570" s="252"/>
      <c r="N570" s="253"/>
      <c r="O570" s="253"/>
      <c r="P570" s="253"/>
      <c r="Q570" s="253"/>
      <c r="R570" s="253"/>
      <c r="S570" s="253"/>
      <c r="T570" s="254"/>
      <c r="U570" s="14"/>
      <c r="V570" s="14"/>
      <c r="W570" s="14"/>
      <c r="X570" s="14"/>
      <c r="Y570" s="14"/>
      <c r="Z570" s="14"/>
      <c r="AA570" s="14"/>
      <c r="AB570" s="14"/>
      <c r="AC570" s="14"/>
      <c r="AD570" s="14"/>
      <c r="AE570" s="14"/>
      <c r="AT570" s="255" t="s">
        <v>225</v>
      </c>
      <c r="AU570" s="255" t="s">
        <v>85</v>
      </c>
      <c r="AV570" s="14" t="s">
        <v>85</v>
      </c>
      <c r="AW570" s="14" t="s">
        <v>38</v>
      </c>
      <c r="AX570" s="14" t="s">
        <v>76</v>
      </c>
      <c r="AY570" s="255" t="s">
        <v>214</v>
      </c>
    </row>
    <row r="571" s="14" customFormat="1">
      <c r="A571" s="14"/>
      <c r="B571" s="245"/>
      <c r="C571" s="246"/>
      <c r="D571" s="236" t="s">
        <v>225</v>
      </c>
      <c r="E571" s="247" t="s">
        <v>32</v>
      </c>
      <c r="F571" s="248" t="s">
        <v>2014</v>
      </c>
      <c r="G571" s="246"/>
      <c r="H571" s="249">
        <v>20.699999999999999</v>
      </c>
      <c r="I571" s="250"/>
      <c r="J571" s="246"/>
      <c r="K571" s="246"/>
      <c r="L571" s="251"/>
      <c r="M571" s="252"/>
      <c r="N571" s="253"/>
      <c r="O571" s="253"/>
      <c r="P571" s="253"/>
      <c r="Q571" s="253"/>
      <c r="R571" s="253"/>
      <c r="S571" s="253"/>
      <c r="T571" s="254"/>
      <c r="U571" s="14"/>
      <c r="V571" s="14"/>
      <c r="W571" s="14"/>
      <c r="X571" s="14"/>
      <c r="Y571" s="14"/>
      <c r="Z571" s="14"/>
      <c r="AA571" s="14"/>
      <c r="AB571" s="14"/>
      <c r="AC571" s="14"/>
      <c r="AD571" s="14"/>
      <c r="AE571" s="14"/>
      <c r="AT571" s="255" t="s">
        <v>225</v>
      </c>
      <c r="AU571" s="255" t="s">
        <v>85</v>
      </c>
      <c r="AV571" s="14" t="s">
        <v>85</v>
      </c>
      <c r="AW571" s="14" t="s">
        <v>38</v>
      </c>
      <c r="AX571" s="14" t="s">
        <v>76</v>
      </c>
      <c r="AY571" s="255" t="s">
        <v>214</v>
      </c>
    </row>
    <row r="572" s="14" customFormat="1">
      <c r="A572" s="14"/>
      <c r="B572" s="245"/>
      <c r="C572" s="246"/>
      <c r="D572" s="236" t="s">
        <v>225</v>
      </c>
      <c r="E572" s="247" t="s">
        <v>32</v>
      </c>
      <c r="F572" s="248" t="s">
        <v>2015</v>
      </c>
      <c r="G572" s="246"/>
      <c r="H572" s="249">
        <v>48.399999999999999</v>
      </c>
      <c r="I572" s="250"/>
      <c r="J572" s="246"/>
      <c r="K572" s="246"/>
      <c r="L572" s="251"/>
      <c r="M572" s="252"/>
      <c r="N572" s="253"/>
      <c r="O572" s="253"/>
      <c r="P572" s="253"/>
      <c r="Q572" s="253"/>
      <c r="R572" s="253"/>
      <c r="S572" s="253"/>
      <c r="T572" s="254"/>
      <c r="U572" s="14"/>
      <c r="V572" s="14"/>
      <c r="W572" s="14"/>
      <c r="X572" s="14"/>
      <c r="Y572" s="14"/>
      <c r="Z572" s="14"/>
      <c r="AA572" s="14"/>
      <c r="AB572" s="14"/>
      <c r="AC572" s="14"/>
      <c r="AD572" s="14"/>
      <c r="AE572" s="14"/>
      <c r="AT572" s="255" t="s">
        <v>225</v>
      </c>
      <c r="AU572" s="255" t="s">
        <v>85</v>
      </c>
      <c r="AV572" s="14" t="s">
        <v>85</v>
      </c>
      <c r="AW572" s="14" t="s">
        <v>38</v>
      </c>
      <c r="AX572" s="14" t="s">
        <v>76</v>
      </c>
      <c r="AY572" s="255" t="s">
        <v>214</v>
      </c>
    </row>
    <row r="573" s="14" customFormat="1">
      <c r="A573" s="14"/>
      <c r="B573" s="245"/>
      <c r="C573" s="246"/>
      <c r="D573" s="236" t="s">
        <v>225</v>
      </c>
      <c r="E573" s="247" t="s">
        <v>32</v>
      </c>
      <c r="F573" s="248" t="s">
        <v>2016</v>
      </c>
      <c r="G573" s="246"/>
      <c r="H573" s="249">
        <v>30.300000000000001</v>
      </c>
      <c r="I573" s="250"/>
      <c r="J573" s="246"/>
      <c r="K573" s="246"/>
      <c r="L573" s="251"/>
      <c r="M573" s="252"/>
      <c r="N573" s="253"/>
      <c r="O573" s="253"/>
      <c r="P573" s="253"/>
      <c r="Q573" s="253"/>
      <c r="R573" s="253"/>
      <c r="S573" s="253"/>
      <c r="T573" s="254"/>
      <c r="U573" s="14"/>
      <c r="V573" s="14"/>
      <c r="W573" s="14"/>
      <c r="X573" s="14"/>
      <c r="Y573" s="14"/>
      <c r="Z573" s="14"/>
      <c r="AA573" s="14"/>
      <c r="AB573" s="14"/>
      <c r="AC573" s="14"/>
      <c r="AD573" s="14"/>
      <c r="AE573" s="14"/>
      <c r="AT573" s="255" t="s">
        <v>225</v>
      </c>
      <c r="AU573" s="255" t="s">
        <v>85</v>
      </c>
      <c r="AV573" s="14" t="s">
        <v>85</v>
      </c>
      <c r="AW573" s="14" t="s">
        <v>38</v>
      </c>
      <c r="AX573" s="14" t="s">
        <v>76</v>
      </c>
      <c r="AY573" s="255" t="s">
        <v>214</v>
      </c>
    </row>
    <row r="574" s="14" customFormat="1">
      <c r="A574" s="14"/>
      <c r="B574" s="245"/>
      <c r="C574" s="246"/>
      <c r="D574" s="236" t="s">
        <v>225</v>
      </c>
      <c r="E574" s="247" t="s">
        <v>32</v>
      </c>
      <c r="F574" s="248" t="s">
        <v>2017</v>
      </c>
      <c r="G574" s="246"/>
      <c r="H574" s="249">
        <v>58.200000000000003</v>
      </c>
      <c r="I574" s="250"/>
      <c r="J574" s="246"/>
      <c r="K574" s="246"/>
      <c r="L574" s="251"/>
      <c r="M574" s="252"/>
      <c r="N574" s="253"/>
      <c r="O574" s="253"/>
      <c r="P574" s="253"/>
      <c r="Q574" s="253"/>
      <c r="R574" s="253"/>
      <c r="S574" s="253"/>
      <c r="T574" s="254"/>
      <c r="U574" s="14"/>
      <c r="V574" s="14"/>
      <c r="W574" s="14"/>
      <c r="X574" s="14"/>
      <c r="Y574" s="14"/>
      <c r="Z574" s="14"/>
      <c r="AA574" s="14"/>
      <c r="AB574" s="14"/>
      <c r="AC574" s="14"/>
      <c r="AD574" s="14"/>
      <c r="AE574" s="14"/>
      <c r="AT574" s="255" t="s">
        <v>225</v>
      </c>
      <c r="AU574" s="255" t="s">
        <v>85</v>
      </c>
      <c r="AV574" s="14" t="s">
        <v>85</v>
      </c>
      <c r="AW574" s="14" t="s">
        <v>38</v>
      </c>
      <c r="AX574" s="14" t="s">
        <v>76</v>
      </c>
      <c r="AY574" s="255" t="s">
        <v>214</v>
      </c>
    </row>
    <row r="575" s="14" customFormat="1">
      <c r="A575" s="14"/>
      <c r="B575" s="245"/>
      <c r="C575" s="246"/>
      <c r="D575" s="236" t="s">
        <v>225</v>
      </c>
      <c r="E575" s="247" t="s">
        <v>32</v>
      </c>
      <c r="F575" s="248" t="s">
        <v>2018</v>
      </c>
      <c r="G575" s="246"/>
      <c r="H575" s="249">
        <v>49</v>
      </c>
      <c r="I575" s="250"/>
      <c r="J575" s="246"/>
      <c r="K575" s="246"/>
      <c r="L575" s="251"/>
      <c r="M575" s="252"/>
      <c r="N575" s="253"/>
      <c r="O575" s="253"/>
      <c r="P575" s="253"/>
      <c r="Q575" s="253"/>
      <c r="R575" s="253"/>
      <c r="S575" s="253"/>
      <c r="T575" s="254"/>
      <c r="U575" s="14"/>
      <c r="V575" s="14"/>
      <c r="W575" s="14"/>
      <c r="X575" s="14"/>
      <c r="Y575" s="14"/>
      <c r="Z575" s="14"/>
      <c r="AA575" s="14"/>
      <c r="AB575" s="14"/>
      <c r="AC575" s="14"/>
      <c r="AD575" s="14"/>
      <c r="AE575" s="14"/>
      <c r="AT575" s="255" t="s">
        <v>225</v>
      </c>
      <c r="AU575" s="255" t="s">
        <v>85</v>
      </c>
      <c r="AV575" s="14" t="s">
        <v>85</v>
      </c>
      <c r="AW575" s="14" t="s">
        <v>38</v>
      </c>
      <c r="AX575" s="14" t="s">
        <v>76</v>
      </c>
      <c r="AY575" s="255" t="s">
        <v>214</v>
      </c>
    </row>
    <row r="576" s="14" customFormat="1">
      <c r="A576" s="14"/>
      <c r="B576" s="245"/>
      <c r="C576" s="246"/>
      <c r="D576" s="236" t="s">
        <v>225</v>
      </c>
      <c r="E576" s="247" t="s">
        <v>32</v>
      </c>
      <c r="F576" s="248" t="s">
        <v>917</v>
      </c>
      <c r="G576" s="246"/>
      <c r="H576" s="249">
        <v>7.7999999999999998</v>
      </c>
      <c r="I576" s="250"/>
      <c r="J576" s="246"/>
      <c r="K576" s="246"/>
      <c r="L576" s="251"/>
      <c r="M576" s="252"/>
      <c r="N576" s="253"/>
      <c r="O576" s="253"/>
      <c r="P576" s="253"/>
      <c r="Q576" s="253"/>
      <c r="R576" s="253"/>
      <c r="S576" s="253"/>
      <c r="T576" s="254"/>
      <c r="U576" s="14"/>
      <c r="V576" s="14"/>
      <c r="W576" s="14"/>
      <c r="X576" s="14"/>
      <c r="Y576" s="14"/>
      <c r="Z576" s="14"/>
      <c r="AA576" s="14"/>
      <c r="AB576" s="14"/>
      <c r="AC576" s="14"/>
      <c r="AD576" s="14"/>
      <c r="AE576" s="14"/>
      <c r="AT576" s="255" t="s">
        <v>225</v>
      </c>
      <c r="AU576" s="255" t="s">
        <v>85</v>
      </c>
      <c r="AV576" s="14" t="s">
        <v>85</v>
      </c>
      <c r="AW576" s="14" t="s">
        <v>38</v>
      </c>
      <c r="AX576" s="14" t="s">
        <v>76</v>
      </c>
      <c r="AY576" s="255" t="s">
        <v>214</v>
      </c>
    </row>
    <row r="577" s="14" customFormat="1">
      <c r="A577" s="14"/>
      <c r="B577" s="245"/>
      <c r="C577" s="246"/>
      <c r="D577" s="236" t="s">
        <v>225</v>
      </c>
      <c r="E577" s="247" t="s">
        <v>32</v>
      </c>
      <c r="F577" s="248" t="s">
        <v>2019</v>
      </c>
      <c r="G577" s="246"/>
      <c r="H577" s="249">
        <v>165</v>
      </c>
      <c r="I577" s="250"/>
      <c r="J577" s="246"/>
      <c r="K577" s="246"/>
      <c r="L577" s="251"/>
      <c r="M577" s="252"/>
      <c r="N577" s="253"/>
      <c r="O577" s="253"/>
      <c r="P577" s="253"/>
      <c r="Q577" s="253"/>
      <c r="R577" s="253"/>
      <c r="S577" s="253"/>
      <c r="T577" s="254"/>
      <c r="U577" s="14"/>
      <c r="V577" s="14"/>
      <c r="W577" s="14"/>
      <c r="X577" s="14"/>
      <c r="Y577" s="14"/>
      <c r="Z577" s="14"/>
      <c r="AA577" s="14"/>
      <c r="AB577" s="14"/>
      <c r="AC577" s="14"/>
      <c r="AD577" s="14"/>
      <c r="AE577" s="14"/>
      <c r="AT577" s="255" t="s">
        <v>225</v>
      </c>
      <c r="AU577" s="255" t="s">
        <v>85</v>
      </c>
      <c r="AV577" s="14" t="s">
        <v>85</v>
      </c>
      <c r="AW577" s="14" t="s">
        <v>38</v>
      </c>
      <c r="AX577" s="14" t="s">
        <v>76</v>
      </c>
      <c r="AY577" s="255" t="s">
        <v>214</v>
      </c>
    </row>
    <row r="578" s="14" customFormat="1">
      <c r="A578" s="14"/>
      <c r="B578" s="245"/>
      <c r="C578" s="246"/>
      <c r="D578" s="236" t="s">
        <v>225</v>
      </c>
      <c r="E578" s="247" t="s">
        <v>32</v>
      </c>
      <c r="F578" s="248" t="s">
        <v>2020</v>
      </c>
      <c r="G578" s="246"/>
      <c r="H578" s="249">
        <v>67.200000000000003</v>
      </c>
      <c r="I578" s="250"/>
      <c r="J578" s="246"/>
      <c r="K578" s="246"/>
      <c r="L578" s="251"/>
      <c r="M578" s="252"/>
      <c r="N578" s="253"/>
      <c r="O578" s="253"/>
      <c r="P578" s="253"/>
      <c r="Q578" s="253"/>
      <c r="R578" s="253"/>
      <c r="S578" s="253"/>
      <c r="T578" s="254"/>
      <c r="U578" s="14"/>
      <c r="V578" s="14"/>
      <c r="W578" s="14"/>
      <c r="X578" s="14"/>
      <c r="Y578" s="14"/>
      <c r="Z578" s="14"/>
      <c r="AA578" s="14"/>
      <c r="AB578" s="14"/>
      <c r="AC578" s="14"/>
      <c r="AD578" s="14"/>
      <c r="AE578" s="14"/>
      <c r="AT578" s="255" t="s">
        <v>225</v>
      </c>
      <c r="AU578" s="255" t="s">
        <v>85</v>
      </c>
      <c r="AV578" s="14" t="s">
        <v>85</v>
      </c>
      <c r="AW578" s="14" t="s">
        <v>38</v>
      </c>
      <c r="AX578" s="14" t="s">
        <v>76</v>
      </c>
      <c r="AY578" s="255" t="s">
        <v>214</v>
      </c>
    </row>
    <row r="579" s="14" customFormat="1">
      <c r="A579" s="14"/>
      <c r="B579" s="245"/>
      <c r="C579" s="246"/>
      <c r="D579" s="236" t="s">
        <v>225</v>
      </c>
      <c r="E579" s="247" t="s">
        <v>32</v>
      </c>
      <c r="F579" s="248" t="s">
        <v>2021</v>
      </c>
      <c r="G579" s="246"/>
      <c r="H579" s="249">
        <v>34.560000000000002</v>
      </c>
      <c r="I579" s="250"/>
      <c r="J579" s="246"/>
      <c r="K579" s="246"/>
      <c r="L579" s="251"/>
      <c r="M579" s="252"/>
      <c r="N579" s="253"/>
      <c r="O579" s="253"/>
      <c r="P579" s="253"/>
      <c r="Q579" s="253"/>
      <c r="R579" s="253"/>
      <c r="S579" s="253"/>
      <c r="T579" s="254"/>
      <c r="U579" s="14"/>
      <c r="V579" s="14"/>
      <c r="W579" s="14"/>
      <c r="X579" s="14"/>
      <c r="Y579" s="14"/>
      <c r="Z579" s="14"/>
      <c r="AA579" s="14"/>
      <c r="AB579" s="14"/>
      <c r="AC579" s="14"/>
      <c r="AD579" s="14"/>
      <c r="AE579" s="14"/>
      <c r="AT579" s="255" t="s">
        <v>225</v>
      </c>
      <c r="AU579" s="255" t="s">
        <v>85</v>
      </c>
      <c r="AV579" s="14" t="s">
        <v>85</v>
      </c>
      <c r="AW579" s="14" t="s">
        <v>38</v>
      </c>
      <c r="AX579" s="14" t="s">
        <v>76</v>
      </c>
      <c r="AY579" s="255" t="s">
        <v>214</v>
      </c>
    </row>
    <row r="580" s="14" customFormat="1">
      <c r="A580" s="14"/>
      <c r="B580" s="245"/>
      <c r="C580" s="246"/>
      <c r="D580" s="236" t="s">
        <v>225</v>
      </c>
      <c r="E580" s="247" t="s">
        <v>32</v>
      </c>
      <c r="F580" s="248" t="s">
        <v>920</v>
      </c>
      <c r="G580" s="246"/>
      <c r="H580" s="249">
        <v>5.2999999999999998</v>
      </c>
      <c r="I580" s="250"/>
      <c r="J580" s="246"/>
      <c r="K580" s="246"/>
      <c r="L580" s="251"/>
      <c r="M580" s="252"/>
      <c r="N580" s="253"/>
      <c r="O580" s="253"/>
      <c r="P580" s="253"/>
      <c r="Q580" s="253"/>
      <c r="R580" s="253"/>
      <c r="S580" s="253"/>
      <c r="T580" s="254"/>
      <c r="U580" s="14"/>
      <c r="V580" s="14"/>
      <c r="W580" s="14"/>
      <c r="X580" s="14"/>
      <c r="Y580" s="14"/>
      <c r="Z580" s="14"/>
      <c r="AA580" s="14"/>
      <c r="AB580" s="14"/>
      <c r="AC580" s="14"/>
      <c r="AD580" s="14"/>
      <c r="AE580" s="14"/>
      <c r="AT580" s="255" t="s">
        <v>225</v>
      </c>
      <c r="AU580" s="255" t="s">
        <v>85</v>
      </c>
      <c r="AV580" s="14" t="s">
        <v>85</v>
      </c>
      <c r="AW580" s="14" t="s">
        <v>38</v>
      </c>
      <c r="AX580" s="14" t="s">
        <v>76</v>
      </c>
      <c r="AY580" s="255" t="s">
        <v>214</v>
      </c>
    </row>
    <row r="581" s="14" customFormat="1">
      <c r="A581" s="14"/>
      <c r="B581" s="245"/>
      <c r="C581" s="246"/>
      <c r="D581" s="236" t="s">
        <v>225</v>
      </c>
      <c r="E581" s="247" t="s">
        <v>32</v>
      </c>
      <c r="F581" s="248" t="s">
        <v>2022</v>
      </c>
      <c r="G581" s="246"/>
      <c r="H581" s="249">
        <v>82.5</v>
      </c>
      <c r="I581" s="250"/>
      <c r="J581" s="246"/>
      <c r="K581" s="246"/>
      <c r="L581" s="251"/>
      <c r="M581" s="252"/>
      <c r="N581" s="253"/>
      <c r="O581" s="253"/>
      <c r="P581" s="253"/>
      <c r="Q581" s="253"/>
      <c r="R581" s="253"/>
      <c r="S581" s="253"/>
      <c r="T581" s="254"/>
      <c r="U581" s="14"/>
      <c r="V581" s="14"/>
      <c r="W581" s="14"/>
      <c r="X581" s="14"/>
      <c r="Y581" s="14"/>
      <c r="Z581" s="14"/>
      <c r="AA581" s="14"/>
      <c r="AB581" s="14"/>
      <c r="AC581" s="14"/>
      <c r="AD581" s="14"/>
      <c r="AE581" s="14"/>
      <c r="AT581" s="255" t="s">
        <v>225</v>
      </c>
      <c r="AU581" s="255" t="s">
        <v>85</v>
      </c>
      <c r="AV581" s="14" t="s">
        <v>85</v>
      </c>
      <c r="AW581" s="14" t="s">
        <v>38</v>
      </c>
      <c r="AX581" s="14" t="s">
        <v>76</v>
      </c>
      <c r="AY581" s="255" t="s">
        <v>214</v>
      </c>
    </row>
    <row r="582" s="14" customFormat="1">
      <c r="A582" s="14"/>
      <c r="B582" s="245"/>
      <c r="C582" s="246"/>
      <c r="D582" s="236" t="s">
        <v>225</v>
      </c>
      <c r="E582" s="247" t="s">
        <v>32</v>
      </c>
      <c r="F582" s="248" t="s">
        <v>2020</v>
      </c>
      <c r="G582" s="246"/>
      <c r="H582" s="249">
        <v>67.200000000000003</v>
      </c>
      <c r="I582" s="250"/>
      <c r="J582" s="246"/>
      <c r="K582" s="246"/>
      <c r="L582" s="251"/>
      <c r="M582" s="252"/>
      <c r="N582" s="253"/>
      <c r="O582" s="253"/>
      <c r="P582" s="253"/>
      <c r="Q582" s="253"/>
      <c r="R582" s="253"/>
      <c r="S582" s="253"/>
      <c r="T582" s="254"/>
      <c r="U582" s="14"/>
      <c r="V582" s="14"/>
      <c r="W582" s="14"/>
      <c r="X582" s="14"/>
      <c r="Y582" s="14"/>
      <c r="Z582" s="14"/>
      <c r="AA582" s="14"/>
      <c r="AB582" s="14"/>
      <c r="AC582" s="14"/>
      <c r="AD582" s="14"/>
      <c r="AE582" s="14"/>
      <c r="AT582" s="255" t="s">
        <v>225</v>
      </c>
      <c r="AU582" s="255" t="s">
        <v>85</v>
      </c>
      <c r="AV582" s="14" t="s">
        <v>85</v>
      </c>
      <c r="AW582" s="14" t="s">
        <v>38</v>
      </c>
      <c r="AX582" s="14" t="s">
        <v>76</v>
      </c>
      <c r="AY582" s="255" t="s">
        <v>214</v>
      </c>
    </row>
    <row r="583" s="14" customFormat="1">
      <c r="A583" s="14"/>
      <c r="B583" s="245"/>
      <c r="C583" s="246"/>
      <c r="D583" s="236" t="s">
        <v>225</v>
      </c>
      <c r="E583" s="247" t="s">
        <v>32</v>
      </c>
      <c r="F583" s="248" t="s">
        <v>2021</v>
      </c>
      <c r="G583" s="246"/>
      <c r="H583" s="249">
        <v>34.560000000000002</v>
      </c>
      <c r="I583" s="250"/>
      <c r="J583" s="246"/>
      <c r="K583" s="246"/>
      <c r="L583" s="251"/>
      <c r="M583" s="252"/>
      <c r="N583" s="253"/>
      <c r="O583" s="253"/>
      <c r="P583" s="253"/>
      <c r="Q583" s="253"/>
      <c r="R583" s="253"/>
      <c r="S583" s="253"/>
      <c r="T583" s="254"/>
      <c r="U583" s="14"/>
      <c r="V583" s="14"/>
      <c r="W583" s="14"/>
      <c r="X583" s="14"/>
      <c r="Y583" s="14"/>
      <c r="Z583" s="14"/>
      <c r="AA583" s="14"/>
      <c r="AB583" s="14"/>
      <c r="AC583" s="14"/>
      <c r="AD583" s="14"/>
      <c r="AE583" s="14"/>
      <c r="AT583" s="255" t="s">
        <v>225</v>
      </c>
      <c r="AU583" s="255" t="s">
        <v>85</v>
      </c>
      <c r="AV583" s="14" t="s">
        <v>85</v>
      </c>
      <c r="AW583" s="14" t="s">
        <v>38</v>
      </c>
      <c r="AX583" s="14" t="s">
        <v>76</v>
      </c>
      <c r="AY583" s="255" t="s">
        <v>214</v>
      </c>
    </row>
    <row r="584" s="14" customFormat="1">
      <c r="A584" s="14"/>
      <c r="B584" s="245"/>
      <c r="C584" s="246"/>
      <c r="D584" s="236" t="s">
        <v>225</v>
      </c>
      <c r="E584" s="247" t="s">
        <v>32</v>
      </c>
      <c r="F584" s="248" t="s">
        <v>920</v>
      </c>
      <c r="G584" s="246"/>
      <c r="H584" s="249">
        <v>5.2999999999999998</v>
      </c>
      <c r="I584" s="250"/>
      <c r="J584" s="246"/>
      <c r="K584" s="246"/>
      <c r="L584" s="251"/>
      <c r="M584" s="252"/>
      <c r="N584" s="253"/>
      <c r="O584" s="253"/>
      <c r="P584" s="253"/>
      <c r="Q584" s="253"/>
      <c r="R584" s="253"/>
      <c r="S584" s="253"/>
      <c r="T584" s="254"/>
      <c r="U584" s="14"/>
      <c r="V584" s="14"/>
      <c r="W584" s="14"/>
      <c r="X584" s="14"/>
      <c r="Y584" s="14"/>
      <c r="Z584" s="14"/>
      <c r="AA584" s="14"/>
      <c r="AB584" s="14"/>
      <c r="AC584" s="14"/>
      <c r="AD584" s="14"/>
      <c r="AE584" s="14"/>
      <c r="AT584" s="255" t="s">
        <v>225</v>
      </c>
      <c r="AU584" s="255" t="s">
        <v>85</v>
      </c>
      <c r="AV584" s="14" t="s">
        <v>85</v>
      </c>
      <c r="AW584" s="14" t="s">
        <v>38</v>
      </c>
      <c r="AX584" s="14" t="s">
        <v>76</v>
      </c>
      <c r="AY584" s="255" t="s">
        <v>214</v>
      </c>
    </row>
    <row r="585" s="15" customFormat="1">
      <c r="A585" s="15"/>
      <c r="B585" s="256"/>
      <c r="C585" s="257"/>
      <c r="D585" s="236" t="s">
        <v>225</v>
      </c>
      <c r="E585" s="258" t="s">
        <v>32</v>
      </c>
      <c r="F585" s="259" t="s">
        <v>256</v>
      </c>
      <c r="G585" s="257"/>
      <c r="H585" s="260">
        <v>1246.72</v>
      </c>
      <c r="I585" s="261"/>
      <c r="J585" s="257"/>
      <c r="K585" s="257"/>
      <c r="L585" s="262"/>
      <c r="M585" s="263"/>
      <c r="N585" s="264"/>
      <c r="O585" s="264"/>
      <c r="P585" s="264"/>
      <c r="Q585" s="264"/>
      <c r="R585" s="264"/>
      <c r="S585" s="264"/>
      <c r="T585" s="265"/>
      <c r="U585" s="15"/>
      <c r="V585" s="15"/>
      <c r="W585" s="15"/>
      <c r="X585" s="15"/>
      <c r="Y585" s="15"/>
      <c r="Z585" s="15"/>
      <c r="AA585" s="15"/>
      <c r="AB585" s="15"/>
      <c r="AC585" s="15"/>
      <c r="AD585" s="15"/>
      <c r="AE585" s="15"/>
      <c r="AT585" s="266" t="s">
        <v>225</v>
      </c>
      <c r="AU585" s="266" t="s">
        <v>85</v>
      </c>
      <c r="AV585" s="15" t="s">
        <v>215</v>
      </c>
      <c r="AW585" s="15" t="s">
        <v>38</v>
      </c>
      <c r="AX585" s="15" t="s">
        <v>83</v>
      </c>
      <c r="AY585" s="266" t="s">
        <v>214</v>
      </c>
    </row>
    <row r="586" s="2" customFormat="1" ht="37.8" customHeight="1">
      <c r="A586" s="42"/>
      <c r="B586" s="43"/>
      <c r="C586" s="216" t="s">
        <v>646</v>
      </c>
      <c r="D586" s="216" t="s">
        <v>217</v>
      </c>
      <c r="E586" s="217" t="s">
        <v>2023</v>
      </c>
      <c r="F586" s="218" t="s">
        <v>2024</v>
      </c>
      <c r="G586" s="219" t="s">
        <v>280</v>
      </c>
      <c r="H586" s="220">
        <v>1246.72</v>
      </c>
      <c r="I586" s="221"/>
      <c r="J586" s="222">
        <f>ROUND(I586*H586,2)</f>
        <v>0</v>
      </c>
      <c r="K586" s="218" t="s">
        <v>221</v>
      </c>
      <c r="L586" s="48"/>
      <c r="M586" s="223" t="s">
        <v>32</v>
      </c>
      <c r="N586" s="224" t="s">
        <v>47</v>
      </c>
      <c r="O586" s="88"/>
      <c r="P586" s="225">
        <f>O586*H586</f>
        <v>0</v>
      </c>
      <c r="Q586" s="225">
        <v>6.9999999999999994E-05</v>
      </c>
      <c r="R586" s="225">
        <f>Q586*H586</f>
        <v>0.087270399999999998</v>
      </c>
      <c r="S586" s="225">
        <v>0</v>
      </c>
      <c r="T586" s="226">
        <f>S586*H586</f>
        <v>0</v>
      </c>
      <c r="U586" s="42"/>
      <c r="V586" s="42"/>
      <c r="W586" s="42"/>
      <c r="X586" s="42"/>
      <c r="Y586" s="42"/>
      <c r="Z586" s="42"/>
      <c r="AA586" s="42"/>
      <c r="AB586" s="42"/>
      <c r="AC586" s="42"/>
      <c r="AD586" s="42"/>
      <c r="AE586" s="42"/>
      <c r="AR586" s="227" t="s">
        <v>334</v>
      </c>
      <c r="AT586" s="227" t="s">
        <v>217</v>
      </c>
      <c r="AU586" s="227" t="s">
        <v>85</v>
      </c>
      <c r="AY586" s="20" t="s">
        <v>214</v>
      </c>
      <c r="BE586" s="228">
        <f>IF(N586="základní",J586,0)</f>
        <v>0</v>
      </c>
      <c r="BF586" s="228">
        <f>IF(N586="snížená",J586,0)</f>
        <v>0</v>
      </c>
      <c r="BG586" s="228">
        <f>IF(N586="zákl. přenesená",J586,0)</f>
        <v>0</v>
      </c>
      <c r="BH586" s="228">
        <f>IF(N586="sníž. přenesená",J586,0)</f>
        <v>0</v>
      </c>
      <c r="BI586" s="228">
        <f>IF(N586="nulová",J586,0)</f>
        <v>0</v>
      </c>
      <c r="BJ586" s="20" t="s">
        <v>83</v>
      </c>
      <c r="BK586" s="228">
        <f>ROUND(I586*H586,2)</f>
        <v>0</v>
      </c>
      <c r="BL586" s="20" t="s">
        <v>334</v>
      </c>
      <c r="BM586" s="227" t="s">
        <v>2025</v>
      </c>
    </row>
    <row r="587" s="2" customFormat="1">
      <c r="A587" s="42"/>
      <c r="B587" s="43"/>
      <c r="C587" s="44"/>
      <c r="D587" s="229" t="s">
        <v>223</v>
      </c>
      <c r="E587" s="44"/>
      <c r="F587" s="230" t="s">
        <v>2026</v>
      </c>
      <c r="G587" s="44"/>
      <c r="H587" s="44"/>
      <c r="I587" s="231"/>
      <c r="J587" s="44"/>
      <c r="K587" s="44"/>
      <c r="L587" s="48"/>
      <c r="M587" s="232"/>
      <c r="N587" s="233"/>
      <c r="O587" s="88"/>
      <c r="P587" s="88"/>
      <c r="Q587" s="88"/>
      <c r="R587" s="88"/>
      <c r="S587" s="88"/>
      <c r="T587" s="89"/>
      <c r="U587" s="42"/>
      <c r="V587" s="42"/>
      <c r="W587" s="42"/>
      <c r="X587" s="42"/>
      <c r="Y587" s="42"/>
      <c r="Z587" s="42"/>
      <c r="AA587" s="42"/>
      <c r="AB587" s="42"/>
      <c r="AC587" s="42"/>
      <c r="AD587" s="42"/>
      <c r="AE587" s="42"/>
      <c r="AT587" s="20" t="s">
        <v>223</v>
      </c>
      <c r="AU587" s="20" t="s">
        <v>85</v>
      </c>
    </row>
    <row r="588" s="2" customFormat="1" ht="44.25" customHeight="1">
      <c r="A588" s="42"/>
      <c r="B588" s="43"/>
      <c r="C588" s="216" t="s">
        <v>653</v>
      </c>
      <c r="D588" s="216" t="s">
        <v>217</v>
      </c>
      <c r="E588" s="217" t="s">
        <v>2027</v>
      </c>
      <c r="F588" s="218" t="s">
        <v>2028</v>
      </c>
      <c r="G588" s="219" t="s">
        <v>280</v>
      </c>
      <c r="H588" s="220">
        <v>1246.72</v>
      </c>
      <c r="I588" s="221"/>
      <c r="J588" s="222">
        <f>ROUND(I588*H588,2)</f>
        <v>0</v>
      </c>
      <c r="K588" s="218" t="s">
        <v>221</v>
      </c>
      <c r="L588" s="48"/>
      <c r="M588" s="223" t="s">
        <v>32</v>
      </c>
      <c r="N588" s="224" t="s">
        <v>47</v>
      </c>
      <c r="O588" s="88"/>
      <c r="P588" s="225">
        <f>O588*H588</f>
        <v>0</v>
      </c>
      <c r="Q588" s="225">
        <v>5.0000000000000002E-05</v>
      </c>
      <c r="R588" s="225">
        <f>Q588*H588</f>
        <v>0.062336000000000003</v>
      </c>
      <c r="S588" s="225">
        <v>0</v>
      </c>
      <c r="T588" s="226">
        <f>S588*H588</f>
        <v>0</v>
      </c>
      <c r="U588" s="42"/>
      <c r="V588" s="42"/>
      <c r="W588" s="42"/>
      <c r="X588" s="42"/>
      <c r="Y588" s="42"/>
      <c r="Z588" s="42"/>
      <c r="AA588" s="42"/>
      <c r="AB588" s="42"/>
      <c r="AC588" s="42"/>
      <c r="AD588" s="42"/>
      <c r="AE588" s="42"/>
      <c r="AR588" s="227" t="s">
        <v>334</v>
      </c>
      <c r="AT588" s="227" t="s">
        <v>217</v>
      </c>
      <c r="AU588" s="227" t="s">
        <v>85</v>
      </c>
      <c r="AY588" s="20" t="s">
        <v>214</v>
      </c>
      <c r="BE588" s="228">
        <f>IF(N588="základní",J588,0)</f>
        <v>0</v>
      </c>
      <c r="BF588" s="228">
        <f>IF(N588="snížená",J588,0)</f>
        <v>0</v>
      </c>
      <c r="BG588" s="228">
        <f>IF(N588="zákl. přenesená",J588,0)</f>
        <v>0</v>
      </c>
      <c r="BH588" s="228">
        <f>IF(N588="sníž. přenesená",J588,0)</f>
        <v>0</v>
      </c>
      <c r="BI588" s="228">
        <f>IF(N588="nulová",J588,0)</f>
        <v>0</v>
      </c>
      <c r="BJ588" s="20" t="s">
        <v>83</v>
      </c>
      <c r="BK588" s="228">
        <f>ROUND(I588*H588,2)</f>
        <v>0</v>
      </c>
      <c r="BL588" s="20" t="s">
        <v>334</v>
      </c>
      <c r="BM588" s="227" t="s">
        <v>2029</v>
      </c>
    </row>
    <row r="589" s="2" customFormat="1">
      <c r="A589" s="42"/>
      <c r="B589" s="43"/>
      <c r="C589" s="44"/>
      <c r="D589" s="229" t="s">
        <v>223</v>
      </c>
      <c r="E589" s="44"/>
      <c r="F589" s="230" t="s">
        <v>2030</v>
      </c>
      <c r="G589" s="44"/>
      <c r="H589" s="44"/>
      <c r="I589" s="231"/>
      <c r="J589" s="44"/>
      <c r="K589" s="44"/>
      <c r="L589" s="48"/>
      <c r="M589" s="232"/>
      <c r="N589" s="233"/>
      <c r="O589" s="88"/>
      <c r="P589" s="88"/>
      <c r="Q589" s="88"/>
      <c r="R589" s="88"/>
      <c r="S589" s="88"/>
      <c r="T589" s="89"/>
      <c r="U589" s="42"/>
      <c r="V589" s="42"/>
      <c r="W589" s="42"/>
      <c r="X589" s="42"/>
      <c r="Y589" s="42"/>
      <c r="Z589" s="42"/>
      <c r="AA589" s="42"/>
      <c r="AB589" s="42"/>
      <c r="AC589" s="42"/>
      <c r="AD589" s="42"/>
      <c r="AE589" s="42"/>
      <c r="AT589" s="20" t="s">
        <v>223</v>
      </c>
      <c r="AU589" s="20" t="s">
        <v>85</v>
      </c>
    </row>
    <row r="590" s="2" customFormat="1" ht="49.05" customHeight="1">
      <c r="A590" s="42"/>
      <c r="B590" s="43"/>
      <c r="C590" s="216" t="s">
        <v>661</v>
      </c>
      <c r="D590" s="216" t="s">
        <v>217</v>
      </c>
      <c r="E590" s="217" t="s">
        <v>696</v>
      </c>
      <c r="F590" s="218" t="s">
        <v>697</v>
      </c>
      <c r="G590" s="219" t="s">
        <v>241</v>
      </c>
      <c r="H590" s="220">
        <v>19.969000000000001</v>
      </c>
      <c r="I590" s="221"/>
      <c r="J590" s="222">
        <f>ROUND(I590*H590,2)</f>
        <v>0</v>
      </c>
      <c r="K590" s="218" t="s">
        <v>221</v>
      </c>
      <c r="L590" s="48"/>
      <c r="M590" s="223" t="s">
        <v>32</v>
      </c>
      <c r="N590" s="224" t="s">
        <v>47</v>
      </c>
      <c r="O590" s="88"/>
      <c r="P590" s="225">
        <f>O590*H590</f>
        <v>0</v>
      </c>
      <c r="Q590" s="225">
        <v>0</v>
      </c>
      <c r="R590" s="225">
        <f>Q590*H590</f>
        <v>0</v>
      </c>
      <c r="S590" s="225">
        <v>0</v>
      </c>
      <c r="T590" s="226">
        <f>S590*H590</f>
        <v>0</v>
      </c>
      <c r="U590" s="42"/>
      <c r="V590" s="42"/>
      <c r="W590" s="42"/>
      <c r="X590" s="42"/>
      <c r="Y590" s="42"/>
      <c r="Z590" s="42"/>
      <c r="AA590" s="42"/>
      <c r="AB590" s="42"/>
      <c r="AC590" s="42"/>
      <c r="AD590" s="42"/>
      <c r="AE590" s="42"/>
      <c r="AR590" s="227" t="s">
        <v>334</v>
      </c>
      <c r="AT590" s="227" t="s">
        <v>217</v>
      </c>
      <c r="AU590" s="227" t="s">
        <v>85</v>
      </c>
      <c r="AY590" s="20" t="s">
        <v>214</v>
      </c>
      <c r="BE590" s="228">
        <f>IF(N590="základní",J590,0)</f>
        <v>0</v>
      </c>
      <c r="BF590" s="228">
        <f>IF(N590="snížená",J590,0)</f>
        <v>0</v>
      </c>
      <c r="BG590" s="228">
        <f>IF(N590="zákl. přenesená",J590,0)</f>
        <v>0</v>
      </c>
      <c r="BH590" s="228">
        <f>IF(N590="sníž. přenesená",J590,0)</f>
        <v>0</v>
      </c>
      <c r="BI590" s="228">
        <f>IF(N590="nulová",J590,0)</f>
        <v>0</v>
      </c>
      <c r="BJ590" s="20" t="s">
        <v>83</v>
      </c>
      <c r="BK590" s="228">
        <f>ROUND(I590*H590,2)</f>
        <v>0</v>
      </c>
      <c r="BL590" s="20" t="s">
        <v>334</v>
      </c>
      <c r="BM590" s="227" t="s">
        <v>2031</v>
      </c>
    </row>
    <row r="591" s="2" customFormat="1">
      <c r="A591" s="42"/>
      <c r="B591" s="43"/>
      <c r="C591" s="44"/>
      <c r="D591" s="229" t="s">
        <v>223</v>
      </c>
      <c r="E591" s="44"/>
      <c r="F591" s="230" t="s">
        <v>699</v>
      </c>
      <c r="G591" s="44"/>
      <c r="H591" s="44"/>
      <c r="I591" s="231"/>
      <c r="J591" s="44"/>
      <c r="K591" s="44"/>
      <c r="L591" s="48"/>
      <c r="M591" s="232"/>
      <c r="N591" s="233"/>
      <c r="O591" s="88"/>
      <c r="P591" s="88"/>
      <c r="Q591" s="88"/>
      <c r="R591" s="88"/>
      <c r="S591" s="88"/>
      <c r="T591" s="89"/>
      <c r="U591" s="42"/>
      <c r="V591" s="42"/>
      <c r="W591" s="42"/>
      <c r="X591" s="42"/>
      <c r="Y591" s="42"/>
      <c r="Z591" s="42"/>
      <c r="AA591" s="42"/>
      <c r="AB591" s="42"/>
      <c r="AC591" s="42"/>
      <c r="AD591" s="42"/>
      <c r="AE591" s="42"/>
      <c r="AT591" s="20" t="s">
        <v>223</v>
      </c>
      <c r="AU591" s="20" t="s">
        <v>85</v>
      </c>
    </row>
    <row r="592" s="12" customFormat="1" ht="22.8" customHeight="1">
      <c r="A592" s="12"/>
      <c r="B592" s="200"/>
      <c r="C592" s="201"/>
      <c r="D592" s="202" t="s">
        <v>75</v>
      </c>
      <c r="E592" s="214" t="s">
        <v>2032</v>
      </c>
      <c r="F592" s="214" t="s">
        <v>2033</v>
      </c>
      <c r="G592" s="201"/>
      <c r="H592" s="201"/>
      <c r="I592" s="204"/>
      <c r="J592" s="215">
        <f>BK592</f>
        <v>0</v>
      </c>
      <c r="K592" s="201"/>
      <c r="L592" s="206"/>
      <c r="M592" s="207"/>
      <c r="N592" s="208"/>
      <c r="O592" s="208"/>
      <c r="P592" s="209">
        <f>SUM(P593:P599)</f>
        <v>0</v>
      </c>
      <c r="Q592" s="208"/>
      <c r="R592" s="209">
        <f>SUM(R593:R599)</f>
        <v>0.45451799999999998</v>
      </c>
      <c r="S592" s="208"/>
      <c r="T592" s="210">
        <f>SUM(T593:T599)</f>
        <v>0</v>
      </c>
      <c r="U592" s="12"/>
      <c r="V592" s="12"/>
      <c r="W592" s="12"/>
      <c r="X592" s="12"/>
      <c r="Y592" s="12"/>
      <c r="Z592" s="12"/>
      <c r="AA592" s="12"/>
      <c r="AB592" s="12"/>
      <c r="AC592" s="12"/>
      <c r="AD592" s="12"/>
      <c r="AE592" s="12"/>
      <c r="AR592" s="211" t="s">
        <v>85</v>
      </c>
      <c r="AT592" s="212" t="s">
        <v>75</v>
      </c>
      <c r="AU592" s="212" t="s">
        <v>83</v>
      </c>
      <c r="AY592" s="211" t="s">
        <v>214</v>
      </c>
      <c r="BK592" s="213">
        <f>SUM(BK593:BK599)</f>
        <v>0</v>
      </c>
    </row>
    <row r="593" s="2" customFormat="1" ht="33" customHeight="1">
      <c r="A593" s="42"/>
      <c r="B593" s="43"/>
      <c r="C593" s="216" t="s">
        <v>667</v>
      </c>
      <c r="D593" s="216" t="s">
        <v>217</v>
      </c>
      <c r="E593" s="217" t="s">
        <v>2034</v>
      </c>
      <c r="F593" s="218" t="s">
        <v>2035</v>
      </c>
      <c r="G593" s="219" t="s">
        <v>280</v>
      </c>
      <c r="H593" s="220">
        <v>45</v>
      </c>
      <c r="I593" s="221"/>
      <c r="J593" s="222">
        <f>ROUND(I593*H593,2)</f>
        <v>0</v>
      </c>
      <c r="K593" s="218" t="s">
        <v>221</v>
      </c>
      <c r="L593" s="48"/>
      <c r="M593" s="223" t="s">
        <v>32</v>
      </c>
      <c r="N593" s="224" t="s">
        <v>47</v>
      </c>
      <c r="O593" s="88"/>
      <c r="P593" s="225">
        <f>O593*H593</f>
        <v>0</v>
      </c>
      <c r="Q593" s="225">
        <v>0.002</v>
      </c>
      <c r="R593" s="225">
        <f>Q593*H593</f>
        <v>0.089999999999999997</v>
      </c>
      <c r="S593" s="225">
        <v>0</v>
      </c>
      <c r="T593" s="226">
        <f>S593*H593</f>
        <v>0</v>
      </c>
      <c r="U593" s="42"/>
      <c r="V593" s="42"/>
      <c r="W593" s="42"/>
      <c r="X593" s="42"/>
      <c r="Y593" s="42"/>
      <c r="Z593" s="42"/>
      <c r="AA593" s="42"/>
      <c r="AB593" s="42"/>
      <c r="AC593" s="42"/>
      <c r="AD593" s="42"/>
      <c r="AE593" s="42"/>
      <c r="AR593" s="227" t="s">
        <v>334</v>
      </c>
      <c r="AT593" s="227" t="s">
        <v>217</v>
      </c>
      <c r="AU593" s="227" t="s">
        <v>85</v>
      </c>
      <c r="AY593" s="20" t="s">
        <v>214</v>
      </c>
      <c r="BE593" s="228">
        <f>IF(N593="základní",J593,0)</f>
        <v>0</v>
      </c>
      <c r="BF593" s="228">
        <f>IF(N593="snížená",J593,0)</f>
        <v>0</v>
      </c>
      <c r="BG593" s="228">
        <f>IF(N593="zákl. přenesená",J593,0)</f>
        <v>0</v>
      </c>
      <c r="BH593" s="228">
        <f>IF(N593="sníž. přenesená",J593,0)</f>
        <v>0</v>
      </c>
      <c r="BI593" s="228">
        <f>IF(N593="nulová",J593,0)</f>
        <v>0</v>
      </c>
      <c r="BJ593" s="20" t="s">
        <v>83</v>
      </c>
      <c r="BK593" s="228">
        <f>ROUND(I593*H593,2)</f>
        <v>0</v>
      </c>
      <c r="BL593" s="20" t="s">
        <v>334</v>
      </c>
      <c r="BM593" s="227" t="s">
        <v>2036</v>
      </c>
    </row>
    <row r="594" s="2" customFormat="1">
      <c r="A594" s="42"/>
      <c r="B594" s="43"/>
      <c r="C594" s="44"/>
      <c r="D594" s="229" t="s">
        <v>223</v>
      </c>
      <c r="E594" s="44"/>
      <c r="F594" s="230" t="s">
        <v>2037</v>
      </c>
      <c r="G594" s="44"/>
      <c r="H594" s="44"/>
      <c r="I594" s="231"/>
      <c r="J594" s="44"/>
      <c r="K594" s="44"/>
      <c r="L594" s="48"/>
      <c r="M594" s="232"/>
      <c r="N594" s="233"/>
      <c r="O594" s="88"/>
      <c r="P594" s="88"/>
      <c r="Q594" s="88"/>
      <c r="R594" s="88"/>
      <c r="S594" s="88"/>
      <c r="T594" s="89"/>
      <c r="U594" s="42"/>
      <c r="V594" s="42"/>
      <c r="W594" s="42"/>
      <c r="X594" s="42"/>
      <c r="Y594" s="42"/>
      <c r="Z594" s="42"/>
      <c r="AA594" s="42"/>
      <c r="AB594" s="42"/>
      <c r="AC594" s="42"/>
      <c r="AD594" s="42"/>
      <c r="AE594" s="42"/>
      <c r="AT594" s="20" t="s">
        <v>223</v>
      </c>
      <c r="AU594" s="20" t="s">
        <v>85</v>
      </c>
    </row>
    <row r="595" s="14" customFormat="1">
      <c r="A595" s="14"/>
      <c r="B595" s="245"/>
      <c r="C595" s="246"/>
      <c r="D595" s="236" t="s">
        <v>225</v>
      </c>
      <c r="E595" s="247" t="s">
        <v>32</v>
      </c>
      <c r="F595" s="248" t="s">
        <v>2038</v>
      </c>
      <c r="G595" s="246"/>
      <c r="H595" s="249">
        <v>45</v>
      </c>
      <c r="I595" s="250"/>
      <c r="J595" s="246"/>
      <c r="K595" s="246"/>
      <c r="L595" s="251"/>
      <c r="M595" s="252"/>
      <c r="N595" s="253"/>
      <c r="O595" s="253"/>
      <c r="P595" s="253"/>
      <c r="Q595" s="253"/>
      <c r="R595" s="253"/>
      <c r="S595" s="253"/>
      <c r="T595" s="254"/>
      <c r="U595" s="14"/>
      <c r="V595" s="14"/>
      <c r="W595" s="14"/>
      <c r="X595" s="14"/>
      <c r="Y595" s="14"/>
      <c r="Z595" s="14"/>
      <c r="AA595" s="14"/>
      <c r="AB595" s="14"/>
      <c r="AC595" s="14"/>
      <c r="AD595" s="14"/>
      <c r="AE595" s="14"/>
      <c r="AT595" s="255" t="s">
        <v>225</v>
      </c>
      <c r="AU595" s="255" t="s">
        <v>85</v>
      </c>
      <c r="AV595" s="14" t="s">
        <v>85</v>
      </c>
      <c r="AW595" s="14" t="s">
        <v>38</v>
      </c>
      <c r="AX595" s="14" t="s">
        <v>83</v>
      </c>
      <c r="AY595" s="255" t="s">
        <v>214</v>
      </c>
    </row>
    <row r="596" s="2" customFormat="1" ht="24.15" customHeight="1">
      <c r="A596" s="42"/>
      <c r="B596" s="43"/>
      <c r="C596" s="268" t="s">
        <v>672</v>
      </c>
      <c r="D596" s="268" t="s">
        <v>302</v>
      </c>
      <c r="E596" s="269" t="s">
        <v>2039</v>
      </c>
      <c r="F596" s="270" t="s">
        <v>2040</v>
      </c>
      <c r="G596" s="271" t="s">
        <v>230</v>
      </c>
      <c r="H596" s="272">
        <v>19.800000000000001</v>
      </c>
      <c r="I596" s="273"/>
      <c r="J596" s="274">
        <f>ROUND(I596*H596,2)</f>
        <v>0</v>
      </c>
      <c r="K596" s="270" t="s">
        <v>221</v>
      </c>
      <c r="L596" s="275"/>
      <c r="M596" s="276" t="s">
        <v>32</v>
      </c>
      <c r="N596" s="277" t="s">
        <v>47</v>
      </c>
      <c r="O596" s="88"/>
      <c r="P596" s="225">
        <f>O596*H596</f>
        <v>0</v>
      </c>
      <c r="Q596" s="225">
        <v>0.018409999999999999</v>
      </c>
      <c r="R596" s="225">
        <f>Q596*H596</f>
        <v>0.36451800000000001</v>
      </c>
      <c r="S596" s="225">
        <v>0</v>
      </c>
      <c r="T596" s="226">
        <f>S596*H596</f>
        <v>0</v>
      </c>
      <c r="U596" s="42"/>
      <c r="V596" s="42"/>
      <c r="W596" s="42"/>
      <c r="X596" s="42"/>
      <c r="Y596" s="42"/>
      <c r="Z596" s="42"/>
      <c r="AA596" s="42"/>
      <c r="AB596" s="42"/>
      <c r="AC596" s="42"/>
      <c r="AD596" s="42"/>
      <c r="AE596" s="42"/>
      <c r="AR596" s="227" t="s">
        <v>426</v>
      </c>
      <c r="AT596" s="227" t="s">
        <v>302</v>
      </c>
      <c r="AU596" s="227" t="s">
        <v>85</v>
      </c>
      <c r="AY596" s="20" t="s">
        <v>214</v>
      </c>
      <c r="BE596" s="228">
        <f>IF(N596="základní",J596,0)</f>
        <v>0</v>
      </c>
      <c r="BF596" s="228">
        <f>IF(N596="snížená",J596,0)</f>
        <v>0</v>
      </c>
      <c r="BG596" s="228">
        <f>IF(N596="zákl. přenesená",J596,0)</f>
        <v>0</v>
      </c>
      <c r="BH596" s="228">
        <f>IF(N596="sníž. přenesená",J596,0)</f>
        <v>0</v>
      </c>
      <c r="BI596" s="228">
        <f>IF(N596="nulová",J596,0)</f>
        <v>0</v>
      </c>
      <c r="BJ596" s="20" t="s">
        <v>83</v>
      </c>
      <c r="BK596" s="228">
        <f>ROUND(I596*H596,2)</f>
        <v>0</v>
      </c>
      <c r="BL596" s="20" t="s">
        <v>334</v>
      </c>
      <c r="BM596" s="227" t="s">
        <v>2041</v>
      </c>
    </row>
    <row r="597" s="14" customFormat="1">
      <c r="A597" s="14"/>
      <c r="B597" s="245"/>
      <c r="C597" s="246"/>
      <c r="D597" s="236" t="s">
        <v>225</v>
      </c>
      <c r="E597" s="246"/>
      <c r="F597" s="248" t="s">
        <v>2042</v>
      </c>
      <c r="G597" s="246"/>
      <c r="H597" s="249">
        <v>19.800000000000001</v>
      </c>
      <c r="I597" s="250"/>
      <c r="J597" s="246"/>
      <c r="K597" s="246"/>
      <c r="L597" s="251"/>
      <c r="M597" s="252"/>
      <c r="N597" s="253"/>
      <c r="O597" s="253"/>
      <c r="P597" s="253"/>
      <c r="Q597" s="253"/>
      <c r="R597" s="253"/>
      <c r="S597" s="253"/>
      <c r="T597" s="254"/>
      <c r="U597" s="14"/>
      <c r="V597" s="14"/>
      <c r="W597" s="14"/>
      <c r="X597" s="14"/>
      <c r="Y597" s="14"/>
      <c r="Z597" s="14"/>
      <c r="AA597" s="14"/>
      <c r="AB597" s="14"/>
      <c r="AC597" s="14"/>
      <c r="AD597" s="14"/>
      <c r="AE597" s="14"/>
      <c r="AT597" s="255" t="s">
        <v>225</v>
      </c>
      <c r="AU597" s="255" t="s">
        <v>85</v>
      </c>
      <c r="AV597" s="14" t="s">
        <v>85</v>
      </c>
      <c r="AW597" s="14" t="s">
        <v>4</v>
      </c>
      <c r="AX597" s="14" t="s">
        <v>83</v>
      </c>
      <c r="AY597" s="255" t="s">
        <v>214</v>
      </c>
    </row>
    <row r="598" s="2" customFormat="1" ht="49.05" customHeight="1">
      <c r="A598" s="42"/>
      <c r="B598" s="43"/>
      <c r="C598" s="216" t="s">
        <v>678</v>
      </c>
      <c r="D598" s="216" t="s">
        <v>217</v>
      </c>
      <c r="E598" s="217" t="s">
        <v>2043</v>
      </c>
      <c r="F598" s="218" t="s">
        <v>2044</v>
      </c>
      <c r="G598" s="219" t="s">
        <v>241</v>
      </c>
      <c r="H598" s="220">
        <v>0.45500000000000002</v>
      </c>
      <c r="I598" s="221"/>
      <c r="J598" s="222">
        <f>ROUND(I598*H598,2)</f>
        <v>0</v>
      </c>
      <c r="K598" s="218" t="s">
        <v>221</v>
      </c>
      <c r="L598" s="48"/>
      <c r="M598" s="223" t="s">
        <v>32</v>
      </c>
      <c r="N598" s="224" t="s">
        <v>47</v>
      </c>
      <c r="O598" s="88"/>
      <c r="P598" s="225">
        <f>O598*H598</f>
        <v>0</v>
      </c>
      <c r="Q598" s="225">
        <v>0</v>
      </c>
      <c r="R598" s="225">
        <f>Q598*H598</f>
        <v>0</v>
      </c>
      <c r="S598" s="225">
        <v>0</v>
      </c>
      <c r="T598" s="226">
        <f>S598*H598</f>
        <v>0</v>
      </c>
      <c r="U598" s="42"/>
      <c r="V598" s="42"/>
      <c r="W598" s="42"/>
      <c r="X598" s="42"/>
      <c r="Y598" s="42"/>
      <c r="Z598" s="42"/>
      <c r="AA598" s="42"/>
      <c r="AB598" s="42"/>
      <c r="AC598" s="42"/>
      <c r="AD598" s="42"/>
      <c r="AE598" s="42"/>
      <c r="AR598" s="227" t="s">
        <v>334</v>
      </c>
      <c r="AT598" s="227" t="s">
        <v>217</v>
      </c>
      <c r="AU598" s="227" t="s">
        <v>85</v>
      </c>
      <c r="AY598" s="20" t="s">
        <v>214</v>
      </c>
      <c r="BE598" s="228">
        <f>IF(N598="základní",J598,0)</f>
        <v>0</v>
      </c>
      <c r="BF598" s="228">
        <f>IF(N598="snížená",J598,0)</f>
        <v>0</v>
      </c>
      <c r="BG598" s="228">
        <f>IF(N598="zákl. přenesená",J598,0)</f>
        <v>0</v>
      </c>
      <c r="BH598" s="228">
        <f>IF(N598="sníž. přenesená",J598,0)</f>
        <v>0</v>
      </c>
      <c r="BI598" s="228">
        <f>IF(N598="nulová",J598,0)</f>
        <v>0</v>
      </c>
      <c r="BJ598" s="20" t="s">
        <v>83</v>
      </c>
      <c r="BK598" s="228">
        <f>ROUND(I598*H598,2)</f>
        <v>0</v>
      </c>
      <c r="BL598" s="20" t="s">
        <v>334</v>
      </c>
      <c r="BM598" s="227" t="s">
        <v>2045</v>
      </c>
    </row>
    <row r="599" s="2" customFormat="1">
      <c r="A599" s="42"/>
      <c r="B599" s="43"/>
      <c r="C599" s="44"/>
      <c r="D599" s="229" t="s">
        <v>223</v>
      </c>
      <c r="E599" s="44"/>
      <c r="F599" s="230" t="s">
        <v>2046</v>
      </c>
      <c r="G599" s="44"/>
      <c r="H599" s="44"/>
      <c r="I599" s="231"/>
      <c r="J599" s="44"/>
      <c r="K599" s="44"/>
      <c r="L599" s="48"/>
      <c r="M599" s="232"/>
      <c r="N599" s="233"/>
      <c r="O599" s="88"/>
      <c r="P599" s="88"/>
      <c r="Q599" s="88"/>
      <c r="R599" s="88"/>
      <c r="S599" s="88"/>
      <c r="T599" s="89"/>
      <c r="U599" s="42"/>
      <c r="V599" s="42"/>
      <c r="W599" s="42"/>
      <c r="X599" s="42"/>
      <c r="Y599" s="42"/>
      <c r="Z599" s="42"/>
      <c r="AA599" s="42"/>
      <c r="AB599" s="42"/>
      <c r="AC599" s="42"/>
      <c r="AD599" s="42"/>
      <c r="AE599" s="42"/>
      <c r="AT599" s="20" t="s">
        <v>223</v>
      </c>
      <c r="AU599" s="20" t="s">
        <v>85</v>
      </c>
    </row>
    <row r="600" s="12" customFormat="1" ht="22.8" customHeight="1">
      <c r="A600" s="12"/>
      <c r="B600" s="200"/>
      <c r="C600" s="201"/>
      <c r="D600" s="202" t="s">
        <v>75</v>
      </c>
      <c r="E600" s="214" t="s">
        <v>803</v>
      </c>
      <c r="F600" s="214" t="s">
        <v>804</v>
      </c>
      <c r="G600" s="201"/>
      <c r="H600" s="201"/>
      <c r="I600" s="204"/>
      <c r="J600" s="215">
        <f>BK600</f>
        <v>0</v>
      </c>
      <c r="K600" s="201"/>
      <c r="L600" s="206"/>
      <c r="M600" s="207"/>
      <c r="N600" s="208"/>
      <c r="O600" s="208"/>
      <c r="P600" s="209">
        <f>SUM(P601:P643)</f>
        <v>0</v>
      </c>
      <c r="Q600" s="208"/>
      <c r="R600" s="209">
        <f>SUM(R601:R643)</f>
        <v>0.51093149999999998</v>
      </c>
      <c r="S600" s="208"/>
      <c r="T600" s="210">
        <f>SUM(T601:T643)</f>
        <v>0</v>
      </c>
      <c r="U600" s="12"/>
      <c r="V600" s="12"/>
      <c r="W600" s="12"/>
      <c r="X600" s="12"/>
      <c r="Y600" s="12"/>
      <c r="Z600" s="12"/>
      <c r="AA600" s="12"/>
      <c r="AB600" s="12"/>
      <c r="AC600" s="12"/>
      <c r="AD600" s="12"/>
      <c r="AE600" s="12"/>
      <c r="AR600" s="211" t="s">
        <v>85</v>
      </c>
      <c r="AT600" s="212" t="s">
        <v>75</v>
      </c>
      <c r="AU600" s="212" t="s">
        <v>83</v>
      </c>
      <c r="AY600" s="211" t="s">
        <v>214</v>
      </c>
      <c r="BK600" s="213">
        <f>SUM(BK601:BK643)</f>
        <v>0</v>
      </c>
    </row>
    <row r="601" s="2" customFormat="1" ht="37.8" customHeight="1">
      <c r="A601" s="42"/>
      <c r="B601" s="43"/>
      <c r="C601" s="216" t="s">
        <v>685</v>
      </c>
      <c r="D601" s="216" t="s">
        <v>217</v>
      </c>
      <c r="E601" s="217" t="s">
        <v>2047</v>
      </c>
      <c r="F601" s="218" t="s">
        <v>2048</v>
      </c>
      <c r="G601" s="219" t="s">
        <v>230</v>
      </c>
      <c r="H601" s="220">
        <v>496.05000000000001</v>
      </c>
      <c r="I601" s="221"/>
      <c r="J601" s="222">
        <f>ROUND(I601*H601,2)</f>
        <v>0</v>
      </c>
      <c r="K601" s="218" t="s">
        <v>221</v>
      </c>
      <c r="L601" s="48"/>
      <c r="M601" s="223" t="s">
        <v>32</v>
      </c>
      <c r="N601" s="224" t="s">
        <v>47</v>
      </c>
      <c r="O601" s="88"/>
      <c r="P601" s="225">
        <f>O601*H601</f>
        <v>0</v>
      </c>
      <c r="Q601" s="225">
        <v>2.0000000000000002E-05</v>
      </c>
      <c r="R601" s="225">
        <f>Q601*H601</f>
        <v>0.009921000000000001</v>
      </c>
      <c r="S601" s="225">
        <v>0</v>
      </c>
      <c r="T601" s="226">
        <f>S601*H601</f>
        <v>0</v>
      </c>
      <c r="U601" s="42"/>
      <c r="V601" s="42"/>
      <c r="W601" s="42"/>
      <c r="X601" s="42"/>
      <c r="Y601" s="42"/>
      <c r="Z601" s="42"/>
      <c r="AA601" s="42"/>
      <c r="AB601" s="42"/>
      <c r="AC601" s="42"/>
      <c r="AD601" s="42"/>
      <c r="AE601" s="42"/>
      <c r="AR601" s="227" t="s">
        <v>334</v>
      </c>
      <c r="AT601" s="227" t="s">
        <v>217</v>
      </c>
      <c r="AU601" s="227" t="s">
        <v>85</v>
      </c>
      <c r="AY601" s="20" t="s">
        <v>214</v>
      </c>
      <c r="BE601" s="228">
        <f>IF(N601="základní",J601,0)</f>
        <v>0</v>
      </c>
      <c r="BF601" s="228">
        <f>IF(N601="snížená",J601,0)</f>
        <v>0</v>
      </c>
      <c r="BG601" s="228">
        <f>IF(N601="zákl. přenesená",J601,0)</f>
        <v>0</v>
      </c>
      <c r="BH601" s="228">
        <f>IF(N601="sníž. přenesená",J601,0)</f>
        <v>0</v>
      </c>
      <c r="BI601" s="228">
        <f>IF(N601="nulová",J601,0)</f>
        <v>0</v>
      </c>
      <c r="BJ601" s="20" t="s">
        <v>83</v>
      </c>
      <c r="BK601" s="228">
        <f>ROUND(I601*H601,2)</f>
        <v>0</v>
      </c>
      <c r="BL601" s="20" t="s">
        <v>334</v>
      </c>
      <c r="BM601" s="227" t="s">
        <v>2049</v>
      </c>
    </row>
    <row r="602" s="2" customFormat="1">
      <c r="A602" s="42"/>
      <c r="B602" s="43"/>
      <c r="C602" s="44"/>
      <c r="D602" s="229" t="s">
        <v>223</v>
      </c>
      <c r="E602" s="44"/>
      <c r="F602" s="230" t="s">
        <v>2050</v>
      </c>
      <c r="G602" s="44"/>
      <c r="H602" s="44"/>
      <c r="I602" s="231"/>
      <c r="J602" s="44"/>
      <c r="K602" s="44"/>
      <c r="L602" s="48"/>
      <c r="M602" s="232"/>
      <c r="N602" s="233"/>
      <c r="O602" s="88"/>
      <c r="P602" s="88"/>
      <c r="Q602" s="88"/>
      <c r="R602" s="88"/>
      <c r="S602" s="88"/>
      <c r="T602" s="89"/>
      <c r="U602" s="42"/>
      <c r="V602" s="42"/>
      <c r="W602" s="42"/>
      <c r="X602" s="42"/>
      <c r="Y602" s="42"/>
      <c r="Z602" s="42"/>
      <c r="AA602" s="42"/>
      <c r="AB602" s="42"/>
      <c r="AC602" s="42"/>
      <c r="AD602" s="42"/>
      <c r="AE602" s="42"/>
      <c r="AT602" s="20" t="s">
        <v>223</v>
      </c>
      <c r="AU602" s="20" t="s">
        <v>85</v>
      </c>
    </row>
    <row r="603" s="2" customFormat="1" ht="37.8" customHeight="1">
      <c r="A603" s="42"/>
      <c r="B603" s="43"/>
      <c r="C603" s="216" t="s">
        <v>690</v>
      </c>
      <c r="D603" s="216" t="s">
        <v>217</v>
      </c>
      <c r="E603" s="217" t="s">
        <v>2051</v>
      </c>
      <c r="F603" s="218" t="s">
        <v>2052</v>
      </c>
      <c r="G603" s="219" t="s">
        <v>230</v>
      </c>
      <c r="H603" s="220">
        <v>496.05000000000001</v>
      </c>
      <c r="I603" s="221"/>
      <c r="J603" s="222">
        <f>ROUND(I603*H603,2)</f>
        <v>0</v>
      </c>
      <c r="K603" s="218" t="s">
        <v>221</v>
      </c>
      <c r="L603" s="48"/>
      <c r="M603" s="223" t="s">
        <v>32</v>
      </c>
      <c r="N603" s="224" t="s">
        <v>47</v>
      </c>
      <c r="O603" s="88"/>
      <c r="P603" s="225">
        <f>O603*H603</f>
        <v>0</v>
      </c>
      <c r="Q603" s="225">
        <v>2.0000000000000002E-05</v>
      </c>
      <c r="R603" s="225">
        <f>Q603*H603</f>
        <v>0.009921000000000001</v>
      </c>
      <c r="S603" s="225">
        <v>0</v>
      </c>
      <c r="T603" s="226">
        <f>S603*H603</f>
        <v>0</v>
      </c>
      <c r="U603" s="42"/>
      <c r="V603" s="42"/>
      <c r="W603" s="42"/>
      <c r="X603" s="42"/>
      <c r="Y603" s="42"/>
      <c r="Z603" s="42"/>
      <c r="AA603" s="42"/>
      <c r="AB603" s="42"/>
      <c r="AC603" s="42"/>
      <c r="AD603" s="42"/>
      <c r="AE603" s="42"/>
      <c r="AR603" s="227" t="s">
        <v>334</v>
      </c>
      <c r="AT603" s="227" t="s">
        <v>217</v>
      </c>
      <c r="AU603" s="227" t="s">
        <v>85</v>
      </c>
      <c r="AY603" s="20" t="s">
        <v>214</v>
      </c>
      <c r="BE603" s="228">
        <f>IF(N603="základní",J603,0)</f>
        <v>0</v>
      </c>
      <c r="BF603" s="228">
        <f>IF(N603="snížená",J603,0)</f>
        <v>0</v>
      </c>
      <c r="BG603" s="228">
        <f>IF(N603="zákl. přenesená",J603,0)</f>
        <v>0</v>
      </c>
      <c r="BH603" s="228">
        <f>IF(N603="sníž. přenesená",J603,0)</f>
        <v>0</v>
      </c>
      <c r="BI603" s="228">
        <f>IF(N603="nulová",J603,0)</f>
        <v>0</v>
      </c>
      <c r="BJ603" s="20" t="s">
        <v>83</v>
      </c>
      <c r="BK603" s="228">
        <f>ROUND(I603*H603,2)</f>
        <v>0</v>
      </c>
      <c r="BL603" s="20" t="s">
        <v>334</v>
      </c>
      <c r="BM603" s="227" t="s">
        <v>2053</v>
      </c>
    </row>
    <row r="604" s="2" customFormat="1">
      <c r="A604" s="42"/>
      <c r="B604" s="43"/>
      <c r="C604" s="44"/>
      <c r="D604" s="229" t="s">
        <v>223</v>
      </c>
      <c r="E604" s="44"/>
      <c r="F604" s="230" t="s">
        <v>2054</v>
      </c>
      <c r="G604" s="44"/>
      <c r="H604" s="44"/>
      <c r="I604" s="231"/>
      <c r="J604" s="44"/>
      <c r="K604" s="44"/>
      <c r="L604" s="48"/>
      <c r="M604" s="232"/>
      <c r="N604" s="233"/>
      <c r="O604" s="88"/>
      <c r="P604" s="88"/>
      <c r="Q604" s="88"/>
      <c r="R604" s="88"/>
      <c r="S604" s="88"/>
      <c r="T604" s="89"/>
      <c r="U604" s="42"/>
      <c r="V604" s="42"/>
      <c r="W604" s="42"/>
      <c r="X604" s="42"/>
      <c r="Y604" s="42"/>
      <c r="Z604" s="42"/>
      <c r="AA604" s="42"/>
      <c r="AB604" s="42"/>
      <c r="AC604" s="42"/>
      <c r="AD604" s="42"/>
      <c r="AE604" s="42"/>
      <c r="AT604" s="20" t="s">
        <v>223</v>
      </c>
      <c r="AU604" s="20" t="s">
        <v>85</v>
      </c>
    </row>
    <row r="605" s="2" customFormat="1" ht="24.15" customHeight="1">
      <c r="A605" s="42"/>
      <c r="B605" s="43"/>
      <c r="C605" s="216" t="s">
        <v>695</v>
      </c>
      <c r="D605" s="216" t="s">
        <v>217</v>
      </c>
      <c r="E605" s="217" t="s">
        <v>2055</v>
      </c>
      <c r="F605" s="218" t="s">
        <v>2056</v>
      </c>
      <c r="G605" s="219" t="s">
        <v>230</v>
      </c>
      <c r="H605" s="220">
        <v>496.05000000000001</v>
      </c>
      <c r="I605" s="221"/>
      <c r="J605" s="222">
        <f>ROUND(I605*H605,2)</f>
        <v>0</v>
      </c>
      <c r="K605" s="218" t="s">
        <v>221</v>
      </c>
      <c r="L605" s="48"/>
      <c r="M605" s="223" t="s">
        <v>32</v>
      </c>
      <c r="N605" s="224" t="s">
        <v>47</v>
      </c>
      <c r="O605" s="88"/>
      <c r="P605" s="225">
        <f>O605*H605</f>
        <v>0</v>
      </c>
      <c r="Q605" s="225">
        <v>0</v>
      </c>
      <c r="R605" s="225">
        <f>Q605*H605</f>
        <v>0</v>
      </c>
      <c r="S605" s="225">
        <v>0</v>
      </c>
      <c r="T605" s="226">
        <f>S605*H605</f>
        <v>0</v>
      </c>
      <c r="U605" s="42"/>
      <c r="V605" s="42"/>
      <c r="W605" s="42"/>
      <c r="X605" s="42"/>
      <c r="Y605" s="42"/>
      <c r="Z605" s="42"/>
      <c r="AA605" s="42"/>
      <c r="AB605" s="42"/>
      <c r="AC605" s="42"/>
      <c r="AD605" s="42"/>
      <c r="AE605" s="42"/>
      <c r="AR605" s="227" t="s">
        <v>334</v>
      </c>
      <c r="AT605" s="227" t="s">
        <v>217</v>
      </c>
      <c r="AU605" s="227" t="s">
        <v>85</v>
      </c>
      <c r="AY605" s="20" t="s">
        <v>214</v>
      </c>
      <c r="BE605" s="228">
        <f>IF(N605="základní",J605,0)</f>
        <v>0</v>
      </c>
      <c r="BF605" s="228">
        <f>IF(N605="snížená",J605,0)</f>
        <v>0</v>
      </c>
      <c r="BG605" s="228">
        <f>IF(N605="zákl. přenesená",J605,0)</f>
        <v>0</v>
      </c>
      <c r="BH605" s="228">
        <f>IF(N605="sníž. přenesená",J605,0)</f>
        <v>0</v>
      </c>
      <c r="BI605" s="228">
        <f>IF(N605="nulová",J605,0)</f>
        <v>0</v>
      </c>
      <c r="BJ605" s="20" t="s">
        <v>83</v>
      </c>
      <c r="BK605" s="228">
        <f>ROUND(I605*H605,2)</f>
        <v>0</v>
      </c>
      <c r="BL605" s="20" t="s">
        <v>334</v>
      </c>
      <c r="BM605" s="227" t="s">
        <v>2057</v>
      </c>
    </row>
    <row r="606" s="2" customFormat="1">
      <c r="A606" s="42"/>
      <c r="B606" s="43"/>
      <c r="C606" s="44"/>
      <c r="D606" s="229" t="s">
        <v>223</v>
      </c>
      <c r="E606" s="44"/>
      <c r="F606" s="230" t="s">
        <v>2058</v>
      </c>
      <c r="G606" s="44"/>
      <c r="H606" s="44"/>
      <c r="I606" s="231"/>
      <c r="J606" s="44"/>
      <c r="K606" s="44"/>
      <c r="L606" s="48"/>
      <c r="M606" s="232"/>
      <c r="N606" s="233"/>
      <c r="O606" s="88"/>
      <c r="P606" s="88"/>
      <c r="Q606" s="88"/>
      <c r="R606" s="88"/>
      <c r="S606" s="88"/>
      <c r="T606" s="89"/>
      <c r="U606" s="42"/>
      <c r="V606" s="42"/>
      <c r="W606" s="42"/>
      <c r="X606" s="42"/>
      <c r="Y606" s="42"/>
      <c r="Z606" s="42"/>
      <c r="AA606" s="42"/>
      <c r="AB606" s="42"/>
      <c r="AC606" s="42"/>
      <c r="AD606" s="42"/>
      <c r="AE606" s="42"/>
      <c r="AT606" s="20" t="s">
        <v>223</v>
      </c>
      <c r="AU606" s="20" t="s">
        <v>85</v>
      </c>
    </row>
    <row r="607" s="13" customFormat="1">
      <c r="A607" s="13"/>
      <c r="B607" s="234"/>
      <c r="C607" s="235"/>
      <c r="D607" s="236" t="s">
        <v>225</v>
      </c>
      <c r="E607" s="237" t="s">
        <v>32</v>
      </c>
      <c r="F607" s="238" t="s">
        <v>1824</v>
      </c>
      <c r="G607" s="235"/>
      <c r="H607" s="237" t="s">
        <v>32</v>
      </c>
      <c r="I607" s="239"/>
      <c r="J607" s="235"/>
      <c r="K607" s="235"/>
      <c r="L607" s="240"/>
      <c r="M607" s="241"/>
      <c r="N607" s="242"/>
      <c r="O607" s="242"/>
      <c r="P607" s="242"/>
      <c r="Q607" s="242"/>
      <c r="R607" s="242"/>
      <c r="S607" s="242"/>
      <c r="T607" s="243"/>
      <c r="U607" s="13"/>
      <c r="V607" s="13"/>
      <c r="W607" s="13"/>
      <c r="X607" s="13"/>
      <c r="Y607" s="13"/>
      <c r="Z607" s="13"/>
      <c r="AA607" s="13"/>
      <c r="AB607" s="13"/>
      <c r="AC607" s="13"/>
      <c r="AD607" s="13"/>
      <c r="AE607" s="13"/>
      <c r="AT607" s="244" t="s">
        <v>225</v>
      </c>
      <c r="AU607" s="244" t="s">
        <v>85</v>
      </c>
      <c r="AV607" s="13" t="s">
        <v>83</v>
      </c>
      <c r="AW607" s="13" t="s">
        <v>38</v>
      </c>
      <c r="AX607" s="13" t="s">
        <v>76</v>
      </c>
      <c r="AY607" s="244" t="s">
        <v>214</v>
      </c>
    </row>
    <row r="608" s="14" customFormat="1">
      <c r="A608" s="14"/>
      <c r="B608" s="245"/>
      <c r="C608" s="246"/>
      <c r="D608" s="236" t="s">
        <v>225</v>
      </c>
      <c r="E608" s="247" t="s">
        <v>32</v>
      </c>
      <c r="F608" s="248" t="s">
        <v>2059</v>
      </c>
      <c r="G608" s="246"/>
      <c r="H608" s="249">
        <v>28.800000000000001</v>
      </c>
      <c r="I608" s="250"/>
      <c r="J608" s="246"/>
      <c r="K608" s="246"/>
      <c r="L608" s="251"/>
      <c r="M608" s="252"/>
      <c r="N608" s="253"/>
      <c r="O608" s="253"/>
      <c r="P608" s="253"/>
      <c r="Q608" s="253"/>
      <c r="R608" s="253"/>
      <c r="S608" s="253"/>
      <c r="T608" s="254"/>
      <c r="U608" s="14"/>
      <c r="V608" s="14"/>
      <c r="W608" s="14"/>
      <c r="X608" s="14"/>
      <c r="Y608" s="14"/>
      <c r="Z608" s="14"/>
      <c r="AA608" s="14"/>
      <c r="AB608" s="14"/>
      <c r="AC608" s="14"/>
      <c r="AD608" s="14"/>
      <c r="AE608" s="14"/>
      <c r="AT608" s="255" t="s">
        <v>225</v>
      </c>
      <c r="AU608" s="255" t="s">
        <v>85</v>
      </c>
      <c r="AV608" s="14" t="s">
        <v>85</v>
      </c>
      <c r="AW608" s="14" t="s">
        <v>38</v>
      </c>
      <c r="AX608" s="14" t="s">
        <v>76</v>
      </c>
      <c r="AY608" s="255" t="s">
        <v>214</v>
      </c>
    </row>
    <row r="609" s="14" customFormat="1">
      <c r="A609" s="14"/>
      <c r="B609" s="245"/>
      <c r="C609" s="246"/>
      <c r="D609" s="236" t="s">
        <v>225</v>
      </c>
      <c r="E609" s="247" t="s">
        <v>32</v>
      </c>
      <c r="F609" s="248" t="s">
        <v>2060</v>
      </c>
      <c r="G609" s="246"/>
      <c r="H609" s="249">
        <v>27</v>
      </c>
      <c r="I609" s="250"/>
      <c r="J609" s="246"/>
      <c r="K609" s="246"/>
      <c r="L609" s="251"/>
      <c r="M609" s="252"/>
      <c r="N609" s="253"/>
      <c r="O609" s="253"/>
      <c r="P609" s="253"/>
      <c r="Q609" s="253"/>
      <c r="R609" s="253"/>
      <c r="S609" s="253"/>
      <c r="T609" s="254"/>
      <c r="U609" s="14"/>
      <c r="V609" s="14"/>
      <c r="W609" s="14"/>
      <c r="X609" s="14"/>
      <c r="Y609" s="14"/>
      <c r="Z609" s="14"/>
      <c r="AA609" s="14"/>
      <c r="AB609" s="14"/>
      <c r="AC609" s="14"/>
      <c r="AD609" s="14"/>
      <c r="AE609" s="14"/>
      <c r="AT609" s="255" t="s">
        <v>225</v>
      </c>
      <c r="AU609" s="255" t="s">
        <v>85</v>
      </c>
      <c r="AV609" s="14" t="s">
        <v>85</v>
      </c>
      <c r="AW609" s="14" t="s">
        <v>38</v>
      </c>
      <c r="AX609" s="14" t="s">
        <v>76</v>
      </c>
      <c r="AY609" s="255" t="s">
        <v>214</v>
      </c>
    </row>
    <row r="610" s="14" customFormat="1">
      <c r="A610" s="14"/>
      <c r="B610" s="245"/>
      <c r="C610" s="246"/>
      <c r="D610" s="236" t="s">
        <v>225</v>
      </c>
      <c r="E610" s="247" t="s">
        <v>32</v>
      </c>
      <c r="F610" s="248" t="s">
        <v>2061</v>
      </c>
      <c r="G610" s="246"/>
      <c r="H610" s="249">
        <v>24.75</v>
      </c>
      <c r="I610" s="250"/>
      <c r="J610" s="246"/>
      <c r="K610" s="246"/>
      <c r="L610" s="251"/>
      <c r="M610" s="252"/>
      <c r="N610" s="253"/>
      <c r="O610" s="253"/>
      <c r="P610" s="253"/>
      <c r="Q610" s="253"/>
      <c r="R610" s="253"/>
      <c r="S610" s="253"/>
      <c r="T610" s="254"/>
      <c r="U610" s="14"/>
      <c r="V610" s="14"/>
      <c r="W610" s="14"/>
      <c r="X610" s="14"/>
      <c r="Y610" s="14"/>
      <c r="Z610" s="14"/>
      <c r="AA610" s="14"/>
      <c r="AB610" s="14"/>
      <c r="AC610" s="14"/>
      <c r="AD610" s="14"/>
      <c r="AE610" s="14"/>
      <c r="AT610" s="255" t="s">
        <v>225</v>
      </c>
      <c r="AU610" s="255" t="s">
        <v>85</v>
      </c>
      <c r="AV610" s="14" t="s">
        <v>85</v>
      </c>
      <c r="AW610" s="14" t="s">
        <v>38</v>
      </c>
      <c r="AX610" s="14" t="s">
        <v>76</v>
      </c>
      <c r="AY610" s="255" t="s">
        <v>214</v>
      </c>
    </row>
    <row r="611" s="14" customFormat="1">
      <c r="A611" s="14"/>
      <c r="B611" s="245"/>
      <c r="C611" s="246"/>
      <c r="D611" s="236" t="s">
        <v>225</v>
      </c>
      <c r="E611" s="247" t="s">
        <v>32</v>
      </c>
      <c r="F611" s="248" t="s">
        <v>2062</v>
      </c>
      <c r="G611" s="246"/>
      <c r="H611" s="249">
        <v>78.079999999999998</v>
      </c>
      <c r="I611" s="250"/>
      <c r="J611" s="246"/>
      <c r="K611" s="246"/>
      <c r="L611" s="251"/>
      <c r="M611" s="252"/>
      <c r="N611" s="253"/>
      <c r="O611" s="253"/>
      <c r="P611" s="253"/>
      <c r="Q611" s="253"/>
      <c r="R611" s="253"/>
      <c r="S611" s="253"/>
      <c r="T611" s="254"/>
      <c r="U611" s="14"/>
      <c r="V611" s="14"/>
      <c r="W611" s="14"/>
      <c r="X611" s="14"/>
      <c r="Y611" s="14"/>
      <c r="Z611" s="14"/>
      <c r="AA611" s="14"/>
      <c r="AB611" s="14"/>
      <c r="AC611" s="14"/>
      <c r="AD611" s="14"/>
      <c r="AE611" s="14"/>
      <c r="AT611" s="255" t="s">
        <v>225</v>
      </c>
      <c r="AU611" s="255" t="s">
        <v>85</v>
      </c>
      <c r="AV611" s="14" t="s">
        <v>85</v>
      </c>
      <c r="AW611" s="14" t="s">
        <v>38</v>
      </c>
      <c r="AX611" s="14" t="s">
        <v>76</v>
      </c>
      <c r="AY611" s="255" t="s">
        <v>214</v>
      </c>
    </row>
    <row r="612" s="14" customFormat="1">
      <c r="A612" s="14"/>
      <c r="B612" s="245"/>
      <c r="C612" s="246"/>
      <c r="D612" s="236" t="s">
        <v>225</v>
      </c>
      <c r="E612" s="247" t="s">
        <v>32</v>
      </c>
      <c r="F612" s="248" t="s">
        <v>2063</v>
      </c>
      <c r="G612" s="246"/>
      <c r="H612" s="249">
        <v>13.68</v>
      </c>
      <c r="I612" s="250"/>
      <c r="J612" s="246"/>
      <c r="K612" s="246"/>
      <c r="L612" s="251"/>
      <c r="M612" s="252"/>
      <c r="N612" s="253"/>
      <c r="O612" s="253"/>
      <c r="P612" s="253"/>
      <c r="Q612" s="253"/>
      <c r="R612" s="253"/>
      <c r="S612" s="253"/>
      <c r="T612" s="254"/>
      <c r="U612" s="14"/>
      <c r="V612" s="14"/>
      <c r="W612" s="14"/>
      <c r="X612" s="14"/>
      <c r="Y612" s="14"/>
      <c r="Z612" s="14"/>
      <c r="AA612" s="14"/>
      <c r="AB612" s="14"/>
      <c r="AC612" s="14"/>
      <c r="AD612" s="14"/>
      <c r="AE612" s="14"/>
      <c r="AT612" s="255" t="s">
        <v>225</v>
      </c>
      <c r="AU612" s="255" t="s">
        <v>85</v>
      </c>
      <c r="AV612" s="14" t="s">
        <v>85</v>
      </c>
      <c r="AW612" s="14" t="s">
        <v>38</v>
      </c>
      <c r="AX612" s="14" t="s">
        <v>76</v>
      </c>
      <c r="AY612" s="255" t="s">
        <v>214</v>
      </c>
    </row>
    <row r="613" s="14" customFormat="1">
      <c r="A613" s="14"/>
      <c r="B613" s="245"/>
      <c r="C613" s="246"/>
      <c r="D613" s="236" t="s">
        <v>225</v>
      </c>
      <c r="E613" s="247" t="s">
        <v>32</v>
      </c>
      <c r="F613" s="248" t="s">
        <v>2064</v>
      </c>
      <c r="G613" s="246"/>
      <c r="H613" s="249">
        <v>67.099999999999994</v>
      </c>
      <c r="I613" s="250"/>
      <c r="J613" s="246"/>
      <c r="K613" s="246"/>
      <c r="L613" s="251"/>
      <c r="M613" s="252"/>
      <c r="N613" s="253"/>
      <c r="O613" s="253"/>
      <c r="P613" s="253"/>
      <c r="Q613" s="253"/>
      <c r="R613" s="253"/>
      <c r="S613" s="253"/>
      <c r="T613" s="254"/>
      <c r="U613" s="14"/>
      <c r="V613" s="14"/>
      <c r="W613" s="14"/>
      <c r="X613" s="14"/>
      <c r="Y613" s="14"/>
      <c r="Z613" s="14"/>
      <c r="AA613" s="14"/>
      <c r="AB613" s="14"/>
      <c r="AC613" s="14"/>
      <c r="AD613" s="14"/>
      <c r="AE613" s="14"/>
      <c r="AT613" s="255" t="s">
        <v>225</v>
      </c>
      <c r="AU613" s="255" t="s">
        <v>85</v>
      </c>
      <c r="AV613" s="14" t="s">
        <v>85</v>
      </c>
      <c r="AW613" s="14" t="s">
        <v>38</v>
      </c>
      <c r="AX613" s="14" t="s">
        <v>76</v>
      </c>
      <c r="AY613" s="255" t="s">
        <v>214</v>
      </c>
    </row>
    <row r="614" s="14" customFormat="1">
      <c r="A614" s="14"/>
      <c r="B614" s="245"/>
      <c r="C614" s="246"/>
      <c r="D614" s="236" t="s">
        <v>225</v>
      </c>
      <c r="E614" s="247" t="s">
        <v>32</v>
      </c>
      <c r="F614" s="248" t="s">
        <v>2065</v>
      </c>
      <c r="G614" s="246"/>
      <c r="H614" s="249">
        <v>67.099999999999994</v>
      </c>
      <c r="I614" s="250"/>
      <c r="J614" s="246"/>
      <c r="K614" s="246"/>
      <c r="L614" s="251"/>
      <c r="M614" s="252"/>
      <c r="N614" s="253"/>
      <c r="O614" s="253"/>
      <c r="P614" s="253"/>
      <c r="Q614" s="253"/>
      <c r="R614" s="253"/>
      <c r="S614" s="253"/>
      <c r="T614" s="254"/>
      <c r="U614" s="14"/>
      <c r="V614" s="14"/>
      <c r="W614" s="14"/>
      <c r="X614" s="14"/>
      <c r="Y614" s="14"/>
      <c r="Z614" s="14"/>
      <c r="AA614" s="14"/>
      <c r="AB614" s="14"/>
      <c r="AC614" s="14"/>
      <c r="AD614" s="14"/>
      <c r="AE614" s="14"/>
      <c r="AT614" s="255" t="s">
        <v>225</v>
      </c>
      <c r="AU614" s="255" t="s">
        <v>85</v>
      </c>
      <c r="AV614" s="14" t="s">
        <v>85</v>
      </c>
      <c r="AW614" s="14" t="s">
        <v>38</v>
      </c>
      <c r="AX614" s="14" t="s">
        <v>76</v>
      </c>
      <c r="AY614" s="255" t="s">
        <v>214</v>
      </c>
    </row>
    <row r="615" s="14" customFormat="1">
      <c r="A615" s="14"/>
      <c r="B615" s="245"/>
      <c r="C615" s="246"/>
      <c r="D615" s="236" t="s">
        <v>225</v>
      </c>
      <c r="E615" s="247" t="s">
        <v>32</v>
      </c>
      <c r="F615" s="248" t="s">
        <v>2066</v>
      </c>
      <c r="G615" s="246"/>
      <c r="H615" s="249">
        <v>61.560000000000002</v>
      </c>
      <c r="I615" s="250"/>
      <c r="J615" s="246"/>
      <c r="K615" s="246"/>
      <c r="L615" s="251"/>
      <c r="M615" s="252"/>
      <c r="N615" s="253"/>
      <c r="O615" s="253"/>
      <c r="P615" s="253"/>
      <c r="Q615" s="253"/>
      <c r="R615" s="253"/>
      <c r="S615" s="253"/>
      <c r="T615" s="254"/>
      <c r="U615" s="14"/>
      <c r="V615" s="14"/>
      <c r="W615" s="14"/>
      <c r="X615" s="14"/>
      <c r="Y615" s="14"/>
      <c r="Z615" s="14"/>
      <c r="AA615" s="14"/>
      <c r="AB615" s="14"/>
      <c r="AC615" s="14"/>
      <c r="AD615" s="14"/>
      <c r="AE615" s="14"/>
      <c r="AT615" s="255" t="s">
        <v>225</v>
      </c>
      <c r="AU615" s="255" t="s">
        <v>85</v>
      </c>
      <c r="AV615" s="14" t="s">
        <v>85</v>
      </c>
      <c r="AW615" s="14" t="s">
        <v>38</v>
      </c>
      <c r="AX615" s="14" t="s">
        <v>76</v>
      </c>
      <c r="AY615" s="255" t="s">
        <v>214</v>
      </c>
    </row>
    <row r="616" s="14" customFormat="1">
      <c r="A616" s="14"/>
      <c r="B616" s="245"/>
      <c r="C616" s="246"/>
      <c r="D616" s="236" t="s">
        <v>225</v>
      </c>
      <c r="E616" s="247" t="s">
        <v>32</v>
      </c>
      <c r="F616" s="248" t="s">
        <v>2067</v>
      </c>
      <c r="G616" s="246"/>
      <c r="H616" s="249">
        <v>6.6299999999999999</v>
      </c>
      <c r="I616" s="250"/>
      <c r="J616" s="246"/>
      <c r="K616" s="246"/>
      <c r="L616" s="251"/>
      <c r="M616" s="252"/>
      <c r="N616" s="253"/>
      <c r="O616" s="253"/>
      <c r="P616" s="253"/>
      <c r="Q616" s="253"/>
      <c r="R616" s="253"/>
      <c r="S616" s="253"/>
      <c r="T616" s="254"/>
      <c r="U616" s="14"/>
      <c r="V616" s="14"/>
      <c r="W616" s="14"/>
      <c r="X616" s="14"/>
      <c r="Y616" s="14"/>
      <c r="Z616" s="14"/>
      <c r="AA616" s="14"/>
      <c r="AB616" s="14"/>
      <c r="AC616" s="14"/>
      <c r="AD616" s="14"/>
      <c r="AE616" s="14"/>
      <c r="AT616" s="255" t="s">
        <v>225</v>
      </c>
      <c r="AU616" s="255" t="s">
        <v>85</v>
      </c>
      <c r="AV616" s="14" t="s">
        <v>85</v>
      </c>
      <c r="AW616" s="14" t="s">
        <v>38</v>
      </c>
      <c r="AX616" s="14" t="s">
        <v>76</v>
      </c>
      <c r="AY616" s="255" t="s">
        <v>214</v>
      </c>
    </row>
    <row r="617" s="14" customFormat="1">
      <c r="A617" s="14"/>
      <c r="B617" s="245"/>
      <c r="C617" s="246"/>
      <c r="D617" s="236" t="s">
        <v>225</v>
      </c>
      <c r="E617" s="247" t="s">
        <v>32</v>
      </c>
      <c r="F617" s="248" t="s">
        <v>2068</v>
      </c>
      <c r="G617" s="246"/>
      <c r="H617" s="249">
        <v>36.479999999999997</v>
      </c>
      <c r="I617" s="250"/>
      <c r="J617" s="246"/>
      <c r="K617" s="246"/>
      <c r="L617" s="251"/>
      <c r="M617" s="252"/>
      <c r="N617" s="253"/>
      <c r="O617" s="253"/>
      <c r="P617" s="253"/>
      <c r="Q617" s="253"/>
      <c r="R617" s="253"/>
      <c r="S617" s="253"/>
      <c r="T617" s="254"/>
      <c r="U617" s="14"/>
      <c r="V617" s="14"/>
      <c r="W617" s="14"/>
      <c r="X617" s="14"/>
      <c r="Y617" s="14"/>
      <c r="Z617" s="14"/>
      <c r="AA617" s="14"/>
      <c r="AB617" s="14"/>
      <c r="AC617" s="14"/>
      <c r="AD617" s="14"/>
      <c r="AE617" s="14"/>
      <c r="AT617" s="255" t="s">
        <v>225</v>
      </c>
      <c r="AU617" s="255" t="s">
        <v>85</v>
      </c>
      <c r="AV617" s="14" t="s">
        <v>85</v>
      </c>
      <c r="AW617" s="14" t="s">
        <v>38</v>
      </c>
      <c r="AX617" s="14" t="s">
        <v>76</v>
      </c>
      <c r="AY617" s="255" t="s">
        <v>214</v>
      </c>
    </row>
    <row r="618" s="14" customFormat="1">
      <c r="A618" s="14"/>
      <c r="B618" s="245"/>
      <c r="C618" s="246"/>
      <c r="D618" s="236" t="s">
        <v>225</v>
      </c>
      <c r="E618" s="247" t="s">
        <v>32</v>
      </c>
      <c r="F618" s="248" t="s">
        <v>2069</v>
      </c>
      <c r="G618" s="246"/>
      <c r="H618" s="249">
        <v>18.809999999999999</v>
      </c>
      <c r="I618" s="250"/>
      <c r="J618" s="246"/>
      <c r="K618" s="246"/>
      <c r="L618" s="251"/>
      <c r="M618" s="252"/>
      <c r="N618" s="253"/>
      <c r="O618" s="253"/>
      <c r="P618" s="253"/>
      <c r="Q618" s="253"/>
      <c r="R618" s="253"/>
      <c r="S618" s="253"/>
      <c r="T618" s="254"/>
      <c r="U618" s="14"/>
      <c r="V618" s="14"/>
      <c r="W618" s="14"/>
      <c r="X618" s="14"/>
      <c r="Y618" s="14"/>
      <c r="Z618" s="14"/>
      <c r="AA618" s="14"/>
      <c r="AB618" s="14"/>
      <c r="AC618" s="14"/>
      <c r="AD618" s="14"/>
      <c r="AE618" s="14"/>
      <c r="AT618" s="255" t="s">
        <v>225</v>
      </c>
      <c r="AU618" s="255" t="s">
        <v>85</v>
      </c>
      <c r="AV618" s="14" t="s">
        <v>85</v>
      </c>
      <c r="AW618" s="14" t="s">
        <v>38</v>
      </c>
      <c r="AX618" s="14" t="s">
        <v>76</v>
      </c>
      <c r="AY618" s="255" t="s">
        <v>214</v>
      </c>
    </row>
    <row r="619" s="14" customFormat="1">
      <c r="A619" s="14"/>
      <c r="B619" s="245"/>
      <c r="C619" s="246"/>
      <c r="D619" s="236" t="s">
        <v>225</v>
      </c>
      <c r="E619" s="247" t="s">
        <v>32</v>
      </c>
      <c r="F619" s="248" t="s">
        <v>2070</v>
      </c>
      <c r="G619" s="246"/>
      <c r="H619" s="249">
        <v>34.200000000000003</v>
      </c>
      <c r="I619" s="250"/>
      <c r="J619" s="246"/>
      <c r="K619" s="246"/>
      <c r="L619" s="251"/>
      <c r="M619" s="252"/>
      <c r="N619" s="253"/>
      <c r="O619" s="253"/>
      <c r="P619" s="253"/>
      <c r="Q619" s="253"/>
      <c r="R619" s="253"/>
      <c r="S619" s="253"/>
      <c r="T619" s="254"/>
      <c r="U619" s="14"/>
      <c r="V619" s="14"/>
      <c r="W619" s="14"/>
      <c r="X619" s="14"/>
      <c r="Y619" s="14"/>
      <c r="Z619" s="14"/>
      <c r="AA619" s="14"/>
      <c r="AB619" s="14"/>
      <c r="AC619" s="14"/>
      <c r="AD619" s="14"/>
      <c r="AE619" s="14"/>
      <c r="AT619" s="255" t="s">
        <v>225</v>
      </c>
      <c r="AU619" s="255" t="s">
        <v>85</v>
      </c>
      <c r="AV619" s="14" t="s">
        <v>85</v>
      </c>
      <c r="AW619" s="14" t="s">
        <v>38</v>
      </c>
      <c r="AX619" s="14" t="s">
        <v>76</v>
      </c>
      <c r="AY619" s="255" t="s">
        <v>214</v>
      </c>
    </row>
    <row r="620" s="13" customFormat="1">
      <c r="A620" s="13"/>
      <c r="B620" s="234"/>
      <c r="C620" s="235"/>
      <c r="D620" s="236" t="s">
        <v>225</v>
      </c>
      <c r="E620" s="237" t="s">
        <v>32</v>
      </c>
      <c r="F620" s="238" t="s">
        <v>2071</v>
      </c>
      <c r="G620" s="235"/>
      <c r="H620" s="237" t="s">
        <v>32</v>
      </c>
      <c r="I620" s="239"/>
      <c r="J620" s="235"/>
      <c r="K620" s="235"/>
      <c r="L620" s="240"/>
      <c r="M620" s="241"/>
      <c r="N620" s="242"/>
      <c r="O620" s="242"/>
      <c r="P620" s="242"/>
      <c r="Q620" s="242"/>
      <c r="R620" s="242"/>
      <c r="S620" s="242"/>
      <c r="T620" s="243"/>
      <c r="U620" s="13"/>
      <c r="V620" s="13"/>
      <c r="W620" s="13"/>
      <c r="X620" s="13"/>
      <c r="Y620" s="13"/>
      <c r="Z620" s="13"/>
      <c r="AA620" s="13"/>
      <c r="AB620" s="13"/>
      <c r="AC620" s="13"/>
      <c r="AD620" s="13"/>
      <c r="AE620" s="13"/>
      <c r="AT620" s="244" t="s">
        <v>225</v>
      </c>
      <c r="AU620" s="244" t="s">
        <v>85</v>
      </c>
      <c r="AV620" s="13" t="s">
        <v>83</v>
      </c>
      <c r="AW620" s="13" t="s">
        <v>38</v>
      </c>
      <c r="AX620" s="13" t="s">
        <v>76</v>
      </c>
      <c r="AY620" s="244" t="s">
        <v>214</v>
      </c>
    </row>
    <row r="621" s="14" customFormat="1">
      <c r="A621" s="14"/>
      <c r="B621" s="245"/>
      <c r="C621" s="246"/>
      <c r="D621" s="236" t="s">
        <v>225</v>
      </c>
      <c r="E621" s="247" t="s">
        <v>32</v>
      </c>
      <c r="F621" s="248" t="s">
        <v>2072</v>
      </c>
      <c r="G621" s="246"/>
      <c r="H621" s="249">
        <v>7.5599999999999996</v>
      </c>
      <c r="I621" s="250"/>
      <c r="J621" s="246"/>
      <c r="K621" s="246"/>
      <c r="L621" s="251"/>
      <c r="M621" s="252"/>
      <c r="N621" s="253"/>
      <c r="O621" s="253"/>
      <c r="P621" s="253"/>
      <c r="Q621" s="253"/>
      <c r="R621" s="253"/>
      <c r="S621" s="253"/>
      <c r="T621" s="254"/>
      <c r="U621" s="14"/>
      <c r="V621" s="14"/>
      <c r="W621" s="14"/>
      <c r="X621" s="14"/>
      <c r="Y621" s="14"/>
      <c r="Z621" s="14"/>
      <c r="AA621" s="14"/>
      <c r="AB621" s="14"/>
      <c r="AC621" s="14"/>
      <c r="AD621" s="14"/>
      <c r="AE621" s="14"/>
      <c r="AT621" s="255" t="s">
        <v>225</v>
      </c>
      <c r="AU621" s="255" t="s">
        <v>85</v>
      </c>
      <c r="AV621" s="14" t="s">
        <v>85</v>
      </c>
      <c r="AW621" s="14" t="s">
        <v>38</v>
      </c>
      <c r="AX621" s="14" t="s">
        <v>76</v>
      </c>
      <c r="AY621" s="255" t="s">
        <v>214</v>
      </c>
    </row>
    <row r="622" s="14" customFormat="1">
      <c r="A622" s="14"/>
      <c r="B622" s="245"/>
      <c r="C622" s="246"/>
      <c r="D622" s="236" t="s">
        <v>225</v>
      </c>
      <c r="E622" s="247" t="s">
        <v>32</v>
      </c>
      <c r="F622" s="248" t="s">
        <v>2073</v>
      </c>
      <c r="G622" s="246"/>
      <c r="H622" s="249">
        <v>11.880000000000001</v>
      </c>
      <c r="I622" s="250"/>
      <c r="J622" s="246"/>
      <c r="K622" s="246"/>
      <c r="L622" s="251"/>
      <c r="M622" s="252"/>
      <c r="N622" s="253"/>
      <c r="O622" s="253"/>
      <c r="P622" s="253"/>
      <c r="Q622" s="253"/>
      <c r="R622" s="253"/>
      <c r="S622" s="253"/>
      <c r="T622" s="254"/>
      <c r="U622" s="14"/>
      <c r="V622" s="14"/>
      <c r="W622" s="14"/>
      <c r="X622" s="14"/>
      <c r="Y622" s="14"/>
      <c r="Z622" s="14"/>
      <c r="AA622" s="14"/>
      <c r="AB622" s="14"/>
      <c r="AC622" s="14"/>
      <c r="AD622" s="14"/>
      <c r="AE622" s="14"/>
      <c r="AT622" s="255" t="s">
        <v>225</v>
      </c>
      <c r="AU622" s="255" t="s">
        <v>85</v>
      </c>
      <c r="AV622" s="14" t="s">
        <v>85</v>
      </c>
      <c r="AW622" s="14" t="s">
        <v>38</v>
      </c>
      <c r="AX622" s="14" t="s">
        <v>76</v>
      </c>
      <c r="AY622" s="255" t="s">
        <v>214</v>
      </c>
    </row>
    <row r="623" s="13" customFormat="1">
      <c r="A623" s="13"/>
      <c r="B623" s="234"/>
      <c r="C623" s="235"/>
      <c r="D623" s="236" t="s">
        <v>225</v>
      </c>
      <c r="E623" s="237" t="s">
        <v>32</v>
      </c>
      <c r="F623" s="238" t="s">
        <v>914</v>
      </c>
      <c r="G623" s="235"/>
      <c r="H623" s="237" t="s">
        <v>32</v>
      </c>
      <c r="I623" s="239"/>
      <c r="J623" s="235"/>
      <c r="K623" s="235"/>
      <c r="L623" s="240"/>
      <c r="M623" s="241"/>
      <c r="N623" s="242"/>
      <c r="O623" s="242"/>
      <c r="P623" s="242"/>
      <c r="Q623" s="242"/>
      <c r="R623" s="242"/>
      <c r="S623" s="242"/>
      <c r="T623" s="243"/>
      <c r="U623" s="13"/>
      <c r="V623" s="13"/>
      <c r="W623" s="13"/>
      <c r="X623" s="13"/>
      <c r="Y623" s="13"/>
      <c r="Z623" s="13"/>
      <c r="AA623" s="13"/>
      <c r="AB623" s="13"/>
      <c r="AC623" s="13"/>
      <c r="AD623" s="13"/>
      <c r="AE623" s="13"/>
      <c r="AT623" s="244" t="s">
        <v>225</v>
      </c>
      <c r="AU623" s="244" t="s">
        <v>85</v>
      </c>
      <c r="AV623" s="13" t="s">
        <v>83</v>
      </c>
      <c r="AW623" s="13" t="s">
        <v>38</v>
      </c>
      <c r="AX623" s="13" t="s">
        <v>76</v>
      </c>
      <c r="AY623" s="244" t="s">
        <v>214</v>
      </c>
    </row>
    <row r="624" s="14" customFormat="1">
      <c r="A624" s="14"/>
      <c r="B624" s="245"/>
      <c r="C624" s="246"/>
      <c r="D624" s="236" t="s">
        <v>225</v>
      </c>
      <c r="E624" s="247" t="s">
        <v>32</v>
      </c>
      <c r="F624" s="248" t="s">
        <v>2074</v>
      </c>
      <c r="G624" s="246"/>
      <c r="H624" s="249">
        <v>6.4800000000000004</v>
      </c>
      <c r="I624" s="250"/>
      <c r="J624" s="246"/>
      <c r="K624" s="246"/>
      <c r="L624" s="251"/>
      <c r="M624" s="252"/>
      <c r="N624" s="253"/>
      <c r="O624" s="253"/>
      <c r="P624" s="253"/>
      <c r="Q624" s="253"/>
      <c r="R624" s="253"/>
      <c r="S624" s="253"/>
      <c r="T624" s="254"/>
      <c r="U624" s="14"/>
      <c r="V624" s="14"/>
      <c r="W624" s="14"/>
      <c r="X624" s="14"/>
      <c r="Y624" s="14"/>
      <c r="Z624" s="14"/>
      <c r="AA624" s="14"/>
      <c r="AB624" s="14"/>
      <c r="AC624" s="14"/>
      <c r="AD624" s="14"/>
      <c r="AE624" s="14"/>
      <c r="AT624" s="255" t="s">
        <v>225</v>
      </c>
      <c r="AU624" s="255" t="s">
        <v>85</v>
      </c>
      <c r="AV624" s="14" t="s">
        <v>85</v>
      </c>
      <c r="AW624" s="14" t="s">
        <v>38</v>
      </c>
      <c r="AX624" s="14" t="s">
        <v>76</v>
      </c>
      <c r="AY624" s="255" t="s">
        <v>214</v>
      </c>
    </row>
    <row r="625" s="14" customFormat="1">
      <c r="A625" s="14"/>
      <c r="B625" s="245"/>
      <c r="C625" s="246"/>
      <c r="D625" s="236" t="s">
        <v>225</v>
      </c>
      <c r="E625" s="247" t="s">
        <v>32</v>
      </c>
      <c r="F625" s="248" t="s">
        <v>2075</v>
      </c>
      <c r="G625" s="246"/>
      <c r="H625" s="249">
        <v>4.8600000000000003</v>
      </c>
      <c r="I625" s="250"/>
      <c r="J625" s="246"/>
      <c r="K625" s="246"/>
      <c r="L625" s="251"/>
      <c r="M625" s="252"/>
      <c r="N625" s="253"/>
      <c r="O625" s="253"/>
      <c r="P625" s="253"/>
      <c r="Q625" s="253"/>
      <c r="R625" s="253"/>
      <c r="S625" s="253"/>
      <c r="T625" s="254"/>
      <c r="U625" s="14"/>
      <c r="V625" s="14"/>
      <c r="W625" s="14"/>
      <c r="X625" s="14"/>
      <c r="Y625" s="14"/>
      <c r="Z625" s="14"/>
      <c r="AA625" s="14"/>
      <c r="AB625" s="14"/>
      <c r="AC625" s="14"/>
      <c r="AD625" s="14"/>
      <c r="AE625" s="14"/>
      <c r="AT625" s="255" t="s">
        <v>225</v>
      </c>
      <c r="AU625" s="255" t="s">
        <v>85</v>
      </c>
      <c r="AV625" s="14" t="s">
        <v>85</v>
      </c>
      <c r="AW625" s="14" t="s">
        <v>38</v>
      </c>
      <c r="AX625" s="14" t="s">
        <v>76</v>
      </c>
      <c r="AY625" s="255" t="s">
        <v>214</v>
      </c>
    </row>
    <row r="626" s="14" customFormat="1">
      <c r="A626" s="14"/>
      <c r="B626" s="245"/>
      <c r="C626" s="246"/>
      <c r="D626" s="236" t="s">
        <v>225</v>
      </c>
      <c r="E626" s="247" t="s">
        <v>32</v>
      </c>
      <c r="F626" s="248" t="s">
        <v>1716</v>
      </c>
      <c r="G626" s="246"/>
      <c r="H626" s="249">
        <v>1.0800000000000001</v>
      </c>
      <c r="I626" s="250"/>
      <c r="J626" s="246"/>
      <c r="K626" s="246"/>
      <c r="L626" s="251"/>
      <c r="M626" s="252"/>
      <c r="N626" s="253"/>
      <c r="O626" s="253"/>
      <c r="P626" s="253"/>
      <c r="Q626" s="253"/>
      <c r="R626" s="253"/>
      <c r="S626" s="253"/>
      <c r="T626" s="254"/>
      <c r="U626" s="14"/>
      <c r="V626" s="14"/>
      <c r="W626" s="14"/>
      <c r="X626" s="14"/>
      <c r="Y626" s="14"/>
      <c r="Z626" s="14"/>
      <c r="AA626" s="14"/>
      <c r="AB626" s="14"/>
      <c r="AC626" s="14"/>
      <c r="AD626" s="14"/>
      <c r="AE626" s="14"/>
      <c r="AT626" s="255" t="s">
        <v>225</v>
      </c>
      <c r="AU626" s="255" t="s">
        <v>85</v>
      </c>
      <c r="AV626" s="14" t="s">
        <v>85</v>
      </c>
      <c r="AW626" s="14" t="s">
        <v>38</v>
      </c>
      <c r="AX626" s="14" t="s">
        <v>76</v>
      </c>
      <c r="AY626" s="255" t="s">
        <v>214</v>
      </c>
    </row>
    <row r="627" s="15" customFormat="1">
      <c r="A627" s="15"/>
      <c r="B627" s="256"/>
      <c r="C627" s="257"/>
      <c r="D627" s="236" t="s">
        <v>225</v>
      </c>
      <c r="E627" s="258" t="s">
        <v>32</v>
      </c>
      <c r="F627" s="259" t="s">
        <v>256</v>
      </c>
      <c r="G627" s="257"/>
      <c r="H627" s="260">
        <v>496.05000000000001</v>
      </c>
      <c r="I627" s="261"/>
      <c r="J627" s="257"/>
      <c r="K627" s="257"/>
      <c r="L627" s="262"/>
      <c r="M627" s="263"/>
      <c r="N627" s="264"/>
      <c r="O627" s="264"/>
      <c r="P627" s="264"/>
      <c r="Q627" s="264"/>
      <c r="R627" s="264"/>
      <c r="S627" s="264"/>
      <c r="T627" s="265"/>
      <c r="U627" s="15"/>
      <c r="V627" s="15"/>
      <c r="W627" s="15"/>
      <c r="X627" s="15"/>
      <c r="Y627" s="15"/>
      <c r="Z627" s="15"/>
      <c r="AA627" s="15"/>
      <c r="AB627" s="15"/>
      <c r="AC627" s="15"/>
      <c r="AD627" s="15"/>
      <c r="AE627" s="15"/>
      <c r="AT627" s="266" t="s">
        <v>225</v>
      </c>
      <c r="AU627" s="266" t="s">
        <v>85</v>
      </c>
      <c r="AV627" s="15" t="s">
        <v>215</v>
      </c>
      <c r="AW627" s="15" t="s">
        <v>38</v>
      </c>
      <c r="AX627" s="15" t="s">
        <v>83</v>
      </c>
      <c r="AY627" s="266" t="s">
        <v>214</v>
      </c>
    </row>
    <row r="628" s="2" customFormat="1" ht="24.15" customHeight="1">
      <c r="A628" s="42"/>
      <c r="B628" s="43"/>
      <c r="C628" s="216" t="s">
        <v>702</v>
      </c>
      <c r="D628" s="216" t="s">
        <v>217</v>
      </c>
      <c r="E628" s="217" t="s">
        <v>2076</v>
      </c>
      <c r="F628" s="218" t="s">
        <v>2077</v>
      </c>
      <c r="G628" s="219" t="s">
        <v>230</v>
      </c>
      <c r="H628" s="220">
        <v>496.05000000000001</v>
      </c>
      <c r="I628" s="221"/>
      <c r="J628" s="222">
        <f>ROUND(I628*H628,2)</f>
        <v>0</v>
      </c>
      <c r="K628" s="218" t="s">
        <v>221</v>
      </c>
      <c r="L628" s="48"/>
      <c r="M628" s="223" t="s">
        <v>32</v>
      </c>
      <c r="N628" s="224" t="s">
        <v>47</v>
      </c>
      <c r="O628" s="88"/>
      <c r="P628" s="225">
        <f>O628*H628</f>
        <v>0</v>
      </c>
      <c r="Q628" s="225">
        <v>0.00011</v>
      </c>
      <c r="R628" s="225">
        <f>Q628*H628</f>
        <v>0.054565500000000003</v>
      </c>
      <c r="S628" s="225">
        <v>0</v>
      </c>
      <c r="T628" s="226">
        <f>S628*H628</f>
        <v>0</v>
      </c>
      <c r="U628" s="42"/>
      <c r="V628" s="42"/>
      <c r="W628" s="42"/>
      <c r="X628" s="42"/>
      <c r="Y628" s="42"/>
      <c r="Z628" s="42"/>
      <c r="AA628" s="42"/>
      <c r="AB628" s="42"/>
      <c r="AC628" s="42"/>
      <c r="AD628" s="42"/>
      <c r="AE628" s="42"/>
      <c r="AR628" s="227" t="s">
        <v>334</v>
      </c>
      <c r="AT628" s="227" t="s">
        <v>217</v>
      </c>
      <c r="AU628" s="227" t="s">
        <v>85</v>
      </c>
      <c r="AY628" s="20" t="s">
        <v>214</v>
      </c>
      <c r="BE628" s="228">
        <f>IF(N628="základní",J628,0)</f>
        <v>0</v>
      </c>
      <c r="BF628" s="228">
        <f>IF(N628="snížená",J628,0)</f>
        <v>0</v>
      </c>
      <c r="BG628" s="228">
        <f>IF(N628="zákl. přenesená",J628,0)</f>
        <v>0</v>
      </c>
      <c r="BH628" s="228">
        <f>IF(N628="sníž. přenesená",J628,0)</f>
        <v>0</v>
      </c>
      <c r="BI628" s="228">
        <f>IF(N628="nulová",J628,0)</f>
        <v>0</v>
      </c>
      <c r="BJ628" s="20" t="s">
        <v>83</v>
      </c>
      <c r="BK628" s="228">
        <f>ROUND(I628*H628,2)</f>
        <v>0</v>
      </c>
      <c r="BL628" s="20" t="s">
        <v>334</v>
      </c>
      <c r="BM628" s="227" t="s">
        <v>2078</v>
      </c>
    </row>
    <row r="629" s="2" customFormat="1">
      <c r="A629" s="42"/>
      <c r="B629" s="43"/>
      <c r="C629" s="44"/>
      <c r="D629" s="229" t="s">
        <v>223</v>
      </c>
      <c r="E629" s="44"/>
      <c r="F629" s="230" t="s">
        <v>2079</v>
      </c>
      <c r="G629" s="44"/>
      <c r="H629" s="44"/>
      <c r="I629" s="231"/>
      <c r="J629" s="44"/>
      <c r="K629" s="44"/>
      <c r="L629" s="48"/>
      <c r="M629" s="232"/>
      <c r="N629" s="233"/>
      <c r="O629" s="88"/>
      <c r="P629" s="88"/>
      <c r="Q629" s="88"/>
      <c r="R629" s="88"/>
      <c r="S629" s="88"/>
      <c r="T629" s="89"/>
      <c r="U629" s="42"/>
      <c r="V629" s="42"/>
      <c r="W629" s="42"/>
      <c r="X629" s="42"/>
      <c r="Y629" s="42"/>
      <c r="Z629" s="42"/>
      <c r="AA629" s="42"/>
      <c r="AB629" s="42"/>
      <c r="AC629" s="42"/>
      <c r="AD629" s="42"/>
      <c r="AE629" s="42"/>
      <c r="AT629" s="20" t="s">
        <v>223</v>
      </c>
      <c r="AU629" s="20" t="s">
        <v>85</v>
      </c>
    </row>
    <row r="630" s="2" customFormat="1" ht="24.15" customHeight="1">
      <c r="A630" s="42"/>
      <c r="B630" s="43"/>
      <c r="C630" s="216" t="s">
        <v>707</v>
      </c>
      <c r="D630" s="216" t="s">
        <v>217</v>
      </c>
      <c r="E630" s="217" t="s">
        <v>2080</v>
      </c>
      <c r="F630" s="218" t="s">
        <v>2081</v>
      </c>
      <c r="G630" s="219" t="s">
        <v>230</v>
      </c>
      <c r="H630" s="220">
        <v>496.05000000000001</v>
      </c>
      <c r="I630" s="221"/>
      <c r="J630" s="222">
        <f>ROUND(I630*H630,2)</f>
        <v>0</v>
      </c>
      <c r="K630" s="218" t="s">
        <v>221</v>
      </c>
      <c r="L630" s="48"/>
      <c r="M630" s="223" t="s">
        <v>32</v>
      </c>
      <c r="N630" s="224" t="s">
        <v>47</v>
      </c>
      <c r="O630" s="88"/>
      <c r="P630" s="225">
        <f>O630*H630</f>
        <v>0</v>
      </c>
      <c r="Q630" s="225">
        <v>0.00017000000000000001</v>
      </c>
      <c r="R630" s="225">
        <f>Q630*H630</f>
        <v>0.084328500000000015</v>
      </c>
      <c r="S630" s="225">
        <v>0</v>
      </c>
      <c r="T630" s="226">
        <f>S630*H630</f>
        <v>0</v>
      </c>
      <c r="U630" s="42"/>
      <c r="V630" s="42"/>
      <c r="W630" s="42"/>
      <c r="X630" s="42"/>
      <c r="Y630" s="42"/>
      <c r="Z630" s="42"/>
      <c r="AA630" s="42"/>
      <c r="AB630" s="42"/>
      <c r="AC630" s="42"/>
      <c r="AD630" s="42"/>
      <c r="AE630" s="42"/>
      <c r="AR630" s="227" t="s">
        <v>334</v>
      </c>
      <c r="AT630" s="227" t="s">
        <v>217</v>
      </c>
      <c r="AU630" s="227" t="s">
        <v>85</v>
      </c>
      <c r="AY630" s="20" t="s">
        <v>214</v>
      </c>
      <c r="BE630" s="228">
        <f>IF(N630="základní",J630,0)</f>
        <v>0</v>
      </c>
      <c r="BF630" s="228">
        <f>IF(N630="snížená",J630,0)</f>
        <v>0</v>
      </c>
      <c r="BG630" s="228">
        <f>IF(N630="zákl. přenesená",J630,0)</f>
        <v>0</v>
      </c>
      <c r="BH630" s="228">
        <f>IF(N630="sníž. přenesená",J630,0)</f>
        <v>0</v>
      </c>
      <c r="BI630" s="228">
        <f>IF(N630="nulová",J630,0)</f>
        <v>0</v>
      </c>
      <c r="BJ630" s="20" t="s">
        <v>83</v>
      </c>
      <c r="BK630" s="228">
        <f>ROUND(I630*H630,2)</f>
        <v>0</v>
      </c>
      <c r="BL630" s="20" t="s">
        <v>334</v>
      </c>
      <c r="BM630" s="227" t="s">
        <v>2082</v>
      </c>
    </row>
    <row r="631" s="2" customFormat="1">
      <c r="A631" s="42"/>
      <c r="B631" s="43"/>
      <c r="C631" s="44"/>
      <c r="D631" s="229" t="s">
        <v>223</v>
      </c>
      <c r="E631" s="44"/>
      <c r="F631" s="230" t="s">
        <v>2083</v>
      </c>
      <c r="G631" s="44"/>
      <c r="H631" s="44"/>
      <c r="I631" s="231"/>
      <c r="J631" s="44"/>
      <c r="K631" s="44"/>
      <c r="L631" s="48"/>
      <c r="M631" s="232"/>
      <c r="N631" s="233"/>
      <c r="O631" s="88"/>
      <c r="P631" s="88"/>
      <c r="Q631" s="88"/>
      <c r="R631" s="88"/>
      <c r="S631" s="88"/>
      <c r="T631" s="89"/>
      <c r="U631" s="42"/>
      <c r="V631" s="42"/>
      <c r="W631" s="42"/>
      <c r="X631" s="42"/>
      <c r="Y631" s="42"/>
      <c r="Z631" s="42"/>
      <c r="AA631" s="42"/>
      <c r="AB631" s="42"/>
      <c r="AC631" s="42"/>
      <c r="AD631" s="42"/>
      <c r="AE631" s="42"/>
      <c r="AT631" s="20" t="s">
        <v>223</v>
      </c>
      <c r="AU631" s="20" t="s">
        <v>85</v>
      </c>
    </row>
    <row r="632" s="2" customFormat="1" ht="24.15" customHeight="1">
      <c r="A632" s="42"/>
      <c r="B632" s="43"/>
      <c r="C632" s="216" t="s">
        <v>712</v>
      </c>
      <c r="D632" s="216" t="s">
        <v>217</v>
      </c>
      <c r="E632" s="217" t="s">
        <v>2084</v>
      </c>
      <c r="F632" s="218" t="s">
        <v>2085</v>
      </c>
      <c r="G632" s="219" t="s">
        <v>230</v>
      </c>
      <c r="H632" s="220">
        <v>496.05000000000001</v>
      </c>
      <c r="I632" s="221"/>
      <c r="J632" s="222">
        <f>ROUND(I632*H632,2)</f>
        <v>0</v>
      </c>
      <c r="K632" s="218" t="s">
        <v>221</v>
      </c>
      <c r="L632" s="48"/>
      <c r="M632" s="223" t="s">
        <v>32</v>
      </c>
      <c r="N632" s="224" t="s">
        <v>47</v>
      </c>
      <c r="O632" s="88"/>
      <c r="P632" s="225">
        <f>O632*H632</f>
        <v>0</v>
      </c>
      <c r="Q632" s="225">
        <v>0.00012999999999999999</v>
      </c>
      <c r="R632" s="225">
        <f>Q632*H632</f>
        <v>0.064486500000000002</v>
      </c>
      <c r="S632" s="225">
        <v>0</v>
      </c>
      <c r="T632" s="226">
        <f>S632*H632</f>
        <v>0</v>
      </c>
      <c r="U632" s="42"/>
      <c r="V632" s="42"/>
      <c r="W632" s="42"/>
      <c r="X632" s="42"/>
      <c r="Y632" s="42"/>
      <c r="Z632" s="42"/>
      <c r="AA632" s="42"/>
      <c r="AB632" s="42"/>
      <c r="AC632" s="42"/>
      <c r="AD632" s="42"/>
      <c r="AE632" s="42"/>
      <c r="AR632" s="227" t="s">
        <v>334</v>
      </c>
      <c r="AT632" s="227" t="s">
        <v>217</v>
      </c>
      <c r="AU632" s="227" t="s">
        <v>85</v>
      </c>
      <c r="AY632" s="20" t="s">
        <v>214</v>
      </c>
      <c r="BE632" s="228">
        <f>IF(N632="základní",J632,0)</f>
        <v>0</v>
      </c>
      <c r="BF632" s="228">
        <f>IF(N632="snížená",J632,0)</f>
        <v>0</v>
      </c>
      <c r="BG632" s="228">
        <f>IF(N632="zákl. přenesená",J632,0)</f>
        <v>0</v>
      </c>
      <c r="BH632" s="228">
        <f>IF(N632="sníž. přenesená",J632,0)</f>
        <v>0</v>
      </c>
      <c r="BI632" s="228">
        <f>IF(N632="nulová",J632,0)</f>
        <v>0</v>
      </c>
      <c r="BJ632" s="20" t="s">
        <v>83</v>
      </c>
      <c r="BK632" s="228">
        <f>ROUND(I632*H632,2)</f>
        <v>0</v>
      </c>
      <c r="BL632" s="20" t="s">
        <v>334</v>
      </c>
      <c r="BM632" s="227" t="s">
        <v>2086</v>
      </c>
    </row>
    <row r="633" s="2" customFormat="1">
      <c r="A633" s="42"/>
      <c r="B633" s="43"/>
      <c r="C633" s="44"/>
      <c r="D633" s="229" t="s">
        <v>223</v>
      </c>
      <c r="E633" s="44"/>
      <c r="F633" s="230" t="s">
        <v>2087</v>
      </c>
      <c r="G633" s="44"/>
      <c r="H633" s="44"/>
      <c r="I633" s="231"/>
      <c r="J633" s="44"/>
      <c r="K633" s="44"/>
      <c r="L633" s="48"/>
      <c r="M633" s="232"/>
      <c r="N633" s="233"/>
      <c r="O633" s="88"/>
      <c r="P633" s="88"/>
      <c r="Q633" s="88"/>
      <c r="R633" s="88"/>
      <c r="S633" s="88"/>
      <c r="T633" s="89"/>
      <c r="U633" s="42"/>
      <c r="V633" s="42"/>
      <c r="W633" s="42"/>
      <c r="X633" s="42"/>
      <c r="Y633" s="42"/>
      <c r="Z633" s="42"/>
      <c r="AA633" s="42"/>
      <c r="AB633" s="42"/>
      <c r="AC633" s="42"/>
      <c r="AD633" s="42"/>
      <c r="AE633" s="42"/>
      <c r="AT633" s="20" t="s">
        <v>223</v>
      </c>
      <c r="AU633" s="20" t="s">
        <v>85</v>
      </c>
    </row>
    <row r="634" s="2" customFormat="1" ht="24.15" customHeight="1">
      <c r="A634" s="42"/>
      <c r="B634" s="43"/>
      <c r="C634" s="216" t="s">
        <v>717</v>
      </c>
      <c r="D634" s="216" t="s">
        <v>217</v>
      </c>
      <c r="E634" s="217" t="s">
        <v>2088</v>
      </c>
      <c r="F634" s="218" t="s">
        <v>2089</v>
      </c>
      <c r="G634" s="219" t="s">
        <v>230</v>
      </c>
      <c r="H634" s="220">
        <v>496.05000000000001</v>
      </c>
      <c r="I634" s="221"/>
      <c r="J634" s="222">
        <f>ROUND(I634*H634,2)</f>
        <v>0</v>
      </c>
      <c r="K634" s="218" t="s">
        <v>221</v>
      </c>
      <c r="L634" s="48"/>
      <c r="M634" s="223" t="s">
        <v>32</v>
      </c>
      <c r="N634" s="224" t="s">
        <v>47</v>
      </c>
      <c r="O634" s="88"/>
      <c r="P634" s="225">
        <f>O634*H634</f>
        <v>0</v>
      </c>
      <c r="Q634" s="225">
        <v>0.00012</v>
      </c>
      <c r="R634" s="225">
        <f>Q634*H634</f>
        <v>0.059526000000000003</v>
      </c>
      <c r="S634" s="225">
        <v>0</v>
      </c>
      <c r="T634" s="226">
        <f>S634*H634</f>
        <v>0</v>
      </c>
      <c r="U634" s="42"/>
      <c r="V634" s="42"/>
      <c r="W634" s="42"/>
      <c r="X634" s="42"/>
      <c r="Y634" s="42"/>
      <c r="Z634" s="42"/>
      <c r="AA634" s="42"/>
      <c r="AB634" s="42"/>
      <c r="AC634" s="42"/>
      <c r="AD634" s="42"/>
      <c r="AE634" s="42"/>
      <c r="AR634" s="227" t="s">
        <v>334</v>
      </c>
      <c r="AT634" s="227" t="s">
        <v>217</v>
      </c>
      <c r="AU634" s="227" t="s">
        <v>85</v>
      </c>
      <c r="AY634" s="20" t="s">
        <v>214</v>
      </c>
      <c r="BE634" s="228">
        <f>IF(N634="základní",J634,0)</f>
        <v>0</v>
      </c>
      <c r="BF634" s="228">
        <f>IF(N634="snížená",J634,0)</f>
        <v>0</v>
      </c>
      <c r="BG634" s="228">
        <f>IF(N634="zákl. přenesená",J634,0)</f>
        <v>0</v>
      </c>
      <c r="BH634" s="228">
        <f>IF(N634="sníž. přenesená",J634,0)</f>
        <v>0</v>
      </c>
      <c r="BI634" s="228">
        <f>IF(N634="nulová",J634,0)</f>
        <v>0</v>
      </c>
      <c r="BJ634" s="20" t="s">
        <v>83</v>
      </c>
      <c r="BK634" s="228">
        <f>ROUND(I634*H634,2)</f>
        <v>0</v>
      </c>
      <c r="BL634" s="20" t="s">
        <v>334</v>
      </c>
      <c r="BM634" s="227" t="s">
        <v>2090</v>
      </c>
    </row>
    <row r="635" s="2" customFormat="1">
      <c r="A635" s="42"/>
      <c r="B635" s="43"/>
      <c r="C635" s="44"/>
      <c r="D635" s="229" t="s">
        <v>223</v>
      </c>
      <c r="E635" s="44"/>
      <c r="F635" s="230" t="s">
        <v>2091</v>
      </c>
      <c r="G635" s="44"/>
      <c r="H635" s="44"/>
      <c r="I635" s="231"/>
      <c r="J635" s="44"/>
      <c r="K635" s="44"/>
      <c r="L635" s="48"/>
      <c r="M635" s="232"/>
      <c r="N635" s="233"/>
      <c r="O635" s="88"/>
      <c r="P635" s="88"/>
      <c r="Q635" s="88"/>
      <c r="R635" s="88"/>
      <c r="S635" s="88"/>
      <c r="T635" s="89"/>
      <c r="U635" s="42"/>
      <c r="V635" s="42"/>
      <c r="W635" s="42"/>
      <c r="X635" s="42"/>
      <c r="Y635" s="42"/>
      <c r="Z635" s="42"/>
      <c r="AA635" s="42"/>
      <c r="AB635" s="42"/>
      <c r="AC635" s="42"/>
      <c r="AD635" s="42"/>
      <c r="AE635" s="42"/>
      <c r="AT635" s="20" t="s">
        <v>223</v>
      </c>
      <c r="AU635" s="20" t="s">
        <v>85</v>
      </c>
    </row>
    <row r="636" s="2" customFormat="1" ht="44.25" customHeight="1">
      <c r="A636" s="42"/>
      <c r="B636" s="43"/>
      <c r="C636" s="216" t="s">
        <v>721</v>
      </c>
      <c r="D636" s="216" t="s">
        <v>217</v>
      </c>
      <c r="E636" s="217" t="s">
        <v>2092</v>
      </c>
      <c r="F636" s="218" t="s">
        <v>2093</v>
      </c>
      <c r="G636" s="219" t="s">
        <v>230</v>
      </c>
      <c r="H636" s="220">
        <v>496.05000000000001</v>
      </c>
      <c r="I636" s="221"/>
      <c r="J636" s="222">
        <f>ROUND(I636*H636,2)</f>
        <v>0</v>
      </c>
      <c r="K636" s="218" t="s">
        <v>221</v>
      </c>
      <c r="L636" s="48"/>
      <c r="M636" s="223" t="s">
        <v>32</v>
      </c>
      <c r="N636" s="224" t="s">
        <v>47</v>
      </c>
      <c r="O636" s="88"/>
      <c r="P636" s="225">
        <f>O636*H636</f>
        <v>0</v>
      </c>
      <c r="Q636" s="225">
        <v>0.00011</v>
      </c>
      <c r="R636" s="225">
        <f>Q636*H636</f>
        <v>0.054565500000000003</v>
      </c>
      <c r="S636" s="225">
        <v>0</v>
      </c>
      <c r="T636" s="226">
        <f>S636*H636</f>
        <v>0</v>
      </c>
      <c r="U636" s="42"/>
      <c r="V636" s="42"/>
      <c r="W636" s="42"/>
      <c r="X636" s="42"/>
      <c r="Y636" s="42"/>
      <c r="Z636" s="42"/>
      <c r="AA636" s="42"/>
      <c r="AB636" s="42"/>
      <c r="AC636" s="42"/>
      <c r="AD636" s="42"/>
      <c r="AE636" s="42"/>
      <c r="AR636" s="227" t="s">
        <v>334</v>
      </c>
      <c r="AT636" s="227" t="s">
        <v>217</v>
      </c>
      <c r="AU636" s="227" t="s">
        <v>85</v>
      </c>
      <c r="AY636" s="20" t="s">
        <v>214</v>
      </c>
      <c r="BE636" s="228">
        <f>IF(N636="základní",J636,0)</f>
        <v>0</v>
      </c>
      <c r="BF636" s="228">
        <f>IF(N636="snížená",J636,0)</f>
        <v>0</v>
      </c>
      <c r="BG636" s="228">
        <f>IF(N636="zákl. přenesená",J636,0)</f>
        <v>0</v>
      </c>
      <c r="BH636" s="228">
        <f>IF(N636="sníž. přenesená",J636,0)</f>
        <v>0</v>
      </c>
      <c r="BI636" s="228">
        <f>IF(N636="nulová",J636,0)</f>
        <v>0</v>
      </c>
      <c r="BJ636" s="20" t="s">
        <v>83</v>
      </c>
      <c r="BK636" s="228">
        <f>ROUND(I636*H636,2)</f>
        <v>0</v>
      </c>
      <c r="BL636" s="20" t="s">
        <v>334</v>
      </c>
      <c r="BM636" s="227" t="s">
        <v>2094</v>
      </c>
    </row>
    <row r="637" s="2" customFormat="1">
      <c r="A637" s="42"/>
      <c r="B637" s="43"/>
      <c r="C637" s="44"/>
      <c r="D637" s="229" t="s">
        <v>223</v>
      </c>
      <c r="E637" s="44"/>
      <c r="F637" s="230" t="s">
        <v>2095</v>
      </c>
      <c r="G637" s="44"/>
      <c r="H637" s="44"/>
      <c r="I637" s="231"/>
      <c r="J637" s="44"/>
      <c r="K637" s="44"/>
      <c r="L637" s="48"/>
      <c r="M637" s="232"/>
      <c r="N637" s="233"/>
      <c r="O637" s="88"/>
      <c r="P637" s="88"/>
      <c r="Q637" s="88"/>
      <c r="R637" s="88"/>
      <c r="S637" s="88"/>
      <c r="T637" s="89"/>
      <c r="U637" s="42"/>
      <c r="V637" s="42"/>
      <c r="W637" s="42"/>
      <c r="X637" s="42"/>
      <c r="Y637" s="42"/>
      <c r="Z637" s="42"/>
      <c r="AA637" s="42"/>
      <c r="AB637" s="42"/>
      <c r="AC637" s="42"/>
      <c r="AD637" s="42"/>
      <c r="AE637" s="42"/>
      <c r="AT637" s="20" t="s">
        <v>223</v>
      </c>
      <c r="AU637" s="20" t="s">
        <v>85</v>
      </c>
    </row>
    <row r="638" s="2" customFormat="1" ht="37.8" customHeight="1">
      <c r="A638" s="42"/>
      <c r="B638" s="43"/>
      <c r="C638" s="216" t="s">
        <v>726</v>
      </c>
      <c r="D638" s="216" t="s">
        <v>217</v>
      </c>
      <c r="E638" s="217" t="s">
        <v>2096</v>
      </c>
      <c r="F638" s="218" t="s">
        <v>2097</v>
      </c>
      <c r="G638" s="219" t="s">
        <v>230</v>
      </c>
      <c r="H638" s="220">
        <v>496.05000000000001</v>
      </c>
      <c r="I638" s="221"/>
      <c r="J638" s="222">
        <f>ROUND(I638*H638,2)</f>
        <v>0</v>
      </c>
      <c r="K638" s="218" t="s">
        <v>221</v>
      </c>
      <c r="L638" s="48"/>
      <c r="M638" s="223" t="s">
        <v>32</v>
      </c>
      <c r="N638" s="224" t="s">
        <v>47</v>
      </c>
      <c r="O638" s="88"/>
      <c r="P638" s="225">
        <f>O638*H638</f>
        <v>0</v>
      </c>
      <c r="Q638" s="225">
        <v>0.00032000000000000003</v>
      </c>
      <c r="R638" s="225">
        <f>Q638*H638</f>
        <v>0.15873600000000002</v>
      </c>
      <c r="S638" s="225">
        <v>0</v>
      </c>
      <c r="T638" s="226">
        <f>S638*H638</f>
        <v>0</v>
      </c>
      <c r="U638" s="42"/>
      <c r="V638" s="42"/>
      <c r="W638" s="42"/>
      <c r="X638" s="42"/>
      <c r="Y638" s="42"/>
      <c r="Z638" s="42"/>
      <c r="AA638" s="42"/>
      <c r="AB638" s="42"/>
      <c r="AC638" s="42"/>
      <c r="AD638" s="42"/>
      <c r="AE638" s="42"/>
      <c r="AR638" s="227" t="s">
        <v>334</v>
      </c>
      <c r="AT638" s="227" t="s">
        <v>217</v>
      </c>
      <c r="AU638" s="227" t="s">
        <v>85</v>
      </c>
      <c r="AY638" s="20" t="s">
        <v>214</v>
      </c>
      <c r="BE638" s="228">
        <f>IF(N638="základní",J638,0)</f>
        <v>0</v>
      </c>
      <c r="BF638" s="228">
        <f>IF(N638="snížená",J638,0)</f>
        <v>0</v>
      </c>
      <c r="BG638" s="228">
        <f>IF(N638="zákl. přenesená",J638,0)</f>
        <v>0</v>
      </c>
      <c r="BH638" s="228">
        <f>IF(N638="sníž. přenesená",J638,0)</f>
        <v>0</v>
      </c>
      <c r="BI638" s="228">
        <f>IF(N638="nulová",J638,0)</f>
        <v>0</v>
      </c>
      <c r="BJ638" s="20" t="s">
        <v>83</v>
      </c>
      <c r="BK638" s="228">
        <f>ROUND(I638*H638,2)</f>
        <v>0</v>
      </c>
      <c r="BL638" s="20" t="s">
        <v>334</v>
      </c>
      <c r="BM638" s="227" t="s">
        <v>2098</v>
      </c>
    </row>
    <row r="639" s="2" customFormat="1">
      <c r="A639" s="42"/>
      <c r="B639" s="43"/>
      <c r="C639" s="44"/>
      <c r="D639" s="229" t="s">
        <v>223</v>
      </c>
      <c r="E639" s="44"/>
      <c r="F639" s="230" t="s">
        <v>2099</v>
      </c>
      <c r="G639" s="44"/>
      <c r="H639" s="44"/>
      <c r="I639" s="231"/>
      <c r="J639" s="44"/>
      <c r="K639" s="44"/>
      <c r="L639" s="48"/>
      <c r="M639" s="232"/>
      <c r="N639" s="233"/>
      <c r="O639" s="88"/>
      <c r="P639" s="88"/>
      <c r="Q639" s="88"/>
      <c r="R639" s="88"/>
      <c r="S639" s="88"/>
      <c r="T639" s="89"/>
      <c r="U639" s="42"/>
      <c r="V639" s="42"/>
      <c r="W639" s="42"/>
      <c r="X639" s="42"/>
      <c r="Y639" s="42"/>
      <c r="Z639" s="42"/>
      <c r="AA639" s="42"/>
      <c r="AB639" s="42"/>
      <c r="AC639" s="42"/>
      <c r="AD639" s="42"/>
      <c r="AE639" s="42"/>
      <c r="AT639" s="20" t="s">
        <v>223</v>
      </c>
      <c r="AU639" s="20" t="s">
        <v>85</v>
      </c>
    </row>
    <row r="640" s="2" customFormat="1" ht="37.8" customHeight="1">
      <c r="A640" s="42"/>
      <c r="B640" s="43"/>
      <c r="C640" s="216" t="s">
        <v>731</v>
      </c>
      <c r="D640" s="216" t="s">
        <v>217</v>
      </c>
      <c r="E640" s="217" t="s">
        <v>2100</v>
      </c>
      <c r="F640" s="218" t="s">
        <v>2101</v>
      </c>
      <c r="G640" s="219" t="s">
        <v>280</v>
      </c>
      <c r="H640" s="220">
        <v>496.05000000000001</v>
      </c>
      <c r="I640" s="221"/>
      <c r="J640" s="222">
        <f>ROUND(I640*H640,2)</f>
        <v>0</v>
      </c>
      <c r="K640" s="218" t="s">
        <v>221</v>
      </c>
      <c r="L640" s="48"/>
      <c r="M640" s="223" t="s">
        <v>32</v>
      </c>
      <c r="N640" s="224" t="s">
        <v>47</v>
      </c>
      <c r="O640" s="88"/>
      <c r="P640" s="225">
        <f>O640*H640</f>
        <v>0</v>
      </c>
      <c r="Q640" s="225">
        <v>0</v>
      </c>
      <c r="R640" s="225">
        <f>Q640*H640</f>
        <v>0</v>
      </c>
      <c r="S640" s="225">
        <v>0</v>
      </c>
      <c r="T640" s="226">
        <f>S640*H640</f>
        <v>0</v>
      </c>
      <c r="U640" s="42"/>
      <c r="V640" s="42"/>
      <c r="W640" s="42"/>
      <c r="X640" s="42"/>
      <c r="Y640" s="42"/>
      <c r="Z640" s="42"/>
      <c r="AA640" s="42"/>
      <c r="AB640" s="42"/>
      <c r="AC640" s="42"/>
      <c r="AD640" s="42"/>
      <c r="AE640" s="42"/>
      <c r="AR640" s="227" t="s">
        <v>334</v>
      </c>
      <c r="AT640" s="227" t="s">
        <v>217</v>
      </c>
      <c r="AU640" s="227" t="s">
        <v>85</v>
      </c>
      <c r="AY640" s="20" t="s">
        <v>214</v>
      </c>
      <c r="BE640" s="228">
        <f>IF(N640="základní",J640,0)</f>
        <v>0</v>
      </c>
      <c r="BF640" s="228">
        <f>IF(N640="snížená",J640,0)</f>
        <v>0</v>
      </c>
      <c r="BG640" s="228">
        <f>IF(N640="zákl. přenesená",J640,0)</f>
        <v>0</v>
      </c>
      <c r="BH640" s="228">
        <f>IF(N640="sníž. přenesená",J640,0)</f>
        <v>0</v>
      </c>
      <c r="BI640" s="228">
        <f>IF(N640="nulová",J640,0)</f>
        <v>0</v>
      </c>
      <c r="BJ640" s="20" t="s">
        <v>83</v>
      </c>
      <c r="BK640" s="228">
        <f>ROUND(I640*H640,2)</f>
        <v>0</v>
      </c>
      <c r="BL640" s="20" t="s">
        <v>334</v>
      </c>
      <c r="BM640" s="227" t="s">
        <v>2102</v>
      </c>
    </row>
    <row r="641" s="2" customFormat="1">
      <c r="A641" s="42"/>
      <c r="B641" s="43"/>
      <c r="C641" s="44"/>
      <c r="D641" s="229" t="s">
        <v>223</v>
      </c>
      <c r="E641" s="44"/>
      <c r="F641" s="230" t="s">
        <v>2103</v>
      </c>
      <c r="G641" s="44"/>
      <c r="H641" s="44"/>
      <c r="I641" s="231"/>
      <c r="J641" s="44"/>
      <c r="K641" s="44"/>
      <c r="L641" s="48"/>
      <c r="M641" s="232"/>
      <c r="N641" s="233"/>
      <c r="O641" s="88"/>
      <c r="P641" s="88"/>
      <c r="Q641" s="88"/>
      <c r="R641" s="88"/>
      <c r="S641" s="88"/>
      <c r="T641" s="89"/>
      <c r="U641" s="42"/>
      <c r="V641" s="42"/>
      <c r="W641" s="42"/>
      <c r="X641" s="42"/>
      <c r="Y641" s="42"/>
      <c r="Z641" s="42"/>
      <c r="AA641" s="42"/>
      <c r="AB641" s="42"/>
      <c r="AC641" s="42"/>
      <c r="AD641" s="42"/>
      <c r="AE641" s="42"/>
      <c r="AT641" s="20" t="s">
        <v>223</v>
      </c>
      <c r="AU641" s="20" t="s">
        <v>85</v>
      </c>
    </row>
    <row r="642" s="2" customFormat="1" ht="24.15" customHeight="1">
      <c r="A642" s="42"/>
      <c r="B642" s="43"/>
      <c r="C642" s="216" t="s">
        <v>736</v>
      </c>
      <c r="D642" s="216" t="s">
        <v>217</v>
      </c>
      <c r="E642" s="217" t="s">
        <v>2104</v>
      </c>
      <c r="F642" s="218" t="s">
        <v>2105</v>
      </c>
      <c r="G642" s="219" t="s">
        <v>280</v>
      </c>
      <c r="H642" s="220">
        <v>496.05000000000001</v>
      </c>
      <c r="I642" s="221"/>
      <c r="J642" s="222">
        <f>ROUND(I642*H642,2)</f>
        <v>0</v>
      </c>
      <c r="K642" s="218" t="s">
        <v>221</v>
      </c>
      <c r="L642" s="48"/>
      <c r="M642" s="223" t="s">
        <v>32</v>
      </c>
      <c r="N642" s="224" t="s">
        <v>47</v>
      </c>
      <c r="O642" s="88"/>
      <c r="P642" s="225">
        <f>O642*H642</f>
        <v>0</v>
      </c>
      <c r="Q642" s="225">
        <v>3.0000000000000001E-05</v>
      </c>
      <c r="R642" s="225">
        <f>Q642*H642</f>
        <v>0.014881500000000001</v>
      </c>
      <c r="S642" s="225">
        <v>0</v>
      </c>
      <c r="T642" s="226">
        <f>S642*H642</f>
        <v>0</v>
      </c>
      <c r="U642" s="42"/>
      <c r="V642" s="42"/>
      <c r="W642" s="42"/>
      <c r="X642" s="42"/>
      <c r="Y642" s="42"/>
      <c r="Z642" s="42"/>
      <c r="AA642" s="42"/>
      <c r="AB642" s="42"/>
      <c r="AC642" s="42"/>
      <c r="AD642" s="42"/>
      <c r="AE642" s="42"/>
      <c r="AR642" s="227" t="s">
        <v>334</v>
      </c>
      <c r="AT642" s="227" t="s">
        <v>217</v>
      </c>
      <c r="AU642" s="227" t="s">
        <v>85</v>
      </c>
      <c r="AY642" s="20" t="s">
        <v>214</v>
      </c>
      <c r="BE642" s="228">
        <f>IF(N642="základní",J642,0)</f>
        <v>0</v>
      </c>
      <c r="BF642" s="228">
        <f>IF(N642="snížená",J642,0)</f>
        <v>0</v>
      </c>
      <c r="BG642" s="228">
        <f>IF(N642="zákl. přenesená",J642,0)</f>
        <v>0</v>
      </c>
      <c r="BH642" s="228">
        <f>IF(N642="sníž. přenesená",J642,0)</f>
        <v>0</v>
      </c>
      <c r="BI642" s="228">
        <f>IF(N642="nulová",J642,0)</f>
        <v>0</v>
      </c>
      <c r="BJ642" s="20" t="s">
        <v>83</v>
      </c>
      <c r="BK642" s="228">
        <f>ROUND(I642*H642,2)</f>
        <v>0</v>
      </c>
      <c r="BL642" s="20" t="s">
        <v>334</v>
      </c>
      <c r="BM642" s="227" t="s">
        <v>2106</v>
      </c>
    </row>
    <row r="643" s="2" customFormat="1">
      <c r="A643" s="42"/>
      <c r="B643" s="43"/>
      <c r="C643" s="44"/>
      <c r="D643" s="229" t="s">
        <v>223</v>
      </c>
      <c r="E643" s="44"/>
      <c r="F643" s="230" t="s">
        <v>2107</v>
      </c>
      <c r="G643" s="44"/>
      <c r="H643" s="44"/>
      <c r="I643" s="231"/>
      <c r="J643" s="44"/>
      <c r="K643" s="44"/>
      <c r="L643" s="48"/>
      <c r="M643" s="232"/>
      <c r="N643" s="233"/>
      <c r="O643" s="88"/>
      <c r="P643" s="88"/>
      <c r="Q643" s="88"/>
      <c r="R643" s="88"/>
      <c r="S643" s="88"/>
      <c r="T643" s="89"/>
      <c r="U643" s="42"/>
      <c r="V643" s="42"/>
      <c r="W643" s="42"/>
      <c r="X643" s="42"/>
      <c r="Y643" s="42"/>
      <c r="Z643" s="42"/>
      <c r="AA643" s="42"/>
      <c r="AB643" s="42"/>
      <c r="AC643" s="42"/>
      <c r="AD643" s="42"/>
      <c r="AE643" s="42"/>
      <c r="AT643" s="20" t="s">
        <v>223</v>
      </c>
      <c r="AU643" s="20" t="s">
        <v>85</v>
      </c>
    </row>
    <row r="644" s="12" customFormat="1" ht="22.8" customHeight="1">
      <c r="A644" s="12"/>
      <c r="B644" s="200"/>
      <c r="C644" s="201"/>
      <c r="D644" s="202" t="s">
        <v>75</v>
      </c>
      <c r="E644" s="214" t="s">
        <v>2108</v>
      </c>
      <c r="F644" s="214" t="s">
        <v>2109</v>
      </c>
      <c r="G644" s="201"/>
      <c r="H644" s="201"/>
      <c r="I644" s="204"/>
      <c r="J644" s="215">
        <f>BK644</f>
        <v>0</v>
      </c>
      <c r="K644" s="201"/>
      <c r="L644" s="206"/>
      <c r="M644" s="207"/>
      <c r="N644" s="208"/>
      <c r="O644" s="208"/>
      <c r="P644" s="209">
        <f>SUM(P645:P691)</f>
        <v>0</v>
      </c>
      <c r="Q644" s="208"/>
      <c r="R644" s="209">
        <f>SUM(R645:R691)</f>
        <v>0.50056</v>
      </c>
      <c r="S644" s="208"/>
      <c r="T644" s="210">
        <f>SUM(T645:T691)</f>
        <v>0</v>
      </c>
      <c r="U644" s="12"/>
      <c r="V644" s="12"/>
      <c r="W644" s="12"/>
      <c r="X644" s="12"/>
      <c r="Y644" s="12"/>
      <c r="Z644" s="12"/>
      <c r="AA644" s="12"/>
      <c r="AB644" s="12"/>
      <c r="AC644" s="12"/>
      <c r="AD644" s="12"/>
      <c r="AE644" s="12"/>
      <c r="AR644" s="211" t="s">
        <v>85</v>
      </c>
      <c r="AT644" s="212" t="s">
        <v>75</v>
      </c>
      <c r="AU644" s="212" t="s">
        <v>83</v>
      </c>
      <c r="AY644" s="211" t="s">
        <v>214</v>
      </c>
      <c r="BK644" s="213">
        <f>SUM(BK645:BK691)</f>
        <v>0</v>
      </c>
    </row>
    <row r="645" s="2" customFormat="1" ht="44.25" customHeight="1">
      <c r="A645" s="42"/>
      <c r="B645" s="43"/>
      <c r="C645" s="216" t="s">
        <v>741</v>
      </c>
      <c r="D645" s="216" t="s">
        <v>217</v>
      </c>
      <c r="E645" s="217" t="s">
        <v>2110</v>
      </c>
      <c r="F645" s="218" t="s">
        <v>2111</v>
      </c>
      <c r="G645" s="219" t="s">
        <v>327</v>
      </c>
      <c r="H645" s="220">
        <v>20</v>
      </c>
      <c r="I645" s="221"/>
      <c r="J645" s="222">
        <f>ROUND(I645*H645,2)</f>
        <v>0</v>
      </c>
      <c r="K645" s="218" t="s">
        <v>221</v>
      </c>
      <c r="L645" s="48"/>
      <c r="M645" s="223" t="s">
        <v>32</v>
      </c>
      <c r="N645" s="224" t="s">
        <v>47</v>
      </c>
      <c r="O645" s="88"/>
      <c r="P645" s="225">
        <f>O645*H645</f>
        <v>0</v>
      </c>
      <c r="Q645" s="225">
        <v>0</v>
      </c>
      <c r="R645" s="225">
        <f>Q645*H645</f>
        <v>0</v>
      </c>
      <c r="S645" s="225">
        <v>0</v>
      </c>
      <c r="T645" s="226">
        <f>S645*H645</f>
        <v>0</v>
      </c>
      <c r="U645" s="42"/>
      <c r="V645" s="42"/>
      <c r="W645" s="42"/>
      <c r="X645" s="42"/>
      <c r="Y645" s="42"/>
      <c r="Z645" s="42"/>
      <c r="AA645" s="42"/>
      <c r="AB645" s="42"/>
      <c r="AC645" s="42"/>
      <c r="AD645" s="42"/>
      <c r="AE645" s="42"/>
      <c r="AR645" s="227" t="s">
        <v>334</v>
      </c>
      <c r="AT645" s="227" t="s">
        <v>217</v>
      </c>
      <c r="AU645" s="227" t="s">
        <v>85</v>
      </c>
      <c r="AY645" s="20" t="s">
        <v>214</v>
      </c>
      <c r="BE645" s="228">
        <f>IF(N645="základní",J645,0)</f>
        <v>0</v>
      </c>
      <c r="BF645" s="228">
        <f>IF(N645="snížená",J645,0)</f>
        <v>0</v>
      </c>
      <c r="BG645" s="228">
        <f>IF(N645="zákl. přenesená",J645,0)</f>
        <v>0</v>
      </c>
      <c r="BH645" s="228">
        <f>IF(N645="sníž. přenesená",J645,0)</f>
        <v>0</v>
      </c>
      <c r="BI645" s="228">
        <f>IF(N645="nulová",J645,0)</f>
        <v>0</v>
      </c>
      <c r="BJ645" s="20" t="s">
        <v>83</v>
      </c>
      <c r="BK645" s="228">
        <f>ROUND(I645*H645,2)</f>
        <v>0</v>
      </c>
      <c r="BL645" s="20" t="s">
        <v>334</v>
      </c>
      <c r="BM645" s="227" t="s">
        <v>2112</v>
      </c>
    </row>
    <row r="646" s="2" customFormat="1">
      <c r="A646" s="42"/>
      <c r="B646" s="43"/>
      <c r="C646" s="44"/>
      <c r="D646" s="229" t="s">
        <v>223</v>
      </c>
      <c r="E646" s="44"/>
      <c r="F646" s="230" t="s">
        <v>2113</v>
      </c>
      <c r="G646" s="44"/>
      <c r="H646" s="44"/>
      <c r="I646" s="231"/>
      <c r="J646" s="44"/>
      <c r="K646" s="44"/>
      <c r="L646" s="48"/>
      <c r="M646" s="232"/>
      <c r="N646" s="233"/>
      <c r="O646" s="88"/>
      <c r="P646" s="88"/>
      <c r="Q646" s="88"/>
      <c r="R646" s="88"/>
      <c r="S646" s="88"/>
      <c r="T646" s="89"/>
      <c r="U646" s="42"/>
      <c r="V646" s="42"/>
      <c r="W646" s="42"/>
      <c r="X646" s="42"/>
      <c r="Y646" s="42"/>
      <c r="Z646" s="42"/>
      <c r="AA646" s="42"/>
      <c r="AB646" s="42"/>
      <c r="AC646" s="42"/>
      <c r="AD646" s="42"/>
      <c r="AE646" s="42"/>
      <c r="AT646" s="20" t="s">
        <v>223</v>
      </c>
      <c r="AU646" s="20" t="s">
        <v>85</v>
      </c>
    </row>
    <row r="647" s="2" customFormat="1">
      <c r="A647" s="42"/>
      <c r="B647" s="43"/>
      <c r="C647" s="44"/>
      <c r="D647" s="236" t="s">
        <v>283</v>
      </c>
      <c r="E647" s="44"/>
      <c r="F647" s="267" t="s">
        <v>2114</v>
      </c>
      <c r="G647" s="44"/>
      <c r="H647" s="44"/>
      <c r="I647" s="231"/>
      <c r="J647" s="44"/>
      <c r="K647" s="44"/>
      <c r="L647" s="48"/>
      <c r="M647" s="232"/>
      <c r="N647" s="233"/>
      <c r="O647" s="88"/>
      <c r="P647" s="88"/>
      <c r="Q647" s="88"/>
      <c r="R647" s="88"/>
      <c r="S647" s="88"/>
      <c r="T647" s="89"/>
      <c r="U647" s="42"/>
      <c r="V647" s="42"/>
      <c r="W647" s="42"/>
      <c r="X647" s="42"/>
      <c r="Y647" s="42"/>
      <c r="Z647" s="42"/>
      <c r="AA647" s="42"/>
      <c r="AB647" s="42"/>
      <c r="AC647" s="42"/>
      <c r="AD647" s="42"/>
      <c r="AE647" s="42"/>
      <c r="AT647" s="20" t="s">
        <v>283</v>
      </c>
      <c r="AU647" s="20" t="s">
        <v>85</v>
      </c>
    </row>
    <row r="648" s="2" customFormat="1" ht="24.15" customHeight="1">
      <c r="A648" s="42"/>
      <c r="B648" s="43"/>
      <c r="C648" s="268" t="s">
        <v>748</v>
      </c>
      <c r="D648" s="268" t="s">
        <v>302</v>
      </c>
      <c r="E648" s="269" t="s">
        <v>2115</v>
      </c>
      <c r="F648" s="270" t="s">
        <v>2116</v>
      </c>
      <c r="G648" s="271" t="s">
        <v>230</v>
      </c>
      <c r="H648" s="272">
        <v>1</v>
      </c>
      <c r="I648" s="273"/>
      <c r="J648" s="274">
        <f>ROUND(I648*H648,2)</f>
        <v>0</v>
      </c>
      <c r="K648" s="270" t="s">
        <v>221</v>
      </c>
      <c r="L648" s="275"/>
      <c r="M648" s="276" t="s">
        <v>32</v>
      </c>
      <c r="N648" s="277" t="s">
        <v>47</v>
      </c>
      <c r="O648" s="88"/>
      <c r="P648" s="225">
        <f>O648*H648</f>
        <v>0</v>
      </c>
      <c r="Q648" s="225">
        <v>0.001</v>
      </c>
      <c r="R648" s="225">
        <f>Q648*H648</f>
        <v>0.001</v>
      </c>
      <c r="S648" s="225">
        <v>0</v>
      </c>
      <c r="T648" s="226">
        <f>S648*H648</f>
        <v>0</v>
      </c>
      <c r="U648" s="42"/>
      <c r="V648" s="42"/>
      <c r="W648" s="42"/>
      <c r="X648" s="42"/>
      <c r="Y648" s="42"/>
      <c r="Z648" s="42"/>
      <c r="AA648" s="42"/>
      <c r="AB648" s="42"/>
      <c r="AC648" s="42"/>
      <c r="AD648" s="42"/>
      <c r="AE648" s="42"/>
      <c r="AR648" s="227" t="s">
        <v>426</v>
      </c>
      <c r="AT648" s="227" t="s">
        <v>302</v>
      </c>
      <c r="AU648" s="227" t="s">
        <v>85</v>
      </c>
      <c r="AY648" s="20" t="s">
        <v>214</v>
      </c>
      <c r="BE648" s="228">
        <f>IF(N648="základní",J648,0)</f>
        <v>0</v>
      </c>
      <c r="BF648" s="228">
        <f>IF(N648="snížená",J648,0)</f>
        <v>0</v>
      </c>
      <c r="BG648" s="228">
        <f>IF(N648="zákl. přenesená",J648,0)</f>
        <v>0</v>
      </c>
      <c r="BH648" s="228">
        <f>IF(N648="sníž. přenesená",J648,0)</f>
        <v>0</v>
      </c>
      <c r="BI648" s="228">
        <f>IF(N648="nulová",J648,0)</f>
        <v>0</v>
      </c>
      <c r="BJ648" s="20" t="s">
        <v>83</v>
      </c>
      <c r="BK648" s="228">
        <f>ROUND(I648*H648,2)</f>
        <v>0</v>
      </c>
      <c r="BL648" s="20" t="s">
        <v>334</v>
      </c>
      <c r="BM648" s="227" t="s">
        <v>2117</v>
      </c>
    </row>
    <row r="649" s="2" customFormat="1" ht="24.15" customHeight="1">
      <c r="A649" s="42"/>
      <c r="B649" s="43"/>
      <c r="C649" s="268" t="s">
        <v>755</v>
      </c>
      <c r="D649" s="268" t="s">
        <v>302</v>
      </c>
      <c r="E649" s="269" t="s">
        <v>2118</v>
      </c>
      <c r="F649" s="270" t="s">
        <v>2119</v>
      </c>
      <c r="G649" s="271" t="s">
        <v>230</v>
      </c>
      <c r="H649" s="272">
        <v>1</v>
      </c>
      <c r="I649" s="273"/>
      <c r="J649" s="274">
        <f>ROUND(I649*H649,2)</f>
        <v>0</v>
      </c>
      <c r="K649" s="270" t="s">
        <v>221</v>
      </c>
      <c r="L649" s="275"/>
      <c r="M649" s="276" t="s">
        <v>32</v>
      </c>
      <c r="N649" s="277" t="s">
        <v>47</v>
      </c>
      <c r="O649" s="88"/>
      <c r="P649" s="225">
        <f>O649*H649</f>
        <v>0</v>
      </c>
      <c r="Q649" s="225">
        <v>0.001</v>
      </c>
      <c r="R649" s="225">
        <f>Q649*H649</f>
        <v>0.001</v>
      </c>
      <c r="S649" s="225">
        <v>0</v>
      </c>
      <c r="T649" s="226">
        <f>S649*H649</f>
        <v>0</v>
      </c>
      <c r="U649" s="42"/>
      <c r="V649" s="42"/>
      <c r="W649" s="42"/>
      <c r="X649" s="42"/>
      <c r="Y649" s="42"/>
      <c r="Z649" s="42"/>
      <c r="AA649" s="42"/>
      <c r="AB649" s="42"/>
      <c r="AC649" s="42"/>
      <c r="AD649" s="42"/>
      <c r="AE649" s="42"/>
      <c r="AR649" s="227" t="s">
        <v>426</v>
      </c>
      <c r="AT649" s="227" t="s">
        <v>302</v>
      </c>
      <c r="AU649" s="227" t="s">
        <v>85</v>
      </c>
      <c r="AY649" s="20" t="s">
        <v>214</v>
      </c>
      <c r="BE649" s="228">
        <f>IF(N649="základní",J649,0)</f>
        <v>0</v>
      </c>
      <c r="BF649" s="228">
        <f>IF(N649="snížená",J649,0)</f>
        <v>0</v>
      </c>
      <c r="BG649" s="228">
        <f>IF(N649="zákl. přenesená",J649,0)</f>
        <v>0</v>
      </c>
      <c r="BH649" s="228">
        <f>IF(N649="sníž. přenesená",J649,0)</f>
        <v>0</v>
      </c>
      <c r="BI649" s="228">
        <f>IF(N649="nulová",J649,0)</f>
        <v>0</v>
      </c>
      <c r="BJ649" s="20" t="s">
        <v>83</v>
      </c>
      <c r="BK649" s="228">
        <f>ROUND(I649*H649,2)</f>
        <v>0</v>
      </c>
      <c r="BL649" s="20" t="s">
        <v>334</v>
      </c>
      <c r="BM649" s="227" t="s">
        <v>2120</v>
      </c>
    </row>
    <row r="650" s="2" customFormat="1" ht="24.15" customHeight="1">
      <c r="A650" s="42"/>
      <c r="B650" s="43"/>
      <c r="C650" s="268" t="s">
        <v>760</v>
      </c>
      <c r="D650" s="268" t="s">
        <v>302</v>
      </c>
      <c r="E650" s="269" t="s">
        <v>2121</v>
      </c>
      <c r="F650" s="270" t="s">
        <v>2122</v>
      </c>
      <c r="G650" s="271" t="s">
        <v>230</v>
      </c>
      <c r="H650" s="272">
        <v>18</v>
      </c>
      <c r="I650" s="273"/>
      <c r="J650" s="274">
        <f>ROUND(I650*H650,2)</f>
        <v>0</v>
      </c>
      <c r="K650" s="270" t="s">
        <v>221</v>
      </c>
      <c r="L650" s="275"/>
      <c r="M650" s="276" t="s">
        <v>32</v>
      </c>
      <c r="N650" s="277" t="s">
        <v>47</v>
      </c>
      <c r="O650" s="88"/>
      <c r="P650" s="225">
        <f>O650*H650</f>
        <v>0</v>
      </c>
      <c r="Q650" s="225">
        <v>0.001</v>
      </c>
      <c r="R650" s="225">
        <f>Q650*H650</f>
        <v>0.018000000000000002</v>
      </c>
      <c r="S650" s="225">
        <v>0</v>
      </c>
      <c r="T650" s="226">
        <f>S650*H650</f>
        <v>0</v>
      </c>
      <c r="U650" s="42"/>
      <c r="V650" s="42"/>
      <c r="W650" s="42"/>
      <c r="X650" s="42"/>
      <c r="Y650" s="42"/>
      <c r="Z650" s="42"/>
      <c r="AA650" s="42"/>
      <c r="AB650" s="42"/>
      <c r="AC650" s="42"/>
      <c r="AD650" s="42"/>
      <c r="AE650" s="42"/>
      <c r="AR650" s="227" t="s">
        <v>426</v>
      </c>
      <c r="AT650" s="227" t="s">
        <v>302</v>
      </c>
      <c r="AU650" s="227" t="s">
        <v>85</v>
      </c>
      <c r="AY650" s="20" t="s">
        <v>214</v>
      </c>
      <c r="BE650" s="228">
        <f>IF(N650="základní",J650,0)</f>
        <v>0</v>
      </c>
      <c r="BF650" s="228">
        <f>IF(N650="snížená",J650,0)</f>
        <v>0</v>
      </c>
      <c r="BG650" s="228">
        <f>IF(N650="zákl. přenesená",J650,0)</f>
        <v>0</v>
      </c>
      <c r="BH650" s="228">
        <f>IF(N650="sníž. přenesená",J650,0)</f>
        <v>0</v>
      </c>
      <c r="BI650" s="228">
        <f>IF(N650="nulová",J650,0)</f>
        <v>0</v>
      </c>
      <c r="BJ650" s="20" t="s">
        <v>83</v>
      </c>
      <c r="BK650" s="228">
        <f>ROUND(I650*H650,2)</f>
        <v>0</v>
      </c>
      <c r="BL650" s="20" t="s">
        <v>334</v>
      </c>
      <c r="BM650" s="227" t="s">
        <v>2123</v>
      </c>
    </row>
    <row r="651" s="2" customFormat="1" ht="37.8" customHeight="1">
      <c r="A651" s="42"/>
      <c r="B651" s="43"/>
      <c r="C651" s="216" t="s">
        <v>766</v>
      </c>
      <c r="D651" s="216" t="s">
        <v>217</v>
      </c>
      <c r="E651" s="217" t="s">
        <v>2124</v>
      </c>
      <c r="F651" s="218" t="s">
        <v>2125</v>
      </c>
      <c r="G651" s="219" t="s">
        <v>327</v>
      </c>
      <c r="H651" s="220">
        <v>3</v>
      </c>
      <c r="I651" s="221"/>
      <c r="J651" s="222">
        <f>ROUND(I651*H651,2)</f>
        <v>0</v>
      </c>
      <c r="K651" s="218" t="s">
        <v>221</v>
      </c>
      <c r="L651" s="48"/>
      <c r="M651" s="223" t="s">
        <v>32</v>
      </c>
      <c r="N651" s="224" t="s">
        <v>47</v>
      </c>
      <c r="O651" s="88"/>
      <c r="P651" s="225">
        <f>O651*H651</f>
        <v>0</v>
      </c>
      <c r="Q651" s="225">
        <v>0</v>
      </c>
      <c r="R651" s="225">
        <f>Q651*H651</f>
        <v>0</v>
      </c>
      <c r="S651" s="225">
        <v>0</v>
      </c>
      <c r="T651" s="226">
        <f>S651*H651</f>
        <v>0</v>
      </c>
      <c r="U651" s="42"/>
      <c r="V651" s="42"/>
      <c r="W651" s="42"/>
      <c r="X651" s="42"/>
      <c r="Y651" s="42"/>
      <c r="Z651" s="42"/>
      <c r="AA651" s="42"/>
      <c r="AB651" s="42"/>
      <c r="AC651" s="42"/>
      <c r="AD651" s="42"/>
      <c r="AE651" s="42"/>
      <c r="AR651" s="227" t="s">
        <v>334</v>
      </c>
      <c r="AT651" s="227" t="s">
        <v>217</v>
      </c>
      <c r="AU651" s="227" t="s">
        <v>85</v>
      </c>
      <c r="AY651" s="20" t="s">
        <v>214</v>
      </c>
      <c r="BE651" s="228">
        <f>IF(N651="základní",J651,0)</f>
        <v>0</v>
      </c>
      <c r="BF651" s="228">
        <f>IF(N651="snížená",J651,0)</f>
        <v>0</v>
      </c>
      <c r="BG651" s="228">
        <f>IF(N651="zákl. přenesená",J651,0)</f>
        <v>0</v>
      </c>
      <c r="BH651" s="228">
        <f>IF(N651="sníž. přenesená",J651,0)</f>
        <v>0</v>
      </c>
      <c r="BI651" s="228">
        <f>IF(N651="nulová",J651,0)</f>
        <v>0</v>
      </c>
      <c r="BJ651" s="20" t="s">
        <v>83</v>
      </c>
      <c r="BK651" s="228">
        <f>ROUND(I651*H651,2)</f>
        <v>0</v>
      </c>
      <c r="BL651" s="20" t="s">
        <v>334</v>
      </c>
      <c r="BM651" s="227" t="s">
        <v>2126</v>
      </c>
    </row>
    <row r="652" s="2" customFormat="1">
      <c r="A652" s="42"/>
      <c r="B652" s="43"/>
      <c r="C652" s="44"/>
      <c r="D652" s="229" t="s">
        <v>223</v>
      </c>
      <c r="E652" s="44"/>
      <c r="F652" s="230" t="s">
        <v>2127</v>
      </c>
      <c r="G652" s="44"/>
      <c r="H652" s="44"/>
      <c r="I652" s="231"/>
      <c r="J652" s="44"/>
      <c r="K652" s="44"/>
      <c r="L652" s="48"/>
      <c r="M652" s="232"/>
      <c r="N652" s="233"/>
      <c r="O652" s="88"/>
      <c r="P652" s="88"/>
      <c r="Q652" s="88"/>
      <c r="R652" s="88"/>
      <c r="S652" s="88"/>
      <c r="T652" s="89"/>
      <c r="U652" s="42"/>
      <c r="V652" s="42"/>
      <c r="W652" s="42"/>
      <c r="X652" s="42"/>
      <c r="Y652" s="42"/>
      <c r="Z652" s="42"/>
      <c r="AA652" s="42"/>
      <c r="AB652" s="42"/>
      <c r="AC652" s="42"/>
      <c r="AD652" s="42"/>
      <c r="AE652" s="42"/>
      <c r="AT652" s="20" t="s">
        <v>223</v>
      </c>
      <c r="AU652" s="20" t="s">
        <v>85</v>
      </c>
    </row>
    <row r="653" s="2" customFormat="1">
      <c r="A653" s="42"/>
      <c r="B653" s="43"/>
      <c r="C653" s="44"/>
      <c r="D653" s="236" t="s">
        <v>283</v>
      </c>
      <c r="E653" s="44"/>
      <c r="F653" s="267" t="s">
        <v>2114</v>
      </c>
      <c r="G653" s="44"/>
      <c r="H653" s="44"/>
      <c r="I653" s="231"/>
      <c r="J653" s="44"/>
      <c r="K653" s="44"/>
      <c r="L653" s="48"/>
      <c r="M653" s="232"/>
      <c r="N653" s="233"/>
      <c r="O653" s="88"/>
      <c r="P653" s="88"/>
      <c r="Q653" s="88"/>
      <c r="R653" s="88"/>
      <c r="S653" s="88"/>
      <c r="T653" s="89"/>
      <c r="U653" s="42"/>
      <c r="V653" s="42"/>
      <c r="W653" s="42"/>
      <c r="X653" s="42"/>
      <c r="Y653" s="42"/>
      <c r="Z653" s="42"/>
      <c r="AA653" s="42"/>
      <c r="AB653" s="42"/>
      <c r="AC653" s="42"/>
      <c r="AD653" s="42"/>
      <c r="AE653" s="42"/>
      <c r="AT653" s="20" t="s">
        <v>283</v>
      </c>
      <c r="AU653" s="20" t="s">
        <v>85</v>
      </c>
    </row>
    <row r="654" s="14" customFormat="1">
      <c r="A654" s="14"/>
      <c r="B654" s="245"/>
      <c r="C654" s="246"/>
      <c r="D654" s="236" t="s">
        <v>225</v>
      </c>
      <c r="E654" s="247" t="s">
        <v>32</v>
      </c>
      <c r="F654" s="248" t="s">
        <v>2128</v>
      </c>
      <c r="G654" s="246"/>
      <c r="H654" s="249">
        <v>3</v>
      </c>
      <c r="I654" s="250"/>
      <c r="J654" s="246"/>
      <c r="K654" s="246"/>
      <c r="L654" s="251"/>
      <c r="M654" s="252"/>
      <c r="N654" s="253"/>
      <c r="O654" s="253"/>
      <c r="P654" s="253"/>
      <c r="Q654" s="253"/>
      <c r="R654" s="253"/>
      <c r="S654" s="253"/>
      <c r="T654" s="254"/>
      <c r="U654" s="14"/>
      <c r="V654" s="14"/>
      <c r="W654" s="14"/>
      <c r="X654" s="14"/>
      <c r="Y654" s="14"/>
      <c r="Z654" s="14"/>
      <c r="AA654" s="14"/>
      <c r="AB654" s="14"/>
      <c r="AC654" s="14"/>
      <c r="AD654" s="14"/>
      <c r="AE654" s="14"/>
      <c r="AT654" s="255" t="s">
        <v>225</v>
      </c>
      <c r="AU654" s="255" t="s">
        <v>85</v>
      </c>
      <c r="AV654" s="14" t="s">
        <v>85</v>
      </c>
      <c r="AW654" s="14" t="s">
        <v>38</v>
      </c>
      <c r="AX654" s="14" t="s">
        <v>83</v>
      </c>
      <c r="AY654" s="255" t="s">
        <v>214</v>
      </c>
    </row>
    <row r="655" s="2" customFormat="1" ht="24.15" customHeight="1">
      <c r="A655" s="42"/>
      <c r="B655" s="43"/>
      <c r="C655" s="268" t="s">
        <v>768</v>
      </c>
      <c r="D655" s="268" t="s">
        <v>302</v>
      </c>
      <c r="E655" s="269" t="s">
        <v>2129</v>
      </c>
      <c r="F655" s="270" t="s">
        <v>2130</v>
      </c>
      <c r="G655" s="271" t="s">
        <v>230</v>
      </c>
      <c r="H655" s="272">
        <v>3</v>
      </c>
      <c r="I655" s="273"/>
      <c r="J655" s="274">
        <f>ROUND(I655*H655,2)</f>
        <v>0</v>
      </c>
      <c r="K655" s="270" t="s">
        <v>221</v>
      </c>
      <c r="L655" s="275"/>
      <c r="M655" s="276" t="s">
        <v>32</v>
      </c>
      <c r="N655" s="277" t="s">
        <v>47</v>
      </c>
      <c r="O655" s="88"/>
      <c r="P655" s="225">
        <f>O655*H655</f>
        <v>0</v>
      </c>
      <c r="Q655" s="225">
        <v>0.001</v>
      </c>
      <c r="R655" s="225">
        <f>Q655*H655</f>
        <v>0.0030000000000000001</v>
      </c>
      <c r="S655" s="225">
        <v>0</v>
      </c>
      <c r="T655" s="226">
        <f>S655*H655</f>
        <v>0</v>
      </c>
      <c r="U655" s="42"/>
      <c r="V655" s="42"/>
      <c r="W655" s="42"/>
      <c r="X655" s="42"/>
      <c r="Y655" s="42"/>
      <c r="Z655" s="42"/>
      <c r="AA655" s="42"/>
      <c r="AB655" s="42"/>
      <c r="AC655" s="42"/>
      <c r="AD655" s="42"/>
      <c r="AE655" s="42"/>
      <c r="AR655" s="227" t="s">
        <v>426</v>
      </c>
      <c r="AT655" s="227" t="s">
        <v>302</v>
      </c>
      <c r="AU655" s="227" t="s">
        <v>85</v>
      </c>
      <c r="AY655" s="20" t="s">
        <v>214</v>
      </c>
      <c r="BE655" s="228">
        <f>IF(N655="základní",J655,0)</f>
        <v>0</v>
      </c>
      <c r="BF655" s="228">
        <f>IF(N655="snížená",J655,0)</f>
        <v>0</v>
      </c>
      <c r="BG655" s="228">
        <f>IF(N655="zákl. přenesená",J655,0)</f>
        <v>0</v>
      </c>
      <c r="BH655" s="228">
        <f>IF(N655="sníž. přenesená",J655,0)</f>
        <v>0</v>
      </c>
      <c r="BI655" s="228">
        <f>IF(N655="nulová",J655,0)</f>
        <v>0</v>
      </c>
      <c r="BJ655" s="20" t="s">
        <v>83</v>
      </c>
      <c r="BK655" s="228">
        <f>ROUND(I655*H655,2)</f>
        <v>0</v>
      </c>
      <c r="BL655" s="20" t="s">
        <v>334</v>
      </c>
      <c r="BM655" s="227" t="s">
        <v>2131</v>
      </c>
    </row>
    <row r="656" s="2" customFormat="1" ht="44.25" customHeight="1">
      <c r="A656" s="42"/>
      <c r="B656" s="43"/>
      <c r="C656" s="216" t="s">
        <v>774</v>
      </c>
      <c r="D656" s="216" t="s">
        <v>217</v>
      </c>
      <c r="E656" s="217" t="s">
        <v>2132</v>
      </c>
      <c r="F656" s="218" t="s">
        <v>2133</v>
      </c>
      <c r="G656" s="219" t="s">
        <v>327</v>
      </c>
      <c r="H656" s="220">
        <v>85.950000000000003</v>
      </c>
      <c r="I656" s="221"/>
      <c r="J656" s="222">
        <f>ROUND(I656*H656,2)</f>
        <v>0</v>
      </c>
      <c r="K656" s="218" t="s">
        <v>221</v>
      </c>
      <c r="L656" s="48"/>
      <c r="M656" s="223" t="s">
        <v>32</v>
      </c>
      <c r="N656" s="224" t="s">
        <v>47</v>
      </c>
      <c r="O656" s="88"/>
      <c r="P656" s="225">
        <f>O656*H656</f>
        <v>0</v>
      </c>
      <c r="Q656" s="225">
        <v>0</v>
      </c>
      <c r="R656" s="225">
        <f>Q656*H656</f>
        <v>0</v>
      </c>
      <c r="S656" s="225">
        <v>0</v>
      </c>
      <c r="T656" s="226">
        <f>S656*H656</f>
        <v>0</v>
      </c>
      <c r="U656" s="42"/>
      <c r="V656" s="42"/>
      <c r="W656" s="42"/>
      <c r="X656" s="42"/>
      <c r="Y656" s="42"/>
      <c r="Z656" s="42"/>
      <c r="AA656" s="42"/>
      <c r="AB656" s="42"/>
      <c r="AC656" s="42"/>
      <c r="AD656" s="42"/>
      <c r="AE656" s="42"/>
      <c r="AR656" s="227" t="s">
        <v>334</v>
      </c>
      <c r="AT656" s="227" t="s">
        <v>217</v>
      </c>
      <c r="AU656" s="227" t="s">
        <v>85</v>
      </c>
      <c r="AY656" s="20" t="s">
        <v>214</v>
      </c>
      <c r="BE656" s="228">
        <f>IF(N656="základní",J656,0)</f>
        <v>0</v>
      </c>
      <c r="BF656" s="228">
        <f>IF(N656="snížená",J656,0)</f>
        <v>0</v>
      </c>
      <c r="BG656" s="228">
        <f>IF(N656="zákl. přenesená",J656,0)</f>
        <v>0</v>
      </c>
      <c r="BH656" s="228">
        <f>IF(N656="sníž. přenesená",J656,0)</f>
        <v>0</v>
      </c>
      <c r="BI656" s="228">
        <f>IF(N656="nulová",J656,0)</f>
        <v>0</v>
      </c>
      <c r="BJ656" s="20" t="s">
        <v>83</v>
      </c>
      <c r="BK656" s="228">
        <f>ROUND(I656*H656,2)</f>
        <v>0</v>
      </c>
      <c r="BL656" s="20" t="s">
        <v>334</v>
      </c>
      <c r="BM656" s="227" t="s">
        <v>2134</v>
      </c>
    </row>
    <row r="657" s="2" customFormat="1">
      <c r="A657" s="42"/>
      <c r="B657" s="43"/>
      <c r="C657" s="44"/>
      <c r="D657" s="229" t="s">
        <v>223</v>
      </c>
      <c r="E657" s="44"/>
      <c r="F657" s="230" t="s">
        <v>2135</v>
      </c>
      <c r="G657" s="44"/>
      <c r="H657" s="44"/>
      <c r="I657" s="231"/>
      <c r="J657" s="44"/>
      <c r="K657" s="44"/>
      <c r="L657" s="48"/>
      <c r="M657" s="232"/>
      <c r="N657" s="233"/>
      <c r="O657" s="88"/>
      <c r="P657" s="88"/>
      <c r="Q657" s="88"/>
      <c r="R657" s="88"/>
      <c r="S657" s="88"/>
      <c r="T657" s="89"/>
      <c r="U657" s="42"/>
      <c r="V657" s="42"/>
      <c r="W657" s="42"/>
      <c r="X657" s="42"/>
      <c r="Y657" s="42"/>
      <c r="Z657" s="42"/>
      <c r="AA657" s="42"/>
      <c r="AB657" s="42"/>
      <c r="AC657" s="42"/>
      <c r="AD657" s="42"/>
      <c r="AE657" s="42"/>
      <c r="AT657" s="20" t="s">
        <v>223</v>
      </c>
      <c r="AU657" s="20" t="s">
        <v>85</v>
      </c>
    </row>
    <row r="658" s="2" customFormat="1">
      <c r="A658" s="42"/>
      <c r="B658" s="43"/>
      <c r="C658" s="44"/>
      <c r="D658" s="236" t="s">
        <v>283</v>
      </c>
      <c r="E658" s="44"/>
      <c r="F658" s="267" t="s">
        <v>2114</v>
      </c>
      <c r="G658" s="44"/>
      <c r="H658" s="44"/>
      <c r="I658" s="231"/>
      <c r="J658" s="44"/>
      <c r="K658" s="44"/>
      <c r="L658" s="48"/>
      <c r="M658" s="232"/>
      <c r="N658" s="233"/>
      <c r="O658" s="88"/>
      <c r="P658" s="88"/>
      <c r="Q658" s="88"/>
      <c r="R658" s="88"/>
      <c r="S658" s="88"/>
      <c r="T658" s="89"/>
      <c r="U658" s="42"/>
      <c r="V658" s="42"/>
      <c r="W658" s="42"/>
      <c r="X658" s="42"/>
      <c r="Y658" s="42"/>
      <c r="Z658" s="42"/>
      <c r="AA658" s="42"/>
      <c r="AB658" s="42"/>
      <c r="AC658" s="42"/>
      <c r="AD658" s="42"/>
      <c r="AE658" s="42"/>
      <c r="AT658" s="20" t="s">
        <v>283</v>
      </c>
      <c r="AU658" s="20" t="s">
        <v>85</v>
      </c>
    </row>
    <row r="659" s="13" customFormat="1">
      <c r="A659" s="13"/>
      <c r="B659" s="234"/>
      <c r="C659" s="235"/>
      <c r="D659" s="236" t="s">
        <v>225</v>
      </c>
      <c r="E659" s="237" t="s">
        <v>32</v>
      </c>
      <c r="F659" s="238" t="s">
        <v>1824</v>
      </c>
      <c r="G659" s="235"/>
      <c r="H659" s="237" t="s">
        <v>32</v>
      </c>
      <c r="I659" s="239"/>
      <c r="J659" s="235"/>
      <c r="K659" s="235"/>
      <c r="L659" s="240"/>
      <c r="M659" s="241"/>
      <c r="N659" s="242"/>
      <c r="O659" s="242"/>
      <c r="P659" s="242"/>
      <c r="Q659" s="242"/>
      <c r="R659" s="242"/>
      <c r="S659" s="242"/>
      <c r="T659" s="243"/>
      <c r="U659" s="13"/>
      <c r="V659" s="13"/>
      <c r="W659" s="13"/>
      <c r="X659" s="13"/>
      <c r="Y659" s="13"/>
      <c r="Z659" s="13"/>
      <c r="AA659" s="13"/>
      <c r="AB659" s="13"/>
      <c r="AC659" s="13"/>
      <c r="AD659" s="13"/>
      <c r="AE659" s="13"/>
      <c r="AT659" s="244" t="s">
        <v>225</v>
      </c>
      <c r="AU659" s="244" t="s">
        <v>85</v>
      </c>
      <c r="AV659" s="13" t="s">
        <v>83</v>
      </c>
      <c r="AW659" s="13" t="s">
        <v>38</v>
      </c>
      <c r="AX659" s="13" t="s">
        <v>76</v>
      </c>
      <c r="AY659" s="244" t="s">
        <v>214</v>
      </c>
    </row>
    <row r="660" s="14" customFormat="1">
      <c r="A660" s="14"/>
      <c r="B660" s="245"/>
      <c r="C660" s="246"/>
      <c r="D660" s="236" t="s">
        <v>225</v>
      </c>
      <c r="E660" s="247" t="s">
        <v>32</v>
      </c>
      <c r="F660" s="248" t="s">
        <v>2136</v>
      </c>
      <c r="G660" s="246"/>
      <c r="H660" s="249">
        <v>27</v>
      </c>
      <c r="I660" s="250"/>
      <c r="J660" s="246"/>
      <c r="K660" s="246"/>
      <c r="L660" s="251"/>
      <c r="M660" s="252"/>
      <c r="N660" s="253"/>
      <c r="O660" s="253"/>
      <c r="P660" s="253"/>
      <c r="Q660" s="253"/>
      <c r="R660" s="253"/>
      <c r="S660" s="253"/>
      <c r="T660" s="254"/>
      <c r="U660" s="14"/>
      <c r="V660" s="14"/>
      <c r="W660" s="14"/>
      <c r="X660" s="14"/>
      <c r="Y660" s="14"/>
      <c r="Z660" s="14"/>
      <c r="AA660" s="14"/>
      <c r="AB660" s="14"/>
      <c r="AC660" s="14"/>
      <c r="AD660" s="14"/>
      <c r="AE660" s="14"/>
      <c r="AT660" s="255" t="s">
        <v>225</v>
      </c>
      <c r="AU660" s="255" t="s">
        <v>85</v>
      </c>
      <c r="AV660" s="14" t="s">
        <v>85</v>
      </c>
      <c r="AW660" s="14" t="s">
        <v>38</v>
      </c>
      <c r="AX660" s="14" t="s">
        <v>76</v>
      </c>
      <c r="AY660" s="255" t="s">
        <v>214</v>
      </c>
    </row>
    <row r="661" s="14" customFormat="1">
      <c r="A661" s="14"/>
      <c r="B661" s="245"/>
      <c r="C661" s="246"/>
      <c r="D661" s="236" t="s">
        <v>225</v>
      </c>
      <c r="E661" s="247" t="s">
        <v>32</v>
      </c>
      <c r="F661" s="248" t="s">
        <v>2061</v>
      </c>
      <c r="G661" s="246"/>
      <c r="H661" s="249">
        <v>24.75</v>
      </c>
      <c r="I661" s="250"/>
      <c r="J661" s="246"/>
      <c r="K661" s="246"/>
      <c r="L661" s="251"/>
      <c r="M661" s="252"/>
      <c r="N661" s="253"/>
      <c r="O661" s="253"/>
      <c r="P661" s="253"/>
      <c r="Q661" s="253"/>
      <c r="R661" s="253"/>
      <c r="S661" s="253"/>
      <c r="T661" s="254"/>
      <c r="U661" s="14"/>
      <c r="V661" s="14"/>
      <c r="W661" s="14"/>
      <c r="X661" s="14"/>
      <c r="Y661" s="14"/>
      <c r="Z661" s="14"/>
      <c r="AA661" s="14"/>
      <c r="AB661" s="14"/>
      <c r="AC661" s="14"/>
      <c r="AD661" s="14"/>
      <c r="AE661" s="14"/>
      <c r="AT661" s="255" t="s">
        <v>225</v>
      </c>
      <c r="AU661" s="255" t="s">
        <v>85</v>
      </c>
      <c r="AV661" s="14" t="s">
        <v>85</v>
      </c>
      <c r="AW661" s="14" t="s">
        <v>38</v>
      </c>
      <c r="AX661" s="14" t="s">
        <v>76</v>
      </c>
      <c r="AY661" s="255" t="s">
        <v>214</v>
      </c>
    </row>
    <row r="662" s="14" customFormat="1">
      <c r="A662" s="14"/>
      <c r="B662" s="245"/>
      <c r="C662" s="246"/>
      <c r="D662" s="236" t="s">
        <v>225</v>
      </c>
      <c r="E662" s="247" t="s">
        <v>32</v>
      </c>
      <c r="F662" s="248" t="s">
        <v>2137</v>
      </c>
      <c r="G662" s="246"/>
      <c r="H662" s="249">
        <v>34.200000000000003</v>
      </c>
      <c r="I662" s="250"/>
      <c r="J662" s="246"/>
      <c r="K662" s="246"/>
      <c r="L662" s="251"/>
      <c r="M662" s="252"/>
      <c r="N662" s="253"/>
      <c r="O662" s="253"/>
      <c r="P662" s="253"/>
      <c r="Q662" s="253"/>
      <c r="R662" s="253"/>
      <c r="S662" s="253"/>
      <c r="T662" s="254"/>
      <c r="U662" s="14"/>
      <c r="V662" s="14"/>
      <c r="W662" s="14"/>
      <c r="X662" s="14"/>
      <c r="Y662" s="14"/>
      <c r="Z662" s="14"/>
      <c r="AA662" s="14"/>
      <c r="AB662" s="14"/>
      <c r="AC662" s="14"/>
      <c r="AD662" s="14"/>
      <c r="AE662" s="14"/>
      <c r="AT662" s="255" t="s">
        <v>225</v>
      </c>
      <c r="AU662" s="255" t="s">
        <v>85</v>
      </c>
      <c r="AV662" s="14" t="s">
        <v>85</v>
      </c>
      <c r="AW662" s="14" t="s">
        <v>38</v>
      </c>
      <c r="AX662" s="14" t="s">
        <v>76</v>
      </c>
      <c r="AY662" s="255" t="s">
        <v>214</v>
      </c>
    </row>
    <row r="663" s="15" customFormat="1">
      <c r="A663" s="15"/>
      <c r="B663" s="256"/>
      <c r="C663" s="257"/>
      <c r="D663" s="236" t="s">
        <v>225</v>
      </c>
      <c r="E663" s="258" t="s">
        <v>32</v>
      </c>
      <c r="F663" s="259" t="s">
        <v>256</v>
      </c>
      <c r="G663" s="257"/>
      <c r="H663" s="260">
        <v>85.950000000000003</v>
      </c>
      <c r="I663" s="261"/>
      <c r="J663" s="257"/>
      <c r="K663" s="257"/>
      <c r="L663" s="262"/>
      <c r="M663" s="263"/>
      <c r="N663" s="264"/>
      <c r="O663" s="264"/>
      <c r="P663" s="264"/>
      <c r="Q663" s="264"/>
      <c r="R663" s="264"/>
      <c r="S663" s="264"/>
      <c r="T663" s="265"/>
      <c r="U663" s="15"/>
      <c r="V663" s="15"/>
      <c r="W663" s="15"/>
      <c r="X663" s="15"/>
      <c r="Y663" s="15"/>
      <c r="Z663" s="15"/>
      <c r="AA663" s="15"/>
      <c r="AB663" s="15"/>
      <c r="AC663" s="15"/>
      <c r="AD663" s="15"/>
      <c r="AE663" s="15"/>
      <c r="AT663" s="266" t="s">
        <v>225</v>
      </c>
      <c r="AU663" s="266" t="s">
        <v>85</v>
      </c>
      <c r="AV663" s="15" t="s">
        <v>215</v>
      </c>
      <c r="AW663" s="15" t="s">
        <v>38</v>
      </c>
      <c r="AX663" s="15" t="s">
        <v>83</v>
      </c>
      <c r="AY663" s="266" t="s">
        <v>214</v>
      </c>
    </row>
    <row r="664" s="2" customFormat="1" ht="24.15" customHeight="1">
      <c r="A664" s="42"/>
      <c r="B664" s="43"/>
      <c r="C664" s="268" t="s">
        <v>780</v>
      </c>
      <c r="D664" s="268" t="s">
        <v>302</v>
      </c>
      <c r="E664" s="269" t="s">
        <v>2138</v>
      </c>
      <c r="F664" s="270" t="s">
        <v>2139</v>
      </c>
      <c r="G664" s="271" t="s">
        <v>230</v>
      </c>
      <c r="H664" s="272">
        <v>85.950000000000003</v>
      </c>
      <c r="I664" s="273"/>
      <c r="J664" s="274">
        <f>ROUND(I664*H664,2)</f>
        <v>0</v>
      </c>
      <c r="K664" s="270" t="s">
        <v>221</v>
      </c>
      <c r="L664" s="275"/>
      <c r="M664" s="276" t="s">
        <v>32</v>
      </c>
      <c r="N664" s="277" t="s">
        <v>47</v>
      </c>
      <c r="O664" s="88"/>
      <c r="P664" s="225">
        <f>O664*H664</f>
        <v>0</v>
      </c>
      <c r="Q664" s="225">
        <v>0.001</v>
      </c>
      <c r="R664" s="225">
        <f>Q664*H664</f>
        <v>0.085949999999999999</v>
      </c>
      <c r="S664" s="225">
        <v>0</v>
      </c>
      <c r="T664" s="226">
        <f>S664*H664</f>
        <v>0</v>
      </c>
      <c r="U664" s="42"/>
      <c r="V664" s="42"/>
      <c r="W664" s="42"/>
      <c r="X664" s="42"/>
      <c r="Y664" s="42"/>
      <c r="Z664" s="42"/>
      <c r="AA664" s="42"/>
      <c r="AB664" s="42"/>
      <c r="AC664" s="42"/>
      <c r="AD664" s="42"/>
      <c r="AE664" s="42"/>
      <c r="AR664" s="227" t="s">
        <v>426</v>
      </c>
      <c r="AT664" s="227" t="s">
        <v>302</v>
      </c>
      <c r="AU664" s="227" t="s">
        <v>85</v>
      </c>
      <c r="AY664" s="20" t="s">
        <v>214</v>
      </c>
      <c r="BE664" s="228">
        <f>IF(N664="základní",J664,0)</f>
        <v>0</v>
      </c>
      <c r="BF664" s="228">
        <f>IF(N664="snížená",J664,0)</f>
        <v>0</v>
      </c>
      <c r="BG664" s="228">
        <f>IF(N664="zákl. přenesená",J664,0)</f>
        <v>0</v>
      </c>
      <c r="BH664" s="228">
        <f>IF(N664="sníž. přenesená",J664,0)</f>
        <v>0</v>
      </c>
      <c r="BI664" s="228">
        <f>IF(N664="nulová",J664,0)</f>
        <v>0</v>
      </c>
      <c r="BJ664" s="20" t="s">
        <v>83</v>
      </c>
      <c r="BK664" s="228">
        <f>ROUND(I664*H664,2)</f>
        <v>0</v>
      </c>
      <c r="BL664" s="20" t="s">
        <v>334</v>
      </c>
      <c r="BM664" s="227" t="s">
        <v>2140</v>
      </c>
    </row>
    <row r="665" s="2" customFormat="1" ht="44.25" customHeight="1">
      <c r="A665" s="42"/>
      <c r="B665" s="43"/>
      <c r="C665" s="216" t="s">
        <v>786</v>
      </c>
      <c r="D665" s="216" t="s">
        <v>217</v>
      </c>
      <c r="E665" s="217" t="s">
        <v>2141</v>
      </c>
      <c r="F665" s="218" t="s">
        <v>2142</v>
      </c>
      <c r="G665" s="219" t="s">
        <v>327</v>
      </c>
      <c r="H665" s="220">
        <v>371.61000000000001</v>
      </c>
      <c r="I665" s="221"/>
      <c r="J665" s="222">
        <f>ROUND(I665*H665,2)</f>
        <v>0</v>
      </c>
      <c r="K665" s="218" t="s">
        <v>221</v>
      </c>
      <c r="L665" s="48"/>
      <c r="M665" s="223" t="s">
        <v>32</v>
      </c>
      <c r="N665" s="224" t="s">
        <v>47</v>
      </c>
      <c r="O665" s="88"/>
      <c r="P665" s="225">
        <f>O665*H665</f>
        <v>0</v>
      </c>
      <c r="Q665" s="225">
        <v>0</v>
      </c>
      <c r="R665" s="225">
        <f>Q665*H665</f>
        <v>0</v>
      </c>
      <c r="S665" s="225">
        <v>0</v>
      </c>
      <c r="T665" s="226">
        <f>S665*H665</f>
        <v>0</v>
      </c>
      <c r="U665" s="42"/>
      <c r="V665" s="42"/>
      <c r="W665" s="42"/>
      <c r="X665" s="42"/>
      <c r="Y665" s="42"/>
      <c r="Z665" s="42"/>
      <c r="AA665" s="42"/>
      <c r="AB665" s="42"/>
      <c r="AC665" s="42"/>
      <c r="AD665" s="42"/>
      <c r="AE665" s="42"/>
      <c r="AR665" s="227" t="s">
        <v>334</v>
      </c>
      <c r="AT665" s="227" t="s">
        <v>217</v>
      </c>
      <c r="AU665" s="227" t="s">
        <v>85</v>
      </c>
      <c r="AY665" s="20" t="s">
        <v>214</v>
      </c>
      <c r="BE665" s="228">
        <f>IF(N665="základní",J665,0)</f>
        <v>0</v>
      </c>
      <c r="BF665" s="228">
        <f>IF(N665="snížená",J665,0)</f>
        <v>0</v>
      </c>
      <c r="BG665" s="228">
        <f>IF(N665="zákl. přenesená",J665,0)</f>
        <v>0</v>
      </c>
      <c r="BH665" s="228">
        <f>IF(N665="sníž. přenesená",J665,0)</f>
        <v>0</v>
      </c>
      <c r="BI665" s="228">
        <f>IF(N665="nulová",J665,0)</f>
        <v>0</v>
      </c>
      <c r="BJ665" s="20" t="s">
        <v>83</v>
      </c>
      <c r="BK665" s="228">
        <f>ROUND(I665*H665,2)</f>
        <v>0</v>
      </c>
      <c r="BL665" s="20" t="s">
        <v>334</v>
      </c>
      <c r="BM665" s="227" t="s">
        <v>2143</v>
      </c>
    </row>
    <row r="666" s="2" customFormat="1">
      <c r="A666" s="42"/>
      <c r="B666" s="43"/>
      <c r="C666" s="44"/>
      <c r="D666" s="229" t="s">
        <v>223</v>
      </c>
      <c r="E666" s="44"/>
      <c r="F666" s="230" t="s">
        <v>2144</v>
      </c>
      <c r="G666" s="44"/>
      <c r="H666" s="44"/>
      <c r="I666" s="231"/>
      <c r="J666" s="44"/>
      <c r="K666" s="44"/>
      <c r="L666" s="48"/>
      <c r="M666" s="232"/>
      <c r="N666" s="233"/>
      <c r="O666" s="88"/>
      <c r="P666" s="88"/>
      <c r="Q666" s="88"/>
      <c r="R666" s="88"/>
      <c r="S666" s="88"/>
      <c r="T666" s="89"/>
      <c r="U666" s="42"/>
      <c r="V666" s="42"/>
      <c r="W666" s="42"/>
      <c r="X666" s="42"/>
      <c r="Y666" s="42"/>
      <c r="Z666" s="42"/>
      <c r="AA666" s="42"/>
      <c r="AB666" s="42"/>
      <c r="AC666" s="42"/>
      <c r="AD666" s="42"/>
      <c r="AE666" s="42"/>
      <c r="AT666" s="20" t="s">
        <v>223</v>
      </c>
      <c r="AU666" s="20" t="s">
        <v>85</v>
      </c>
    </row>
    <row r="667" s="2" customFormat="1">
      <c r="A667" s="42"/>
      <c r="B667" s="43"/>
      <c r="C667" s="44"/>
      <c r="D667" s="236" t="s">
        <v>283</v>
      </c>
      <c r="E667" s="44"/>
      <c r="F667" s="267" t="s">
        <v>2114</v>
      </c>
      <c r="G667" s="44"/>
      <c r="H667" s="44"/>
      <c r="I667" s="231"/>
      <c r="J667" s="44"/>
      <c r="K667" s="44"/>
      <c r="L667" s="48"/>
      <c r="M667" s="232"/>
      <c r="N667" s="233"/>
      <c r="O667" s="88"/>
      <c r="P667" s="88"/>
      <c r="Q667" s="88"/>
      <c r="R667" s="88"/>
      <c r="S667" s="88"/>
      <c r="T667" s="89"/>
      <c r="U667" s="42"/>
      <c r="V667" s="42"/>
      <c r="W667" s="42"/>
      <c r="X667" s="42"/>
      <c r="Y667" s="42"/>
      <c r="Z667" s="42"/>
      <c r="AA667" s="42"/>
      <c r="AB667" s="42"/>
      <c r="AC667" s="42"/>
      <c r="AD667" s="42"/>
      <c r="AE667" s="42"/>
      <c r="AT667" s="20" t="s">
        <v>283</v>
      </c>
      <c r="AU667" s="20" t="s">
        <v>85</v>
      </c>
    </row>
    <row r="668" s="13" customFormat="1">
      <c r="A668" s="13"/>
      <c r="B668" s="234"/>
      <c r="C668" s="235"/>
      <c r="D668" s="236" t="s">
        <v>225</v>
      </c>
      <c r="E668" s="237" t="s">
        <v>32</v>
      </c>
      <c r="F668" s="238" t="s">
        <v>1824</v>
      </c>
      <c r="G668" s="235"/>
      <c r="H668" s="237" t="s">
        <v>32</v>
      </c>
      <c r="I668" s="239"/>
      <c r="J668" s="235"/>
      <c r="K668" s="235"/>
      <c r="L668" s="240"/>
      <c r="M668" s="241"/>
      <c r="N668" s="242"/>
      <c r="O668" s="242"/>
      <c r="P668" s="242"/>
      <c r="Q668" s="242"/>
      <c r="R668" s="242"/>
      <c r="S668" s="242"/>
      <c r="T668" s="243"/>
      <c r="U668" s="13"/>
      <c r="V668" s="13"/>
      <c r="W668" s="13"/>
      <c r="X668" s="13"/>
      <c r="Y668" s="13"/>
      <c r="Z668" s="13"/>
      <c r="AA668" s="13"/>
      <c r="AB668" s="13"/>
      <c r="AC668" s="13"/>
      <c r="AD668" s="13"/>
      <c r="AE668" s="13"/>
      <c r="AT668" s="244" t="s">
        <v>225</v>
      </c>
      <c r="AU668" s="244" t="s">
        <v>85</v>
      </c>
      <c r="AV668" s="13" t="s">
        <v>83</v>
      </c>
      <c r="AW668" s="13" t="s">
        <v>38</v>
      </c>
      <c r="AX668" s="13" t="s">
        <v>76</v>
      </c>
      <c r="AY668" s="244" t="s">
        <v>214</v>
      </c>
    </row>
    <row r="669" s="14" customFormat="1">
      <c r="A669" s="14"/>
      <c r="B669" s="245"/>
      <c r="C669" s="246"/>
      <c r="D669" s="236" t="s">
        <v>225</v>
      </c>
      <c r="E669" s="247" t="s">
        <v>32</v>
      </c>
      <c r="F669" s="248" t="s">
        <v>2145</v>
      </c>
      <c r="G669" s="246"/>
      <c r="H669" s="249">
        <v>28.800000000000001</v>
      </c>
      <c r="I669" s="250"/>
      <c r="J669" s="246"/>
      <c r="K669" s="246"/>
      <c r="L669" s="251"/>
      <c r="M669" s="252"/>
      <c r="N669" s="253"/>
      <c r="O669" s="253"/>
      <c r="P669" s="253"/>
      <c r="Q669" s="253"/>
      <c r="R669" s="253"/>
      <c r="S669" s="253"/>
      <c r="T669" s="254"/>
      <c r="U669" s="14"/>
      <c r="V669" s="14"/>
      <c r="W669" s="14"/>
      <c r="X669" s="14"/>
      <c r="Y669" s="14"/>
      <c r="Z669" s="14"/>
      <c r="AA669" s="14"/>
      <c r="AB669" s="14"/>
      <c r="AC669" s="14"/>
      <c r="AD669" s="14"/>
      <c r="AE669" s="14"/>
      <c r="AT669" s="255" t="s">
        <v>225</v>
      </c>
      <c r="AU669" s="255" t="s">
        <v>85</v>
      </c>
      <c r="AV669" s="14" t="s">
        <v>85</v>
      </c>
      <c r="AW669" s="14" t="s">
        <v>38</v>
      </c>
      <c r="AX669" s="14" t="s">
        <v>76</v>
      </c>
      <c r="AY669" s="255" t="s">
        <v>214</v>
      </c>
    </row>
    <row r="670" s="14" customFormat="1">
      <c r="A670" s="14"/>
      <c r="B670" s="245"/>
      <c r="C670" s="246"/>
      <c r="D670" s="236" t="s">
        <v>225</v>
      </c>
      <c r="E670" s="247" t="s">
        <v>32</v>
      </c>
      <c r="F670" s="248" t="s">
        <v>2146</v>
      </c>
      <c r="G670" s="246"/>
      <c r="H670" s="249">
        <v>78.079999999999998</v>
      </c>
      <c r="I670" s="250"/>
      <c r="J670" s="246"/>
      <c r="K670" s="246"/>
      <c r="L670" s="251"/>
      <c r="M670" s="252"/>
      <c r="N670" s="253"/>
      <c r="O670" s="253"/>
      <c r="P670" s="253"/>
      <c r="Q670" s="253"/>
      <c r="R670" s="253"/>
      <c r="S670" s="253"/>
      <c r="T670" s="254"/>
      <c r="U670" s="14"/>
      <c r="V670" s="14"/>
      <c r="W670" s="14"/>
      <c r="X670" s="14"/>
      <c r="Y670" s="14"/>
      <c r="Z670" s="14"/>
      <c r="AA670" s="14"/>
      <c r="AB670" s="14"/>
      <c r="AC670" s="14"/>
      <c r="AD670" s="14"/>
      <c r="AE670" s="14"/>
      <c r="AT670" s="255" t="s">
        <v>225</v>
      </c>
      <c r="AU670" s="255" t="s">
        <v>85</v>
      </c>
      <c r="AV670" s="14" t="s">
        <v>85</v>
      </c>
      <c r="AW670" s="14" t="s">
        <v>38</v>
      </c>
      <c r="AX670" s="14" t="s">
        <v>76</v>
      </c>
      <c r="AY670" s="255" t="s">
        <v>214</v>
      </c>
    </row>
    <row r="671" s="14" customFormat="1">
      <c r="A671" s="14"/>
      <c r="B671" s="245"/>
      <c r="C671" s="246"/>
      <c r="D671" s="236" t="s">
        <v>225</v>
      </c>
      <c r="E671" s="247" t="s">
        <v>32</v>
      </c>
      <c r="F671" s="248" t="s">
        <v>2147</v>
      </c>
      <c r="G671" s="246"/>
      <c r="H671" s="249">
        <v>13.68</v>
      </c>
      <c r="I671" s="250"/>
      <c r="J671" s="246"/>
      <c r="K671" s="246"/>
      <c r="L671" s="251"/>
      <c r="M671" s="252"/>
      <c r="N671" s="253"/>
      <c r="O671" s="253"/>
      <c r="P671" s="253"/>
      <c r="Q671" s="253"/>
      <c r="R671" s="253"/>
      <c r="S671" s="253"/>
      <c r="T671" s="254"/>
      <c r="U671" s="14"/>
      <c r="V671" s="14"/>
      <c r="W671" s="14"/>
      <c r="X671" s="14"/>
      <c r="Y671" s="14"/>
      <c r="Z671" s="14"/>
      <c r="AA671" s="14"/>
      <c r="AB671" s="14"/>
      <c r="AC671" s="14"/>
      <c r="AD671" s="14"/>
      <c r="AE671" s="14"/>
      <c r="AT671" s="255" t="s">
        <v>225</v>
      </c>
      <c r="AU671" s="255" t="s">
        <v>85</v>
      </c>
      <c r="AV671" s="14" t="s">
        <v>85</v>
      </c>
      <c r="AW671" s="14" t="s">
        <v>38</v>
      </c>
      <c r="AX671" s="14" t="s">
        <v>76</v>
      </c>
      <c r="AY671" s="255" t="s">
        <v>214</v>
      </c>
    </row>
    <row r="672" s="14" customFormat="1">
      <c r="A672" s="14"/>
      <c r="B672" s="245"/>
      <c r="C672" s="246"/>
      <c r="D672" s="236" t="s">
        <v>225</v>
      </c>
      <c r="E672" s="247" t="s">
        <v>32</v>
      </c>
      <c r="F672" s="248" t="s">
        <v>2064</v>
      </c>
      <c r="G672" s="246"/>
      <c r="H672" s="249">
        <v>67.099999999999994</v>
      </c>
      <c r="I672" s="250"/>
      <c r="J672" s="246"/>
      <c r="K672" s="246"/>
      <c r="L672" s="251"/>
      <c r="M672" s="252"/>
      <c r="N672" s="253"/>
      <c r="O672" s="253"/>
      <c r="P672" s="253"/>
      <c r="Q672" s="253"/>
      <c r="R672" s="253"/>
      <c r="S672" s="253"/>
      <c r="T672" s="254"/>
      <c r="U672" s="14"/>
      <c r="V672" s="14"/>
      <c r="W672" s="14"/>
      <c r="X672" s="14"/>
      <c r="Y672" s="14"/>
      <c r="Z672" s="14"/>
      <c r="AA672" s="14"/>
      <c r="AB672" s="14"/>
      <c r="AC672" s="14"/>
      <c r="AD672" s="14"/>
      <c r="AE672" s="14"/>
      <c r="AT672" s="255" t="s">
        <v>225</v>
      </c>
      <c r="AU672" s="255" t="s">
        <v>85</v>
      </c>
      <c r="AV672" s="14" t="s">
        <v>85</v>
      </c>
      <c r="AW672" s="14" t="s">
        <v>38</v>
      </c>
      <c r="AX672" s="14" t="s">
        <v>76</v>
      </c>
      <c r="AY672" s="255" t="s">
        <v>214</v>
      </c>
    </row>
    <row r="673" s="14" customFormat="1">
      <c r="A673" s="14"/>
      <c r="B673" s="245"/>
      <c r="C673" s="246"/>
      <c r="D673" s="236" t="s">
        <v>225</v>
      </c>
      <c r="E673" s="247" t="s">
        <v>32</v>
      </c>
      <c r="F673" s="248" t="s">
        <v>2148</v>
      </c>
      <c r="G673" s="246"/>
      <c r="H673" s="249">
        <v>67.099999999999994</v>
      </c>
      <c r="I673" s="250"/>
      <c r="J673" s="246"/>
      <c r="K673" s="246"/>
      <c r="L673" s="251"/>
      <c r="M673" s="252"/>
      <c r="N673" s="253"/>
      <c r="O673" s="253"/>
      <c r="P673" s="253"/>
      <c r="Q673" s="253"/>
      <c r="R673" s="253"/>
      <c r="S673" s="253"/>
      <c r="T673" s="254"/>
      <c r="U673" s="14"/>
      <c r="V673" s="14"/>
      <c r="W673" s="14"/>
      <c r="X673" s="14"/>
      <c r="Y673" s="14"/>
      <c r="Z673" s="14"/>
      <c r="AA673" s="14"/>
      <c r="AB673" s="14"/>
      <c r="AC673" s="14"/>
      <c r="AD673" s="14"/>
      <c r="AE673" s="14"/>
      <c r="AT673" s="255" t="s">
        <v>225</v>
      </c>
      <c r="AU673" s="255" t="s">
        <v>85</v>
      </c>
      <c r="AV673" s="14" t="s">
        <v>85</v>
      </c>
      <c r="AW673" s="14" t="s">
        <v>38</v>
      </c>
      <c r="AX673" s="14" t="s">
        <v>76</v>
      </c>
      <c r="AY673" s="255" t="s">
        <v>214</v>
      </c>
    </row>
    <row r="674" s="14" customFormat="1">
      <c r="A674" s="14"/>
      <c r="B674" s="245"/>
      <c r="C674" s="246"/>
      <c r="D674" s="236" t="s">
        <v>225</v>
      </c>
      <c r="E674" s="247" t="s">
        <v>32</v>
      </c>
      <c r="F674" s="248" t="s">
        <v>2149</v>
      </c>
      <c r="G674" s="246"/>
      <c r="H674" s="249">
        <v>61.560000000000002</v>
      </c>
      <c r="I674" s="250"/>
      <c r="J674" s="246"/>
      <c r="K674" s="246"/>
      <c r="L674" s="251"/>
      <c r="M674" s="252"/>
      <c r="N674" s="253"/>
      <c r="O674" s="253"/>
      <c r="P674" s="253"/>
      <c r="Q674" s="253"/>
      <c r="R674" s="253"/>
      <c r="S674" s="253"/>
      <c r="T674" s="254"/>
      <c r="U674" s="14"/>
      <c r="V674" s="14"/>
      <c r="W674" s="14"/>
      <c r="X674" s="14"/>
      <c r="Y674" s="14"/>
      <c r="Z674" s="14"/>
      <c r="AA674" s="14"/>
      <c r="AB674" s="14"/>
      <c r="AC674" s="14"/>
      <c r="AD674" s="14"/>
      <c r="AE674" s="14"/>
      <c r="AT674" s="255" t="s">
        <v>225</v>
      </c>
      <c r="AU674" s="255" t="s">
        <v>85</v>
      </c>
      <c r="AV674" s="14" t="s">
        <v>85</v>
      </c>
      <c r="AW674" s="14" t="s">
        <v>38</v>
      </c>
      <c r="AX674" s="14" t="s">
        <v>76</v>
      </c>
      <c r="AY674" s="255" t="s">
        <v>214</v>
      </c>
    </row>
    <row r="675" s="14" customFormat="1">
      <c r="A675" s="14"/>
      <c r="B675" s="245"/>
      <c r="C675" s="246"/>
      <c r="D675" s="236" t="s">
        <v>225</v>
      </c>
      <c r="E675" s="247" t="s">
        <v>32</v>
      </c>
      <c r="F675" s="248" t="s">
        <v>2068</v>
      </c>
      <c r="G675" s="246"/>
      <c r="H675" s="249">
        <v>36.479999999999997</v>
      </c>
      <c r="I675" s="250"/>
      <c r="J675" s="246"/>
      <c r="K675" s="246"/>
      <c r="L675" s="251"/>
      <c r="M675" s="252"/>
      <c r="N675" s="253"/>
      <c r="O675" s="253"/>
      <c r="P675" s="253"/>
      <c r="Q675" s="253"/>
      <c r="R675" s="253"/>
      <c r="S675" s="253"/>
      <c r="T675" s="254"/>
      <c r="U675" s="14"/>
      <c r="V675" s="14"/>
      <c r="W675" s="14"/>
      <c r="X675" s="14"/>
      <c r="Y675" s="14"/>
      <c r="Z675" s="14"/>
      <c r="AA675" s="14"/>
      <c r="AB675" s="14"/>
      <c r="AC675" s="14"/>
      <c r="AD675" s="14"/>
      <c r="AE675" s="14"/>
      <c r="AT675" s="255" t="s">
        <v>225</v>
      </c>
      <c r="AU675" s="255" t="s">
        <v>85</v>
      </c>
      <c r="AV675" s="14" t="s">
        <v>85</v>
      </c>
      <c r="AW675" s="14" t="s">
        <v>38</v>
      </c>
      <c r="AX675" s="14" t="s">
        <v>76</v>
      </c>
      <c r="AY675" s="255" t="s">
        <v>214</v>
      </c>
    </row>
    <row r="676" s="14" customFormat="1">
      <c r="A676" s="14"/>
      <c r="B676" s="245"/>
      <c r="C676" s="246"/>
      <c r="D676" s="236" t="s">
        <v>225</v>
      </c>
      <c r="E676" s="247" t="s">
        <v>32</v>
      </c>
      <c r="F676" s="248" t="s">
        <v>2150</v>
      </c>
      <c r="G676" s="246"/>
      <c r="H676" s="249">
        <v>18.809999999999999</v>
      </c>
      <c r="I676" s="250"/>
      <c r="J676" s="246"/>
      <c r="K676" s="246"/>
      <c r="L676" s="251"/>
      <c r="M676" s="252"/>
      <c r="N676" s="253"/>
      <c r="O676" s="253"/>
      <c r="P676" s="253"/>
      <c r="Q676" s="253"/>
      <c r="R676" s="253"/>
      <c r="S676" s="253"/>
      <c r="T676" s="254"/>
      <c r="U676" s="14"/>
      <c r="V676" s="14"/>
      <c r="W676" s="14"/>
      <c r="X676" s="14"/>
      <c r="Y676" s="14"/>
      <c r="Z676" s="14"/>
      <c r="AA676" s="14"/>
      <c r="AB676" s="14"/>
      <c r="AC676" s="14"/>
      <c r="AD676" s="14"/>
      <c r="AE676" s="14"/>
      <c r="AT676" s="255" t="s">
        <v>225</v>
      </c>
      <c r="AU676" s="255" t="s">
        <v>85</v>
      </c>
      <c r="AV676" s="14" t="s">
        <v>85</v>
      </c>
      <c r="AW676" s="14" t="s">
        <v>38</v>
      </c>
      <c r="AX676" s="14" t="s">
        <v>76</v>
      </c>
      <c r="AY676" s="255" t="s">
        <v>214</v>
      </c>
    </row>
    <row r="677" s="15" customFormat="1">
      <c r="A677" s="15"/>
      <c r="B677" s="256"/>
      <c r="C677" s="257"/>
      <c r="D677" s="236" t="s">
        <v>225</v>
      </c>
      <c r="E677" s="258" t="s">
        <v>32</v>
      </c>
      <c r="F677" s="259" t="s">
        <v>256</v>
      </c>
      <c r="G677" s="257"/>
      <c r="H677" s="260">
        <v>371.61000000000001</v>
      </c>
      <c r="I677" s="261"/>
      <c r="J677" s="257"/>
      <c r="K677" s="257"/>
      <c r="L677" s="262"/>
      <c r="M677" s="263"/>
      <c r="N677" s="264"/>
      <c r="O677" s="264"/>
      <c r="P677" s="264"/>
      <c r="Q677" s="264"/>
      <c r="R677" s="264"/>
      <c r="S677" s="264"/>
      <c r="T677" s="265"/>
      <c r="U677" s="15"/>
      <c r="V677" s="15"/>
      <c r="W677" s="15"/>
      <c r="X677" s="15"/>
      <c r="Y677" s="15"/>
      <c r="Z677" s="15"/>
      <c r="AA677" s="15"/>
      <c r="AB677" s="15"/>
      <c r="AC677" s="15"/>
      <c r="AD677" s="15"/>
      <c r="AE677" s="15"/>
      <c r="AT677" s="266" t="s">
        <v>225</v>
      </c>
      <c r="AU677" s="266" t="s">
        <v>85</v>
      </c>
      <c r="AV677" s="15" t="s">
        <v>215</v>
      </c>
      <c r="AW677" s="15" t="s">
        <v>38</v>
      </c>
      <c r="AX677" s="15" t="s">
        <v>83</v>
      </c>
      <c r="AY677" s="266" t="s">
        <v>214</v>
      </c>
    </row>
    <row r="678" s="2" customFormat="1" ht="24.15" customHeight="1">
      <c r="A678" s="42"/>
      <c r="B678" s="43"/>
      <c r="C678" s="268" t="s">
        <v>793</v>
      </c>
      <c r="D678" s="268" t="s">
        <v>302</v>
      </c>
      <c r="E678" s="269" t="s">
        <v>2151</v>
      </c>
      <c r="F678" s="270" t="s">
        <v>2152</v>
      </c>
      <c r="G678" s="271" t="s">
        <v>230</v>
      </c>
      <c r="H678" s="272">
        <v>371.61000000000001</v>
      </c>
      <c r="I678" s="273"/>
      <c r="J678" s="274">
        <f>ROUND(I678*H678,2)</f>
        <v>0</v>
      </c>
      <c r="K678" s="270" t="s">
        <v>221</v>
      </c>
      <c r="L678" s="275"/>
      <c r="M678" s="276" t="s">
        <v>32</v>
      </c>
      <c r="N678" s="277" t="s">
        <v>47</v>
      </c>
      <c r="O678" s="88"/>
      <c r="P678" s="225">
        <f>O678*H678</f>
        <v>0</v>
      </c>
      <c r="Q678" s="225">
        <v>0.001</v>
      </c>
      <c r="R678" s="225">
        <f>Q678*H678</f>
        <v>0.37161</v>
      </c>
      <c r="S678" s="225">
        <v>0</v>
      </c>
      <c r="T678" s="226">
        <f>S678*H678</f>
        <v>0</v>
      </c>
      <c r="U678" s="42"/>
      <c r="V678" s="42"/>
      <c r="W678" s="42"/>
      <c r="X678" s="42"/>
      <c r="Y678" s="42"/>
      <c r="Z678" s="42"/>
      <c r="AA678" s="42"/>
      <c r="AB678" s="42"/>
      <c r="AC678" s="42"/>
      <c r="AD678" s="42"/>
      <c r="AE678" s="42"/>
      <c r="AR678" s="227" t="s">
        <v>426</v>
      </c>
      <c r="AT678" s="227" t="s">
        <v>302</v>
      </c>
      <c r="AU678" s="227" t="s">
        <v>85</v>
      </c>
      <c r="AY678" s="20" t="s">
        <v>214</v>
      </c>
      <c r="BE678" s="228">
        <f>IF(N678="základní",J678,0)</f>
        <v>0</v>
      </c>
      <c r="BF678" s="228">
        <f>IF(N678="snížená",J678,0)</f>
        <v>0</v>
      </c>
      <c r="BG678" s="228">
        <f>IF(N678="zákl. přenesená",J678,0)</f>
        <v>0</v>
      </c>
      <c r="BH678" s="228">
        <f>IF(N678="sníž. přenesená",J678,0)</f>
        <v>0</v>
      </c>
      <c r="BI678" s="228">
        <f>IF(N678="nulová",J678,0)</f>
        <v>0</v>
      </c>
      <c r="BJ678" s="20" t="s">
        <v>83</v>
      </c>
      <c r="BK678" s="228">
        <f>ROUND(I678*H678,2)</f>
        <v>0</v>
      </c>
      <c r="BL678" s="20" t="s">
        <v>334</v>
      </c>
      <c r="BM678" s="227" t="s">
        <v>2153</v>
      </c>
    </row>
    <row r="679" s="2" customFormat="1" ht="33" customHeight="1">
      <c r="A679" s="42"/>
      <c r="B679" s="43"/>
      <c r="C679" s="216" t="s">
        <v>798</v>
      </c>
      <c r="D679" s="216" t="s">
        <v>217</v>
      </c>
      <c r="E679" s="217" t="s">
        <v>2154</v>
      </c>
      <c r="F679" s="218" t="s">
        <v>2155</v>
      </c>
      <c r="G679" s="219" t="s">
        <v>327</v>
      </c>
      <c r="H679" s="220">
        <v>2</v>
      </c>
      <c r="I679" s="221"/>
      <c r="J679" s="222">
        <f>ROUND(I679*H679,2)</f>
        <v>0</v>
      </c>
      <c r="K679" s="218" t="s">
        <v>221</v>
      </c>
      <c r="L679" s="48"/>
      <c r="M679" s="223" t="s">
        <v>32</v>
      </c>
      <c r="N679" s="224" t="s">
        <v>47</v>
      </c>
      <c r="O679" s="88"/>
      <c r="P679" s="225">
        <f>O679*H679</f>
        <v>0</v>
      </c>
      <c r="Q679" s="225">
        <v>0</v>
      </c>
      <c r="R679" s="225">
        <f>Q679*H679</f>
        <v>0</v>
      </c>
      <c r="S679" s="225">
        <v>0</v>
      </c>
      <c r="T679" s="226">
        <f>S679*H679</f>
        <v>0</v>
      </c>
      <c r="U679" s="42"/>
      <c r="V679" s="42"/>
      <c r="W679" s="42"/>
      <c r="X679" s="42"/>
      <c r="Y679" s="42"/>
      <c r="Z679" s="42"/>
      <c r="AA679" s="42"/>
      <c r="AB679" s="42"/>
      <c r="AC679" s="42"/>
      <c r="AD679" s="42"/>
      <c r="AE679" s="42"/>
      <c r="AR679" s="227" t="s">
        <v>334</v>
      </c>
      <c r="AT679" s="227" t="s">
        <v>217</v>
      </c>
      <c r="AU679" s="227" t="s">
        <v>85</v>
      </c>
      <c r="AY679" s="20" t="s">
        <v>214</v>
      </c>
      <c r="BE679" s="228">
        <f>IF(N679="základní",J679,0)</f>
        <v>0</v>
      </c>
      <c r="BF679" s="228">
        <f>IF(N679="snížená",J679,0)</f>
        <v>0</v>
      </c>
      <c r="BG679" s="228">
        <f>IF(N679="zákl. přenesená",J679,0)</f>
        <v>0</v>
      </c>
      <c r="BH679" s="228">
        <f>IF(N679="sníž. přenesená",J679,0)</f>
        <v>0</v>
      </c>
      <c r="BI679" s="228">
        <f>IF(N679="nulová",J679,0)</f>
        <v>0</v>
      </c>
      <c r="BJ679" s="20" t="s">
        <v>83</v>
      </c>
      <c r="BK679" s="228">
        <f>ROUND(I679*H679,2)</f>
        <v>0</v>
      </c>
      <c r="BL679" s="20" t="s">
        <v>334</v>
      </c>
      <c r="BM679" s="227" t="s">
        <v>2156</v>
      </c>
    </row>
    <row r="680" s="2" customFormat="1">
      <c r="A680" s="42"/>
      <c r="B680" s="43"/>
      <c r="C680" s="44"/>
      <c r="D680" s="229" t="s">
        <v>223</v>
      </c>
      <c r="E680" s="44"/>
      <c r="F680" s="230" t="s">
        <v>2157</v>
      </c>
      <c r="G680" s="44"/>
      <c r="H680" s="44"/>
      <c r="I680" s="231"/>
      <c r="J680" s="44"/>
      <c r="K680" s="44"/>
      <c r="L680" s="48"/>
      <c r="M680" s="232"/>
      <c r="N680" s="233"/>
      <c r="O680" s="88"/>
      <c r="P680" s="88"/>
      <c r="Q680" s="88"/>
      <c r="R680" s="88"/>
      <c r="S680" s="88"/>
      <c r="T680" s="89"/>
      <c r="U680" s="42"/>
      <c r="V680" s="42"/>
      <c r="W680" s="42"/>
      <c r="X680" s="42"/>
      <c r="Y680" s="42"/>
      <c r="Z680" s="42"/>
      <c r="AA680" s="42"/>
      <c r="AB680" s="42"/>
      <c r="AC680" s="42"/>
      <c r="AD680" s="42"/>
      <c r="AE680" s="42"/>
      <c r="AT680" s="20" t="s">
        <v>223</v>
      </c>
      <c r="AU680" s="20" t="s">
        <v>85</v>
      </c>
    </row>
    <row r="681" s="2" customFormat="1">
      <c r="A681" s="42"/>
      <c r="B681" s="43"/>
      <c r="C681" s="44"/>
      <c r="D681" s="236" t="s">
        <v>283</v>
      </c>
      <c r="E681" s="44"/>
      <c r="F681" s="267" t="s">
        <v>2114</v>
      </c>
      <c r="G681" s="44"/>
      <c r="H681" s="44"/>
      <c r="I681" s="231"/>
      <c r="J681" s="44"/>
      <c r="K681" s="44"/>
      <c r="L681" s="48"/>
      <c r="M681" s="232"/>
      <c r="N681" s="233"/>
      <c r="O681" s="88"/>
      <c r="P681" s="88"/>
      <c r="Q681" s="88"/>
      <c r="R681" s="88"/>
      <c r="S681" s="88"/>
      <c r="T681" s="89"/>
      <c r="U681" s="42"/>
      <c r="V681" s="42"/>
      <c r="W681" s="42"/>
      <c r="X681" s="42"/>
      <c r="Y681" s="42"/>
      <c r="Z681" s="42"/>
      <c r="AA681" s="42"/>
      <c r="AB681" s="42"/>
      <c r="AC681" s="42"/>
      <c r="AD681" s="42"/>
      <c r="AE681" s="42"/>
      <c r="AT681" s="20" t="s">
        <v>283</v>
      </c>
      <c r="AU681" s="20" t="s">
        <v>85</v>
      </c>
    </row>
    <row r="682" s="2" customFormat="1" ht="33" customHeight="1">
      <c r="A682" s="42"/>
      <c r="B682" s="43"/>
      <c r="C682" s="268" t="s">
        <v>805</v>
      </c>
      <c r="D682" s="268" t="s">
        <v>302</v>
      </c>
      <c r="E682" s="269" t="s">
        <v>2158</v>
      </c>
      <c r="F682" s="270" t="s">
        <v>2159</v>
      </c>
      <c r="G682" s="271" t="s">
        <v>327</v>
      </c>
      <c r="H682" s="272">
        <v>2</v>
      </c>
      <c r="I682" s="273"/>
      <c r="J682" s="274">
        <f>ROUND(I682*H682,2)</f>
        <v>0</v>
      </c>
      <c r="K682" s="270" t="s">
        <v>221</v>
      </c>
      <c r="L682" s="275"/>
      <c r="M682" s="276" t="s">
        <v>32</v>
      </c>
      <c r="N682" s="277" t="s">
        <v>47</v>
      </c>
      <c r="O682" s="88"/>
      <c r="P682" s="225">
        <f>O682*H682</f>
        <v>0</v>
      </c>
      <c r="Q682" s="225">
        <v>0.001</v>
      </c>
      <c r="R682" s="225">
        <f>Q682*H682</f>
        <v>0.002</v>
      </c>
      <c r="S682" s="225">
        <v>0</v>
      </c>
      <c r="T682" s="226">
        <f>S682*H682</f>
        <v>0</v>
      </c>
      <c r="U682" s="42"/>
      <c r="V682" s="42"/>
      <c r="W682" s="42"/>
      <c r="X682" s="42"/>
      <c r="Y682" s="42"/>
      <c r="Z682" s="42"/>
      <c r="AA682" s="42"/>
      <c r="AB682" s="42"/>
      <c r="AC682" s="42"/>
      <c r="AD682" s="42"/>
      <c r="AE682" s="42"/>
      <c r="AR682" s="227" t="s">
        <v>426</v>
      </c>
      <c r="AT682" s="227" t="s">
        <v>302</v>
      </c>
      <c r="AU682" s="227" t="s">
        <v>85</v>
      </c>
      <c r="AY682" s="20" t="s">
        <v>214</v>
      </c>
      <c r="BE682" s="228">
        <f>IF(N682="základní",J682,0)</f>
        <v>0</v>
      </c>
      <c r="BF682" s="228">
        <f>IF(N682="snížená",J682,0)</f>
        <v>0</v>
      </c>
      <c r="BG682" s="228">
        <f>IF(N682="zákl. přenesená",J682,0)</f>
        <v>0</v>
      </c>
      <c r="BH682" s="228">
        <f>IF(N682="sníž. přenesená",J682,0)</f>
        <v>0</v>
      </c>
      <c r="BI682" s="228">
        <f>IF(N682="nulová",J682,0)</f>
        <v>0</v>
      </c>
      <c r="BJ682" s="20" t="s">
        <v>83</v>
      </c>
      <c r="BK682" s="228">
        <f>ROUND(I682*H682,2)</f>
        <v>0</v>
      </c>
      <c r="BL682" s="20" t="s">
        <v>334</v>
      </c>
      <c r="BM682" s="227" t="s">
        <v>2160</v>
      </c>
    </row>
    <row r="683" s="2" customFormat="1" ht="37.8" customHeight="1">
      <c r="A683" s="42"/>
      <c r="B683" s="43"/>
      <c r="C683" s="216" t="s">
        <v>810</v>
      </c>
      <c r="D683" s="216" t="s">
        <v>217</v>
      </c>
      <c r="E683" s="217" t="s">
        <v>2161</v>
      </c>
      <c r="F683" s="218" t="s">
        <v>2162</v>
      </c>
      <c r="G683" s="219" t="s">
        <v>327</v>
      </c>
      <c r="H683" s="220">
        <v>18</v>
      </c>
      <c r="I683" s="221"/>
      <c r="J683" s="222">
        <f>ROUND(I683*H683,2)</f>
        <v>0</v>
      </c>
      <c r="K683" s="218" t="s">
        <v>221</v>
      </c>
      <c r="L683" s="48"/>
      <c r="M683" s="223" t="s">
        <v>32</v>
      </c>
      <c r="N683" s="224" t="s">
        <v>47</v>
      </c>
      <c r="O683" s="88"/>
      <c r="P683" s="225">
        <f>O683*H683</f>
        <v>0</v>
      </c>
      <c r="Q683" s="225">
        <v>0</v>
      </c>
      <c r="R683" s="225">
        <f>Q683*H683</f>
        <v>0</v>
      </c>
      <c r="S683" s="225">
        <v>0</v>
      </c>
      <c r="T683" s="226">
        <f>S683*H683</f>
        <v>0</v>
      </c>
      <c r="U683" s="42"/>
      <c r="V683" s="42"/>
      <c r="W683" s="42"/>
      <c r="X683" s="42"/>
      <c r="Y683" s="42"/>
      <c r="Z683" s="42"/>
      <c r="AA683" s="42"/>
      <c r="AB683" s="42"/>
      <c r="AC683" s="42"/>
      <c r="AD683" s="42"/>
      <c r="AE683" s="42"/>
      <c r="AR683" s="227" t="s">
        <v>334</v>
      </c>
      <c r="AT683" s="227" t="s">
        <v>217</v>
      </c>
      <c r="AU683" s="227" t="s">
        <v>85</v>
      </c>
      <c r="AY683" s="20" t="s">
        <v>214</v>
      </c>
      <c r="BE683" s="228">
        <f>IF(N683="základní",J683,0)</f>
        <v>0</v>
      </c>
      <c r="BF683" s="228">
        <f>IF(N683="snížená",J683,0)</f>
        <v>0</v>
      </c>
      <c r="BG683" s="228">
        <f>IF(N683="zákl. přenesená",J683,0)</f>
        <v>0</v>
      </c>
      <c r="BH683" s="228">
        <f>IF(N683="sníž. přenesená",J683,0)</f>
        <v>0</v>
      </c>
      <c r="BI683" s="228">
        <f>IF(N683="nulová",J683,0)</f>
        <v>0</v>
      </c>
      <c r="BJ683" s="20" t="s">
        <v>83</v>
      </c>
      <c r="BK683" s="228">
        <f>ROUND(I683*H683,2)</f>
        <v>0</v>
      </c>
      <c r="BL683" s="20" t="s">
        <v>334</v>
      </c>
      <c r="BM683" s="227" t="s">
        <v>2163</v>
      </c>
    </row>
    <row r="684" s="2" customFormat="1">
      <c r="A684" s="42"/>
      <c r="B684" s="43"/>
      <c r="C684" s="44"/>
      <c r="D684" s="229" t="s">
        <v>223</v>
      </c>
      <c r="E684" s="44"/>
      <c r="F684" s="230" t="s">
        <v>2164</v>
      </c>
      <c r="G684" s="44"/>
      <c r="H684" s="44"/>
      <c r="I684" s="231"/>
      <c r="J684" s="44"/>
      <c r="K684" s="44"/>
      <c r="L684" s="48"/>
      <c r="M684" s="232"/>
      <c r="N684" s="233"/>
      <c r="O684" s="88"/>
      <c r="P684" s="88"/>
      <c r="Q684" s="88"/>
      <c r="R684" s="88"/>
      <c r="S684" s="88"/>
      <c r="T684" s="89"/>
      <c r="U684" s="42"/>
      <c r="V684" s="42"/>
      <c r="W684" s="42"/>
      <c r="X684" s="42"/>
      <c r="Y684" s="42"/>
      <c r="Z684" s="42"/>
      <c r="AA684" s="42"/>
      <c r="AB684" s="42"/>
      <c r="AC684" s="42"/>
      <c r="AD684" s="42"/>
      <c r="AE684" s="42"/>
      <c r="AT684" s="20" t="s">
        <v>223</v>
      </c>
      <c r="AU684" s="20" t="s">
        <v>85</v>
      </c>
    </row>
    <row r="685" s="14" customFormat="1">
      <c r="A685" s="14"/>
      <c r="B685" s="245"/>
      <c r="C685" s="246"/>
      <c r="D685" s="236" t="s">
        <v>225</v>
      </c>
      <c r="E685" s="247" t="s">
        <v>32</v>
      </c>
      <c r="F685" s="248" t="s">
        <v>2165</v>
      </c>
      <c r="G685" s="246"/>
      <c r="H685" s="249">
        <v>12</v>
      </c>
      <c r="I685" s="250"/>
      <c r="J685" s="246"/>
      <c r="K685" s="246"/>
      <c r="L685" s="251"/>
      <c r="M685" s="252"/>
      <c r="N685" s="253"/>
      <c r="O685" s="253"/>
      <c r="P685" s="253"/>
      <c r="Q685" s="253"/>
      <c r="R685" s="253"/>
      <c r="S685" s="253"/>
      <c r="T685" s="254"/>
      <c r="U685" s="14"/>
      <c r="V685" s="14"/>
      <c r="W685" s="14"/>
      <c r="X685" s="14"/>
      <c r="Y685" s="14"/>
      <c r="Z685" s="14"/>
      <c r="AA685" s="14"/>
      <c r="AB685" s="14"/>
      <c r="AC685" s="14"/>
      <c r="AD685" s="14"/>
      <c r="AE685" s="14"/>
      <c r="AT685" s="255" t="s">
        <v>225</v>
      </c>
      <c r="AU685" s="255" t="s">
        <v>85</v>
      </c>
      <c r="AV685" s="14" t="s">
        <v>85</v>
      </c>
      <c r="AW685" s="14" t="s">
        <v>38</v>
      </c>
      <c r="AX685" s="14" t="s">
        <v>76</v>
      </c>
      <c r="AY685" s="255" t="s">
        <v>214</v>
      </c>
    </row>
    <row r="686" s="14" customFormat="1">
      <c r="A686" s="14"/>
      <c r="B686" s="245"/>
      <c r="C686" s="246"/>
      <c r="D686" s="236" t="s">
        <v>225</v>
      </c>
      <c r="E686" s="247" t="s">
        <v>32</v>
      </c>
      <c r="F686" s="248" t="s">
        <v>2166</v>
      </c>
      <c r="G686" s="246"/>
      <c r="H686" s="249">
        <v>4</v>
      </c>
      <c r="I686" s="250"/>
      <c r="J686" s="246"/>
      <c r="K686" s="246"/>
      <c r="L686" s="251"/>
      <c r="M686" s="252"/>
      <c r="N686" s="253"/>
      <c r="O686" s="253"/>
      <c r="P686" s="253"/>
      <c r="Q686" s="253"/>
      <c r="R686" s="253"/>
      <c r="S686" s="253"/>
      <c r="T686" s="254"/>
      <c r="U686" s="14"/>
      <c r="V686" s="14"/>
      <c r="W686" s="14"/>
      <c r="X686" s="14"/>
      <c r="Y686" s="14"/>
      <c r="Z686" s="14"/>
      <c r="AA686" s="14"/>
      <c r="AB686" s="14"/>
      <c r="AC686" s="14"/>
      <c r="AD686" s="14"/>
      <c r="AE686" s="14"/>
      <c r="AT686" s="255" t="s">
        <v>225</v>
      </c>
      <c r="AU686" s="255" t="s">
        <v>85</v>
      </c>
      <c r="AV686" s="14" t="s">
        <v>85</v>
      </c>
      <c r="AW686" s="14" t="s">
        <v>38</v>
      </c>
      <c r="AX686" s="14" t="s">
        <v>76</v>
      </c>
      <c r="AY686" s="255" t="s">
        <v>214</v>
      </c>
    </row>
    <row r="687" s="14" customFormat="1">
      <c r="A687" s="14"/>
      <c r="B687" s="245"/>
      <c r="C687" s="246"/>
      <c r="D687" s="236" t="s">
        <v>225</v>
      </c>
      <c r="E687" s="247" t="s">
        <v>32</v>
      </c>
      <c r="F687" s="248" t="s">
        <v>2167</v>
      </c>
      <c r="G687" s="246"/>
      <c r="H687" s="249">
        <v>2</v>
      </c>
      <c r="I687" s="250"/>
      <c r="J687" s="246"/>
      <c r="K687" s="246"/>
      <c r="L687" s="251"/>
      <c r="M687" s="252"/>
      <c r="N687" s="253"/>
      <c r="O687" s="253"/>
      <c r="P687" s="253"/>
      <c r="Q687" s="253"/>
      <c r="R687" s="253"/>
      <c r="S687" s="253"/>
      <c r="T687" s="254"/>
      <c r="U687" s="14"/>
      <c r="V687" s="14"/>
      <c r="W687" s="14"/>
      <c r="X687" s="14"/>
      <c r="Y687" s="14"/>
      <c r="Z687" s="14"/>
      <c r="AA687" s="14"/>
      <c r="AB687" s="14"/>
      <c r="AC687" s="14"/>
      <c r="AD687" s="14"/>
      <c r="AE687" s="14"/>
      <c r="AT687" s="255" t="s">
        <v>225</v>
      </c>
      <c r="AU687" s="255" t="s">
        <v>85</v>
      </c>
      <c r="AV687" s="14" t="s">
        <v>85</v>
      </c>
      <c r="AW687" s="14" t="s">
        <v>38</v>
      </c>
      <c r="AX687" s="14" t="s">
        <v>76</v>
      </c>
      <c r="AY687" s="255" t="s">
        <v>214</v>
      </c>
    </row>
    <row r="688" s="15" customFormat="1">
      <c r="A688" s="15"/>
      <c r="B688" s="256"/>
      <c r="C688" s="257"/>
      <c r="D688" s="236" t="s">
        <v>225</v>
      </c>
      <c r="E688" s="258" t="s">
        <v>32</v>
      </c>
      <c r="F688" s="259" t="s">
        <v>256</v>
      </c>
      <c r="G688" s="257"/>
      <c r="H688" s="260">
        <v>18</v>
      </c>
      <c r="I688" s="261"/>
      <c r="J688" s="257"/>
      <c r="K688" s="257"/>
      <c r="L688" s="262"/>
      <c r="M688" s="263"/>
      <c r="N688" s="264"/>
      <c r="O688" s="264"/>
      <c r="P688" s="264"/>
      <c r="Q688" s="264"/>
      <c r="R688" s="264"/>
      <c r="S688" s="264"/>
      <c r="T688" s="265"/>
      <c r="U688" s="15"/>
      <c r="V688" s="15"/>
      <c r="W688" s="15"/>
      <c r="X688" s="15"/>
      <c r="Y688" s="15"/>
      <c r="Z688" s="15"/>
      <c r="AA688" s="15"/>
      <c r="AB688" s="15"/>
      <c r="AC688" s="15"/>
      <c r="AD688" s="15"/>
      <c r="AE688" s="15"/>
      <c r="AT688" s="266" t="s">
        <v>225</v>
      </c>
      <c r="AU688" s="266" t="s">
        <v>85</v>
      </c>
      <c r="AV688" s="15" t="s">
        <v>215</v>
      </c>
      <c r="AW688" s="15" t="s">
        <v>38</v>
      </c>
      <c r="AX688" s="15" t="s">
        <v>83</v>
      </c>
      <c r="AY688" s="266" t="s">
        <v>214</v>
      </c>
    </row>
    <row r="689" s="2" customFormat="1" ht="33" customHeight="1">
      <c r="A689" s="42"/>
      <c r="B689" s="43"/>
      <c r="C689" s="268" t="s">
        <v>815</v>
      </c>
      <c r="D689" s="268" t="s">
        <v>302</v>
      </c>
      <c r="E689" s="269" t="s">
        <v>2168</v>
      </c>
      <c r="F689" s="270" t="s">
        <v>2169</v>
      </c>
      <c r="G689" s="271" t="s">
        <v>327</v>
      </c>
      <c r="H689" s="272">
        <v>18</v>
      </c>
      <c r="I689" s="273"/>
      <c r="J689" s="274">
        <f>ROUND(I689*H689,2)</f>
        <v>0</v>
      </c>
      <c r="K689" s="270" t="s">
        <v>221</v>
      </c>
      <c r="L689" s="275"/>
      <c r="M689" s="276" t="s">
        <v>32</v>
      </c>
      <c r="N689" s="277" t="s">
        <v>47</v>
      </c>
      <c r="O689" s="88"/>
      <c r="P689" s="225">
        <f>O689*H689</f>
        <v>0</v>
      </c>
      <c r="Q689" s="225">
        <v>0.001</v>
      </c>
      <c r="R689" s="225">
        <f>Q689*H689</f>
        <v>0.018000000000000002</v>
      </c>
      <c r="S689" s="225">
        <v>0</v>
      </c>
      <c r="T689" s="226">
        <f>S689*H689</f>
        <v>0</v>
      </c>
      <c r="U689" s="42"/>
      <c r="V689" s="42"/>
      <c r="W689" s="42"/>
      <c r="X689" s="42"/>
      <c r="Y689" s="42"/>
      <c r="Z689" s="42"/>
      <c r="AA689" s="42"/>
      <c r="AB689" s="42"/>
      <c r="AC689" s="42"/>
      <c r="AD689" s="42"/>
      <c r="AE689" s="42"/>
      <c r="AR689" s="227" t="s">
        <v>426</v>
      </c>
      <c r="AT689" s="227" t="s">
        <v>302</v>
      </c>
      <c r="AU689" s="227" t="s">
        <v>85</v>
      </c>
      <c r="AY689" s="20" t="s">
        <v>214</v>
      </c>
      <c r="BE689" s="228">
        <f>IF(N689="základní",J689,0)</f>
        <v>0</v>
      </c>
      <c r="BF689" s="228">
        <f>IF(N689="snížená",J689,0)</f>
        <v>0</v>
      </c>
      <c r="BG689" s="228">
        <f>IF(N689="zákl. přenesená",J689,0)</f>
        <v>0</v>
      </c>
      <c r="BH689" s="228">
        <f>IF(N689="sníž. přenesená",J689,0)</f>
        <v>0</v>
      </c>
      <c r="BI689" s="228">
        <f>IF(N689="nulová",J689,0)</f>
        <v>0</v>
      </c>
      <c r="BJ689" s="20" t="s">
        <v>83</v>
      </c>
      <c r="BK689" s="228">
        <f>ROUND(I689*H689,2)</f>
        <v>0</v>
      </c>
      <c r="BL689" s="20" t="s">
        <v>334</v>
      </c>
      <c r="BM689" s="227" t="s">
        <v>2170</v>
      </c>
    </row>
    <row r="690" s="2" customFormat="1" ht="49.05" customHeight="1">
      <c r="A690" s="42"/>
      <c r="B690" s="43"/>
      <c r="C690" s="216" t="s">
        <v>820</v>
      </c>
      <c r="D690" s="216" t="s">
        <v>217</v>
      </c>
      <c r="E690" s="217" t="s">
        <v>2171</v>
      </c>
      <c r="F690" s="218" t="s">
        <v>2172</v>
      </c>
      <c r="G690" s="219" t="s">
        <v>241</v>
      </c>
      <c r="H690" s="220">
        <v>0.501</v>
      </c>
      <c r="I690" s="221"/>
      <c r="J690" s="222">
        <f>ROUND(I690*H690,2)</f>
        <v>0</v>
      </c>
      <c r="K690" s="218" t="s">
        <v>221</v>
      </c>
      <c r="L690" s="48"/>
      <c r="M690" s="223" t="s">
        <v>32</v>
      </c>
      <c r="N690" s="224" t="s">
        <v>47</v>
      </c>
      <c r="O690" s="88"/>
      <c r="P690" s="225">
        <f>O690*H690</f>
        <v>0</v>
      </c>
      <c r="Q690" s="225">
        <v>0</v>
      </c>
      <c r="R690" s="225">
        <f>Q690*H690</f>
        <v>0</v>
      </c>
      <c r="S690" s="225">
        <v>0</v>
      </c>
      <c r="T690" s="226">
        <f>S690*H690</f>
        <v>0</v>
      </c>
      <c r="U690" s="42"/>
      <c r="V690" s="42"/>
      <c r="W690" s="42"/>
      <c r="X690" s="42"/>
      <c r="Y690" s="42"/>
      <c r="Z690" s="42"/>
      <c r="AA690" s="42"/>
      <c r="AB690" s="42"/>
      <c r="AC690" s="42"/>
      <c r="AD690" s="42"/>
      <c r="AE690" s="42"/>
      <c r="AR690" s="227" t="s">
        <v>334</v>
      </c>
      <c r="AT690" s="227" t="s">
        <v>217</v>
      </c>
      <c r="AU690" s="227" t="s">
        <v>85</v>
      </c>
      <c r="AY690" s="20" t="s">
        <v>214</v>
      </c>
      <c r="BE690" s="228">
        <f>IF(N690="základní",J690,0)</f>
        <v>0</v>
      </c>
      <c r="BF690" s="228">
        <f>IF(N690="snížená",J690,0)</f>
        <v>0</v>
      </c>
      <c r="BG690" s="228">
        <f>IF(N690="zákl. přenesená",J690,0)</f>
        <v>0</v>
      </c>
      <c r="BH690" s="228">
        <f>IF(N690="sníž. přenesená",J690,0)</f>
        <v>0</v>
      </c>
      <c r="BI690" s="228">
        <f>IF(N690="nulová",J690,0)</f>
        <v>0</v>
      </c>
      <c r="BJ690" s="20" t="s">
        <v>83</v>
      </c>
      <c r="BK690" s="228">
        <f>ROUND(I690*H690,2)</f>
        <v>0</v>
      </c>
      <c r="BL690" s="20" t="s">
        <v>334</v>
      </c>
      <c r="BM690" s="227" t="s">
        <v>2173</v>
      </c>
    </row>
    <row r="691" s="2" customFormat="1">
      <c r="A691" s="42"/>
      <c r="B691" s="43"/>
      <c r="C691" s="44"/>
      <c r="D691" s="229" t="s">
        <v>223</v>
      </c>
      <c r="E691" s="44"/>
      <c r="F691" s="230" t="s">
        <v>2174</v>
      </c>
      <c r="G691" s="44"/>
      <c r="H691" s="44"/>
      <c r="I691" s="231"/>
      <c r="J691" s="44"/>
      <c r="K691" s="44"/>
      <c r="L691" s="48"/>
      <c r="M691" s="232"/>
      <c r="N691" s="233"/>
      <c r="O691" s="88"/>
      <c r="P691" s="88"/>
      <c r="Q691" s="88"/>
      <c r="R691" s="88"/>
      <c r="S691" s="88"/>
      <c r="T691" s="89"/>
      <c r="U691" s="42"/>
      <c r="V691" s="42"/>
      <c r="W691" s="42"/>
      <c r="X691" s="42"/>
      <c r="Y691" s="42"/>
      <c r="Z691" s="42"/>
      <c r="AA691" s="42"/>
      <c r="AB691" s="42"/>
      <c r="AC691" s="42"/>
      <c r="AD691" s="42"/>
      <c r="AE691" s="42"/>
      <c r="AT691" s="20" t="s">
        <v>223</v>
      </c>
      <c r="AU691" s="20" t="s">
        <v>85</v>
      </c>
    </row>
    <row r="692" s="12" customFormat="1" ht="25.92" customHeight="1">
      <c r="A692" s="12"/>
      <c r="B692" s="200"/>
      <c r="C692" s="201"/>
      <c r="D692" s="202" t="s">
        <v>75</v>
      </c>
      <c r="E692" s="203" t="s">
        <v>852</v>
      </c>
      <c r="F692" s="203" t="s">
        <v>853</v>
      </c>
      <c r="G692" s="201"/>
      <c r="H692" s="201"/>
      <c r="I692" s="204"/>
      <c r="J692" s="205">
        <f>BK692</f>
        <v>0</v>
      </c>
      <c r="K692" s="201"/>
      <c r="L692" s="206"/>
      <c r="M692" s="207"/>
      <c r="N692" s="208"/>
      <c r="O692" s="208"/>
      <c r="P692" s="209">
        <f>SUM(P693:P695)</f>
        <v>0</v>
      </c>
      <c r="Q692" s="208"/>
      <c r="R692" s="209">
        <f>SUM(R693:R695)</f>
        <v>0</v>
      </c>
      <c r="S692" s="208"/>
      <c r="T692" s="210">
        <f>SUM(T693:T695)</f>
        <v>0</v>
      </c>
      <c r="U692" s="12"/>
      <c r="V692" s="12"/>
      <c r="W692" s="12"/>
      <c r="X692" s="12"/>
      <c r="Y692" s="12"/>
      <c r="Z692" s="12"/>
      <c r="AA692" s="12"/>
      <c r="AB692" s="12"/>
      <c r="AC692" s="12"/>
      <c r="AD692" s="12"/>
      <c r="AE692" s="12"/>
      <c r="AR692" s="211" t="s">
        <v>215</v>
      </c>
      <c r="AT692" s="212" t="s">
        <v>75</v>
      </c>
      <c r="AU692" s="212" t="s">
        <v>76</v>
      </c>
      <c r="AY692" s="211" t="s">
        <v>214</v>
      </c>
      <c r="BK692" s="213">
        <f>SUM(BK693:BK695)</f>
        <v>0</v>
      </c>
    </row>
    <row r="693" s="2" customFormat="1" ht="24.15" customHeight="1">
      <c r="A693" s="42"/>
      <c r="B693" s="43"/>
      <c r="C693" s="216" t="s">
        <v>825</v>
      </c>
      <c r="D693" s="216" t="s">
        <v>217</v>
      </c>
      <c r="E693" s="217" t="s">
        <v>855</v>
      </c>
      <c r="F693" s="218" t="s">
        <v>856</v>
      </c>
      <c r="G693" s="219" t="s">
        <v>857</v>
      </c>
      <c r="H693" s="220">
        <v>358</v>
      </c>
      <c r="I693" s="221"/>
      <c r="J693" s="222">
        <f>ROUND(I693*H693,2)</f>
        <v>0</v>
      </c>
      <c r="K693" s="218" t="s">
        <v>221</v>
      </c>
      <c r="L693" s="48"/>
      <c r="M693" s="223" t="s">
        <v>32</v>
      </c>
      <c r="N693" s="224" t="s">
        <v>47</v>
      </c>
      <c r="O693" s="88"/>
      <c r="P693" s="225">
        <f>O693*H693</f>
        <v>0</v>
      </c>
      <c r="Q693" s="225">
        <v>0</v>
      </c>
      <c r="R693" s="225">
        <f>Q693*H693</f>
        <v>0</v>
      </c>
      <c r="S693" s="225">
        <v>0</v>
      </c>
      <c r="T693" s="226">
        <f>S693*H693</f>
        <v>0</v>
      </c>
      <c r="U693" s="42"/>
      <c r="V693" s="42"/>
      <c r="W693" s="42"/>
      <c r="X693" s="42"/>
      <c r="Y693" s="42"/>
      <c r="Z693" s="42"/>
      <c r="AA693" s="42"/>
      <c r="AB693" s="42"/>
      <c r="AC693" s="42"/>
      <c r="AD693" s="42"/>
      <c r="AE693" s="42"/>
      <c r="AR693" s="227" t="s">
        <v>858</v>
      </c>
      <c r="AT693" s="227" t="s">
        <v>217</v>
      </c>
      <c r="AU693" s="227" t="s">
        <v>83</v>
      </c>
      <c r="AY693" s="20" t="s">
        <v>214</v>
      </c>
      <c r="BE693" s="228">
        <f>IF(N693="základní",J693,0)</f>
        <v>0</v>
      </c>
      <c r="BF693" s="228">
        <f>IF(N693="snížená",J693,0)</f>
        <v>0</v>
      </c>
      <c r="BG693" s="228">
        <f>IF(N693="zákl. přenesená",J693,0)</f>
        <v>0</v>
      </c>
      <c r="BH693" s="228">
        <f>IF(N693="sníž. přenesená",J693,0)</f>
        <v>0</v>
      </c>
      <c r="BI693" s="228">
        <f>IF(N693="nulová",J693,0)</f>
        <v>0</v>
      </c>
      <c r="BJ693" s="20" t="s">
        <v>83</v>
      </c>
      <c r="BK693" s="228">
        <f>ROUND(I693*H693,2)</f>
        <v>0</v>
      </c>
      <c r="BL693" s="20" t="s">
        <v>858</v>
      </c>
      <c r="BM693" s="227" t="s">
        <v>2175</v>
      </c>
    </row>
    <row r="694" s="2" customFormat="1">
      <c r="A694" s="42"/>
      <c r="B694" s="43"/>
      <c r="C694" s="44"/>
      <c r="D694" s="229" t="s">
        <v>223</v>
      </c>
      <c r="E694" s="44"/>
      <c r="F694" s="230" t="s">
        <v>860</v>
      </c>
      <c r="G694" s="44"/>
      <c r="H694" s="44"/>
      <c r="I694" s="231"/>
      <c r="J694" s="44"/>
      <c r="K694" s="44"/>
      <c r="L694" s="48"/>
      <c r="M694" s="232"/>
      <c r="N694" s="233"/>
      <c r="O694" s="88"/>
      <c r="P694" s="88"/>
      <c r="Q694" s="88"/>
      <c r="R694" s="88"/>
      <c r="S694" s="88"/>
      <c r="T694" s="89"/>
      <c r="U694" s="42"/>
      <c r="V694" s="42"/>
      <c r="W694" s="42"/>
      <c r="X694" s="42"/>
      <c r="Y694" s="42"/>
      <c r="Z694" s="42"/>
      <c r="AA694" s="42"/>
      <c r="AB694" s="42"/>
      <c r="AC694" s="42"/>
      <c r="AD694" s="42"/>
      <c r="AE694" s="42"/>
      <c r="AT694" s="20" t="s">
        <v>223</v>
      </c>
      <c r="AU694" s="20" t="s">
        <v>83</v>
      </c>
    </row>
    <row r="695" s="14" customFormat="1">
      <c r="A695" s="14"/>
      <c r="B695" s="245"/>
      <c r="C695" s="246"/>
      <c r="D695" s="236" t="s">
        <v>225</v>
      </c>
      <c r="E695" s="247" t="s">
        <v>32</v>
      </c>
      <c r="F695" s="248" t="s">
        <v>2176</v>
      </c>
      <c r="G695" s="246"/>
      <c r="H695" s="249">
        <v>358</v>
      </c>
      <c r="I695" s="250"/>
      <c r="J695" s="246"/>
      <c r="K695" s="246"/>
      <c r="L695" s="251"/>
      <c r="M695" s="289"/>
      <c r="N695" s="290"/>
      <c r="O695" s="290"/>
      <c r="P695" s="290"/>
      <c r="Q695" s="290"/>
      <c r="R695" s="290"/>
      <c r="S695" s="290"/>
      <c r="T695" s="291"/>
      <c r="U695" s="14"/>
      <c r="V695" s="14"/>
      <c r="W695" s="14"/>
      <c r="X695" s="14"/>
      <c r="Y695" s="14"/>
      <c r="Z695" s="14"/>
      <c r="AA695" s="14"/>
      <c r="AB695" s="14"/>
      <c r="AC695" s="14"/>
      <c r="AD695" s="14"/>
      <c r="AE695" s="14"/>
      <c r="AT695" s="255" t="s">
        <v>225</v>
      </c>
      <c r="AU695" s="255" t="s">
        <v>83</v>
      </c>
      <c r="AV695" s="14" t="s">
        <v>85</v>
      </c>
      <c r="AW695" s="14" t="s">
        <v>38</v>
      </c>
      <c r="AX695" s="14" t="s">
        <v>83</v>
      </c>
      <c r="AY695" s="255" t="s">
        <v>214</v>
      </c>
    </row>
    <row r="696" s="2" customFormat="1" ht="6.96" customHeight="1">
      <c r="A696" s="42"/>
      <c r="B696" s="63"/>
      <c r="C696" s="64"/>
      <c r="D696" s="64"/>
      <c r="E696" s="64"/>
      <c r="F696" s="64"/>
      <c r="G696" s="64"/>
      <c r="H696" s="64"/>
      <c r="I696" s="64"/>
      <c r="J696" s="64"/>
      <c r="K696" s="64"/>
      <c r="L696" s="48"/>
      <c r="M696" s="42"/>
      <c r="O696" s="42"/>
      <c r="P696" s="42"/>
      <c r="Q696" s="42"/>
      <c r="R696" s="42"/>
      <c r="S696" s="42"/>
      <c r="T696" s="42"/>
      <c r="U696" s="42"/>
      <c r="V696" s="42"/>
      <c r="W696" s="42"/>
      <c r="X696" s="42"/>
      <c r="Y696" s="42"/>
      <c r="Z696" s="42"/>
      <c r="AA696" s="42"/>
      <c r="AB696" s="42"/>
      <c r="AC696" s="42"/>
      <c r="AD696" s="42"/>
      <c r="AE696" s="42"/>
    </row>
  </sheetData>
  <sheetProtection sheet="1" autoFilter="0" formatColumns="0" formatRows="0" objects="1" scenarios="1" spinCount="100000" saltValue="1CFvnfPYxQSaZFyEX9J+2CNRtgHF/2S5bElp7oQTPqoL3LTUuGDSmBGvrU+JqBnEgsr56UDK/Q/IyLn/NhhNBQ==" hashValue="mAbuA1Sfq1FwPeTz9NxPLyqt2mehijwVBoJEtqV9+945Gon2vJZvQ00VSEkDTFwJf0pxQ7yEBe6pBnsmg1Tu+g==" algorithmName="SHA-512" password="CC35"/>
  <autoFilter ref="C99:K695"/>
  <mergeCells count="12">
    <mergeCell ref="E7:H7"/>
    <mergeCell ref="E9:H9"/>
    <mergeCell ref="E11:H11"/>
    <mergeCell ref="E20:H20"/>
    <mergeCell ref="E29:H29"/>
    <mergeCell ref="E50:H50"/>
    <mergeCell ref="E52:H52"/>
    <mergeCell ref="E54:H54"/>
    <mergeCell ref="E88:H88"/>
    <mergeCell ref="E90:H90"/>
    <mergeCell ref="E92:H92"/>
    <mergeCell ref="L2:V2"/>
  </mergeCells>
  <hyperlinks>
    <hyperlink ref="F104" r:id="rId1" display="https://podminky.urs.cz/item/CS_URS_2024_02/612315301"/>
    <hyperlink ref="F129" r:id="rId2" display="https://podminky.urs.cz/item/CS_URS_2024_02/967031142"/>
    <hyperlink ref="F155" r:id="rId3" display="https://podminky.urs.cz/item/CS_URS_2024_02/967031732"/>
    <hyperlink ref="F157" r:id="rId4" display="https://podminky.urs.cz/item/CS_URS_2024_02/968062374"/>
    <hyperlink ref="F168" r:id="rId5" display="https://podminky.urs.cz/item/CS_URS_2024_02/968082015"/>
    <hyperlink ref="F173" r:id="rId6" display="https://podminky.urs.cz/item/CS_URS_2024_02/968082016"/>
    <hyperlink ref="F180" r:id="rId7" display="https://podminky.urs.cz/item/CS_URS_2024_02/968082017"/>
    <hyperlink ref="F188" r:id="rId8" display="https://podminky.urs.cz/item/CS_URS_2024_02/968082018"/>
    <hyperlink ref="F191" r:id="rId9" display="https://podminky.urs.cz/item/CS_URS_2024_02/974031154"/>
    <hyperlink ref="F208" r:id="rId10" display="https://podminky.urs.cz/item/CS_URS_2024_02/985411111"/>
    <hyperlink ref="F211" r:id="rId11" display="https://podminky.urs.cz/item/CS_URS_2024_02/985411911"/>
    <hyperlink ref="F214" r:id="rId12" display="https://podminky.urs.cz/item/CS_URS_2024_02/997013117"/>
    <hyperlink ref="F216" r:id="rId13" display="https://podminky.urs.cz/item/CS_URS_2024_02/997013501"/>
    <hyperlink ref="F218" r:id="rId14" display="https://podminky.urs.cz/item/CS_URS_2024_02/997013509"/>
    <hyperlink ref="F221" r:id="rId15" display="https://podminky.urs.cz/item/CS_URS_2024_02/997013813"/>
    <hyperlink ref="F223" r:id="rId16" display="https://podminky.urs.cz/item/CS_URS_2024_02/997013863"/>
    <hyperlink ref="F227" r:id="rId17" display="https://podminky.urs.cz/item/CS_URS_2024_02/998011003"/>
    <hyperlink ref="F231" r:id="rId18" display="https://podminky.urs.cz/item/CS_URS_2024_02/741310221"/>
    <hyperlink ref="F236" r:id="rId19" display="https://podminky.urs.cz/item/CS_URS_2024_02/763182411"/>
    <hyperlink ref="F241" r:id="rId20" display="https://podminky.urs.cz/item/CS_URS_2024_02/998763303"/>
    <hyperlink ref="F244" r:id="rId21" display="https://podminky.urs.cz/item/CS_URS_2024_02/764002851"/>
    <hyperlink ref="F262" r:id="rId22" display="https://podminky.urs.cz/item/CS_URS_2024_02/764236406"/>
    <hyperlink ref="F264" r:id="rId23" display="https://podminky.urs.cz/item/CS_URS_2024_02/764236467"/>
    <hyperlink ref="F267" r:id="rId24" display="https://podminky.urs.cz/item/CS_URS_2024_02/998764103"/>
    <hyperlink ref="F270" r:id="rId25" display="https://podminky.urs.cz/item/CS_URS_2024_02/766621211"/>
    <hyperlink ref="F282" r:id="rId26" display="https://podminky.urs.cz/item/CS_URS_2024_02/766622831"/>
    <hyperlink ref="F293" r:id="rId27" display="https://podminky.urs.cz/item/CS_URS_2024_02/766622861"/>
    <hyperlink ref="F396" r:id="rId28" display="https://podminky.urs.cz/item/CS_URS_2024_02/766671028"/>
    <hyperlink ref="F421" r:id="rId29" display="https://podminky.urs.cz/item/CS_URS_2024_02/766671030"/>
    <hyperlink ref="F438" r:id="rId30" display="https://podminky.urs.cz/item/CS_URS_2024_02/766691812"/>
    <hyperlink ref="F456" r:id="rId31" display="https://podminky.urs.cz/item/CS_URS_2024_02/766694126"/>
    <hyperlink ref="F481" r:id="rId32" display="https://podminky.urs.cz/item/CS_URS_2024_02/998766103"/>
    <hyperlink ref="F484" r:id="rId33" display="https://podminky.urs.cz/item/CS_URS_2024_02/767620322"/>
    <hyperlink ref="F494" r:id="rId34" display="https://podminky.urs.cz/item/CS_URS_2024_02/767620323"/>
    <hyperlink ref="F507" r:id="rId35" display="https://podminky.urs.cz/item/CS_URS_2024_02/767620324"/>
    <hyperlink ref="F537" r:id="rId36" display="https://podminky.urs.cz/item/CS_URS_2024_02/767620325"/>
    <hyperlink ref="F561" r:id="rId37" display="https://podminky.urs.cz/item/CS_URS_2024_02/767627306"/>
    <hyperlink ref="F587" r:id="rId38" display="https://podminky.urs.cz/item/CS_URS_2024_02/767627307"/>
    <hyperlink ref="F589" r:id="rId39" display="https://podminky.urs.cz/item/CS_URS_2024_02/767627309"/>
    <hyperlink ref="F591" r:id="rId40" display="https://podminky.urs.cz/item/CS_URS_2024_02/998767103"/>
    <hyperlink ref="F594" r:id="rId41" display="https://podminky.urs.cz/item/CS_URS_2024_02/781571141"/>
    <hyperlink ref="F599" r:id="rId42" display="https://podminky.urs.cz/item/CS_URS_2024_02/998781103"/>
    <hyperlink ref="F602" r:id="rId43" display="https://podminky.urs.cz/item/CS_URS_2024_02/783101201"/>
    <hyperlink ref="F604" r:id="rId44" display="https://podminky.urs.cz/item/CS_URS_2024_02/783101203"/>
    <hyperlink ref="F606" r:id="rId45" display="https://podminky.urs.cz/item/CS_URS_2024_02/783101403"/>
    <hyperlink ref="F629" r:id="rId46" display="https://podminky.urs.cz/item/CS_URS_2024_02/783106807"/>
    <hyperlink ref="F631" r:id="rId47" display="https://podminky.urs.cz/item/CS_URS_2024_02/783113101"/>
    <hyperlink ref="F633" r:id="rId48" display="https://podminky.urs.cz/item/CS_URS_2024_02/783114101"/>
    <hyperlink ref="F635" r:id="rId49" display="https://podminky.urs.cz/item/CS_URS_2024_02/783117101"/>
    <hyperlink ref="F637" r:id="rId50" display="https://podminky.urs.cz/item/CS_URS_2024_02/783122111"/>
    <hyperlink ref="F639" r:id="rId51" display="https://podminky.urs.cz/item/CS_URS_2024_02/783122131"/>
    <hyperlink ref="F641" r:id="rId52" display="https://podminky.urs.cz/item/CS_URS_2024_02/783132211"/>
    <hyperlink ref="F643" r:id="rId53" display="https://podminky.urs.cz/item/CS_URS_2024_02/783162201"/>
    <hyperlink ref="F646" r:id="rId54" display="https://podminky.urs.cz/item/CS_URS_2024_02/786623011"/>
    <hyperlink ref="F652" r:id="rId55" display="https://podminky.urs.cz/item/CS_URS_2024_02/786623021"/>
    <hyperlink ref="F657" r:id="rId56" display="https://podminky.urs.cz/item/CS_URS_2024_02/786623023"/>
    <hyperlink ref="F666" r:id="rId57" display="https://podminky.urs.cz/item/CS_URS_2024_02/786623025"/>
    <hyperlink ref="F680" r:id="rId58" display="https://podminky.urs.cz/item/CS_URS_2024_02/786623039"/>
    <hyperlink ref="F684" r:id="rId59" display="https://podminky.urs.cz/item/CS_URS_2024_02/786623041"/>
    <hyperlink ref="F691" r:id="rId60" display="https://podminky.urs.cz/item/CS_URS_2024_02/998786103"/>
    <hyperlink ref="F694" r:id="rId61" display="https://podminky.urs.cz/item/CS_URS_2024_02/HZS1292"/>
  </hyperlinks>
  <pageMargins left="0.39375" right="0.39375" top="0.39375" bottom="0.39375" header="0" footer="0"/>
  <pageSetup paperSize="9" orientation="portrait" blackAndWhite="1" fitToHeight="100"/>
  <headerFooter>
    <oddFooter>&amp;CStrana &amp;P z &amp;N</oddFooter>
  </headerFooter>
  <drawing r:id="rId62"/>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102</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2177</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ROUND((SUM(BE90:BE139)),  2)</f>
        <v>0</v>
      </c>
      <c r="G35" s="42"/>
      <c r="H35" s="42"/>
      <c r="I35" s="161">
        <v>0.20999999999999999</v>
      </c>
      <c r="J35" s="160">
        <f>ROUND(((SUM(BE90:BE139))*I35),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ROUND((SUM(BF90:BF139)),  2)</f>
        <v>0</v>
      </c>
      <c r="G36" s="42"/>
      <c r="H36" s="42"/>
      <c r="I36" s="161">
        <v>0.12</v>
      </c>
      <c r="J36" s="160">
        <f>ROUND(((SUM(BF90:BF139))*I36),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ROUND((SUM(BG90:BG139)),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ROUND((SUM(BH90:BH139)),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ROUND((SUM(BI90:BI139)),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01.05 - Úpravy na střeše</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185</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1384</v>
      </c>
      <c r="E65" s="186"/>
      <c r="F65" s="186"/>
      <c r="G65" s="186"/>
      <c r="H65" s="186"/>
      <c r="I65" s="186"/>
      <c r="J65" s="187">
        <f>J92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867</v>
      </c>
      <c r="E66" s="186"/>
      <c r="F66" s="186"/>
      <c r="G66" s="186"/>
      <c r="H66" s="186"/>
      <c r="I66" s="186"/>
      <c r="J66" s="187">
        <f>J99</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2178</v>
      </c>
      <c r="E67" s="186"/>
      <c r="F67" s="186"/>
      <c r="G67" s="186"/>
      <c r="H67" s="186"/>
      <c r="I67" s="186"/>
      <c r="J67" s="187">
        <f>J106</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191</v>
      </c>
      <c r="E68" s="186"/>
      <c r="F68" s="186"/>
      <c r="G68" s="186"/>
      <c r="H68" s="186"/>
      <c r="I68" s="186"/>
      <c r="J68" s="187">
        <f>J118</f>
        <v>0</v>
      </c>
      <c r="K68" s="129"/>
      <c r="L68" s="188"/>
      <c r="S68" s="10"/>
      <c r="T68" s="10"/>
      <c r="U68" s="10"/>
      <c r="V68" s="10"/>
      <c r="W68" s="10"/>
      <c r="X68" s="10"/>
      <c r="Y68" s="10"/>
      <c r="Z68" s="10"/>
      <c r="AA68" s="10"/>
      <c r="AB68" s="10"/>
      <c r="AC68" s="10"/>
      <c r="AD68" s="10"/>
      <c r="AE68" s="10"/>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199</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26.25" customHeight="1">
      <c r="A78" s="42"/>
      <c r="B78" s="43"/>
      <c r="C78" s="44"/>
      <c r="D78" s="44"/>
      <c r="E78" s="173" t="str">
        <f>E7</f>
        <v>Energeticky úspory objektu Střední odborné školy obchodu, užitého umění a designu Plzeň, Nerudova 33</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171</v>
      </c>
      <c r="D79" s="25"/>
      <c r="E79" s="25"/>
      <c r="F79" s="25"/>
      <c r="G79" s="25"/>
      <c r="H79" s="25"/>
      <c r="I79" s="25"/>
      <c r="J79" s="25"/>
      <c r="K79" s="25"/>
      <c r="L79" s="23"/>
    </row>
    <row r="80" s="2" customFormat="1" ht="16.5" customHeight="1">
      <c r="A80" s="42"/>
      <c r="B80" s="43"/>
      <c r="C80" s="44"/>
      <c r="D80" s="44"/>
      <c r="E80" s="173" t="s">
        <v>172</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173</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01.05 - Úpravy na střeše</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Plzeň</v>
      </c>
      <c r="G84" s="44"/>
      <c r="H84" s="44"/>
      <c r="I84" s="35" t="s">
        <v>24</v>
      </c>
      <c r="J84" s="76" t="str">
        <f>IF(J14="","",J14)</f>
        <v>26. 11. 2024</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5.15" customHeight="1">
      <c r="A86" s="42"/>
      <c r="B86" s="43"/>
      <c r="C86" s="35" t="s">
        <v>30</v>
      </c>
      <c r="D86" s="44"/>
      <c r="E86" s="44"/>
      <c r="F86" s="30" t="str">
        <f>E17</f>
        <v xml:space="preserve"> </v>
      </c>
      <c r="G86" s="44"/>
      <c r="H86" s="44"/>
      <c r="I86" s="35" t="s">
        <v>37</v>
      </c>
      <c r="J86" s="40" t="str">
        <f>E23</f>
        <v xml:space="preserve"> </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39</v>
      </c>
      <c r="J87" s="40" t="str">
        <f>E26</f>
        <v xml:space="preserve"> </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200</v>
      </c>
      <c r="D89" s="192" t="s">
        <v>61</v>
      </c>
      <c r="E89" s="192" t="s">
        <v>57</v>
      </c>
      <c r="F89" s="192" t="s">
        <v>58</v>
      </c>
      <c r="G89" s="192" t="s">
        <v>201</v>
      </c>
      <c r="H89" s="192" t="s">
        <v>202</v>
      </c>
      <c r="I89" s="192" t="s">
        <v>203</v>
      </c>
      <c r="J89" s="192" t="s">
        <v>177</v>
      </c>
      <c r="K89" s="193" t="s">
        <v>204</v>
      </c>
      <c r="L89" s="194"/>
      <c r="M89" s="96" t="s">
        <v>32</v>
      </c>
      <c r="N89" s="97" t="s">
        <v>46</v>
      </c>
      <c r="O89" s="97" t="s">
        <v>205</v>
      </c>
      <c r="P89" s="97" t="s">
        <v>206</v>
      </c>
      <c r="Q89" s="97" t="s">
        <v>207</v>
      </c>
      <c r="R89" s="97" t="s">
        <v>208</v>
      </c>
      <c r="S89" s="97" t="s">
        <v>209</v>
      </c>
      <c r="T89" s="98" t="s">
        <v>210</v>
      </c>
      <c r="U89" s="189"/>
      <c r="V89" s="189"/>
      <c r="W89" s="189"/>
      <c r="X89" s="189"/>
      <c r="Y89" s="189"/>
      <c r="Z89" s="189"/>
      <c r="AA89" s="189"/>
      <c r="AB89" s="189"/>
      <c r="AC89" s="189"/>
      <c r="AD89" s="189"/>
      <c r="AE89" s="189"/>
    </row>
    <row r="90" s="2" customFormat="1" ht="22.8" customHeight="1">
      <c r="A90" s="42"/>
      <c r="B90" s="43"/>
      <c r="C90" s="103" t="s">
        <v>211</v>
      </c>
      <c r="D90" s="44"/>
      <c r="E90" s="44"/>
      <c r="F90" s="44"/>
      <c r="G90" s="44"/>
      <c r="H90" s="44"/>
      <c r="I90" s="44"/>
      <c r="J90" s="195">
        <f>BK90</f>
        <v>0</v>
      </c>
      <c r="K90" s="44"/>
      <c r="L90" s="48"/>
      <c r="M90" s="99"/>
      <c r="N90" s="196"/>
      <c r="O90" s="100"/>
      <c r="P90" s="197">
        <f>P91</f>
        <v>0</v>
      </c>
      <c r="Q90" s="100"/>
      <c r="R90" s="197">
        <f>R91</f>
        <v>2.3988937999999997</v>
      </c>
      <c r="S90" s="100"/>
      <c r="T90" s="198">
        <f>T91</f>
        <v>2.0173000000000001</v>
      </c>
      <c r="U90" s="42"/>
      <c r="V90" s="42"/>
      <c r="W90" s="42"/>
      <c r="X90" s="42"/>
      <c r="Y90" s="42"/>
      <c r="Z90" s="42"/>
      <c r="AA90" s="42"/>
      <c r="AB90" s="42"/>
      <c r="AC90" s="42"/>
      <c r="AD90" s="42"/>
      <c r="AE90" s="42"/>
      <c r="AT90" s="20" t="s">
        <v>75</v>
      </c>
      <c r="AU90" s="20" t="s">
        <v>178</v>
      </c>
      <c r="BK90" s="199">
        <f>BK91</f>
        <v>0</v>
      </c>
    </row>
    <row r="91" s="12" customFormat="1" ht="25.92" customHeight="1">
      <c r="A91" s="12"/>
      <c r="B91" s="200"/>
      <c r="C91" s="201"/>
      <c r="D91" s="202" t="s">
        <v>75</v>
      </c>
      <c r="E91" s="203" t="s">
        <v>482</v>
      </c>
      <c r="F91" s="203" t="s">
        <v>483</v>
      </c>
      <c r="G91" s="201"/>
      <c r="H91" s="201"/>
      <c r="I91" s="204"/>
      <c r="J91" s="205">
        <f>BK91</f>
        <v>0</v>
      </c>
      <c r="K91" s="201"/>
      <c r="L91" s="206"/>
      <c r="M91" s="207"/>
      <c r="N91" s="208"/>
      <c r="O91" s="208"/>
      <c r="P91" s="209">
        <f>P92+P99+P106+P118</f>
        <v>0</v>
      </c>
      <c r="Q91" s="208"/>
      <c r="R91" s="209">
        <f>R92+R99+R106+R118</f>
        <v>2.3988937999999997</v>
      </c>
      <c r="S91" s="208"/>
      <c r="T91" s="210">
        <f>T92+T99+T106+T118</f>
        <v>2.0173000000000001</v>
      </c>
      <c r="U91" s="12"/>
      <c r="V91" s="12"/>
      <c r="W91" s="12"/>
      <c r="X91" s="12"/>
      <c r="Y91" s="12"/>
      <c r="Z91" s="12"/>
      <c r="AA91" s="12"/>
      <c r="AB91" s="12"/>
      <c r="AC91" s="12"/>
      <c r="AD91" s="12"/>
      <c r="AE91" s="12"/>
      <c r="AR91" s="211" t="s">
        <v>85</v>
      </c>
      <c r="AT91" s="212" t="s">
        <v>75</v>
      </c>
      <c r="AU91" s="212" t="s">
        <v>76</v>
      </c>
      <c r="AY91" s="211" t="s">
        <v>214</v>
      </c>
      <c r="BK91" s="213">
        <f>BK92+BK99+BK106+BK118</f>
        <v>0</v>
      </c>
    </row>
    <row r="92" s="12" customFormat="1" ht="22.8" customHeight="1">
      <c r="A92" s="12"/>
      <c r="B92" s="200"/>
      <c r="C92" s="201"/>
      <c r="D92" s="202" t="s">
        <v>75</v>
      </c>
      <c r="E92" s="214" t="s">
        <v>1443</v>
      </c>
      <c r="F92" s="214" t="s">
        <v>1444</v>
      </c>
      <c r="G92" s="201"/>
      <c r="H92" s="201"/>
      <c r="I92" s="204"/>
      <c r="J92" s="215">
        <f>BK92</f>
        <v>0</v>
      </c>
      <c r="K92" s="201"/>
      <c r="L92" s="206"/>
      <c r="M92" s="207"/>
      <c r="N92" s="208"/>
      <c r="O92" s="208"/>
      <c r="P92" s="209">
        <f>SUM(P93:P98)</f>
        <v>0</v>
      </c>
      <c r="Q92" s="208"/>
      <c r="R92" s="209">
        <f>SUM(R93:R98)</f>
        <v>0.0068599999999999998</v>
      </c>
      <c r="S92" s="208"/>
      <c r="T92" s="210">
        <f>SUM(T93:T98)</f>
        <v>0</v>
      </c>
      <c r="U92" s="12"/>
      <c r="V92" s="12"/>
      <c r="W92" s="12"/>
      <c r="X92" s="12"/>
      <c r="Y92" s="12"/>
      <c r="Z92" s="12"/>
      <c r="AA92" s="12"/>
      <c r="AB92" s="12"/>
      <c r="AC92" s="12"/>
      <c r="AD92" s="12"/>
      <c r="AE92" s="12"/>
      <c r="AR92" s="211" t="s">
        <v>85</v>
      </c>
      <c r="AT92" s="212" t="s">
        <v>75</v>
      </c>
      <c r="AU92" s="212" t="s">
        <v>83</v>
      </c>
      <c r="AY92" s="211" t="s">
        <v>214</v>
      </c>
      <c r="BK92" s="213">
        <f>SUM(BK93:BK98)</f>
        <v>0</v>
      </c>
    </row>
    <row r="93" s="2" customFormat="1" ht="33" customHeight="1">
      <c r="A93" s="42"/>
      <c r="B93" s="43"/>
      <c r="C93" s="216" t="s">
        <v>83</v>
      </c>
      <c r="D93" s="216" t="s">
        <v>217</v>
      </c>
      <c r="E93" s="217" t="s">
        <v>2179</v>
      </c>
      <c r="F93" s="218" t="s">
        <v>2180</v>
      </c>
      <c r="G93" s="219" t="s">
        <v>327</v>
      </c>
      <c r="H93" s="220">
        <v>14</v>
      </c>
      <c r="I93" s="221"/>
      <c r="J93" s="222">
        <f>ROUND(I93*H93,2)</f>
        <v>0</v>
      </c>
      <c r="K93" s="218" t="s">
        <v>221</v>
      </c>
      <c r="L93" s="48"/>
      <c r="M93" s="223" t="s">
        <v>32</v>
      </c>
      <c r="N93" s="224" t="s">
        <v>47</v>
      </c>
      <c r="O93" s="88"/>
      <c r="P93" s="225">
        <f>O93*H93</f>
        <v>0</v>
      </c>
      <c r="Q93" s="225">
        <v>0.00048999999999999998</v>
      </c>
      <c r="R93" s="225">
        <f>Q93*H93</f>
        <v>0.0068599999999999998</v>
      </c>
      <c r="S93" s="225">
        <v>0</v>
      </c>
      <c r="T93" s="226">
        <f>S93*H93</f>
        <v>0</v>
      </c>
      <c r="U93" s="42"/>
      <c r="V93" s="42"/>
      <c r="W93" s="42"/>
      <c r="X93" s="42"/>
      <c r="Y93" s="42"/>
      <c r="Z93" s="42"/>
      <c r="AA93" s="42"/>
      <c r="AB93" s="42"/>
      <c r="AC93" s="42"/>
      <c r="AD93" s="42"/>
      <c r="AE93" s="42"/>
      <c r="AR93" s="227" t="s">
        <v>334</v>
      </c>
      <c r="AT93" s="227" t="s">
        <v>217</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334</v>
      </c>
      <c r="BM93" s="227" t="s">
        <v>2181</v>
      </c>
    </row>
    <row r="94" s="2" customFormat="1">
      <c r="A94" s="42"/>
      <c r="B94" s="43"/>
      <c r="C94" s="44"/>
      <c r="D94" s="229" t="s">
        <v>223</v>
      </c>
      <c r="E94" s="44"/>
      <c r="F94" s="230" t="s">
        <v>2182</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223</v>
      </c>
      <c r="AU94" s="20" t="s">
        <v>85</v>
      </c>
    </row>
    <row r="95" s="13" customFormat="1">
      <c r="A95" s="13"/>
      <c r="B95" s="234"/>
      <c r="C95" s="235"/>
      <c r="D95" s="236" t="s">
        <v>225</v>
      </c>
      <c r="E95" s="237" t="s">
        <v>32</v>
      </c>
      <c r="F95" s="238" t="s">
        <v>2183</v>
      </c>
      <c r="G95" s="235"/>
      <c r="H95" s="237" t="s">
        <v>32</v>
      </c>
      <c r="I95" s="239"/>
      <c r="J95" s="235"/>
      <c r="K95" s="235"/>
      <c r="L95" s="240"/>
      <c r="M95" s="241"/>
      <c r="N95" s="242"/>
      <c r="O95" s="242"/>
      <c r="P95" s="242"/>
      <c r="Q95" s="242"/>
      <c r="R95" s="242"/>
      <c r="S95" s="242"/>
      <c r="T95" s="243"/>
      <c r="U95" s="13"/>
      <c r="V95" s="13"/>
      <c r="W95" s="13"/>
      <c r="X95" s="13"/>
      <c r="Y95" s="13"/>
      <c r="Z95" s="13"/>
      <c r="AA95" s="13"/>
      <c r="AB95" s="13"/>
      <c r="AC95" s="13"/>
      <c r="AD95" s="13"/>
      <c r="AE95" s="13"/>
      <c r="AT95" s="244" t="s">
        <v>225</v>
      </c>
      <c r="AU95" s="244" t="s">
        <v>85</v>
      </c>
      <c r="AV95" s="13" t="s">
        <v>83</v>
      </c>
      <c r="AW95" s="13" t="s">
        <v>38</v>
      </c>
      <c r="AX95" s="13" t="s">
        <v>76</v>
      </c>
      <c r="AY95" s="244" t="s">
        <v>214</v>
      </c>
    </row>
    <row r="96" s="14" customFormat="1">
      <c r="A96" s="14"/>
      <c r="B96" s="245"/>
      <c r="C96" s="246"/>
      <c r="D96" s="236" t="s">
        <v>225</v>
      </c>
      <c r="E96" s="247" t="s">
        <v>32</v>
      </c>
      <c r="F96" s="248" t="s">
        <v>317</v>
      </c>
      <c r="G96" s="246"/>
      <c r="H96" s="249">
        <v>14</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225</v>
      </c>
      <c r="AU96" s="255" t="s">
        <v>85</v>
      </c>
      <c r="AV96" s="14" t="s">
        <v>85</v>
      </c>
      <c r="AW96" s="14" t="s">
        <v>38</v>
      </c>
      <c r="AX96" s="14" t="s">
        <v>83</v>
      </c>
      <c r="AY96" s="255" t="s">
        <v>214</v>
      </c>
    </row>
    <row r="97" s="2" customFormat="1" ht="49.05" customHeight="1">
      <c r="A97" s="42"/>
      <c r="B97" s="43"/>
      <c r="C97" s="216" t="s">
        <v>85</v>
      </c>
      <c r="D97" s="216" t="s">
        <v>217</v>
      </c>
      <c r="E97" s="217" t="s">
        <v>1464</v>
      </c>
      <c r="F97" s="218" t="s">
        <v>1465</v>
      </c>
      <c r="G97" s="219" t="s">
        <v>241</v>
      </c>
      <c r="H97" s="220">
        <v>0.0070000000000000001</v>
      </c>
      <c r="I97" s="221"/>
      <c r="J97" s="222">
        <f>ROUND(I97*H97,2)</f>
        <v>0</v>
      </c>
      <c r="K97" s="218" t="s">
        <v>221</v>
      </c>
      <c r="L97" s="48"/>
      <c r="M97" s="223" t="s">
        <v>32</v>
      </c>
      <c r="N97" s="224" t="s">
        <v>47</v>
      </c>
      <c r="O97" s="88"/>
      <c r="P97" s="225">
        <f>O97*H97</f>
        <v>0</v>
      </c>
      <c r="Q97" s="225">
        <v>0</v>
      </c>
      <c r="R97" s="225">
        <f>Q97*H97</f>
        <v>0</v>
      </c>
      <c r="S97" s="225">
        <v>0</v>
      </c>
      <c r="T97" s="226">
        <f>S97*H97</f>
        <v>0</v>
      </c>
      <c r="U97" s="42"/>
      <c r="V97" s="42"/>
      <c r="W97" s="42"/>
      <c r="X97" s="42"/>
      <c r="Y97" s="42"/>
      <c r="Z97" s="42"/>
      <c r="AA97" s="42"/>
      <c r="AB97" s="42"/>
      <c r="AC97" s="42"/>
      <c r="AD97" s="42"/>
      <c r="AE97" s="42"/>
      <c r="AR97" s="227" t="s">
        <v>334</v>
      </c>
      <c r="AT97" s="227" t="s">
        <v>217</v>
      </c>
      <c r="AU97" s="227" t="s">
        <v>85</v>
      </c>
      <c r="AY97" s="20" t="s">
        <v>214</v>
      </c>
      <c r="BE97" s="228">
        <f>IF(N97="základní",J97,0)</f>
        <v>0</v>
      </c>
      <c r="BF97" s="228">
        <f>IF(N97="snížená",J97,0)</f>
        <v>0</v>
      </c>
      <c r="BG97" s="228">
        <f>IF(N97="zákl. přenesená",J97,0)</f>
        <v>0</v>
      </c>
      <c r="BH97" s="228">
        <f>IF(N97="sníž. přenesená",J97,0)</f>
        <v>0</v>
      </c>
      <c r="BI97" s="228">
        <f>IF(N97="nulová",J97,0)</f>
        <v>0</v>
      </c>
      <c r="BJ97" s="20" t="s">
        <v>83</v>
      </c>
      <c r="BK97" s="228">
        <f>ROUND(I97*H97,2)</f>
        <v>0</v>
      </c>
      <c r="BL97" s="20" t="s">
        <v>334</v>
      </c>
      <c r="BM97" s="227" t="s">
        <v>2184</v>
      </c>
    </row>
    <row r="98" s="2" customFormat="1">
      <c r="A98" s="42"/>
      <c r="B98" s="43"/>
      <c r="C98" s="44"/>
      <c r="D98" s="229" t="s">
        <v>223</v>
      </c>
      <c r="E98" s="44"/>
      <c r="F98" s="230" t="s">
        <v>1467</v>
      </c>
      <c r="G98" s="44"/>
      <c r="H98" s="44"/>
      <c r="I98" s="231"/>
      <c r="J98" s="44"/>
      <c r="K98" s="44"/>
      <c r="L98" s="48"/>
      <c r="M98" s="232"/>
      <c r="N98" s="233"/>
      <c r="O98" s="88"/>
      <c r="P98" s="88"/>
      <c r="Q98" s="88"/>
      <c r="R98" s="88"/>
      <c r="S98" s="88"/>
      <c r="T98" s="89"/>
      <c r="U98" s="42"/>
      <c r="V98" s="42"/>
      <c r="W98" s="42"/>
      <c r="X98" s="42"/>
      <c r="Y98" s="42"/>
      <c r="Z98" s="42"/>
      <c r="AA98" s="42"/>
      <c r="AB98" s="42"/>
      <c r="AC98" s="42"/>
      <c r="AD98" s="42"/>
      <c r="AE98" s="42"/>
      <c r="AT98" s="20" t="s">
        <v>223</v>
      </c>
      <c r="AU98" s="20" t="s">
        <v>85</v>
      </c>
    </row>
    <row r="99" s="12" customFormat="1" ht="22.8" customHeight="1">
      <c r="A99" s="12"/>
      <c r="B99" s="200"/>
      <c r="C99" s="201"/>
      <c r="D99" s="202" t="s">
        <v>75</v>
      </c>
      <c r="E99" s="214" t="s">
        <v>1270</v>
      </c>
      <c r="F99" s="214" t="s">
        <v>1271</v>
      </c>
      <c r="G99" s="201"/>
      <c r="H99" s="201"/>
      <c r="I99" s="204"/>
      <c r="J99" s="215">
        <f>BK99</f>
        <v>0</v>
      </c>
      <c r="K99" s="201"/>
      <c r="L99" s="206"/>
      <c r="M99" s="207"/>
      <c r="N99" s="208"/>
      <c r="O99" s="208"/>
      <c r="P99" s="209">
        <f>SUM(P100:P105)</f>
        <v>0</v>
      </c>
      <c r="Q99" s="208"/>
      <c r="R99" s="209">
        <f>SUM(R100:R105)</f>
        <v>0.25069999999999998</v>
      </c>
      <c r="S99" s="208"/>
      <c r="T99" s="210">
        <f>SUM(T100:T105)</f>
        <v>0.0023</v>
      </c>
      <c r="U99" s="12"/>
      <c r="V99" s="12"/>
      <c r="W99" s="12"/>
      <c r="X99" s="12"/>
      <c r="Y99" s="12"/>
      <c r="Z99" s="12"/>
      <c r="AA99" s="12"/>
      <c r="AB99" s="12"/>
      <c r="AC99" s="12"/>
      <c r="AD99" s="12"/>
      <c r="AE99" s="12"/>
      <c r="AR99" s="211" t="s">
        <v>85</v>
      </c>
      <c r="AT99" s="212" t="s">
        <v>75</v>
      </c>
      <c r="AU99" s="212" t="s">
        <v>83</v>
      </c>
      <c r="AY99" s="211" t="s">
        <v>214</v>
      </c>
      <c r="BK99" s="213">
        <f>SUM(BK100:BK105)</f>
        <v>0</v>
      </c>
    </row>
    <row r="100" s="2" customFormat="1" ht="16.5" customHeight="1">
      <c r="A100" s="42"/>
      <c r="B100" s="43"/>
      <c r="C100" s="216" t="s">
        <v>234</v>
      </c>
      <c r="D100" s="216" t="s">
        <v>217</v>
      </c>
      <c r="E100" s="217" t="s">
        <v>2185</v>
      </c>
      <c r="F100" s="218" t="s">
        <v>2186</v>
      </c>
      <c r="G100" s="219" t="s">
        <v>327</v>
      </c>
      <c r="H100" s="220">
        <v>23</v>
      </c>
      <c r="I100" s="221"/>
      <c r="J100" s="222">
        <f>ROUND(I100*H100,2)</f>
        <v>0</v>
      </c>
      <c r="K100" s="218" t="s">
        <v>221</v>
      </c>
      <c r="L100" s="48"/>
      <c r="M100" s="223" t="s">
        <v>32</v>
      </c>
      <c r="N100" s="224" t="s">
        <v>47</v>
      </c>
      <c r="O100" s="88"/>
      <c r="P100" s="225">
        <f>O100*H100</f>
        <v>0</v>
      </c>
      <c r="Q100" s="225">
        <v>0</v>
      </c>
      <c r="R100" s="225">
        <f>Q100*H100</f>
        <v>0</v>
      </c>
      <c r="S100" s="225">
        <v>0.00010000000000000001</v>
      </c>
      <c r="T100" s="226">
        <f>S100*H100</f>
        <v>0.0023</v>
      </c>
      <c r="U100" s="42"/>
      <c r="V100" s="42"/>
      <c r="W100" s="42"/>
      <c r="X100" s="42"/>
      <c r="Y100" s="42"/>
      <c r="Z100" s="42"/>
      <c r="AA100" s="42"/>
      <c r="AB100" s="42"/>
      <c r="AC100" s="42"/>
      <c r="AD100" s="42"/>
      <c r="AE100" s="42"/>
      <c r="AR100" s="227" t="s">
        <v>334</v>
      </c>
      <c r="AT100" s="227" t="s">
        <v>217</v>
      </c>
      <c r="AU100" s="227" t="s">
        <v>85</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334</v>
      </c>
      <c r="BM100" s="227" t="s">
        <v>2187</v>
      </c>
    </row>
    <row r="101" s="2" customFormat="1">
      <c r="A101" s="42"/>
      <c r="B101" s="43"/>
      <c r="C101" s="44"/>
      <c r="D101" s="229" t="s">
        <v>223</v>
      </c>
      <c r="E101" s="44"/>
      <c r="F101" s="230" t="s">
        <v>2188</v>
      </c>
      <c r="G101" s="44"/>
      <c r="H101" s="44"/>
      <c r="I101" s="231"/>
      <c r="J101" s="44"/>
      <c r="K101" s="44"/>
      <c r="L101" s="48"/>
      <c r="M101" s="232"/>
      <c r="N101" s="233"/>
      <c r="O101" s="88"/>
      <c r="P101" s="88"/>
      <c r="Q101" s="88"/>
      <c r="R101" s="88"/>
      <c r="S101" s="88"/>
      <c r="T101" s="89"/>
      <c r="U101" s="42"/>
      <c r="V101" s="42"/>
      <c r="W101" s="42"/>
      <c r="X101" s="42"/>
      <c r="Y101" s="42"/>
      <c r="Z101" s="42"/>
      <c r="AA101" s="42"/>
      <c r="AB101" s="42"/>
      <c r="AC101" s="42"/>
      <c r="AD101" s="42"/>
      <c r="AE101" s="42"/>
      <c r="AT101" s="20" t="s">
        <v>223</v>
      </c>
      <c r="AU101" s="20" t="s">
        <v>85</v>
      </c>
    </row>
    <row r="102" s="2" customFormat="1" ht="37.8" customHeight="1">
      <c r="A102" s="42"/>
      <c r="B102" s="43"/>
      <c r="C102" s="216" t="s">
        <v>215</v>
      </c>
      <c r="D102" s="216" t="s">
        <v>217</v>
      </c>
      <c r="E102" s="217" t="s">
        <v>2189</v>
      </c>
      <c r="F102" s="218" t="s">
        <v>2190</v>
      </c>
      <c r="G102" s="219" t="s">
        <v>230</v>
      </c>
      <c r="H102" s="220">
        <v>23</v>
      </c>
      <c r="I102" s="221"/>
      <c r="J102" s="222">
        <f>ROUND(I102*H102,2)</f>
        <v>0</v>
      </c>
      <c r="K102" s="218" t="s">
        <v>221</v>
      </c>
      <c r="L102" s="48"/>
      <c r="M102" s="223" t="s">
        <v>32</v>
      </c>
      <c r="N102" s="224" t="s">
        <v>47</v>
      </c>
      <c r="O102" s="88"/>
      <c r="P102" s="225">
        <f>O102*H102</f>
        <v>0</v>
      </c>
      <c r="Q102" s="225">
        <v>0.0109</v>
      </c>
      <c r="R102" s="225">
        <f>Q102*H102</f>
        <v>0.25069999999999998</v>
      </c>
      <c r="S102" s="225">
        <v>0</v>
      </c>
      <c r="T102" s="226">
        <f>S102*H102</f>
        <v>0</v>
      </c>
      <c r="U102" s="42"/>
      <c r="V102" s="42"/>
      <c r="W102" s="42"/>
      <c r="X102" s="42"/>
      <c r="Y102" s="42"/>
      <c r="Z102" s="42"/>
      <c r="AA102" s="42"/>
      <c r="AB102" s="42"/>
      <c r="AC102" s="42"/>
      <c r="AD102" s="42"/>
      <c r="AE102" s="42"/>
      <c r="AR102" s="227" t="s">
        <v>334</v>
      </c>
      <c r="AT102" s="227" t="s">
        <v>217</v>
      </c>
      <c r="AU102" s="227" t="s">
        <v>85</v>
      </c>
      <c r="AY102" s="20" t="s">
        <v>214</v>
      </c>
      <c r="BE102" s="228">
        <f>IF(N102="základní",J102,0)</f>
        <v>0</v>
      </c>
      <c r="BF102" s="228">
        <f>IF(N102="snížená",J102,0)</f>
        <v>0</v>
      </c>
      <c r="BG102" s="228">
        <f>IF(N102="zákl. přenesená",J102,0)</f>
        <v>0</v>
      </c>
      <c r="BH102" s="228">
        <f>IF(N102="sníž. přenesená",J102,0)</f>
        <v>0</v>
      </c>
      <c r="BI102" s="228">
        <f>IF(N102="nulová",J102,0)</f>
        <v>0</v>
      </c>
      <c r="BJ102" s="20" t="s">
        <v>83</v>
      </c>
      <c r="BK102" s="228">
        <f>ROUND(I102*H102,2)</f>
        <v>0</v>
      </c>
      <c r="BL102" s="20" t="s">
        <v>334</v>
      </c>
      <c r="BM102" s="227" t="s">
        <v>2191</v>
      </c>
    </row>
    <row r="103" s="2" customFormat="1">
      <c r="A103" s="42"/>
      <c r="B103" s="43"/>
      <c r="C103" s="44"/>
      <c r="D103" s="229" t="s">
        <v>223</v>
      </c>
      <c r="E103" s="44"/>
      <c r="F103" s="230" t="s">
        <v>2192</v>
      </c>
      <c r="G103" s="44"/>
      <c r="H103" s="44"/>
      <c r="I103" s="231"/>
      <c r="J103" s="44"/>
      <c r="K103" s="44"/>
      <c r="L103" s="48"/>
      <c r="M103" s="232"/>
      <c r="N103" s="233"/>
      <c r="O103" s="88"/>
      <c r="P103" s="88"/>
      <c r="Q103" s="88"/>
      <c r="R103" s="88"/>
      <c r="S103" s="88"/>
      <c r="T103" s="89"/>
      <c r="U103" s="42"/>
      <c r="V103" s="42"/>
      <c r="W103" s="42"/>
      <c r="X103" s="42"/>
      <c r="Y103" s="42"/>
      <c r="Z103" s="42"/>
      <c r="AA103" s="42"/>
      <c r="AB103" s="42"/>
      <c r="AC103" s="42"/>
      <c r="AD103" s="42"/>
      <c r="AE103" s="42"/>
      <c r="AT103" s="20" t="s">
        <v>223</v>
      </c>
      <c r="AU103" s="20" t="s">
        <v>85</v>
      </c>
    </row>
    <row r="104" s="2" customFormat="1" ht="49.05" customHeight="1">
      <c r="A104" s="42"/>
      <c r="B104" s="43"/>
      <c r="C104" s="216" t="s">
        <v>246</v>
      </c>
      <c r="D104" s="216" t="s">
        <v>217</v>
      </c>
      <c r="E104" s="217" t="s">
        <v>1308</v>
      </c>
      <c r="F104" s="218" t="s">
        <v>1309</v>
      </c>
      <c r="G104" s="219" t="s">
        <v>241</v>
      </c>
      <c r="H104" s="220">
        <v>0.251</v>
      </c>
      <c r="I104" s="221"/>
      <c r="J104" s="222">
        <f>ROUND(I104*H104,2)</f>
        <v>0</v>
      </c>
      <c r="K104" s="218" t="s">
        <v>221</v>
      </c>
      <c r="L104" s="48"/>
      <c r="M104" s="223" t="s">
        <v>32</v>
      </c>
      <c r="N104" s="224" t="s">
        <v>47</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334</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334</v>
      </c>
      <c r="BM104" s="227" t="s">
        <v>2193</v>
      </c>
    </row>
    <row r="105" s="2" customFormat="1">
      <c r="A105" s="42"/>
      <c r="B105" s="43"/>
      <c r="C105" s="44"/>
      <c r="D105" s="229" t="s">
        <v>223</v>
      </c>
      <c r="E105" s="44"/>
      <c r="F105" s="230" t="s">
        <v>1311</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2" customFormat="1" ht="22.8" customHeight="1">
      <c r="A106" s="12"/>
      <c r="B106" s="200"/>
      <c r="C106" s="201"/>
      <c r="D106" s="202" t="s">
        <v>75</v>
      </c>
      <c r="E106" s="214" t="s">
        <v>2194</v>
      </c>
      <c r="F106" s="214" t="s">
        <v>2195</v>
      </c>
      <c r="G106" s="201"/>
      <c r="H106" s="201"/>
      <c r="I106" s="204"/>
      <c r="J106" s="215">
        <f>BK106</f>
        <v>0</v>
      </c>
      <c r="K106" s="201"/>
      <c r="L106" s="206"/>
      <c r="M106" s="207"/>
      <c r="N106" s="208"/>
      <c r="O106" s="208"/>
      <c r="P106" s="209">
        <f>SUM(P107:P117)</f>
        <v>0</v>
      </c>
      <c r="Q106" s="208"/>
      <c r="R106" s="209">
        <f>SUM(R107:R117)</f>
        <v>1.976</v>
      </c>
      <c r="S106" s="208"/>
      <c r="T106" s="210">
        <f>SUM(T107:T117)</f>
        <v>0</v>
      </c>
      <c r="U106" s="12"/>
      <c r="V106" s="12"/>
      <c r="W106" s="12"/>
      <c r="X106" s="12"/>
      <c r="Y106" s="12"/>
      <c r="Z106" s="12"/>
      <c r="AA106" s="12"/>
      <c r="AB106" s="12"/>
      <c r="AC106" s="12"/>
      <c r="AD106" s="12"/>
      <c r="AE106" s="12"/>
      <c r="AR106" s="211" t="s">
        <v>85</v>
      </c>
      <c r="AT106" s="212" t="s">
        <v>75</v>
      </c>
      <c r="AU106" s="212" t="s">
        <v>83</v>
      </c>
      <c r="AY106" s="211" t="s">
        <v>214</v>
      </c>
      <c r="BK106" s="213">
        <f>SUM(BK107:BK117)</f>
        <v>0</v>
      </c>
    </row>
    <row r="107" s="2" customFormat="1" ht="24.15" customHeight="1">
      <c r="A107" s="42"/>
      <c r="B107" s="43"/>
      <c r="C107" s="216" t="s">
        <v>244</v>
      </c>
      <c r="D107" s="216" t="s">
        <v>217</v>
      </c>
      <c r="E107" s="217" t="s">
        <v>2196</v>
      </c>
      <c r="F107" s="218" t="s">
        <v>2197</v>
      </c>
      <c r="G107" s="219" t="s">
        <v>327</v>
      </c>
      <c r="H107" s="220">
        <v>130</v>
      </c>
      <c r="I107" s="221"/>
      <c r="J107" s="222">
        <f>ROUND(I107*H107,2)</f>
        <v>0</v>
      </c>
      <c r="K107" s="218" t="s">
        <v>2198</v>
      </c>
      <c r="L107" s="48"/>
      <c r="M107" s="223" t="s">
        <v>32</v>
      </c>
      <c r="N107" s="224" t="s">
        <v>47</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334</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334</v>
      </c>
      <c r="BM107" s="227" t="s">
        <v>2199</v>
      </c>
    </row>
    <row r="108" s="2" customFormat="1">
      <c r="A108" s="42"/>
      <c r="B108" s="43"/>
      <c r="C108" s="44"/>
      <c r="D108" s="229" t="s">
        <v>223</v>
      </c>
      <c r="E108" s="44"/>
      <c r="F108" s="230" t="s">
        <v>2200</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2" customFormat="1" ht="16.5" customHeight="1">
      <c r="A109" s="42"/>
      <c r="B109" s="43"/>
      <c r="C109" s="268" t="s">
        <v>261</v>
      </c>
      <c r="D109" s="268" t="s">
        <v>302</v>
      </c>
      <c r="E109" s="269" t="s">
        <v>2201</v>
      </c>
      <c r="F109" s="270" t="s">
        <v>2202</v>
      </c>
      <c r="G109" s="271" t="s">
        <v>327</v>
      </c>
      <c r="H109" s="272">
        <v>130</v>
      </c>
      <c r="I109" s="273"/>
      <c r="J109" s="274">
        <f>ROUND(I109*H109,2)</f>
        <v>0</v>
      </c>
      <c r="K109" s="270" t="s">
        <v>2198</v>
      </c>
      <c r="L109" s="275"/>
      <c r="M109" s="276" t="s">
        <v>32</v>
      </c>
      <c r="N109" s="277" t="s">
        <v>47</v>
      </c>
      <c r="O109" s="88"/>
      <c r="P109" s="225">
        <f>O109*H109</f>
        <v>0</v>
      </c>
      <c r="Q109" s="225">
        <v>0.00020000000000000001</v>
      </c>
      <c r="R109" s="225">
        <f>Q109*H109</f>
        <v>0.026000000000000002</v>
      </c>
      <c r="S109" s="225">
        <v>0</v>
      </c>
      <c r="T109" s="226">
        <f>S109*H109</f>
        <v>0</v>
      </c>
      <c r="U109" s="42"/>
      <c r="V109" s="42"/>
      <c r="W109" s="42"/>
      <c r="X109" s="42"/>
      <c r="Y109" s="42"/>
      <c r="Z109" s="42"/>
      <c r="AA109" s="42"/>
      <c r="AB109" s="42"/>
      <c r="AC109" s="42"/>
      <c r="AD109" s="42"/>
      <c r="AE109" s="42"/>
      <c r="AR109" s="227" t="s">
        <v>426</v>
      </c>
      <c r="AT109" s="227" t="s">
        <v>302</v>
      </c>
      <c r="AU109" s="227" t="s">
        <v>85</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334</v>
      </c>
      <c r="BM109" s="227" t="s">
        <v>2203</v>
      </c>
    </row>
    <row r="110" s="2" customFormat="1" ht="37.8" customHeight="1">
      <c r="A110" s="42"/>
      <c r="B110" s="43"/>
      <c r="C110" s="216" t="s">
        <v>269</v>
      </c>
      <c r="D110" s="216" t="s">
        <v>217</v>
      </c>
      <c r="E110" s="217" t="s">
        <v>2204</v>
      </c>
      <c r="F110" s="218" t="s">
        <v>2205</v>
      </c>
      <c r="G110" s="219" t="s">
        <v>327</v>
      </c>
      <c r="H110" s="220">
        <v>130</v>
      </c>
      <c r="I110" s="221"/>
      <c r="J110" s="222">
        <f>ROUND(I110*H110,2)</f>
        <v>0</v>
      </c>
      <c r="K110" s="218" t="s">
        <v>2198</v>
      </c>
      <c r="L110" s="48"/>
      <c r="M110" s="223" t="s">
        <v>32</v>
      </c>
      <c r="N110" s="224" t="s">
        <v>47</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334</v>
      </c>
      <c r="AT110" s="227" t="s">
        <v>217</v>
      </c>
      <c r="AU110" s="227" t="s">
        <v>85</v>
      </c>
      <c r="AY110" s="20" t="s">
        <v>214</v>
      </c>
      <c r="BE110" s="228">
        <f>IF(N110="základní",J110,0)</f>
        <v>0</v>
      </c>
      <c r="BF110" s="228">
        <f>IF(N110="snížená",J110,0)</f>
        <v>0</v>
      </c>
      <c r="BG110" s="228">
        <f>IF(N110="zákl. přenesená",J110,0)</f>
        <v>0</v>
      </c>
      <c r="BH110" s="228">
        <f>IF(N110="sníž. přenesená",J110,0)</f>
        <v>0</v>
      </c>
      <c r="BI110" s="228">
        <f>IF(N110="nulová",J110,0)</f>
        <v>0</v>
      </c>
      <c r="BJ110" s="20" t="s">
        <v>83</v>
      </c>
      <c r="BK110" s="228">
        <f>ROUND(I110*H110,2)</f>
        <v>0</v>
      </c>
      <c r="BL110" s="20" t="s">
        <v>334</v>
      </c>
      <c r="BM110" s="227" t="s">
        <v>2206</v>
      </c>
    </row>
    <row r="111" s="2" customFormat="1">
      <c r="A111" s="42"/>
      <c r="B111" s="43"/>
      <c r="C111" s="44"/>
      <c r="D111" s="229" t="s">
        <v>223</v>
      </c>
      <c r="E111" s="44"/>
      <c r="F111" s="230" t="s">
        <v>2207</v>
      </c>
      <c r="G111" s="44"/>
      <c r="H111" s="44"/>
      <c r="I111" s="231"/>
      <c r="J111" s="44"/>
      <c r="K111" s="44"/>
      <c r="L111" s="48"/>
      <c r="M111" s="232"/>
      <c r="N111" s="233"/>
      <c r="O111" s="88"/>
      <c r="P111" s="88"/>
      <c r="Q111" s="88"/>
      <c r="R111" s="88"/>
      <c r="S111" s="88"/>
      <c r="T111" s="89"/>
      <c r="U111" s="42"/>
      <c r="V111" s="42"/>
      <c r="W111" s="42"/>
      <c r="X111" s="42"/>
      <c r="Y111" s="42"/>
      <c r="Z111" s="42"/>
      <c r="AA111" s="42"/>
      <c r="AB111" s="42"/>
      <c r="AC111" s="42"/>
      <c r="AD111" s="42"/>
      <c r="AE111" s="42"/>
      <c r="AT111" s="20" t="s">
        <v>223</v>
      </c>
      <c r="AU111" s="20" t="s">
        <v>85</v>
      </c>
    </row>
    <row r="112" s="2" customFormat="1" ht="21.75" customHeight="1">
      <c r="A112" s="42"/>
      <c r="B112" s="43"/>
      <c r="C112" s="268" t="s">
        <v>273</v>
      </c>
      <c r="D112" s="268" t="s">
        <v>302</v>
      </c>
      <c r="E112" s="269" t="s">
        <v>2208</v>
      </c>
      <c r="F112" s="270" t="s">
        <v>2209</v>
      </c>
      <c r="G112" s="271" t="s">
        <v>1890</v>
      </c>
      <c r="H112" s="272">
        <v>130</v>
      </c>
      <c r="I112" s="273"/>
      <c r="J112" s="274">
        <f>ROUND(I112*H112,2)</f>
        <v>0</v>
      </c>
      <c r="K112" s="270" t="s">
        <v>2198</v>
      </c>
      <c r="L112" s="275"/>
      <c r="M112" s="276" t="s">
        <v>32</v>
      </c>
      <c r="N112" s="277" t="s">
        <v>47</v>
      </c>
      <c r="O112" s="88"/>
      <c r="P112" s="225">
        <f>O112*H112</f>
        <v>0</v>
      </c>
      <c r="Q112" s="225">
        <v>0.01</v>
      </c>
      <c r="R112" s="225">
        <f>Q112*H112</f>
        <v>1.3</v>
      </c>
      <c r="S112" s="225">
        <v>0</v>
      </c>
      <c r="T112" s="226">
        <f>S112*H112</f>
        <v>0</v>
      </c>
      <c r="U112" s="42"/>
      <c r="V112" s="42"/>
      <c r="W112" s="42"/>
      <c r="X112" s="42"/>
      <c r="Y112" s="42"/>
      <c r="Z112" s="42"/>
      <c r="AA112" s="42"/>
      <c r="AB112" s="42"/>
      <c r="AC112" s="42"/>
      <c r="AD112" s="42"/>
      <c r="AE112" s="42"/>
      <c r="AR112" s="227" t="s">
        <v>426</v>
      </c>
      <c r="AT112" s="227" t="s">
        <v>302</v>
      </c>
      <c r="AU112" s="227" t="s">
        <v>85</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334</v>
      </c>
      <c r="BM112" s="227" t="s">
        <v>2210</v>
      </c>
    </row>
    <row r="113" s="2" customFormat="1" ht="24.15" customHeight="1">
      <c r="A113" s="42"/>
      <c r="B113" s="43"/>
      <c r="C113" s="216" t="s">
        <v>277</v>
      </c>
      <c r="D113" s="216" t="s">
        <v>217</v>
      </c>
      <c r="E113" s="217" t="s">
        <v>2211</v>
      </c>
      <c r="F113" s="218" t="s">
        <v>2212</v>
      </c>
      <c r="G113" s="219" t="s">
        <v>280</v>
      </c>
      <c r="H113" s="220">
        <v>65</v>
      </c>
      <c r="I113" s="221"/>
      <c r="J113" s="222">
        <f>ROUND(I113*H113,2)</f>
        <v>0</v>
      </c>
      <c r="K113" s="218" t="s">
        <v>2198</v>
      </c>
      <c r="L113" s="48"/>
      <c r="M113" s="223" t="s">
        <v>32</v>
      </c>
      <c r="N113" s="224" t="s">
        <v>47</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334</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334</v>
      </c>
      <c r="BM113" s="227" t="s">
        <v>2213</v>
      </c>
    </row>
    <row r="114" s="2" customFormat="1">
      <c r="A114" s="42"/>
      <c r="B114" s="43"/>
      <c r="C114" s="44"/>
      <c r="D114" s="229" t="s">
        <v>223</v>
      </c>
      <c r="E114" s="44"/>
      <c r="F114" s="230" t="s">
        <v>2214</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223</v>
      </c>
      <c r="AU114" s="20" t="s">
        <v>85</v>
      </c>
    </row>
    <row r="115" s="2" customFormat="1" ht="24.15" customHeight="1">
      <c r="A115" s="42"/>
      <c r="B115" s="43"/>
      <c r="C115" s="268" t="s">
        <v>301</v>
      </c>
      <c r="D115" s="268" t="s">
        <v>302</v>
      </c>
      <c r="E115" s="269" t="s">
        <v>2215</v>
      </c>
      <c r="F115" s="270" t="s">
        <v>2216</v>
      </c>
      <c r="G115" s="271" t="s">
        <v>1890</v>
      </c>
      <c r="H115" s="272">
        <v>65</v>
      </c>
      <c r="I115" s="273"/>
      <c r="J115" s="274">
        <f>ROUND(I115*H115,2)</f>
        <v>0</v>
      </c>
      <c r="K115" s="270" t="s">
        <v>2198</v>
      </c>
      <c r="L115" s="275"/>
      <c r="M115" s="276" t="s">
        <v>32</v>
      </c>
      <c r="N115" s="277" t="s">
        <v>47</v>
      </c>
      <c r="O115" s="88"/>
      <c r="P115" s="225">
        <f>O115*H115</f>
        <v>0</v>
      </c>
      <c r="Q115" s="225">
        <v>0.01</v>
      </c>
      <c r="R115" s="225">
        <f>Q115*H115</f>
        <v>0.65000000000000002</v>
      </c>
      <c r="S115" s="225">
        <v>0</v>
      </c>
      <c r="T115" s="226">
        <f>S115*H115</f>
        <v>0</v>
      </c>
      <c r="U115" s="42"/>
      <c r="V115" s="42"/>
      <c r="W115" s="42"/>
      <c r="X115" s="42"/>
      <c r="Y115" s="42"/>
      <c r="Z115" s="42"/>
      <c r="AA115" s="42"/>
      <c r="AB115" s="42"/>
      <c r="AC115" s="42"/>
      <c r="AD115" s="42"/>
      <c r="AE115" s="42"/>
      <c r="AR115" s="227" t="s">
        <v>426</v>
      </c>
      <c r="AT115" s="227" t="s">
        <v>302</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334</v>
      </c>
      <c r="BM115" s="227" t="s">
        <v>2217</v>
      </c>
    </row>
    <row r="116" s="2" customFormat="1" ht="49.05" customHeight="1">
      <c r="A116" s="42"/>
      <c r="B116" s="43"/>
      <c r="C116" s="216" t="s">
        <v>8</v>
      </c>
      <c r="D116" s="216" t="s">
        <v>217</v>
      </c>
      <c r="E116" s="217" t="s">
        <v>2218</v>
      </c>
      <c r="F116" s="218" t="s">
        <v>2219</v>
      </c>
      <c r="G116" s="219" t="s">
        <v>241</v>
      </c>
      <c r="H116" s="220">
        <v>1.976</v>
      </c>
      <c r="I116" s="221"/>
      <c r="J116" s="222">
        <f>ROUND(I116*H116,2)</f>
        <v>0</v>
      </c>
      <c r="K116" s="218" t="s">
        <v>2198</v>
      </c>
      <c r="L116" s="48"/>
      <c r="M116" s="223" t="s">
        <v>32</v>
      </c>
      <c r="N116" s="224" t="s">
        <v>47</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334</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334</v>
      </c>
      <c r="BM116" s="227" t="s">
        <v>2220</v>
      </c>
    </row>
    <row r="117" s="2" customFormat="1">
      <c r="A117" s="42"/>
      <c r="B117" s="43"/>
      <c r="C117" s="44"/>
      <c r="D117" s="229" t="s">
        <v>223</v>
      </c>
      <c r="E117" s="44"/>
      <c r="F117" s="230" t="s">
        <v>2221</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12" customFormat="1" ht="22.8" customHeight="1">
      <c r="A118" s="12"/>
      <c r="B118" s="200"/>
      <c r="C118" s="201"/>
      <c r="D118" s="202" t="s">
        <v>75</v>
      </c>
      <c r="E118" s="214" t="s">
        <v>676</v>
      </c>
      <c r="F118" s="214" t="s">
        <v>677</v>
      </c>
      <c r="G118" s="201"/>
      <c r="H118" s="201"/>
      <c r="I118" s="204"/>
      <c r="J118" s="215">
        <f>BK118</f>
        <v>0</v>
      </c>
      <c r="K118" s="201"/>
      <c r="L118" s="206"/>
      <c r="M118" s="207"/>
      <c r="N118" s="208"/>
      <c r="O118" s="208"/>
      <c r="P118" s="209">
        <f>SUM(P119:P139)</f>
        <v>0</v>
      </c>
      <c r="Q118" s="208"/>
      <c r="R118" s="209">
        <f>SUM(R119:R139)</f>
        <v>0.1653338</v>
      </c>
      <c r="S118" s="208"/>
      <c r="T118" s="210">
        <f>SUM(T119:T139)</f>
        <v>2.0150000000000001</v>
      </c>
      <c r="U118" s="12"/>
      <c r="V118" s="12"/>
      <c r="W118" s="12"/>
      <c r="X118" s="12"/>
      <c r="Y118" s="12"/>
      <c r="Z118" s="12"/>
      <c r="AA118" s="12"/>
      <c r="AB118" s="12"/>
      <c r="AC118" s="12"/>
      <c r="AD118" s="12"/>
      <c r="AE118" s="12"/>
      <c r="AR118" s="211" t="s">
        <v>85</v>
      </c>
      <c r="AT118" s="212" t="s">
        <v>75</v>
      </c>
      <c r="AU118" s="212" t="s">
        <v>83</v>
      </c>
      <c r="AY118" s="211" t="s">
        <v>214</v>
      </c>
      <c r="BK118" s="213">
        <f>SUM(BK119:BK139)</f>
        <v>0</v>
      </c>
    </row>
    <row r="119" s="2" customFormat="1" ht="21.75" customHeight="1">
      <c r="A119" s="42"/>
      <c r="B119" s="43"/>
      <c r="C119" s="216" t="s">
        <v>312</v>
      </c>
      <c r="D119" s="216" t="s">
        <v>217</v>
      </c>
      <c r="E119" s="217" t="s">
        <v>2222</v>
      </c>
      <c r="F119" s="218" t="s">
        <v>2223</v>
      </c>
      <c r="G119" s="219" t="s">
        <v>230</v>
      </c>
      <c r="H119" s="220">
        <v>65</v>
      </c>
      <c r="I119" s="221"/>
      <c r="J119" s="222">
        <f>ROUND(I119*H119,2)</f>
        <v>0</v>
      </c>
      <c r="K119" s="218" t="s">
        <v>221</v>
      </c>
      <c r="L119" s="48"/>
      <c r="M119" s="223" t="s">
        <v>32</v>
      </c>
      <c r="N119" s="224" t="s">
        <v>47</v>
      </c>
      <c r="O119" s="88"/>
      <c r="P119" s="225">
        <f>O119*H119</f>
        <v>0</v>
      </c>
      <c r="Q119" s="225">
        <v>0</v>
      </c>
      <c r="R119" s="225">
        <f>Q119*H119</f>
        <v>0</v>
      </c>
      <c r="S119" s="225">
        <v>0.031</v>
      </c>
      <c r="T119" s="226">
        <f>S119*H119</f>
        <v>2.0150000000000001</v>
      </c>
      <c r="U119" s="42"/>
      <c r="V119" s="42"/>
      <c r="W119" s="42"/>
      <c r="X119" s="42"/>
      <c r="Y119" s="42"/>
      <c r="Z119" s="42"/>
      <c r="AA119" s="42"/>
      <c r="AB119" s="42"/>
      <c r="AC119" s="42"/>
      <c r="AD119" s="42"/>
      <c r="AE119" s="42"/>
      <c r="AR119" s="227" t="s">
        <v>334</v>
      </c>
      <c r="AT119" s="227" t="s">
        <v>217</v>
      </c>
      <c r="AU119" s="227" t="s">
        <v>85</v>
      </c>
      <c r="AY119" s="20" t="s">
        <v>214</v>
      </c>
      <c r="BE119" s="228">
        <f>IF(N119="základní",J119,0)</f>
        <v>0</v>
      </c>
      <c r="BF119" s="228">
        <f>IF(N119="snížená",J119,0)</f>
        <v>0</v>
      </c>
      <c r="BG119" s="228">
        <f>IF(N119="zákl. přenesená",J119,0)</f>
        <v>0</v>
      </c>
      <c r="BH119" s="228">
        <f>IF(N119="sníž. přenesená",J119,0)</f>
        <v>0</v>
      </c>
      <c r="BI119" s="228">
        <f>IF(N119="nulová",J119,0)</f>
        <v>0</v>
      </c>
      <c r="BJ119" s="20" t="s">
        <v>83</v>
      </c>
      <c r="BK119" s="228">
        <f>ROUND(I119*H119,2)</f>
        <v>0</v>
      </c>
      <c r="BL119" s="20" t="s">
        <v>334</v>
      </c>
      <c r="BM119" s="227" t="s">
        <v>2224</v>
      </c>
    </row>
    <row r="120" s="2" customFormat="1">
      <c r="A120" s="42"/>
      <c r="B120" s="43"/>
      <c r="C120" s="44"/>
      <c r="D120" s="229" t="s">
        <v>223</v>
      </c>
      <c r="E120" s="44"/>
      <c r="F120" s="230" t="s">
        <v>2225</v>
      </c>
      <c r="G120" s="44"/>
      <c r="H120" s="44"/>
      <c r="I120" s="231"/>
      <c r="J120" s="44"/>
      <c r="K120" s="44"/>
      <c r="L120" s="48"/>
      <c r="M120" s="232"/>
      <c r="N120" s="233"/>
      <c r="O120" s="88"/>
      <c r="P120" s="88"/>
      <c r="Q120" s="88"/>
      <c r="R120" s="88"/>
      <c r="S120" s="88"/>
      <c r="T120" s="89"/>
      <c r="U120" s="42"/>
      <c r="V120" s="42"/>
      <c r="W120" s="42"/>
      <c r="X120" s="42"/>
      <c r="Y120" s="42"/>
      <c r="Z120" s="42"/>
      <c r="AA120" s="42"/>
      <c r="AB120" s="42"/>
      <c r="AC120" s="42"/>
      <c r="AD120" s="42"/>
      <c r="AE120" s="42"/>
      <c r="AT120" s="20" t="s">
        <v>223</v>
      </c>
      <c r="AU120" s="20" t="s">
        <v>85</v>
      </c>
    </row>
    <row r="121" s="13" customFormat="1">
      <c r="A121" s="13"/>
      <c r="B121" s="234"/>
      <c r="C121" s="235"/>
      <c r="D121" s="236" t="s">
        <v>225</v>
      </c>
      <c r="E121" s="237" t="s">
        <v>32</v>
      </c>
      <c r="F121" s="238" t="s">
        <v>2183</v>
      </c>
      <c r="G121" s="235"/>
      <c r="H121" s="237" t="s">
        <v>32</v>
      </c>
      <c r="I121" s="239"/>
      <c r="J121" s="235"/>
      <c r="K121" s="235"/>
      <c r="L121" s="240"/>
      <c r="M121" s="241"/>
      <c r="N121" s="242"/>
      <c r="O121" s="242"/>
      <c r="P121" s="242"/>
      <c r="Q121" s="242"/>
      <c r="R121" s="242"/>
      <c r="S121" s="242"/>
      <c r="T121" s="243"/>
      <c r="U121" s="13"/>
      <c r="V121" s="13"/>
      <c r="W121" s="13"/>
      <c r="X121" s="13"/>
      <c r="Y121" s="13"/>
      <c r="Z121" s="13"/>
      <c r="AA121" s="13"/>
      <c r="AB121" s="13"/>
      <c r="AC121" s="13"/>
      <c r="AD121" s="13"/>
      <c r="AE121" s="13"/>
      <c r="AT121" s="244" t="s">
        <v>225</v>
      </c>
      <c r="AU121" s="244" t="s">
        <v>85</v>
      </c>
      <c r="AV121" s="13" t="s">
        <v>83</v>
      </c>
      <c r="AW121" s="13" t="s">
        <v>38</v>
      </c>
      <c r="AX121" s="13" t="s">
        <v>76</v>
      </c>
      <c r="AY121" s="244" t="s">
        <v>214</v>
      </c>
    </row>
    <row r="122" s="14" customFormat="1">
      <c r="A122" s="14"/>
      <c r="B122" s="245"/>
      <c r="C122" s="246"/>
      <c r="D122" s="236" t="s">
        <v>225</v>
      </c>
      <c r="E122" s="247" t="s">
        <v>32</v>
      </c>
      <c r="F122" s="248" t="s">
        <v>2226</v>
      </c>
      <c r="G122" s="246"/>
      <c r="H122" s="249">
        <v>65</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83</v>
      </c>
      <c r="AY122" s="255" t="s">
        <v>214</v>
      </c>
    </row>
    <row r="123" s="2" customFormat="1" ht="16.5" customHeight="1">
      <c r="A123" s="42"/>
      <c r="B123" s="43"/>
      <c r="C123" s="216" t="s">
        <v>317</v>
      </c>
      <c r="D123" s="216" t="s">
        <v>217</v>
      </c>
      <c r="E123" s="217" t="s">
        <v>2227</v>
      </c>
      <c r="F123" s="218" t="s">
        <v>2228</v>
      </c>
      <c r="G123" s="219" t="s">
        <v>280</v>
      </c>
      <c r="H123" s="220">
        <v>21.699999999999999</v>
      </c>
      <c r="I123" s="221"/>
      <c r="J123" s="222">
        <f>ROUND(I123*H123,2)</f>
        <v>0</v>
      </c>
      <c r="K123" s="218" t="s">
        <v>221</v>
      </c>
      <c r="L123" s="48"/>
      <c r="M123" s="223" t="s">
        <v>32</v>
      </c>
      <c r="N123" s="224" t="s">
        <v>47</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334</v>
      </c>
      <c r="AT123" s="227" t="s">
        <v>217</v>
      </c>
      <c r="AU123" s="227" t="s">
        <v>85</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334</v>
      </c>
      <c r="BM123" s="227" t="s">
        <v>2229</v>
      </c>
    </row>
    <row r="124" s="2" customFormat="1">
      <c r="A124" s="42"/>
      <c r="B124" s="43"/>
      <c r="C124" s="44"/>
      <c r="D124" s="229" t="s">
        <v>223</v>
      </c>
      <c r="E124" s="44"/>
      <c r="F124" s="230" t="s">
        <v>2230</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223</v>
      </c>
      <c r="AU124" s="20" t="s">
        <v>85</v>
      </c>
    </row>
    <row r="125" s="14" customFormat="1">
      <c r="A125" s="14"/>
      <c r="B125" s="245"/>
      <c r="C125" s="246"/>
      <c r="D125" s="236" t="s">
        <v>225</v>
      </c>
      <c r="E125" s="247" t="s">
        <v>32</v>
      </c>
      <c r="F125" s="248" t="s">
        <v>2231</v>
      </c>
      <c r="G125" s="246"/>
      <c r="H125" s="249">
        <v>21.699999999999999</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38</v>
      </c>
      <c r="AX125" s="14" t="s">
        <v>83</v>
      </c>
      <c r="AY125" s="255" t="s">
        <v>214</v>
      </c>
    </row>
    <row r="126" s="2" customFormat="1" ht="16.5" customHeight="1">
      <c r="A126" s="42"/>
      <c r="B126" s="43"/>
      <c r="C126" s="268" t="s">
        <v>324</v>
      </c>
      <c r="D126" s="268" t="s">
        <v>302</v>
      </c>
      <c r="E126" s="269" t="s">
        <v>2232</v>
      </c>
      <c r="F126" s="270" t="s">
        <v>2233</v>
      </c>
      <c r="G126" s="271" t="s">
        <v>327</v>
      </c>
      <c r="H126" s="272">
        <v>4</v>
      </c>
      <c r="I126" s="273"/>
      <c r="J126" s="274">
        <f>ROUND(I126*H126,2)</f>
        <v>0</v>
      </c>
      <c r="K126" s="270" t="s">
        <v>221</v>
      </c>
      <c r="L126" s="275"/>
      <c r="M126" s="276" t="s">
        <v>32</v>
      </c>
      <c r="N126" s="277" t="s">
        <v>47</v>
      </c>
      <c r="O126" s="88"/>
      <c r="P126" s="225">
        <f>O126*H126</f>
        <v>0</v>
      </c>
      <c r="Q126" s="225">
        <v>0.011900000000000001</v>
      </c>
      <c r="R126" s="225">
        <f>Q126*H126</f>
        <v>0.047600000000000003</v>
      </c>
      <c r="S126" s="225">
        <v>0</v>
      </c>
      <c r="T126" s="226">
        <f>S126*H126</f>
        <v>0</v>
      </c>
      <c r="U126" s="42"/>
      <c r="V126" s="42"/>
      <c r="W126" s="42"/>
      <c r="X126" s="42"/>
      <c r="Y126" s="42"/>
      <c r="Z126" s="42"/>
      <c r="AA126" s="42"/>
      <c r="AB126" s="42"/>
      <c r="AC126" s="42"/>
      <c r="AD126" s="42"/>
      <c r="AE126" s="42"/>
      <c r="AR126" s="227" t="s">
        <v>426</v>
      </c>
      <c r="AT126" s="227" t="s">
        <v>302</v>
      </c>
      <c r="AU126" s="227" t="s">
        <v>85</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334</v>
      </c>
      <c r="BM126" s="227" t="s">
        <v>2234</v>
      </c>
    </row>
    <row r="127" s="2" customFormat="1" ht="16.5" customHeight="1">
      <c r="A127" s="42"/>
      <c r="B127" s="43"/>
      <c r="C127" s="268" t="s">
        <v>334</v>
      </c>
      <c r="D127" s="268" t="s">
        <v>302</v>
      </c>
      <c r="E127" s="269" t="s">
        <v>2235</v>
      </c>
      <c r="F127" s="270" t="s">
        <v>2236</v>
      </c>
      <c r="G127" s="271" t="s">
        <v>327</v>
      </c>
      <c r="H127" s="272">
        <v>3</v>
      </c>
      <c r="I127" s="273"/>
      <c r="J127" s="274">
        <f>ROUND(I127*H127,2)</f>
        <v>0</v>
      </c>
      <c r="K127" s="270" t="s">
        <v>221</v>
      </c>
      <c r="L127" s="275"/>
      <c r="M127" s="276" t="s">
        <v>32</v>
      </c>
      <c r="N127" s="277" t="s">
        <v>47</v>
      </c>
      <c r="O127" s="88"/>
      <c r="P127" s="225">
        <f>O127*H127</f>
        <v>0</v>
      </c>
      <c r="Q127" s="225">
        <v>0.017899999999999999</v>
      </c>
      <c r="R127" s="225">
        <f>Q127*H127</f>
        <v>0.053699999999999998</v>
      </c>
      <c r="S127" s="225">
        <v>0</v>
      </c>
      <c r="T127" s="226">
        <f>S127*H127</f>
        <v>0</v>
      </c>
      <c r="U127" s="42"/>
      <c r="V127" s="42"/>
      <c r="W127" s="42"/>
      <c r="X127" s="42"/>
      <c r="Y127" s="42"/>
      <c r="Z127" s="42"/>
      <c r="AA127" s="42"/>
      <c r="AB127" s="42"/>
      <c r="AC127" s="42"/>
      <c r="AD127" s="42"/>
      <c r="AE127" s="42"/>
      <c r="AR127" s="227" t="s">
        <v>426</v>
      </c>
      <c r="AT127" s="227" t="s">
        <v>302</v>
      </c>
      <c r="AU127" s="227" t="s">
        <v>85</v>
      </c>
      <c r="AY127" s="20" t="s">
        <v>214</v>
      </c>
      <c r="BE127" s="228">
        <f>IF(N127="základní",J127,0)</f>
        <v>0</v>
      </c>
      <c r="BF127" s="228">
        <f>IF(N127="snížená",J127,0)</f>
        <v>0</v>
      </c>
      <c r="BG127" s="228">
        <f>IF(N127="zákl. přenesená",J127,0)</f>
        <v>0</v>
      </c>
      <c r="BH127" s="228">
        <f>IF(N127="sníž. přenesená",J127,0)</f>
        <v>0</v>
      </c>
      <c r="BI127" s="228">
        <f>IF(N127="nulová",J127,0)</f>
        <v>0</v>
      </c>
      <c r="BJ127" s="20" t="s">
        <v>83</v>
      </c>
      <c r="BK127" s="228">
        <f>ROUND(I127*H127,2)</f>
        <v>0</v>
      </c>
      <c r="BL127" s="20" t="s">
        <v>334</v>
      </c>
      <c r="BM127" s="227" t="s">
        <v>2237</v>
      </c>
    </row>
    <row r="128" s="2" customFormat="1" ht="49.05" customHeight="1">
      <c r="A128" s="42"/>
      <c r="B128" s="43"/>
      <c r="C128" s="216" t="s">
        <v>338</v>
      </c>
      <c r="D128" s="216" t="s">
        <v>217</v>
      </c>
      <c r="E128" s="217" t="s">
        <v>2238</v>
      </c>
      <c r="F128" s="218" t="s">
        <v>2239</v>
      </c>
      <c r="G128" s="219" t="s">
        <v>327</v>
      </c>
      <c r="H128" s="220">
        <v>9</v>
      </c>
      <c r="I128" s="221"/>
      <c r="J128" s="222">
        <f>ROUND(I128*H128,2)</f>
        <v>0</v>
      </c>
      <c r="K128" s="218" t="s">
        <v>221</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334</v>
      </c>
      <c r="AT128" s="227" t="s">
        <v>217</v>
      </c>
      <c r="AU128" s="227" t="s">
        <v>85</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334</v>
      </c>
      <c r="BM128" s="227" t="s">
        <v>2240</v>
      </c>
    </row>
    <row r="129" s="2" customFormat="1">
      <c r="A129" s="42"/>
      <c r="B129" s="43"/>
      <c r="C129" s="44"/>
      <c r="D129" s="229" t="s">
        <v>223</v>
      </c>
      <c r="E129" s="44"/>
      <c r="F129" s="230" t="s">
        <v>2241</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223</v>
      </c>
      <c r="AU129" s="20" t="s">
        <v>85</v>
      </c>
    </row>
    <row r="130" s="2" customFormat="1">
      <c r="A130" s="42"/>
      <c r="B130" s="43"/>
      <c r="C130" s="44"/>
      <c r="D130" s="236" t="s">
        <v>283</v>
      </c>
      <c r="E130" s="44"/>
      <c r="F130" s="267" t="s">
        <v>2242</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283</v>
      </c>
      <c r="AU130" s="20" t="s">
        <v>85</v>
      </c>
    </row>
    <row r="131" s="2" customFormat="1" ht="33" customHeight="1">
      <c r="A131" s="42"/>
      <c r="B131" s="43"/>
      <c r="C131" s="268" t="s">
        <v>344</v>
      </c>
      <c r="D131" s="268" t="s">
        <v>302</v>
      </c>
      <c r="E131" s="269" t="s">
        <v>2243</v>
      </c>
      <c r="F131" s="270" t="s">
        <v>2244</v>
      </c>
      <c r="G131" s="271" t="s">
        <v>327</v>
      </c>
      <c r="H131" s="272">
        <v>9.9640000000000004</v>
      </c>
      <c r="I131" s="273"/>
      <c r="J131" s="274">
        <f>ROUND(I131*H131,2)</f>
        <v>0</v>
      </c>
      <c r="K131" s="270" t="s">
        <v>221</v>
      </c>
      <c r="L131" s="275"/>
      <c r="M131" s="276" t="s">
        <v>32</v>
      </c>
      <c r="N131" s="277" t="s">
        <v>47</v>
      </c>
      <c r="O131" s="88"/>
      <c r="P131" s="225">
        <f>O131*H131</f>
        <v>0</v>
      </c>
      <c r="Q131" s="225">
        <v>0.0029499999999999999</v>
      </c>
      <c r="R131" s="225">
        <f>Q131*H131</f>
        <v>0.029393800000000001</v>
      </c>
      <c r="S131" s="225">
        <v>0</v>
      </c>
      <c r="T131" s="226">
        <f>S131*H131</f>
        <v>0</v>
      </c>
      <c r="U131" s="42"/>
      <c r="V131" s="42"/>
      <c r="W131" s="42"/>
      <c r="X131" s="42"/>
      <c r="Y131" s="42"/>
      <c r="Z131" s="42"/>
      <c r="AA131" s="42"/>
      <c r="AB131" s="42"/>
      <c r="AC131" s="42"/>
      <c r="AD131" s="42"/>
      <c r="AE131" s="42"/>
      <c r="AR131" s="227" t="s">
        <v>426</v>
      </c>
      <c r="AT131" s="227" t="s">
        <v>302</v>
      </c>
      <c r="AU131" s="227" t="s">
        <v>85</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334</v>
      </c>
      <c r="BM131" s="227" t="s">
        <v>2245</v>
      </c>
    </row>
    <row r="132" s="2" customFormat="1" ht="49.05" customHeight="1">
      <c r="A132" s="42"/>
      <c r="B132" s="43"/>
      <c r="C132" s="216" t="s">
        <v>349</v>
      </c>
      <c r="D132" s="216" t="s">
        <v>217</v>
      </c>
      <c r="E132" s="217" t="s">
        <v>2246</v>
      </c>
      <c r="F132" s="218" t="s">
        <v>2247</v>
      </c>
      <c r="G132" s="219" t="s">
        <v>327</v>
      </c>
      <c r="H132" s="220">
        <v>31</v>
      </c>
      <c r="I132" s="221"/>
      <c r="J132" s="222">
        <f>ROUND(I132*H132,2)</f>
        <v>0</v>
      </c>
      <c r="K132" s="218" t="s">
        <v>221</v>
      </c>
      <c r="L132" s="48"/>
      <c r="M132" s="223" t="s">
        <v>32</v>
      </c>
      <c r="N132" s="224" t="s">
        <v>47</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334</v>
      </c>
      <c r="AT132" s="227" t="s">
        <v>217</v>
      </c>
      <c r="AU132" s="227" t="s">
        <v>85</v>
      </c>
      <c r="AY132" s="20" t="s">
        <v>214</v>
      </c>
      <c r="BE132" s="228">
        <f>IF(N132="základní",J132,0)</f>
        <v>0</v>
      </c>
      <c r="BF132" s="228">
        <f>IF(N132="snížená",J132,0)</f>
        <v>0</v>
      </c>
      <c r="BG132" s="228">
        <f>IF(N132="zákl. přenesená",J132,0)</f>
        <v>0</v>
      </c>
      <c r="BH132" s="228">
        <f>IF(N132="sníž. přenesená",J132,0)</f>
        <v>0</v>
      </c>
      <c r="BI132" s="228">
        <f>IF(N132="nulová",J132,0)</f>
        <v>0</v>
      </c>
      <c r="BJ132" s="20" t="s">
        <v>83</v>
      </c>
      <c r="BK132" s="228">
        <f>ROUND(I132*H132,2)</f>
        <v>0</v>
      </c>
      <c r="BL132" s="20" t="s">
        <v>334</v>
      </c>
      <c r="BM132" s="227" t="s">
        <v>2248</v>
      </c>
    </row>
    <row r="133" s="2" customFormat="1">
      <c r="A133" s="42"/>
      <c r="B133" s="43"/>
      <c r="C133" s="44"/>
      <c r="D133" s="229" t="s">
        <v>223</v>
      </c>
      <c r="E133" s="44"/>
      <c r="F133" s="230" t="s">
        <v>2249</v>
      </c>
      <c r="G133" s="44"/>
      <c r="H133" s="44"/>
      <c r="I133" s="231"/>
      <c r="J133" s="44"/>
      <c r="K133" s="44"/>
      <c r="L133" s="48"/>
      <c r="M133" s="232"/>
      <c r="N133" s="233"/>
      <c r="O133" s="88"/>
      <c r="P133" s="88"/>
      <c r="Q133" s="88"/>
      <c r="R133" s="88"/>
      <c r="S133" s="88"/>
      <c r="T133" s="89"/>
      <c r="U133" s="42"/>
      <c r="V133" s="42"/>
      <c r="W133" s="42"/>
      <c r="X133" s="42"/>
      <c r="Y133" s="42"/>
      <c r="Z133" s="42"/>
      <c r="AA133" s="42"/>
      <c r="AB133" s="42"/>
      <c r="AC133" s="42"/>
      <c r="AD133" s="42"/>
      <c r="AE133" s="42"/>
      <c r="AT133" s="20" t="s">
        <v>223</v>
      </c>
      <c r="AU133" s="20" t="s">
        <v>85</v>
      </c>
    </row>
    <row r="134" s="2" customFormat="1" ht="24.15" customHeight="1">
      <c r="A134" s="42"/>
      <c r="B134" s="43"/>
      <c r="C134" s="268" t="s">
        <v>356</v>
      </c>
      <c r="D134" s="268" t="s">
        <v>302</v>
      </c>
      <c r="E134" s="269" t="s">
        <v>2250</v>
      </c>
      <c r="F134" s="270" t="s">
        <v>2251</v>
      </c>
      <c r="G134" s="271" t="s">
        <v>327</v>
      </c>
      <c r="H134" s="272">
        <v>31</v>
      </c>
      <c r="I134" s="273"/>
      <c r="J134" s="274">
        <f>ROUND(I134*H134,2)</f>
        <v>0</v>
      </c>
      <c r="K134" s="270" t="s">
        <v>221</v>
      </c>
      <c r="L134" s="275"/>
      <c r="M134" s="276" t="s">
        <v>32</v>
      </c>
      <c r="N134" s="277" t="s">
        <v>47</v>
      </c>
      <c r="O134" s="88"/>
      <c r="P134" s="225">
        <f>O134*H134</f>
        <v>0</v>
      </c>
      <c r="Q134" s="225">
        <v>0.00076999999999999996</v>
      </c>
      <c r="R134" s="225">
        <f>Q134*H134</f>
        <v>0.023869999999999999</v>
      </c>
      <c r="S134" s="225">
        <v>0</v>
      </c>
      <c r="T134" s="226">
        <f>S134*H134</f>
        <v>0</v>
      </c>
      <c r="U134" s="42"/>
      <c r="V134" s="42"/>
      <c r="W134" s="42"/>
      <c r="X134" s="42"/>
      <c r="Y134" s="42"/>
      <c r="Z134" s="42"/>
      <c r="AA134" s="42"/>
      <c r="AB134" s="42"/>
      <c r="AC134" s="42"/>
      <c r="AD134" s="42"/>
      <c r="AE134" s="42"/>
      <c r="AR134" s="227" t="s">
        <v>426</v>
      </c>
      <c r="AT134" s="227" t="s">
        <v>302</v>
      </c>
      <c r="AU134" s="227" t="s">
        <v>85</v>
      </c>
      <c r="AY134" s="20" t="s">
        <v>214</v>
      </c>
      <c r="BE134" s="228">
        <f>IF(N134="základní",J134,0)</f>
        <v>0</v>
      </c>
      <c r="BF134" s="228">
        <f>IF(N134="snížená",J134,0)</f>
        <v>0</v>
      </c>
      <c r="BG134" s="228">
        <f>IF(N134="zákl. přenesená",J134,0)</f>
        <v>0</v>
      </c>
      <c r="BH134" s="228">
        <f>IF(N134="sníž. přenesená",J134,0)</f>
        <v>0</v>
      </c>
      <c r="BI134" s="228">
        <f>IF(N134="nulová",J134,0)</f>
        <v>0</v>
      </c>
      <c r="BJ134" s="20" t="s">
        <v>83</v>
      </c>
      <c r="BK134" s="228">
        <f>ROUND(I134*H134,2)</f>
        <v>0</v>
      </c>
      <c r="BL134" s="20" t="s">
        <v>334</v>
      </c>
      <c r="BM134" s="227" t="s">
        <v>2252</v>
      </c>
    </row>
    <row r="135" s="2" customFormat="1">
      <c r="A135" s="42"/>
      <c r="B135" s="43"/>
      <c r="C135" s="44"/>
      <c r="D135" s="236" t="s">
        <v>283</v>
      </c>
      <c r="E135" s="44"/>
      <c r="F135" s="267" t="s">
        <v>2253</v>
      </c>
      <c r="G135" s="44"/>
      <c r="H135" s="44"/>
      <c r="I135" s="231"/>
      <c r="J135" s="44"/>
      <c r="K135" s="44"/>
      <c r="L135" s="48"/>
      <c r="M135" s="232"/>
      <c r="N135" s="233"/>
      <c r="O135" s="88"/>
      <c r="P135" s="88"/>
      <c r="Q135" s="88"/>
      <c r="R135" s="88"/>
      <c r="S135" s="88"/>
      <c r="T135" s="89"/>
      <c r="U135" s="42"/>
      <c r="V135" s="42"/>
      <c r="W135" s="42"/>
      <c r="X135" s="42"/>
      <c r="Y135" s="42"/>
      <c r="Z135" s="42"/>
      <c r="AA135" s="42"/>
      <c r="AB135" s="42"/>
      <c r="AC135" s="42"/>
      <c r="AD135" s="42"/>
      <c r="AE135" s="42"/>
      <c r="AT135" s="20" t="s">
        <v>283</v>
      </c>
      <c r="AU135" s="20" t="s">
        <v>85</v>
      </c>
    </row>
    <row r="136" s="2" customFormat="1" ht="16.5" customHeight="1">
      <c r="A136" s="42"/>
      <c r="B136" s="43"/>
      <c r="C136" s="216" t="s">
        <v>7</v>
      </c>
      <c r="D136" s="216" t="s">
        <v>217</v>
      </c>
      <c r="E136" s="217" t="s">
        <v>2254</v>
      </c>
      <c r="F136" s="218" t="s">
        <v>2255</v>
      </c>
      <c r="G136" s="219" t="s">
        <v>327</v>
      </c>
      <c r="H136" s="220">
        <v>1</v>
      </c>
      <c r="I136" s="221"/>
      <c r="J136" s="222">
        <f>ROUND(I136*H136,2)</f>
        <v>0</v>
      </c>
      <c r="K136" s="218" t="s">
        <v>32</v>
      </c>
      <c r="L136" s="48"/>
      <c r="M136" s="223" t="s">
        <v>32</v>
      </c>
      <c r="N136" s="224" t="s">
        <v>47</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334</v>
      </c>
      <c r="AT136" s="227" t="s">
        <v>217</v>
      </c>
      <c r="AU136" s="227" t="s">
        <v>85</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334</v>
      </c>
      <c r="BM136" s="227" t="s">
        <v>2256</v>
      </c>
    </row>
    <row r="137" s="2" customFormat="1" ht="16.5" customHeight="1">
      <c r="A137" s="42"/>
      <c r="B137" s="43"/>
      <c r="C137" s="268" t="s">
        <v>365</v>
      </c>
      <c r="D137" s="268" t="s">
        <v>302</v>
      </c>
      <c r="E137" s="269" t="s">
        <v>2257</v>
      </c>
      <c r="F137" s="270" t="s">
        <v>2258</v>
      </c>
      <c r="G137" s="271" t="s">
        <v>327</v>
      </c>
      <c r="H137" s="272">
        <v>1</v>
      </c>
      <c r="I137" s="273"/>
      <c r="J137" s="274">
        <f>ROUND(I137*H137,2)</f>
        <v>0</v>
      </c>
      <c r="K137" s="270" t="s">
        <v>32</v>
      </c>
      <c r="L137" s="275"/>
      <c r="M137" s="276" t="s">
        <v>32</v>
      </c>
      <c r="N137" s="277" t="s">
        <v>47</v>
      </c>
      <c r="O137" s="88"/>
      <c r="P137" s="225">
        <f>O137*H137</f>
        <v>0</v>
      </c>
      <c r="Q137" s="225">
        <v>0.01077</v>
      </c>
      <c r="R137" s="225">
        <f>Q137*H137</f>
        <v>0.01077</v>
      </c>
      <c r="S137" s="225">
        <v>0</v>
      </c>
      <c r="T137" s="226">
        <f>S137*H137</f>
        <v>0</v>
      </c>
      <c r="U137" s="42"/>
      <c r="V137" s="42"/>
      <c r="W137" s="42"/>
      <c r="X137" s="42"/>
      <c r="Y137" s="42"/>
      <c r="Z137" s="42"/>
      <c r="AA137" s="42"/>
      <c r="AB137" s="42"/>
      <c r="AC137" s="42"/>
      <c r="AD137" s="42"/>
      <c r="AE137" s="42"/>
      <c r="AR137" s="227" t="s">
        <v>426</v>
      </c>
      <c r="AT137" s="227" t="s">
        <v>302</v>
      </c>
      <c r="AU137" s="227" t="s">
        <v>85</v>
      </c>
      <c r="AY137" s="20" t="s">
        <v>214</v>
      </c>
      <c r="BE137" s="228">
        <f>IF(N137="základní",J137,0)</f>
        <v>0</v>
      </c>
      <c r="BF137" s="228">
        <f>IF(N137="snížená",J137,0)</f>
        <v>0</v>
      </c>
      <c r="BG137" s="228">
        <f>IF(N137="zákl. přenesená",J137,0)</f>
        <v>0</v>
      </c>
      <c r="BH137" s="228">
        <f>IF(N137="sníž. přenesená",J137,0)</f>
        <v>0</v>
      </c>
      <c r="BI137" s="228">
        <f>IF(N137="nulová",J137,0)</f>
        <v>0</v>
      </c>
      <c r="BJ137" s="20" t="s">
        <v>83</v>
      </c>
      <c r="BK137" s="228">
        <f>ROUND(I137*H137,2)</f>
        <v>0</v>
      </c>
      <c r="BL137" s="20" t="s">
        <v>334</v>
      </c>
      <c r="BM137" s="227" t="s">
        <v>2259</v>
      </c>
    </row>
    <row r="138" s="2" customFormat="1" ht="49.05" customHeight="1">
      <c r="A138" s="42"/>
      <c r="B138" s="43"/>
      <c r="C138" s="216" t="s">
        <v>370</v>
      </c>
      <c r="D138" s="216" t="s">
        <v>217</v>
      </c>
      <c r="E138" s="217" t="s">
        <v>696</v>
      </c>
      <c r="F138" s="218" t="s">
        <v>697</v>
      </c>
      <c r="G138" s="219" t="s">
        <v>241</v>
      </c>
      <c r="H138" s="220">
        <v>0.16500000000000001</v>
      </c>
      <c r="I138" s="221"/>
      <c r="J138" s="222">
        <f>ROUND(I138*H138,2)</f>
        <v>0</v>
      </c>
      <c r="K138" s="218" t="s">
        <v>221</v>
      </c>
      <c r="L138" s="48"/>
      <c r="M138" s="223" t="s">
        <v>32</v>
      </c>
      <c r="N138" s="224" t="s">
        <v>47</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334</v>
      </c>
      <c r="AT138" s="227" t="s">
        <v>217</v>
      </c>
      <c r="AU138" s="227" t="s">
        <v>85</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334</v>
      </c>
      <c r="BM138" s="227" t="s">
        <v>2260</v>
      </c>
    </row>
    <row r="139" s="2" customFormat="1">
      <c r="A139" s="42"/>
      <c r="B139" s="43"/>
      <c r="C139" s="44"/>
      <c r="D139" s="229" t="s">
        <v>223</v>
      </c>
      <c r="E139" s="44"/>
      <c r="F139" s="230" t="s">
        <v>699</v>
      </c>
      <c r="G139" s="44"/>
      <c r="H139" s="44"/>
      <c r="I139" s="231"/>
      <c r="J139" s="44"/>
      <c r="K139" s="44"/>
      <c r="L139" s="48"/>
      <c r="M139" s="292"/>
      <c r="N139" s="293"/>
      <c r="O139" s="294"/>
      <c r="P139" s="294"/>
      <c r="Q139" s="294"/>
      <c r="R139" s="294"/>
      <c r="S139" s="294"/>
      <c r="T139" s="295"/>
      <c r="U139" s="42"/>
      <c r="V139" s="42"/>
      <c r="W139" s="42"/>
      <c r="X139" s="42"/>
      <c r="Y139" s="42"/>
      <c r="Z139" s="42"/>
      <c r="AA139" s="42"/>
      <c r="AB139" s="42"/>
      <c r="AC139" s="42"/>
      <c r="AD139" s="42"/>
      <c r="AE139" s="42"/>
      <c r="AT139" s="20" t="s">
        <v>223</v>
      </c>
      <c r="AU139" s="20" t="s">
        <v>85</v>
      </c>
    </row>
    <row r="140" s="2" customFormat="1" ht="6.96" customHeight="1">
      <c r="A140" s="42"/>
      <c r="B140" s="63"/>
      <c r="C140" s="64"/>
      <c r="D140" s="64"/>
      <c r="E140" s="64"/>
      <c r="F140" s="64"/>
      <c r="G140" s="64"/>
      <c r="H140" s="64"/>
      <c r="I140" s="64"/>
      <c r="J140" s="64"/>
      <c r="K140" s="64"/>
      <c r="L140" s="48"/>
      <c r="M140" s="42"/>
      <c r="O140" s="42"/>
      <c r="P140" s="42"/>
      <c r="Q140" s="42"/>
      <c r="R140" s="42"/>
      <c r="S140" s="42"/>
      <c r="T140" s="42"/>
      <c r="U140" s="42"/>
      <c r="V140" s="42"/>
      <c r="W140" s="42"/>
      <c r="X140" s="42"/>
      <c r="Y140" s="42"/>
      <c r="Z140" s="42"/>
      <c r="AA140" s="42"/>
      <c r="AB140" s="42"/>
      <c r="AC140" s="42"/>
      <c r="AD140" s="42"/>
      <c r="AE140" s="42"/>
    </row>
  </sheetData>
  <sheetProtection sheet="1" autoFilter="0" formatColumns="0" formatRows="0" objects="1" scenarios="1" spinCount="100000" saltValue="LPkLPjbX3i/M++JGtS7INUQ0RdyfdwMh2lKMfgy+RYjSRpcKU50zQSFzuY1IgfVymiJ5c5fkJROQcpj83AzhBQ==" hashValue="+wFTakCzPAdKI8kct8KEcBleghlO3ZWS2Ui+VqpzlahMVm6J8/1ewQFjYDWXIGEp/sdvaKwwFpQ7pyTwAVRezQ==" algorithmName="SHA-512" password="CC35"/>
  <autoFilter ref="C89:K139"/>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712400921"/>
    <hyperlink ref="F98" r:id="rId2" display="https://podminky.urs.cz/item/CS_URS_2024_02/998712103"/>
    <hyperlink ref="F101" r:id="rId3" display="https://podminky.urs.cz/item/CS_URS_2024_02/764000901"/>
    <hyperlink ref="F103" r:id="rId4" display="https://podminky.urs.cz/item/CS_URS_2024_02/764314611"/>
    <hyperlink ref="F105" r:id="rId5" display="https://podminky.urs.cz/item/CS_URS_2024_02/998764103"/>
    <hyperlink ref="F108" r:id="rId6" display="https://podminky.urs.cz/item/CS_URS_2025_01/765115401"/>
    <hyperlink ref="F111" r:id="rId7" display="https://podminky.urs.cz/item/CS_URS_2025_01/765115402"/>
    <hyperlink ref="F114" r:id="rId8" display="https://podminky.urs.cz/item/CS_URS_2025_01/765115403"/>
    <hyperlink ref="F117" r:id="rId9" display="https://podminky.urs.cz/item/CS_URS_2025_01/998765103"/>
    <hyperlink ref="F120" r:id="rId10" display="https://podminky.urs.cz/item/CS_URS_2024_02/767311861"/>
    <hyperlink ref="F124" r:id="rId11" display="https://podminky.urs.cz/item/CS_URS_2024_02/767851104"/>
    <hyperlink ref="F129" r:id="rId12" display="https://podminky.urs.cz/item/CS_URS_2024_02/767881128"/>
    <hyperlink ref="F133" r:id="rId13" display="https://podminky.urs.cz/item/CS_URS_2024_02/767881132"/>
    <hyperlink ref="F139" r:id="rId14" display="https://podminky.urs.cz/item/CS_URS_2024_02/998767103"/>
  </hyperlinks>
  <pageMargins left="0.39375" right="0.39375" top="0.39375" bottom="0.39375" header="0" footer="0"/>
  <pageSetup paperSize="9" orientation="portrait" blackAndWhite="1" fitToHeight="100"/>
  <headerFooter>
    <oddFooter>&amp;CStrana &amp;P z &amp;N</oddFooter>
  </headerFooter>
  <drawing r:id="rId15"/>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105</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2261</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ROUND(J97,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ROUND((SUM(BE97:BE183)),  2)</f>
        <v>0</v>
      </c>
      <c r="G35" s="42"/>
      <c r="H35" s="42"/>
      <c r="I35" s="161">
        <v>0.20999999999999999</v>
      </c>
      <c r="J35" s="160">
        <f>ROUND(((SUM(BE97:BE183))*I35),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ROUND((SUM(BF97:BF183)),  2)</f>
        <v>0</v>
      </c>
      <c r="G36" s="42"/>
      <c r="H36" s="42"/>
      <c r="I36" s="161">
        <v>0.12</v>
      </c>
      <c r="J36" s="160">
        <f>ROUND(((SUM(BF97:BF183))*I36),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ROUND((SUM(BG97:BG183)),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ROUND((SUM(BH97:BH183)),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ROUND((SUM(BI97:BI183)),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01.06 - Úpravy 1.PP</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J97</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J98</f>
        <v>0</v>
      </c>
      <c r="K64" s="179"/>
      <c r="L64" s="183"/>
      <c r="S64" s="9"/>
      <c r="T64" s="9"/>
      <c r="U64" s="9"/>
      <c r="V64" s="9"/>
      <c r="W64" s="9"/>
      <c r="X64" s="9"/>
      <c r="Y64" s="9"/>
      <c r="Z64" s="9"/>
      <c r="AA64" s="9"/>
      <c r="AB64" s="9"/>
      <c r="AC64" s="9"/>
      <c r="AD64" s="9"/>
      <c r="AE64" s="9"/>
    </row>
    <row r="65" s="10" customFormat="1" ht="19.92" customHeight="1">
      <c r="A65" s="10"/>
      <c r="B65" s="184"/>
      <c r="C65" s="129"/>
      <c r="D65" s="185" t="s">
        <v>2262</v>
      </c>
      <c r="E65" s="186"/>
      <c r="F65" s="186"/>
      <c r="G65" s="186"/>
      <c r="H65" s="186"/>
      <c r="I65" s="186"/>
      <c r="J65" s="187">
        <f>J99</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181</v>
      </c>
      <c r="E66" s="186"/>
      <c r="F66" s="186"/>
      <c r="G66" s="186"/>
      <c r="H66" s="186"/>
      <c r="I66" s="186"/>
      <c r="J66" s="187">
        <f>J106</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182</v>
      </c>
      <c r="E67" s="186"/>
      <c r="F67" s="186"/>
      <c r="G67" s="186"/>
      <c r="H67" s="186"/>
      <c r="I67" s="186"/>
      <c r="J67" s="187">
        <f>J122</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183</v>
      </c>
      <c r="E68" s="186"/>
      <c r="F68" s="186"/>
      <c r="G68" s="186"/>
      <c r="H68" s="186"/>
      <c r="I68" s="186"/>
      <c r="J68" s="187">
        <f>J135</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184</v>
      </c>
      <c r="E69" s="186"/>
      <c r="F69" s="186"/>
      <c r="G69" s="186"/>
      <c r="H69" s="186"/>
      <c r="I69" s="186"/>
      <c r="J69" s="187">
        <f>J145</f>
        <v>0</v>
      </c>
      <c r="K69" s="129"/>
      <c r="L69" s="188"/>
      <c r="S69" s="10"/>
      <c r="T69" s="10"/>
      <c r="U69" s="10"/>
      <c r="V69" s="10"/>
      <c r="W69" s="10"/>
      <c r="X69" s="10"/>
      <c r="Y69" s="10"/>
      <c r="Z69" s="10"/>
      <c r="AA69" s="10"/>
      <c r="AB69" s="10"/>
      <c r="AC69" s="10"/>
      <c r="AD69" s="10"/>
      <c r="AE69" s="10"/>
    </row>
    <row r="70" s="9" customFormat="1" ht="24.96" customHeight="1">
      <c r="A70" s="9"/>
      <c r="B70" s="178"/>
      <c r="C70" s="179"/>
      <c r="D70" s="180" t="s">
        <v>185</v>
      </c>
      <c r="E70" s="181"/>
      <c r="F70" s="181"/>
      <c r="G70" s="181"/>
      <c r="H70" s="181"/>
      <c r="I70" s="181"/>
      <c r="J70" s="182">
        <f>J148</f>
        <v>0</v>
      </c>
      <c r="K70" s="179"/>
      <c r="L70" s="183"/>
      <c r="S70" s="9"/>
      <c r="T70" s="9"/>
      <c r="U70" s="9"/>
      <c r="V70" s="9"/>
      <c r="W70" s="9"/>
      <c r="X70" s="9"/>
      <c r="Y70" s="9"/>
      <c r="Z70" s="9"/>
      <c r="AA70" s="9"/>
      <c r="AB70" s="9"/>
      <c r="AC70" s="9"/>
      <c r="AD70" s="9"/>
      <c r="AE70" s="9"/>
    </row>
    <row r="71" s="10" customFormat="1" ht="19.92" customHeight="1">
      <c r="A71" s="10"/>
      <c r="B71" s="184"/>
      <c r="C71" s="129"/>
      <c r="D71" s="185" t="s">
        <v>1383</v>
      </c>
      <c r="E71" s="186"/>
      <c r="F71" s="186"/>
      <c r="G71" s="186"/>
      <c r="H71" s="186"/>
      <c r="I71" s="186"/>
      <c r="J71" s="187">
        <f>J149</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2263</v>
      </c>
      <c r="E72" s="186"/>
      <c r="F72" s="186"/>
      <c r="G72" s="186"/>
      <c r="H72" s="186"/>
      <c r="I72" s="186"/>
      <c r="J72" s="187">
        <f>J158</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1668</v>
      </c>
      <c r="E73" s="186"/>
      <c r="F73" s="186"/>
      <c r="G73" s="186"/>
      <c r="H73" s="186"/>
      <c r="I73" s="186"/>
      <c r="J73" s="187">
        <f>J165</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194</v>
      </c>
      <c r="E74" s="186"/>
      <c r="F74" s="186"/>
      <c r="G74" s="186"/>
      <c r="H74" s="186"/>
      <c r="I74" s="186"/>
      <c r="J74" s="187">
        <f>J169</f>
        <v>0</v>
      </c>
      <c r="K74" s="129"/>
      <c r="L74" s="188"/>
      <c r="S74" s="10"/>
      <c r="T74" s="10"/>
      <c r="U74" s="10"/>
      <c r="V74" s="10"/>
      <c r="W74" s="10"/>
      <c r="X74" s="10"/>
      <c r="Y74" s="10"/>
      <c r="Z74" s="10"/>
      <c r="AA74" s="10"/>
      <c r="AB74" s="10"/>
      <c r="AC74" s="10"/>
      <c r="AD74" s="10"/>
      <c r="AE74" s="10"/>
    </row>
    <row r="75" s="9" customFormat="1" ht="24.96" customHeight="1">
      <c r="A75" s="9"/>
      <c r="B75" s="178"/>
      <c r="C75" s="179"/>
      <c r="D75" s="180" t="s">
        <v>198</v>
      </c>
      <c r="E75" s="181"/>
      <c r="F75" s="181"/>
      <c r="G75" s="181"/>
      <c r="H75" s="181"/>
      <c r="I75" s="181"/>
      <c r="J75" s="182">
        <f>J180</f>
        <v>0</v>
      </c>
      <c r="K75" s="179"/>
      <c r="L75" s="183"/>
      <c r="S75" s="9"/>
      <c r="T75" s="9"/>
      <c r="U75" s="9"/>
      <c r="V75" s="9"/>
      <c r="W75" s="9"/>
      <c r="X75" s="9"/>
      <c r="Y75" s="9"/>
      <c r="Z75" s="9"/>
      <c r="AA75" s="9"/>
      <c r="AB75" s="9"/>
      <c r="AC75" s="9"/>
      <c r="AD75" s="9"/>
      <c r="AE75" s="9"/>
    </row>
    <row r="76" s="2" customFormat="1" ht="21.84"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6.96" customHeight="1">
      <c r="A77" s="42"/>
      <c r="B77" s="63"/>
      <c r="C77" s="64"/>
      <c r="D77" s="64"/>
      <c r="E77" s="64"/>
      <c r="F77" s="64"/>
      <c r="G77" s="64"/>
      <c r="H77" s="64"/>
      <c r="I77" s="64"/>
      <c r="J77" s="64"/>
      <c r="K77" s="64"/>
      <c r="L77" s="148"/>
      <c r="S77" s="42"/>
      <c r="T77" s="42"/>
      <c r="U77" s="42"/>
      <c r="V77" s="42"/>
      <c r="W77" s="42"/>
      <c r="X77" s="42"/>
      <c r="Y77" s="42"/>
      <c r="Z77" s="42"/>
      <c r="AA77" s="42"/>
      <c r="AB77" s="42"/>
      <c r="AC77" s="42"/>
      <c r="AD77" s="42"/>
      <c r="AE77" s="42"/>
    </row>
    <row r="81" s="2" customFormat="1" ht="6.96" customHeight="1">
      <c r="A81" s="42"/>
      <c r="B81" s="65"/>
      <c r="C81" s="66"/>
      <c r="D81" s="66"/>
      <c r="E81" s="66"/>
      <c r="F81" s="66"/>
      <c r="G81" s="66"/>
      <c r="H81" s="66"/>
      <c r="I81" s="66"/>
      <c r="J81" s="66"/>
      <c r="K81" s="66"/>
      <c r="L81" s="148"/>
      <c r="S81" s="42"/>
      <c r="T81" s="42"/>
      <c r="U81" s="42"/>
      <c r="V81" s="42"/>
      <c r="W81" s="42"/>
      <c r="X81" s="42"/>
      <c r="Y81" s="42"/>
      <c r="Z81" s="42"/>
      <c r="AA81" s="42"/>
      <c r="AB81" s="42"/>
      <c r="AC81" s="42"/>
      <c r="AD81" s="42"/>
      <c r="AE81" s="42"/>
    </row>
    <row r="82" s="2" customFormat="1" ht="24.96" customHeight="1">
      <c r="A82" s="42"/>
      <c r="B82" s="43"/>
      <c r="C82" s="26" t="s">
        <v>199</v>
      </c>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16</v>
      </c>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26.25" customHeight="1">
      <c r="A85" s="42"/>
      <c r="B85" s="43"/>
      <c r="C85" s="44"/>
      <c r="D85" s="44"/>
      <c r="E85" s="173" t="str">
        <f>E7</f>
        <v>Energeticky úspory objektu Střední odborné školy obchodu, užitého umění a designu Plzeň, Nerudova 33</v>
      </c>
      <c r="F85" s="35"/>
      <c r="G85" s="35"/>
      <c r="H85" s="35"/>
      <c r="I85" s="44"/>
      <c r="J85" s="44"/>
      <c r="K85" s="44"/>
      <c r="L85" s="148"/>
      <c r="S85" s="42"/>
      <c r="T85" s="42"/>
      <c r="U85" s="42"/>
      <c r="V85" s="42"/>
      <c r="W85" s="42"/>
      <c r="X85" s="42"/>
      <c r="Y85" s="42"/>
      <c r="Z85" s="42"/>
      <c r="AA85" s="42"/>
      <c r="AB85" s="42"/>
      <c r="AC85" s="42"/>
      <c r="AD85" s="42"/>
      <c r="AE85" s="42"/>
    </row>
    <row r="86" s="1" customFormat="1" ht="12" customHeight="1">
      <c r="B86" s="24"/>
      <c r="C86" s="35" t="s">
        <v>171</v>
      </c>
      <c r="D86" s="25"/>
      <c r="E86" s="25"/>
      <c r="F86" s="25"/>
      <c r="G86" s="25"/>
      <c r="H86" s="25"/>
      <c r="I86" s="25"/>
      <c r="J86" s="25"/>
      <c r="K86" s="25"/>
      <c r="L86" s="23"/>
    </row>
    <row r="87" s="2" customFormat="1" ht="16.5" customHeight="1">
      <c r="A87" s="42"/>
      <c r="B87" s="43"/>
      <c r="C87" s="44"/>
      <c r="D87" s="44"/>
      <c r="E87" s="173" t="s">
        <v>172</v>
      </c>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173</v>
      </c>
      <c r="D88" s="44"/>
      <c r="E88" s="44"/>
      <c r="F88" s="44"/>
      <c r="G88" s="44"/>
      <c r="H88" s="44"/>
      <c r="I88" s="44"/>
      <c r="J88" s="44"/>
      <c r="K88" s="44"/>
      <c r="L88" s="148"/>
      <c r="S88" s="42"/>
      <c r="T88" s="42"/>
      <c r="U88" s="42"/>
      <c r="V88" s="42"/>
      <c r="W88" s="42"/>
      <c r="X88" s="42"/>
      <c r="Y88" s="42"/>
      <c r="Z88" s="42"/>
      <c r="AA88" s="42"/>
      <c r="AB88" s="42"/>
      <c r="AC88" s="42"/>
      <c r="AD88" s="42"/>
      <c r="AE88" s="42"/>
    </row>
    <row r="89" s="2" customFormat="1" ht="16.5" customHeight="1">
      <c r="A89" s="42"/>
      <c r="B89" s="43"/>
      <c r="C89" s="44"/>
      <c r="D89" s="44"/>
      <c r="E89" s="73" t="str">
        <f>E11</f>
        <v>01.06 - Úpravy 1.PP</v>
      </c>
      <c r="F89" s="44"/>
      <c r="G89" s="44"/>
      <c r="H89" s="44"/>
      <c r="I89" s="44"/>
      <c r="J89" s="44"/>
      <c r="K89" s="44"/>
      <c r="L89" s="148"/>
      <c r="S89" s="42"/>
      <c r="T89" s="42"/>
      <c r="U89" s="42"/>
      <c r="V89" s="42"/>
      <c r="W89" s="42"/>
      <c r="X89" s="42"/>
      <c r="Y89" s="42"/>
      <c r="Z89" s="42"/>
      <c r="AA89" s="42"/>
      <c r="AB89" s="42"/>
      <c r="AC89" s="42"/>
      <c r="AD89" s="42"/>
      <c r="AE89" s="42"/>
    </row>
    <row r="90" s="2" customFormat="1" ht="6.96" customHeight="1">
      <c r="A90" s="42"/>
      <c r="B90" s="43"/>
      <c r="C90" s="44"/>
      <c r="D90" s="44"/>
      <c r="E90" s="44"/>
      <c r="F90" s="44"/>
      <c r="G90" s="44"/>
      <c r="H90" s="44"/>
      <c r="I90" s="44"/>
      <c r="J90" s="44"/>
      <c r="K90" s="44"/>
      <c r="L90" s="148"/>
      <c r="S90" s="42"/>
      <c r="T90" s="42"/>
      <c r="U90" s="42"/>
      <c r="V90" s="42"/>
      <c r="W90" s="42"/>
      <c r="X90" s="42"/>
      <c r="Y90" s="42"/>
      <c r="Z90" s="42"/>
      <c r="AA90" s="42"/>
      <c r="AB90" s="42"/>
      <c r="AC90" s="42"/>
      <c r="AD90" s="42"/>
      <c r="AE90" s="42"/>
    </row>
    <row r="91" s="2" customFormat="1" ht="12" customHeight="1">
      <c r="A91" s="42"/>
      <c r="B91" s="43"/>
      <c r="C91" s="35" t="s">
        <v>22</v>
      </c>
      <c r="D91" s="44"/>
      <c r="E91" s="44"/>
      <c r="F91" s="30" t="str">
        <f>F14</f>
        <v>Plzeň</v>
      </c>
      <c r="G91" s="44"/>
      <c r="H91" s="44"/>
      <c r="I91" s="35" t="s">
        <v>24</v>
      </c>
      <c r="J91" s="76" t="str">
        <f>IF(J14="","",J14)</f>
        <v>26. 11. 2024</v>
      </c>
      <c r="K91" s="44"/>
      <c r="L91" s="148"/>
      <c r="S91" s="42"/>
      <c r="T91" s="42"/>
      <c r="U91" s="42"/>
      <c r="V91" s="42"/>
      <c r="W91" s="42"/>
      <c r="X91" s="42"/>
      <c r="Y91" s="42"/>
      <c r="Z91" s="42"/>
      <c r="AA91" s="42"/>
      <c r="AB91" s="42"/>
      <c r="AC91" s="42"/>
      <c r="AD91" s="42"/>
      <c r="AE91" s="42"/>
    </row>
    <row r="92" s="2" customFormat="1" ht="6.96" customHeight="1">
      <c r="A92" s="42"/>
      <c r="B92" s="43"/>
      <c r="C92" s="44"/>
      <c r="D92" s="44"/>
      <c r="E92" s="44"/>
      <c r="F92" s="44"/>
      <c r="G92" s="44"/>
      <c r="H92" s="44"/>
      <c r="I92" s="44"/>
      <c r="J92" s="44"/>
      <c r="K92" s="44"/>
      <c r="L92" s="148"/>
      <c r="S92" s="42"/>
      <c r="T92" s="42"/>
      <c r="U92" s="42"/>
      <c r="V92" s="42"/>
      <c r="W92" s="42"/>
      <c r="X92" s="42"/>
      <c r="Y92" s="42"/>
      <c r="Z92" s="42"/>
      <c r="AA92" s="42"/>
      <c r="AB92" s="42"/>
      <c r="AC92" s="42"/>
      <c r="AD92" s="42"/>
      <c r="AE92" s="42"/>
    </row>
    <row r="93" s="2" customFormat="1" ht="15.15" customHeight="1">
      <c r="A93" s="42"/>
      <c r="B93" s="43"/>
      <c r="C93" s="35" t="s">
        <v>30</v>
      </c>
      <c r="D93" s="44"/>
      <c r="E93" s="44"/>
      <c r="F93" s="30" t="str">
        <f>E17</f>
        <v xml:space="preserve"> </v>
      </c>
      <c r="G93" s="44"/>
      <c r="H93" s="44"/>
      <c r="I93" s="35" t="s">
        <v>37</v>
      </c>
      <c r="J93" s="40" t="str">
        <f>E23</f>
        <v xml:space="preserve"> </v>
      </c>
      <c r="K93" s="44"/>
      <c r="L93" s="148"/>
      <c r="S93" s="42"/>
      <c r="T93" s="42"/>
      <c r="U93" s="42"/>
      <c r="V93" s="42"/>
      <c r="W93" s="42"/>
      <c r="X93" s="42"/>
      <c r="Y93" s="42"/>
      <c r="Z93" s="42"/>
      <c r="AA93" s="42"/>
      <c r="AB93" s="42"/>
      <c r="AC93" s="42"/>
      <c r="AD93" s="42"/>
      <c r="AE93" s="42"/>
    </row>
    <row r="94" s="2" customFormat="1" ht="15.15" customHeight="1">
      <c r="A94" s="42"/>
      <c r="B94" s="43"/>
      <c r="C94" s="35" t="s">
        <v>35</v>
      </c>
      <c r="D94" s="44"/>
      <c r="E94" s="44"/>
      <c r="F94" s="30" t="str">
        <f>IF(E20="","",E20)</f>
        <v>Vyplň údaj</v>
      </c>
      <c r="G94" s="44"/>
      <c r="H94" s="44"/>
      <c r="I94" s="35" t="s">
        <v>39</v>
      </c>
      <c r="J94" s="40" t="str">
        <f>E26</f>
        <v xml:space="preserve"> </v>
      </c>
      <c r="K94" s="44"/>
      <c r="L94" s="148"/>
      <c r="S94" s="42"/>
      <c r="T94" s="42"/>
      <c r="U94" s="42"/>
      <c r="V94" s="42"/>
      <c r="W94" s="42"/>
      <c r="X94" s="42"/>
      <c r="Y94" s="42"/>
      <c r="Z94" s="42"/>
      <c r="AA94" s="42"/>
      <c r="AB94" s="42"/>
      <c r="AC94" s="42"/>
      <c r="AD94" s="42"/>
      <c r="AE94" s="42"/>
    </row>
    <row r="95" s="2" customFormat="1" ht="10.32" customHeight="1">
      <c r="A95" s="42"/>
      <c r="B95" s="43"/>
      <c r="C95" s="44"/>
      <c r="D95" s="44"/>
      <c r="E95" s="44"/>
      <c r="F95" s="44"/>
      <c r="G95" s="44"/>
      <c r="H95" s="44"/>
      <c r="I95" s="44"/>
      <c r="J95" s="44"/>
      <c r="K95" s="44"/>
      <c r="L95" s="148"/>
      <c r="S95" s="42"/>
      <c r="T95" s="42"/>
      <c r="U95" s="42"/>
      <c r="V95" s="42"/>
      <c r="W95" s="42"/>
      <c r="X95" s="42"/>
      <c r="Y95" s="42"/>
      <c r="Z95" s="42"/>
      <c r="AA95" s="42"/>
      <c r="AB95" s="42"/>
      <c r="AC95" s="42"/>
      <c r="AD95" s="42"/>
      <c r="AE95" s="42"/>
    </row>
    <row r="96" s="11" customFormat="1" ht="29.28" customHeight="1">
      <c r="A96" s="189"/>
      <c r="B96" s="190"/>
      <c r="C96" s="191" t="s">
        <v>200</v>
      </c>
      <c r="D96" s="192" t="s">
        <v>61</v>
      </c>
      <c r="E96" s="192" t="s">
        <v>57</v>
      </c>
      <c r="F96" s="192" t="s">
        <v>58</v>
      </c>
      <c r="G96" s="192" t="s">
        <v>201</v>
      </c>
      <c r="H96" s="192" t="s">
        <v>202</v>
      </c>
      <c r="I96" s="192" t="s">
        <v>203</v>
      </c>
      <c r="J96" s="192" t="s">
        <v>177</v>
      </c>
      <c r="K96" s="193" t="s">
        <v>204</v>
      </c>
      <c r="L96" s="194"/>
      <c r="M96" s="96" t="s">
        <v>32</v>
      </c>
      <c r="N96" s="97" t="s">
        <v>46</v>
      </c>
      <c r="O96" s="97" t="s">
        <v>205</v>
      </c>
      <c r="P96" s="97" t="s">
        <v>206</v>
      </c>
      <c r="Q96" s="97" t="s">
        <v>207</v>
      </c>
      <c r="R96" s="97" t="s">
        <v>208</v>
      </c>
      <c r="S96" s="97" t="s">
        <v>209</v>
      </c>
      <c r="T96" s="98" t="s">
        <v>210</v>
      </c>
      <c r="U96" s="189"/>
      <c r="V96" s="189"/>
      <c r="W96" s="189"/>
      <c r="X96" s="189"/>
      <c r="Y96" s="189"/>
      <c r="Z96" s="189"/>
      <c r="AA96" s="189"/>
      <c r="AB96" s="189"/>
      <c r="AC96" s="189"/>
      <c r="AD96" s="189"/>
      <c r="AE96" s="189"/>
    </row>
    <row r="97" s="2" customFormat="1" ht="22.8" customHeight="1">
      <c r="A97" s="42"/>
      <c r="B97" s="43"/>
      <c r="C97" s="103" t="s">
        <v>211</v>
      </c>
      <c r="D97" s="44"/>
      <c r="E97" s="44"/>
      <c r="F97" s="44"/>
      <c r="G97" s="44"/>
      <c r="H97" s="44"/>
      <c r="I97" s="44"/>
      <c r="J97" s="195">
        <f>BK97</f>
        <v>0</v>
      </c>
      <c r="K97" s="44"/>
      <c r="L97" s="48"/>
      <c r="M97" s="99"/>
      <c r="N97" s="196"/>
      <c r="O97" s="100"/>
      <c r="P97" s="197">
        <f>P98+P148+P180</f>
        <v>0</v>
      </c>
      <c r="Q97" s="100"/>
      <c r="R97" s="197">
        <f>R98+R148+R180</f>
        <v>20.178824519999996</v>
      </c>
      <c r="S97" s="100"/>
      <c r="T97" s="198">
        <f>T98+T148+T180</f>
        <v>26.929012200000003</v>
      </c>
      <c r="U97" s="42"/>
      <c r="V97" s="42"/>
      <c r="W97" s="42"/>
      <c r="X97" s="42"/>
      <c r="Y97" s="42"/>
      <c r="Z97" s="42"/>
      <c r="AA97" s="42"/>
      <c r="AB97" s="42"/>
      <c r="AC97" s="42"/>
      <c r="AD97" s="42"/>
      <c r="AE97" s="42"/>
      <c r="AT97" s="20" t="s">
        <v>75</v>
      </c>
      <c r="AU97" s="20" t="s">
        <v>178</v>
      </c>
      <c r="BK97" s="199">
        <f>BK98+BK148+BK180</f>
        <v>0</v>
      </c>
    </row>
    <row r="98" s="12" customFormat="1" ht="25.92" customHeight="1">
      <c r="A98" s="12"/>
      <c r="B98" s="200"/>
      <c r="C98" s="201"/>
      <c r="D98" s="202" t="s">
        <v>75</v>
      </c>
      <c r="E98" s="203" t="s">
        <v>212</v>
      </c>
      <c r="F98" s="203" t="s">
        <v>213</v>
      </c>
      <c r="G98" s="201"/>
      <c r="H98" s="201"/>
      <c r="I98" s="204"/>
      <c r="J98" s="205">
        <f>BK98</f>
        <v>0</v>
      </c>
      <c r="K98" s="201"/>
      <c r="L98" s="206"/>
      <c r="M98" s="207"/>
      <c r="N98" s="208"/>
      <c r="O98" s="208"/>
      <c r="P98" s="209">
        <f>P99+P106+P122+P135+P145</f>
        <v>0</v>
      </c>
      <c r="Q98" s="208"/>
      <c r="R98" s="209">
        <f>R99+R106+R122+R135+R145</f>
        <v>17.269010839999996</v>
      </c>
      <c r="S98" s="208"/>
      <c r="T98" s="210">
        <f>T99+T106+T122+T135+T145</f>
        <v>26.647220200000003</v>
      </c>
      <c r="U98" s="12"/>
      <c r="V98" s="12"/>
      <c r="W98" s="12"/>
      <c r="X98" s="12"/>
      <c r="Y98" s="12"/>
      <c r="Z98" s="12"/>
      <c r="AA98" s="12"/>
      <c r="AB98" s="12"/>
      <c r="AC98" s="12"/>
      <c r="AD98" s="12"/>
      <c r="AE98" s="12"/>
      <c r="AR98" s="211" t="s">
        <v>83</v>
      </c>
      <c r="AT98" s="212" t="s">
        <v>75</v>
      </c>
      <c r="AU98" s="212" t="s">
        <v>76</v>
      </c>
      <c r="AY98" s="211" t="s">
        <v>214</v>
      </c>
      <c r="BK98" s="213">
        <f>BK99+BK106+BK122+BK135+BK145</f>
        <v>0</v>
      </c>
    </row>
    <row r="99" s="12" customFormat="1" ht="22.8" customHeight="1">
      <c r="A99" s="12"/>
      <c r="B99" s="200"/>
      <c r="C99" s="201"/>
      <c r="D99" s="202" t="s">
        <v>75</v>
      </c>
      <c r="E99" s="214" t="s">
        <v>234</v>
      </c>
      <c r="F99" s="214" t="s">
        <v>2264</v>
      </c>
      <c r="G99" s="201"/>
      <c r="H99" s="201"/>
      <c r="I99" s="204"/>
      <c r="J99" s="215">
        <f>BK99</f>
        <v>0</v>
      </c>
      <c r="K99" s="201"/>
      <c r="L99" s="206"/>
      <c r="M99" s="207"/>
      <c r="N99" s="208"/>
      <c r="O99" s="208"/>
      <c r="P99" s="209">
        <f>SUM(P100:P105)</f>
        <v>0</v>
      </c>
      <c r="Q99" s="208"/>
      <c r="R99" s="209">
        <f>SUM(R100:R105)</f>
        <v>1.1653040000000001</v>
      </c>
      <c r="S99" s="208"/>
      <c r="T99" s="210">
        <f>SUM(T100:T105)</f>
        <v>0.00095200000000000016</v>
      </c>
      <c r="U99" s="12"/>
      <c r="V99" s="12"/>
      <c r="W99" s="12"/>
      <c r="X99" s="12"/>
      <c r="Y99" s="12"/>
      <c r="Z99" s="12"/>
      <c r="AA99" s="12"/>
      <c r="AB99" s="12"/>
      <c r="AC99" s="12"/>
      <c r="AD99" s="12"/>
      <c r="AE99" s="12"/>
      <c r="AR99" s="211" t="s">
        <v>83</v>
      </c>
      <c r="AT99" s="212" t="s">
        <v>75</v>
      </c>
      <c r="AU99" s="212" t="s">
        <v>83</v>
      </c>
      <c r="AY99" s="211" t="s">
        <v>214</v>
      </c>
      <c r="BK99" s="213">
        <f>SUM(BK100:BK105)</f>
        <v>0</v>
      </c>
    </row>
    <row r="100" s="2" customFormat="1" ht="37.8" customHeight="1">
      <c r="A100" s="42"/>
      <c r="B100" s="43"/>
      <c r="C100" s="216" t="s">
        <v>83</v>
      </c>
      <c r="D100" s="216" t="s">
        <v>217</v>
      </c>
      <c r="E100" s="217" t="s">
        <v>2265</v>
      </c>
      <c r="F100" s="218" t="s">
        <v>2266</v>
      </c>
      <c r="G100" s="219" t="s">
        <v>280</v>
      </c>
      <c r="H100" s="220">
        <v>28</v>
      </c>
      <c r="I100" s="221"/>
      <c r="J100" s="222">
        <f>ROUND(I100*H100,2)</f>
        <v>0</v>
      </c>
      <c r="K100" s="218" t="s">
        <v>221</v>
      </c>
      <c r="L100" s="48"/>
      <c r="M100" s="223" t="s">
        <v>32</v>
      </c>
      <c r="N100" s="224" t="s">
        <v>47</v>
      </c>
      <c r="O100" s="88"/>
      <c r="P100" s="225">
        <f>O100*H100</f>
        <v>0</v>
      </c>
      <c r="Q100" s="225">
        <v>0.0090500000000000008</v>
      </c>
      <c r="R100" s="225">
        <f>Q100*H100</f>
        <v>0.25340000000000001</v>
      </c>
      <c r="S100" s="225">
        <v>1.0000000000000001E-05</v>
      </c>
      <c r="T100" s="226">
        <f>S100*H100</f>
        <v>0.00028000000000000003</v>
      </c>
      <c r="U100" s="42"/>
      <c r="V100" s="42"/>
      <c r="W100" s="42"/>
      <c r="X100" s="42"/>
      <c r="Y100" s="42"/>
      <c r="Z100" s="42"/>
      <c r="AA100" s="42"/>
      <c r="AB100" s="42"/>
      <c r="AC100" s="42"/>
      <c r="AD100" s="42"/>
      <c r="AE100" s="42"/>
      <c r="AR100" s="227" t="s">
        <v>215</v>
      </c>
      <c r="AT100" s="227" t="s">
        <v>217</v>
      </c>
      <c r="AU100" s="227" t="s">
        <v>85</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215</v>
      </c>
      <c r="BM100" s="227" t="s">
        <v>2267</v>
      </c>
    </row>
    <row r="101" s="2" customFormat="1">
      <c r="A101" s="42"/>
      <c r="B101" s="43"/>
      <c r="C101" s="44"/>
      <c r="D101" s="229" t="s">
        <v>223</v>
      </c>
      <c r="E101" s="44"/>
      <c r="F101" s="230" t="s">
        <v>2268</v>
      </c>
      <c r="G101" s="44"/>
      <c r="H101" s="44"/>
      <c r="I101" s="231"/>
      <c r="J101" s="44"/>
      <c r="K101" s="44"/>
      <c r="L101" s="48"/>
      <c r="M101" s="232"/>
      <c r="N101" s="233"/>
      <c r="O101" s="88"/>
      <c r="P101" s="88"/>
      <c r="Q101" s="88"/>
      <c r="R101" s="88"/>
      <c r="S101" s="88"/>
      <c r="T101" s="89"/>
      <c r="U101" s="42"/>
      <c r="V101" s="42"/>
      <c r="W101" s="42"/>
      <c r="X101" s="42"/>
      <c r="Y101" s="42"/>
      <c r="Z101" s="42"/>
      <c r="AA101" s="42"/>
      <c r="AB101" s="42"/>
      <c r="AC101" s="42"/>
      <c r="AD101" s="42"/>
      <c r="AE101" s="42"/>
      <c r="AT101" s="20" t="s">
        <v>223</v>
      </c>
      <c r="AU101" s="20" t="s">
        <v>85</v>
      </c>
    </row>
    <row r="102" s="14" customFormat="1">
      <c r="A102" s="14"/>
      <c r="B102" s="245"/>
      <c r="C102" s="246"/>
      <c r="D102" s="236" t="s">
        <v>225</v>
      </c>
      <c r="E102" s="247" t="s">
        <v>32</v>
      </c>
      <c r="F102" s="248" t="s">
        <v>2269</v>
      </c>
      <c r="G102" s="246"/>
      <c r="H102" s="249">
        <v>28</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225</v>
      </c>
      <c r="AU102" s="255" t="s">
        <v>85</v>
      </c>
      <c r="AV102" s="14" t="s">
        <v>85</v>
      </c>
      <c r="AW102" s="14" t="s">
        <v>38</v>
      </c>
      <c r="AX102" s="14" t="s">
        <v>83</v>
      </c>
      <c r="AY102" s="255" t="s">
        <v>214</v>
      </c>
    </row>
    <row r="103" s="2" customFormat="1" ht="37.8" customHeight="1">
      <c r="A103" s="42"/>
      <c r="B103" s="43"/>
      <c r="C103" s="216" t="s">
        <v>85</v>
      </c>
      <c r="D103" s="216" t="s">
        <v>217</v>
      </c>
      <c r="E103" s="217" t="s">
        <v>2270</v>
      </c>
      <c r="F103" s="218" t="s">
        <v>2271</v>
      </c>
      <c r="G103" s="219" t="s">
        <v>280</v>
      </c>
      <c r="H103" s="220">
        <v>67.200000000000003</v>
      </c>
      <c r="I103" s="221"/>
      <c r="J103" s="222">
        <f>ROUND(I103*H103,2)</f>
        <v>0</v>
      </c>
      <c r="K103" s="218" t="s">
        <v>221</v>
      </c>
      <c r="L103" s="48"/>
      <c r="M103" s="223" t="s">
        <v>32</v>
      </c>
      <c r="N103" s="224" t="s">
        <v>47</v>
      </c>
      <c r="O103" s="88"/>
      <c r="P103" s="225">
        <f>O103*H103</f>
        <v>0</v>
      </c>
      <c r="Q103" s="225">
        <v>0.013570000000000001</v>
      </c>
      <c r="R103" s="225">
        <f>Q103*H103</f>
        <v>0.91190400000000005</v>
      </c>
      <c r="S103" s="225">
        <v>1.0000000000000001E-05</v>
      </c>
      <c r="T103" s="226">
        <f>S103*H103</f>
        <v>0.00067200000000000007</v>
      </c>
      <c r="U103" s="42"/>
      <c r="V103" s="42"/>
      <c r="W103" s="42"/>
      <c r="X103" s="42"/>
      <c r="Y103" s="42"/>
      <c r="Z103" s="42"/>
      <c r="AA103" s="42"/>
      <c r="AB103" s="42"/>
      <c r="AC103" s="42"/>
      <c r="AD103" s="42"/>
      <c r="AE103" s="42"/>
      <c r="AR103" s="227" t="s">
        <v>215</v>
      </c>
      <c r="AT103" s="227" t="s">
        <v>217</v>
      </c>
      <c r="AU103" s="227" t="s">
        <v>85</v>
      </c>
      <c r="AY103" s="20" t="s">
        <v>214</v>
      </c>
      <c r="BE103" s="228">
        <f>IF(N103="základní",J103,0)</f>
        <v>0</v>
      </c>
      <c r="BF103" s="228">
        <f>IF(N103="snížená",J103,0)</f>
        <v>0</v>
      </c>
      <c r="BG103" s="228">
        <f>IF(N103="zákl. přenesená",J103,0)</f>
        <v>0</v>
      </c>
      <c r="BH103" s="228">
        <f>IF(N103="sníž. přenesená",J103,0)</f>
        <v>0</v>
      </c>
      <c r="BI103" s="228">
        <f>IF(N103="nulová",J103,0)</f>
        <v>0</v>
      </c>
      <c r="BJ103" s="20" t="s">
        <v>83</v>
      </c>
      <c r="BK103" s="228">
        <f>ROUND(I103*H103,2)</f>
        <v>0</v>
      </c>
      <c r="BL103" s="20" t="s">
        <v>215</v>
      </c>
      <c r="BM103" s="227" t="s">
        <v>2272</v>
      </c>
    </row>
    <row r="104" s="2" customFormat="1">
      <c r="A104" s="42"/>
      <c r="B104" s="43"/>
      <c r="C104" s="44"/>
      <c r="D104" s="229" t="s">
        <v>223</v>
      </c>
      <c r="E104" s="44"/>
      <c r="F104" s="230" t="s">
        <v>2273</v>
      </c>
      <c r="G104" s="44"/>
      <c r="H104" s="44"/>
      <c r="I104" s="231"/>
      <c r="J104" s="44"/>
      <c r="K104" s="44"/>
      <c r="L104" s="48"/>
      <c r="M104" s="232"/>
      <c r="N104" s="233"/>
      <c r="O104" s="88"/>
      <c r="P104" s="88"/>
      <c r="Q104" s="88"/>
      <c r="R104" s="88"/>
      <c r="S104" s="88"/>
      <c r="T104" s="89"/>
      <c r="U104" s="42"/>
      <c r="V104" s="42"/>
      <c r="W104" s="42"/>
      <c r="X104" s="42"/>
      <c r="Y104" s="42"/>
      <c r="Z104" s="42"/>
      <c r="AA104" s="42"/>
      <c r="AB104" s="42"/>
      <c r="AC104" s="42"/>
      <c r="AD104" s="42"/>
      <c r="AE104" s="42"/>
      <c r="AT104" s="20" t="s">
        <v>223</v>
      </c>
      <c r="AU104" s="20" t="s">
        <v>85</v>
      </c>
    </row>
    <row r="105" s="14" customFormat="1">
      <c r="A105" s="14"/>
      <c r="B105" s="245"/>
      <c r="C105" s="246"/>
      <c r="D105" s="236" t="s">
        <v>225</v>
      </c>
      <c r="E105" s="247" t="s">
        <v>32</v>
      </c>
      <c r="F105" s="248" t="s">
        <v>2274</v>
      </c>
      <c r="G105" s="246"/>
      <c r="H105" s="249">
        <v>67.200000000000003</v>
      </c>
      <c r="I105" s="250"/>
      <c r="J105" s="246"/>
      <c r="K105" s="246"/>
      <c r="L105" s="251"/>
      <c r="M105" s="252"/>
      <c r="N105" s="253"/>
      <c r="O105" s="253"/>
      <c r="P105" s="253"/>
      <c r="Q105" s="253"/>
      <c r="R105" s="253"/>
      <c r="S105" s="253"/>
      <c r="T105" s="254"/>
      <c r="U105" s="14"/>
      <c r="V105" s="14"/>
      <c r="W105" s="14"/>
      <c r="X105" s="14"/>
      <c r="Y105" s="14"/>
      <c r="Z105" s="14"/>
      <c r="AA105" s="14"/>
      <c r="AB105" s="14"/>
      <c r="AC105" s="14"/>
      <c r="AD105" s="14"/>
      <c r="AE105" s="14"/>
      <c r="AT105" s="255" t="s">
        <v>225</v>
      </c>
      <c r="AU105" s="255" t="s">
        <v>85</v>
      </c>
      <c r="AV105" s="14" t="s">
        <v>85</v>
      </c>
      <c r="AW105" s="14" t="s">
        <v>38</v>
      </c>
      <c r="AX105" s="14" t="s">
        <v>83</v>
      </c>
      <c r="AY105" s="255" t="s">
        <v>214</v>
      </c>
    </row>
    <row r="106" s="12" customFormat="1" ht="22.8" customHeight="1">
      <c r="A106" s="12"/>
      <c r="B106" s="200"/>
      <c r="C106" s="201"/>
      <c r="D106" s="202" t="s">
        <v>75</v>
      </c>
      <c r="E106" s="214" t="s">
        <v>244</v>
      </c>
      <c r="F106" s="214" t="s">
        <v>245</v>
      </c>
      <c r="G106" s="201"/>
      <c r="H106" s="201"/>
      <c r="I106" s="204"/>
      <c r="J106" s="215">
        <f>BK106</f>
        <v>0</v>
      </c>
      <c r="K106" s="201"/>
      <c r="L106" s="206"/>
      <c r="M106" s="207"/>
      <c r="N106" s="208"/>
      <c r="O106" s="208"/>
      <c r="P106" s="209">
        <f>SUM(P107:P121)</f>
        <v>0</v>
      </c>
      <c r="Q106" s="208"/>
      <c r="R106" s="209">
        <f>SUM(R107:R121)</f>
        <v>16.097647639999998</v>
      </c>
      <c r="S106" s="208"/>
      <c r="T106" s="210">
        <f>SUM(T107:T121)</f>
        <v>0.032668200000000001</v>
      </c>
      <c r="U106" s="12"/>
      <c r="V106" s="12"/>
      <c r="W106" s="12"/>
      <c r="X106" s="12"/>
      <c r="Y106" s="12"/>
      <c r="Z106" s="12"/>
      <c r="AA106" s="12"/>
      <c r="AB106" s="12"/>
      <c r="AC106" s="12"/>
      <c r="AD106" s="12"/>
      <c r="AE106" s="12"/>
      <c r="AR106" s="211" t="s">
        <v>83</v>
      </c>
      <c r="AT106" s="212" t="s">
        <v>75</v>
      </c>
      <c r="AU106" s="212" t="s">
        <v>83</v>
      </c>
      <c r="AY106" s="211" t="s">
        <v>214</v>
      </c>
      <c r="BK106" s="213">
        <f>SUM(BK107:BK121)</f>
        <v>0</v>
      </c>
    </row>
    <row r="107" s="2" customFormat="1" ht="37.8" customHeight="1">
      <c r="A107" s="42"/>
      <c r="B107" s="43"/>
      <c r="C107" s="216" t="s">
        <v>234</v>
      </c>
      <c r="D107" s="216" t="s">
        <v>217</v>
      </c>
      <c r="E107" s="217" t="s">
        <v>2275</v>
      </c>
      <c r="F107" s="218" t="s">
        <v>2276</v>
      </c>
      <c r="G107" s="219" t="s">
        <v>230</v>
      </c>
      <c r="H107" s="220">
        <v>354.84800000000001</v>
      </c>
      <c r="I107" s="221"/>
      <c r="J107" s="222">
        <f>ROUND(I107*H107,2)</f>
        <v>0</v>
      </c>
      <c r="K107" s="218" t="s">
        <v>221</v>
      </c>
      <c r="L107" s="48"/>
      <c r="M107" s="223" t="s">
        <v>32</v>
      </c>
      <c r="N107" s="224" t="s">
        <v>47</v>
      </c>
      <c r="O107" s="88"/>
      <c r="P107" s="225">
        <f>O107*H107</f>
        <v>0</v>
      </c>
      <c r="Q107" s="225">
        <v>0.0043800000000000002</v>
      </c>
      <c r="R107" s="225">
        <f>Q107*H107</f>
        <v>1.5542342400000002</v>
      </c>
      <c r="S107" s="225">
        <v>0</v>
      </c>
      <c r="T107" s="226">
        <f>S107*H107</f>
        <v>0</v>
      </c>
      <c r="U107" s="42"/>
      <c r="V107" s="42"/>
      <c r="W107" s="42"/>
      <c r="X107" s="42"/>
      <c r="Y107" s="42"/>
      <c r="Z107" s="42"/>
      <c r="AA107" s="42"/>
      <c r="AB107" s="42"/>
      <c r="AC107" s="42"/>
      <c r="AD107" s="42"/>
      <c r="AE107" s="42"/>
      <c r="AR107" s="227" t="s">
        <v>215</v>
      </c>
      <c r="AT107" s="227" t="s">
        <v>217</v>
      </c>
      <c r="AU107" s="227" t="s">
        <v>85</v>
      </c>
      <c r="AY107" s="20" t="s">
        <v>214</v>
      </c>
      <c r="BE107" s="228">
        <f>IF(N107="základní",J107,0)</f>
        <v>0</v>
      </c>
      <c r="BF107" s="228">
        <f>IF(N107="snížená",J107,0)</f>
        <v>0</v>
      </c>
      <c r="BG107" s="228">
        <f>IF(N107="zákl. přenesená",J107,0)</f>
        <v>0</v>
      </c>
      <c r="BH107" s="228">
        <f>IF(N107="sníž. přenesená",J107,0)</f>
        <v>0</v>
      </c>
      <c r="BI107" s="228">
        <f>IF(N107="nulová",J107,0)</f>
        <v>0</v>
      </c>
      <c r="BJ107" s="20" t="s">
        <v>83</v>
      </c>
      <c r="BK107" s="228">
        <f>ROUND(I107*H107,2)</f>
        <v>0</v>
      </c>
      <c r="BL107" s="20" t="s">
        <v>215</v>
      </c>
      <c r="BM107" s="227" t="s">
        <v>2277</v>
      </c>
    </row>
    <row r="108" s="2" customFormat="1">
      <c r="A108" s="42"/>
      <c r="B108" s="43"/>
      <c r="C108" s="44"/>
      <c r="D108" s="229" t="s">
        <v>223</v>
      </c>
      <c r="E108" s="44"/>
      <c r="F108" s="230" t="s">
        <v>2278</v>
      </c>
      <c r="G108" s="44"/>
      <c r="H108" s="44"/>
      <c r="I108" s="231"/>
      <c r="J108" s="44"/>
      <c r="K108" s="44"/>
      <c r="L108" s="48"/>
      <c r="M108" s="232"/>
      <c r="N108" s="233"/>
      <c r="O108" s="88"/>
      <c r="P108" s="88"/>
      <c r="Q108" s="88"/>
      <c r="R108" s="88"/>
      <c r="S108" s="88"/>
      <c r="T108" s="89"/>
      <c r="U108" s="42"/>
      <c r="V108" s="42"/>
      <c r="W108" s="42"/>
      <c r="X108" s="42"/>
      <c r="Y108" s="42"/>
      <c r="Z108" s="42"/>
      <c r="AA108" s="42"/>
      <c r="AB108" s="42"/>
      <c r="AC108" s="42"/>
      <c r="AD108" s="42"/>
      <c r="AE108" s="42"/>
      <c r="AT108" s="20" t="s">
        <v>223</v>
      </c>
      <c r="AU108" s="20" t="s">
        <v>85</v>
      </c>
    </row>
    <row r="109" s="2" customFormat="1" ht="37.8" customHeight="1">
      <c r="A109" s="42"/>
      <c r="B109" s="43"/>
      <c r="C109" s="216" t="s">
        <v>215</v>
      </c>
      <c r="D109" s="216" t="s">
        <v>217</v>
      </c>
      <c r="E109" s="217" t="s">
        <v>2279</v>
      </c>
      <c r="F109" s="218" t="s">
        <v>2280</v>
      </c>
      <c r="G109" s="219" t="s">
        <v>230</v>
      </c>
      <c r="H109" s="220">
        <v>354.84800000000001</v>
      </c>
      <c r="I109" s="221"/>
      <c r="J109" s="222">
        <f>ROUND(I109*H109,2)</f>
        <v>0</v>
      </c>
      <c r="K109" s="218" t="s">
        <v>221</v>
      </c>
      <c r="L109" s="48"/>
      <c r="M109" s="223" t="s">
        <v>32</v>
      </c>
      <c r="N109" s="224" t="s">
        <v>47</v>
      </c>
      <c r="O109" s="88"/>
      <c r="P109" s="225">
        <f>O109*H109</f>
        <v>0</v>
      </c>
      <c r="Q109" s="225">
        <v>0.0082000000000000007</v>
      </c>
      <c r="R109" s="225">
        <f>Q109*H109</f>
        <v>2.9097536000000002</v>
      </c>
      <c r="S109" s="225">
        <v>0</v>
      </c>
      <c r="T109" s="226">
        <f>S109*H109</f>
        <v>0</v>
      </c>
      <c r="U109" s="42"/>
      <c r="V109" s="42"/>
      <c r="W109" s="42"/>
      <c r="X109" s="42"/>
      <c r="Y109" s="42"/>
      <c r="Z109" s="42"/>
      <c r="AA109" s="42"/>
      <c r="AB109" s="42"/>
      <c r="AC109" s="42"/>
      <c r="AD109" s="42"/>
      <c r="AE109" s="42"/>
      <c r="AR109" s="227" t="s">
        <v>215</v>
      </c>
      <c r="AT109" s="227" t="s">
        <v>217</v>
      </c>
      <c r="AU109" s="227" t="s">
        <v>85</v>
      </c>
      <c r="AY109" s="20" t="s">
        <v>214</v>
      </c>
      <c r="BE109" s="228">
        <f>IF(N109="základní",J109,0)</f>
        <v>0</v>
      </c>
      <c r="BF109" s="228">
        <f>IF(N109="snížená",J109,0)</f>
        <v>0</v>
      </c>
      <c r="BG109" s="228">
        <f>IF(N109="zákl. přenesená",J109,0)</f>
        <v>0</v>
      </c>
      <c r="BH109" s="228">
        <f>IF(N109="sníž. přenesená",J109,0)</f>
        <v>0</v>
      </c>
      <c r="BI109" s="228">
        <f>IF(N109="nulová",J109,0)</f>
        <v>0</v>
      </c>
      <c r="BJ109" s="20" t="s">
        <v>83</v>
      </c>
      <c r="BK109" s="228">
        <f>ROUND(I109*H109,2)</f>
        <v>0</v>
      </c>
      <c r="BL109" s="20" t="s">
        <v>215</v>
      </c>
      <c r="BM109" s="227" t="s">
        <v>2281</v>
      </c>
    </row>
    <row r="110" s="2" customFormat="1">
      <c r="A110" s="42"/>
      <c r="B110" s="43"/>
      <c r="C110" s="44"/>
      <c r="D110" s="229" t="s">
        <v>223</v>
      </c>
      <c r="E110" s="44"/>
      <c r="F110" s="230" t="s">
        <v>2282</v>
      </c>
      <c r="G110" s="44"/>
      <c r="H110" s="44"/>
      <c r="I110" s="231"/>
      <c r="J110" s="44"/>
      <c r="K110" s="44"/>
      <c r="L110" s="48"/>
      <c r="M110" s="232"/>
      <c r="N110" s="233"/>
      <c r="O110" s="88"/>
      <c r="P110" s="88"/>
      <c r="Q110" s="88"/>
      <c r="R110" s="88"/>
      <c r="S110" s="88"/>
      <c r="T110" s="89"/>
      <c r="U110" s="42"/>
      <c r="V110" s="42"/>
      <c r="W110" s="42"/>
      <c r="X110" s="42"/>
      <c r="Y110" s="42"/>
      <c r="Z110" s="42"/>
      <c r="AA110" s="42"/>
      <c r="AB110" s="42"/>
      <c r="AC110" s="42"/>
      <c r="AD110" s="42"/>
      <c r="AE110" s="42"/>
      <c r="AT110" s="20" t="s">
        <v>223</v>
      </c>
      <c r="AU110" s="20" t="s">
        <v>85</v>
      </c>
    </row>
    <row r="111" s="14" customFormat="1">
      <c r="A111" s="14"/>
      <c r="B111" s="245"/>
      <c r="C111" s="246"/>
      <c r="D111" s="236" t="s">
        <v>225</v>
      </c>
      <c r="E111" s="247" t="s">
        <v>32</v>
      </c>
      <c r="F111" s="248" t="s">
        <v>2283</v>
      </c>
      <c r="G111" s="246"/>
      <c r="H111" s="249">
        <v>354.84800000000001</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83</v>
      </c>
      <c r="AY111" s="255" t="s">
        <v>214</v>
      </c>
    </row>
    <row r="112" s="2" customFormat="1" ht="33" customHeight="1">
      <c r="A112" s="42"/>
      <c r="B112" s="43"/>
      <c r="C112" s="268" t="s">
        <v>246</v>
      </c>
      <c r="D112" s="268" t="s">
        <v>302</v>
      </c>
      <c r="E112" s="269" t="s">
        <v>2284</v>
      </c>
      <c r="F112" s="270" t="s">
        <v>2285</v>
      </c>
      <c r="G112" s="271" t="s">
        <v>230</v>
      </c>
      <c r="H112" s="272">
        <v>372.58999999999998</v>
      </c>
      <c r="I112" s="273"/>
      <c r="J112" s="274">
        <f>ROUND(I112*H112,2)</f>
        <v>0</v>
      </c>
      <c r="K112" s="270" t="s">
        <v>221</v>
      </c>
      <c r="L112" s="275"/>
      <c r="M112" s="276" t="s">
        <v>32</v>
      </c>
      <c r="N112" s="277" t="s">
        <v>47</v>
      </c>
      <c r="O112" s="88"/>
      <c r="P112" s="225">
        <f>O112*H112</f>
        <v>0</v>
      </c>
      <c r="Q112" s="225">
        <v>0.0068999999999999999</v>
      </c>
      <c r="R112" s="225">
        <f>Q112*H112</f>
        <v>2.5708709999999999</v>
      </c>
      <c r="S112" s="225">
        <v>0</v>
      </c>
      <c r="T112" s="226">
        <f>S112*H112</f>
        <v>0</v>
      </c>
      <c r="U112" s="42"/>
      <c r="V112" s="42"/>
      <c r="W112" s="42"/>
      <c r="X112" s="42"/>
      <c r="Y112" s="42"/>
      <c r="Z112" s="42"/>
      <c r="AA112" s="42"/>
      <c r="AB112" s="42"/>
      <c r="AC112" s="42"/>
      <c r="AD112" s="42"/>
      <c r="AE112" s="42"/>
      <c r="AR112" s="227" t="s">
        <v>269</v>
      </c>
      <c r="AT112" s="227" t="s">
        <v>302</v>
      </c>
      <c r="AU112" s="227" t="s">
        <v>85</v>
      </c>
      <c r="AY112" s="20" t="s">
        <v>214</v>
      </c>
      <c r="BE112" s="228">
        <f>IF(N112="základní",J112,0)</f>
        <v>0</v>
      </c>
      <c r="BF112" s="228">
        <f>IF(N112="snížená",J112,0)</f>
        <v>0</v>
      </c>
      <c r="BG112" s="228">
        <f>IF(N112="zákl. přenesená",J112,0)</f>
        <v>0</v>
      </c>
      <c r="BH112" s="228">
        <f>IF(N112="sníž. přenesená",J112,0)</f>
        <v>0</v>
      </c>
      <c r="BI112" s="228">
        <f>IF(N112="nulová",J112,0)</f>
        <v>0</v>
      </c>
      <c r="BJ112" s="20" t="s">
        <v>83</v>
      </c>
      <c r="BK112" s="228">
        <f>ROUND(I112*H112,2)</f>
        <v>0</v>
      </c>
      <c r="BL112" s="20" t="s">
        <v>215</v>
      </c>
      <c r="BM112" s="227" t="s">
        <v>2286</v>
      </c>
    </row>
    <row r="113" s="14" customFormat="1">
      <c r="A113" s="14"/>
      <c r="B113" s="245"/>
      <c r="C113" s="246"/>
      <c r="D113" s="236" t="s">
        <v>225</v>
      </c>
      <c r="E113" s="246"/>
      <c r="F113" s="248" t="s">
        <v>2287</v>
      </c>
      <c r="G113" s="246"/>
      <c r="H113" s="249">
        <v>372.58999999999998</v>
      </c>
      <c r="I113" s="250"/>
      <c r="J113" s="246"/>
      <c r="K113" s="246"/>
      <c r="L113" s="251"/>
      <c r="M113" s="252"/>
      <c r="N113" s="253"/>
      <c r="O113" s="253"/>
      <c r="P113" s="253"/>
      <c r="Q113" s="253"/>
      <c r="R113" s="253"/>
      <c r="S113" s="253"/>
      <c r="T113" s="254"/>
      <c r="U113" s="14"/>
      <c r="V113" s="14"/>
      <c r="W113" s="14"/>
      <c r="X113" s="14"/>
      <c r="Y113" s="14"/>
      <c r="Z113" s="14"/>
      <c r="AA113" s="14"/>
      <c r="AB113" s="14"/>
      <c r="AC113" s="14"/>
      <c r="AD113" s="14"/>
      <c r="AE113" s="14"/>
      <c r="AT113" s="255" t="s">
        <v>225</v>
      </c>
      <c r="AU113" s="255" t="s">
        <v>85</v>
      </c>
      <c r="AV113" s="14" t="s">
        <v>85</v>
      </c>
      <c r="AW113" s="14" t="s">
        <v>4</v>
      </c>
      <c r="AX113" s="14" t="s">
        <v>83</v>
      </c>
      <c r="AY113" s="255" t="s">
        <v>214</v>
      </c>
    </row>
    <row r="114" s="2" customFormat="1" ht="24.15" customHeight="1">
      <c r="A114" s="42"/>
      <c r="B114" s="43"/>
      <c r="C114" s="216" t="s">
        <v>244</v>
      </c>
      <c r="D114" s="216" t="s">
        <v>217</v>
      </c>
      <c r="E114" s="217" t="s">
        <v>2288</v>
      </c>
      <c r="F114" s="218" t="s">
        <v>2289</v>
      </c>
      <c r="G114" s="219" t="s">
        <v>230</v>
      </c>
      <c r="H114" s="220">
        <v>354.84800000000001</v>
      </c>
      <c r="I114" s="221"/>
      <c r="J114" s="222">
        <f>ROUND(I114*H114,2)</f>
        <v>0</v>
      </c>
      <c r="K114" s="218" t="s">
        <v>221</v>
      </c>
      <c r="L114" s="48"/>
      <c r="M114" s="223" t="s">
        <v>32</v>
      </c>
      <c r="N114" s="224" t="s">
        <v>47</v>
      </c>
      <c r="O114" s="88"/>
      <c r="P114" s="225">
        <f>O114*H114</f>
        <v>0</v>
      </c>
      <c r="Q114" s="225">
        <v>0.0040000000000000001</v>
      </c>
      <c r="R114" s="225">
        <f>Q114*H114</f>
        <v>1.419392</v>
      </c>
      <c r="S114" s="225">
        <v>0</v>
      </c>
      <c r="T114" s="226">
        <f>S114*H114</f>
        <v>0</v>
      </c>
      <c r="U114" s="42"/>
      <c r="V114" s="42"/>
      <c r="W114" s="42"/>
      <c r="X114" s="42"/>
      <c r="Y114" s="42"/>
      <c r="Z114" s="42"/>
      <c r="AA114" s="42"/>
      <c r="AB114" s="42"/>
      <c r="AC114" s="42"/>
      <c r="AD114" s="42"/>
      <c r="AE114" s="42"/>
      <c r="AR114" s="227" t="s">
        <v>215</v>
      </c>
      <c r="AT114" s="227" t="s">
        <v>217</v>
      </c>
      <c r="AU114" s="227" t="s">
        <v>85</v>
      </c>
      <c r="AY114" s="20" t="s">
        <v>214</v>
      </c>
      <c r="BE114" s="228">
        <f>IF(N114="základní",J114,0)</f>
        <v>0</v>
      </c>
      <c r="BF114" s="228">
        <f>IF(N114="snížená",J114,0)</f>
        <v>0</v>
      </c>
      <c r="BG114" s="228">
        <f>IF(N114="zákl. přenesená",J114,0)</f>
        <v>0</v>
      </c>
      <c r="BH114" s="228">
        <f>IF(N114="sníž. přenesená",J114,0)</f>
        <v>0</v>
      </c>
      <c r="BI114" s="228">
        <f>IF(N114="nulová",J114,0)</f>
        <v>0</v>
      </c>
      <c r="BJ114" s="20" t="s">
        <v>83</v>
      </c>
      <c r="BK114" s="228">
        <f>ROUND(I114*H114,2)</f>
        <v>0</v>
      </c>
      <c r="BL114" s="20" t="s">
        <v>215</v>
      </c>
      <c r="BM114" s="227" t="s">
        <v>2290</v>
      </c>
    </row>
    <row r="115" s="2" customFormat="1">
      <c r="A115" s="42"/>
      <c r="B115" s="43"/>
      <c r="C115" s="44"/>
      <c r="D115" s="229" t="s">
        <v>223</v>
      </c>
      <c r="E115" s="44"/>
      <c r="F115" s="230" t="s">
        <v>2291</v>
      </c>
      <c r="G115" s="44"/>
      <c r="H115" s="44"/>
      <c r="I115" s="231"/>
      <c r="J115" s="44"/>
      <c r="K115" s="44"/>
      <c r="L115" s="48"/>
      <c r="M115" s="232"/>
      <c r="N115" s="233"/>
      <c r="O115" s="88"/>
      <c r="P115" s="88"/>
      <c r="Q115" s="88"/>
      <c r="R115" s="88"/>
      <c r="S115" s="88"/>
      <c r="T115" s="89"/>
      <c r="U115" s="42"/>
      <c r="V115" s="42"/>
      <c r="W115" s="42"/>
      <c r="X115" s="42"/>
      <c r="Y115" s="42"/>
      <c r="Z115" s="42"/>
      <c r="AA115" s="42"/>
      <c r="AB115" s="42"/>
      <c r="AC115" s="42"/>
      <c r="AD115" s="42"/>
      <c r="AE115" s="42"/>
      <c r="AT115" s="20" t="s">
        <v>223</v>
      </c>
      <c r="AU115" s="20" t="s">
        <v>85</v>
      </c>
    </row>
    <row r="116" s="2" customFormat="1" ht="21.75" customHeight="1">
      <c r="A116" s="42"/>
      <c r="B116" s="43"/>
      <c r="C116" s="216" t="s">
        <v>261</v>
      </c>
      <c r="D116" s="216" t="s">
        <v>217</v>
      </c>
      <c r="E116" s="217" t="s">
        <v>2292</v>
      </c>
      <c r="F116" s="218" t="s">
        <v>2293</v>
      </c>
      <c r="G116" s="219" t="s">
        <v>230</v>
      </c>
      <c r="H116" s="220">
        <v>354.84800000000001</v>
      </c>
      <c r="I116" s="221"/>
      <c r="J116" s="222">
        <f>ROUND(I116*H116,2)</f>
        <v>0</v>
      </c>
      <c r="K116" s="218" t="s">
        <v>32</v>
      </c>
      <c r="L116" s="48"/>
      <c r="M116" s="223" t="s">
        <v>32</v>
      </c>
      <c r="N116" s="224" t="s">
        <v>47</v>
      </c>
      <c r="O116" s="88"/>
      <c r="P116" s="225">
        <f>O116*H116</f>
        <v>0</v>
      </c>
      <c r="Q116" s="225">
        <v>0.02</v>
      </c>
      <c r="R116" s="225">
        <f>Q116*H116</f>
        <v>7.0969600000000002</v>
      </c>
      <c r="S116" s="225">
        <v>0</v>
      </c>
      <c r="T116" s="226">
        <f>S116*H116</f>
        <v>0</v>
      </c>
      <c r="U116" s="42"/>
      <c r="V116" s="42"/>
      <c r="W116" s="42"/>
      <c r="X116" s="42"/>
      <c r="Y116" s="42"/>
      <c r="Z116" s="42"/>
      <c r="AA116" s="42"/>
      <c r="AB116" s="42"/>
      <c r="AC116" s="42"/>
      <c r="AD116" s="42"/>
      <c r="AE116" s="42"/>
      <c r="AR116" s="227" t="s">
        <v>215</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215</v>
      </c>
      <c r="BM116" s="227" t="s">
        <v>2294</v>
      </c>
    </row>
    <row r="117" s="14" customFormat="1">
      <c r="A117" s="14"/>
      <c r="B117" s="245"/>
      <c r="C117" s="246"/>
      <c r="D117" s="236" t="s">
        <v>225</v>
      </c>
      <c r="E117" s="247" t="s">
        <v>32</v>
      </c>
      <c r="F117" s="248" t="s">
        <v>2283</v>
      </c>
      <c r="G117" s="246"/>
      <c r="H117" s="249">
        <v>354.84800000000001</v>
      </c>
      <c r="I117" s="250"/>
      <c r="J117" s="246"/>
      <c r="K117" s="246"/>
      <c r="L117" s="251"/>
      <c r="M117" s="252"/>
      <c r="N117" s="253"/>
      <c r="O117" s="253"/>
      <c r="P117" s="253"/>
      <c r="Q117" s="253"/>
      <c r="R117" s="253"/>
      <c r="S117" s="253"/>
      <c r="T117" s="254"/>
      <c r="U117" s="14"/>
      <c r="V117" s="14"/>
      <c r="W117" s="14"/>
      <c r="X117" s="14"/>
      <c r="Y117" s="14"/>
      <c r="Z117" s="14"/>
      <c r="AA117" s="14"/>
      <c r="AB117" s="14"/>
      <c r="AC117" s="14"/>
      <c r="AD117" s="14"/>
      <c r="AE117" s="14"/>
      <c r="AT117" s="255" t="s">
        <v>225</v>
      </c>
      <c r="AU117" s="255" t="s">
        <v>85</v>
      </c>
      <c r="AV117" s="14" t="s">
        <v>85</v>
      </c>
      <c r="AW117" s="14" t="s">
        <v>38</v>
      </c>
      <c r="AX117" s="14" t="s">
        <v>83</v>
      </c>
      <c r="AY117" s="255" t="s">
        <v>214</v>
      </c>
    </row>
    <row r="118" s="2" customFormat="1" ht="24.15" customHeight="1">
      <c r="A118" s="42"/>
      <c r="B118" s="43"/>
      <c r="C118" s="216" t="s">
        <v>269</v>
      </c>
      <c r="D118" s="216" t="s">
        <v>217</v>
      </c>
      <c r="E118" s="217" t="s">
        <v>2295</v>
      </c>
      <c r="F118" s="218" t="s">
        <v>2296</v>
      </c>
      <c r="G118" s="219" t="s">
        <v>230</v>
      </c>
      <c r="H118" s="220">
        <v>538.98000000000002</v>
      </c>
      <c r="I118" s="221"/>
      <c r="J118" s="222">
        <f>ROUND(I118*H118,2)</f>
        <v>0</v>
      </c>
      <c r="K118" s="218" t="s">
        <v>221</v>
      </c>
      <c r="L118" s="48"/>
      <c r="M118" s="223" t="s">
        <v>32</v>
      </c>
      <c r="N118" s="224" t="s">
        <v>47</v>
      </c>
      <c r="O118" s="88"/>
      <c r="P118" s="225">
        <f>O118*H118</f>
        <v>0</v>
      </c>
      <c r="Q118" s="225">
        <v>0.00098999999999999999</v>
      </c>
      <c r="R118" s="225">
        <f>Q118*H118</f>
        <v>0.53359020000000001</v>
      </c>
      <c r="S118" s="225">
        <v>6.0000000000000002E-05</v>
      </c>
      <c r="T118" s="226">
        <f>S118*H118</f>
        <v>0.032338800000000001</v>
      </c>
      <c r="U118" s="42"/>
      <c r="V118" s="42"/>
      <c r="W118" s="42"/>
      <c r="X118" s="42"/>
      <c r="Y118" s="42"/>
      <c r="Z118" s="42"/>
      <c r="AA118" s="42"/>
      <c r="AB118" s="42"/>
      <c r="AC118" s="42"/>
      <c r="AD118" s="42"/>
      <c r="AE118" s="42"/>
      <c r="AR118" s="227" t="s">
        <v>215</v>
      </c>
      <c r="AT118" s="227" t="s">
        <v>217</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2297</v>
      </c>
    </row>
    <row r="119" s="2" customFormat="1">
      <c r="A119" s="42"/>
      <c r="B119" s="43"/>
      <c r="C119" s="44"/>
      <c r="D119" s="229" t="s">
        <v>223</v>
      </c>
      <c r="E119" s="44"/>
      <c r="F119" s="230" t="s">
        <v>2298</v>
      </c>
      <c r="G119" s="44"/>
      <c r="H119" s="44"/>
      <c r="I119" s="231"/>
      <c r="J119" s="44"/>
      <c r="K119" s="44"/>
      <c r="L119" s="48"/>
      <c r="M119" s="232"/>
      <c r="N119" s="233"/>
      <c r="O119" s="88"/>
      <c r="P119" s="88"/>
      <c r="Q119" s="88"/>
      <c r="R119" s="88"/>
      <c r="S119" s="88"/>
      <c r="T119" s="89"/>
      <c r="U119" s="42"/>
      <c r="V119" s="42"/>
      <c r="W119" s="42"/>
      <c r="X119" s="42"/>
      <c r="Y119" s="42"/>
      <c r="Z119" s="42"/>
      <c r="AA119" s="42"/>
      <c r="AB119" s="42"/>
      <c r="AC119" s="42"/>
      <c r="AD119" s="42"/>
      <c r="AE119" s="42"/>
      <c r="AT119" s="20" t="s">
        <v>223</v>
      </c>
      <c r="AU119" s="20" t="s">
        <v>85</v>
      </c>
    </row>
    <row r="120" s="2" customFormat="1" ht="37.8" customHeight="1">
      <c r="A120" s="42"/>
      <c r="B120" s="43"/>
      <c r="C120" s="216" t="s">
        <v>273</v>
      </c>
      <c r="D120" s="216" t="s">
        <v>217</v>
      </c>
      <c r="E120" s="217" t="s">
        <v>2299</v>
      </c>
      <c r="F120" s="218" t="s">
        <v>2300</v>
      </c>
      <c r="G120" s="219" t="s">
        <v>230</v>
      </c>
      <c r="H120" s="220">
        <v>32.939999999999998</v>
      </c>
      <c r="I120" s="221"/>
      <c r="J120" s="222">
        <f>ROUND(I120*H120,2)</f>
        <v>0</v>
      </c>
      <c r="K120" s="218" t="s">
        <v>221</v>
      </c>
      <c r="L120" s="48"/>
      <c r="M120" s="223" t="s">
        <v>32</v>
      </c>
      <c r="N120" s="224" t="s">
        <v>47</v>
      </c>
      <c r="O120" s="88"/>
      <c r="P120" s="225">
        <f>O120*H120</f>
        <v>0</v>
      </c>
      <c r="Q120" s="225">
        <v>0.00038999999999999999</v>
      </c>
      <c r="R120" s="225">
        <f>Q120*H120</f>
        <v>0.0128466</v>
      </c>
      <c r="S120" s="225">
        <v>1.0000000000000001E-05</v>
      </c>
      <c r="T120" s="226">
        <f>S120*H120</f>
        <v>0.00032939999999999998</v>
      </c>
      <c r="U120" s="42"/>
      <c r="V120" s="42"/>
      <c r="W120" s="42"/>
      <c r="X120" s="42"/>
      <c r="Y120" s="42"/>
      <c r="Z120" s="42"/>
      <c r="AA120" s="42"/>
      <c r="AB120" s="42"/>
      <c r="AC120" s="42"/>
      <c r="AD120" s="42"/>
      <c r="AE120" s="42"/>
      <c r="AR120" s="227" t="s">
        <v>215</v>
      </c>
      <c r="AT120" s="227" t="s">
        <v>217</v>
      </c>
      <c r="AU120" s="227" t="s">
        <v>85</v>
      </c>
      <c r="AY120" s="20" t="s">
        <v>214</v>
      </c>
      <c r="BE120" s="228">
        <f>IF(N120="základní",J120,0)</f>
        <v>0</v>
      </c>
      <c r="BF120" s="228">
        <f>IF(N120="snížená",J120,0)</f>
        <v>0</v>
      </c>
      <c r="BG120" s="228">
        <f>IF(N120="zákl. přenesená",J120,0)</f>
        <v>0</v>
      </c>
      <c r="BH120" s="228">
        <f>IF(N120="sníž. přenesená",J120,0)</f>
        <v>0</v>
      </c>
      <c r="BI120" s="228">
        <f>IF(N120="nulová",J120,0)</f>
        <v>0</v>
      </c>
      <c r="BJ120" s="20" t="s">
        <v>83</v>
      </c>
      <c r="BK120" s="228">
        <f>ROUND(I120*H120,2)</f>
        <v>0</v>
      </c>
      <c r="BL120" s="20" t="s">
        <v>215</v>
      </c>
      <c r="BM120" s="227" t="s">
        <v>2301</v>
      </c>
    </row>
    <row r="121" s="2" customFormat="1">
      <c r="A121" s="42"/>
      <c r="B121" s="43"/>
      <c r="C121" s="44"/>
      <c r="D121" s="229" t="s">
        <v>223</v>
      </c>
      <c r="E121" s="44"/>
      <c r="F121" s="230" t="s">
        <v>2302</v>
      </c>
      <c r="G121" s="44"/>
      <c r="H121" s="44"/>
      <c r="I121" s="231"/>
      <c r="J121" s="44"/>
      <c r="K121" s="44"/>
      <c r="L121" s="48"/>
      <c r="M121" s="232"/>
      <c r="N121" s="233"/>
      <c r="O121" s="88"/>
      <c r="P121" s="88"/>
      <c r="Q121" s="88"/>
      <c r="R121" s="88"/>
      <c r="S121" s="88"/>
      <c r="T121" s="89"/>
      <c r="U121" s="42"/>
      <c r="V121" s="42"/>
      <c r="W121" s="42"/>
      <c r="X121" s="42"/>
      <c r="Y121" s="42"/>
      <c r="Z121" s="42"/>
      <c r="AA121" s="42"/>
      <c r="AB121" s="42"/>
      <c r="AC121" s="42"/>
      <c r="AD121" s="42"/>
      <c r="AE121" s="42"/>
      <c r="AT121" s="20" t="s">
        <v>223</v>
      </c>
      <c r="AU121" s="20" t="s">
        <v>85</v>
      </c>
    </row>
    <row r="122" s="12" customFormat="1" ht="22.8" customHeight="1">
      <c r="A122" s="12"/>
      <c r="B122" s="200"/>
      <c r="C122" s="201"/>
      <c r="D122" s="202" t="s">
        <v>75</v>
      </c>
      <c r="E122" s="214" t="s">
        <v>273</v>
      </c>
      <c r="F122" s="214" t="s">
        <v>382</v>
      </c>
      <c r="G122" s="201"/>
      <c r="H122" s="201"/>
      <c r="I122" s="204"/>
      <c r="J122" s="215">
        <f>BK122</f>
        <v>0</v>
      </c>
      <c r="K122" s="201"/>
      <c r="L122" s="206"/>
      <c r="M122" s="207"/>
      <c r="N122" s="208"/>
      <c r="O122" s="208"/>
      <c r="P122" s="209">
        <f>SUM(P123:P134)</f>
        <v>0</v>
      </c>
      <c r="Q122" s="208"/>
      <c r="R122" s="209">
        <f>SUM(R123:R134)</f>
        <v>0.0060592000000000007</v>
      </c>
      <c r="S122" s="208"/>
      <c r="T122" s="210">
        <f>SUM(T123:T134)</f>
        <v>26.613600000000002</v>
      </c>
      <c r="U122" s="12"/>
      <c r="V122" s="12"/>
      <c r="W122" s="12"/>
      <c r="X122" s="12"/>
      <c r="Y122" s="12"/>
      <c r="Z122" s="12"/>
      <c r="AA122" s="12"/>
      <c r="AB122" s="12"/>
      <c r="AC122" s="12"/>
      <c r="AD122" s="12"/>
      <c r="AE122" s="12"/>
      <c r="AR122" s="211" t="s">
        <v>83</v>
      </c>
      <c r="AT122" s="212" t="s">
        <v>75</v>
      </c>
      <c r="AU122" s="212" t="s">
        <v>83</v>
      </c>
      <c r="AY122" s="211" t="s">
        <v>214</v>
      </c>
      <c r="BK122" s="213">
        <f>SUM(BK123:BK134)</f>
        <v>0</v>
      </c>
    </row>
    <row r="123" s="2" customFormat="1" ht="44.25" customHeight="1">
      <c r="A123" s="42"/>
      <c r="B123" s="43"/>
      <c r="C123" s="216" t="s">
        <v>277</v>
      </c>
      <c r="D123" s="216" t="s">
        <v>217</v>
      </c>
      <c r="E123" s="217" t="s">
        <v>2303</v>
      </c>
      <c r="F123" s="218" t="s">
        <v>2304</v>
      </c>
      <c r="G123" s="219" t="s">
        <v>230</v>
      </c>
      <c r="H123" s="220">
        <v>32.939999999999998</v>
      </c>
      <c r="I123" s="221"/>
      <c r="J123" s="222">
        <f>ROUND(I123*H123,2)</f>
        <v>0</v>
      </c>
      <c r="K123" s="218" t="s">
        <v>221</v>
      </c>
      <c r="L123" s="48"/>
      <c r="M123" s="223" t="s">
        <v>32</v>
      </c>
      <c r="N123" s="224" t="s">
        <v>47</v>
      </c>
      <c r="O123" s="88"/>
      <c r="P123" s="225">
        <f>O123*H123</f>
        <v>0</v>
      </c>
      <c r="Q123" s="225">
        <v>1.0000000000000001E-05</v>
      </c>
      <c r="R123" s="225">
        <f>Q123*H123</f>
        <v>0.00032939999999999998</v>
      </c>
      <c r="S123" s="225">
        <v>0</v>
      </c>
      <c r="T123" s="226">
        <f>S123*H123</f>
        <v>0</v>
      </c>
      <c r="U123" s="42"/>
      <c r="V123" s="42"/>
      <c r="W123" s="42"/>
      <c r="X123" s="42"/>
      <c r="Y123" s="42"/>
      <c r="Z123" s="42"/>
      <c r="AA123" s="42"/>
      <c r="AB123" s="42"/>
      <c r="AC123" s="42"/>
      <c r="AD123" s="42"/>
      <c r="AE123" s="42"/>
      <c r="AR123" s="227" t="s">
        <v>215</v>
      </c>
      <c r="AT123" s="227" t="s">
        <v>217</v>
      </c>
      <c r="AU123" s="227" t="s">
        <v>85</v>
      </c>
      <c r="AY123" s="20" t="s">
        <v>214</v>
      </c>
      <c r="BE123" s="228">
        <f>IF(N123="základní",J123,0)</f>
        <v>0</v>
      </c>
      <c r="BF123" s="228">
        <f>IF(N123="snížená",J123,0)</f>
        <v>0</v>
      </c>
      <c r="BG123" s="228">
        <f>IF(N123="zákl. přenesená",J123,0)</f>
        <v>0</v>
      </c>
      <c r="BH123" s="228">
        <f>IF(N123="sníž. přenesená",J123,0)</f>
        <v>0</v>
      </c>
      <c r="BI123" s="228">
        <f>IF(N123="nulová",J123,0)</f>
        <v>0</v>
      </c>
      <c r="BJ123" s="20" t="s">
        <v>83</v>
      </c>
      <c r="BK123" s="228">
        <f>ROUND(I123*H123,2)</f>
        <v>0</v>
      </c>
      <c r="BL123" s="20" t="s">
        <v>215</v>
      </c>
      <c r="BM123" s="227" t="s">
        <v>2305</v>
      </c>
    </row>
    <row r="124" s="2" customFormat="1">
      <c r="A124" s="42"/>
      <c r="B124" s="43"/>
      <c r="C124" s="44"/>
      <c r="D124" s="229" t="s">
        <v>223</v>
      </c>
      <c r="E124" s="44"/>
      <c r="F124" s="230" t="s">
        <v>2306</v>
      </c>
      <c r="G124" s="44"/>
      <c r="H124" s="44"/>
      <c r="I124" s="231"/>
      <c r="J124" s="44"/>
      <c r="K124" s="44"/>
      <c r="L124" s="48"/>
      <c r="M124" s="232"/>
      <c r="N124" s="233"/>
      <c r="O124" s="88"/>
      <c r="P124" s="88"/>
      <c r="Q124" s="88"/>
      <c r="R124" s="88"/>
      <c r="S124" s="88"/>
      <c r="T124" s="89"/>
      <c r="U124" s="42"/>
      <c r="V124" s="42"/>
      <c r="W124" s="42"/>
      <c r="X124" s="42"/>
      <c r="Y124" s="42"/>
      <c r="Z124" s="42"/>
      <c r="AA124" s="42"/>
      <c r="AB124" s="42"/>
      <c r="AC124" s="42"/>
      <c r="AD124" s="42"/>
      <c r="AE124" s="42"/>
      <c r="AT124" s="20" t="s">
        <v>223</v>
      </c>
      <c r="AU124" s="20" t="s">
        <v>85</v>
      </c>
    </row>
    <row r="125" s="2" customFormat="1" ht="33" customHeight="1">
      <c r="A125" s="42"/>
      <c r="B125" s="43"/>
      <c r="C125" s="216" t="s">
        <v>301</v>
      </c>
      <c r="D125" s="216" t="s">
        <v>217</v>
      </c>
      <c r="E125" s="217" t="s">
        <v>2307</v>
      </c>
      <c r="F125" s="218" t="s">
        <v>2308</v>
      </c>
      <c r="G125" s="219" t="s">
        <v>230</v>
      </c>
      <c r="H125" s="220">
        <v>34</v>
      </c>
      <c r="I125" s="221"/>
      <c r="J125" s="222">
        <f>ROUND(I125*H125,2)</f>
        <v>0</v>
      </c>
      <c r="K125" s="218" t="s">
        <v>221</v>
      </c>
      <c r="L125" s="48"/>
      <c r="M125" s="223" t="s">
        <v>32</v>
      </c>
      <c r="N125" s="224" t="s">
        <v>47</v>
      </c>
      <c r="O125" s="88"/>
      <c r="P125" s="225">
        <f>O125*H125</f>
        <v>0</v>
      </c>
      <c r="Q125" s="225">
        <v>1.0000000000000001E-05</v>
      </c>
      <c r="R125" s="225">
        <f>Q125*H125</f>
        <v>0.00034000000000000002</v>
      </c>
      <c r="S125" s="225">
        <v>0</v>
      </c>
      <c r="T125" s="226">
        <f>S125*H125</f>
        <v>0</v>
      </c>
      <c r="U125" s="42"/>
      <c r="V125" s="42"/>
      <c r="W125" s="42"/>
      <c r="X125" s="42"/>
      <c r="Y125" s="42"/>
      <c r="Z125" s="42"/>
      <c r="AA125" s="42"/>
      <c r="AB125" s="42"/>
      <c r="AC125" s="42"/>
      <c r="AD125" s="42"/>
      <c r="AE125" s="42"/>
      <c r="AR125" s="227" t="s">
        <v>215</v>
      </c>
      <c r="AT125" s="227" t="s">
        <v>217</v>
      </c>
      <c r="AU125" s="227" t="s">
        <v>85</v>
      </c>
      <c r="AY125" s="20" t="s">
        <v>214</v>
      </c>
      <c r="BE125" s="228">
        <f>IF(N125="základní",J125,0)</f>
        <v>0</v>
      </c>
      <c r="BF125" s="228">
        <f>IF(N125="snížená",J125,0)</f>
        <v>0</v>
      </c>
      <c r="BG125" s="228">
        <f>IF(N125="zákl. přenesená",J125,0)</f>
        <v>0</v>
      </c>
      <c r="BH125" s="228">
        <f>IF(N125="sníž. přenesená",J125,0)</f>
        <v>0</v>
      </c>
      <c r="BI125" s="228">
        <f>IF(N125="nulová",J125,0)</f>
        <v>0</v>
      </c>
      <c r="BJ125" s="20" t="s">
        <v>83</v>
      </c>
      <c r="BK125" s="228">
        <f>ROUND(I125*H125,2)</f>
        <v>0</v>
      </c>
      <c r="BL125" s="20" t="s">
        <v>215</v>
      </c>
      <c r="BM125" s="227" t="s">
        <v>2309</v>
      </c>
    </row>
    <row r="126" s="2" customFormat="1">
      <c r="A126" s="42"/>
      <c r="B126" s="43"/>
      <c r="C126" s="44"/>
      <c r="D126" s="229" t="s">
        <v>223</v>
      </c>
      <c r="E126" s="44"/>
      <c r="F126" s="230" t="s">
        <v>2310</v>
      </c>
      <c r="G126" s="44"/>
      <c r="H126" s="44"/>
      <c r="I126" s="231"/>
      <c r="J126" s="44"/>
      <c r="K126" s="44"/>
      <c r="L126" s="48"/>
      <c r="M126" s="232"/>
      <c r="N126" s="233"/>
      <c r="O126" s="88"/>
      <c r="P126" s="88"/>
      <c r="Q126" s="88"/>
      <c r="R126" s="88"/>
      <c r="S126" s="88"/>
      <c r="T126" s="89"/>
      <c r="U126" s="42"/>
      <c r="V126" s="42"/>
      <c r="W126" s="42"/>
      <c r="X126" s="42"/>
      <c r="Y126" s="42"/>
      <c r="Z126" s="42"/>
      <c r="AA126" s="42"/>
      <c r="AB126" s="42"/>
      <c r="AC126" s="42"/>
      <c r="AD126" s="42"/>
      <c r="AE126" s="42"/>
      <c r="AT126" s="20" t="s">
        <v>223</v>
      </c>
      <c r="AU126" s="20" t="s">
        <v>85</v>
      </c>
    </row>
    <row r="127" s="14" customFormat="1">
      <c r="A127" s="14"/>
      <c r="B127" s="245"/>
      <c r="C127" s="246"/>
      <c r="D127" s="236" t="s">
        <v>225</v>
      </c>
      <c r="E127" s="247" t="s">
        <v>32</v>
      </c>
      <c r="F127" s="248" t="s">
        <v>2311</v>
      </c>
      <c r="G127" s="246"/>
      <c r="H127" s="249">
        <v>34</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83</v>
      </c>
      <c r="AY127" s="255" t="s">
        <v>214</v>
      </c>
    </row>
    <row r="128" s="2" customFormat="1" ht="24.15" customHeight="1">
      <c r="A128" s="42"/>
      <c r="B128" s="43"/>
      <c r="C128" s="216" t="s">
        <v>8</v>
      </c>
      <c r="D128" s="216" t="s">
        <v>217</v>
      </c>
      <c r="E128" s="217" t="s">
        <v>2312</v>
      </c>
      <c r="F128" s="218" t="s">
        <v>2313</v>
      </c>
      <c r="G128" s="219" t="s">
        <v>230</v>
      </c>
      <c r="H128" s="220">
        <v>538.98000000000002</v>
      </c>
      <c r="I128" s="221"/>
      <c r="J128" s="222">
        <f>ROUND(I128*H128,2)</f>
        <v>0</v>
      </c>
      <c r="K128" s="218" t="s">
        <v>221</v>
      </c>
      <c r="L128" s="48"/>
      <c r="M128" s="223" t="s">
        <v>32</v>
      </c>
      <c r="N128" s="224" t="s">
        <v>47</v>
      </c>
      <c r="O128" s="88"/>
      <c r="P128" s="225">
        <f>O128*H128</f>
        <v>0</v>
      </c>
      <c r="Q128" s="225">
        <v>1.0000000000000001E-05</v>
      </c>
      <c r="R128" s="225">
        <f>Q128*H128</f>
        <v>0.005389800000000001</v>
      </c>
      <c r="S128" s="225">
        <v>0</v>
      </c>
      <c r="T128" s="226">
        <f>S128*H128</f>
        <v>0</v>
      </c>
      <c r="U128" s="42"/>
      <c r="V128" s="42"/>
      <c r="W128" s="42"/>
      <c r="X128" s="42"/>
      <c r="Y128" s="42"/>
      <c r="Z128" s="42"/>
      <c r="AA128" s="42"/>
      <c r="AB128" s="42"/>
      <c r="AC128" s="42"/>
      <c r="AD128" s="42"/>
      <c r="AE128" s="42"/>
      <c r="AR128" s="227" t="s">
        <v>215</v>
      </c>
      <c r="AT128" s="227" t="s">
        <v>217</v>
      </c>
      <c r="AU128" s="227" t="s">
        <v>85</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215</v>
      </c>
      <c r="BM128" s="227" t="s">
        <v>2314</v>
      </c>
    </row>
    <row r="129" s="2" customFormat="1">
      <c r="A129" s="42"/>
      <c r="B129" s="43"/>
      <c r="C129" s="44"/>
      <c r="D129" s="229" t="s">
        <v>223</v>
      </c>
      <c r="E129" s="44"/>
      <c r="F129" s="230" t="s">
        <v>2315</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223</v>
      </c>
      <c r="AU129" s="20" t="s">
        <v>85</v>
      </c>
    </row>
    <row r="130" s="2" customFormat="1" ht="24.15" customHeight="1">
      <c r="A130" s="42"/>
      <c r="B130" s="43"/>
      <c r="C130" s="216" t="s">
        <v>312</v>
      </c>
      <c r="D130" s="216" t="s">
        <v>217</v>
      </c>
      <c r="E130" s="217" t="s">
        <v>2316</v>
      </c>
      <c r="F130" s="218" t="s">
        <v>2317</v>
      </c>
      <c r="G130" s="219" t="s">
        <v>230</v>
      </c>
      <c r="H130" s="220">
        <v>354.84800000000001</v>
      </c>
      <c r="I130" s="221"/>
      <c r="J130" s="222">
        <f>ROUND(I130*H130,2)</f>
        <v>0</v>
      </c>
      <c r="K130" s="218" t="s">
        <v>221</v>
      </c>
      <c r="L130" s="48"/>
      <c r="M130" s="223" t="s">
        <v>32</v>
      </c>
      <c r="N130" s="224" t="s">
        <v>47</v>
      </c>
      <c r="O130" s="88"/>
      <c r="P130" s="225">
        <f>O130*H130</f>
        <v>0</v>
      </c>
      <c r="Q130" s="225">
        <v>0</v>
      </c>
      <c r="R130" s="225">
        <f>Q130*H130</f>
        <v>0</v>
      </c>
      <c r="S130" s="225">
        <v>0.060999999999999999</v>
      </c>
      <c r="T130" s="226">
        <f>S130*H130</f>
        <v>21.645728000000002</v>
      </c>
      <c r="U130" s="42"/>
      <c r="V130" s="42"/>
      <c r="W130" s="42"/>
      <c r="X130" s="42"/>
      <c r="Y130" s="42"/>
      <c r="Z130" s="42"/>
      <c r="AA130" s="42"/>
      <c r="AB130" s="42"/>
      <c r="AC130" s="42"/>
      <c r="AD130" s="42"/>
      <c r="AE130" s="42"/>
      <c r="AR130" s="227" t="s">
        <v>215</v>
      </c>
      <c r="AT130" s="227" t="s">
        <v>217</v>
      </c>
      <c r="AU130" s="227" t="s">
        <v>85</v>
      </c>
      <c r="AY130" s="20" t="s">
        <v>214</v>
      </c>
      <c r="BE130" s="228">
        <f>IF(N130="základní",J130,0)</f>
        <v>0</v>
      </c>
      <c r="BF130" s="228">
        <f>IF(N130="snížená",J130,0)</f>
        <v>0</v>
      </c>
      <c r="BG130" s="228">
        <f>IF(N130="zákl. přenesená",J130,0)</f>
        <v>0</v>
      </c>
      <c r="BH130" s="228">
        <f>IF(N130="sníž. přenesená",J130,0)</f>
        <v>0</v>
      </c>
      <c r="BI130" s="228">
        <f>IF(N130="nulová",J130,0)</f>
        <v>0</v>
      </c>
      <c r="BJ130" s="20" t="s">
        <v>83</v>
      </c>
      <c r="BK130" s="228">
        <f>ROUND(I130*H130,2)</f>
        <v>0</v>
      </c>
      <c r="BL130" s="20" t="s">
        <v>215</v>
      </c>
      <c r="BM130" s="227" t="s">
        <v>2318</v>
      </c>
    </row>
    <row r="131" s="2" customFormat="1">
      <c r="A131" s="42"/>
      <c r="B131" s="43"/>
      <c r="C131" s="44"/>
      <c r="D131" s="229" t="s">
        <v>223</v>
      </c>
      <c r="E131" s="44"/>
      <c r="F131" s="230" t="s">
        <v>2319</v>
      </c>
      <c r="G131" s="44"/>
      <c r="H131" s="44"/>
      <c r="I131" s="231"/>
      <c r="J131" s="44"/>
      <c r="K131" s="44"/>
      <c r="L131" s="48"/>
      <c r="M131" s="232"/>
      <c r="N131" s="233"/>
      <c r="O131" s="88"/>
      <c r="P131" s="88"/>
      <c r="Q131" s="88"/>
      <c r="R131" s="88"/>
      <c r="S131" s="88"/>
      <c r="T131" s="89"/>
      <c r="U131" s="42"/>
      <c r="V131" s="42"/>
      <c r="W131" s="42"/>
      <c r="X131" s="42"/>
      <c r="Y131" s="42"/>
      <c r="Z131" s="42"/>
      <c r="AA131" s="42"/>
      <c r="AB131" s="42"/>
      <c r="AC131" s="42"/>
      <c r="AD131" s="42"/>
      <c r="AE131" s="42"/>
      <c r="AT131" s="20" t="s">
        <v>223</v>
      </c>
      <c r="AU131" s="20" t="s">
        <v>85</v>
      </c>
    </row>
    <row r="132" s="14" customFormat="1">
      <c r="A132" s="14"/>
      <c r="B132" s="245"/>
      <c r="C132" s="246"/>
      <c r="D132" s="236" t="s">
        <v>225</v>
      </c>
      <c r="E132" s="247" t="s">
        <v>32</v>
      </c>
      <c r="F132" s="248" t="s">
        <v>2283</v>
      </c>
      <c r="G132" s="246"/>
      <c r="H132" s="249">
        <v>354.84800000000001</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83</v>
      </c>
      <c r="AY132" s="255" t="s">
        <v>214</v>
      </c>
    </row>
    <row r="133" s="2" customFormat="1" ht="24.15" customHeight="1">
      <c r="A133" s="42"/>
      <c r="B133" s="43"/>
      <c r="C133" s="216" t="s">
        <v>317</v>
      </c>
      <c r="D133" s="216" t="s">
        <v>217</v>
      </c>
      <c r="E133" s="217" t="s">
        <v>2320</v>
      </c>
      <c r="F133" s="218" t="s">
        <v>2321</v>
      </c>
      <c r="G133" s="219" t="s">
        <v>230</v>
      </c>
      <c r="H133" s="220">
        <v>354.84800000000001</v>
      </c>
      <c r="I133" s="221"/>
      <c r="J133" s="222">
        <f>ROUND(I133*H133,2)</f>
        <v>0</v>
      </c>
      <c r="K133" s="218" t="s">
        <v>221</v>
      </c>
      <c r="L133" s="48"/>
      <c r="M133" s="223" t="s">
        <v>32</v>
      </c>
      <c r="N133" s="224" t="s">
        <v>47</v>
      </c>
      <c r="O133" s="88"/>
      <c r="P133" s="225">
        <f>O133*H133</f>
        <v>0</v>
      </c>
      <c r="Q133" s="225">
        <v>0</v>
      </c>
      <c r="R133" s="225">
        <f>Q133*H133</f>
        <v>0</v>
      </c>
      <c r="S133" s="225">
        <v>0.014</v>
      </c>
      <c r="T133" s="226">
        <f>S133*H133</f>
        <v>4.9678720000000007</v>
      </c>
      <c r="U133" s="42"/>
      <c r="V133" s="42"/>
      <c r="W133" s="42"/>
      <c r="X133" s="42"/>
      <c r="Y133" s="42"/>
      <c r="Z133" s="42"/>
      <c r="AA133" s="42"/>
      <c r="AB133" s="42"/>
      <c r="AC133" s="42"/>
      <c r="AD133" s="42"/>
      <c r="AE133" s="42"/>
      <c r="AR133" s="227" t="s">
        <v>215</v>
      </c>
      <c r="AT133" s="227" t="s">
        <v>217</v>
      </c>
      <c r="AU133" s="227" t="s">
        <v>85</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215</v>
      </c>
      <c r="BM133" s="227" t="s">
        <v>2322</v>
      </c>
    </row>
    <row r="134" s="2" customFormat="1">
      <c r="A134" s="42"/>
      <c r="B134" s="43"/>
      <c r="C134" s="44"/>
      <c r="D134" s="229" t="s">
        <v>223</v>
      </c>
      <c r="E134" s="44"/>
      <c r="F134" s="230" t="s">
        <v>2323</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223</v>
      </c>
      <c r="AU134" s="20" t="s">
        <v>85</v>
      </c>
    </row>
    <row r="135" s="12" customFormat="1" ht="22.8" customHeight="1">
      <c r="A135" s="12"/>
      <c r="B135" s="200"/>
      <c r="C135" s="201"/>
      <c r="D135" s="202" t="s">
        <v>75</v>
      </c>
      <c r="E135" s="214" t="s">
        <v>446</v>
      </c>
      <c r="F135" s="214" t="s">
        <v>447</v>
      </c>
      <c r="G135" s="201"/>
      <c r="H135" s="201"/>
      <c r="I135" s="204"/>
      <c r="J135" s="215">
        <f>BK135</f>
        <v>0</v>
      </c>
      <c r="K135" s="201"/>
      <c r="L135" s="206"/>
      <c r="M135" s="207"/>
      <c r="N135" s="208"/>
      <c r="O135" s="208"/>
      <c r="P135" s="209">
        <f>SUM(P136:P144)</f>
        <v>0</v>
      </c>
      <c r="Q135" s="208"/>
      <c r="R135" s="209">
        <f>SUM(R136:R144)</f>
        <v>0</v>
      </c>
      <c r="S135" s="208"/>
      <c r="T135" s="210">
        <f>SUM(T136:T144)</f>
        <v>0</v>
      </c>
      <c r="U135" s="12"/>
      <c r="V135" s="12"/>
      <c r="W135" s="12"/>
      <c r="X135" s="12"/>
      <c r="Y135" s="12"/>
      <c r="Z135" s="12"/>
      <c r="AA135" s="12"/>
      <c r="AB135" s="12"/>
      <c r="AC135" s="12"/>
      <c r="AD135" s="12"/>
      <c r="AE135" s="12"/>
      <c r="AR135" s="211" t="s">
        <v>83</v>
      </c>
      <c r="AT135" s="212" t="s">
        <v>75</v>
      </c>
      <c r="AU135" s="212" t="s">
        <v>83</v>
      </c>
      <c r="AY135" s="211" t="s">
        <v>214</v>
      </c>
      <c r="BK135" s="213">
        <f>SUM(BK136:BK144)</f>
        <v>0</v>
      </c>
    </row>
    <row r="136" s="2" customFormat="1" ht="37.8" customHeight="1">
      <c r="A136" s="42"/>
      <c r="B136" s="43"/>
      <c r="C136" s="216" t="s">
        <v>324</v>
      </c>
      <c r="D136" s="216" t="s">
        <v>217</v>
      </c>
      <c r="E136" s="217" t="s">
        <v>2324</v>
      </c>
      <c r="F136" s="218" t="s">
        <v>2325</v>
      </c>
      <c r="G136" s="219" t="s">
        <v>241</v>
      </c>
      <c r="H136" s="220">
        <v>26.928999999999998</v>
      </c>
      <c r="I136" s="221"/>
      <c r="J136" s="222">
        <f>ROUND(I136*H136,2)</f>
        <v>0</v>
      </c>
      <c r="K136" s="218" t="s">
        <v>221</v>
      </c>
      <c r="L136" s="48"/>
      <c r="M136" s="223" t="s">
        <v>32</v>
      </c>
      <c r="N136" s="224" t="s">
        <v>47</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215</v>
      </c>
      <c r="AT136" s="227" t="s">
        <v>217</v>
      </c>
      <c r="AU136" s="227" t="s">
        <v>85</v>
      </c>
      <c r="AY136" s="20" t="s">
        <v>214</v>
      </c>
      <c r="BE136" s="228">
        <f>IF(N136="základní",J136,0)</f>
        <v>0</v>
      </c>
      <c r="BF136" s="228">
        <f>IF(N136="snížená",J136,0)</f>
        <v>0</v>
      </c>
      <c r="BG136" s="228">
        <f>IF(N136="zákl. přenesená",J136,0)</f>
        <v>0</v>
      </c>
      <c r="BH136" s="228">
        <f>IF(N136="sníž. přenesená",J136,0)</f>
        <v>0</v>
      </c>
      <c r="BI136" s="228">
        <f>IF(N136="nulová",J136,0)</f>
        <v>0</v>
      </c>
      <c r="BJ136" s="20" t="s">
        <v>83</v>
      </c>
      <c r="BK136" s="228">
        <f>ROUND(I136*H136,2)</f>
        <v>0</v>
      </c>
      <c r="BL136" s="20" t="s">
        <v>215</v>
      </c>
      <c r="BM136" s="227" t="s">
        <v>2326</v>
      </c>
    </row>
    <row r="137" s="2" customFormat="1">
      <c r="A137" s="42"/>
      <c r="B137" s="43"/>
      <c r="C137" s="44"/>
      <c r="D137" s="229" t="s">
        <v>223</v>
      </c>
      <c r="E137" s="44"/>
      <c r="F137" s="230" t="s">
        <v>2327</v>
      </c>
      <c r="G137" s="44"/>
      <c r="H137" s="44"/>
      <c r="I137" s="231"/>
      <c r="J137" s="44"/>
      <c r="K137" s="44"/>
      <c r="L137" s="48"/>
      <c r="M137" s="232"/>
      <c r="N137" s="233"/>
      <c r="O137" s="88"/>
      <c r="P137" s="88"/>
      <c r="Q137" s="88"/>
      <c r="R137" s="88"/>
      <c r="S137" s="88"/>
      <c r="T137" s="89"/>
      <c r="U137" s="42"/>
      <c r="V137" s="42"/>
      <c r="W137" s="42"/>
      <c r="X137" s="42"/>
      <c r="Y137" s="42"/>
      <c r="Z137" s="42"/>
      <c r="AA137" s="42"/>
      <c r="AB137" s="42"/>
      <c r="AC137" s="42"/>
      <c r="AD137" s="42"/>
      <c r="AE137" s="42"/>
      <c r="AT137" s="20" t="s">
        <v>223</v>
      </c>
      <c r="AU137" s="20" t="s">
        <v>85</v>
      </c>
    </row>
    <row r="138" s="2" customFormat="1" ht="33" customHeight="1">
      <c r="A138" s="42"/>
      <c r="B138" s="43"/>
      <c r="C138" s="216" t="s">
        <v>334</v>
      </c>
      <c r="D138" s="216" t="s">
        <v>217</v>
      </c>
      <c r="E138" s="217" t="s">
        <v>454</v>
      </c>
      <c r="F138" s="218" t="s">
        <v>455</v>
      </c>
      <c r="G138" s="219" t="s">
        <v>241</v>
      </c>
      <c r="H138" s="220">
        <v>26.928999999999998</v>
      </c>
      <c r="I138" s="221"/>
      <c r="J138" s="222">
        <f>ROUND(I138*H138,2)</f>
        <v>0</v>
      </c>
      <c r="K138" s="218" t="s">
        <v>221</v>
      </c>
      <c r="L138" s="48"/>
      <c r="M138" s="223" t="s">
        <v>32</v>
      </c>
      <c r="N138" s="224" t="s">
        <v>47</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215</v>
      </c>
      <c r="AT138" s="227" t="s">
        <v>217</v>
      </c>
      <c r="AU138" s="227" t="s">
        <v>85</v>
      </c>
      <c r="AY138" s="20" t="s">
        <v>214</v>
      </c>
      <c r="BE138" s="228">
        <f>IF(N138="základní",J138,0)</f>
        <v>0</v>
      </c>
      <c r="BF138" s="228">
        <f>IF(N138="snížená",J138,0)</f>
        <v>0</v>
      </c>
      <c r="BG138" s="228">
        <f>IF(N138="zákl. přenesená",J138,0)</f>
        <v>0</v>
      </c>
      <c r="BH138" s="228">
        <f>IF(N138="sníž. přenesená",J138,0)</f>
        <v>0</v>
      </c>
      <c r="BI138" s="228">
        <f>IF(N138="nulová",J138,0)</f>
        <v>0</v>
      </c>
      <c r="BJ138" s="20" t="s">
        <v>83</v>
      </c>
      <c r="BK138" s="228">
        <f>ROUND(I138*H138,2)</f>
        <v>0</v>
      </c>
      <c r="BL138" s="20" t="s">
        <v>215</v>
      </c>
      <c r="BM138" s="227" t="s">
        <v>2328</v>
      </c>
    </row>
    <row r="139" s="2" customFormat="1">
      <c r="A139" s="42"/>
      <c r="B139" s="43"/>
      <c r="C139" s="44"/>
      <c r="D139" s="229" t="s">
        <v>223</v>
      </c>
      <c r="E139" s="44"/>
      <c r="F139" s="230" t="s">
        <v>457</v>
      </c>
      <c r="G139" s="44"/>
      <c r="H139" s="44"/>
      <c r="I139" s="231"/>
      <c r="J139" s="44"/>
      <c r="K139" s="44"/>
      <c r="L139" s="48"/>
      <c r="M139" s="232"/>
      <c r="N139" s="233"/>
      <c r="O139" s="88"/>
      <c r="P139" s="88"/>
      <c r="Q139" s="88"/>
      <c r="R139" s="88"/>
      <c r="S139" s="88"/>
      <c r="T139" s="89"/>
      <c r="U139" s="42"/>
      <c r="V139" s="42"/>
      <c r="W139" s="42"/>
      <c r="X139" s="42"/>
      <c r="Y139" s="42"/>
      <c r="Z139" s="42"/>
      <c r="AA139" s="42"/>
      <c r="AB139" s="42"/>
      <c r="AC139" s="42"/>
      <c r="AD139" s="42"/>
      <c r="AE139" s="42"/>
      <c r="AT139" s="20" t="s">
        <v>223</v>
      </c>
      <c r="AU139" s="20" t="s">
        <v>85</v>
      </c>
    </row>
    <row r="140" s="2" customFormat="1" ht="44.25" customHeight="1">
      <c r="A140" s="42"/>
      <c r="B140" s="43"/>
      <c r="C140" s="216" t="s">
        <v>338</v>
      </c>
      <c r="D140" s="216" t="s">
        <v>217</v>
      </c>
      <c r="E140" s="217" t="s">
        <v>460</v>
      </c>
      <c r="F140" s="218" t="s">
        <v>461</v>
      </c>
      <c r="G140" s="219" t="s">
        <v>241</v>
      </c>
      <c r="H140" s="220">
        <v>538.58000000000004</v>
      </c>
      <c r="I140" s="221"/>
      <c r="J140" s="222">
        <f>ROUND(I140*H140,2)</f>
        <v>0</v>
      </c>
      <c r="K140" s="218" t="s">
        <v>221</v>
      </c>
      <c r="L140" s="48"/>
      <c r="M140" s="223" t="s">
        <v>32</v>
      </c>
      <c r="N140" s="224" t="s">
        <v>47</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215</v>
      </c>
      <c r="AT140" s="227" t="s">
        <v>217</v>
      </c>
      <c r="AU140" s="227" t="s">
        <v>85</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215</v>
      </c>
      <c r="BM140" s="227" t="s">
        <v>2329</v>
      </c>
    </row>
    <row r="141" s="2" customFormat="1">
      <c r="A141" s="42"/>
      <c r="B141" s="43"/>
      <c r="C141" s="44"/>
      <c r="D141" s="229" t="s">
        <v>223</v>
      </c>
      <c r="E141" s="44"/>
      <c r="F141" s="230" t="s">
        <v>463</v>
      </c>
      <c r="G141" s="44"/>
      <c r="H141" s="44"/>
      <c r="I141" s="231"/>
      <c r="J141" s="44"/>
      <c r="K141" s="44"/>
      <c r="L141" s="48"/>
      <c r="M141" s="232"/>
      <c r="N141" s="233"/>
      <c r="O141" s="88"/>
      <c r="P141" s="88"/>
      <c r="Q141" s="88"/>
      <c r="R141" s="88"/>
      <c r="S141" s="88"/>
      <c r="T141" s="89"/>
      <c r="U141" s="42"/>
      <c r="V141" s="42"/>
      <c r="W141" s="42"/>
      <c r="X141" s="42"/>
      <c r="Y141" s="42"/>
      <c r="Z141" s="42"/>
      <c r="AA141" s="42"/>
      <c r="AB141" s="42"/>
      <c r="AC141" s="42"/>
      <c r="AD141" s="42"/>
      <c r="AE141" s="42"/>
      <c r="AT141" s="20" t="s">
        <v>223</v>
      </c>
      <c r="AU141" s="20" t="s">
        <v>85</v>
      </c>
    </row>
    <row r="142" s="14" customFormat="1">
      <c r="A142" s="14"/>
      <c r="B142" s="245"/>
      <c r="C142" s="246"/>
      <c r="D142" s="236" t="s">
        <v>225</v>
      </c>
      <c r="E142" s="246"/>
      <c r="F142" s="248" t="s">
        <v>2330</v>
      </c>
      <c r="G142" s="246"/>
      <c r="H142" s="249">
        <v>538.58000000000004</v>
      </c>
      <c r="I142" s="250"/>
      <c r="J142" s="246"/>
      <c r="K142" s="246"/>
      <c r="L142" s="251"/>
      <c r="M142" s="252"/>
      <c r="N142" s="253"/>
      <c r="O142" s="253"/>
      <c r="P142" s="253"/>
      <c r="Q142" s="253"/>
      <c r="R142" s="253"/>
      <c r="S142" s="253"/>
      <c r="T142" s="254"/>
      <c r="U142" s="14"/>
      <c r="V142" s="14"/>
      <c r="W142" s="14"/>
      <c r="X142" s="14"/>
      <c r="Y142" s="14"/>
      <c r="Z142" s="14"/>
      <c r="AA142" s="14"/>
      <c r="AB142" s="14"/>
      <c r="AC142" s="14"/>
      <c r="AD142" s="14"/>
      <c r="AE142" s="14"/>
      <c r="AT142" s="255" t="s">
        <v>225</v>
      </c>
      <c r="AU142" s="255" t="s">
        <v>85</v>
      </c>
      <c r="AV142" s="14" t="s">
        <v>85</v>
      </c>
      <c r="AW142" s="14" t="s">
        <v>4</v>
      </c>
      <c r="AX142" s="14" t="s">
        <v>83</v>
      </c>
      <c r="AY142" s="255" t="s">
        <v>214</v>
      </c>
    </row>
    <row r="143" s="2" customFormat="1" ht="44.25" customHeight="1">
      <c r="A143" s="42"/>
      <c r="B143" s="43"/>
      <c r="C143" s="216" t="s">
        <v>344</v>
      </c>
      <c r="D143" s="216" t="s">
        <v>217</v>
      </c>
      <c r="E143" s="217" t="s">
        <v>1779</v>
      </c>
      <c r="F143" s="218" t="s">
        <v>1780</v>
      </c>
      <c r="G143" s="219" t="s">
        <v>241</v>
      </c>
      <c r="H143" s="220">
        <v>26.614999999999998</v>
      </c>
      <c r="I143" s="221"/>
      <c r="J143" s="222">
        <f>ROUND(I143*H143,2)</f>
        <v>0</v>
      </c>
      <c r="K143" s="218" t="s">
        <v>221</v>
      </c>
      <c r="L143" s="48"/>
      <c r="M143" s="223" t="s">
        <v>32</v>
      </c>
      <c r="N143" s="224" t="s">
        <v>47</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215</v>
      </c>
      <c r="AT143" s="227" t="s">
        <v>217</v>
      </c>
      <c r="AU143" s="227" t="s">
        <v>85</v>
      </c>
      <c r="AY143" s="20" t="s">
        <v>214</v>
      </c>
      <c r="BE143" s="228">
        <f>IF(N143="základní",J143,0)</f>
        <v>0</v>
      </c>
      <c r="BF143" s="228">
        <f>IF(N143="snížená",J143,0)</f>
        <v>0</v>
      </c>
      <c r="BG143" s="228">
        <f>IF(N143="zákl. přenesená",J143,0)</f>
        <v>0</v>
      </c>
      <c r="BH143" s="228">
        <f>IF(N143="sníž. přenesená",J143,0)</f>
        <v>0</v>
      </c>
      <c r="BI143" s="228">
        <f>IF(N143="nulová",J143,0)</f>
        <v>0</v>
      </c>
      <c r="BJ143" s="20" t="s">
        <v>83</v>
      </c>
      <c r="BK143" s="228">
        <f>ROUND(I143*H143,2)</f>
        <v>0</v>
      </c>
      <c r="BL143" s="20" t="s">
        <v>215</v>
      </c>
      <c r="BM143" s="227" t="s">
        <v>2331</v>
      </c>
    </row>
    <row r="144" s="2" customFormat="1">
      <c r="A144" s="42"/>
      <c r="B144" s="43"/>
      <c r="C144" s="44"/>
      <c r="D144" s="229" t="s">
        <v>223</v>
      </c>
      <c r="E144" s="44"/>
      <c r="F144" s="230" t="s">
        <v>1782</v>
      </c>
      <c r="G144" s="44"/>
      <c r="H144" s="44"/>
      <c r="I144" s="231"/>
      <c r="J144" s="44"/>
      <c r="K144" s="44"/>
      <c r="L144" s="48"/>
      <c r="M144" s="232"/>
      <c r="N144" s="233"/>
      <c r="O144" s="88"/>
      <c r="P144" s="88"/>
      <c r="Q144" s="88"/>
      <c r="R144" s="88"/>
      <c r="S144" s="88"/>
      <c r="T144" s="89"/>
      <c r="U144" s="42"/>
      <c r="V144" s="42"/>
      <c r="W144" s="42"/>
      <c r="X144" s="42"/>
      <c r="Y144" s="42"/>
      <c r="Z144" s="42"/>
      <c r="AA144" s="42"/>
      <c r="AB144" s="42"/>
      <c r="AC144" s="42"/>
      <c r="AD144" s="42"/>
      <c r="AE144" s="42"/>
      <c r="AT144" s="20" t="s">
        <v>223</v>
      </c>
      <c r="AU144" s="20" t="s">
        <v>85</v>
      </c>
    </row>
    <row r="145" s="12" customFormat="1" ht="22.8" customHeight="1">
      <c r="A145" s="12"/>
      <c r="B145" s="200"/>
      <c r="C145" s="201"/>
      <c r="D145" s="202" t="s">
        <v>75</v>
      </c>
      <c r="E145" s="214" t="s">
        <v>475</v>
      </c>
      <c r="F145" s="214" t="s">
        <v>476</v>
      </c>
      <c r="G145" s="201"/>
      <c r="H145" s="201"/>
      <c r="I145" s="204"/>
      <c r="J145" s="215">
        <f>BK145</f>
        <v>0</v>
      </c>
      <c r="K145" s="201"/>
      <c r="L145" s="206"/>
      <c r="M145" s="207"/>
      <c r="N145" s="208"/>
      <c r="O145" s="208"/>
      <c r="P145" s="209">
        <f>SUM(P146:P147)</f>
        <v>0</v>
      </c>
      <c r="Q145" s="208"/>
      <c r="R145" s="209">
        <f>SUM(R146:R147)</f>
        <v>0</v>
      </c>
      <c r="S145" s="208"/>
      <c r="T145" s="210">
        <f>SUM(T146:T147)</f>
        <v>0</v>
      </c>
      <c r="U145" s="12"/>
      <c r="V145" s="12"/>
      <c r="W145" s="12"/>
      <c r="X145" s="12"/>
      <c r="Y145" s="12"/>
      <c r="Z145" s="12"/>
      <c r="AA145" s="12"/>
      <c r="AB145" s="12"/>
      <c r="AC145" s="12"/>
      <c r="AD145" s="12"/>
      <c r="AE145" s="12"/>
      <c r="AR145" s="211" t="s">
        <v>83</v>
      </c>
      <c r="AT145" s="212" t="s">
        <v>75</v>
      </c>
      <c r="AU145" s="212" t="s">
        <v>83</v>
      </c>
      <c r="AY145" s="211" t="s">
        <v>214</v>
      </c>
      <c r="BK145" s="213">
        <f>SUM(BK146:BK147)</f>
        <v>0</v>
      </c>
    </row>
    <row r="146" s="2" customFormat="1" ht="62.7" customHeight="1">
      <c r="A146" s="42"/>
      <c r="B146" s="43"/>
      <c r="C146" s="216" t="s">
        <v>349</v>
      </c>
      <c r="D146" s="216" t="s">
        <v>217</v>
      </c>
      <c r="E146" s="217" t="s">
        <v>478</v>
      </c>
      <c r="F146" s="218" t="s">
        <v>479</v>
      </c>
      <c r="G146" s="219" t="s">
        <v>241</v>
      </c>
      <c r="H146" s="220">
        <v>17.411000000000001</v>
      </c>
      <c r="I146" s="221"/>
      <c r="J146" s="222">
        <f>ROUND(I146*H146,2)</f>
        <v>0</v>
      </c>
      <c r="K146" s="218" t="s">
        <v>221</v>
      </c>
      <c r="L146" s="48"/>
      <c r="M146" s="223" t="s">
        <v>32</v>
      </c>
      <c r="N146" s="224" t="s">
        <v>47</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215</v>
      </c>
      <c r="AT146" s="227" t="s">
        <v>217</v>
      </c>
      <c r="AU146" s="227" t="s">
        <v>85</v>
      </c>
      <c r="AY146" s="20" t="s">
        <v>214</v>
      </c>
      <c r="BE146" s="228">
        <f>IF(N146="základní",J146,0)</f>
        <v>0</v>
      </c>
      <c r="BF146" s="228">
        <f>IF(N146="snížená",J146,0)</f>
        <v>0</v>
      </c>
      <c r="BG146" s="228">
        <f>IF(N146="zákl. přenesená",J146,0)</f>
        <v>0</v>
      </c>
      <c r="BH146" s="228">
        <f>IF(N146="sníž. přenesená",J146,0)</f>
        <v>0</v>
      </c>
      <c r="BI146" s="228">
        <f>IF(N146="nulová",J146,0)</f>
        <v>0</v>
      </c>
      <c r="BJ146" s="20" t="s">
        <v>83</v>
      </c>
      <c r="BK146" s="228">
        <f>ROUND(I146*H146,2)</f>
        <v>0</v>
      </c>
      <c r="BL146" s="20" t="s">
        <v>215</v>
      </c>
      <c r="BM146" s="227" t="s">
        <v>2332</v>
      </c>
    </row>
    <row r="147" s="2" customFormat="1">
      <c r="A147" s="42"/>
      <c r="B147" s="43"/>
      <c r="C147" s="44"/>
      <c r="D147" s="229" t="s">
        <v>223</v>
      </c>
      <c r="E147" s="44"/>
      <c r="F147" s="230" t="s">
        <v>481</v>
      </c>
      <c r="G147" s="44"/>
      <c r="H147" s="44"/>
      <c r="I147" s="231"/>
      <c r="J147" s="44"/>
      <c r="K147" s="44"/>
      <c r="L147" s="48"/>
      <c r="M147" s="232"/>
      <c r="N147" s="233"/>
      <c r="O147" s="88"/>
      <c r="P147" s="88"/>
      <c r="Q147" s="88"/>
      <c r="R147" s="88"/>
      <c r="S147" s="88"/>
      <c r="T147" s="89"/>
      <c r="U147" s="42"/>
      <c r="V147" s="42"/>
      <c r="W147" s="42"/>
      <c r="X147" s="42"/>
      <c r="Y147" s="42"/>
      <c r="Z147" s="42"/>
      <c r="AA147" s="42"/>
      <c r="AB147" s="42"/>
      <c r="AC147" s="42"/>
      <c r="AD147" s="42"/>
      <c r="AE147" s="42"/>
      <c r="AT147" s="20" t="s">
        <v>223</v>
      </c>
      <c r="AU147" s="20" t="s">
        <v>85</v>
      </c>
    </row>
    <row r="148" s="12" customFormat="1" ht="25.92" customHeight="1">
      <c r="A148" s="12"/>
      <c r="B148" s="200"/>
      <c r="C148" s="201"/>
      <c r="D148" s="202" t="s">
        <v>75</v>
      </c>
      <c r="E148" s="203" t="s">
        <v>482</v>
      </c>
      <c r="F148" s="203" t="s">
        <v>483</v>
      </c>
      <c r="G148" s="201"/>
      <c r="H148" s="201"/>
      <c r="I148" s="204"/>
      <c r="J148" s="205">
        <f>BK148</f>
        <v>0</v>
      </c>
      <c r="K148" s="201"/>
      <c r="L148" s="206"/>
      <c r="M148" s="207"/>
      <c r="N148" s="208"/>
      <c r="O148" s="208"/>
      <c r="P148" s="209">
        <f>P149+P158+P165+P169</f>
        <v>0</v>
      </c>
      <c r="Q148" s="208"/>
      <c r="R148" s="209">
        <f>R149+R158+R165+R169</f>
        <v>2.9098136800000005</v>
      </c>
      <c r="S148" s="208"/>
      <c r="T148" s="210">
        <f>T149+T158+T165+T169</f>
        <v>0.28179199999999999</v>
      </c>
      <c r="U148" s="12"/>
      <c r="V148" s="12"/>
      <c r="W148" s="12"/>
      <c r="X148" s="12"/>
      <c r="Y148" s="12"/>
      <c r="Z148" s="12"/>
      <c r="AA148" s="12"/>
      <c r="AB148" s="12"/>
      <c r="AC148" s="12"/>
      <c r="AD148" s="12"/>
      <c r="AE148" s="12"/>
      <c r="AR148" s="211" t="s">
        <v>85</v>
      </c>
      <c r="AT148" s="212" t="s">
        <v>75</v>
      </c>
      <c r="AU148" s="212" t="s">
        <v>76</v>
      </c>
      <c r="AY148" s="211" t="s">
        <v>214</v>
      </c>
      <c r="BK148" s="213">
        <f>BK149+BK158+BK165+BK169</f>
        <v>0</v>
      </c>
    </row>
    <row r="149" s="12" customFormat="1" ht="22.8" customHeight="1">
      <c r="A149" s="12"/>
      <c r="B149" s="200"/>
      <c r="C149" s="201"/>
      <c r="D149" s="202" t="s">
        <v>75</v>
      </c>
      <c r="E149" s="214" t="s">
        <v>1418</v>
      </c>
      <c r="F149" s="214" t="s">
        <v>1419</v>
      </c>
      <c r="G149" s="201"/>
      <c r="H149" s="201"/>
      <c r="I149" s="204"/>
      <c r="J149" s="215">
        <f>BK149</f>
        <v>0</v>
      </c>
      <c r="K149" s="201"/>
      <c r="L149" s="206"/>
      <c r="M149" s="207"/>
      <c r="N149" s="208"/>
      <c r="O149" s="208"/>
      <c r="P149" s="209">
        <f>SUM(P150:P157)</f>
        <v>0</v>
      </c>
      <c r="Q149" s="208"/>
      <c r="R149" s="209">
        <f>SUM(R150:R157)</f>
        <v>2.4839360000000004</v>
      </c>
      <c r="S149" s="208"/>
      <c r="T149" s="210">
        <f>SUM(T150:T157)</f>
        <v>0</v>
      </c>
      <c r="U149" s="12"/>
      <c r="V149" s="12"/>
      <c r="W149" s="12"/>
      <c r="X149" s="12"/>
      <c r="Y149" s="12"/>
      <c r="Z149" s="12"/>
      <c r="AA149" s="12"/>
      <c r="AB149" s="12"/>
      <c r="AC149" s="12"/>
      <c r="AD149" s="12"/>
      <c r="AE149" s="12"/>
      <c r="AR149" s="211" t="s">
        <v>85</v>
      </c>
      <c r="AT149" s="212" t="s">
        <v>75</v>
      </c>
      <c r="AU149" s="212" t="s">
        <v>83</v>
      </c>
      <c r="AY149" s="211" t="s">
        <v>214</v>
      </c>
      <c r="BK149" s="213">
        <f>SUM(BK150:BK157)</f>
        <v>0</v>
      </c>
    </row>
    <row r="150" s="2" customFormat="1" ht="37.8" customHeight="1">
      <c r="A150" s="42"/>
      <c r="B150" s="43"/>
      <c r="C150" s="216" t="s">
        <v>356</v>
      </c>
      <c r="D150" s="216" t="s">
        <v>217</v>
      </c>
      <c r="E150" s="217" t="s">
        <v>2333</v>
      </c>
      <c r="F150" s="218" t="s">
        <v>2334</v>
      </c>
      <c r="G150" s="219" t="s">
        <v>230</v>
      </c>
      <c r="H150" s="220">
        <v>354.84800000000001</v>
      </c>
      <c r="I150" s="221"/>
      <c r="J150" s="222">
        <f>ROUND(I150*H150,2)</f>
        <v>0</v>
      </c>
      <c r="K150" s="218" t="s">
        <v>32</v>
      </c>
      <c r="L150" s="48"/>
      <c r="M150" s="223" t="s">
        <v>32</v>
      </c>
      <c r="N150" s="224" t="s">
        <v>47</v>
      </c>
      <c r="O150" s="88"/>
      <c r="P150" s="225">
        <f>O150*H150</f>
        <v>0</v>
      </c>
      <c r="Q150" s="225">
        <v>0.0035000000000000001</v>
      </c>
      <c r="R150" s="225">
        <f>Q150*H150</f>
        <v>1.2419680000000002</v>
      </c>
      <c r="S150" s="225">
        <v>0</v>
      </c>
      <c r="T150" s="226">
        <f>S150*H150</f>
        <v>0</v>
      </c>
      <c r="U150" s="42"/>
      <c r="V150" s="42"/>
      <c r="W150" s="42"/>
      <c r="X150" s="42"/>
      <c r="Y150" s="42"/>
      <c r="Z150" s="42"/>
      <c r="AA150" s="42"/>
      <c r="AB150" s="42"/>
      <c r="AC150" s="42"/>
      <c r="AD150" s="42"/>
      <c r="AE150" s="42"/>
      <c r="AR150" s="227" t="s">
        <v>334</v>
      </c>
      <c r="AT150" s="227" t="s">
        <v>217</v>
      </c>
      <c r="AU150" s="227" t="s">
        <v>85</v>
      </c>
      <c r="AY150" s="20" t="s">
        <v>214</v>
      </c>
      <c r="BE150" s="228">
        <f>IF(N150="základní",J150,0)</f>
        <v>0</v>
      </c>
      <c r="BF150" s="228">
        <f>IF(N150="snížená",J150,0)</f>
        <v>0</v>
      </c>
      <c r="BG150" s="228">
        <f>IF(N150="zákl. přenesená",J150,0)</f>
        <v>0</v>
      </c>
      <c r="BH150" s="228">
        <f>IF(N150="sníž. přenesená",J150,0)</f>
        <v>0</v>
      </c>
      <c r="BI150" s="228">
        <f>IF(N150="nulová",J150,0)</f>
        <v>0</v>
      </c>
      <c r="BJ150" s="20" t="s">
        <v>83</v>
      </c>
      <c r="BK150" s="228">
        <f>ROUND(I150*H150,2)</f>
        <v>0</v>
      </c>
      <c r="BL150" s="20" t="s">
        <v>334</v>
      </c>
      <c r="BM150" s="227" t="s">
        <v>2335</v>
      </c>
    </row>
    <row r="151" s="2" customFormat="1">
      <c r="A151" s="42"/>
      <c r="B151" s="43"/>
      <c r="C151" s="44"/>
      <c r="D151" s="236" t="s">
        <v>283</v>
      </c>
      <c r="E151" s="44"/>
      <c r="F151" s="267" t="s">
        <v>2336</v>
      </c>
      <c r="G151" s="44"/>
      <c r="H151" s="44"/>
      <c r="I151" s="231"/>
      <c r="J151" s="44"/>
      <c r="K151" s="44"/>
      <c r="L151" s="48"/>
      <c r="M151" s="232"/>
      <c r="N151" s="233"/>
      <c r="O151" s="88"/>
      <c r="P151" s="88"/>
      <c r="Q151" s="88"/>
      <c r="R151" s="88"/>
      <c r="S151" s="88"/>
      <c r="T151" s="89"/>
      <c r="U151" s="42"/>
      <c r="V151" s="42"/>
      <c r="W151" s="42"/>
      <c r="X151" s="42"/>
      <c r="Y151" s="42"/>
      <c r="Z151" s="42"/>
      <c r="AA151" s="42"/>
      <c r="AB151" s="42"/>
      <c r="AC151" s="42"/>
      <c r="AD151" s="42"/>
      <c r="AE151" s="42"/>
      <c r="AT151" s="20" t="s">
        <v>283</v>
      </c>
      <c r="AU151" s="20" t="s">
        <v>85</v>
      </c>
    </row>
    <row r="152" s="14" customFormat="1">
      <c r="A152" s="14"/>
      <c r="B152" s="245"/>
      <c r="C152" s="246"/>
      <c r="D152" s="236" t="s">
        <v>225</v>
      </c>
      <c r="E152" s="247" t="s">
        <v>32</v>
      </c>
      <c r="F152" s="248" t="s">
        <v>2283</v>
      </c>
      <c r="G152" s="246"/>
      <c r="H152" s="249">
        <v>354.84800000000001</v>
      </c>
      <c r="I152" s="250"/>
      <c r="J152" s="246"/>
      <c r="K152" s="246"/>
      <c r="L152" s="251"/>
      <c r="M152" s="252"/>
      <c r="N152" s="253"/>
      <c r="O152" s="253"/>
      <c r="P152" s="253"/>
      <c r="Q152" s="253"/>
      <c r="R152" s="253"/>
      <c r="S152" s="253"/>
      <c r="T152" s="254"/>
      <c r="U152" s="14"/>
      <c r="V152" s="14"/>
      <c r="W152" s="14"/>
      <c r="X152" s="14"/>
      <c r="Y152" s="14"/>
      <c r="Z152" s="14"/>
      <c r="AA152" s="14"/>
      <c r="AB152" s="14"/>
      <c r="AC152" s="14"/>
      <c r="AD152" s="14"/>
      <c r="AE152" s="14"/>
      <c r="AT152" s="255" t="s">
        <v>225</v>
      </c>
      <c r="AU152" s="255" t="s">
        <v>85</v>
      </c>
      <c r="AV152" s="14" t="s">
        <v>85</v>
      </c>
      <c r="AW152" s="14" t="s">
        <v>38</v>
      </c>
      <c r="AX152" s="14" t="s">
        <v>83</v>
      </c>
      <c r="AY152" s="255" t="s">
        <v>214</v>
      </c>
    </row>
    <row r="153" s="2" customFormat="1" ht="44.25" customHeight="1">
      <c r="A153" s="42"/>
      <c r="B153" s="43"/>
      <c r="C153" s="216" t="s">
        <v>7</v>
      </c>
      <c r="D153" s="216" t="s">
        <v>217</v>
      </c>
      <c r="E153" s="217" t="s">
        <v>2337</v>
      </c>
      <c r="F153" s="218" t="s">
        <v>2338</v>
      </c>
      <c r="G153" s="219" t="s">
        <v>230</v>
      </c>
      <c r="H153" s="220">
        <v>354.84800000000001</v>
      </c>
      <c r="I153" s="221"/>
      <c r="J153" s="222">
        <f>ROUND(I153*H153,2)</f>
        <v>0</v>
      </c>
      <c r="K153" s="218" t="s">
        <v>221</v>
      </c>
      <c r="L153" s="48"/>
      <c r="M153" s="223" t="s">
        <v>32</v>
      </c>
      <c r="N153" s="224" t="s">
        <v>47</v>
      </c>
      <c r="O153" s="88"/>
      <c r="P153" s="225">
        <f>O153*H153</f>
        <v>0</v>
      </c>
      <c r="Q153" s="225">
        <v>0.0035000000000000001</v>
      </c>
      <c r="R153" s="225">
        <f>Q153*H153</f>
        <v>1.2419680000000002</v>
      </c>
      <c r="S153" s="225">
        <v>0</v>
      </c>
      <c r="T153" s="226">
        <f>S153*H153</f>
        <v>0</v>
      </c>
      <c r="U153" s="42"/>
      <c r="V153" s="42"/>
      <c r="W153" s="42"/>
      <c r="X153" s="42"/>
      <c r="Y153" s="42"/>
      <c r="Z153" s="42"/>
      <c r="AA153" s="42"/>
      <c r="AB153" s="42"/>
      <c r="AC153" s="42"/>
      <c r="AD153" s="42"/>
      <c r="AE153" s="42"/>
      <c r="AR153" s="227" t="s">
        <v>334</v>
      </c>
      <c r="AT153" s="227" t="s">
        <v>217</v>
      </c>
      <c r="AU153" s="227" t="s">
        <v>85</v>
      </c>
      <c r="AY153" s="20" t="s">
        <v>214</v>
      </c>
      <c r="BE153" s="228">
        <f>IF(N153="základní",J153,0)</f>
        <v>0</v>
      </c>
      <c r="BF153" s="228">
        <f>IF(N153="snížená",J153,0)</f>
        <v>0</v>
      </c>
      <c r="BG153" s="228">
        <f>IF(N153="zákl. přenesená",J153,0)</f>
        <v>0</v>
      </c>
      <c r="BH153" s="228">
        <f>IF(N153="sníž. přenesená",J153,0)</f>
        <v>0</v>
      </c>
      <c r="BI153" s="228">
        <f>IF(N153="nulová",J153,0)</f>
        <v>0</v>
      </c>
      <c r="BJ153" s="20" t="s">
        <v>83</v>
      </c>
      <c r="BK153" s="228">
        <f>ROUND(I153*H153,2)</f>
        <v>0</v>
      </c>
      <c r="BL153" s="20" t="s">
        <v>334</v>
      </c>
      <c r="BM153" s="227" t="s">
        <v>2339</v>
      </c>
    </row>
    <row r="154" s="2" customFormat="1">
      <c r="A154" s="42"/>
      <c r="B154" s="43"/>
      <c r="C154" s="44"/>
      <c r="D154" s="229" t="s">
        <v>223</v>
      </c>
      <c r="E154" s="44"/>
      <c r="F154" s="230" t="s">
        <v>2340</v>
      </c>
      <c r="G154" s="44"/>
      <c r="H154" s="44"/>
      <c r="I154" s="231"/>
      <c r="J154" s="44"/>
      <c r="K154" s="44"/>
      <c r="L154" s="48"/>
      <c r="M154" s="232"/>
      <c r="N154" s="233"/>
      <c r="O154" s="88"/>
      <c r="P154" s="88"/>
      <c r="Q154" s="88"/>
      <c r="R154" s="88"/>
      <c r="S154" s="88"/>
      <c r="T154" s="89"/>
      <c r="U154" s="42"/>
      <c r="V154" s="42"/>
      <c r="W154" s="42"/>
      <c r="X154" s="42"/>
      <c r="Y154" s="42"/>
      <c r="Z154" s="42"/>
      <c r="AA154" s="42"/>
      <c r="AB154" s="42"/>
      <c r="AC154" s="42"/>
      <c r="AD154" s="42"/>
      <c r="AE154" s="42"/>
      <c r="AT154" s="20" t="s">
        <v>223</v>
      </c>
      <c r="AU154" s="20" t="s">
        <v>85</v>
      </c>
    </row>
    <row r="155" s="2" customFormat="1">
      <c r="A155" s="42"/>
      <c r="B155" s="43"/>
      <c r="C155" s="44"/>
      <c r="D155" s="236" t="s">
        <v>283</v>
      </c>
      <c r="E155" s="44"/>
      <c r="F155" s="267" t="s">
        <v>2341</v>
      </c>
      <c r="G155" s="44"/>
      <c r="H155" s="44"/>
      <c r="I155" s="231"/>
      <c r="J155" s="44"/>
      <c r="K155" s="44"/>
      <c r="L155" s="48"/>
      <c r="M155" s="232"/>
      <c r="N155" s="233"/>
      <c r="O155" s="88"/>
      <c r="P155" s="88"/>
      <c r="Q155" s="88"/>
      <c r="R155" s="88"/>
      <c r="S155" s="88"/>
      <c r="T155" s="89"/>
      <c r="U155" s="42"/>
      <c r="V155" s="42"/>
      <c r="W155" s="42"/>
      <c r="X155" s="42"/>
      <c r="Y155" s="42"/>
      <c r="Z155" s="42"/>
      <c r="AA155" s="42"/>
      <c r="AB155" s="42"/>
      <c r="AC155" s="42"/>
      <c r="AD155" s="42"/>
      <c r="AE155" s="42"/>
      <c r="AT155" s="20" t="s">
        <v>283</v>
      </c>
      <c r="AU155" s="20" t="s">
        <v>85</v>
      </c>
    </row>
    <row r="156" s="2" customFormat="1" ht="49.05" customHeight="1">
      <c r="A156" s="42"/>
      <c r="B156" s="43"/>
      <c r="C156" s="216" t="s">
        <v>365</v>
      </c>
      <c r="D156" s="216" t="s">
        <v>217</v>
      </c>
      <c r="E156" s="217" t="s">
        <v>1439</v>
      </c>
      <c r="F156" s="218" t="s">
        <v>1440</v>
      </c>
      <c r="G156" s="219" t="s">
        <v>241</v>
      </c>
      <c r="H156" s="220">
        <v>2.484</v>
      </c>
      <c r="I156" s="221"/>
      <c r="J156" s="222">
        <f>ROUND(I156*H156,2)</f>
        <v>0</v>
      </c>
      <c r="K156" s="218" t="s">
        <v>221</v>
      </c>
      <c r="L156" s="48"/>
      <c r="M156" s="223" t="s">
        <v>32</v>
      </c>
      <c r="N156" s="224" t="s">
        <v>47</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334</v>
      </c>
      <c r="AT156" s="227" t="s">
        <v>217</v>
      </c>
      <c r="AU156" s="227" t="s">
        <v>85</v>
      </c>
      <c r="AY156" s="20" t="s">
        <v>214</v>
      </c>
      <c r="BE156" s="228">
        <f>IF(N156="základní",J156,0)</f>
        <v>0</v>
      </c>
      <c r="BF156" s="228">
        <f>IF(N156="snížená",J156,0)</f>
        <v>0</v>
      </c>
      <c r="BG156" s="228">
        <f>IF(N156="zákl. přenesená",J156,0)</f>
        <v>0</v>
      </c>
      <c r="BH156" s="228">
        <f>IF(N156="sníž. přenesená",J156,0)</f>
        <v>0</v>
      </c>
      <c r="BI156" s="228">
        <f>IF(N156="nulová",J156,0)</f>
        <v>0</v>
      </c>
      <c r="BJ156" s="20" t="s">
        <v>83</v>
      </c>
      <c r="BK156" s="228">
        <f>ROUND(I156*H156,2)</f>
        <v>0</v>
      </c>
      <c r="BL156" s="20" t="s">
        <v>334</v>
      </c>
      <c r="BM156" s="227" t="s">
        <v>2342</v>
      </c>
    </row>
    <row r="157" s="2" customFormat="1">
      <c r="A157" s="42"/>
      <c r="B157" s="43"/>
      <c r="C157" s="44"/>
      <c r="D157" s="229" t="s">
        <v>223</v>
      </c>
      <c r="E157" s="44"/>
      <c r="F157" s="230" t="s">
        <v>1442</v>
      </c>
      <c r="G157" s="44"/>
      <c r="H157" s="44"/>
      <c r="I157" s="231"/>
      <c r="J157" s="44"/>
      <c r="K157" s="44"/>
      <c r="L157" s="48"/>
      <c r="M157" s="232"/>
      <c r="N157" s="233"/>
      <c r="O157" s="88"/>
      <c r="P157" s="88"/>
      <c r="Q157" s="88"/>
      <c r="R157" s="88"/>
      <c r="S157" s="88"/>
      <c r="T157" s="89"/>
      <c r="U157" s="42"/>
      <c r="V157" s="42"/>
      <c r="W157" s="42"/>
      <c r="X157" s="42"/>
      <c r="Y157" s="42"/>
      <c r="Z157" s="42"/>
      <c r="AA157" s="42"/>
      <c r="AB157" s="42"/>
      <c r="AC157" s="42"/>
      <c r="AD157" s="42"/>
      <c r="AE157" s="42"/>
      <c r="AT157" s="20" t="s">
        <v>223</v>
      </c>
      <c r="AU157" s="20" t="s">
        <v>85</v>
      </c>
    </row>
    <row r="158" s="12" customFormat="1" ht="22.8" customHeight="1">
      <c r="A158" s="12"/>
      <c r="B158" s="200"/>
      <c r="C158" s="201"/>
      <c r="D158" s="202" t="s">
        <v>75</v>
      </c>
      <c r="E158" s="214" t="s">
        <v>2343</v>
      </c>
      <c r="F158" s="214" t="s">
        <v>2344</v>
      </c>
      <c r="G158" s="201"/>
      <c r="H158" s="201"/>
      <c r="I158" s="204"/>
      <c r="J158" s="215">
        <f>BK158</f>
        <v>0</v>
      </c>
      <c r="K158" s="201"/>
      <c r="L158" s="206"/>
      <c r="M158" s="207"/>
      <c r="N158" s="208"/>
      <c r="O158" s="208"/>
      <c r="P158" s="209">
        <f>SUM(P159:P164)</f>
        <v>0</v>
      </c>
      <c r="Q158" s="208"/>
      <c r="R158" s="209">
        <f>SUM(R159:R164)</f>
        <v>0.28393847999999999</v>
      </c>
      <c r="S158" s="208"/>
      <c r="T158" s="210">
        <f>SUM(T159:T164)</f>
        <v>0</v>
      </c>
      <c r="U158" s="12"/>
      <c r="V158" s="12"/>
      <c r="W158" s="12"/>
      <c r="X158" s="12"/>
      <c r="Y158" s="12"/>
      <c r="Z158" s="12"/>
      <c r="AA158" s="12"/>
      <c r="AB158" s="12"/>
      <c r="AC158" s="12"/>
      <c r="AD158" s="12"/>
      <c r="AE158" s="12"/>
      <c r="AR158" s="211" t="s">
        <v>85</v>
      </c>
      <c r="AT158" s="212" t="s">
        <v>75</v>
      </c>
      <c r="AU158" s="212" t="s">
        <v>83</v>
      </c>
      <c r="AY158" s="211" t="s">
        <v>214</v>
      </c>
      <c r="BK158" s="213">
        <f>SUM(BK159:BK164)</f>
        <v>0</v>
      </c>
    </row>
    <row r="159" s="2" customFormat="1" ht="37.8" customHeight="1">
      <c r="A159" s="42"/>
      <c r="B159" s="43"/>
      <c r="C159" s="216" t="s">
        <v>370</v>
      </c>
      <c r="D159" s="216" t="s">
        <v>217</v>
      </c>
      <c r="E159" s="217" t="s">
        <v>2345</v>
      </c>
      <c r="F159" s="218" t="s">
        <v>2346</v>
      </c>
      <c r="G159" s="219" t="s">
        <v>280</v>
      </c>
      <c r="H159" s="220">
        <v>88.620000000000005</v>
      </c>
      <c r="I159" s="221"/>
      <c r="J159" s="222">
        <f>ROUND(I159*H159,2)</f>
        <v>0</v>
      </c>
      <c r="K159" s="218" t="s">
        <v>221</v>
      </c>
      <c r="L159" s="48"/>
      <c r="M159" s="223" t="s">
        <v>32</v>
      </c>
      <c r="N159" s="224" t="s">
        <v>47</v>
      </c>
      <c r="O159" s="88"/>
      <c r="P159" s="225">
        <f>O159*H159</f>
        <v>0</v>
      </c>
      <c r="Q159" s="225">
        <v>0.00029999999999999997</v>
      </c>
      <c r="R159" s="225">
        <f>Q159*H159</f>
        <v>0.026585999999999999</v>
      </c>
      <c r="S159" s="225">
        <v>0</v>
      </c>
      <c r="T159" s="226">
        <f>S159*H159</f>
        <v>0</v>
      </c>
      <c r="U159" s="42"/>
      <c r="V159" s="42"/>
      <c r="W159" s="42"/>
      <c r="X159" s="42"/>
      <c r="Y159" s="42"/>
      <c r="Z159" s="42"/>
      <c r="AA159" s="42"/>
      <c r="AB159" s="42"/>
      <c r="AC159" s="42"/>
      <c r="AD159" s="42"/>
      <c r="AE159" s="42"/>
      <c r="AR159" s="227" t="s">
        <v>334</v>
      </c>
      <c r="AT159" s="227" t="s">
        <v>217</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334</v>
      </c>
      <c r="BM159" s="227" t="s">
        <v>2347</v>
      </c>
    </row>
    <row r="160" s="2" customFormat="1">
      <c r="A160" s="42"/>
      <c r="B160" s="43"/>
      <c r="C160" s="44"/>
      <c r="D160" s="229" t="s">
        <v>223</v>
      </c>
      <c r="E160" s="44"/>
      <c r="F160" s="230" t="s">
        <v>2348</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223</v>
      </c>
      <c r="AU160" s="20" t="s">
        <v>85</v>
      </c>
    </row>
    <row r="161" s="2" customFormat="1" ht="33" customHeight="1">
      <c r="A161" s="42"/>
      <c r="B161" s="43"/>
      <c r="C161" s="268" t="s">
        <v>377</v>
      </c>
      <c r="D161" s="268" t="s">
        <v>302</v>
      </c>
      <c r="E161" s="269" t="s">
        <v>2349</v>
      </c>
      <c r="F161" s="270" t="s">
        <v>2350</v>
      </c>
      <c r="G161" s="271" t="s">
        <v>280</v>
      </c>
      <c r="H161" s="272">
        <v>97.481999999999999</v>
      </c>
      <c r="I161" s="273"/>
      <c r="J161" s="274">
        <f>ROUND(I161*H161,2)</f>
        <v>0</v>
      </c>
      <c r="K161" s="270" t="s">
        <v>221</v>
      </c>
      <c r="L161" s="275"/>
      <c r="M161" s="276" t="s">
        <v>32</v>
      </c>
      <c r="N161" s="277" t="s">
        <v>47</v>
      </c>
      <c r="O161" s="88"/>
      <c r="P161" s="225">
        <f>O161*H161</f>
        <v>0</v>
      </c>
      <c r="Q161" s="225">
        <v>0.00264</v>
      </c>
      <c r="R161" s="225">
        <f>Q161*H161</f>
        <v>0.25735247999999999</v>
      </c>
      <c r="S161" s="225">
        <v>0</v>
      </c>
      <c r="T161" s="226">
        <f>S161*H161</f>
        <v>0</v>
      </c>
      <c r="U161" s="42"/>
      <c r="V161" s="42"/>
      <c r="W161" s="42"/>
      <c r="X161" s="42"/>
      <c r="Y161" s="42"/>
      <c r="Z161" s="42"/>
      <c r="AA161" s="42"/>
      <c r="AB161" s="42"/>
      <c r="AC161" s="42"/>
      <c r="AD161" s="42"/>
      <c r="AE161" s="42"/>
      <c r="AR161" s="227" t="s">
        <v>426</v>
      </c>
      <c r="AT161" s="227" t="s">
        <v>302</v>
      </c>
      <c r="AU161" s="227" t="s">
        <v>85</v>
      </c>
      <c r="AY161" s="20" t="s">
        <v>214</v>
      </c>
      <c r="BE161" s="228">
        <f>IF(N161="základní",J161,0)</f>
        <v>0</v>
      </c>
      <c r="BF161" s="228">
        <f>IF(N161="snížená",J161,0)</f>
        <v>0</v>
      </c>
      <c r="BG161" s="228">
        <f>IF(N161="zákl. přenesená",J161,0)</f>
        <v>0</v>
      </c>
      <c r="BH161" s="228">
        <f>IF(N161="sníž. přenesená",J161,0)</f>
        <v>0</v>
      </c>
      <c r="BI161" s="228">
        <f>IF(N161="nulová",J161,0)</f>
        <v>0</v>
      </c>
      <c r="BJ161" s="20" t="s">
        <v>83</v>
      </c>
      <c r="BK161" s="228">
        <f>ROUND(I161*H161,2)</f>
        <v>0</v>
      </c>
      <c r="BL161" s="20" t="s">
        <v>334</v>
      </c>
      <c r="BM161" s="227" t="s">
        <v>2351</v>
      </c>
    </row>
    <row r="162" s="14" customFormat="1">
      <c r="A162" s="14"/>
      <c r="B162" s="245"/>
      <c r="C162" s="246"/>
      <c r="D162" s="236" t="s">
        <v>225</v>
      </c>
      <c r="E162" s="246"/>
      <c r="F162" s="248" t="s">
        <v>2352</v>
      </c>
      <c r="G162" s="246"/>
      <c r="H162" s="249">
        <v>97.481999999999999</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4</v>
      </c>
      <c r="AX162" s="14" t="s">
        <v>83</v>
      </c>
      <c r="AY162" s="255" t="s">
        <v>214</v>
      </c>
    </row>
    <row r="163" s="2" customFormat="1" ht="49.05" customHeight="1">
      <c r="A163" s="42"/>
      <c r="B163" s="43"/>
      <c r="C163" s="216" t="s">
        <v>383</v>
      </c>
      <c r="D163" s="216" t="s">
        <v>217</v>
      </c>
      <c r="E163" s="217" t="s">
        <v>2353</v>
      </c>
      <c r="F163" s="218" t="s">
        <v>2354</v>
      </c>
      <c r="G163" s="219" t="s">
        <v>241</v>
      </c>
      <c r="H163" s="220">
        <v>0.28399999999999997</v>
      </c>
      <c r="I163" s="221"/>
      <c r="J163" s="222">
        <f>ROUND(I163*H163,2)</f>
        <v>0</v>
      </c>
      <c r="K163" s="218" t="s">
        <v>221</v>
      </c>
      <c r="L163" s="48"/>
      <c r="M163" s="223" t="s">
        <v>32</v>
      </c>
      <c r="N163" s="224" t="s">
        <v>47</v>
      </c>
      <c r="O163" s="88"/>
      <c r="P163" s="225">
        <f>O163*H163</f>
        <v>0</v>
      </c>
      <c r="Q163" s="225">
        <v>0</v>
      </c>
      <c r="R163" s="225">
        <f>Q163*H163</f>
        <v>0</v>
      </c>
      <c r="S163" s="225">
        <v>0</v>
      </c>
      <c r="T163" s="226">
        <f>S163*H163</f>
        <v>0</v>
      </c>
      <c r="U163" s="42"/>
      <c r="V163" s="42"/>
      <c r="W163" s="42"/>
      <c r="X163" s="42"/>
      <c r="Y163" s="42"/>
      <c r="Z163" s="42"/>
      <c r="AA163" s="42"/>
      <c r="AB163" s="42"/>
      <c r="AC163" s="42"/>
      <c r="AD163" s="42"/>
      <c r="AE163" s="42"/>
      <c r="AR163" s="227" t="s">
        <v>334</v>
      </c>
      <c r="AT163" s="227" t="s">
        <v>217</v>
      </c>
      <c r="AU163" s="227" t="s">
        <v>85</v>
      </c>
      <c r="AY163" s="20" t="s">
        <v>214</v>
      </c>
      <c r="BE163" s="228">
        <f>IF(N163="základní",J163,0)</f>
        <v>0</v>
      </c>
      <c r="BF163" s="228">
        <f>IF(N163="snížená",J163,0)</f>
        <v>0</v>
      </c>
      <c r="BG163" s="228">
        <f>IF(N163="zákl. přenesená",J163,0)</f>
        <v>0</v>
      </c>
      <c r="BH163" s="228">
        <f>IF(N163="sníž. přenesená",J163,0)</f>
        <v>0</v>
      </c>
      <c r="BI163" s="228">
        <f>IF(N163="nulová",J163,0)</f>
        <v>0</v>
      </c>
      <c r="BJ163" s="20" t="s">
        <v>83</v>
      </c>
      <c r="BK163" s="228">
        <f>ROUND(I163*H163,2)</f>
        <v>0</v>
      </c>
      <c r="BL163" s="20" t="s">
        <v>334</v>
      </c>
      <c r="BM163" s="227" t="s">
        <v>2355</v>
      </c>
    </row>
    <row r="164" s="2" customFormat="1">
      <c r="A164" s="42"/>
      <c r="B164" s="43"/>
      <c r="C164" s="44"/>
      <c r="D164" s="229" t="s">
        <v>223</v>
      </c>
      <c r="E164" s="44"/>
      <c r="F164" s="230" t="s">
        <v>2356</v>
      </c>
      <c r="G164" s="44"/>
      <c r="H164" s="44"/>
      <c r="I164" s="231"/>
      <c r="J164" s="44"/>
      <c r="K164" s="44"/>
      <c r="L164" s="48"/>
      <c r="M164" s="232"/>
      <c r="N164" s="233"/>
      <c r="O164" s="88"/>
      <c r="P164" s="88"/>
      <c r="Q164" s="88"/>
      <c r="R164" s="88"/>
      <c r="S164" s="88"/>
      <c r="T164" s="89"/>
      <c r="U164" s="42"/>
      <c r="V164" s="42"/>
      <c r="W164" s="42"/>
      <c r="X164" s="42"/>
      <c r="Y164" s="42"/>
      <c r="Z164" s="42"/>
      <c r="AA164" s="42"/>
      <c r="AB164" s="42"/>
      <c r="AC164" s="42"/>
      <c r="AD164" s="42"/>
      <c r="AE164" s="42"/>
      <c r="AT164" s="20" t="s">
        <v>223</v>
      </c>
      <c r="AU164" s="20" t="s">
        <v>85</v>
      </c>
    </row>
    <row r="165" s="12" customFormat="1" ht="22.8" customHeight="1">
      <c r="A165" s="12"/>
      <c r="B165" s="200"/>
      <c r="C165" s="201"/>
      <c r="D165" s="202" t="s">
        <v>75</v>
      </c>
      <c r="E165" s="214" t="s">
        <v>2032</v>
      </c>
      <c r="F165" s="214" t="s">
        <v>2033</v>
      </c>
      <c r="G165" s="201"/>
      <c r="H165" s="201"/>
      <c r="I165" s="204"/>
      <c r="J165" s="215">
        <f>BK165</f>
        <v>0</v>
      </c>
      <c r="K165" s="201"/>
      <c r="L165" s="206"/>
      <c r="M165" s="207"/>
      <c r="N165" s="208"/>
      <c r="O165" s="208"/>
      <c r="P165" s="209">
        <f>SUM(P166:P168)</f>
        <v>0</v>
      </c>
      <c r="Q165" s="208"/>
      <c r="R165" s="209">
        <f>SUM(R166:R168)</f>
        <v>0</v>
      </c>
      <c r="S165" s="208"/>
      <c r="T165" s="210">
        <f>SUM(T166:T168)</f>
        <v>0.28179199999999999</v>
      </c>
      <c r="U165" s="12"/>
      <c r="V165" s="12"/>
      <c r="W165" s="12"/>
      <c r="X165" s="12"/>
      <c r="Y165" s="12"/>
      <c r="Z165" s="12"/>
      <c r="AA165" s="12"/>
      <c r="AB165" s="12"/>
      <c r="AC165" s="12"/>
      <c r="AD165" s="12"/>
      <c r="AE165" s="12"/>
      <c r="AR165" s="211" t="s">
        <v>85</v>
      </c>
      <c r="AT165" s="212" t="s">
        <v>75</v>
      </c>
      <c r="AU165" s="212" t="s">
        <v>83</v>
      </c>
      <c r="AY165" s="211" t="s">
        <v>214</v>
      </c>
      <c r="BK165" s="213">
        <f>SUM(BK166:BK168)</f>
        <v>0</v>
      </c>
    </row>
    <row r="166" s="2" customFormat="1" ht="21.75" customHeight="1">
      <c r="A166" s="42"/>
      <c r="B166" s="43"/>
      <c r="C166" s="216" t="s">
        <v>389</v>
      </c>
      <c r="D166" s="216" t="s">
        <v>217</v>
      </c>
      <c r="E166" s="217" t="s">
        <v>2357</v>
      </c>
      <c r="F166" s="218" t="s">
        <v>2358</v>
      </c>
      <c r="G166" s="219" t="s">
        <v>230</v>
      </c>
      <c r="H166" s="220">
        <v>10.359999999999999</v>
      </c>
      <c r="I166" s="221"/>
      <c r="J166" s="222">
        <f>ROUND(I166*H166,2)</f>
        <v>0</v>
      </c>
      <c r="K166" s="218" t="s">
        <v>221</v>
      </c>
      <c r="L166" s="48"/>
      <c r="M166" s="223" t="s">
        <v>32</v>
      </c>
      <c r="N166" s="224" t="s">
        <v>47</v>
      </c>
      <c r="O166" s="88"/>
      <c r="P166" s="225">
        <f>O166*H166</f>
        <v>0</v>
      </c>
      <c r="Q166" s="225">
        <v>0</v>
      </c>
      <c r="R166" s="225">
        <f>Q166*H166</f>
        <v>0</v>
      </c>
      <c r="S166" s="225">
        <v>0.027199999999999998</v>
      </c>
      <c r="T166" s="226">
        <f>S166*H166</f>
        <v>0.28179199999999999</v>
      </c>
      <c r="U166" s="42"/>
      <c r="V166" s="42"/>
      <c r="W166" s="42"/>
      <c r="X166" s="42"/>
      <c r="Y166" s="42"/>
      <c r="Z166" s="42"/>
      <c r="AA166" s="42"/>
      <c r="AB166" s="42"/>
      <c r="AC166" s="42"/>
      <c r="AD166" s="42"/>
      <c r="AE166" s="42"/>
      <c r="AR166" s="227" t="s">
        <v>334</v>
      </c>
      <c r="AT166" s="227" t="s">
        <v>217</v>
      </c>
      <c r="AU166" s="227" t="s">
        <v>85</v>
      </c>
      <c r="AY166" s="20" t="s">
        <v>214</v>
      </c>
      <c r="BE166" s="228">
        <f>IF(N166="základní",J166,0)</f>
        <v>0</v>
      </c>
      <c r="BF166" s="228">
        <f>IF(N166="snížená",J166,0)</f>
        <v>0</v>
      </c>
      <c r="BG166" s="228">
        <f>IF(N166="zákl. přenesená",J166,0)</f>
        <v>0</v>
      </c>
      <c r="BH166" s="228">
        <f>IF(N166="sníž. přenesená",J166,0)</f>
        <v>0</v>
      </c>
      <c r="BI166" s="228">
        <f>IF(N166="nulová",J166,0)</f>
        <v>0</v>
      </c>
      <c r="BJ166" s="20" t="s">
        <v>83</v>
      </c>
      <c r="BK166" s="228">
        <f>ROUND(I166*H166,2)</f>
        <v>0</v>
      </c>
      <c r="BL166" s="20" t="s">
        <v>334</v>
      </c>
      <c r="BM166" s="227" t="s">
        <v>2359</v>
      </c>
    </row>
    <row r="167" s="2" customFormat="1">
      <c r="A167" s="42"/>
      <c r="B167" s="43"/>
      <c r="C167" s="44"/>
      <c r="D167" s="229" t="s">
        <v>223</v>
      </c>
      <c r="E167" s="44"/>
      <c r="F167" s="230" t="s">
        <v>2360</v>
      </c>
      <c r="G167" s="44"/>
      <c r="H167" s="44"/>
      <c r="I167" s="231"/>
      <c r="J167" s="44"/>
      <c r="K167" s="44"/>
      <c r="L167" s="48"/>
      <c r="M167" s="232"/>
      <c r="N167" s="233"/>
      <c r="O167" s="88"/>
      <c r="P167" s="88"/>
      <c r="Q167" s="88"/>
      <c r="R167" s="88"/>
      <c r="S167" s="88"/>
      <c r="T167" s="89"/>
      <c r="U167" s="42"/>
      <c r="V167" s="42"/>
      <c r="W167" s="42"/>
      <c r="X167" s="42"/>
      <c r="Y167" s="42"/>
      <c r="Z167" s="42"/>
      <c r="AA167" s="42"/>
      <c r="AB167" s="42"/>
      <c r="AC167" s="42"/>
      <c r="AD167" s="42"/>
      <c r="AE167" s="42"/>
      <c r="AT167" s="20" t="s">
        <v>223</v>
      </c>
      <c r="AU167" s="20" t="s">
        <v>85</v>
      </c>
    </row>
    <row r="168" s="14" customFormat="1">
      <c r="A168" s="14"/>
      <c r="B168" s="245"/>
      <c r="C168" s="246"/>
      <c r="D168" s="236" t="s">
        <v>225</v>
      </c>
      <c r="E168" s="247" t="s">
        <v>32</v>
      </c>
      <c r="F168" s="248" t="s">
        <v>2361</v>
      </c>
      <c r="G168" s="246"/>
      <c r="H168" s="249">
        <v>10.359999999999999</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225</v>
      </c>
      <c r="AU168" s="255" t="s">
        <v>85</v>
      </c>
      <c r="AV168" s="14" t="s">
        <v>85</v>
      </c>
      <c r="AW168" s="14" t="s">
        <v>38</v>
      </c>
      <c r="AX168" s="14" t="s">
        <v>83</v>
      </c>
      <c r="AY168" s="255" t="s">
        <v>214</v>
      </c>
    </row>
    <row r="169" s="12" customFormat="1" ht="22.8" customHeight="1">
      <c r="A169" s="12"/>
      <c r="B169" s="200"/>
      <c r="C169" s="201"/>
      <c r="D169" s="202" t="s">
        <v>75</v>
      </c>
      <c r="E169" s="214" t="s">
        <v>803</v>
      </c>
      <c r="F169" s="214" t="s">
        <v>804</v>
      </c>
      <c r="G169" s="201"/>
      <c r="H169" s="201"/>
      <c r="I169" s="204"/>
      <c r="J169" s="215">
        <f>BK169</f>
        <v>0</v>
      </c>
      <c r="K169" s="201"/>
      <c r="L169" s="206"/>
      <c r="M169" s="207"/>
      <c r="N169" s="208"/>
      <c r="O169" s="208"/>
      <c r="P169" s="209">
        <f>SUM(P170:P179)</f>
        <v>0</v>
      </c>
      <c r="Q169" s="208"/>
      <c r="R169" s="209">
        <f>SUM(R170:R179)</f>
        <v>0.14193920000000002</v>
      </c>
      <c r="S169" s="208"/>
      <c r="T169" s="210">
        <f>SUM(T170:T179)</f>
        <v>0</v>
      </c>
      <c r="U169" s="12"/>
      <c r="V169" s="12"/>
      <c r="W169" s="12"/>
      <c r="X169" s="12"/>
      <c r="Y169" s="12"/>
      <c r="Z169" s="12"/>
      <c r="AA169" s="12"/>
      <c r="AB169" s="12"/>
      <c r="AC169" s="12"/>
      <c r="AD169" s="12"/>
      <c r="AE169" s="12"/>
      <c r="AR169" s="211" t="s">
        <v>85</v>
      </c>
      <c r="AT169" s="212" t="s">
        <v>75</v>
      </c>
      <c r="AU169" s="212" t="s">
        <v>83</v>
      </c>
      <c r="AY169" s="211" t="s">
        <v>214</v>
      </c>
      <c r="BK169" s="213">
        <f>SUM(BK170:BK179)</f>
        <v>0</v>
      </c>
    </row>
    <row r="170" s="2" customFormat="1" ht="24.15" customHeight="1">
      <c r="A170" s="42"/>
      <c r="B170" s="43"/>
      <c r="C170" s="216" t="s">
        <v>398</v>
      </c>
      <c r="D170" s="216" t="s">
        <v>217</v>
      </c>
      <c r="E170" s="217" t="s">
        <v>2362</v>
      </c>
      <c r="F170" s="218" t="s">
        <v>2363</v>
      </c>
      <c r="G170" s="219" t="s">
        <v>230</v>
      </c>
      <c r="H170" s="220">
        <v>354.84800000000001</v>
      </c>
      <c r="I170" s="221"/>
      <c r="J170" s="222">
        <f>ROUND(I170*H170,2)</f>
        <v>0</v>
      </c>
      <c r="K170" s="218" t="s">
        <v>221</v>
      </c>
      <c r="L170" s="48"/>
      <c r="M170" s="223" t="s">
        <v>32</v>
      </c>
      <c r="N170" s="224" t="s">
        <v>47</v>
      </c>
      <c r="O170" s="88"/>
      <c r="P170" s="225">
        <f>O170*H170</f>
        <v>0</v>
      </c>
      <c r="Q170" s="225">
        <v>0</v>
      </c>
      <c r="R170" s="225">
        <f>Q170*H170</f>
        <v>0</v>
      </c>
      <c r="S170" s="225">
        <v>0</v>
      </c>
      <c r="T170" s="226">
        <f>S170*H170</f>
        <v>0</v>
      </c>
      <c r="U170" s="42"/>
      <c r="V170" s="42"/>
      <c r="W170" s="42"/>
      <c r="X170" s="42"/>
      <c r="Y170" s="42"/>
      <c r="Z170" s="42"/>
      <c r="AA170" s="42"/>
      <c r="AB170" s="42"/>
      <c r="AC170" s="42"/>
      <c r="AD170" s="42"/>
      <c r="AE170" s="42"/>
      <c r="AR170" s="227" t="s">
        <v>334</v>
      </c>
      <c r="AT170" s="227" t="s">
        <v>217</v>
      </c>
      <c r="AU170" s="227" t="s">
        <v>85</v>
      </c>
      <c r="AY170" s="20" t="s">
        <v>214</v>
      </c>
      <c r="BE170" s="228">
        <f>IF(N170="základní",J170,0)</f>
        <v>0</v>
      </c>
      <c r="BF170" s="228">
        <f>IF(N170="snížená",J170,0)</f>
        <v>0</v>
      </c>
      <c r="BG170" s="228">
        <f>IF(N170="zákl. přenesená",J170,0)</f>
        <v>0</v>
      </c>
      <c r="BH170" s="228">
        <f>IF(N170="sníž. přenesená",J170,0)</f>
        <v>0</v>
      </c>
      <c r="BI170" s="228">
        <f>IF(N170="nulová",J170,0)</f>
        <v>0</v>
      </c>
      <c r="BJ170" s="20" t="s">
        <v>83</v>
      </c>
      <c r="BK170" s="228">
        <f>ROUND(I170*H170,2)</f>
        <v>0</v>
      </c>
      <c r="BL170" s="20" t="s">
        <v>334</v>
      </c>
      <c r="BM170" s="227" t="s">
        <v>2364</v>
      </c>
    </row>
    <row r="171" s="2" customFormat="1">
      <c r="A171" s="42"/>
      <c r="B171" s="43"/>
      <c r="C171" s="44"/>
      <c r="D171" s="229" t="s">
        <v>223</v>
      </c>
      <c r="E171" s="44"/>
      <c r="F171" s="230" t="s">
        <v>2365</v>
      </c>
      <c r="G171" s="44"/>
      <c r="H171" s="44"/>
      <c r="I171" s="231"/>
      <c r="J171" s="44"/>
      <c r="K171" s="44"/>
      <c r="L171" s="48"/>
      <c r="M171" s="232"/>
      <c r="N171" s="233"/>
      <c r="O171" s="88"/>
      <c r="P171" s="88"/>
      <c r="Q171" s="88"/>
      <c r="R171" s="88"/>
      <c r="S171" s="88"/>
      <c r="T171" s="89"/>
      <c r="U171" s="42"/>
      <c r="V171" s="42"/>
      <c r="W171" s="42"/>
      <c r="X171" s="42"/>
      <c r="Y171" s="42"/>
      <c r="Z171" s="42"/>
      <c r="AA171" s="42"/>
      <c r="AB171" s="42"/>
      <c r="AC171" s="42"/>
      <c r="AD171" s="42"/>
      <c r="AE171" s="42"/>
      <c r="AT171" s="20" t="s">
        <v>223</v>
      </c>
      <c r="AU171" s="20" t="s">
        <v>85</v>
      </c>
    </row>
    <row r="172" s="14" customFormat="1">
      <c r="A172" s="14"/>
      <c r="B172" s="245"/>
      <c r="C172" s="246"/>
      <c r="D172" s="236" t="s">
        <v>225</v>
      </c>
      <c r="E172" s="247" t="s">
        <v>32</v>
      </c>
      <c r="F172" s="248" t="s">
        <v>2366</v>
      </c>
      <c r="G172" s="246"/>
      <c r="H172" s="249">
        <v>354.84800000000001</v>
      </c>
      <c r="I172" s="250"/>
      <c r="J172" s="246"/>
      <c r="K172" s="246"/>
      <c r="L172" s="251"/>
      <c r="M172" s="252"/>
      <c r="N172" s="253"/>
      <c r="O172" s="253"/>
      <c r="P172" s="253"/>
      <c r="Q172" s="253"/>
      <c r="R172" s="253"/>
      <c r="S172" s="253"/>
      <c r="T172" s="254"/>
      <c r="U172" s="14"/>
      <c r="V172" s="14"/>
      <c r="W172" s="14"/>
      <c r="X172" s="14"/>
      <c r="Y172" s="14"/>
      <c r="Z172" s="14"/>
      <c r="AA172" s="14"/>
      <c r="AB172" s="14"/>
      <c r="AC172" s="14"/>
      <c r="AD172" s="14"/>
      <c r="AE172" s="14"/>
      <c r="AT172" s="255" t="s">
        <v>225</v>
      </c>
      <c r="AU172" s="255" t="s">
        <v>85</v>
      </c>
      <c r="AV172" s="14" t="s">
        <v>85</v>
      </c>
      <c r="AW172" s="14" t="s">
        <v>38</v>
      </c>
      <c r="AX172" s="14" t="s">
        <v>83</v>
      </c>
      <c r="AY172" s="255" t="s">
        <v>214</v>
      </c>
    </row>
    <row r="173" s="2" customFormat="1" ht="24.15" customHeight="1">
      <c r="A173" s="42"/>
      <c r="B173" s="43"/>
      <c r="C173" s="216" t="s">
        <v>406</v>
      </c>
      <c r="D173" s="216" t="s">
        <v>217</v>
      </c>
      <c r="E173" s="217" t="s">
        <v>2367</v>
      </c>
      <c r="F173" s="218" t="s">
        <v>2368</v>
      </c>
      <c r="G173" s="219" t="s">
        <v>230</v>
      </c>
      <c r="H173" s="220">
        <v>354.84800000000001</v>
      </c>
      <c r="I173" s="221"/>
      <c r="J173" s="222">
        <f>ROUND(I173*H173,2)</f>
        <v>0</v>
      </c>
      <c r="K173" s="218" t="s">
        <v>221</v>
      </c>
      <c r="L173" s="48"/>
      <c r="M173" s="223" t="s">
        <v>32</v>
      </c>
      <c r="N173" s="224" t="s">
        <v>47</v>
      </c>
      <c r="O173" s="88"/>
      <c r="P173" s="225">
        <f>O173*H173</f>
        <v>0</v>
      </c>
      <c r="Q173" s="225">
        <v>0.00020000000000000001</v>
      </c>
      <c r="R173" s="225">
        <f>Q173*H173</f>
        <v>0.070969600000000008</v>
      </c>
      <c r="S173" s="225">
        <v>0</v>
      </c>
      <c r="T173" s="226">
        <f>S173*H173</f>
        <v>0</v>
      </c>
      <c r="U173" s="42"/>
      <c r="V173" s="42"/>
      <c r="W173" s="42"/>
      <c r="X173" s="42"/>
      <c r="Y173" s="42"/>
      <c r="Z173" s="42"/>
      <c r="AA173" s="42"/>
      <c r="AB173" s="42"/>
      <c r="AC173" s="42"/>
      <c r="AD173" s="42"/>
      <c r="AE173" s="42"/>
      <c r="AR173" s="227" t="s">
        <v>215</v>
      </c>
      <c r="AT173" s="227" t="s">
        <v>217</v>
      </c>
      <c r="AU173" s="227" t="s">
        <v>85</v>
      </c>
      <c r="AY173" s="20" t="s">
        <v>214</v>
      </c>
      <c r="BE173" s="228">
        <f>IF(N173="základní",J173,0)</f>
        <v>0</v>
      </c>
      <c r="BF173" s="228">
        <f>IF(N173="snížená",J173,0)</f>
        <v>0</v>
      </c>
      <c r="BG173" s="228">
        <f>IF(N173="zákl. přenesená",J173,0)</f>
        <v>0</v>
      </c>
      <c r="BH173" s="228">
        <f>IF(N173="sníž. přenesená",J173,0)</f>
        <v>0</v>
      </c>
      <c r="BI173" s="228">
        <f>IF(N173="nulová",J173,0)</f>
        <v>0</v>
      </c>
      <c r="BJ173" s="20" t="s">
        <v>83</v>
      </c>
      <c r="BK173" s="228">
        <f>ROUND(I173*H173,2)</f>
        <v>0</v>
      </c>
      <c r="BL173" s="20" t="s">
        <v>215</v>
      </c>
      <c r="BM173" s="227" t="s">
        <v>2369</v>
      </c>
    </row>
    <row r="174" s="2" customFormat="1">
      <c r="A174" s="42"/>
      <c r="B174" s="43"/>
      <c r="C174" s="44"/>
      <c r="D174" s="229" t="s">
        <v>223</v>
      </c>
      <c r="E174" s="44"/>
      <c r="F174" s="230" t="s">
        <v>2370</v>
      </c>
      <c r="G174" s="44"/>
      <c r="H174" s="44"/>
      <c r="I174" s="231"/>
      <c r="J174" s="44"/>
      <c r="K174" s="44"/>
      <c r="L174" s="48"/>
      <c r="M174" s="232"/>
      <c r="N174" s="233"/>
      <c r="O174" s="88"/>
      <c r="P174" s="88"/>
      <c r="Q174" s="88"/>
      <c r="R174" s="88"/>
      <c r="S174" s="88"/>
      <c r="T174" s="89"/>
      <c r="U174" s="42"/>
      <c r="V174" s="42"/>
      <c r="W174" s="42"/>
      <c r="X174" s="42"/>
      <c r="Y174" s="42"/>
      <c r="Z174" s="42"/>
      <c r="AA174" s="42"/>
      <c r="AB174" s="42"/>
      <c r="AC174" s="42"/>
      <c r="AD174" s="42"/>
      <c r="AE174" s="42"/>
      <c r="AT174" s="20" t="s">
        <v>223</v>
      </c>
      <c r="AU174" s="20" t="s">
        <v>85</v>
      </c>
    </row>
    <row r="175" s="2" customFormat="1">
      <c r="A175" s="42"/>
      <c r="B175" s="43"/>
      <c r="C175" s="44"/>
      <c r="D175" s="236" t="s">
        <v>283</v>
      </c>
      <c r="E175" s="44"/>
      <c r="F175" s="267" t="s">
        <v>2371</v>
      </c>
      <c r="G175" s="44"/>
      <c r="H175" s="44"/>
      <c r="I175" s="231"/>
      <c r="J175" s="44"/>
      <c r="K175" s="44"/>
      <c r="L175" s="48"/>
      <c r="M175" s="232"/>
      <c r="N175" s="233"/>
      <c r="O175" s="88"/>
      <c r="P175" s="88"/>
      <c r="Q175" s="88"/>
      <c r="R175" s="88"/>
      <c r="S175" s="88"/>
      <c r="T175" s="89"/>
      <c r="U175" s="42"/>
      <c r="V175" s="42"/>
      <c r="W175" s="42"/>
      <c r="X175" s="42"/>
      <c r="Y175" s="42"/>
      <c r="Z175" s="42"/>
      <c r="AA175" s="42"/>
      <c r="AB175" s="42"/>
      <c r="AC175" s="42"/>
      <c r="AD175" s="42"/>
      <c r="AE175" s="42"/>
      <c r="AT175" s="20" t="s">
        <v>283</v>
      </c>
      <c r="AU175" s="20" t="s">
        <v>85</v>
      </c>
    </row>
    <row r="176" s="14" customFormat="1">
      <c r="A176" s="14"/>
      <c r="B176" s="245"/>
      <c r="C176" s="246"/>
      <c r="D176" s="236" t="s">
        <v>225</v>
      </c>
      <c r="E176" s="247" t="s">
        <v>32</v>
      </c>
      <c r="F176" s="248" t="s">
        <v>2283</v>
      </c>
      <c r="G176" s="246"/>
      <c r="H176" s="249">
        <v>354.84800000000001</v>
      </c>
      <c r="I176" s="250"/>
      <c r="J176" s="246"/>
      <c r="K176" s="246"/>
      <c r="L176" s="251"/>
      <c r="M176" s="252"/>
      <c r="N176" s="253"/>
      <c r="O176" s="253"/>
      <c r="P176" s="253"/>
      <c r="Q176" s="253"/>
      <c r="R176" s="253"/>
      <c r="S176" s="253"/>
      <c r="T176" s="254"/>
      <c r="U176" s="14"/>
      <c r="V176" s="14"/>
      <c r="W176" s="14"/>
      <c r="X176" s="14"/>
      <c r="Y176" s="14"/>
      <c r="Z176" s="14"/>
      <c r="AA176" s="14"/>
      <c r="AB176" s="14"/>
      <c r="AC176" s="14"/>
      <c r="AD176" s="14"/>
      <c r="AE176" s="14"/>
      <c r="AT176" s="255" t="s">
        <v>225</v>
      </c>
      <c r="AU176" s="255" t="s">
        <v>85</v>
      </c>
      <c r="AV176" s="14" t="s">
        <v>85</v>
      </c>
      <c r="AW176" s="14" t="s">
        <v>38</v>
      </c>
      <c r="AX176" s="14" t="s">
        <v>83</v>
      </c>
      <c r="AY176" s="255" t="s">
        <v>214</v>
      </c>
    </row>
    <row r="177" s="2" customFormat="1" ht="16.5" customHeight="1">
      <c r="A177" s="42"/>
      <c r="B177" s="43"/>
      <c r="C177" s="216" t="s">
        <v>410</v>
      </c>
      <c r="D177" s="216" t="s">
        <v>217</v>
      </c>
      <c r="E177" s="217" t="s">
        <v>2372</v>
      </c>
      <c r="F177" s="218" t="s">
        <v>2373</v>
      </c>
      <c r="G177" s="219" t="s">
        <v>230</v>
      </c>
      <c r="H177" s="220">
        <v>354.84800000000001</v>
      </c>
      <c r="I177" s="221"/>
      <c r="J177" s="222">
        <f>ROUND(I177*H177,2)</f>
        <v>0</v>
      </c>
      <c r="K177" s="218" t="s">
        <v>32</v>
      </c>
      <c r="L177" s="48"/>
      <c r="M177" s="223" t="s">
        <v>32</v>
      </c>
      <c r="N177" s="224" t="s">
        <v>47</v>
      </c>
      <c r="O177" s="88"/>
      <c r="P177" s="225">
        <f>O177*H177</f>
        <v>0</v>
      </c>
      <c r="Q177" s="225">
        <v>0.00020000000000000001</v>
      </c>
      <c r="R177" s="225">
        <f>Q177*H177</f>
        <v>0.070969600000000008</v>
      </c>
      <c r="S177" s="225">
        <v>0</v>
      </c>
      <c r="T177" s="226">
        <f>S177*H177</f>
        <v>0</v>
      </c>
      <c r="U177" s="42"/>
      <c r="V177" s="42"/>
      <c r="W177" s="42"/>
      <c r="X177" s="42"/>
      <c r="Y177" s="42"/>
      <c r="Z177" s="42"/>
      <c r="AA177" s="42"/>
      <c r="AB177" s="42"/>
      <c r="AC177" s="42"/>
      <c r="AD177" s="42"/>
      <c r="AE177" s="42"/>
      <c r="AR177" s="227" t="s">
        <v>215</v>
      </c>
      <c r="AT177" s="227" t="s">
        <v>217</v>
      </c>
      <c r="AU177" s="227" t="s">
        <v>85</v>
      </c>
      <c r="AY177" s="20" t="s">
        <v>214</v>
      </c>
      <c r="BE177" s="228">
        <f>IF(N177="základní",J177,0)</f>
        <v>0</v>
      </c>
      <c r="BF177" s="228">
        <f>IF(N177="snížená",J177,0)</f>
        <v>0</v>
      </c>
      <c r="BG177" s="228">
        <f>IF(N177="zákl. přenesená",J177,0)</f>
        <v>0</v>
      </c>
      <c r="BH177" s="228">
        <f>IF(N177="sníž. přenesená",J177,0)</f>
        <v>0</v>
      </c>
      <c r="BI177" s="228">
        <f>IF(N177="nulová",J177,0)</f>
        <v>0</v>
      </c>
      <c r="BJ177" s="20" t="s">
        <v>83</v>
      </c>
      <c r="BK177" s="228">
        <f>ROUND(I177*H177,2)</f>
        <v>0</v>
      </c>
      <c r="BL177" s="20" t="s">
        <v>215</v>
      </c>
      <c r="BM177" s="227" t="s">
        <v>2374</v>
      </c>
    </row>
    <row r="178" s="2" customFormat="1">
      <c r="A178" s="42"/>
      <c r="B178" s="43"/>
      <c r="C178" s="44"/>
      <c r="D178" s="236" t="s">
        <v>283</v>
      </c>
      <c r="E178" s="44"/>
      <c r="F178" s="267" t="s">
        <v>2375</v>
      </c>
      <c r="G178" s="44"/>
      <c r="H178" s="44"/>
      <c r="I178" s="231"/>
      <c r="J178" s="44"/>
      <c r="K178" s="44"/>
      <c r="L178" s="48"/>
      <c r="M178" s="232"/>
      <c r="N178" s="233"/>
      <c r="O178" s="88"/>
      <c r="P178" s="88"/>
      <c r="Q178" s="88"/>
      <c r="R178" s="88"/>
      <c r="S178" s="88"/>
      <c r="T178" s="89"/>
      <c r="U178" s="42"/>
      <c r="V178" s="42"/>
      <c r="W178" s="42"/>
      <c r="X178" s="42"/>
      <c r="Y178" s="42"/>
      <c r="Z178" s="42"/>
      <c r="AA178" s="42"/>
      <c r="AB178" s="42"/>
      <c r="AC178" s="42"/>
      <c r="AD178" s="42"/>
      <c r="AE178" s="42"/>
      <c r="AT178" s="20" t="s">
        <v>283</v>
      </c>
      <c r="AU178" s="20" t="s">
        <v>85</v>
      </c>
    </row>
    <row r="179" s="14" customFormat="1">
      <c r="A179" s="14"/>
      <c r="B179" s="245"/>
      <c r="C179" s="246"/>
      <c r="D179" s="236" t="s">
        <v>225</v>
      </c>
      <c r="E179" s="247" t="s">
        <v>32</v>
      </c>
      <c r="F179" s="248" t="s">
        <v>2283</v>
      </c>
      <c r="G179" s="246"/>
      <c r="H179" s="249">
        <v>354.84800000000001</v>
      </c>
      <c r="I179" s="250"/>
      <c r="J179" s="246"/>
      <c r="K179" s="246"/>
      <c r="L179" s="251"/>
      <c r="M179" s="252"/>
      <c r="N179" s="253"/>
      <c r="O179" s="253"/>
      <c r="P179" s="253"/>
      <c r="Q179" s="253"/>
      <c r="R179" s="253"/>
      <c r="S179" s="253"/>
      <c r="T179" s="254"/>
      <c r="U179" s="14"/>
      <c r="V179" s="14"/>
      <c r="W179" s="14"/>
      <c r="X179" s="14"/>
      <c r="Y179" s="14"/>
      <c r="Z179" s="14"/>
      <c r="AA179" s="14"/>
      <c r="AB179" s="14"/>
      <c r="AC179" s="14"/>
      <c r="AD179" s="14"/>
      <c r="AE179" s="14"/>
      <c r="AT179" s="255" t="s">
        <v>225</v>
      </c>
      <c r="AU179" s="255" t="s">
        <v>85</v>
      </c>
      <c r="AV179" s="14" t="s">
        <v>85</v>
      </c>
      <c r="AW179" s="14" t="s">
        <v>38</v>
      </c>
      <c r="AX179" s="14" t="s">
        <v>83</v>
      </c>
      <c r="AY179" s="255" t="s">
        <v>214</v>
      </c>
    </row>
    <row r="180" s="12" customFormat="1" ht="25.92" customHeight="1">
      <c r="A180" s="12"/>
      <c r="B180" s="200"/>
      <c r="C180" s="201"/>
      <c r="D180" s="202" t="s">
        <v>75</v>
      </c>
      <c r="E180" s="203" t="s">
        <v>852</v>
      </c>
      <c r="F180" s="203" t="s">
        <v>853</v>
      </c>
      <c r="G180" s="201"/>
      <c r="H180" s="201"/>
      <c r="I180" s="204"/>
      <c r="J180" s="205">
        <f>BK180</f>
        <v>0</v>
      </c>
      <c r="K180" s="201"/>
      <c r="L180" s="206"/>
      <c r="M180" s="207"/>
      <c r="N180" s="208"/>
      <c r="O180" s="208"/>
      <c r="P180" s="209">
        <f>SUM(P181:P183)</f>
        <v>0</v>
      </c>
      <c r="Q180" s="208"/>
      <c r="R180" s="209">
        <f>SUM(R181:R183)</f>
        <v>0</v>
      </c>
      <c r="S180" s="208"/>
      <c r="T180" s="210">
        <f>SUM(T181:T183)</f>
        <v>0</v>
      </c>
      <c r="U180" s="12"/>
      <c r="V180" s="12"/>
      <c r="W180" s="12"/>
      <c r="X180" s="12"/>
      <c r="Y180" s="12"/>
      <c r="Z180" s="12"/>
      <c r="AA180" s="12"/>
      <c r="AB180" s="12"/>
      <c r="AC180" s="12"/>
      <c r="AD180" s="12"/>
      <c r="AE180" s="12"/>
      <c r="AR180" s="211" t="s">
        <v>215</v>
      </c>
      <c r="AT180" s="212" t="s">
        <v>75</v>
      </c>
      <c r="AU180" s="212" t="s">
        <v>76</v>
      </c>
      <c r="AY180" s="211" t="s">
        <v>214</v>
      </c>
      <c r="BK180" s="213">
        <f>SUM(BK181:BK183)</f>
        <v>0</v>
      </c>
    </row>
    <row r="181" s="2" customFormat="1" ht="24.15" customHeight="1">
      <c r="A181" s="42"/>
      <c r="B181" s="43"/>
      <c r="C181" s="216" t="s">
        <v>417</v>
      </c>
      <c r="D181" s="216" t="s">
        <v>217</v>
      </c>
      <c r="E181" s="217" t="s">
        <v>855</v>
      </c>
      <c r="F181" s="218" t="s">
        <v>856</v>
      </c>
      <c r="G181" s="219" t="s">
        <v>857</v>
      </c>
      <c r="H181" s="220">
        <v>459</v>
      </c>
      <c r="I181" s="221"/>
      <c r="J181" s="222">
        <f>ROUND(I181*H181,2)</f>
        <v>0</v>
      </c>
      <c r="K181" s="218" t="s">
        <v>221</v>
      </c>
      <c r="L181" s="48"/>
      <c r="M181" s="223" t="s">
        <v>32</v>
      </c>
      <c r="N181" s="224" t="s">
        <v>47</v>
      </c>
      <c r="O181" s="88"/>
      <c r="P181" s="225">
        <f>O181*H181</f>
        <v>0</v>
      </c>
      <c r="Q181" s="225">
        <v>0</v>
      </c>
      <c r="R181" s="225">
        <f>Q181*H181</f>
        <v>0</v>
      </c>
      <c r="S181" s="225">
        <v>0</v>
      </c>
      <c r="T181" s="226">
        <f>S181*H181</f>
        <v>0</v>
      </c>
      <c r="U181" s="42"/>
      <c r="V181" s="42"/>
      <c r="W181" s="42"/>
      <c r="X181" s="42"/>
      <c r="Y181" s="42"/>
      <c r="Z181" s="42"/>
      <c r="AA181" s="42"/>
      <c r="AB181" s="42"/>
      <c r="AC181" s="42"/>
      <c r="AD181" s="42"/>
      <c r="AE181" s="42"/>
      <c r="AR181" s="227" t="s">
        <v>858</v>
      </c>
      <c r="AT181" s="227" t="s">
        <v>217</v>
      </c>
      <c r="AU181" s="227" t="s">
        <v>83</v>
      </c>
      <c r="AY181" s="20" t="s">
        <v>214</v>
      </c>
      <c r="BE181" s="228">
        <f>IF(N181="základní",J181,0)</f>
        <v>0</v>
      </c>
      <c r="BF181" s="228">
        <f>IF(N181="snížená",J181,0)</f>
        <v>0</v>
      </c>
      <c r="BG181" s="228">
        <f>IF(N181="zákl. přenesená",J181,0)</f>
        <v>0</v>
      </c>
      <c r="BH181" s="228">
        <f>IF(N181="sníž. přenesená",J181,0)</f>
        <v>0</v>
      </c>
      <c r="BI181" s="228">
        <f>IF(N181="nulová",J181,0)</f>
        <v>0</v>
      </c>
      <c r="BJ181" s="20" t="s">
        <v>83</v>
      </c>
      <c r="BK181" s="228">
        <f>ROUND(I181*H181,2)</f>
        <v>0</v>
      </c>
      <c r="BL181" s="20" t="s">
        <v>858</v>
      </c>
      <c r="BM181" s="227" t="s">
        <v>2376</v>
      </c>
    </row>
    <row r="182" s="2" customFormat="1">
      <c r="A182" s="42"/>
      <c r="B182" s="43"/>
      <c r="C182" s="44"/>
      <c r="D182" s="229" t="s">
        <v>223</v>
      </c>
      <c r="E182" s="44"/>
      <c r="F182" s="230" t="s">
        <v>860</v>
      </c>
      <c r="G182" s="44"/>
      <c r="H182" s="44"/>
      <c r="I182" s="231"/>
      <c r="J182" s="44"/>
      <c r="K182" s="44"/>
      <c r="L182" s="48"/>
      <c r="M182" s="232"/>
      <c r="N182" s="233"/>
      <c r="O182" s="88"/>
      <c r="P182" s="88"/>
      <c r="Q182" s="88"/>
      <c r="R182" s="88"/>
      <c r="S182" s="88"/>
      <c r="T182" s="89"/>
      <c r="U182" s="42"/>
      <c r="V182" s="42"/>
      <c r="W182" s="42"/>
      <c r="X182" s="42"/>
      <c r="Y182" s="42"/>
      <c r="Z182" s="42"/>
      <c r="AA182" s="42"/>
      <c r="AB182" s="42"/>
      <c r="AC182" s="42"/>
      <c r="AD182" s="42"/>
      <c r="AE182" s="42"/>
      <c r="AT182" s="20" t="s">
        <v>223</v>
      </c>
      <c r="AU182" s="20" t="s">
        <v>83</v>
      </c>
    </row>
    <row r="183" s="14" customFormat="1">
      <c r="A183" s="14"/>
      <c r="B183" s="245"/>
      <c r="C183" s="246"/>
      <c r="D183" s="236" t="s">
        <v>225</v>
      </c>
      <c r="E183" s="247" t="s">
        <v>32</v>
      </c>
      <c r="F183" s="248" t="s">
        <v>2377</v>
      </c>
      <c r="G183" s="246"/>
      <c r="H183" s="249">
        <v>459</v>
      </c>
      <c r="I183" s="250"/>
      <c r="J183" s="246"/>
      <c r="K183" s="246"/>
      <c r="L183" s="251"/>
      <c r="M183" s="289"/>
      <c r="N183" s="290"/>
      <c r="O183" s="290"/>
      <c r="P183" s="290"/>
      <c r="Q183" s="290"/>
      <c r="R183" s="290"/>
      <c r="S183" s="290"/>
      <c r="T183" s="291"/>
      <c r="U183" s="14"/>
      <c r="V183" s="14"/>
      <c r="W183" s="14"/>
      <c r="X183" s="14"/>
      <c r="Y183" s="14"/>
      <c r="Z183" s="14"/>
      <c r="AA183" s="14"/>
      <c r="AB183" s="14"/>
      <c r="AC183" s="14"/>
      <c r="AD183" s="14"/>
      <c r="AE183" s="14"/>
      <c r="AT183" s="255" t="s">
        <v>225</v>
      </c>
      <c r="AU183" s="255" t="s">
        <v>83</v>
      </c>
      <c r="AV183" s="14" t="s">
        <v>85</v>
      </c>
      <c r="AW183" s="14" t="s">
        <v>38</v>
      </c>
      <c r="AX183" s="14" t="s">
        <v>83</v>
      </c>
      <c r="AY183" s="255" t="s">
        <v>214</v>
      </c>
    </row>
    <row r="184" s="2" customFormat="1" ht="6.96" customHeight="1">
      <c r="A184" s="42"/>
      <c r="B184" s="63"/>
      <c r="C184" s="64"/>
      <c r="D184" s="64"/>
      <c r="E184" s="64"/>
      <c r="F184" s="64"/>
      <c r="G184" s="64"/>
      <c r="H184" s="64"/>
      <c r="I184" s="64"/>
      <c r="J184" s="64"/>
      <c r="K184" s="64"/>
      <c r="L184" s="48"/>
      <c r="M184" s="42"/>
      <c r="O184" s="42"/>
      <c r="P184" s="42"/>
      <c r="Q184" s="42"/>
      <c r="R184" s="42"/>
      <c r="S184" s="42"/>
      <c r="T184" s="42"/>
      <c r="U184" s="42"/>
      <c r="V184" s="42"/>
      <c r="W184" s="42"/>
      <c r="X184" s="42"/>
      <c r="Y184" s="42"/>
      <c r="Z184" s="42"/>
      <c r="AA184" s="42"/>
      <c r="AB184" s="42"/>
      <c r="AC184" s="42"/>
      <c r="AD184" s="42"/>
      <c r="AE184" s="42"/>
    </row>
  </sheetData>
  <sheetProtection sheet="1" autoFilter="0" formatColumns="0" formatRows="0" objects="1" scenarios="1" spinCount="100000" saltValue="4Xkol0UZOqKZDWrSLMemyLp6/DKo1QHAb/u/c7Ap5hJvGYYooR7FXWdBm4KErlt3cj56zqZx1A68hc0FrDKH9Q==" hashValue="51r2zLsBP11jFLhsL4wn0WbINdzXUlokOOCRCY43gusmG3AzRpBOzOcg3O/9uVb496yo4s+GpiTepjxfEwkYPQ==" algorithmName="SHA-512" password="CC35"/>
  <autoFilter ref="C96:K183"/>
  <mergeCells count="12">
    <mergeCell ref="E7:H7"/>
    <mergeCell ref="E9:H9"/>
    <mergeCell ref="E11:H11"/>
    <mergeCell ref="E20:H20"/>
    <mergeCell ref="E29:H29"/>
    <mergeCell ref="E50:H50"/>
    <mergeCell ref="E52:H52"/>
    <mergeCell ref="E54:H54"/>
    <mergeCell ref="E85:H85"/>
    <mergeCell ref="E87:H87"/>
    <mergeCell ref="E89:H89"/>
    <mergeCell ref="L2:V2"/>
  </mergeCells>
  <hyperlinks>
    <hyperlink ref="F101" r:id="rId1" display="https://podminky.urs.cz/item/CS_URS_2024_02/319202124"/>
    <hyperlink ref="F104" r:id="rId2" display="https://podminky.urs.cz/item/CS_URS_2024_02/319202125"/>
    <hyperlink ref="F108" r:id="rId3" display="https://podminky.urs.cz/item/CS_URS_2024_02/612142001"/>
    <hyperlink ref="F110" r:id="rId4" display="https://podminky.urs.cz/item/CS_URS_2024_02/612231033"/>
    <hyperlink ref="F115" r:id="rId5" display="https://podminky.urs.cz/item/CS_URS_2024_02/612311131"/>
    <hyperlink ref="F119" r:id="rId6" display="https://podminky.urs.cz/item/CS_URS_2024_02/619991001"/>
    <hyperlink ref="F121" r:id="rId7" display="https://podminky.urs.cz/item/CS_URS_2024_02/629991011"/>
    <hyperlink ref="F124" r:id="rId8" display="https://podminky.urs.cz/item/CS_URS_2024_02/952901102"/>
    <hyperlink ref="F126" r:id="rId9" display="https://podminky.urs.cz/item/CS_URS_2024_02/952901121"/>
    <hyperlink ref="F129" r:id="rId10" display="https://podminky.urs.cz/item/CS_URS_2024_02/952902031"/>
    <hyperlink ref="F131" r:id="rId11" display="https://podminky.urs.cz/item/CS_URS_2024_02/978021191"/>
    <hyperlink ref="F134" r:id="rId12" display="https://podminky.urs.cz/item/CS_URS_2024_02/978023411"/>
    <hyperlink ref="F137" r:id="rId13" display="https://podminky.urs.cz/item/CS_URS_2024_02/997013111"/>
    <hyperlink ref="F139" r:id="rId14" display="https://podminky.urs.cz/item/CS_URS_2024_02/997013501"/>
    <hyperlink ref="F141" r:id="rId15" display="https://podminky.urs.cz/item/CS_URS_2024_02/997013509"/>
    <hyperlink ref="F144" r:id="rId16" display="https://podminky.urs.cz/item/CS_URS_2024_02/997013863"/>
    <hyperlink ref="F147" r:id="rId17" display="https://podminky.urs.cz/item/CS_URS_2024_02/998011003"/>
    <hyperlink ref="F154" r:id="rId18" display="https://podminky.urs.cz/item/CS_URS_2024_02/711113127"/>
    <hyperlink ref="F157" r:id="rId19" display="https://podminky.urs.cz/item/CS_URS_2024_02/998711103"/>
    <hyperlink ref="F160" r:id="rId20" display="https://podminky.urs.cz/item/CS_URS_2024_02/771473111"/>
    <hyperlink ref="F164" r:id="rId21" display="https://podminky.urs.cz/item/CS_URS_2024_02/998771101"/>
    <hyperlink ref="F167" r:id="rId22" display="https://podminky.urs.cz/item/CS_URS_2024_02/781473810"/>
    <hyperlink ref="F171" r:id="rId23" display="https://podminky.urs.cz/item/CS_URS_2024_02/783801403"/>
    <hyperlink ref="F174" r:id="rId24" display="https://podminky.urs.cz/item/CS_URS_2024_02/783826615"/>
    <hyperlink ref="F182" r:id="rId25" display="https://podminky.urs.cz/item/CS_URS_2024_02/HZS1292"/>
  </hyperlinks>
  <pageMargins left="0.39375" right="0.39375" top="0.39375" bottom="0.39375" header="0" footer="0"/>
  <pageSetup paperSize="9" orientation="portrait" blackAndWhite="1" fitToHeight="100"/>
  <headerFooter>
    <oddFooter>&amp;CStrana &amp;P z &amp;N</oddFooter>
  </headerFooter>
  <drawing r:id="rId26"/>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108</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2378</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ROUND(J93,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ROUND((SUM(BE93:BE183)),  2)</f>
        <v>0</v>
      </c>
      <c r="G35" s="42"/>
      <c r="H35" s="42"/>
      <c r="I35" s="161">
        <v>0.20999999999999999</v>
      </c>
      <c r="J35" s="160">
        <f>ROUND(((SUM(BE93:BE183))*I35),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ROUND((SUM(BF93:BF183)),  2)</f>
        <v>0</v>
      </c>
      <c r="G36" s="42"/>
      <c r="H36" s="42"/>
      <c r="I36" s="161">
        <v>0.12</v>
      </c>
      <c r="J36" s="160">
        <f>ROUND(((SUM(BF93:BF183))*I36),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ROUND((SUM(BG93:BG183)),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ROUND((SUM(BH93:BH183)),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ROUND((SUM(BI93:BI183)),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01.07 - Výměna dveří na chodbách 1.-4.NP</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J93</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J94</f>
        <v>0</v>
      </c>
      <c r="K64" s="179"/>
      <c r="L64" s="183"/>
      <c r="S64" s="9"/>
      <c r="T64" s="9"/>
      <c r="U64" s="9"/>
      <c r="V64" s="9"/>
      <c r="W64" s="9"/>
      <c r="X64" s="9"/>
      <c r="Y64" s="9"/>
      <c r="Z64" s="9"/>
      <c r="AA64" s="9"/>
      <c r="AB64" s="9"/>
      <c r="AC64" s="9"/>
      <c r="AD64" s="9"/>
      <c r="AE64" s="9"/>
    </row>
    <row r="65" s="10" customFormat="1" ht="19.92" customHeight="1">
      <c r="A65" s="10"/>
      <c r="B65" s="184"/>
      <c r="C65" s="129"/>
      <c r="D65" s="185" t="s">
        <v>2262</v>
      </c>
      <c r="E65" s="186"/>
      <c r="F65" s="186"/>
      <c r="G65" s="186"/>
      <c r="H65" s="186"/>
      <c r="I65" s="186"/>
      <c r="J65" s="187">
        <f>J95</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181</v>
      </c>
      <c r="E66" s="186"/>
      <c r="F66" s="186"/>
      <c r="G66" s="186"/>
      <c r="H66" s="186"/>
      <c r="I66" s="186"/>
      <c r="J66" s="187">
        <f>J112</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182</v>
      </c>
      <c r="E67" s="186"/>
      <c r="F67" s="186"/>
      <c r="G67" s="186"/>
      <c r="H67" s="186"/>
      <c r="I67" s="186"/>
      <c r="J67" s="187">
        <f>J123</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183</v>
      </c>
      <c r="E68" s="186"/>
      <c r="F68" s="186"/>
      <c r="G68" s="186"/>
      <c r="H68" s="186"/>
      <c r="I68" s="186"/>
      <c r="J68" s="187">
        <f>J144</f>
        <v>0</v>
      </c>
      <c r="K68" s="129"/>
      <c r="L68" s="188"/>
      <c r="S68" s="10"/>
      <c r="T68" s="10"/>
      <c r="U68" s="10"/>
      <c r="V68" s="10"/>
      <c r="W68" s="10"/>
      <c r="X68" s="10"/>
      <c r="Y68" s="10"/>
      <c r="Z68" s="10"/>
      <c r="AA68" s="10"/>
      <c r="AB68" s="10"/>
      <c r="AC68" s="10"/>
      <c r="AD68" s="10"/>
      <c r="AE68" s="10"/>
    </row>
    <row r="69" s="10" customFormat="1" ht="19.92" customHeight="1">
      <c r="A69" s="10"/>
      <c r="B69" s="184"/>
      <c r="C69" s="129"/>
      <c r="D69" s="185" t="s">
        <v>184</v>
      </c>
      <c r="E69" s="186"/>
      <c r="F69" s="186"/>
      <c r="G69" s="186"/>
      <c r="H69" s="186"/>
      <c r="I69" s="186"/>
      <c r="J69" s="187">
        <f>J154</f>
        <v>0</v>
      </c>
      <c r="K69" s="129"/>
      <c r="L69" s="188"/>
      <c r="S69" s="10"/>
      <c r="T69" s="10"/>
      <c r="U69" s="10"/>
      <c r="V69" s="10"/>
      <c r="W69" s="10"/>
      <c r="X69" s="10"/>
      <c r="Y69" s="10"/>
      <c r="Z69" s="10"/>
      <c r="AA69" s="10"/>
      <c r="AB69" s="10"/>
      <c r="AC69" s="10"/>
      <c r="AD69" s="10"/>
      <c r="AE69" s="10"/>
    </row>
    <row r="70" s="9" customFormat="1" ht="24.96" customHeight="1">
      <c r="A70" s="9"/>
      <c r="B70" s="178"/>
      <c r="C70" s="179"/>
      <c r="D70" s="180" t="s">
        <v>185</v>
      </c>
      <c r="E70" s="181"/>
      <c r="F70" s="181"/>
      <c r="G70" s="181"/>
      <c r="H70" s="181"/>
      <c r="I70" s="181"/>
      <c r="J70" s="182">
        <f>J157</f>
        <v>0</v>
      </c>
      <c r="K70" s="179"/>
      <c r="L70" s="183"/>
      <c r="S70" s="9"/>
      <c r="T70" s="9"/>
      <c r="U70" s="9"/>
      <c r="V70" s="9"/>
      <c r="W70" s="9"/>
      <c r="X70" s="9"/>
      <c r="Y70" s="9"/>
      <c r="Z70" s="9"/>
      <c r="AA70" s="9"/>
      <c r="AB70" s="9"/>
      <c r="AC70" s="9"/>
      <c r="AD70" s="9"/>
      <c r="AE70" s="9"/>
    </row>
    <row r="71" s="10" customFormat="1" ht="19.92" customHeight="1">
      <c r="A71" s="10"/>
      <c r="B71" s="184"/>
      <c r="C71" s="129"/>
      <c r="D71" s="185" t="s">
        <v>190</v>
      </c>
      <c r="E71" s="186"/>
      <c r="F71" s="186"/>
      <c r="G71" s="186"/>
      <c r="H71" s="186"/>
      <c r="I71" s="186"/>
      <c r="J71" s="187">
        <f>J158</f>
        <v>0</v>
      </c>
      <c r="K71" s="129"/>
      <c r="L71" s="188"/>
      <c r="S71" s="10"/>
      <c r="T71" s="10"/>
      <c r="U71" s="10"/>
      <c r="V71" s="10"/>
      <c r="W71" s="10"/>
      <c r="X71" s="10"/>
      <c r="Y71" s="10"/>
      <c r="Z71" s="10"/>
      <c r="AA71" s="10"/>
      <c r="AB71" s="10"/>
      <c r="AC71" s="10"/>
      <c r="AD71" s="10"/>
      <c r="AE71" s="10"/>
    </row>
    <row r="72" s="2" customFormat="1" ht="21.84" customHeight="1">
      <c r="A72" s="42"/>
      <c r="B72" s="43"/>
      <c r="C72" s="44"/>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63"/>
      <c r="C73" s="64"/>
      <c r="D73" s="64"/>
      <c r="E73" s="64"/>
      <c r="F73" s="64"/>
      <c r="G73" s="64"/>
      <c r="H73" s="64"/>
      <c r="I73" s="64"/>
      <c r="J73" s="64"/>
      <c r="K73" s="64"/>
      <c r="L73" s="148"/>
      <c r="S73" s="42"/>
      <c r="T73" s="42"/>
      <c r="U73" s="42"/>
      <c r="V73" s="42"/>
      <c r="W73" s="42"/>
      <c r="X73" s="42"/>
      <c r="Y73" s="42"/>
      <c r="Z73" s="42"/>
      <c r="AA73" s="42"/>
      <c r="AB73" s="42"/>
      <c r="AC73" s="42"/>
      <c r="AD73" s="42"/>
      <c r="AE73" s="42"/>
    </row>
    <row r="77" s="2" customFormat="1" ht="6.96" customHeight="1">
      <c r="A77" s="42"/>
      <c r="B77" s="65"/>
      <c r="C77" s="66"/>
      <c r="D77" s="66"/>
      <c r="E77" s="66"/>
      <c r="F77" s="66"/>
      <c r="G77" s="66"/>
      <c r="H77" s="66"/>
      <c r="I77" s="66"/>
      <c r="J77" s="66"/>
      <c r="K77" s="66"/>
      <c r="L77" s="148"/>
      <c r="S77" s="42"/>
      <c r="T77" s="42"/>
      <c r="U77" s="42"/>
      <c r="V77" s="42"/>
      <c r="W77" s="42"/>
      <c r="X77" s="42"/>
      <c r="Y77" s="42"/>
      <c r="Z77" s="42"/>
      <c r="AA77" s="42"/>
      <c r="AB77" s="42"/>
      <c r="AC77" s="42"/>
      <c r="AD77" s="42"/>
      <c r="AE77" s="42"/>
    </row>
    <row r="78" s="2" customFormat="1" ht="24.96" customHeight="1">
      <c r="A78" s="42"/>
      <c r="B78" s="43"/>
      <c r="C78" s="26" t="s">
        <v>199</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16</v>
      </c>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26.25" customHeight="1">
      <c r="A81" s="42"/>
      <c r="B81" s="43"/>
      <c r="C81" s="44"/>
      <c r="D81" s="44"/>
      <c r="E81" s="173" t="str">
        <f>E7</f>
        <v>Energeticky úspory objektu Střední odborné školy obchodu, užitého umění a designu Plzeň, Nerudova 33</v>
      </c>
      <c r="F81" s="35"/>
      <c r="G81" s="35"/>
      <c r="H81" s="35"/>
      <c r="I81" s="44"/>
      <c r="J81" s="44"/>
      <c r="K81" s="44"/>
      <c r="L81" s="148"/>
      <c r="S81" s="42"/>
      <c r="T81" s="42"/>
      <c r="U81" s="42"/>
      <c r="V81" s="42"/>
      <c r="W81" s="42"/>
      <c r="X81" s="42"/>
      <c r="Y81" s="42"/>
      <c r="Z81" s="42"/>
      <c r="AA81" s="42"/>
      <c r="AB81" s="42"/>
      <c r="AC81" s="42"/>
      <c r="AD81" s="42"/>
      <c r="AE81" s="42"/>
    </row>
    <row r="82" s="1" customFormat="1" ht="12" customHeight="1">
      <c r="B82" s="24"/>
      <c r="C82" s="35" t="s">
        <v>171</v>
      </c>
      <c r="D82" s="25"/>
      <c r="E82" s="25"/>
      <c r="F82" s="25"/>
      <c r="G82" s="25"/>
      <c r="H82" s="25"/>
      <c r="I82" s="25"/>
      <c r="J82" s="25"/>
      <c r="K82" s="25"/>
      <c r="L82" s="23"/>
    </row>
    <row r="83" s="2" customFormat="1" ht="16.5" customHeight="1">
      <c r="A83" s="42"/>
      <c r="B83" s="43"/>
      <c r="C83" s="44"/>
      <c r="D83" s="44"/>
      <c r="E83" s="173" t="s">
        <v>172</v>
      </c>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173</v>
      </c>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6.5" customHeight="1">
      <c r="A85" s="42"/>
      <c r="B85" s="43"/>
      <c r="C85" s="44"/>
      <c r="D85" s="44"/>
      <c r="E85" s="73" t="str">
        <f>E11</f>
        <v>01.07 - Výměna dveří na chodbách 1.-4.NP</v>
      </c>
      <c r="F85" s="44"/>
      <c r="G85" s="44"/>
      <c r="H85" s="44"/>
      <c r="I85" s="44"/>
      <c r="J85" s="44"/>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2" customHeight="1">
      <c r="A87" s="42"/>
      <c r="B87" s="43"/>
      <c r="C87" s="35" t="s">
        <v>22</v>
      </c>
      <c r="D87" s="44"/>
      <c r="E87" s="44"/>
      <c r="F87" s="30" t="str">
        <f>F14</f>
        <v>Plzeň</v>
      </c>
      <c r="G87" s="44"/>
      <c r="H87" s="44"/>
      <c r="I87" s="35" t="s">
        <v>24</v>
      </c>
      <c r="J87" s="76" t="str">
        <f>IF(J14="","",J14)</f>
        <v>26. 11. 2024</v>
      </c>
      <c r="K87" s="44"/>
      <c r="L87" s="148"/>
      <c r="S87" s="42"/>
      <c r="T87" s="42"/>
      <c r="U87" s="42"/>
      <c r="V87" s="42"/>
      <c r="W87" s="42"/>
      <c r="X87" s="42"/>
      <c r="Y87" s="42"/>
      <c r="Z87" s="42"/>
      <c r="AA87" s="42"/>
      <c r="AB87" s="42"/>
      <c r="AC87" s="42"/>
      <c r="AD87" s="42"/>
      <c r="AE87" s="42"/>
    </row>
    <row r="88" s="2" customFormat="1" ht="6.96"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2" customFormat="1" ht="15.15" customHeight="1">
      <c r="A89" s="42"/>
      <c r="B89" s="43"/>
      <c r="C89" s="35" t="s">
        <v>30</v>
      </c>
      <c r="D89" s="44"/>
      <c r="E89" s="44"/>
      <c r="F89" s="30" t="str">
        <f>E17</f>
        <v xml:space="preserve"> </v>
      </c>
      <c r="G89" s="44"/>
      <c r="H89" s="44"/>
      <c r="I89" s="35" t="s">
        <v>37</v>
      </c>
      <c r="J89" s="40" t="str">
        <f>E23</f>
        <v xml:space="preserve"> </v>
      </c>
      <c r="K89" s="44"/>
      <c r="L89" s="148"/>
      <c r="S89" s="42"/>
      <c r="T89" s="42"/>
      <c r="U89" s="42"/>
      <c r="V89" s="42"/>
      <c r="W89" s="42"/>
      <c r="X89" s="42"/>
      <c r="Y89" s="42"/>
      <c r="Z89" s="42"/>
      <c r="AA89" s="42"/>
      <c r="AB89" s="42"/>
      <c r="AC89" s="42"/>
      <c r="AD89" s="42"/>
      <c r="AE89" s="42"/>
    </row>
    <row r="90" s="2" customFormat="1" ht="15.15" customHeight="1">
      <c r="A90" s="42"/>
      <c r="B90" s="43"/>
      <c r="C90" s="35" t="s">
        <v>35</v>
      </c>
      <c r="D90" s="44"/>
      <c r="E90" s="44"/>
      <c r="F90" s="30" t="str">
        <f>IF(E20="","",E20)</f>
        <v>Vyplň údaj</v>
      </c>
      <c r="G90" s="44"/>
      <c r="H90" s="44"/>
      <c r="I90" s="35" t="s">
        <v>39</v>
      </c>
      <c r="J90" s="40" t="str">
        <f>E26</f>
        <v xml:space="preserve"> </v>
      </c>
      <c r="K90" s="44"/>
      <c r="L90" s="148"/>
      <c r="S90" s="42"/>
      <c r="T90" s="42"/>
      <c r="U90" s="42"/>
      <c r="V90" s="42"/>
      <c r="W90" s="42"/>
      <c r="X90" s="42"/>
      <c r="Y90" s="42"/>
      <c r="Z90" s="42"/>
      <c r="AA90" s="42"/>
      <c r="AB90" s="42"/>
      <c r="AC90" s="42"/>
      <c r="AD90" s="42"/>
      <c r="AE90" s="42"/>
    </row>
    <row r="91" s="2" customFormat="1" ht="10.32" customHeight="1">
      <c r="A91" s="42"/>
      <c r="B91" s="43"/>
      <c r="C91" s="44"/>
      <c r="D91" s="44"/>
      <c r="E91" s="44"/>
      <c r="F91" s="44"/>
      <c r="G91" s="44"/>
      <c r="H91" s="44"/>
      <c r="I91" s="44"/>
      <c r="J91" s="44"/>
      <c r="K91" s="44"/>
      <c r="L91" s="148"/>
      <c r="S91" s="42"/>
      <c r="T91" s="42"/>
      <c r="U91" s="42"/>
      <c r="V91" s="42"/>
      <c r="W91" s="42"/>
      <c r="X91" s="42"/>
      <c r="Y91" s="42"/>
      <c r="Z91" s="42"/>
      <c r="AA91" s="42"/>
      <c r="AB91" s="42"/>
      <c r="AC91" s="42"/>
      <c r="AD91" s="42"/>
      <c r="AE91" s="42"/>
    </row>
    <row r="92" s="11" customFormat="1" ht="29.28" customHeight="1">
      <c r="A92" s="189"/>
      <c r="B92" s="190"/>
      <c r="C92" s="191" t="s">
        <v>200</v>
      </c>
      <c r="D92" s="192" t="s">
        <v>61</v>
      </c>
      <c r="E92" s="192" t="s">
        <v>57</v>
      </c>
      <c r="F92" s="192" t="s">
        <v>58</v>
      </c>
      <c r="G92" s="192" t="s">
        <v>201</v>
      </c>
      <c r="H92" s="192" t="s">
        <v>202</v>
      </c>
      <c r="I92" s="192" t="s">
        <v>203</v>
      </c>
      <c r="J92" s="192" t="s">
        <v>177</v>
      </c>
      <c r="K92" s="193" t="s">
        <v>204</v>
      </c>
      <c r="L92" s="194"/>
      <c r="M92" s="96" t="s">
        <v>32</v>
      </c>
      <c r="N92" s="97" t="s">
        <v>46</v>
      </c>
      <c r="O92" s="97" t="s">
        <v>205</v>
      </c>
      <c r="P92" s="97" t="s">
        <v>206</v>
      </c>
      <c r="Q92" s="97" t="s">
        <v>207</v>
      </c>
      <c r="R92" s="97" t="s">
        <v>208</v>
      </c>
      <c r="S92" s="97" t="s">
        <v>209</v>
      </c>
      <c r="T92" s="98" t="s">
        <v>210</v>
      </c>
      <c r="U92" s="189"/>
      <c r="V92" s="189"/>
      <c r="W92" s="189"/>
      <c r="X92" s="189"/>
      <c r="Y92" s="189"/>
      <c r="Z92" s="189"/>
      <c r="AA92" s="189"/>
      <c r="AB92" s="189"/>
      <c r="AC92" s="189"/>
      <c r="AD92" s="189"/>
      <c r="AE92" s="189"/>
    </row>
    <row r="93" s="2" customFormat="1" ht="22.8" customHeight="1">
      <c r="A93" s="42"/>
      <c r="B93" s="43"/>
      <c r="C93" s="103" t="s">
        <v>211</v>
      </c>
      <c r="D93" s="44"/>
      <c r="E93" s="44"/>
      <c r="F93" s="44"/>
      <c r="G93" s="44"/>
      <c r="H93" s="44"/>
      <c r="I93" s="44"/>
      <c r="J93" s="195">
        <f>BK93</f>
        <v>0</v>
      </c>
      <c r="K93" s="44"/>
      <c r="L93" s="48"/>
      <c r="M93" s="99"/>
      <c r="N93" s="196"/>
      <c r="O93" s="100"/>
      <c r="P93" s="197">
        <f>P94+P157</f>
        <v>0</v>
      </c>
      <c r="Q93" s="100"/>
      <c r="R93" s="197">
        <f>R94+R157</f>
        <v>39.396581999999995</v>
      </c>
      <c r="S93" s="100"/>
      <c r="T93" s="198">
        <f>T94+T157</f>
        <v>45.503199999999993</v>
      </c>
      <c r="U93" s="42"/>
      <c r="V93" s="42"/>
      <c r="W93" s="42"/>
      <c r="X93" s="42"/>
      <c r="Y93" s="42"/>
      <c r="Z93" s="42"/>
      <c r="AA93" s="42"/>
      <c r="AB93" s="42"/>
      <c r="AC93" s="42"/>
      <c r="AD93" s="42"/>
      <c r="AE93" s="42"/>
      <c r="AT93" s="20" t="s">
        <v>75</v>
      </c>
      <c r="AU93" s="20" t="s">
        <v>178</v>
      </c>
      <c r="BK93" s="199">
        <f>BK94+BK157</f>
        <v>0</v>
      </c>
    </row>
    <row r="94" s="12" customFormat="1" ht="25.92" customHeight="1">
      <c r="A94" s="12"/>
      <c r="B94" s="200"/>
      <c r="C94" s="201"/>
      <c r="D94" s="202" t="s">
        <v>75</v>
      </c>
      <c r="E94" s="203" t="s">
        <v>212</v>
      </c>
      <c r="F94" s="203" t="s">
        <v>213</v>
      </c>
      <c r="G94" s="201"/>
      <c r="H94" s="201"/>
      <c r="I94" s="204"/>
      <c r="J94" s="205">
        <f>BK94</f>
        <v>0</v>
      </c>
      <c r="K94" s="201"/>
      <c r="L94" s="206"/>
      <c r="M94" s="207"/>
      <c r="N94" s="208"/>
      <c r="O94" s="208"/>
      <c r="P94" s="209">
        <f>P95+P112+P123+P144+P154</f>
        <v>0</v>
      </c>
      <c r="Q94" s="208"/>
      <c r="R94" s="209">
        <f>R95+R112+R123+R144+R154</f>
        <v>35.476491999999993</v>
      </c>
      <c r="S94" s="208"/>
      <c r="T94" s="210">
        <f>T95+T112+T123+T144+T154</f>
        <v>45.503199999999993</v>
      </c>
      <c r="U94" s="12"/>
      <c r="V94" s="12"/>
      <c r="W94" s="12"/>
      <c r="X94" s="12"/>
      <c r="Y94" s="12"/>
      <c r="Z94" s="12"/>
      <c r="AA94" s="12"/>
      <c r="AB94" s="12"/>
      <c r="AC94" s="12"/>
      <c r="AD94" s="12"/>
      <c r="AE94" s="12"/>
      <c r="AR94" s="211" t="s">
        <v>83</v>
      </c>
      <c r="AT94" s="212" t="s">
        <v>75</v>
      </c>
      <c r="AU94" s="212" t="s">
        <v>76</v>
      </c>
      <c r="AY94" s="211" t="s">
        <v>214</v>
      </c>
      <c r="BK94" s="213">
        <f>BK95+BK112+BK123+BK144+BK154</f>
        <v>0</v>
      </c>
    </row>
    <row r="95" s="12" customFormat="1" ht="22.8" customHeight="1">
      <c r="A95" s="12"/>
      <c r="B95" s="200"/>
      <c r="C95" s="201"/>
      <c r="D95" s="202" t="s">
        <v>75</v>
      </c>
      <c r="E95" s="214" t="s">
        <v>234</v>
      </c>
      <c r="F95" s="214" t="s">
        <v>2264</v>
      </c>
      <c r="G95" s="201"/>
      <c r="H95" s="201"/>
      <c r="I95" s="204"/>
      <c r="J95" s="215">
        <f>BK95</f>
        <v>0</v>
      </c>
      <c r="K95" s="201"/>
      <c r="L95" s="206"/>
      <c r="M95" s="207"/>
      <c r="N95" s="208"/>
      <c r="O95" s="208"/>
      <c r="P95" s="209">
        <f>SUM(P96:P111)</f>
        <v>0</v>
      </c>
      <c r="Q95" s="208"/>
      <c r="R95" s="209">
        <f>SUM(R96:R111)</f>
        <v>35.122931999999992</v>
      </c>
      <c r="S95" s="208"/>
      <c r="T95" s="210">
        <f>SUM(T96:T111)</f>
        <v>0</v>
      </c>
      <c r="U95" s="12"/>
      <c r="V95" s="12"/>
      <c r="W95" s="12"/>
      <c r="X95" s="12"/>
      <c r="Y95" s="12"/>
      <c r="Z95" s="12"/>
      <c r="AA95" s="12"/>
      <c r="AB95" s="12"/>
      <c r="AC95" s="12"/>
      <c r="AD95" s="12"/>
      <c r="AE95" s="12"/>
      <c r="AR95" s="211" t="s">
        <v>83</v>
      </c>
      <c r="AT95" s="212" t="s">
        <v>75</v>
      </c>
      <c r="AU95" s="212" t="s">
        <v>83</v>
      </c>
      <c r="AY95" s="211" t="s">
        <v>214</v>
      </c>
      <c r="BK95" s="213">
        <f>SUM(BK96:BK111)</f>
        <v>0</v>
      </c>
    </row>
    <row r="96" s="2" customFormat="1" ht="24.15" customHeight="1">
      <c r="A96" s="42"/>
      <c r="B96" s="43"/>
      <c r="C96" s="216" t="s">
        <v>83</v>
      </c>
      <c r="D96" s="216" t="s">
        <v>217</v>
      </c>
      <c r="E96" s="217" t="s">
        <v>2379</v>
      </c>
      <c r="F96" s="218" t="s">
        <v>2380</v>
      </c>
      <c r="G96" s="219" t="s">
        <v>220</v>
      </c>
      <c r="H96" s="220">
        <v>15.6</v>
      </c>
      <c r="I96" s="221"/>
      <c r="J96" s="222">
        <f>ROUND(I96*H96,2)</f>
        <v>0</v>
      </c>
      <c r="K96" s="218" t="s">
        <v>221</v>
      </c>
      <c r="L96" s="48"/>
      <c r="M96" s="223" t="s">
        <v>32</v>
      </c>
      <c r="N96" s="224" t="s">
        <v>47</v>
      </c>
      <c r="O96" s="88"/>
      <c r="P96" s="225">
        <f>O96*H96</f>
        <v>0</v>
      </c>
      <c r="Q96" s="225">
        <v>1.94302</v>
      </c>
      <c r="R96" s="225">
        <f>Q96*H96</f>
        <v>30.311111999999998</v>
      </c>
      <c r="S96" s="225">
        <v>0</v>
      </c>
      <c r="T96" s="226">
        <f>S96*H96</f>
        <v>0</v>
      </c>
      <c r="U96" s="42"/>
      <c r="V96" s="42"/>
      <c r="W96" s="42"/>
      <c r="X96" s="42"/>
      <c r="Y96" s="42"/>
      <c r="Z96" s="42"/>
      <c r="AA96" s="42"/>
      <c r="AB96" s="42"/>
      <c r="AC96" s="42"/>
      <c r="AD96" s="42"/>
      <c r="AE96" s="42"/>
      <c r="AR96" s="227" t="s">
        <v>215</v>
      </c>
      <c r="AT96" s="227" t="s">
        <v>217</v>
      </c>
      <c r="AU96" s="227" t="s">
        <v>85</v>
      </c>
      <c r="AY96" s="20" t="s">
        <v>214</v>
      </c>
      <c r="BE96" s="228">
        <f>IF(N96="základní",J96,0)</f>
        <v>0</v>
      </c>
      <c r="BF96" s="228">
        <f>IF(N96="snížená",J96,0)</f>
        <v>0</v>
      </c>
      <c r="BG96" s="228">
        <f>IF(N96="zákl. přenesená",J96,0)</f>
        <v>0</v>
      </c>
      <c r="BH96" s="228">
        <f>IF(N96="sníž. přenesená",J96,0)</f>
        <v>0</v>
      </c>
      <c r="BI96" s="228">
        <f>IF(N96="nulová",J96,0)</f>
        <v>0</v>
      </c>
      <c r="BJ96" s="20" t="s">
        <v>83</v>
      </c>
      <c r="BK96" s="228">
        <f>ROUND(I96*H96,2)</f>
        <v>0</v>
      </c>
      <c r="BL96" s="20" t="s">
        <v>215</v>
      </c>
      <c r="BM96" s="227" t="s">
        <v>2381</v>
      </c>
    </row>
    <row r="97" s="2" customFormat="1">
      <c r="A97" s="42"/>
      <c r="B97" s="43"/>
      <c r="C97" s="44"/>
      <c r="D97" s="229" t="s">
        <v>223</v>
      </c>
      <c r="E97" s="44"/>
      <c r="F97" s="230" t="s">
        <v>2382</v>
      </c>
      <c r="G97" s="44"/>
      <c r="H97" s="44"/>
      <c r="I97" s="231"/>
      <c r="J97" s="44"/>
      <c r="K97" s="44"/>
      <c r="L97" s="48"/>
      <c r="M97" s="232"/>
      <c r="N97" s="233"/>
      <c r="O97" s="88"/>
      <c r="P97" s="88"/>
      <c r="Q97" s="88"/>
      <c r="R97" s="88"/>
      <c r="S97" s="88"/>
      <c r="T97" s="89"/>
      <c r="U97" s="42"/>
      <c r="V97" s="42"/>
      <c r="W97" s="42"/>
      <c r="X97" s="42"/>
      <c r="Y97" s="42"/>
      <c r="Z97" s="42"/>
      <c r="AA97" s="42"/>
      <c r="AB97" s="42"/>
      <c r="AC97" s="42"/>
      <c r="AD97" s="42"/>
      <c r="AE97" s="42"/>
      <c r="AT97" s="20" t="s">
        <v>223</v>
      </c>
      <c r="AU97" s="20" t="s">
        <v>85</v>
      </c>
    </row>
    <row r="98" s="13" customFormat="1">
      <c r="A98" s="13"/>
      <c r="B98" s="234"/>
      <c r="C98" s="235"/>
      <c r="D98" s="236" t="s">
        <v>225</v>
      </c>
      <c r="E98" s="237" t="s">
        <v>32</v>
      </c>
      <c r="F98" s="238" t="s">
        <v>2383</v>
      </c>
      <c r="G98" s="235"/>
      <c r="H98" s="237" t="s">
        <v>32</v>
      </c>
      <c r="I98" s="239"/>
      <c r="J98" s="235"/>
      <c r="K98" s="235"/>
      <c r="L98" s="240"/>
      <c r="M98" s="241"/>
      <c r="N98" s="242"/>
      <c r="O98" s="242"/>
      <c r="P98" s="242"/>
      <c r="Q98" s="242"/>
      <c r="R98" s="242"/>
      <c r="S98" s="242"/>
      <c r="T98" s="243"/>
      <c r="U98" s="13"/>
      <c r="V98" s="13"/>
      <c r="W98" s="13"/>
      <c r="X98" s="13"/>
      <c r="Y98" s="13"/>
      <c r="Z98" s="13"/>
      <c r="AA98" s="13"/>
      <c r="AB98" s="13"/>
      <c r="AC98" s="13"/>
      <c r="AD98" s="13"/>
      <c r="AE98" s="13"/>
      <c r="AT98" s="244" t="s">
        <v>225</v>
      </c>
      <c r="AU98" s="244" t="s">
        <v>85</v>
      </c>
      <c r="AV98" s="13" t="s">
        <v>83</v>
      </c>
      <c r="AW98" s="13" t="s">
        <v>38</v>
      </c>
      <c r="AX98" s="13" t="s">
        <v>76</v>
      </c>
      <c r="AY98" s="244" t="s">
        <v>214</v>
      </c>
    </row>
    <row r="99" s="14" customFormat="1">
      <c r="A99" s="14"/>
      <c r="B99" s="245"/>
      <c r="C99" s="246"/>
      <c r="D99" s="236" t="s">
        <v>225</v>
      </c>
      <c r="E99" s="247" t="s">
        <v>32</v>
      </c>
      <c r="F99" s="248" t="s">
        <v>2384</v>
      </c>
      <c r="G99" s="246"/>
      <c r="H99" s="249">
        <v>15.6</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225</v>
      </c>
      <c r="AU99" s="255" t="s">
        <v>85</v>
      </c>
      <c r="AV99" s="14" t="s">
        <v>85</v>
      </c>
      <c r="AW99" s="14" t="s">
        <v>38</v>
      </c>
      <c r="AX99" s="14" t="s">
        <v>83</v>
      </c>
      <c r="AY99" s="255" t="s">
        <v>214</v>
      </c>
    </row>
    <row r="100" s="2" customFormat="1" ht="33" customHeight="1">
      <c r="A100" s="42"/>
      <c r="B100" s="43"/>
      <c r="C100" s="216" t="s">
        <v>85</v>
      </c>
      <c r="D100" s="216" t="s">
        <v>217</v>
      </c>
      <c r="E100" s="217" t="s">
        <v>2385</v>
      </c>
      <c r="F100" s="218" t="s">
        <v>2386</v>
      </c>
      <c r="G100" s="219" t="s">
        <v>241</v>
      </c>
      <c r="H100" s="220">
        <v>1.742</v>
      </c>
      <c r="I100" s="221"/>
      <c r="J100" s="222">
        <f>ROUND(I100*H100,2)</f>
        <v>0</v>
      </c>
      <c r="K100" s="218" t="s">
        <v>221</v>
      </c>
      <c r="L100" s="48"/>
      <c r="M100" s="223" t="s">
        <v>32</v>
      </c>
      <c r="N100" s="224" t="s">
        <v>47</v>
      </c>
      <c r="O100" s="88"/>
      <c r="P100" s="225">
        <f>O100*H100</f>
        <v>0</v>
      </c>
      <c r="Q100" s="225">
        <v>1.0900000000000001</v>
      </c>
      <c r="R100" s="225">
        <f>Q100*H100</f>
        <v>1.8987800000000001</v>
      </c>
      <c r="S100" s="225">
        <v>0</v>
      </c>
      <c r="T100" s="226">
        <f>S100*H100</f>
        <v>0</v>
      </c>
      <c r="U100" s="42"/>
      <c r="V100" s="42"/>
      <c r="W100" s="42"/>
      <c r="X100" s="42"/>
      <c r="Y100" s="42"/>
      <c r="Z100" s="42"/>
      <c r="AA100" s="42"/>
      <c r="AB100" s="42"/>
      <c r="AC100" s="42"/>
      <c r="AD100" s="42"/>
      <c r="AE100" s="42"/>
      <c r="AR100" s="227" t="s">
        <v>215</v>
      </c>
      <c r="AT100" s="227" t="s">
        <v>217</v>
      </c>
      <c r="AU100" s="227" t="s">
        <v>85</v>
      </c>
      <c r="AY100" s="20" t="s">
        <v>214</v>
      </c>
      <c r="BE100" s="228">
        <f>IF(N100="základní",J100,0)</f>
        <v>0</v>
      </c>
      <c r="BF100" s="228">
        <f>IF(N100="snížená",J100,0)</f>
        <v>0</v>
      </c>
      <c r="BG100" s="228">
        <f>IF(N100="zákl. přenesená",J100,0)</f>
        <v>0</v>
      </c>
      <c r="BH100" s="228">
        <f>IF(N100="sníž. přenesená",J100,0)</f>
        <v>0</v>
      </c>
      <c r="BI100" s="228">
        <f>IF(N100="nulová",J100,0)</f>
        <v>0</v>
      </c>
      <c r="BJ100" s="20" t="s">
        <v>83</v>
      </c>
      <c r="BK100" s="228">
        <f>ROUND(I100*H100,2)</f>
        <v>0</v>
      </c>
      <c r="BL100" s="20" t="s">
        <v>215</v>
      </c>
      <c r="BM100" s="227" t="s">
        <v>2387</v>
      </c>
    </row>
    <row r="101" s="2" customFormat="1">
      <c r="A101" s="42"/>
      <c r="B101" s="43"/>
      <c r="C101" s="44"/>
      <c r="D101" s="229" t="s">
        <v>223</v>
      </c>
      <c r="E101" s="44"/>
      <c r="F101" s="230" t="s">
        <v>2388</v>
      </c>
      <c r="G101" s="44"/>
      <c r="H101" s="44"/>
      <c r="I101" s="231"/>
      <c r="J101" s="44"/>
      <c r="K101" s="44"/>
      <c r="L101" s="48"/>
      <c r="M101" s="232"/>
      <c r="N101" s="233"/>
      <c r="O101" s="88"/>
      <c r="P101" s="88"/>
      <c r="Q101" s="88"/>
      <c r="R101" s="88"/>
      <c r="S101" s="88"/>
      <c r="T101" s="89"/>
      <c r="U101" s="42"/>
      <c r="V101" s="42"/>
      <c r="W101" s="42"/>
      <c r="X101" s="42"/>
      <c r="Y101" s="42"/>
      <c r="Z101" s="42"/>
      <c r="AA101" s="42"/>
      <c r="AB101" s="42"/>
      <c r="AC101" s="42"/>
      <c r="AD101" s="42"/>
      <c r="AE101" s="42"/>
      <c r="AT101" s="20" t="s">
        <v>223</v>
      </c>
      <c r="AU101" s="20" t="s">
        <v>85</v>
      </c>
    </row>
    <row r="102" s="13" customFormat="1">
      <c r="A102" s="13"/>
      <c r="B102" s="234"/>
      <c r="C102" s="235"/>
      <c r="D102" s="236" t="s">
        <v>225</v>
      </c>
      <c r="E102" s="237" t="s">
        <v>32</v>
      </c>
      <c r="F102" s="238" t="s">
        <v>2383</v>
      </c>
      <c r="G102" s="235"/>
      <c r="H102" s="237" t="s">
        <v>32</v>
      </c>
      <c r="I102" s="239"/>
      <c r="J102" s="235"/>
      <c r="K102" s="235"/>
      <c r="L102" s="240"/>
      <c r="M102" s="241"/>
      <c r="N102" s="242"/>
      <c r="O102" s="242"/>
      <c r="P102" s="242"/>
      <c r="Q102" s="242"/>
      <c r="R102" s="242"/>
      <c r="S102" s="242"/>
      <c r="T102" s="243"/>
      <c r="U102" s="13"/>
      <c r="V102" s="13"/>
      <c r="W102" s="13"/>
      <c r="X102" s="13"/>
      <c r="Y102" s="13"/>
      <c r="Z102" s="13"/>
      <c r="AA102" s="13"/>
      <c r="AB102" s="13"/>
      <c r="AC102" s="13"/>
      <c r="AD102" s="13"/>
      <c r="AE102" s="13"/>
      <c r="AT102" s="244" t="s">
        <v>225</v>
      </c>
      <c r="AU102" s="244" t="s">
        <v>85</v>
      </c>
      <c r="AV102" s="13" t="s">
        <v>83</v>
      </c>
      <c r="AW102" s="13" t="s">
        <v>38</v>
      </c>
      <c r="AX102" s="13" t="s">
        <v>76</v>
      </c>
      <c r="AY102" s="244" t="s">
        <v>214</v>
      </c>
    </row>
    <row r="103" s="14" customFormat="1">
      <c r="A103" s="14"/>
      <c r="B103" s="245"/>
      <c r="C103" s="246"/>
      <c r="D103" s="236" t="s">
        <v>225</v>
      </c>
      <c r="E103" s="247" t="s">
        <v>32</v>
      </c>
      <c r="F103" s="248" t="s">
        <v>2389</v>
      </c>
      <c r="G103" s="246"/>
      <c r="H103" s="249">
        <v>1.742</v>
      </c>
      <c r="I103" s="250"/>
      <c r="J103" s="246"/>
      <c r="K103" s="246"/>
      <c r="L103" s="251"/>
      <c r="M103" s="252"/>
      <c r="N103" s="253"/>
      <c r="O103" s="253"/>
      <c r="P103" s="253"/>
      <c r="Q103" s="253"/>
      <c r="R103" s="253"/>
      <c r="S103" s="253"/>
      <c r="T103" s="254"/>
      <c r="U103" s="14"/>
      <c r="V103" s="14"/>
      <c r="W103" s="14"/>
      <c r="X103" s="14"/>
      <c r="Y103" s="14"/>
      <c r="Z103" s="14"/>
      <c r="AA103" s="14"/>
      <c r="AB103" s="14"/>
      <c r="AC103" s="14"/>
      <c r="AD103" s="14"/>
      <c r="AE103" s="14"/>
      <c r="AT103" s="255" t="s">
        <v>225</v>
      </c>
      <c r="AU103" s="255" t="s">
        <v>85</v>
      </c>
      <c r="AV103" s="14" t="s">
        <v>85</v>
      </c>
      <c r="AW103" s="14" t="s">
        <v>38</v>
      </c>
      <c r="AX103" s="14" t="s">
        <v>83</v>
      </c>
      <c r="AY103" s="255" t="s">
        <v>214</v>
      </c>
    </row>
    <row r="104" s="2" customFormat="1" ht="24.15" customHeight="1">
      <c r="A104" s="42"/>
      <c r="B104" s="43"/>
      <c r="C104" s="216" t="s">
        <v>234</v>
      </c>
      <c r="D104" s="216" t="s">
        <v>217</v>
      </c>
      <c r="E104" s="217" t="s">
        <v>2390</v>
      </c>
      <c r="F104" s="218" t="s">
        <v>2391</v>
      </c>
      <c r="G104" s="219" t="s">
        <v>280</v>
      </c>
      <c r="H104" s="220">
        <v>195</v>
      </c>
      <c r="I104" s="221"/>
      <c r="J104" s="222">
        <f>ROUND(I104*H104,2)</f>
        <v>0</v>
      </c>
      <c r="K104" s="218" t="s">
        <v>221</v>
      </c>
      <c r="L104" s="48"/>
      <c r="M104" s="223" t="s">
        <v>32</v>
      </c>
      <c r="N104" s="224" t="s">
        <v>47</v>
      </c>
      <c r="O104" s="88"/>
      <c r="P104" s="225">
        <f>O104*H104</f>
        <v>0</v>
      </c>
      <c r="Q104" s="225">
        <v>0.0030599999999999998</v>
      </c>
      <c r="R104" s="225">
        <f>Q104*H104</f>
        <v>0.59670000000000001</v>
      </c>
      <c r="S104" s="225">
        <v>0</v>
      </c>
      <c r="T104" s="226">
        <f>S104*H104</f>
        <v>0</v>
      </c>
      <c r="U104" s="42"/>
      <c r="V104" s="42"/>
      <c r="W104" s="42"/>
      <c r="X104" s="42"/>
      <c r="Y104" s="42"/>
      <c r="Z104" s="42"/>
      <c r="AA104" s="42"/>
      <c r="AB104" s="42"/>
      <c r="AC104" s="42"/>
      <c r="AD104" s="42"/>
      <c r="AE104" s="42"/>
      <c r="AR104" s="227" t="s">
        <v>215</v>
      </c>
      <c r="AT104" s="227" t="s">
        <v>217</v>
      </c>
      <c r="AU104" s="227" t="s">
        <v>85</v>
      </c>
      <c r="AY104" s="20" t="s">
        <v>214</v>
      </c>
      <c r="BE104" s="228">
        <f>IF(N104="základní",J104,0)</f>
        <v>0</v>
      </c>
      <c r="BF104" s="228">
        <f>IF(N104="snížená",J104,0)</f>
        <v>0</v>
      </c>
      <c r="BG104" s="228">
        <f>IF(N104="zákl. přenesená",J104,0)</f>
        <v>0</v>
      </c>
      <c r="BH104" s="228">
        <f>IF(N104="sníž. přenesená",J104,0)</f>
        <v>0</v>
      </c>
      <c r="BI104" s="228">
        <f>IF(N104="nulová",J104,0)</f>
        <v>0</v>
      </c>
      <c r="BJ104" s="20" t="s">
        <v>83</v>
      </c>
      <c r="BK104" s="228">
        <f>ROUND(I104*H104,2)</f>
        <v>0</v>
      </c>
      <c r="BL104" s="20" t="s">
        <v>215</v>
      </c>
      <c r="BM104" s="227" t="s">
        <v>2392</v>
      </c>
    </row>
    <row r="105" s="2" customFormat="1">
      <c r="A105" s="42"/>
      <c r="B105" s="43"/>
      <c r="C105" s="44"/>
      <c r="D105" s="229" t="s">
        <v>223</v>
      </c>
      <c r="E105" s="44"/>
      <c r="F105" s="230" t="s">
        <v>2393</v>
      </c>
      <c r="G105" s="44"/>
      <c r="H105" s="44"/>
      <c r="I105" s="231"/>
      <c r="J105" s="44"/>
      <c r="K105" s="44"/>
      <c r="L105" s="48"/>
      <c r="M105" s="232"/>
      <c r="N105" s="233"/>
      <c r="O105" s="88"/>
      <c r="P105" s="88"/>
      <c r="Q105" s="88"/>
      <c r="R105" s="88"/>
      <c r="S105" s="88"/>
      <c r="T105" s="89"/>
      <c r="U105" s="42"/>
      <c r="V105" s="42"/>
      <c r="W105" s="42"/>
      <c r="X105" s="42"/>
      <c r="Y105" s="42"/>
      <c r="Z105" s="42"/>
      <c r="AA105" s="42"/>
      <c r="AB105" s="42"/>
      <c r="AC105" s="42"/>
      <c r="AD105" s="42"/>
      <c r="AE105" s="42"/>
      <c r="AT105" s="20" t="s">
        <v>223</v>
      </c>
      <c r="AU105" s="20" t="s">
        <v>85</v>
      </c>
    </row>
    <row r="106" s="13" customFormat="1">
      <c r="A106" s="13"/>
      <c r="B106" s="234"/>
      <c r="C106" s="235"/>
      <c r="D106" s="236" t="s">
        <v>225</v>
      </c>
      <c r="E106" s="237" t="s">
        <v>32</v>
      </c>
      <c r="F106" s="238" t="s">
        <v>2383</v>
      </c>
      <c r="G106" s="235"/>
      <c r="H106" s="237" t="s">
        <v>32</v>
      </c>
      <c r="I106" s="239"/>
      <c r="J106" s="235"/>
      <c r="K106" s="235"/>
      <c r="L106" s="240"/>
      <c r="M106" s="241"/>
      <c r="N106" s="242"/>
      <c r="O106" s="242"/>
      <c r="P106" s="242"/>
      <c r="Q106" s="242"/>
      <c r="R106" s="242"/>
      <c r="S106" s="242"/>
      <c r="T106" s="243"/>
      <c r="U106" s="13"/>
      <c r="V106" s="13"/>
      <c r="W106" s="13"/>
      <c r="X106" s="13"/>
      <c r="Y106" s="13"/>
      <c r="Z106" s="13"/>
      <c r="AA106" s="13"/>
      <c r="AB106" s="13"/>
      <c r="AC106" s="13"/>
      <c r="AD106" s="13"/>
      <c r="AE106" s="13"/>
      <c r="AT106" s="244" t="s">
        <v>225</v>
      </c>
      <c r="AU106" s="244" t="s">
        <v>85</v>
      </c>
      <c r="AV106" s="13" t="s">
        <v>83</v>
      </c>
      <c r="AW106" s="13" t="s">
        <v>38</v>
      </c>
      <c r="AX106" s="13" t="s">
        <v>76</v>
      </c>
      <c r="AY106" s="244" t="s">
        <v>214</v>
      </c>
    </row>
    <row r="107" s="14" customFormat="1">
      <c r="A107" s="14"/>
      <c r="B107" s="245"/>
      <c r="C107" s="246"/>
      <c r="D107" s="236" t="s">
        <v>225</v>
      </c>
      <c r="E107" s="247" t="s">
        <v>32</v>
      </c>
      <c r="F107" s="248" t="s">
        <v>2394</v>
      </c>
      <c r="G107" s="246"/>
      <c r="H107" s="249">
        <v>195</v>
      </c>
      <c r="I107" s="250"/>
      <c r="J107" s="246"/>
      <c r="K107" s="246"/>
      <c r="L107" s="251"/>
      <c r="M107" s="252"/>
      <c r="N107" s="253"/>
      <c r="O107" s="253"/>
      <c r="P107" s="253"/>
      <c r="Q107" s="253"/>
      <c r="R107" s="253"/>
      <c r="S107" s="253"/>
      <c r="T107" s="254"/>
      <c r="U107" s="14"/>
      <c r="V107" s="14"/>
      <c r="W107" s="14"/>
      <c r="X107" s="14"/>
      <c r="Y107" s="14"/>
      <c r="Z107" s="14"/>
      <c r="AA107" s="14"/>
      <c r="AB107" s="14"/>
      <c r="AC107" s="14"/>
      <c r="AD107" s="14"/>
      <c r="AE107" s="14"/>
      <c r="AT107" s="255" t="s">
        <v>225</v>
      </c>
      <c r="AU107" s="255" t="s">
        <v>85</v>
      </c>
      <c r="AV107" s="14" t="s">
        <v>85</v>
      </c>
      <c r="AW107" s="14" t="s">
        <v>38</v>
      </c>
      <c r="AX107" s="14" t="s">
        <v>83</v>
      </c>
      <c r="AY107" s="255" t="s">
        <v>214</v>
      </c>
    </row>
    <row r="108" s="2" customFormat="1" ht="37.8" customHeight="1">
      <c r="A108" s="42"/>
      <c r="B108" s="43"/>
      <c r="C108" s="216" t="s">
        <v>215</v>
      </c>
      <c r="D108" s="216" t="s">
        <v>217</v>
      </c>
      <c r="E108" s="217" t="s">
        <v>2395</v>
      </c>
      <c r="F108" s="218" t="s">
        <v>2396</v>
      </c>
      <c r="G108" s="219" t="s">
        <v>230</v>
      </c>
      <c r="H108" s="220">
        <v>13</v>
      </c>
      <c r="I108" s="221"/>
      <c r="J108" s="222">
        <f>ROUND(I108*H108,2)</f>
        <v>0</v>
      </c>
      <c r="K108" s="218" t="s">
        <v>221</v>
      </c>
      <c r="L108" s="48"/>
      <c r="M108" s="223" t="s">
        <v>32</v>
      </c>
      <c r="N108" s="224" t="s">
        <v>47</v>
      </c>
      <c r="O108" s="88"/>
      <c r="P108" s="225">
        <f>O108*H108</f>
        <v>0</v>
      </c>
      <c r="Q108" s="225">
        <v>0.17818000000000001</v>
      </c>
      <c r="R108" s="225">
        <f>Q108*H108</f>
        <v>2.3163400000000003</v>
      </c>
      <c r="S108" s="225">
        <v>0</v>
      </c>
      <c r="T108" s="226">
        <f>S108*H108</f>
        <v>0</v>
      </c>
      <c r="U108" s="42"/>
      <c r="V108" s="42"/>
      <c r="W108" s="42"/>
      <c r="X108" s="42"/>
      <c r="Y108" s="42"/>
      <c r="Z108" s="42"/>
      <c r="AA108" s="42"/>
      <c r="AB108" s="42"/>
      <c r="AC108" s="42"/>
      <c r="AD108" s="42"/>
      <c r="AE108" s="42"/>
      <c r="AR108" s="227" t="s">
        <v>215</v>
      </c>
      <c r="AT108" s="227" t="s">
        <v>217</v>
      </c>
      <c r="AU108" s="227" t="s">
        <v>85</v>
      </c>
      <c r="AY108" s="20" t="s">
        <v>214</v>
      </c>
      <c r="BE108" s="228">
        <f>IF(N108="základní",J108,0)</f>
        <v>0</v>
      </c>
      <c r="BF108" s="228">
        <f>IF(N108="snížená",J108,0)</f>
        <v>0</v>
      </c>
      <c r="BG108" s="228">
        <f>IF(N108="zákl. přenesená",J108,0)</f>
        <v>0</v>
      </c>
      <c r="BH108" s="228">
        <f>IF(N108="sníž. přenesená",J108,0)</f>
        <v>0</v>
      </c>
      <c r="BI108" s="228">
        <f>IF(N108="nulová",J108,0)</f>
        <v>0</v>
      </c>
      <c r="BJ108" s="20" t="s">
        <v>83</v>
      </c>
      <c r="BK108" s="228">
        <f>ROUND(I108*H108,2)</f>
        <v>0</v>
      </c>
      <c r="BL108" s="20" t="s">
        <v>215</v>
      </c>
      <c r="BM108" s="227" t="s">
        <v>2397</v>
      </c>
    </row>
    <row r="109" s="2" customFormat="1">
      <c r="A109" s="42"/>
      <c r="B109" s="43"/>
      <c r="C109" s="44"/>
      <c r="D109" s="229" t="s">
        <v>223</v>
      </c>
      <c r="E109" s="44"/>
      <c r="F109" s="230" t="s">
        <v>2398</v>
      </c>
      <c r="G109" s="44"/>
      <c r="H109" s="44"/>
      <c r="I109" s="231"/>
      <c r="J109" s="44"/>
      <c r="K109" s="44"/>
      <c r="L109" s="48"/>
      <c r="M109" s="232"/>
      <c r="N109" s="233"/>
      <c r="O109" s="88"/>
      <c r="P109" s="88"/>
      <c r="Q109" s="88"/>
      <c r="R109" s="88"/>
      <c r="S109" s="88"/>
      <c r="T109" s="89"/>
      <c r="U109" s="42"/>
      <c r="V109" s="42"/>
      <c r="W109" s="42"/>
      <c r="X109" s="42"/>
      <c r="Y109" s="42"/>
      <c r="Z109" s="42"/>
      <c r="AA109" s="42"/>
      <c r="AB109" s="42"/>
      <c r="AC109" s="42"/>
      <c r="AD109" s="42"/>
      <c r="AE109" s="42"/>
      <c r="AT109" s="20" t="s">
        <v>223</v>
      </c>
      <c r="AU109" s="20" t="s">
        <v>85</v>
      </c>
    </row>
    <row r="110" s="13" customFormat="1">
      <c r="A110" s="13"/>
      <c r="B110" s="234"/>
      <c r="C110" s="235"/>
      <c r="D110" s="236" t="s">
        <v>225</v>
      </c>
      <c r="E110" s="237" t="s">
        <v>32</v>
      </c>
      <c r="F110" s="238" t="s">
        <v>2383</v>
      </c>
      <c r="G110" s="235"/>
      <c r="H110" s="237" t="s">
        <v>32</v>
      </c>
      <c r="I110" s="239"/>
      <c r="J110" s="235"/>
      <c r="K110" s="235"/>
      <c r="L110" s="240"/>
      <c r="M110" s="241"/>
      <c r="N110" s="242"/>
      <c r="O110" s="242"/>
      <c r="P110" s="242"/>
      <c r="Q110" s="242"/>
      <c r="R110" s="242"/>
      <c r="S110" s="242"/>
      <c r="T110" s="243"/>
      <c r="U110" s="13"/>
      <c r="V110" s="13"/>
      <c r="W110" s="13"/>
      <c r="X110" s="13"/>
      <c r="Y110" s="13"/>
      <c r="Z110" s="13"/>
      <c r="AA110" s="13"/>
      <c r="AB110" s="13"/>
      <c r="AC110" s="13"/>
      <c r="AD110" s="13"/>
      <c r="AE110" s="13"/>
      <c r="AT110" s="244" t="s">
        <v>225</v>
      </c>
      <c r="AU110" s="244" t="s">
        <v>85</v>
      </c>
      <c r="AV110" s="13" t="s">
        <v>83</v>
      </c>
      <c r="AW110" s="13" t="s">
        <v>38</v>
      </c>
      <c r="AX110" s="13" t="s">
        <v>76</v>
      </c>
      <c r="AY110" s="244" t="s">
        <v>214</v>
      </c>
    </row>
    <row r="111" s="14" customFormat="1">
      <c r="A111" s="14"/>
      <c r="B111" s="245"/>
      <c r="C111" s="246"/>
      <c r="D111" s="236" t="s">
        <v>225</v>
      </c>
      <c r="E111" s="247" t="s">
        <v>32</v>
      </c>
      <c r="F111" s="248" t="s">
        <v>2399</v>
      </c>
      <c r="G111" s="246"/>
      <c r="H111" s="249">
        <v>13</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83</v>
      </c>
      <c r="AY111" s="255" t="s">
        <v>214</v>
      </c>
    </row>
    <row r="112" s="12" customFormat="1" ht="22.8" customHeight="1">
      <c r="A112" s="12"/>
      <c r="B112" s="200"/>
      <c r="C112" s="201"/>
      <c r="D112" s="202" t="s">
        <v>75</v>
      </c>
      <c r="E112" s="214" t="s">
        <v>244</v>
      </c>
      <c r="F112" s="214" t="s">
        <v>245</v>
      </c>
      <c r="G112" s="201"/>
      <c r="H112" s="201"/>
      <c r="I112" s="204"/>
      <c r="J112" s="215">
        <f>BK112</f>
        <v>0</v>
      </c>
      <c r="K112" s="201"/>
      <c r="L112" s="206"/>
      <c r="M112" s="207"/>
      <c r="N112" s="208"/>
      <c r="O112" s="208"/>
      <c r="P112" s="209">
        <f>SUM(P113:P122)</f>
        <v>0</v>
      </c>
      <c r="Q112" s="208"/>
      <c r="R112" s="209">
        <f>SUM(R113:R122)</f>
        <v>0.35355999999999999</v>
      </c>
      <c r="S112" s="208"/>
      <c r="T112" s="210">
        <f>SUM(T113:T122)</f>
        <v>0</v>
      </c>
      <c r="U112" s="12"/>
      <c r="V112" s="12"/>
      <c r="W112" s="12"/>
      <c r="X112" s="12"/>
      <c r="Y112" s="12"/>
      <c r="Z112" s="12"/>
      <c r="AA112" s="12"/>
      <c r="AB112" s="12"/>
      <c r="AC112" s="12"/>
      <c r="AD112" s="12"/>
      <c r="AE112" s="12"/>
      <c r="AR112" s="211" t="s">
        <v>83</v>
      </c>
      <c r="AT112" s="212" t="s">
        <v>75</v>
      </c>
      <c r="AU112" s="212" t="s">
        <v>83</v>
      </c>
      <c r="AY112" s="211" t="s">
        <v>214</v>
      </c>
      <c r="BK112" s="213">
        <f>SUM(BK113:BK122)</f>
        <v>0</v>
      </c>
    </row>
    <row r="113" s="2" customFormat="1" ht="37.8" customHeight="1">
      <c r="A113" s="42"/>
      <c r="B113" s="43"/>
      <c r="C113" s="216" t="s">
        <v>246</v>
      </c>
      <c r="D113" s="216" t="s">
        <v>217</v>
      </c>
      <c r="E113" s="217" t="s">
        <v>2400</v>
      </c>
      <c r="F113" s="218" t="s">
        <v>2401</v>
      </c>
      <c r="G113" s="219" t="s">
        <v>327</v>
      </c>
      <c r="H113" s="220">
        <v>8</v>
      </c>
      <c r="I113" s="221"/>
      <c r="J113" s="222">
        <f>ROUND(I113*H113,2)</f>
        <v>0</v>
      </c>
      <c r="K113" s="218" t="s">
        <v>221</v>
      </c>
      <c r="L113" s="48"/>
      <c r="M113" s="223" t="s">
        <v>32</v>
      </c>
      <c r="N113" s="224" t="s">
        <v>47</v>
      </c>
      <c r="O113" s="88"/>
      <c r="P113" s="225">
        <f>O113*H113</f>
        <v>0</v>
      </c>
      <c r="Q113" s="225">
        <v>0.017770000000000001</v>
      </c>
      <c r="R113" s="225">
        <f>Q113*H113</f>
        <v>0.14216000000000001</v>
      </c>
      <c r="S113" s="225">
        <v>0</v>
      </c>
      <c r="T113" s="226">
        <f>S113*H113</f>
        <v>0</v>
      </c>
      <c r="U113" s="42"/>
      <c r="V113" s="42"/>
      <c r="W113" s="42"/>
      <c r="X113" s="42"/>
      <c r="Y113" s="42"/>
      <c r="Z113" s="42"/>
      <c r="AA113" s="42"/>
      <c r="AB113" s="42"/>
      <c r="AC113" s="42"/>
      <c r="AD113" s="42"/>
      <c r="AE113" s="42"/>
      <c r="AR113" s="227" t="s">
        <v>215</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215</v>
      </c>
      <c r="BM113" s="227" t="s">
        <v>2402</v>
      </c>
    </row>
    <row r="114" s="2" customFormat="1">
      <c r="A114" s="42"/>
      <c r="B114" s="43"/>
      <c r="C114" s="44"/>
      <c r="D114" s="229" t="s">
        <v>223</v>
      </c>
      <c r="E114" s="44"/>
      <c r="F114" s="230" t="s">
        <v>2403</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223</v>
      </c>
      <c r="AU114" s="20" t="s">
        <v>85</v>
      </c>
    </row>
    <row r="115" s="14" customFormat="1">
      <c r="A115" s="14"/>
      <c r="B115" s="245"/>
      <c r="C115" s="246"/>
      <c r="D115" s="236" t="s">
        <v>225</v>
      </c>
      <c r="E115" s="247" t="s">
        <v>32</v>
      </c>
      <c r="F115" s="248" t="s">
        <v>2404</v>
      </c>
      <c r="G115" s="246"/>
      <c r="H115" s="249">
        <v>4</v>
      </c>
      <c r="I115" s="250"/>
      <c r="J115" s="246"/>
      <c r="K115" s="246"/>
      <c r="L115" s="251"/>
      <c r="M115" s="252"/>
      <c r="N115" s="253"/>
      <c r="O115" s="253"/>
      <c r="P115" s="253"/>
      <c r="Q115" s="253"/>
      <c r="R115" s="253"/>
      <c r="S115" s="253"/>
      <c r="T115" s="254"/>
      <c r="U115" s="14"/>
      <c r="V115" s="14"/>
      <c r="W115" s="14"/>
      <c r="X115" s="14"/>
      <c r="Y115" s="14"/>
      <c r="Z115" s="14"/>
      <c r="AA115" s="14"/>
      <c r="AB115" s="14"/>
      <c r="AC115" s="14"/>
      <c r="AD115" s="14"/>
      <c r="AE115" s="14"/>
      <c r="AT115" s="255" t="s">
        <v>225</v>
      </c>
      <c r="AU115" s="255" t="s">
        <v>85</v>
      </c>
      <c r="AV115" s="14" t="s">
        <v>85</v>
      </c>
      <c r="AW115" s="14" t="s">
        <v>38</v>
      </c>
      <c r="AX115" s="14" t="s">
        <v>76</v>
      </c>
      <c r="AY115" s="255" t="s">
        <v>214</v>
      </c>
    </row>
    <row r="116" s="14" customFormat="1">
      <c r="A116" s="14"/>
      <c r="B116" s="245"/>
      <c r="C116" s="246"/>
      <c r="D116" s="236" t="s">
        <v>225</v>
      </c>
      <c r="E116" s="247" t="s">
        <v>32</v>
      </c>
      <c r="F116" s="248" t="s">
        <v>2405</v>
      </c>
      <c r="G116" s="246"/>
      <c r="H116" s="249">
        <v>4</v>
      </c>
      <c r="I116" s="250"/>
      <c r="J116" s="246"/>
      <c r="K116" s="246"/>
      <c r="L116" s="251"/>
      <c r="M116" s="252"/>
      <c r="N116" s="253"/>
      <c r="O116" s="253"/>
      <c r="P116" s="253"/>
      <c r="Q116" s="253"/>
      <c r="R116" s="253"/>
      <c r="S116" s="253"/>
      <c r="T116" s="254"/>
      <c r="U116" s="14"/>
      <c r="V116" s="14"/>
      <c r="W116" s="14"/>
      <c r="X116" s="14"/>
      <c r="Y116" s="14"/>
      <c r="Z116" s="14"/>
      <c r="AA116" s="14"/>
      <c r="AB116" s="14"/>
      <c r="AC116" s="14"/>
      <c r="AD116" s="14"/>
      <c r="AE116" s="14"/>
      <c r="AT116" s="255" t="s">
        <v>225</v>
      </c>
      <c r="AU116" s="255" t="s">
        <v>85</v>
      </c>
      <c r="AV116" s="14" t="s">
        <v>85</v>
      </c>
      <c r="AW116" s="14" t="s">
        <v>38</v>
      </c>
      <c r="AX116" s="14" t="s">
        <v>76</v>
      </c>
      <c r="AY116" s="255" t="s">
        <v>214</v>
      </c>
    </row>
    <row r="117" s="15" customFormat="1">
      <c r="A117" s="15"/>
      <c r="B117" s="256"/>
      <c r="C117" s="257"/>
      <c r="D117" s="236" t="s">
        <v>225</v>
      </c>
      <c r="E117" s="258" t="s">
        <v>32</v>
      </c>
      <c r="F117" s="259" t="s">
        <v>256</v>
      </c>
      <c r="G117" s="257"/>
      <c r="H117" s="260">
        <v>8</v>
      </c>
      <c r="I117" s="261"/>
      <c r="J117" s="257"/>
      <c r="K117" s="257"/>
      <c r="L117" s="262"/>
      <c r="M117" s="263"/>
      <c r="N117" s="264"/>
      <c r="O117" s="264"/>
      <c r="P117" s="264"/>
      <c r="Q117" s="264"/>
      <c r="R117" s="264"/>
      <c r="S117" s="264"/>
      <c r="T117" s="265"/>
      <c r="U117" s="15"/>
      <c r="V117" s="15"/>
      <c r="W117" s="15"/>
      <c r="X117" s="15"/>
      <c r="Y117" s="15"/>
      <c r="Z117" s="15"/>
      <c r="AA117" s="15"/>
      <c r="AB117" s="15"/>
      <c r="AC117" s="15"/>
      <c r="AD117" s="15"/>
      <c r="AE117" s="15"/>
      <c r="AT117" s="266" t="s">
        <v>225</v>
      </c>
      <c r="AU117" s="266" t="s">
        <v>85</v>
      </c>
      <c r="AV117" s="15" t="s">
        <v>215</v>
      </c>
      <c r="AW117" s="15" t="s">
        <v>38</v>
      </c>
      <c r="AX117" s="15" t="s">
        <v>83</v>
      </c>
      <c r="AY117" s="266" t="s">
        <v>214</v>
      </c>
    </row>
    <row r="118" s="2" customFormat="1" ht="24.15" customHeight="1">
      <c r="A118" s="42"/>
      <c r="B118" s="43"/>
      <c r="C118" s="268" t="s">
        <v>244</v>
      </c>
      <c r="D118" s="268" t="s">
        <v>302</v>
      </c>
      <c r="E118" s="269" t="s">
        <v>2406</v>
      </c>
      <c r="F118" s="270" t="s">
        <v>2407</v>
      </c>
      <c r="G118" s="271" t="s">
        <v>327</v>
      </c>
      <c r="H118" s="272">
        <v>8</v>
      </c>
      <c r="I118" s="273"/>
      <c r="J118" s="274">
        <f>ROUND(I118*H118,2)</f>
        <v>0</v>
      </c>
      <c r="K118" s="270" t="s">
        <v>221</v>
      </c>
      <c r="L118" s="275"/>
      <c r="M118" s="276" t="s">
        <v>32</v>
      </c>
      <c r="N118" s="277" t="s">
        <v>47</v>
      </c>
      <c r="O118" s="88"/>
      <c r="P118" s="225">
        <f>O118*H118</f>
        <v>0</v>
      </c>
      <c r="Q118" s="225">
        <v>0.01272</v>
      </c>
      <c r="R118" s="225">
        <f>Q118*H118</f>
        <v>0.10176</v>
      </c>
      <c r="S118" s="225">
        <v>0</v>
      </c>
      <c r="T118" s="226">
        <f>S118*H118</f>
        <v>0</v>
      </c>
      <c r="U118" s="42"/>
      <c r="V118" s="42"/>
      <c r="W118" s="42"/>
      <c r="X118" s="42"/>
      <c r="Y118" s="42"/>
      <c r="Z118" s="42"/>
      <c r="AA118" s="42"/>
      <c r="AB118" s="42"/>
      <c r="AC118" s="42"/>
      <c r="AD118" s="42"/>
      <c r="AE118" s="42"/>
      <c r="AR118" s="227" t="s">
        <v>269</v>
      </c>
      <c r="AT118" s="227" t="s">
        <v>302</v>
      </c>
      <c r="AU118" s="227" t="s">
        <v>85</v>
      </c>
      <c r="AY118" s="20" t="s">
        <v>214</v>
      </c>
      <c r="BE118" s="228">
        <f>IF(N118="základní",J118,0)</f>
        <v>0</v>
      </c>
      <c r="BF118" s="228">
        <f>IF(N118="snížená",J118,0)</f>
        <v>0</v>
      </c>
      <c r="BG118" s="228">
        <f>IF(N118="zákl. přenesená",J118,0)</f>
        <v>0</v>
      </c>
      <c r="BH118" s="228">
        <f>IF(N118="sníž. přenesená",J118,0)</f>
        <v>0</v>
      </c>
      <c r="BI118" s="228">
        <f>IF(N118="nulová",J118,0)</f>
        <v>0</v>
      </c>
      <c r="BJ118" s="20" t="s">
        <v>83</v>
      </c>
      <c r="BK118" s="228">
        <f>ROUND(I118*H118,2)</f>
        <v>0</v>
      </c>
      <c r="BL118" s="20" t="s">
        <v>215</v>
      </c>
      <c r="BM118" s="227" t="s">
        <v>2408</v>
      </c>
    </row>
    <row r="119" s="2" customFormat="1" ht="44.25" customHeight="1">
      <c r="A119" s="42"/>
      <c r="B119" s="43"/>
      <c r="C119" s="216" t="s">
        <v>261</v>
      </c>
      <c r="D119" s="216" t="s">
        <v>217</v>
      </c>
      <c r="E119" s="217" t="s">
        <v>2409</v>
      </c>
      <c r="F119" s="218" t="s">
        <v>2410</v>
      </c>
      <c r="G119" s="219" t="s">
        <v>327</v>
      </c>
      <c r="H119" s="220">
        <v>2</v>
      </c>
      <c r="I119" s="221"/>
      <c r="J119" s="222">
        <f>ROUND(I119*H119,2)</f>
        <v>0</v>
      </c>
      <c r="K119" s="218" t="s">
        <v>221</v>
      </c>
      <c r="L119" s="48"/>
      <c r="M119" s="223" t="s">
        <v>32</v>
      </c>
      <c r="N119" s="224" t="s">
        <v>47</v>
      </c>
      <c r="O119" s="88"/>
      <c r="P119" s="225">
        <f>O119*H119</f>
        <v>0</v>
      </c>
      <c r="Q119" s="225">
        <v>0.035319999999999997</v>
      </c>
      <c r="R119" s="225">
        <f>Q119*H119</f>
        <v>0.070639999999999994</v>
      </c>
      <c r="S119" s="225">
        <v>0</v>
      </c>
      <c r="T119" s="226">
        <f>S119*H119</f>
        <v>0</v>
      </c>
      <c r="U119" s="42"/>
      <c r="V119" s="42"/>
      <c r="W119" s="42"/>
      <c r="X119" s="42"/>
      <c r="Y119" s="42"/>
      <c r="Z119" s="42"/>
      <c r="AA119" s="42"/>
      <c r="AB119" s="42"/>
      <c r="AC119" s="42"/>
      <c r="AD119" s="42"/>
      <c r="AE119" s="42"/>
      <c r="AR119" s="227" t="s">
        <v>215</v>
      </c>
      <c r="AT119" s="227" t="s">
        <v>217</v>
      </c>
      <c r="AU119" s="227" t="s">
        <v>85</v>
      </c>
      <c r="AY119" s="20" t="s">
        <v>214</v>
      </c>
      <c r="BE119" s="228">
        <f>IF(N119="základní",J119,0)</f>
        <v>0</v>
      </c>
      <c r="BF119" s="228">
        <f>IF(N119="snížená",J119,0)</f>
        <v>0</v>
      </c>
      <c r="BG119" s="228">
        <f>IF(N119="zákl. přenesená",J119,0)</f>
        <v>0</v>
      </c>
      <c r="BH119" s="228">
        <f>IF(N119="sníž. přenesená",J119,0)</f>
        <v>0</v>
      </c>
      <c r="BI119" s="228">
        <f>IF(N119="nulová",J119,0)</f>
        <v>0</v>
      </c>
      <c r="BJ119" s="20" t="s">
        <v>83</v>
      </c>
      <c r="BK119" s="228">
        <f>ROUND(I119*H119,2)</f>
        <v>0</v>
      </c>
      <c r="BL119" s="20" t="s">
        <v>215</v>
      </c>
      <c r="BM119" s="227" t="s">
        <v>2411</v>
      </c>
    </row>
    <row r="120" s="2" customFormat="1">
      <c r="A120" s="42"/>
      <c r="B120" s="43"/>
      <c r="C120" s="44"/>
      <c r="D120" s="229" t="s">
        <v>223</v>
      </c>
      <c r="E120" s="44"/>
      <c r="F120" s="230" t="s">
        <v>2412</v>
      </c>
      <c r="G120" s="44"/>
      <c r="H120" s="44"/>
      <c r="I120" s="231"/>
      <c r="J120" s="44"/>
      <c r="K120" s="44"/>
      <c r="L120" s="48"/>
      <c r="M120" s="232"/>
      <c r="N120" s="233"/>
      <c r="O120" s="88"/>
      <c r="P120" s="88"/>
      <c r="Q120" s="88"/>
      <c r="R120" s="88"/>
      <c r="S120" s="88"/>
      <c r="T120" s="89"/>
      <c r="U120" s="42"/>
      <c r="V120" s="42"/>
      <c r="W120" s="42"/>
      <c r="X120" s="42"/>
      <c r="Y120" s="42"/>
      <c r="Z120" s="42"/>
      <c r="AA120" s="42"/>
      <c r="AB120" s="42"/>
      <c r="AC120" s="42"/>
      <c r="AD120" s="42"/>
      <c r="AE120" s="42"/>
      <c r="AT120" s="20" t="s">
        <v>223</v>
      </c>
      <c r="AU120" s="20" t="s">
        <v>85</v>
      </c>
    </row>
    <row r="121" s="14" customFormat="1">
      <c r="A121" s="14"/>
      <c r="B121" s="245"/>
      <c r="C121" s="246"/>
      <c r="D121" s="236" t="s">
        <v>225</v>
      </c>
      <c r="E121" s="247" t="s">
        <v>32</v>
      </c>
      <c r="F121" s="248" t="s">
        <v>2413</v>
      </c>
      <c r="G121" s="246"/>
      <c r="H121" s="249">
        <v>2</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225</v>
      </c>
      <c r="AU121" s="255" t="s">
        <v>85</v>
      </c>
      <c r="AV121" s="14" t="s">
        <v>85</v>
      </c>
      <c r="AW121" s="14" t="s">
        <v>38</v>
      </c>
      <c r="AX121" s="14" t="s">
        <v>83</v>
      </c>
      <c r="AY121" s="255" t="s">
        <v>214</v>
      </c>
    </row>
    <row r="122" s="2" customFormat="1" ht="24.15" customHeight="1">
      <c r="A122" s="42"/>
      <c r="B122" s="43"/>
      <c r="C122" s="268" t="s">
        <v>269</v>
      </c>
      <c r="D122" s="268" t="s">
        <v>302</v>
      </c>
      <c r="E122" s="269" t="s">
        <v>2414</v>
      </c>
      <c r="F122" s="270" t="s">
        <v>2415</v>
      </c>
      <c r="G122" s="271" t="s">
        <v>327</v>
      </c>
      <c r="H122" s="272">
        <v>2</v>
      </c>
      <c r="I122" s="273"/>
      <c r="J122" s="274">
        <f>ROUND(I122*H122,2)</f>
        <v>0</v>
      </c>
      <c r="K122" s="270" t="s">
        <v>221</v>
      </c>
      <c r="L122" s="275"/>
      <c r="M122" s="276" t="s">
        <v>32</v>
      </c>
      <c r="N122" s="277" t="s">
        <v>47</v>
      </c>
      <c r="O122" s="88"/>
      <c r="P122" s="225">
        <f>O122*H122</f>
        <v>0</v>
      </c>
      <c r="Q122" s="225">
        <v>0.0195</v>
      </c>
      <c r="R122" s="225">
        <f>Q122*H122</f>
        <v>0.039</v>
      </c>
      <c r="S122" s="225">
        <v>0</v>
      </c>
      <c r="T122" s="226">
        <f>S122*H122</f>
        <v>0</v>
      </c>
      <c r="U122" s="42"/>
      <c r="V122" s="42"/>
      <c r="W122" s="42"/>
      <c r="X122" s="42"/>
      <c r="Y122" s="42"/>
      <c r="Z122" s="42"/>
      <c r="AA122" s="42"/>
      <c r="AB122" s="42"/>
      <c r="AC122" s="42"/>
      <c r="AD122" s="42"/>
      <c r="AE122" s="42"/>
      <c r="AR122" s="227" t="s">
        <v>269</v>
      </c>
      <c r="AT122" s="227" t="s">
        <v>302</v>
      </c>
      <c r="AU122" s="227" t="s">
        <v>85</v>
      </c>
      <c r="AY122" s="20" t="s">
        <v>214</v>
      </c>
      <c r="BE122" s="228">
        <f>IF(N122="základní",J122,0)</f>
        <v>0</v>
      </c>
      <c r="BF122" s="228">
        <f>IF(N122="snížená",J122,0)</f>
        <v>0</v>
      </c>
      <c r="BG122" s="228">
        <f>IF(N122="zákl. přenesená",J122,0)</f>
        <v>0</v>
      </c>
      <c r="BH122" s="228">
        <f>IF(N122="sníž. přenesená",J122,0)</f>
        <v>0</v>
      </c>
      <c r="BI122" s="228">
        <f>IF(N122="nulová",J122,0)</f>
        <v>0</v>
      </c>
      <c r="BJ122" s="20" t="s">
        <v>83</v>
      </c>
      <c r="BK122" s="228">
        <f>ROUND(I122*H122,2)</f>
        <v>0</v>
      </c>
      <c r="BL122" s="20" t="s">
        <v>215</v>
      </c>
      <c r="BM122" s="227" t="s">
        <v>2416</v>
      </c>
    </row>
    <row r="123" s="12" customFormat="1" ht="22.8" customHeight="1">
      <c r="A123" s="12"/>
      <c r="B123" s="200"/>
      <c r="C123" s="201"/>
      <c r="D123" s="202" t="s">
        <v>75</v>
      </c>
      <c r="E123" s="214" t="s">
        <v>273</v>
      </c>
      <c r="F123" s="214" t="s">
        <v>382</v>
      </c>
      <c r="G123" s="201"/>
      <c r="H123" s="201"/>
      <c r="I123" s="204"/>
      <c r="J123" s="215">
        <f>BK123</f>
        <v>0</v>
      </c>
      <c r="K123" s="201"/>
      <c r="L123" s="206"/>
      <c r="M123" s="207"/>
      <c r="N123" s="208"/>
      <c r="O123" s="208"/>
      <c r="P123" s="209">
        <f>SUM(P124:P143)</f>
        <v>0</v>
      </c>
      <c r="Q123" s="208"/>
      <c r="R123" s="209">
        <f>SUM(R124:R143)</f>
        <v>0</v>
      </c>
      <c r="S123" s="208"/>
      <c r="T123" s="210">
        <f>SUM(T124:T143)</f>
        <v>45.503199999999993</v>
      </c>
      <c r="U123" s="12"/>
      <c r="V123" s="12"/>
      <c r="W123" s="12"/>
      <c r="X123" s="12"/>
      <c r="Y123" s="12"/>
      <c r="Z123" s="12"/>
      <c r="AA123" s="12"/>
      <c r="AB123" s="12"/>
      <c r="AC123" s="12"/>
      <c r="AD123" s="12"/>
      <c r="AE123" s="12"/>
      <c r="AR123" s="211" t="s">
        <v>83</v>
      </c>
      <c r="AT123" s="212" t="s">
        <v>75</v>
      </c>
      <c r="AU123" s="212" t="s">
        <v>83</v>
      </c>
      <c r="AY123" s="211" t="s">
        <v>214</v>
      </c>
      <c r="BK123" s="213">
        <f>SUM(BK124:BK143)</f>
        <v>0</v>
      </c>
    </row>
    <row r="124" s="2" customFormat="1" ht="24.15" customHeight="1">
      <c r="A124" s="42"/>
      <c r="B124" s="43"/>
      <c r="C124" s="216" t="s">
        <v>273</v>
      </c>
      <c r="D124" s="216" t="s">
        <v>217</v>
      </c>
      <c r="E124" s="217" t="s">
        <v>2417</v>
      </c>
      <c r="F124" s="218" t="s">
        <v>2418</v>
      </c>
      <c r="G124" s="219" t="s">
        <v>230</v>
      </c>
      <c r="H124" s="220">
        <v>177.84</v>
      </c>
      <c r="I124" s="221"/>
      <c r="J124" s="222">
        <f>ROUND(I124*H124,2)</f>
        <v>0</v>
      </c>
      <c r="K124" s="218" t="s">
        <v>221</v>
      </c>
      <c r="L124" s="48"/>
      <c r="M124" s="223" t="s">
        <v>32</v>
      </c>
      <c r="N124" s="224" t="s">
        <v>47</v>
      </c>
      <c r="O124" s="88"/>
      <c r="P124" s="225">
        <f>O124*H124</f>
        <v>0</v>
      </c>
      <c r="Q124" s="225">
        <v>0</v>
      </c>
      <c r="R124" s="225">
        <f>Q124*H124</f>
        <v>0</v>
      </c>
      <c r="S124" s="225">
        <v>0.080000000000000002</v>
      </c>
      <c r="T124" s="226">
        <f>S124*H124</f>
        <v>14.2272</v>
      </c>
      <c r="U124" s="42"/>
      <c r="V124" s="42"/>
      <c r="W124" s="42"/>
      <c r="X124" s="42"/>
      <c r="Y124" s="42"/>
      <c r="Z124" s="42"/>
      <c r="AA124" s="42"/>
      <c r="AB124" s="42"/>
      <c r="AC124" s="42"/>
      <c r="AD124" s="42"/>
      <c r="AE124" s="42"/>
      <c r="AR124" s="227" t="s">
        <v>215</v>
      </c>
      <c r="AT124" s="227" t="s">
        <v>217</v>
      </c>
      <c r="AU124" s="227" t="s">
        <v>85</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215</v>
      </c>
      <c r="BM124" s="227" t="s">
        <v>2419</v>
      </c>
    </row>
    <row r="125" s="2" customFormat="1">
      <c r="A125" s="42"/>
      <c r="B125" s="43"/>
      <c r="C125" s="44"/>
      <c r="D125" s="229" t="s">
        <v>223</v>
      </c>
      <c r="E125" s="44"/>
      <c r="F125" s="230" t="s">
        <v>2420</v>
      </c>
      <c r="G125" s="44"/>
      <c r="H125" s="44"/>
      <c r="I125" s="231"/>
      <c r="J125" s="44"/>
      <c r="K125" s="44"/>
      <c r="L125" s="48"/>
      <c r="M125" s="232"/>
      <c r="N125" s="233"/>
      <c r="O125" s="88"/>
      <c r="P125" s="88"/>
      <c r="Q125" s="88"/>
      <c r="R125" s="88"/>
      <c r="S125" s="88"/>
      <c r="T125" s="89"/>
      <c r="U125" s="42"/>
      <c r="V125" s="42"/>
      <c r="W125" s="42"/>
      <c r="X125" s="42"/>
      <c r="Y125" s="42"/>
      <c r="Z125" s="42"/>
      <c r="AA125" s="42"/>
      <c r="AB125" s="42"/>
      <c r="AC125" s="42"/>
      <c r="AD125" s="42"/>
      <c r="AE125" s="42"/>
      <c r="AT125" s="20" t="s">
        <v>223</v>
      </c>
      <c r="AU125" s="20" t="s">
        <v>85</v>
      </c>
    </row>
    <row r="126" s="14" customFormat="1">
      <c r="A126" s="14"/>
      <c r="B126" s="245"/>
      <c r="C126" s="246"/>
      <c r="D126" s="236" t="s">
        <v>225</v>
      </c>
      <c r="E126" s="247" t="s">
        <v>32</v>
      </c>
      <c r="F126" s="248" t="s">
        <v>2421</v>
      </c>
      <c r="G126" s="246"/>
      <c r="H126" s="249">
        <v>112.84</v>
      </c>
      <c r="I126" s="250"/>
      <c r="J126" s="246"/>
      <c r="K126" s="246"/>
      <c r="L126" s="251"/>
      <c r="M126" s="252"/>
      <c r="N126" s="253"/>
      <c r="O126" s="253"/>
      <c r="P126" s="253"/>
      <c r="Q126" s="253"/>
      <c r="R126" s="253"/>
      <c r="S126" s="253"/>
      <c r="T126" s="254"/>
      <c r="U126" s="14"/>
      <c r="V126" s="14"/>
      <c r="W126" s="14"/>
      <c r="X126" s="14"/>
      <c r="Y126" s="14"/>
      <c r="Z126" s="14"/>
      <c r="AA126" s="14"/>
      <c r="AB126" s="14"/>
      <c r="AC126" s="14"/>
      <c r="AD126" s="14"/>
      <c r="AE126" s="14"/>
      <c r="AT126" s="255" t="s">
        <v>225</v>
      </c>
      <c r="AU126" s="255" t="s">
        <v>85</v>
      </c>
      <c r="AV126" s="14" t="s">
        <v>85</v>
      </c>
      <c r="AW126" s="14" t="s">
        <v>38</v>
      </c>
      <c r="AX126" s="14" t="s">
        <v>76</v>
      </c>
      <c r="AY126" s="255" t="s">
        <v>214</v>
      </c>
    </row>
    <row r="127" s="14" customFormat="1">
      <c r="A127" s="14"/>
      <c r="B127" s="245"/>
      <c r="C127" s="246"/>
      <c r="D127" s="236" t="s">
        <v>225</v>
      </c>
      <c r="E127" s="247" t="s">
        <v>32</v>
      </c>
      <c r="F127" s="248" t="s">
        <v>2422</v>
      </c>
      <c r="G127" s="246"/>
      <c r="H127" s="249">
        <v>65</v>
      </c>
      <c r="I127" s="250"/>
      <c r="J127" s="246"/>
      <c r="K127" s="246"/>
      <c r="L127" s="251"/>
      <c r="M127" s="252"/>
      <c r="N127" s="253"/>
      <c r="O127" s="253"/>
      <c r="P127" s="253"/>
      <c r="Q127" s="253"/>
      <c r="R127" s="253"/>
      <c r="S127" s="253"/>
      <c r="T127" s="254"/>
      <c r="U127" s="14"/>
      <c r="V127" s="14"/>
      <c r="W127" s="14"/>
      <c r="X127" s="14"/>
      <c r="Y127" s="14"/>
      <c r="Z127" s="14"/>
      <c r="AA127" s="14"/>
      <c r="AB127" s="14"/>
      <c r="AC127" s="14"/>
      <c r="AD127" s="14"/>
      <c r="AE127" s="14"/>
      <c r="AT127" s="255" t="s">
        <v>225</v>
      </c>
      <c r="AU127" s="255" t="s">
        <v>85</v>
      </c>
      <c r="AV127" s="14" t="s">
        <v>85</v>
      </c>
      <c r="AW127" s="14" t="s">
        <v>38</v>
      </c>
      <c r="AX127" s="14" t="s">
        <v>76</v>
      </c>
      <c r="AY127" s="255" t="s">
        <v>214</v>
      </c>
    </row>
    <row r="128" s="15" customFormat="1">
      <c r="A128" s="15"/>
      <c r="B128" s="256"/>
      <c r="C128" s="257"/>
      <c r="D128" s="236" t="s">
        <v>225</v>
      </c>
      <c r="E128" s="258" t="s">
        <v>32</v>
      </c>
      <c r="F128" s="259" t="s">
        <v>256</v>
      </c>
      <c r="G128" s="257"/>
      <c r="H128" s="260">
        <v>177.84</v>
      </c>
      <c r="I128" s="261"/>
      <c r="J128" s="257"/>
      <c r="K128" s="257"/>
      <c r="L128" s="262"/>
      <c r="M128" s="263"/>
      <c r="N128" s="264"/>
      <c r="O128" s="264"/>
      <c r="P128" s="264"/>
      <c r="Q128" s="264"/>
      <c r="R128" s="264"/>
      <c r="S128" s="264"/>
      <c r="T128" s="265"/>
      <c r="U128" s="15"/>
      <c r="V128" s="15"/>
      <c r="W128" s="15"/>
      <c r="X128" s="15"/>
      <c r="Y128" s="15"/>
      <c r="Z128" s="15"/>
      <c r="AA128" s="15"/>
      <c r="AB128" s="15"/>
      <c r="AC128" s="15"/>
      <c r="AD128" s="15"/>
      <c r="AE128" s="15"/>
      <c r="AT128" s="266" t="s">
        <v>225</v>
      </c>
      <c r="AU128" s="266" t="s">
        <v>85</v>
      </c>
      <c r="AV128" s="15" t="s">
        <v>215</v>
      </c>
      <c r="AW128" s="15" t="s">
        <v>38</v>
      </c>
      <c r="AX128" s="15" t="s">
        <v>83</v>
      </c>
      <c r="AY128" s="266" t="s">
        <v>214</v>
      </c>
    </row>
    <row r="129" s="2" customFormat="1" ht="44.25" customHeight="1">
      <c r="A129" s="42"/>
      <c r="B129" s="43"/>
      <c r="C129" s="216" t="s">
        <v>277</v>
      </c>
      <c r="D129" s="216" t="s">
        <v>217</v>
      </c>
      <c r="E129" s="217" t="s">
        <v>2423</v>
      </c>
      <c r="F129" s="218" t="s">
        <v>2424</v>
      </c>
      <c r="G129" s="219" t="s">
        <v>220</v>
      </c>
      <c r="H129" s="220">
        <v>9</v>
      </c>
      <c r="I129" s="221"/>
      <c r="J129" s="222">
        <f>ROUND(I129*H129,2)</f>
        <v>0</v>
      </c>
      <c r="K129" s="218" t="s">
        <v>221</v>
      </c>
      <c r="L129" s="48"/>
      <c r="M129" s="223" t="s">
        <v>32</v>
      </c>
      <c r="N129" s="224" t="s">
        <v>47</v>
      </c>
      <c r="O129" s="88"/>
      <c r="P129" s="225">
        <f>O129*H129</f>
        <v>0</v>
      </c>
      <c r="Q129" s="225">
        <v>0</v>
      </c>
      <c r="R129" s="225">
        <f>Q129*H129</f>
        <v>0</v>
      </c>
      <c r="S129" s="225">
        <v>1.8</v>
      </c>
      <c r="T129" s="226">
        <f>S129*H129</f>
        <v>16.199999999999999</v>
      </c>
      <c r="U129" s="42"/>
      <c r="V129" s="42"/>
      <c r="W129" s="42"/>
      <c r="X129" s="42"/>
      <c r="Y129" s="42"/>
      <c r="Z129" s="42"/>
      <c r="AA129" s="42"/>
      <c r="AB129" s="42"/>
      <c r="AC129" s="42"/>
      <c r="AD129" s="42"/>
      <c r="AE129" s="42"/>
      <c r="AR129" s="227" t="s">
        <v>215</v>
      </c>
      <c r="AT129" s="227" t="s">
        <v>217</v>
      </c>
      <c r="AU129" s="227" t="s">
        <v>85</v>
      </c>
      <c r="AY129" s="20" t="s">
        <v>214</v>
      </c>
      <c r="BE129" s="228">
        <f>IF(N129="základní",J129,0)</f>
        <v>0</v>
      </c>
      <c r="BF129" s="228">
        <f>IF(N129="snížená",J129,0)</f>
        <v>0</v>
      </c>
      <c r="BG129" s="228">
        <f>IF(N129="zákl. přenesená",J129,0)</f>
        <v>0</v>
      </c>
      <c r="BH129" s="228">
        <f>IF(N129="sníž. přenesená",J129,0)</f>
        <v>0</v>
      </c>
      <c r="BI129" s="228">
        <f>IF(N129="nulová",J129,0)</f>
        <v>0</v>
      </c>
      <c r="BJ129" s="20" t="s">
        <v>83</v>
      </c>
      <c r="BK129" s="228">
        <f>ROUND(I129*H129,2)</f>
        <v>0</v>
      </c>
      <c r="BL129" s="20" t="s">
        <v>215</v>
      </c>
      <c r="BM129" s="227" t="s">
        <v>2425</v>
      </c>
    </row>
    <row r="130" s="2" customFormat="1">
      <c r="A130" s="42"/>
      <c r="B130" s="43"/>
      <c r="C130" s="44"/>
      <c r="D130" s="229" t="s">
        <v>223</v>
      </c>
      <c r="E130" s="44"/>
      <c r="F130" s="230" t="s">
        <v>2426</v>
      </c>
      <c r="G130" s="44"/>
      <c r="H130" s="44"/>
      <c r="I130" s="231"/>
      <c r="J130" s="44"/>
      <c r="K130" s="44"/>
      <c r="L130" s="48"/>
      <c r="M130" s="232"/>
      <c r="N130" s="233"/>
      <c r="O130" s="88"/>
      <c r="P130" s="88"/>
      <c r="Q130" s="88"/>
      <c r="R130" s="88"/>
      <c r="S130" s="88"/>
      <c r="T130" s="89"/>
      <c r="U130" s="42"/>
      <c r="V130" s="42"/>
      <c r="W130" s="42"/>
      <c r="X130" s="42"/>
      <c r="Y130" s="42"/>
      <c r="Z130" s="42"/>
      <c r="AA130" s="42"/>
      <c r="AB130" s="42"/>
      <c r="AC130" s="42"/>
      <c r="AD130" s="42"/>
      <c r="AE130" s="42"/>
      <c r="AT130" s="20" t="s">
        <v>223</v>
      </c>
      <c r="AU130" s="20" t="s">
        <v>85</v>
      </c>
    </row>
    <row r="131" s="13" customFormat="1">
      <c r="A131" s="13"/>
      <c r="B131" s="234"/>
      <c r="C131" s="235"/>
      <c r="D131" s="236" t="s">
        <v>225</v>
      </c>
      <c r="E131" s="237" t="s">
        <v>32</v>
      </c>
      <c r="F131" s="238" t="s">
        <v>2383</v>
      </c>
      <c r="G131" s="235"/>
      <c r="H131" s="237" t="s">
        <v>32</v>
      </c>
      <c r="I131" s="239"/>
      <c r="J131" s="235"/>
      <c r="K131" s="235"/>
      <c r="L131" s="240"/>
      <c r="M131" s="241"/>
      <c r="N131" s="242"/>
      <c r="O131" s="242"/>
      <c r="P131" s="242"/>
      <c r="Q131" s="242"/>
      <c r="R131" s="242"/>
      <c r="S131" s="242"/>
      <c r="T131" s="243"/>
      <c r="U131" s="13"/>
      <c r="V131" s="13"/>
      <c r="W131" s="13"/>
      <c r="X131" s="13"/>
      <c r="Y131" s="13"/>
      <c r="Z131" s="13"/>
      <c r="AA131" s="13"/>
      <c r="AB131" s="13"/>
      <c r="AC131" s="13"/>
      <c r="AD131" s="13"/>
      <c r="AE131" s="13"/>
      <c r="AT131" s="244" t="s">
        <v>225</v>
      </c>
      <c r="AU131" s="244" t="s">
        <v>85</v>
      </c>
      <c r="AV131" s="13" t="s">
        <v>83</v>
      </c>
      <c r="AW131" s="13" t="s">
        <v>38</v>
      </c>
      <c r="AX131" s="13" t="s">
        <v>76</v>
      </c>
      <c r="AY131" s="244" t="s">
        <v>214</v>
      </c>
    </row>
    <row r="132" s="14" customFormat="1">
      <c r="A132" s="14"/>
      <c r="B132" s="245"/>
      <c r="C132" s="246"/>
      <c r="D132" s="236" t="s">
        <v>225</v>
      </c>
      <c r="E132" s="247" t="s">
        <v>32</v>
      </c>
      <c r="F132" s="248" t="s">
        <v>2427</v>
      </c>
      <c r="G132" s="246"/>
      <c r="H132" s="249">
        <v>9</v>
      </c>
      <c r="I132" s="250"/>
      <c r="J132" s="246"/>
      <c r="K132" s="246"/>
      <c r="L132" s="251"/>
      <c r="M132" s="252"/>
      <c r="N132" s="253"/>
      <c r="O132" s="253"/>
      <c r="P132" s="253"/>
      <c r="Q132" s="253"/>
      <c r="R132" s="253"/>
      <c r="S132" s="253"/>
      <c r="T132" s="254"/>
      <c r="U132" s="14"/>
      <c r="V132" s="14"/>
      <c r="W132" s="14"/>
      <c r="X132" s="14"/>
      <c r="Y132" s="14"/>
      <c r="Z132" s="14"/>
      <c r="AA132" s="14"/>
      <c r="AB132" s="14"/>
      <c r="AC132" s="14"/>
      <c r="AD132" s="14"/>
      <c r="AE132" s="14"/>
      <c r="AT132" s="255" t="s">
        <v>225</v>
      </c>
      <c r="AU132" s="255" t="s">
        <v>85</v>
      </c>
      <c r="AV132" s="14" t="s">
        <v>85</v>
      </c>
      <c r="AW132" s="14" t="s">
        <v>38</v>
      </c>
      <c r="AX132" s="14" t="s">
        <v>83</v>
      </c>
      <c r="AY132" s="255" t="s">
        <v>214</v>
      </c>
    </row>
    <row r="133" s="2" customFormat="1" ht="37.8" customHeight="1">
      <c r="A133" s="42"/>
      <c r="B133" s="43"/>
      <c r="C133" s="216" t="s">
        <v>301</v>
      </c>
      <c r="D133" s="216" t="s">
        <v>217</v>
      </c>
      <c r="E133" s="217" t="s">
        <v>2428</v>
      </c>
      <c r="F133" s="218" t="s">
        <v>2429</v>
      </c>
      <c r="G133" s="219" t="s">
        <v>230</v>
      </c>
      <c r="H133" s="220">
        <v>106</v>
      </c>
      <c r="I133" s="221"/>
      <c r="J133" s="222">
        <f>ROUND(I133*H133,2)</f>
        <v>0</v>
      </c>
      <c r="K133" s="218" t="s">
        <v>221</v>
      </c>
      <c r="L133" s="48"/>
      <c r="M133" s="223" t="s">
        <v>32</v>
      </c>
      <c r="N133" s="224" t="s">
        <v>47</v>
      </c>
      <c r="O133" s="88"/>
      <c r="P133" s="225">
        <f>O133*H133</f>
        <v>0</v>
      </c>
      <c r="Q133" s="225">
        <v>0</v>
      </c>
      <c r="R133" s="225">
        <f>Q133*H133</f>
        <v>0</v>
      </c>
      <c r="S133" s="225">
        <v>0.075999999999999998</v>
      </c>
      <c r="T133" s="226">
        <f>S133*H133</f>
        <v>8.0559999999999992</v>
      </c>
      <c r="U133" s="42"/>
      <c r="V133" s="42"/>
      <c r="W133" s="42"/>
      <c r="X133" s="42"/>
      <c r="Y133" s="42"/>
      <c r="Z133" s="42"/>
      <c r="AA133" s="42"/>
      <c r="AB133" s="42"/>
      <c r="AC133" s="42"/>
      <c r="AD133" s="42"/>
      <c r="AE133" s="42"/>
      <c r="AR133" s="227" t="s">
        <v>215</v>
      </c>
      <c r="AT133" s="227" t="s">
        <v>217</v>
      </c>
      <c r="AU133" s="227" t="s">
        <v>85</v>
      </c>
      <c r="AY133" s="20" t="s">
        <v>214</v>
      </c>
      <c r="BE133" s="228">
        <f>IF(N133="základní",J133,0)</f>
        <v>0</v>
      </c>
      <c r="BF133" s="228">
        <f>IF(N133="snížená",J133,0)</f>
        <v>0</v>
      </c>
      <c r="BG133" s="228">
        <f>IF(N133="zákl. přenesená",J133,0)</f>
        <v>0</v>
      </c>
      <c r="BH133" s="228">
        <f>IF(N133="sníž. přenesená",J133,0)</f>
        <v>0</v>
      </c>
      <c r="BI133" s="228">
        <f>IF(N133="nulová",J133,0)</f>
        <v>0</v>
      </c>
      <c r="BJ133" s="20" t="s">
        <v>83</v>
      </c>
      <c r="BK133" s="228">
        <f>ROUND(I133*H133,2)</f>
        <v>0</v>
      </c>
      <c r="BL133" s="20" t="s">
        <v>215</v>
      </c>
      <c r="BM133" s="227" t="s">
        <v>2430</v>
      </c>
    </row>
    <row r="134" s="2" customFormat="1">
      <c r="A134" s="42"/>
      <c r="B134" s="43"/>
      <c r="C134" s="44"/>
      <c r="D134" s="229" t="s">
        <v>223</v>
      </c>
      <c r="E134" s="44"/>
      <c r="F134" s="230" t="s">
        <v>2431</v>
      </c>
      <c r="G134" s="44"/>
      <c r="H134" s="44"/>
      <c r="I134" s="231"/>
      <c r="J134" s="44"/>
      <c r="K134" s="44"/>
      <c r="L134" s="48"/>
      <c r="M134" s="232"/>
      <c r="N134" s="233"/>
      <c r="O134" s="88"/>
      <c r="P134" s="88"/>
      <c r="Q134" s="88"/>
      <c r="R134" s="88"/>
      <c r="S134" s="88"/>
      <c r="T134" s="89"/>
      <c r="U134" s="42"/>
      <c r="V134" s="42"/>
      <c r="W134" s="42"/>
      <c r="X134" s="42"/>
      <c r="Y134" s="42"/>
      <c r="Z134" s="42"/>
      <c r="AA134" s="42"/>
      <c r="AB134" s="42"/>
      <c r="AC134" s="42"/>
      <c r="AD134" s="42"/>
      <c r="AE134" s="42"/>
      <c r="AT134" s="20" t="s">
        <v>223</v>
      </c>
      <c r="AU134" s="20" t="s">
        <v>85</v>
      </c>
    </row>
    <row r="135" s="14" customFormat="1">
      <c r="A135" s="14"/>
      <c r="B135" s="245"/>
      <c r="C135" s="246"/>
      <c r="D135" s="236" t="s">
        <v>225</v>
      </c>
      <c r="E135" s="247" t="s">
        <v>32</v>
      </c>
      <c r="F135" s="248" t="s">
        <v>2432</v>
      </c>
      <c r="G135" s="246"/>
      <c r="H135" s="249">
        <v>22</v>
      </c>
      <c r="I135" s="250"/>
      <c r="J135" s="246"/>
      <c r="K135" s="246"/>
      <c r="L135" s="251"/>
      <c r="M135" s="252"/>
      <c r="N135" s="253"/>
      <c r="O135" s="253"/>
      <c r="P135" s="253"/>
      <c r="Q135" s="253"/>
      <c r="R135" s="253"/>
      <c r="S135" s="253"/>
      <c r="T135" s="254"/>
      <c r="U135" s="14"/>
      <c r="V135" s="14"/>
      <c r="W135" s="14"/>
      <c r="X135" s="14"/>
      <c r="Y135" s="14"/>
      <c r="Z135" s="14"/>
      <c r="AA135" s="14"/>
      <c r="AB135" s="14"/>
      <c r="AC135" s="14"/>
      <c r="AD135" s="14"/>
      <c r="AE135" s="14"/>
      <c r="AT135" s="255" t="s">
        <v>225</v>
      </c>
      <c r="AU135" s="255" t="s">
        <v>85</v>
      </c>
      <c r="AV135" s="14" t="s">
        <v>85</v>
      </c>
      <c r="AW135" s="14" t="s">
        <v>38</v>
      </c>
      <c r="AX135" s="14" t="s">
        <v>76</v>
      </c>
      <c r="AY135" s="255" t="s">
        <v>214</v>
      </c>
    </row>
    <row r="136" s="14" customFormat="1">
      <c r="A136" s="14"/>
      <c r="B136" s="245"/>
      <c r="C136" s="246"/>
      <c r="D136" s="236" t="s">
        <v>225</v>
      </c>
      <c r="E136" s="247" t="s">
        <v>32</v>
      </c>
      <c r="F136" s="248" t="s">
        <v>2433</v>
      </c>
      <c r="G136" s="246"/>
      <c r="H136" s="249">
        <v>26</v>
      </c>
      <c r="I136" s="250"/>
      <c r="J136" s="246"/>
      <c r="K136" s="246"/>
      <c r="L136" s="251"/>
      <c r="M136" s="252"/>
      <c r="N136" s="253"/>
      <c r="O136" s="253"/>
      <c r="P136" s="253"/>
      <c r="Q136" s="253"/>
      <c r="R136" s="253"/>
      <c r="S136" s="253"/>
      <c r="T136" s="254"/>
      <c r="U136" s="14"/>
      <c r="V136" s="14"/>
      <c r="W136" s="14"/>
      <c r="X136" s="14"/>
      <c r="Y136" s="14"/>
      <c r="Z136" s="14"/>
      <c r="AA136" s="14"/>
      <c r="AB136" s="14"/>
      <c r="AC136" s="14"/>
      <c r="AD136" s="14"/>
      <c r="AE136" s="14"/>
      <c r="AT136" s="255" t="s">
        <v>225</v>
      </c>
      <c r="AU136" s="255" t="s">
        <v>85</v>
      </c>
      <c r="AV136" s="14" t="s">
        <v>85</v>
      </c>
      <c r="AW136" s="14" t="s">
        <v>38</v>
      </c>
      <c r="AX136" s="14" t="s">
        <v>76</v>
      </c>
      <c r="AY136" s="255" t="s">
        <v>214</v>
      </c>
    </row>
    <row r="137" s="14" customFormat="1">
      <c r="A137" s="14"/>
      <c r="B137" s="245"/>
      <c r="C137" s="246"/>
      <c r="D137" s="236" t="s">
        <v>225</v>
      </c>
      <c r="E137" s="247" t="s">
        <v>32</v>
      </c>
      <c r="F137" s="248" t="s">
        <v>2434</v>
      </c>
      <c r="G137" s="246"/>
      <c r="H137" s="249">
        <v>30</v>
      </c>
      <c r="I137" s="250"/>
      <c r="J137" s="246"/>
      <c r="K137" s="246"/>
      <c r="L137" s="251"/>
      <c r="M137" s="252"/>
      <c r="N137" s="253"/>
      <c r="O137" s="253"/>
      <c r="P137" s="253"/>
      <c r="Q137" s="253"/>
      <c r="R137" s="253"/>
      <c r="S137" s="253"/>
      <c r="T137" s="254"/>
      <c r="U137" s="14"/>
      <c r="V137" s="14"/>
      <c r="W137" s="14"/>
      <c r="X137" s="14"/>
      <c r="Y137" s="14"/>
      <c r="Z137" s="14"/>
      <c r="AA137" s="14"/>
      <c r="AB137" s="14"/>
      <c r="AC137" s="14"/>
      <c r="AD137" s="14"/>
      <c r="AE137" s="14"/>
      <c r="AT137" s="255" t="s">
        <v>225</v>
      </c>
      <c r="AU137" s="255" t="s">
        <v>85</v>
      </c>
      <c r="AV137" s="14" t="s">
        <v>85</v>
      </c>
      <c r="AW137" s="14" t="s">
        <v>38</v>
      </c>
      <c r="AX137" s="14" t="s">
        <v>76</v>
      </c>
      <c r="AY137" s="255" t="s">
        <v>214</v>
      </c>
    </row>
    <row r="138" s="14" customFormat="1">
      <c r="A138" s="14"/>
      <c r="B138" s="245"/>
      <c r="C138" s="246"/>
      <c r="D138" s="236" t="s">
        <v>225</v>
      </c>
      <c r="E138" s="247" t="s">
        <v>32</v>
      </c>
      <c r="F138" s="248" t="s">
        <v>2435</v>
      </c>
      <c r="G138" s="246"/>
      <c r="H138" s="249">
        <v>28</v>
      </c>
      <c r="I138" s="250"/>
      <c r="J138" s="246"/>
      <c r="K138" s="246"/>
      <c r="L138" s="251"/>
      <c r="M138" s="252"/>
      <c r="N138" s="253"/>
      <c r="O138" s="253"/>
      <c r="P138" s="253"/>
      <c r="Q138" s="253"/>
      <c r="R138" s="253"/>
      <c r="S138" s="253"/>
      <c r="T138" s="254"/>
      <c r="U138" s="14"/>
      <c r="V138" s="14"/>
      <c r="W138" s="14"/>
      <c r="X138" s="14"/>
      <c r="Y138" s="14"/>
      <c r="Z138" s="14"/>
      <c r="AA138" s="14"/>
      <c r="AB138" s="14"/>
      <c r="AC138" s="14"/>
      <c r="AD138" s="14"/>
      <c r="AE138" s="14"/>
      <c r="AT138" s="255" t="s">
        <v>225</v>
      </c>
      <c r="AU138" s="255" t="s">
        <v>85</v>
      </c>
      <c r="AV138" s="14" t="s">
        <v>85</v>
      </c>
      <c r="AW138" s="14" t="s">
        <v>38</v>
      </c>
      <c r="AX138" s="14" t="s">
        <v>76</v>
      </c>
      <c r="AY138" s="255" t="s">
        <v>214</v>
      </c>
    </row>
    <row r="139" s="15" customFormat="1">
      <c r="A139" s="15"/>
      <c r="B139" s="256"/>
      <c r="C139" s="257"/>
      <c r="D139" s="236" t="s">
        <v>225</v>
      </c>
      <c r="E139" s="258" t="s">
        <v>32</v>
      </c>
      <c r="F139" s="259" t="s">
        <v>256</v>
      </c>
      <c r="G139" s="257"/>
      <c r="H139" s="260">
        <v>106</v>
      </c>
      <c r="I139" s="261"/>
      <c r="J139" s="257"/>
      <c r="K139" s="257"/>
      <c r="L139" s="262"/>
      <c r="M139" s="263"/>
      <c r="N139" s="264"/>
      <c r="O139" s="264"/>
      <c r="P139" s="264"/>
      <c r="Q139" s="264"/>
      <c r="R139" s="264"/>
      <c r="S139" s="264"/>
      <c r="T139" s="265"/>
      <c r="U139" s="15"/>
      <c r="V139" s="15"/>
      <c r="W139" s="15"/>
      <c r="X139" s="15"/>
      <c r="Y139" s="15"/>
      <c r="Z139" s="15"/>
      <c r="AA139" s="15"/>
      <c r="AB139" s="15"/>
      <c r="AC139" s="15"/>
      <c r="AD139" s="15"/>
      <c r="AE139" s="15"/>
      <c r="AT139" s="266" t="s">
        <v>225</v>
      </c>
      <c r="AU139" s="266" t="s">
        <v>85</v>
      </c>
      <c r="AV139" s="15" t="s">
        <v>215</v>
      </c>
      <c r="AW139" s="15" t="s">
        <v>38</v>
      </c>
      <c r="AX139" s="15" t="s">
        <v>83</v>
      </c>
      <c r="AY139" s="266" t="s">
        <v>214</v>
      </c>
    </row>
    <row r="140" s="2" customFormat="1" ht="37.8" customHeight="1">
      <c r="A140" s="42"/>
      <c r="B140" s="43"/>
      <c r="C140" s="216" t="s">
        <v>8</v>
      </c>
      <c r="D140" s="216" t="s">
        <v>217</v>
      </c>
      <c r="E140" s="217" t="s">
        <v>2436</v>
      </c>
      <c r="F140" s="218" t="s">
        <v>2437</v>
      </c>
      <c r="G140" s="219" t="s">
        <v>280</v>
      </c>
      <c r="H140" s="220">
        <v>130</v>
      </c>
      <c r="I140" s="221"/>
      <c r="J140" s="222">
        <f>ROUND(I140*H140,2)</f>
        <v>0</v>
      </c>
      <c r="K140" s="218" t="s">
        <v>221</v>
      </c>
      <c r="L140" s="48"/>
      <c r="M140" s="223" t="s">
        <v>32</v>
      </c>
      <c r="N140" s="224" t="s">
        <v>47</v>
      </c>
      <c r="O140" s="88"/>
      <c r="P140" s="225">
        <f>O140*H140</f>
        <v>0</v>
      </c>
      <c r="Q140" s="225">
        <v>0</v>
      </c>
      <c r="R140" s="225">
        <f>Q140*H140</f>
        <v>0</v>
      </c>
      <c r="S140" s="225">
        <v>0.053999999999999999</v>
      </c>
      <c r="T140" s="226">
        <f>S140*H140</f>
        <v>7.0199999999999996</v>
      </c>
      <c r="U140" s="42"/>
      <c r="V140" s="42"/>
      <c r="W140" s="42"/>
      <c r="X140" s="42"/>
      <c r="Y140" s="42"/>
      <c r="Z140" s="42"/>
      <c r="AA140" s="42"/>
      <c r="AB140" s="42"/>
      <c r="AC140" s="42"/>
      <c r="AD140" s="42"/>
      <c r="AE140" s="42"/>
      <c r="AR140" s="227" t="s">
        <v>215</v>
      </c>
      <c r="AT140" s="227" t="s">
        <v>217</v>
      </c>
      <c r="AU140" s="227" t="s">
        <v>85</v>
      </c>
      <c r="AY140" s="20" t="s">
        <v>214</v>
      </c>
      <c r="BE140" s="228">
        <f>IF(N140="základní",J140,0)</f>
        <v>0</v>
      </c>
      <c r="BF140" s="228">
        <f>IF(N140="snížená",J140,0)</f>
        <v>0</v>
      </c>
      <c r="BG140" s="228">
        <f>IF(N140="zákl. přenesená",J140,0)</f>
        <v>0</v>
      </c>
      <c r="BH140" s="228">
        <f>IF(N140="sníž. přenesená",J140,0)</f>
        <v>0</v>
      </c>
      <c r="BI140" s="228">
        <f>IF(N140="nulová",J140,0)</f>
        <v>0</v>
      </c>
      <c r="BJ140" s="20" t="s">
        <v>83</v>
      </c>
      <c r="BK140" s="228">
        <f>ROUND(I140*H140,2)</f>
        <v>0</v>
      </c>
      <c r="BL140" s="20" t="s">
        <v>215</v>
      </c>
      <c r="BM140" s="227" t="s">
        <v>2438</v>
      </c>
    </row>
    <row r="141" s="2" customFormat="1">
      <c r="A141" s="42"/>
      <c r="B141" s="43"/>
      <c r="C141" s="44"/>
      <c r="D141" s="229" t="s">
        <v>223</v>
      </c>
      <c r="E141" s="44"/>
      <c r="F141" s="230" t="s">
        <v>2439</v>
      </c>
      <c r="G141" s="44"/>
      <c r="H141" s="44"/>
      <c r="I141" s="231"/>
      <c r="J141" s="44"/>
      <c r="K141" s="44"/>
      <c r="L141" s="48"/>
      <c r="M141" s="232"/>
      <c r="N141" s="233"/>
      <c r="O141" s="88"/>
      <c r="P141" s="88"/>
      <c r="Q141" s="88"/>
      <c r="R141" s="88"/>
      <c r="S141" s="88"/>
      <c r="T141" s="89"/>
      <c r="U141" s="42"/>
      <c r="V141" s="42"/>
      <c r="W141" s="42"/>
      <c r="X141" s="42"/>
      <c r="Y141" s="42"/>
      <c r="Z141" s="42"/>
      <c r="AA141" s="42"/>
      <c r="AB141" s="42"/>
      <c r="AC141" s="42"/>
      <c r="AD141" s="42"/>
      <c r="AE141" s="42"/>
      <c r="AT141" s="20" t="s">
        <v>223</v>
      </c>
      <c r="AU141" s="20" t="s">
        <v>85</v>
      </c>
    </row>
    <row r="142" s="13" customFormat="1">
      <c r="A142" s="13"/>
      <c r="B142" s="234"/>
      <c r="C142" s="235"/>
      <c r="D142" s="236" t="s">
        <v>225</v>
      </c>
      <c r="E142" s="237" t="s">
        <v>32</v>
      </c>
      <c r="F142" s="238" t="s">
        <v>2383</v>
      </c>
      <c r="G142" s="235"/>
      <c r="H142" s="237" t="s">
        <v>32</v>
      </c>
      <c r="I142" s="239"/>
      <c r="J142" s="235"/>
      <c r="K142" s="235"/>
      <c r="L142" s="240"/>
      <c r="M142" s="241"/>
      <c r="N142" s="242"/>
      <c r="O142" s="242"/>
      <c r="P142" s="242"/>
      <c r="Q142" s="242"/>
      <c r="R142" s="242"/>
      <c r="S142" s="242"/>
      <c r="T142" s="243"/>
      <c r="U142" s="13"/>
      <c r="V142" s="13"/>
      <c r="W142" s="13"/>
      <c r="X142" s="13"/>
      <c r="Y142" s="13"/>
      <c r="Z142" s="13"/>
      <c r="AA142" s="13"/>
      <c r="AB142" s="13"/>
      <c r="AC142" s="13"/>
      <c r="AD142" s="13"/>
      <c r="AE142" s="13"/>
      <c r="AT142" s="244" t="s">
        <v>225</v>
      </c>
      <c r="AU142" s="244" t="s">
        <v>85</v>
      </c>
      <c r="AV142" s="13" t="s">
        <v>83</v>
      </c>
      <c r="AW142" s="13" t="s">
        <v>38</v>
      </c>
      <c r="AX142" s="13" t="s">
        <v>76</v>
      </c>
      <c r="AY142" s="244" t="s">
        <v>214</v>
      </c>
    </row>
    <row r="143" s="14" customFormat="1">
      <c r="A143" s="14"/>
      <c r="B143" s="245"/>
      <c r="C143" s="246"/>
      <c r="D143" s="236" t="s">
        <v>225</v>
      </c>
      <c r="E143" s="247" t="s">
        <v>32</v>
      </c>
      <c r="F143" s="248" t="s">
        <v>2440</v>
      </c>
      <c r="G143" s="246"/>
      <c r="H143" s="249">
        <v>130</v>
      </c>
      <c r="I143" s="250"/>
      <c r="J143" s="246"/>
      <c r="K143" s="246"/>
      <c r="L143" s="251"/>
      <c r="M143" s="252"/>
      <c r="N143" s="253"/>
      <c r="O143" s="253"/>
      <c r="P143" s="253"/>
      <c r="Q143" s="253"/>
      <c r="R143" s="253"/>
      <c r="S143" s="253"/>
      <c r="T143" s="254"/>
      <c r="U143" s="14"/>
      <c r="V143" s="14"/>
      <c r="W143" s="14"/>
      <c r="X143" s="14"/>
      <c r="Y143" s="14"/>
      <c r="Z143" s="14"/>
      <c r="AA143" s="14"/>
      <c r="AB143" s="14"/>
      <c r="AC143" s="14"/>
      <c r="AD143" s="14"/>
      <c r="AE143" s="14"/>
      <c r="AT143" s="255" t="s">
        <v>225</v>
      </c>
      <c r="AU143" s="255" t="s">
        <v>85</v>
      </c>
      <c r="AV143" s="14" t="s">
        <v>85</v>
      </c>
      <c r="AW143" s="14" t="s">
        <v>38</v>
      </c>
      <c r="AX143" s="14" t="s">
        <v>83</v>
      </c>
      <c r="AY143" s="255" t="s">
        <v>214</v>
      </c>
    </row>
    <row r="144" s="12" customFormat="1" ht="22.8" customHeight="1">
      <c r="A144" s="12"/>
      <c r="B144" s="200"/>
      <c r="C144" s="201"/>
      <c r="D144" s="202" t="s">
        <v>75</v>
      </c>
      <c r="E144" s="214" t="s">
        <v>446</v>
      </c>
      <c r="F144" s="214" t="s">
        <v>447</v>
      </c>
      <c r="G144" s="201"/>
      <c r="H144" s="201"/>
      <c r="I144" s="204"/>
      <c r="J144" s="215">
        <f>BK144</f>
        <v>0</v>
      </c>
      <c r="K144" s="201"/>
      <c r="L144" s="206"/>
      <c r="M144" s="207"/>
      <c r="N144" s="208"/>
      <c r="O144" s="208"/>
      <c r="P144" s="209">
        <f>SUM(P145:P153)</f>
        <v>0</v>
      </c>
      <c r="Q144" s="208"/>
      <c r="R144" s="209">
        <f>SUM(R145:R153)</f>
        <v>0</v>
      </c>
      <c r="S144" s="208"/>
      <c r="T144" s="210">
        <f>SUM(T145:T153)</f>
        <v>0</v>
      </c>
      <c r="U144" s="12"/>
      <c r="V144" s="12"/>
      <c r="W144" s="12"/>
      <c r="X144" s="12"/>
      <c r="Y144" s="12"/>
      <c r="Z144" s="12"/>
      <c r="AA144" s="12"/>
      <c r="AB144" s="12"/>
      <c r="AC144" s="12"/>
      <c r="AD144" s="12"/>
      <c r="AE144" s="12"/>
      <c r="AR144" s="211" t="s">
        <v>83</v>
      </c>
      <c r="AT144" s="212" t="s">
        <v>75</v>
      </c>
      <c r="AU144" s="212" t="s">
        <v>83</v>
      </c>
      <c r="AY144" s="211" t="s">
        <v>214</v>
      </c>
      <c r="BK144" s="213">
        <f>SUM(BK145:BK153)</f>
        <v>0</v>
      </c>
    </row>
    <row r="145" s="2" customFormat="1" ht="37.8" customHeight="1">
      <c r="A145" s="42"/>
      <c r="B145" s="43"/>
      <c r="C145" s="216" t="s">
        <v>312</v>
      </c>
      <c r="D145" s="216" t="s">
        <v>217</v>
      </c>
      <c r="E145" s="217" t="s">
        <v>1398</v>
      </c>
      <c r="F145" s="218" t="s">
        <v>1399</v>
      </c>
      <c r="G145" s="219" t="s">
        <v>241</v>
      </c>
      <c r="H145" s="220">
        <v>45.503</v>
      </c>
      <c r="I145" s="221"/>
      <c r="J145" s="222">
        <f>ROUND(I145*H145,2)</f>
        <v>0</v>
      </c>
      <c r="K145" s="218" t="s">
        <v>221</v>
      </c>
      <c r="L145" s="48"/>
      <c r="M145" s="223" t="s">
        <v>32</v>
      </c>
      <c r="N145" s="224" t="s">
        <v>47</v>
      </c>
      <c r="O145" s="88"/>
      <c r="P145" s="225">
        <f>O145*H145</f>
        <v>0</v>
      </c>
      <c r="Q145" s="225">
        <v>0</v>
      </c>
      <c r="R145" s="225">
        <f>Q145*H145</f>
        <v>0</v>
      </c>
      <c r="S145" s="225">
        <v>0</v>
      </c>
      <c r="T145" s="226">
        <f>S145*H145</f>
        <v>0</v>
      </c>
      <c r="U145" s="42"/>
      <c r="V145" s="42"/>
      <c r="W145" s="42"/>
      <c r="X145" s="42"/>
      <c r="Y145" s="42"/>
      <c r="Z145" s="42"/>
      <c r="AA145" s="42"/>
      <c r="AB145" s="42"/>
      <c r="AC145" s="42"/>
      <c r="AD145" s="42"/>
      <c r="AE145" s="42"/>
      <c r="AR145" s="227" t="s">
        <v>215</v>
      </c>
      <c r="AT145" s="227" t="s">
        <v>217</v>
      </c>
      <c r="AU145" s="227" t="s">
        <v>85</v>
      </c>
      <c r="AY145" s="20" t="s">
        <v>214</v>
      </c>
      <c r="BE145" s="228">
        <f>IF(N145="základní",J145,0)</f>
        <v>0</v>
      </c>
      <c r="BF145" s="228">
        <f>IF(N145="snížená",J145,0)</f>
        <v>0</v>
      </c>
      <c r="BG145" s="228">
        <f>IF(N145="zákl. přenesená",J145,0)</f>
        <v>0</v>
      </c>
      <c r="BH145" s="228">
        <f>IF(N145="sníž. přenesená",J145,0)</f>
        <v>0</v>
      </c>
      <c r="BI145" s="228">
        <f>IF(N145="nulová",J145,0)</f>
        <v>0</v>
      </c>
      <c r="BJ145" s="20" t="s">
        <v>83</v>
      </c>
      <c r="BK145" s="228">
        <f>ROUND(I145*H145,2)</f>
        <v>0</v>
      </c>
      <c r="BL145" s="20" t="s">
        <v>215</v>
      </c>
      <c r="BM145" s="227" t="s">
        <v>2441</v>
      </c>
    </row>
    <row r="146" s="2" customFormat="1">
      <c r="A146" s="42"/>
      <c r="B146" s="43"/>
      <c r="C146" s="44"/>
      <c r="D146" s="229" t="s">
        <v>223</v>
      </c>
      <c r="E146" s="44"/>
      <c r="F146" s="230" t="s">
        <v>1401</v>
      </c>
      <c r="G146" s="44"/>
      <c r="H146" s="44"/>
      <c r="I146" s="231"/>
      <c r="J146" s="44"/>
      <c r="K146" s="44"/>
      <c r="L146" s="48"/>
      <c r="M146" s="232"/>
      <c r="N146" s="233"/>
      <c r="O146" s="88"/>
      <c r="P146" s="88"/>
      <c r="Q146" s="88"/>
      <c r="R146" s="88"/>
      <c r="S146" s="88"/>
      <c r="T146" s="89"/>
      <c r="U146" s="42"/>
      <c r="V146" s="42"/>
      <c r="W146" s="42"/>
      <c r="X146" s="42"/>
      <c r="Y146" s="42"/>
      <c r="Z146" s="42"/>
      <c r="AA146" s="42"/>
      <c r="AB146" s="42"/>
      <c r="AC146" s="42"/>
      <c r="AD146" s="42"/>
      <c r="AE146" s="42"/>
      <c r="AT146" s="20" t="s">
        <v>223</v>
      </c>
      <c r="AU146" s="20" t="s">
        <v>85</v>
      </c>
    </row>
    <row r="147" s="2" customFormat="1" ht="33" customHeight="1">
      <c r="A147" s="42"/>
      <c r="B147" s="43"/>
      <c r="C147" s="216" t="s">
        <v>317</v>
      </c>
      <c r="D147" s="216" t="s">
        <v>217</v>
      </c>
      <c r="E147" s="217" t="s">
        <v>454</v>
      </c>
      <c r="F147" s="218" t="s">
        <v>455</v>
      </c>
      <c r="G147" s="219" t="s">
        <v>241</v>
      </c>
      <c r="H147" s="220">
        <v>45.503</v>
      </c>
      <c r="I147" s="221"/>
      <c r="J147" s="222">
        <f>ROUND(I147*H147,2)</f>
        <v>0</v>
      </c>
      <c r="K147" s="218" t="s">
        <v>221</v>
      </c>
      <c r="L147" s="48"/>
      <c r="M147" s="223" t="s">
        <v>32</v>
      </c>
      <c r="N147" s="224" t="s">
        <v>47</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215</v>
      </c>
      <c r="AT147" s="227" t="s">
        <v>217</v>
      </c>
      <c r="AU147" s="227" t="s">
        <v>85</v>
      </c>
      <c r="AY147" s="20" t="s">
        <v>214</v>
      </c>
      <c r="BE147" s="228">
        <f>IF(N147="základní",J147,0)</f>
        <v>0</v>
      </c>
      <c r="BF147" s="228">
        <f>IF(N147="snížená",J147,0)</f>
        <v>0</v>
      </c>
      <c r="BG147" s="228">
        <f>IF(N147="zákl. přenesená",J147,0)</f>
        <v>0</v>
      </c>
      <c r="BH147" s="228">
        <f>IF(N147="sníž. přenesená",J147,0)</f>
        <v>0</v>
      </c>
      <c r="BI147" s="228">
        <f>IF(N147="nulová",J147,0)</f>
        <v>0</v>
      </c>
      <c r="BJ147" s="20" t="s">
        <v>83</v>
      </c>
      <c r="BK147" s="228">
        <f>ROUND(I147*H147,2)</f>
        <v>0</v>
      </c>
      <c r="BL147" s="20" t="s">
        <v>215</v>
      </c>
      <c r="BM147" s="227" t="s">
        <v>2442</v>
      </c>
    </row>
    <row r="148" s="2" customFormat="1">
      <c r="A148" s="42"/>
      <c r="B148" s="43"/>
      <c r="C148" s="44"/>
      <c r="D148" s="229" t="s">
        <v>223</v>
      </c>
      <c r="E148" s="44"/>
      <c r="F148" s="230" t="s">
        <v>457</v>
      </c>
      <c r="G148" s="44"/>
      <c r="H148" s="44"/>
      <c r="I148" s="231"/>
      <c r="J148" s="44"/>
      <c r="K148" s="44"/>
      <c r="L148" s="48"/>
      <c r="M148" s="232"/>
      <c r="N148" s="233"/>
      <c r="O148" s="88"/>
      <c r="P148" s="88"/>
      <c r="Q148" s="88"/>
      <c r="R148" s="88"/>
      <c r="S148" s="88"/>
      <c r="T148" s="89"/>
      <c r="U148" s="42"/>
      <c r="V148" s="42"/>
      <c r="W148" s="42"/>
      <c r="X148" s="42"/>
      <c r="Y148" s="42"/>
      <c r="Z148" s="42"/>
      <c r="AA148" s="42"/>
      <c r="AB148" s="42"/>
      <c r="AC148" s="42"/>
      <c r="AD148" s="42"/>
      <c r="AE148" s="42"/>
      <c r="AT148" s="20" t="s">
        <v>223</v>
      </c>
      <c r="AU148" s="20" t="s">
        <v>85</v>
      </c>
    </row>
    <row r="149" s="2" customFormat="1" ht="44.25" customHeight="1">
      <c r="A149" s="42"/>
      <c r="B149" s="43"/>
      <c r="C149" s="216" t="s">
        <v>324</v>
      </c>
      <c r="D149" s="216" t="s">
        <v>217</v>
      </c>
      <c r="E149" s="217" t="s">
        <v>460</v>
      </c>
      <c r="F149" s="218" t="s">
        <v>461</v>
      </c>
      <c r="G149" s="219" t="s">
        <v>241</v>
      </c>
      <c r="H149" s="220">
        <v>910.05999999999995</v>
      </c>
      <c r="I149" s="221"/>
      <c r="J149" s="222">
        <f>ROUND(I149*H149,2)</f>
        <v>0</v>
      </c>
      <c r="K149" s="218" t="s">
        <v>221</v>
      </c>
      <c r="L149" s="48"/>
      <c r="M149" s="223" t="s">
        <v>32</v>
      </c>
      <c r="N149" s="224" t="s">
        <v>47</v>
      </c>
      <c r="O149" s="88"/>
      <c r="P149" s="225">
        <f>O149*H149</f>
        <v>0</v>
      </c>
      <c r="Q149" s="225">
        <v>0</v>
      </c>
      <c r="R149" s="225">
        <f>Q149*H149</f>
        <v>0</v>
      </c>
      <c r="S149" s="225">
        <v>0</v>
      </c>
      <c r="T149" s="226">
        <f>S149*H149</f>
        <v>0</v>
      </c>
      <c r="U149" s="42"/>
      <c r="V149" s="42"/>
      <c r="W149" s="42"/>
      <c r="X149" s="42"/>
      <c r="Y149" s="42"/>
      <c r="Z149" s="42"/>
      <c r="AA149" s="42"/>
      <c r="AB149" s="42"/>
      <c r="AC149" s="42"/>
      <c r="AD149" s="42"/>
      <c r="AE149" s="42"/>
      <c r="AR149" s="227" t="s">
        <v>215</v>
      </c>
      <c r="AT149" s="227" t="s">
        <v>217</v>
      </c>
      <c r="AU149" s="227" t="s">
        <v>85</v>
      </c>
      <c r="AY149" s="20" t="s">
        <v>214</v>
      </c>
      <c r="BE149" s="228">
        <f>IF(N149="základní",J149,0)</f>
        <v>0</v>
      </c>
      <c r="BF149" s="228">
        <f>IF(N149="snížená",J149,0)</f>
        <v>0</v>
      </c>
      <c r="BG149" s="228">
        <f>IF(N149="zákl. přenesená",J149,0)</f>
        <v>0</v>
      </c>
      <c r="BH149" s="228">
        <f>IF(N149="sníž. přenesená",J149,0)</f>
        <v>0</v>
      </c>
      <c r="BI149" s="228">
        <f>IF(N149="nulová",J149,0)</f>
        <v>0</v>
      </c>
      <c r="BJ149" s="20" t="s">
        <v>83</v>
      </c>
      <c r="BK149" s="228">
        <f>ROUND(I149*H149,2)</f>
        <v>0</v>
      </c>
      <c r="BL149" s="20" t="s">
        <v>215</v>
      </c>
      <c r="BM149" s="227" t="s">
        <v>2443</v>
      </c>
    </row>
    <row r="150" s="2" customFormat="1">
      <c r="A150" s="42"/>
      <c r="B150" s="43"/>
      <c r="C150" s="44"/>
      <c r="D150" s="229" t="s">
        <v>223</v>
      </c>
      <c r="E150" s="44"/>
      <c r="F150" s="230" t="s">
        <v>463</v>
      </c>
      <c r="G150" s="44"/>
      <c r="H150" s="44"/>
      <c r="I150" s="231"/>
      <c r="J150" s="44"/>
      <c r="K150" s="44"/>
      <c r="L150" s="48"/>
      <c r="M150" s="232"/>
      <c r="N150" s="233"/>
      <c r="O150" s="88"/>
      <c r="P150" s="88"/>
      <c r="Q150" s="88"/>
      <c r="R150" s="88"/>
      <c r="S150" s="88"/>
      <c r="T150" s="89"/>
      <c r="U150" s="42"/>
      <c r="V150" s="42"/>
      <c r="W150" s="42"/>
      <c r="X150" s="42"/>
      <c r="Y150" s="42"/>
      <c r="Z150" s="42"/>
      <c r="AA150" s="42"/>
      <c r="AB150" s="42"/>
      <c r="AC150" s="42"/>
      <c r="AD150" s="42"/>
      <c r="AE150" s="42"/>
      <c r="AT150" s="20" t="s">
        <v>223</v>
      </c>
      <c r="AU150" s="20" t="s">
        <v>85</v>
      </c>
    </row>
    <row r="151" s="14" customFormat="1">
      <c r="A151" s="14"/>
      <c r="B151" s="245"/>
      <c r="C151" s="246"/>
      <c r="D151" s="236" t="s">
        <v>225</v>
      </c>
      <c r="E151" s="246"/>
      <c r="F151" s="248" t="s">
        <v>2444</v>
      </c>
      <c r="G151" s="246"/>
      <c r="H151" s="249">
        <v>910.05999999999995</v>
      </c>
      <c r="I151" s="250"/>
      <c r="J151" s="246"/>
      <c r="K151" s="246"/>
      <c r="L151" s="251"/>
      <c r="M151" s="252"/>
      <c r="N151" s="253"/>
      <c r="O151" s="253"/>
      <c r="P151" s="253"/>
      <c r="Q151" s="253"/>
      <c r="R151" s="253"/>
      <c r="S151" s="253"/>
      <c r="T151" s="254"/>
      <c r="U151" s="14"/>
      <c r="V151" s="14"/>
      <c r="W151" s="14"/>
      <c r="X151" s="14"/>
      <c r="Y151" s="14"/>
      <c r="Z151" s="14"/>
      <c r="AA151" s="14"/>
      <c r="AB151" s="14"/>
      <c r="AC151" s="14"/>
      <c r="AD151" s="14"/>
      <c r="AE151" s="14"/>
      <c r="AT151" s="255" t="s">
        <v>225</v>
      </c>
      <c r="AU151" s="255" t="s">
        <v>85</v>
      </c>
      <c r="AV151" s="14" t="s">
        <v>85</v>
      </c>
      <c r="AW151" s="14" t="s">
        <v>4</v>
      </c>
      <c r="AX151" s="14" t="s">
        <v>83</v>
      </c>
      <c r="AY151" s="255" t="s">
        <v>214</v>
      </c>
    </row>
    <row r="152" s="2" customFormat="1" ht="37.8" customHeight="1">
      <c r="A152" s="42"/>
      <c r="B152" s="43"/>
      <c r="C152" s="216" t="s">
        <v>334</v>
      </c>
      <c r="D152" s="216" t="s">
        <v>217</v>
      </c>
      <c r="E152" s="217" t="s">
        <v>2445</v>
      </c>
      <c r="F152" s="218" t="s">
        <v>2446</v>
      </c>
      <c r="G152" s="219" t="s">
        <v>241</v>
      </c>
      <c r="H152" s="220">
        <v>45.503</v>
      </c>
      <c r="I152" s="221"/>
      <c r="J152" s="222">
        <f>ROUND(I152*H152,2)</f>
        <v>0</v>
      </c>
      <c r="K152" s="218" t="s">
        <v>221</v>
      </c>
      <c r="L152" s="48"/>
      <c r="M152" s="223" t="s">
        <v>32</v>
      </c>
      <c r="N152" s="224" t="s">
        <v>47</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215</v>
      </c>
      <c r="AT152" s="227" t="s">
        <v>217</v>
      </c>
      <c r="AU152" s="227" t="s">
        <v>85</v>
      </c>
      <c r="AY152" s="20" t="s">
        <v>214</v>
      </c>
      <c r="BE152" s="228">
        <f>IF(N152="základní",J152,0)</f>
        <v>0</v>
      </c>
      <c r="BF152" s="228">
        <f>IF(N152="snížená",J152,0)</f>
        <v>0</v>
      </c>
      <c r="BG152" s="228">
        <f>IF(N152="zákl. přenesená",J152,0)</f>
        <v>0</v>
      </c>
      <c r="BH152" s="228">
        <f>IF(N152="sníž. přenesená",J152,0)</f>
        <v>0</v>
      </c>
      <c r="BI152" s="228">
        <f>IF(N152="nulová",J152,0)</f>
        <v>0</v>
      </c>
      <c r="BJ152" s="20" t="s">
        <v>83</v>
      </c>
      <c r="BK152" s="228">
        <f>ROUND(I152*H152,2)</f>
        <v>0</v>
      </c>
      <c r="BL152" s="20" t="s">
        <v>215</v>
      </c>
      <c r="BM152" s="227" t="s">
        <v>2447</v>
      </c>
    </row>
    <row r="153" s="2" customFormat="1">
      <c r="A153" s="42"/>
      <c r="B153" s="43"/>
      <c r="C153" s="44"/>
      <c r="D153" s="229" t="s">
        <v>223</v>
      </c>
      <c r="E153" s="44"/>
      <c r="F153" s="230" t="s">
        <v>2448</v>
      </c>
      <c r="G153" s="44"/>
      <c r="H153" s="44"/>
      <c r="I153" s="231"/>
      <c r="J153" s="44"/>
      <c r="K153" s="44"/>
      <c r="L153" s="48"/>
      <c r="M153" s="232"/>
      <c r="N153" s="233"/>
      <c r="O153" s="88"/>
      <c r="P153" s="88"/>
      <c r="Q153" s="88"/>
      <c r="R153" s="88"/>
      <c r="S153" s="88"/>
      <c r="T153" s="89"/>
      <c r="U153" s="42"/>
      <c r="V153" s="42"/>
      <c r="W153" s="42"/>
      <c r="X153" s="42"/>
      <c r="Y153" s="42"/>
      <c r="Z153" s="42"/>
      <c r="AA153" s="42"/>
      <c r="AB153" s="42"/>
      <c r="AC153" s="42"/>
      <c r="AD153" s="42"/>
      <c r="AE153" s="42"/>
      <c r="AT153" s="20" t="s">
        <v>223</v>
      </c>
      <c r="AU153" s="20" t="s">
        <v>85</v>
      </c>
    </row>
    <row r="154" s="12" customFormat="1" ht="22.8" customHeight="1">
      <c r="A154" s="12"/>
      <c r="B154" s="200"/>
      <c r="C154" s="201"/>
      <c r="D154" s="202" t="s">
        <v>75</v>
      </c>
      <c r="E154" s="214" t="s">
        <v>475</v>
      </c>
      <c r="F154" s="214" t="s">
        <v>476</v>
      </c>
      <c r="G154" s="201"/>
      <c r="H154" s="201"/>
      <c r="I154" s="204"/>
      <c r="J154" s="215">
        <f>BK154</f>
        <v>0</v>
      </c>
      <c r="K154" s="201"/>
      <c r="L154" s="206"/>
      <c r="M154" s="207"/>
      <c r="N154" s="208"/>
      <c r="O154" s="208"/>
      <c r="P154" s="209">
        <f>SUM(P155:P156)</f>
        <v>0</v>
      </c>
      <c r="Q154" s="208"/>
      <c r="R154" s="209">
        <f>SUM(R155:R156)</f>
        <v>0</v>
      </c>
      <c r="S154" s="208"/>
      <c r="T154" s="210">
        <f>SUM(T155:T156)</f>
        <v>0</v>
      </c>
      <c r="U154" s="12"/>
      <c r="V154" s="12"/>
      <c r="W154" s="12"/>
      <c r="X154" s="12"/>
      <c r="Y154" s="12"/>
      <c r="Z154" s="12"/>
      <c r="AA154" s="12"/>
      <c r="AB154" s="12"/>
      <c r="AC154" s="12"/>
      <c r="AD154" s="12"/>
      <c r="AE154" s="12"/>
      <c r="AR154" s="211" t="s">
        <v>83</v>
      </c>
      <c r="AT154" s="212" t="s">
        <v>75</v>
      </c>
      <c r="AU154" s="212" t="s">
        <v>83</v>
      </c>
      <c r="AY154" s="211" t="s">
        <v>214</v>
      </c>
      <c r="BK154" s="213">
        <f>SUM(BK155:BK156)</f>
        <v>0</v>
      </c>
    </row>
    <row r="155" s="2" customFormat="1" ht="62.7" customHeight="1">
      <c r="A155" s="42"/>
      <c r="B155" s="43"/>
      <c r="C155" s="216" t="s">
        <v>338</v>
      </c>
      <c r="D155" s="216" t="s">
        <v>217</v>
      </c>
      <c r="E155" s="217" t="s">
        <v>478</v>
      </c>
      <c r="F155" s="218" t="s">
        <v>479</v>
      </c>
      <c r="G155" s="219" t="s">
        <v>241</v>
      </c>
      <c r="H155" s="220">
        <v>35.475999999999999</v>
      </c>
      <c r="I155" s="221"/>
      <c r="J155" s="222">
        <f>ROUND(I155*H155,2)</f>
        <v>0</v>
      </c>
      <c r="K155" s="218" t="s">
        <v>221</v>
      </c>
      <c r="L155" s="48"/>
      <c r="M155" s="223" t="s">
        <v>32</v>
      </c>
      <c r="N155" s="224" t="s">
        <v>47</v>
      </c>
      <c r="O155" s="88"/>
      <c r="P155" s="225">
        <f>O155*H155</f>
        <v>0</v>
      </c>
      <c r="Q155" s="225">
        <v>0</v>
      </c>
      <c r="R155" s="225">
        <f>Q155*H155</f>
        <v>0</v>
      </c>
      <c r="S155" s="225">
        <v>0</v>
      </c>
      <c r="T155" s="226">
        <f>S155*H155</f>
        <v>0</v>
      </c>
      <c r="U155" s="42"/>
      <c r="V155" s="42"/>
      <c r="W155" s="42"/>
      <c r="X155" s="42"/>
      <c r="Y155" s="42"/>
      <c r="Z155" s="42"/>
      <c r="AA155" s="42"/>
      <c r="AB155" s="42"/>
      <c r="AC155" s="42"/>
      <c r="AD155" s="42"/>
      <c r="AE155" s="42"/>
      <c r="AR155" s="227" t="s">
        <v>215</v>
      </c>
      <c r="AT155" s="227" t="s">
        <v>217</v>
      </c>
      <c r="AU155" s="227" t="s">
        <v>85</v>
      </c>
      <c r="AY155" s="20" t="s">
        <v>214</v>
      </c>
      <c r="BE155" s="228">
        <f>IF(N155="základní",J155,0)</f>
        <v>0</v>
      </c>
      <c r="BF155" s="228">
        <f>IF(N155="snížená",J155,0)</f>
        <v>0</v>
      </c>
      <c r="BG155" s="228">
        <f>IF(N155="zákl. přenesená",J155,0)</f>
        <v>0</v>
      </c>
      <c r="BH155" s="228">
        <f>IF(N155="sníž. přenesená",J155,0)</f>
        <v>0</v>
      </c>
      <c r="BI155" s="228">
        <f>IF(N155="nulová",J155,0)</f>
        <v>0</v>
      </c>
      <c r="BJ155" s="20" t="s">
        <v>83</v>
      </c>
      <c r="BK155" s="228">
        <f>ROUND(I155*H155,2)</f>
        <v>0</v>
      </c>
      <c r="BL155" s="20" t="s">
        <v>215</v>
      </c>
      <c r="BM155" s="227" t="s">
        <v>2449</v>
      </c>
    </row>
    <row r="156" s="2" customFormat="1">
      <c r="A156" s="42"/>
      <c r="B156" s="43"/>
      <c r="C156" s="44"/>
      <c r="D156" s="229" t="s">
        <v>223</v>
      </c>
      <c r="E156" s="44"/>
      <c r="F156" s="230" t="s">
        <v>481</v>
      </c>
      <c r="G156" s="44"/>
      <c r="H156" s="44"/>
      <c r="I156" s="231"/>
      <c r="J156" s="44"/>
      <c r="K156" s="44"/>
      <c r="L156" s="48"/>
      <c r="M156" s="232"/>
      <c r="N156" s="233"/>
      <c r="O156" s="88"/>
      <c r="P156" s="88"/>
      <c r="Q156" s="88"/>
      <c r="R156" s="88"/>
      <c r="S156" s="88"/>
      <c r="T156" s="89"/>
      <c r="U156" s="42"/>
      <c r="V156" s="42"/>
      <c r="W156" s="42"/>
      <c r="X156" s="42"/>
      <c r="Y156" s="42"/>
      <c r="Z156" s="42"/>
      <c r="AA156" s="42"/>
      <c r="AB156" s="42"/>
      <c r="AC156" s="42"/>
      <c r="AD156" s="42"/>
      <c r="AE156" s="42"/>
      <c r="AT156" s="20" t="s">
        <v>223</v>
      </c>
      <c r="AU156" s="20" t="s">
        <v>85</v>
      </c>
    </row>
    <row r="157" s="12" customFormat="1" ht="25.92" customHeight="1">
      <c r="A157" s="12"/>
      <c r="B157" s="200"/>
      <c r="C157" s="201"/>
      <c r="D157" s="202" t="s">
        <v>75</v>
      </c>
      <c r="E157" s="203" t="s">
        <v>482</v>
      </c>
      <c r="F157" s="203" t="s">
        <v>483</v>
      </c>
      <c r="G157" s="201"/>
      <c r="H157" s="201"/>
      <c r="I157" s="204"/>
      <c r="J157" s="205">
        <f>BK157</f>
        <v>0</v>
      </c>
      <c r="K157" s="201"/>
      <c r="L157" s="206"/>
      <c r="M157" s="207"/>
      <c r="N157" s="208"/>
      <c r="O157" s="208"/>
      <c r="P157" s="209">
        <f>P158</f>
        <v>0</v>
      </c>
      <c r="Q157" s="208"/>
      <c r="R157" s="209">
        <f>R158</f>
        <v>3.9200900000000001</v>
      </c>
      <c r="S157" s="208"/>
      <c r="T157" s="210">
        <f>T158</f>
        <v>0</v>
      </c>
      <c r="U157" s="12"/>
      <c r="V157" s="12"/>
      <c r="W157" s="12"/>
      <c r="X157" s="12"/>
      <c r="Y157" s="12"/>
      <c r="Z157" s="12"/>
      <c r="AA157" s="12"/>
      <c r="AB157" s="12"/>
      <c r="AC157" s="12"/>
      <c r="AD157" s="12"/>
      <c r="AE157" s="12"/>
      <c r="AR157" s="211" t="s">
        <v>85</v>
      </c>
      <c r="AT157" s="212" t="s">
        <v>75</v>
      </c>
      <c r="AU157" s="212" t="s">
        <v>76</v>
      </c>
      <c r="AY157" s="211" t="s">
        <v>214</v>
      </c>
      <c r="BK157" s="213">
        <f>BK158</f>
        <v>0</v>
      </c>
    </row>
    <row r="158" s="12" customFormat="1" ht="22.8" customHeight="1">
      <c r="A158" s="12"/>
      <c r="B158" s="200"/>
      <c r="C158" s="201"/>
      <c r="D158" s="202" t="s">
        <v>75</v>
      </c>
      <c r="E158" s="214" t="s">
        <v>651</v>
      </c>
      <c r="F158" s="214" t="s">
        <v>652</v>
      </c>
      <c r="G158" s="201"/>
      <c r="H158" s="201"/>
      <c r="I158" s="204"/>
      <c r="J158" s="215">
        <f>BK158</f>
        <v>0</v>
      </c>
      <c r="K158" s="201"/>
      <c r="L158" s="206"/>
      <c r="M158" s="207"/>
      <c r="N158" s="208"/>
      <c r="O158" s="208"/>
      <c r="P158" s="209">
        <f>SUM(P159:P183)</f>
        <v>0</v>
      </c>
      <c r="Q158" s="208"/>
      <c r="R158" s="209">
        <f>SUM(R159:R183)</f>
        <v>3.9200900000000001</v>
      </c>
      <c r="S158" s="208"/>
      <c r="T158" s="210">
        <f>SUM(T159:T183)</f>
        <v>0</v>
      </c>
      <c r="U158" s="12"/>
      <c r="V158" s="12"/>
      <c r="W158" s="12"/>
      <c r="X158" s="12"/>
      <c r="Y158" s="12"/>
      <c r="Z158" s="12"/>
      <c r="AA158" s="12"/>
      <c r="AB158" s="12"/>
      <c r="AC158" s="12"/>
      <c r="AD158" s="12"/>
      <c r="AE158" s="12"/>
      <c r="AR158" s="211" t="s">
        <v>85</v>
      </c>
      <c r="AT158" s="212" t="s">
        <v>75</v>
      </c>
      <c r="AU158" s="212" t="s">
        <v>83</v>
      </c>
      <c r="AY158" s="211" t="s">
        <v>214</v>
      </c>
      <c r="BK158" s="213">
        <f>SUM(BK159:BK183)</f>
        <v>0</v>
      </c>
    </row>
    <row r="159" s="2" customFormat="1" ht="37.8" customHeight="1">
      <c r="A159" s="42"/>
      <c r="B159" s="43"/>
      <c r="C159" s="216" t="s">
        <v>344</v>
      </c>
      <c r="D159" s="216" t="s">
        <v>217</v>
      </c>
      <c r="E159" s="217" t="s">
        <v>2450</v>
      </c>
      <c r="F159" s="218" t="s">
        <v>2451</v>
      </c>
      <c r="G159" s="219" t="s">
        <v>327</v>
      </c>
      <c r="H159" s="220">
        <v>8</v>
      </c>
      <c r="I159" s="221"/>
      <c r="J159" s="222">
        <f>ROUND(I159*H159,2)</f>
        <v>0</v>
      </c>
      <c r="K159" s="218" t="s">
        <v>221</v>
      </c>
      <c r="L159" s="48"/>
      <c r="M159" s="223" t="s">
        <v>32</v>
      </c>
      <c r="N159" s="224" t="s">
        <v>47</v>
      </c>
      <c r="O159" s="88"/>
      <c r="P159" s="225">
        <f>O159*H159</f>
        <v>0</v>
      </c>
      <c r="Q159" s="225">
        <v>0</v>
      </c>
      <c r="R159" s="225">
        <f>Q159*H159</f>
        <v>0</v>
      </c>
      <c r="S159" s="225">
        <v>0</v>
      </c>
      <c r="T159" s="226">
        <f>S159*H159</f>
        <v>0</v>
      </c>
      <c r="U159" s="42"/>
      <c r="V159" s="42"/>
      <c r="W159" s="42"/>
      <c r="X159" s="42"/>
      <c r="Y159" s="42"/>
      <c r="Z159" s="42"/>
      <c r="AA159" s="42"/>
      <c r="AB159" s="42"/>
      <c r="AC159" s="42"/>
      <c r="AD159" s="42"/>
      <c r="AE159" s="42"/>
      <c r="AR159" s="227" t="s">
        <v>334</v>
      </c>
      <c r="AT159" s="227" t="s">
        <v>217</v>
      </c>
      <c r="AU159" s="227" t="s">
        <v>85</v>
      </c>
      <c r="AY159" s="20" t="s">
        <v>214</v>
      </c>
      <c r="BE159" s="228">
        <f>IF(N159="základní",J159,0)</f>
        <v>0</v>
      </c>
      <c r="BF159" s="228">
        <f>IF(N159="snížená",J159,0)</f>
        <v>0</v>
      </c>
      <c r="BG159" s="228">
        <f>IF(N159="zákl. přenesená",J159,0)</f>
        <v>0</v>
      </c>
      <c r="BH159" s="228">
        <f>IF(N159="sníž. přenesená",J159,0)</f>
        <v>0</v>
      </c>
      <c r="BI159" s="228">
        <f>IF(N159="nulová",J159,0)</f>
        <v>0</v>
      </c>
      <c r="BJ159" s="20" t="s">
        <v>83</v>
      </c>
      <c r="BK159" s="228">
        <f>ROUND(I159*H159,2)</f>
        <v>0</v>
      </c>
      <c r="BL159" s="20" t="s">
        <v>334</v>
      </c>
      <c r="BM159" s="227" t="s">
        <v>2452</v>
      </c>
    </row>
    <row r="160" s="2" customFormat="1">
      <c r="A160" s="42"/>
      <c r="B160" s="43"/>
      <c r="C160" s="44"/>
      <c r="D160" s="229" t="s">
        <v>223</v>
      </c>
      <c r="E160" s="44"/>
      <c r="F160" s="230" t="s">
        <v>2453</v>
      </c>
      <c r="G160" s="44"/>
      <c r="H160" s="44"/>
      <c r="I160" s="231"/>
      <c r="J160" s="44"/>
      <c r="K160" s="44"/>
      <c r="L160" s="48"/>
      <c r="M160" s="232"/>
      <c r="N160" s="233"/>
      <c r="O160" s="88"/>
      <c r="P160" s="88"/>
      <c r="Q160" s="88"/>
      <c r="R160" s="88"/>
      <c r="S160" s="88"/>
      <c r="T160" s="89"/>
      <c r="U160" s="42"/>
      <c r="V160" s="42"/>
      <c r="W160" s="42"/>
      <c r="X160" s="42"/>
      <c r="Y160" s="42"/>
      <c r="Z160" s="42"/>
      <c r="AA160" s="42"/>
      <c r="AB160" s="42"/>
      <c r="AC160" s="42"/>
      <c r="AD160" s="42"/>
      <c r="AE160" s="42"/>
      <c r="AT160" s="20" t="s">
        <v>223</v>
      </c>
      <c r="AU160" s="20" t="s">
        <v>85</v>
      </c>
    </row>
    <row r="161" s="14" customFormat="1">
      <c r="A161" s="14"/>
      <c r="B161" s="245"/>
      <c r="C161" s="246"/>
      <c r="D161" s="236" t="s">
        <v>225</v>
      </c>
      <c r="E161" s="247" t="s">
        <v>32</v>
      </c>
      <c r="F161" s="248" t="s">
        <v>2404</v>
      </c>
      <c r="G161" s="246"/>
      <c r="H161" s="249">
        <v>4</v>
      </c>
      <c r="I161" s="250"/>
      <c r="J161" s="246"/>
      <c r="K161" s="246"/>
      <c r="L161" s="251"/>
      <c r="M161" s="252"/>
      <c r="N161" s="253"/>
      <c r="O161" s="253"/>
      <c r="P161" s="253"/>
      <c r="Q161" s="253"/>
      <c r="R161" s="253"/>
      <c r="S161" s="253"/>
      <c r="T161" s="254"/>
      <c r="U161" s="14"/>
      <c r="V161" s="14"/>
      <c r="W161" s="14"/>
      <c r="X161" s="14"/>
      <c r="Y161" s="14"/>
      <c r="Z161" s="14"/>
      <c r="AA161" s="14"/>
      <c r="AB161" s="14"/>
      <c r="AC161" s="14"/>
      <c r="AD161" s="14"/>
      <c r="AE161" s="14"/>
      <c r="AT161" s="255" t="s">
        <v>225</v>
      </c>
      <c r="AU161" s="255" t="s">
        <v>85</v>
      </c>
      <c r="AV161" s="14" t="s">
        <v>85</v>
      </c>
      <c r="AW161" s="14" t="s">
        <v>38</v>
      </c>
      <c r="AX161" s="14" t="s">
        <v>76</v>
      </c>
      <c r="AY161" s="255" t="s">
        <v>214</v>
      </c>
    </row>
    <row r="162" s="14" customFormat="1">
      <c r="A162" s="14"/>
      <c r="B162" s="245"/>
      <c r="C162" s="246"/>
      <c r="D162" s="236" t="s">
        <v>225</v>
      </c>
      <c r="E162" s="247" t="s">
        <v>32</v>
      </c>
      <c r="F162" s="248" t="s">
        <v>2405</v>
      </c>
      <c r="G162" s="246"/>
      <c r="H162" s="249">
        <v>4</v>
      </c>
      <c r="I162" s="250"/>
      <c r="J162" s="246"/>
      <c r="K162" s="246"/>
      <c r="L162" s="251"/>
      <c r="M162" s="252"/>
      <c r="N162" s="253"/>
      <c r="O162" s="253"/>
      <c r="P162" s="253"/>
      <c r="Q162" s="253"/>
      <c r="R162" s="253"/>
      <c r="S162" s="253"/>
      <c r="T162" s="254"/>
      <c r="U162" s="14"/>
      <c r="V162" s="14"/>
      <c r="W162" s="14"/>
      <c r="X162" s="14"/>
      <c r="Y162" s="14"/>
      <c r="Z162" s="14"/>
      <c r="AA162" s="14"/>
      <c r="AB162" s="14"/>
      <c r="AC162" s="14"/>
      <c r="AD162" s="14"/>
      <c r="AE162" s="14"/>
      <c r="AT162" s="255" t="s">
        <v>225</v>
      </c>
      <c r="AU162" s="255" t="s">
        <v>85</v>
      </c>
      <c r="AV162" s="14" t="s">
        <v>85</v>
      </c>
      <c r="AW162" s="14" t="s">
        <v>38</v>
      </c>
      <c r="AX162" s="14" t="s">
        <v>76</v>
      </c>
      <c r="AY162" s="255" t="s">
        <v>214</v>
      </c>
    </row>
    <row r="163" s="15" customFormat="1">
      <c r="A163" s="15"/>
      <c r="B163" s="256"/>
      <c r="C163" s="257"/>
      <c r="D163" s="236" t="s">
        <v>225</v>
      </c>
      <c r="E163" s="258" t="s">
        <v>32</v>
      </c>
      <c r="F163" s="259" t="s">
        <v>256</v>
      </c>
      <c r="G163" s="257"/>
      <c r="H163" s="260">
        <v>8</v>
      </c>
      <c r="I163" s="261"/>
      <c r="J163" s="257"/>
      <c r="K163" s="257"/>
      <c r="L163" s="262"/>
      <c r="M163" s="263"/>
      <c r="N163" s="264"/>
      <c r="O163" s="264"/>
      <c r="P163" s="264"/>
      <c r="Q163" s="264"/>
      <c r="R163" s="264"/>
      <c r="S163" s="264"/>
      <c r="T163" s="265"/>
      <c r="U163" s="15"/>
      <c r="V163" s="15"/>
      <c r="W163" s="15"/>
      <c r="X163" s="15"/>
      <c r="Y163" s="15"/>
      <c r="Z163" s="15"/>
      <c r="AA163" s="15"/>
      <c r="AB163" s="15"/>
      <c r="AC163" s="15"/>
      <c r="AD163" s="15"/>
      <c r="AE163" s="15"/>
      <c r="AT163" s="266" t="s">
        <v>225</v>
      </c>
      <c r="AU163" s="266" t="s">
        <v>85</v>
      </c>
      <c r="AV163" s="15" t="s">
        <v>215</v>
      </c>
      <c r="AW163" s="15" t="s">
        <v>38</v>
      </c>
      <c r="AX163" s="15" t="s">
        <v>83</v>
      </c>
      <c r="AY163" s="266" t="s">
        <v>214</v>
      </c>
    </row>
    <row r="164" s="2" customFormat="1" ht="37.8" customHeight="1">
      <c r="A164" s="42"/>
      <c r="B164" s="43"/>
      <c r="C164" s="268" t="s">
        <v>349</v>
      </c>
      <c r="D164" s="268" t="s">
        <v>302</v>
      </c>
      <c r="E164" s="269" t="s">
        <v>2454</v>
      </c>
      <c r="F164" s="270" t="s">
        <v>2455</v>
      </c>
      <c r="G164" s="271" t="s">
        <v>327</v>
      </c>
      <c r="H164" s="272">
        <v>8</v>
      </c>
      <c r="I164" s="273"/>
      <c r="J164" s="274">
        <f>ROUND(I164*H164,2)</f>
        <v>0</v>
      </c>
      <c r="K164" s="270" t="s">
        <v>221</v>
      </c>
      <c r="L164" s="275"/>
      <c r="M164" s="276" t="s">
        <v>32</v>
      </c>
      <c r="N164" s="277" t="s">
        <v>47</v>
      </c>
      <c r="O164" s="88"/>
      <c r="P164" s="225">
        <f>O164*H164</f>
        <v>0</v>
      </c>
      <c r="Q164" s="225">
        <v>0.024299999999999999</v>
      </c>
      <c r="R164" s="225">
        <f>Q164*H164</f>
        <v>0.19439999999999999</v>
      </c>
      <c r="S164" s="225">
        <v>0</v>
      </c>
      <c r="T164" s="226">
        <f>S164*H164</f>
        <v>0</v>
      </c>
      <c r="U164" s="42"/>
      <c r="V164" s="42"/>
      <c r="W164" s="42"/>
      <c r="X164" s="42"/>
      <c r="Y164" s="42"/>
      <c r="Z164" s="42"/>
      <c r="AA164" s="42"/>
      <c r="AB164" s="42"/>
      <c r="AC164" s="42"/>
      <c r="AD164" s="42"/>
      <c r="AE164" s="42"/>
      <c r="AR164" s="227" t="s">
        <v>426</v>
      </c>
      <c r="AT164" s="227" t="s">
        <v>302</v>
      </c>
      <c r="AU164" s="227" t="s">
        <v>85</v>
      </c>
      <c r="AY164" s="20" t="s">
        <v>214</v>
      </c>
      <c r="BE164" s="228">
        <f>IF(N164="základní",J164,0)</f>
        <v>0</v>
      </c>
      <c r="BF164" s="228">
        <f>IF(N164="snížená",J164,0)</f>
        <v>0</v>
      </c>
      <c r="BG164" s="228">
        <f>IF(N164="zákl. přenesená",J164,0)</f>
        <v>0</v>
      </c>
      <c r="BH164" s="228">
        <f>IF(N164="sníž. přenesená",J164,0)</f>
        <v>0</v>
      </c>
      <c r="BI164" s="228">
        <f>IF(N164="nulová",J164,0)</f>
        <v>0</v>
      </c>
      <c r="BJ164" s="20" t="s">
        <v>83</v>
      </c>
      <c r="BK164" s="228">
        <f>ROUND(I164*H164,2)</f>
        <v>0</v>
      </c>
      <c r="BL164" s="20" t="s">
        <v>334</v>
      </c>
      <c r="BM164" s="227" t="s">
        <v>2456</v>
      </c>
    </row>
    <row r="165" s="2" customFormat="1">
      <c r="A165" s="42"/>
      <c r="B165" s="43"/>
      <c r="C165" s="44"/>
      <c r="D165" s="236" t="s">
        <v>283</v>
      </c>
      <c r="E165" s="44"/>
      <c r="F165" s="267" t="s">
        <v>2457</v>
      </c>
      <c r="G165" s="44"/>
      <c r="H165" s="44"/>
      <c r="I165" s="231"/>
      <c r="J165" s="44"/>
      <c r="K165" s="44"/>
      <c r="L165" s="48"/>
      <c r="M165" s="232"/>
      <c r="N165" s="233"/>
      <c r="O165" s="88"/>
      <c r="P165" s="88"/>
      <c r="Q165" s="88"/>
      <c r="R165" s="88"/>
      <c r="S165" s="88"/>
      <c r="T165" s="89"/>
      <c r="U165" s="42"/>
      <c r="V165" s="42"/>
      <c r="W165" s="42"/>
      <c r="X165" s="42"/>
      <c r="Y165" s="42"/>
      <c r="Z165" s="42"/>
      <c r="AA165" s="42"/>
      <c r="AB165" s="42"/>
      <c r="AC165" s="42"/>
      <c r="AD165" s="42"/>
      <c r="AE165" s="42"/>
      <c r="AT165" s="20" t="s">
        <v>283</v>
      </c>
      <c r="AU165" s="20" t="s">
        <v>85</v>
      </c>
    </row>
    <row r="166" s="2" customFormat="1" ht="37.8" customHeight="1">
      <c r="A166" s="42"/>
      <c r="B166" s="43"/>
      <c r="C166" s="216" t="s">
        <v>356</v>
      </c>
      <c r="D166" s="216" t="s">
        <v>217</v>
      </c>
      <c r="E166" s="217" t="s">
        <v>2458</v>
      </c>
      <c r="F166" s="218" t="s">
        <v>2459</v>
      </c>
      <c r="G166" s="219" t="s">
        <v>327</v>
      </c>
      <c r="H166" s="220">
        <v>2</v>
      </c>
      <c r="I166" s="221"/>
      <c r="J166" s="222">
        <f>ROUND(I166*H166,2)</f>
        <v>0</v>
      </c>
      <c r="K166" s="218" t="s">
        <v>221</v>
      </c>
      <c r="L166" s="48"/>
      <c r="M166" s="223" t="s">
        <v>32</v>
      </c>
      <c r="N166" s="224" t="s">
        <v>47</v>
      </c>
      <c r="O166" s="88"/>
      <c r="P166" s="225">
        <f>O166*H166</f>
        <v>0</v>
      </c>
      <c r="Q166" s="225">
        <v>0</v>
      </c>
      <c r="R166" s="225">
        <f>Q166*H166</f>
        <v>0</v>
      </c>
      <c r="S166" s="225">
        <v>0</v>
      </c>
      <c r="T166" s="226">
        <f>S166*H166</f>
        <v>0</v>
      </c>
      <c r="U166" s="42"/>
      <c r="V166" s="42"/>
      <c r="W166" s="42"/>
      <c r="X166" s="42"/>
      <c r="Y166" s="42"/>
      <c r="Z166" s="42"/>
      <c r="AA166" s="42"/>
      <c r="AB166" s="42"/>
      <c r="AC166" s="42"/>
      <c r="AD166" s="42"/>
      <c r="AE166" s="42"/>
      <c r="AR166" s="227" t="s">
        <v>334</v>
      </c>
      <c r="AT166" s="227" t="s">
        <v>217</v>
      </c>
      <c r="AU166" s="227" t="s">
        <v>85</v>
      </c>
      <c r="AY166" s="20" t="s">
        <v>214</v>
      </c>
      <c r="BE166" s="228">
        <f>IF(N166="základní",J166,0)</f>
        <v>0</v>
      </c>
      <c r="BF166" s="228">
        <f>IF(N166="snížená",J166,0)</f>
        <v>0</v>
      </c>
      <c r="BG166" s="228">
        <f>IF(N166="zákl. přenesená",J166,0)</f>
        <v>0</v>
      </c>
      <c r="BH166" s="228">
        <f>IF(N166="sníž. přenesená",J166,0)</f>
        <v>0</v>
      </c>
      <c r="BI166" s="228">
        <f>IF(N166="nulová",J166,0)</f>
        <v>0</v>
      </c>
      <c r="BJ166" s="20" t="s">
        <v>83</v>
      </c>
      <c r="BK166" s="228">
        <f>ROUND(I166*H166,2)</f>
        <v>0</v>
      </c>
      <c r="BL166" s="20" t="s">
        <v>334</v>
      </c>
      <c r="BM166" s="227" t="s">
        <v>2460</v>
      </c>
    </row>
    <row r="167" s="2" customFormat="1">
      <c r="A167" s="42"/>
      <c r="B167" s="43"/>
      <c r="C167" s="44"/>
      <c r="D167" s="229" t="s">
        <v>223</v>
      </c>
      <c r="E167" s="44"/>
      <c r="F167" s="230" t="s">
        <v>2461</v>
      </c>
      <c r="G167" s="44"/>
      <c r="H167" s="44"/>
      <c r="I167" s="231"/>
      <c r="J167" s="44"/>
      <c r="K167" s="44"/>
      <c r="L167" s="48"/>
      <c r="M167" s="232"/>
      <c r="N167" s="233"/>
      <c r="O167" s="88"/>
      <c r="P167" s="88"/>
      <c r="Q167" s="88"/>
      <c r="R167" s="88"/>
      <c r="S167" s="88"/>
      <c r="T167" s="89"/>
      <c r="U167" s="42"/>
      <c r="V167" s="42"/>
      <c r="W167" s="42"/>
      <c r="X167" s="42"/>
      <c r="Y167" s="42"/>
      <c r="Z167" s="42"/>
      <c r="AA167" s="42"/>
      <c r="AB167" s="42"/>
      <c r="AC167" s="42"/>
      <c r="AD167" s="42"/>
      <c r="AE167" s="42"/>
      <c r="AT167" s="20" t="s">
        <v>223</v>
      </c>
      <c r="AU167" s="20" t="s">
        <v>85</v>
      </c>
    </row>
    <row r="168" s="14" customFormat="1">
      <c r="A168" s="14"/>
      <c r="B168" s="245"/>
      <c r="C168" s="246"/>
      <c r="D168" s="236" t="s">
        <v>225</v>
      </c>
      <c r="E168" s="247" t="s">
        <v>32</v>
      </c>
      <c r="F168" s="248" t="s">
        <v>2413</v>
      </c>
      <c r="G168" s="246"/>
      <c r="H168" s="249">
        <v>2</v>
      </c>
      <c r="I168" s="250"/>
      <c r="J168" s="246"/>
      <c r="K168" s="246"/>
      <c r="L168" s="251"/>
      <c r="M168" s="252"/>
      <c r="N168" s="253"/>
      <c r="O168" s="253"/>
      <c r="P168" s="253"/>
      <c r="Q168" s="253"/>
      <c r="R168" s="253"/>
      <c r="S168" s="253"/>
      <c r="T168" s="254"/>
      <c r="U168" s="14"/>
      <c r="V168" s="14"/>
      <c r="W168" s="14"/>
      <c r="X168" s="14"/>
      <c r="Y168" s="14"/>
      <c r="Z168" s="14"/>
      <c r="AA168" s="14"/>
      <c r="AB168" s="14"/>
      <c r="AC168" s="14"/>
      <c r="AD168" s="14"/>
      <c r="AE168" s="14"/>
      <c r="AT168" s="255" t="s">
        <v>225</v>
      </c>
      <c r="AU168" s="255" t="s">
        <v>85</v>
      </c>
      <c r="AV168" s="14" t="s">
        <v>85</v>
      </c>
      <c r="AW168" s="14" t="s">
        <v>38</v>
      </c>
      <c r="AX168" s="14" t="s">
        <v>83</v>
      </c>
      <c r="AY168" s="255" t="s">
        <v>214</v>
      </c>
    </row>
    <row r="169" s="2" customFormat="1" ht="33" customHeight="1">
      <c r="A169" s="42"/>
      <c r="B169" s="43"/>
      <c r="C169" s="268" t="s">
        <v>7</v>
      </c>
      <c r="D169" s="268" t="s">
        <v>302</v>
      </c>
      <c r="E169" s="269" t="s">
        <v>2462</v>
      </c>
      <c r="F169" s="270" t="s">
        <v>2463</v>
      </c>
      <c r="G169" s="271" t="s">
        <v>327</v>
      </c>
      <c r="H169" s="272">
        <v>2</v>
      </c>
      <c r="I169" s="273"/>
      <c r="J169" s="274">
        <f>ROUND(I169*H169,2)</f>
        <v>0</v>
      </c>
      <c r="K169" s="270" t="s">
        <v>221</v>
      </c>
      <c r="L169" s="275"/>
      <c r="M169" s="276" t="s">
        <v>32</v>
      </c>
      <c r="N169" s="277" t="s">
        <v>47</v>
      </c>
      <c r="O169" s="88"/>
      <c r="P169" s="225">
        <f>O169*H169</f>
        <v>0</v>
      </c>
      <c r="Q169" s="225">
        <v>0.041000000000000002</v>
      </c>
      <c r="R169" s="225">
        <f>Q169*H169</f>
        <v>0.082000000000000003</v>
      </c>
      <c r="S169" s="225">
        <v>0</v>
      </c>
      <c r="T169" s="226">
        <f>S169*H169</f>
        <v>0</v>
      </c>
      <c r="U169" s="42"/>
      <c r="V169" s="42"/>
      <c r="W169" s="42"/>
      <c r="X169" s="42"/>
      <c r="Y169" s="42"/>
      <c r="Z169" s="42"/>
      <c r="AA169" s="42"/>
      <c r="AB169" s="42"/>
      <c r="AC169" s="42"/>
      <c r="AD169" s="42"/>
      <c r="AE169" s="42"/>
      <c r="AR169" s="227" t="s">
        <v>426</v>
      </c>
      <c r="AT169" s="227" t="s">
        <v>302</v>
      </c>
      <c r="AU169" s="227" t="s">
        <v>85</v>
      </c>
      <c r="AY169" s="20" t="s">
        <v>214</v>
      </c>
      <c r="BE169" s="228">
        <f>IF(N169="základní",J169,0)</f>
        <v>0</v>
      </c>
      <c r="BF169" s="228">
        <f>IF(N169="snížená",J169,0)</f>
        <v>0</v>
      </c>
      <c r="BG169" s="228">
        <f>IF(N169="zákl. přenesená",J169,0)</f>
        <v>0</v>
      </c>
      <c r="BH169" s="228">
        <f>IF(N169="sníž. přenesená",J169,0)</f>
        <v>0</v>
      </c>
      <c r="BI169" s="228">
        <f>IF(N169="nulová",J169,0)</f>
        <v>0</v>
      </c>
      <c r="BJ169" s="20" t="s">
        <v>83</v>
      </c>
      <c r="BK169" s="228">
        <f>ROUND(I169*H169,2)</f>
        <v>0</v>
      </c>
      <c r="BL169" s="20" t="s">
        <v>334</v>
      </c>
      <c r="BM169" s="227" t="s">
        <v>2464</v>
      </c>
    </row>
    <row r="170" s="2" customFormat="1">
      <c r="A170" s="42"/>
      <c r="B170" s="43"/>
      <c r="C170" s="44"/>
      <c r="D170" s="236" t="s">
        <v>283</v>
      </c>
      <c r="E170" s="44"/>
      <c r="F170" s="267" t="s">
        <v>2457</v>
      </c>
      <c r="G170" s="44"/>
      <c r="H170" s="44"/>
      <c r="I170" s="231"/>
      <c r="J170" s="44"/>
      <c r="K170" s="44"/>
      <c r="L170" s="48"/>
      <c r="M170" s="232"/>
      <c r="N170" s="233"/>
      <c r="O170" s="88"/>
      <c r="P170" s="88"/>
      <c r="Q170" s="88"/>
      <c r="R170" s="88"/>
      <c r="S170" s="88"/>
      <c r="T170" s="89"/>
      <c r="U170" s="42"/>
      <c r="V170" s="42"/>
      <c r="W170" s="42"/>
      <c r="X170" s="42"/>
      <c r="Y170" s="42"/>
      <c r="Z170" s="42"/>
      <c r="AA170" s="42"/>
      <c r="AB170" s="42"/>
      <c r="AC170" s="42"/>
      <c r="AD170" s="42"/>
      <c r="AE170" s="42"/>
      <c r="AT170" s="20" t="s">
        <v>283</v>
      </c>
      <c r="AU170" s="20" t="s">
        <v>85</v>
      </c>
    </row>
    <row r="171" s="2" customFormat="1" ht="24.15" customHeight="1">
      <c r="A171" s="42"/>
      <c r="B171" s="43"/>
      <c r="C171" s="216" t="s">
        <v>365</v>
      </c>
      <c r="D171" s="216" t="s">
        <v>217</v>
      </c>
      <c r="E171" s="217" t="s">
        <v>2465</v>
      </c>
      <c r="F171" s="218" t="s">
        <v>2466</v>
      </c>
      <c r="G171" s="219" t="s">
        <v>327</v>
      </c>
      <c r="H171" s="220">
        <v>25</v>
      </c>
      <c r="I171" s="221"/>
      <c r="J171" s="222">
        <f>ROUND(I171*H171,2)</f>
        <v>0</v>
      </c>
      <c r="K171" s="218" t="s">
        <v>221</v>
      </c>
      <c r="L171" s="48"/>
      <c r="M171" s="223" t="s">
        <v>32</v>
      </c>
      <c r="N171" s="224" t="s">
        <v>47</v>
      </c>
      <c r="O171" s="88"/>
      <c r="P171" s="225">
        <f>O171*H171</f>
        <v>0</v>
      </c>
      <c r="Q171" s="225">
        <v>0.00088999999999999995</v>
      </c>
      <c r="R171" s="225">
        <f>Q171*H171</f>
        <v>0.022249999999999999</v>
      </c>
      <c r="S171" s="225">
        <v>0</v>
      </c>
      <c r="T171" s="226">
        <f>S171*H171</f>
        <v>0</v>
      </c>
      <c r="U171" s="42"/>
      <c r="V171" s="42"/>
      <c r="W171" s="42"/>
      <c r="X171" s="42"/>
      <c r="Y171" s="42"/>
      <c r="Z171" s="42"/>
      <c r="AA171" s="42"/>
      <c r="AB171" s="42"/>
      <c r="AC171" s="42"/>
      <c r="AD171" s="42"/>
      <c r="AE171" s="42"/>
      <c r="AR171" s="227" t="s">
        <v>334</v>
      </c>
      <c r="AT171" s="227" t="s">
        <v>217</v>
      </c>
      <c r="AU171" s="227" t="s">
        <v>85</v>
      </c>
      <c r="AY171" s="20" t="s">
        <v>214</v>
      </c>
      <c r="BE171" s="228">
        <f>IF(N171="základní",J171,0)</f>
        <v>0</v>
      </c>
      <c r="BF171" s="228">
        <f>IF(N171="snížená",J171,0)</f>
        <v>0</v>
      </c>
      <c r="BG171" s="228">
        <f>IF(N171="zákl. přenesená",J171,0)</f>
        <v>0</v>
      </c>
      <c r="BH171" s="228">
        <f>IF(N171="sníž. přenesená",J171,0)</f>
        <v>0</v>
      </c>
      <c r="BI171" s="228">
        <f>IF(N171="nulová",J171,0)</f>
        <v>0</v>
      </c>
      <c r="BJ171" s="20" t="s">
        <v>83</v>
      </c>
      <c r="BK171" s="228">
        <f>ROUND(I171*H171,2)</f>
        <v>0</v>
      </c>
      <c r="BL171" s="20" t="s">
        <v>334</v>
      </c>
      <c r="BM171" s="227" t="s">
        <v>2467</v>
      </c>
    </row>
    <row r="172" s="2" customFormat="1">
      <c r="A172" s="42"/>
      <c r="B172" s="43"/>
      <c r="C172" s="44"/>
      <c r="D172" s="229" t="s">
        <v>223</v>
      </c>
      <c r="E172" s="44"/>
      <c r="F172" s="230" t="s">
        <v>2468</v>
      </c>
      <c r="G172" s="44"/>
      <c r="H172" s="44"/>
      <c r="I172" s="231"/>
      <c r="J172" s="44"/>
      <c r="K172" s="44"/>
      <c r="L172" s="48"/>
      <c r="M172" s="232"/>
      <c r="N172" s="233"/>
      <c r="O172" s="88"/>
      <c r="P172" s="88"/>
      <c r="Q172" s="88"/>
      <c r="R172" s="88"/>
      <c r="S172" s="88"/>
      <c r="T172" s="89"/>
      <c r="U172" s="42"/>
      <c r="V172" s="42"/>
      <c r="W172" s="42"/>
      <c r="X172" s="42"/>
      <c r="Y172" s="42"/>
      <c r="Z172" s="42"/>
      <c r="AA172" s="42"/>
      <c r="AB172" s="42"/>
      <c r="AC172" s="42"/>
      <c r="AD172" s="42"/>
      <c r="AE172" s="42"/>
      <c r="AT172" s="20" t="s">
        <v>223</v>
      </c>
      <c r="AU172" s="20" t="s">
        <v>85</v>
      </c>
    </row>
    <row r="173" s="14" customFormat="1">
      <c r="A173" s="14"/>
      <c r="B173" s="245"/>
      <c r="C173" s="246"/>
      <c r="D173" s="236" t="s">
        <v>225</v>
      </c>
      <c r="E173" s="247" t="s">
        <v>32</v>
      </c>
      <c r="F173" s="248" t="s">
        <v>2469</v>
      </c>
      <c r="G173" s="246"/>
      <c r="H173" s="249">
        <v>25</v>
      </c>
      <c r="I173" s="250"/>
      <c r="J173" s="246"/>
      <c r="K173" s="246"/>
      <c r="L173" s="251"/>
      <c r="M173" s="252"/>
      <c r="N173" s="253"/>
      <c r="O173" s="253"/>
      <c r="P173" s="253"/>
      <c r="Q173" s="253"/>
      <c r="R173" s="253"/>
      <c r="S173" s="253"/>
      <c r="T173" s="254"/>
      <c r="U173" s="14"/>
      <c r="V173" s="14"/>
      <c r="W173" s="14"/>
      <c r="X173" s="14"/>
      <c r="Y173" s="14"/>
      <c r="Z173" s="14"/>
      <c r="AA173" s="14"/>
      <c r="AB173" s="14"/>
      <c r="AC173" s="14"/>
      <c r="AD173" s="14"/>
      <c r="AE173" s="14"/>
      <c r="AT173" s="255" t="s">
        <v>225</v>
      </c>
      <c r="AU173" s="255" t="s">
        <v>85</v>
      </c>
      <c r="AV173" s="14" t="s">
        <v>85</v>
      </c>
      <c r="AW173" s="14" t="s">
        <v>38</v>
      </c>
      <c r="AX173" s="14" t="s">
        <v>83</v>
      </c>
      <c r="AY173" s="255" t="s">
        <v>214</v>
      </c>
    </row>
    <row r="174" s="2" customFormat="1" ht="33" customHeight="1">
      <c r="A174" s="42"/>
      <c r="B174" s="43"/>
      <c r="C174" s="268" t="s">
        <v>370</v>
      </c>
      <c r="D174" s="268" t="s">
        <v>302</v>
      </c>
      <c r="E174" s="269" t="s">
        <v>2470</v>
      </c>
      <c r="F174" s="270" t="s">
        <v>2471</v>
      </c>
      <c r="G174" s="271" t="s">
        <v>670</v>
      </c>
      <c r="H174" s="272">
        <v>20</v>
      </c>
      <c r="I174" s="273"/>
      <c r="J174" s="274">
        <f>ROUND(I174*H174,2)</f>
        <v>0</v>
      </c>
      <c r="K174" s="270" t="s">
        <v>32</v>
      </c>
      <c r="L174" s="275"/>
      <c r="M174" s="276" t="s">
        <v>32</v>
      </c>
      <c r="N174" s="277" t="s">
        <v>47</v>
      </c>
      <c r="O174" s="88"/>
      <c r="P174" s="225">
        <f>O174*H174</f>
        <v>0</v>
      </c>
      <c r="Q174" s="225">
        <v>0.059080000000000001</v>
      </c>
      <c r="R174" s="225">
        <f>Q174*H174</f>
        <v>1.1816</v>
      </c>
      <c r="S174" s="225">
        <v>0</v>
      </c>
      <c r="T174" s="226">
        <f>S174*H174</f>
        <v>0</v>
      </c>
      <c r="U174" s="42"/>
      <c r="V174" s="42"/>
      <c r="W174" s="42"/>
      <c r="X174" s="42"/>
      <c r="Y174" s="42"/>
      <c r="Z174" s="42"/>
      <c r="AA174" s="42"/>
      <c r="AB174" s="42"/>
      <c r="AC174" s="42"/>
      <c r="AD174" s="42"/>
      <c r="AE174" s="42"/>
      <c r="AR174" s="227" t="s">
        <v>426</v>
      </c>
      <c r="AT174" s="227" t="s">
        <v>302</v>
      </c>
      <c r="AU174" s="227" t="s">
        <v>85</v>
      </c>
      <c r="AY174" s="20" t="s">
        <v>214</v>
      </c>
      <c r="BE174" s="228">
        <f>IF(N174="základní",J174,0)</f>
        <v>0</v>
      </c>
      <c r="BF174" s="228">
        <f>IF(N174="snížená",J174,0)</f>
        <v>0</v>
      </c>
      <c r="BG174" s="228">
        <f>IF(N174="zákl. přenesená",J174,0)</f>
        <v>0</v>
      </c>
      <c r="BH174" s="228">
        <f>IF(N174="sníž. přenesená",J174,0)</f>
        <v>0</v>
      </c>
      <c r="BI174" s="228">
        <f>IF(N174="nulová",J174,0)</f>
        <v>0</v>
      </c>
      <c r="BJ174" s="20" t="s">
        <v>83</v>
      </c>
      <c r="BK174" s="228">
        <f>ROUND(I174*H174,2)</f>
        <v>0</v>
      </c>
      <c r="BL174" s="20" t="s">
        <v>334</v>
      </c>
      <c r="BM174" s="227" t="s">
        <v>2472</v>
      </c>
    </row>
    <row r="175" s="2" customFormat="1" ht="37.8" customHeight="1">
      <c r="A175" s="42"/>
      <c r="B175" s="43"/>
      <c r="C175" s="268" t="s">
        <v>377</v>
      </c>
      <c r="D175" s="268" t="s">
        <v>302</v>
      </c>
      <c r="E175" s="269" t="s">
        <v>2473</v>
      </c>
      <c r="F175" s="270" t="s">
        <v>2474</v>
      </c>
      <c r="G175" s="271" t="s">
        <v>670</v>
      </c>
      <c r="H175" s="272">
        <v>5</v>
      </c>
      <c r="I175" s="273"/>
      <c r="J175" s="274">
        <f>ROUND(I175*H175,2)</f>
        <v>0</v>
      </c>
      <c r="K175" s="270" t="s">
        <v>32</v>
      </c>
      <c r="L175" s="275"/>
      <c r="M175" s="276" t="s">
        <v>32</v>
      </c>
      <c r="N175" s="277" t="s">
        <v>47</v>
      </c>
      <c r="O175" s="88"/>
      <c r="P175" s="225">
        <f>O175*H175</f>
        <v>0</v>
      </c>
      <c r="Q175" s="225">
        <v>0.059080000000000001</v>
      </c>
      <c r="R175" s="225">
        <f>Q175*H175</f>
        <v>0.2954</v>
      </c>
      <c r="S175" s="225">
        <v>0</v>
      </c>
      <c r="T175" s="226">
        <f>S175*H175</f>
        <v>0</v>
      </c>
      <c r="U175" s="42"/>
      <c r="V175" s="42"/>
      <c r="W175" s="42"/>
      <c r="X175" s="42"/>
      <c r="Y175" s="42"/>
      <c r="Z175" s="42"/>
      <c r="AA175" s="42"/>
      <c r="AB175" s="42"/>
      <c r="AC175" s="42"/>
      <c r="AD175" s="42"/>
      <c r="AE175" s="42"/>
      <c r="AR175" s="227" t="s">
        <v>426</v>
      </c>
      <c r="AT175" s="227" t="s">
        <v>302</v>
      </c>
      <c r="AU175" s="227" t="s">
        <v>85</v>
      </c>
      <c r="AY175" s="20" t="s">
        <v>214</v>
      </c>
      <c r="BE175" s="228">
        <f>IF(N175="základní",J175,0)</f>
        <v>0</v>
      </c>
      <c r="BF175" s="228">
        <f>IF(N175="snížená",J175,0)</f>
        <v>0</v>
      </c>
      <c r="BG175" s="228">
        <f>IF(N175="zákl. přenesená",J175,0)</f>
        <v>0</v>
      </c>
      <c r="BH175" s="228">
        <f>IF(N175="sníž. přenesená",J175,0)</f>
        <v>0</v>
      </c>
      <c r="BI175" s="228">
        <f>IF(N175="nulová",J175,0)</f>
        <v>0</v>
      </c>
      <c r="BJ175" s="20" t="s">
        <v>83</v>
      </c>
      <c r="BK175" s="228">
        <f>ROUND(I175*H175,2)</f>
        <v>0</v>
      </c>
      <c r="BL175" s="20" t="s">
        <v>334</v>
      </c>
      <c r="BM175" s="227" t="s">
        <v>2475</v>
      </c>
    </row>
    <row r="176" s="2" customFormat="1" ht="24.15" customHeight="1">
      <c r="A176" s="42"/>
      <c r="B176" s="43"/>
      <c r="C176" s="216" t="s">
        <v>383</v>
      </c>
      <c r="D176" s="216" t="s">
        <v>217</v>
      </c>
      <c r="E176" s="217" t="s">
        <v>2476</v>
      </c>
      <c r="F176" s="218" t="s">
        <v>2477</v>
      </c>
      <c r="G176" s="219" t="s">
        <v>327</v>
      </c>
      <c r="H176" s="220">
        <v>28</v>
      </c>
      <c r="I176" s="221"/>
      <c r="J176" s="222">
        <f>ROUND(I176*H176,2)</f>
        <v>0</v>
      </c>
      <c r="K176" s="218" t="s">
        <v>221</v>
      </c>
      <c r="L176" s="48"/>
      <c r="M176" s="223" t="s">
        <v>32</v>
      </c>
      <c r="N176" s="224" t="s">
        <v>47</v>
      </c>
      <c r="O176" s="88"/>
      <c r="P176" s="225">
        <f>O176*H176</f>
        <v>0</v>
      </c>
      <c r="Q176" s="225">
        <v>0.00084000000000000003</v>
      </c>
      <c r="R176" s="225">
        <f>Q176*H176</f>
        <v>0.023519999999999999</v>
      </c>
      <c r="S176" s="225">
        <v>0</v>
      </c>
      <c r="T176" s="226">
        <f>S176*H176</f>
        <v>0</v>
      </c>
      <c r="U176" s="42"/>
      <c r="V176" s="42"/>
      <c r="W176" s="42"/>
      <c r="X176" s="42"/>
      <c r="Y176" s="42"/>
      <c r="Z176" s="42"/>
      <c r="AA176" s="42"/>
      <c r="AB176" s="42"/>
      <c r="AC176" s="42"/>
      <c r="AD176" s="42"/>
      <c r="AE176" s="42"/>
      <c r="AR176" s="227" t="s">
        <v>334</v>
      </c>
      <c r="AT176" s="227" t="s">
        <v>217</v>
      </c>
      <c r="AU176" s="227" t="s">
        <v>85</v>
      </c>
      <c r="AY176" s="20" t="s">
        <v>214</v>
      </c>
      <c r="BE176" s="228">
        <f>IF(N176="základní",J176,0)</f>
        <v>0</v>
      </c>
      <c r="BF176" s="228">
        <f>IF(N176="snížená",J176,0)</f>
        <v>0</v>
      </c>
      <c r="BG176" s="228">
        <f>IF(N176="zákl. přenesená",J176,0)</f>
        <v>0</v>
      </c>
      <c r="BH176" s="228">
        <f>IF(N176="sníž. přenesená",J176,0)</f>
        <v>0</v>
      </c>
      <c r="BI176" s="228">
        <f>IF(N176="nulová",J176,0)</f>
        <v>0</v>
      </c>
      <c r="BJ176" s="20" t="s">
        <v>83</v>
      </c>
      <c r="BK176" s="228">
        <f>ROUND(I176*H176,2)</f>
        <v>0</v>
      </c>
      <c r="BL176" s="20" t="s">
        <v>334</v>
      </c>
      <c r="BM176" s="227" t="s">
        <v>2478</v>
      </c>
    </row>
    <row r="177" s="2" customFormat="1">
      <c r="A177" s="42"/>
      <c r="B177" s="43"/>
      <c r="C177" s="44"/>
      <c r="D177" s="229" t="s">
        <v>223</v>
      </c>
      <c r="E177" s="44"/>
      <c r="F177" s="230" t="s">
        <v>2479</v>
      </c>
      <c r="G177" s="44"/>
      <c r="H177" s="44"/>
      <c r="I177" s="231"/>
      <c r="J177" s="44"/>
      <c r="K177" s="44"/>
      <c r="L177" s="48"/>
      <c r="M177" s="232"/>
      <c r="N177" s="233"/>
      <c r="O177" s="88"/>
      <c r="P177" s="88"/>
      <c r="Q177" s="88"/>
      <c r="R177" s="88"/>
      <c r="S177" s="88"/>
      <c r="T177" s="89"/>
      <c r="U177" s="42"/>
      <c r="V177" s="42"/>
      <c r="W177" s="42"/>
      <c r="X177" s="42"/>
      <c r="Y177" s="42"/>
      <c r="Z177" s="42"/>
      <c r="AA177" s="42"/>
      <c r="AB177" s="42"/>
      <c r="AC177" s="42"/>
      <c r="AD177" s="42"/>
      <c r="AE177" s="42"/>
      <c r="AT177" s="20" t="s">
        <v>223</v>
      </c>
      <c r="AU177" s="20" t="s">
        <v>85</v>
      </c>
    </row>
    <row r="178" s="2" customFormat="1" ht="55.5" customHeight="1">
      <c r="A178" s="42"/>
      <c r="B178" s="43"/>
      <c r="C178" s="268" t="s">
        <v>389</v>
      </c>
      <c r="D178" s="268" t="s">
        <v>302</v>
      </c>
      <c r="E178" s="269" t="s">
        <v>2480</v>
      </c>
      <c r="F178" s="270" t="s">
        <v>2481</v>
      </c>
      <c r="G178" s="271" t="s">
        <v>670</v>
      </c>
      <c r="H178" s="272">
        <v>6</v>
      </c>
      <c r="I178" s="273"/>
      <c r="J178" s="274">
        <f>ROUND(I178*H178,2)</f>
        <v>0</v>
      </c>
      <c r="K178" s="270" t="s">
        <v>32</v>
      </c>
      <c r="L178" s="275"/>
      <c r="M178" s="276" t="s">
        <v>32</v>
      </c>
      <c r="N178" s="277" t="s">
        <v>47</v>
      </c>
      <c r="O178" s="88"/>
      <c r="P178" s="225">
        <f>O178*H178</f>
        <v>0</v>
      </c>
      <c r="Q178" s="225">
        <v>0.064229999999999995</v>
      </c>
      <c r="R178" s="225">
        <f>Q178*H178</f>
        <v>0.38537999999999994</v>
      </c>
      <c r="S178" s="225">
        <v>0</v>
      </c>
      <c r="T178" s="226">
        <f>S178*H178</f>
        <v>0</v>
      </c>
      <c r="U178" s="42"/>
      <c r="V178" s="42"/>
      <c r="W178" s="42"/>
      <c r="X178" s="42"/>
      <c r="Y178" s="42"/>
      <c r="Z178" s="42"/>
      <c r="AA178" s="42"/>
      <c r="AB178" s="42"/>
      <c r="AC178" s="42"/>
      <c r="AD178" s="42"/>
      <c r="AE178" s="42"/>
      <c r="AR178" s="227" t="s">
        <v>426</v>
      </c>
      <c r="AT178" s="227" t="s">
        <v>302</v>
      </c>
      <c r="AU178" s="227" t="s">
        <v>85</v>
      </c>
      <c r="AY178" s="20" t="s">
        <v>214</v>
      </c>
      <c r="BE178" s="228">
        <f>IF(N178="základní",J178,0)</f>
        <v>0</v>
      </c>
      <c r="BF178" s="228">
        <f>IF(N178="snížená",J178,0)</f>
        <v>0</v>
      </c>
      <c r="BG178" s="228">
        <f>IF(N178="zákl. přenesená",J178,0)</f>
        <v>0</v>
      </c>
      <c r="BH178" s="228">
        <f>IF(N178="sníž. přenesená",J178,0)</f>
        <v>0</v>
      </c>
      <c r="BI178" s="228">
        <f>IF(N178="nulová",J178,0)</f>
        <v>0</v>
      </c>
      <c r="BJ178" s="20" t="s">
        <v>83</v>
      </c>
      <c r="BK178" s="228">
        <f>ROUND(I178*H178,2)</f>
        <v>0</v>
      </c>
      <c r="BL178" s="20" t="s">
        <v>334</v>
      </c>
      <c r="BM178" s="227" t="s">
        <v>2482</v>
      </c>
    </row>
    <row r="179" s="2" customFormat="1" ht="62.7" customHeight="1">
      <c r="A179" s="42"/>
      <c r="B179" s="43"/>
      <c r="C179" s="268" t="s">
        <v>398</v>
      </c>
      <c r="D179" s="268" t="s">
        <v>302</v>
      </c>
      <c r="E179" s="269" t="s">
        <v>2483</v>
      </c>
      <c r="F179" s="270" t="s">
        <v>2484</v>
      </c>
      <c r="G179" s="271" t="s">
        <v>670</v>
      </c>
      <c r="H179" s="272">
        <v>22</v>
      </c>
      <c r="I179" s="273"/>
      <c r="J179" s="274">
        <f>ROUND(I179*H179,2)</f>
        <v>0</v>
      </c>
      <c r="K179" s="270" t="s">
        <v>32</v>
      </c>
      <c r="L179" s="275"/>
      <c r="M179" s="276" t="s">
        <v>32</v>
      </c>
      <c r="N179" s="277" t="s">
        <v>47</v>
      </c>
      <c r="O179" s="88"/>
      <c r="P179" s="225">
        <f>O179*H179</f>
        <v>0</v>
      </c>
      <c r="Q179" s="225">
        <v>0.074230000000000004</v>
      </c>
      <c r="R179" s="225">
        <f>Q179*H179</f>
        <v>1.6330600000000002</v>
      </c>
      <c r="S179" s="225">
        <v>0</v>
      </c>
      <c r="T179" s="226">
        <f>S179*H179</f>
        <v>0</v>
      </c>
      <c r="U179" s="42"/>
      <c r="V179" s="42"/>
      <c r="W179" s="42"/>
      <c r="X179" s="42"/>
      <c r="Y179" s="42"/>
      <c r="Z179" s="42"/>
      <c r="AA179" s="42"/>
      <c r="AB179" s="42"/>
      <c r="AC179" s="42"/>
      <c r="AD179" s="42"/>
      <c r="AE179" s="42"/>
      <c r="AR179" s="227" t="s">
        <v>426</v>
      </c>
      <c r="AT179" s="227" t="s">
        <v>302</v>
      </c>
      <c r="AU179" s="227" t="s">
        <v>85</v>
      </c>
      <c r="AY179" s="20" t="s">
        <v>214</v>
      </c>
      <c r="BE179" s="228">
        <f>IF(N179="základní",J179,0)</f>
        <v>0</v>
      </c>
      <c r="BF179" s="228">
        <f>IF(N179="snížená",J179,0)</f>
        <v>0</v>
      </c>
      <c r="BG179" s="228">
        <f>IF(N179="zákl. přenesená",J179,0)</f>
        <v>0</v>
      </c>
      <c r="BH179" s="228">
        <f>IF(N179="sníž. přenesená",J179,0)</f>
        <v>0</v>
      </c>
      <c r="BI179" s="228">
        <f>IF(N179="nulová",J179,0)</f>
        <v>0</v>
      </c>
      <c r="BJ179" s="20" t="s">
        <v>83</v>
      </c>
      <c r="BK179" s="228">
        <f>ROUND(I179*H179,2)</f>
        <v>0</v>
      </c>
      <c r="BL179" s="20" t="s">
        <v>334</v>
      </c>
      <c r="BM179" s="227" t="s">
        <v>2485</v>
      </c>
    </row>
    <row r="180" s="2" customFormat="1" ht="16.5" customHeight="1">
      <c r="A180" s="42"/>
      <c r="B180" s="43"/>
      <c r="C180" s="216" t="s">
        <v>406</v>
      </c>
      <c r="D180" s="216" t="s">
        <v>217</v>
      </c>
      <c r="E180" s="217" t="s">
        <v>2486</v>
      </c>
      <c r="F180" s="218" t="s">
        <v>2487</v>
      </c>
      <c r="G180" s="219" t="s">
        <v>327</v>
      </c>
      <c r="H180" s="220">
        <v>122</v>
      </c>
      <c r="I180" s="221"/>
      <c r="J180" s="222">
        <f>ROUND(I180*H180,2)</f>
        <v>0</v>
      </c>
      <c r="K180" s="218" t="s">
        <v>32</v>
      </c>
      <c r="L180" s="48"/>
      <c r="M180" s="223" t="s">
        <v>32</v>
      </c>
      <c r="N180" s="224" t="s">
        <v>47</v>
      </c>
      <c r="O180" s="88"/>
      <c r="P180" s="225">
        <f>O180*H180</f>
        <v>0</v>
      </c>
      <c r="Q180" s="225">
        <v>0.00084000000000000003</v>
      </c>
      <c r="R180" s="225">
        <f>Q180*H180</f>
        <v>0.10248</v>
      </c>
      <c r="S180" s="225">
        <v>0</v>
      </c>
      <c r="T180" s="226">
        <f>S180*H180</f>
        <v>0</v>
      </c>
      <c r="U180" s="42"/>
      <c r="V180" s="42"/>
      <c r="W180" s="42"/>
      <c r="X180" s="42"/>
      <c r="Y180" s="42"/>
      <c r="Z180" s="42"/>
      <c r="AA180" s="42"/>
      <c r="AB180" s="42"/>
      <c r="AC180" s="42"/>
      <c r="AD180" s="42"/>
      <c r="AE180" s="42"/>
      <c r="AR180" s="227" t="s">
        <v>334</v>
      </c>
      <c r="AT180" s="227" t="s">
        <v>217</v>
      </c>
      <c r="AU180" s="227" t="s">
        <v>85</v>
      </c>
      <c r="AY180" s="20" t="s">
        <v>214</v>
      </c>
      <c r="BE180" s="228">
        <f>IF(N180="základní",J180,0)</f>
        <v>0</v>
      </c>
      <c r="BF180" s="228">
        <f>IF(N180="snížená",J180,0)</f>
        <v>0</v>
      </c>
      <c r="BG180" s="228">
        <f>IF(N180="zákl. přenesená",J180,0)</f>
        <v>0</v>
      </c>
      <c r="BH180" s="228">
        <f>IF(N180="sníž. přenesená",J180,0)</f>
        <v>0</v>
      </c>
      <c r="BI180" s="228">
        <f>IF(N180="nulová",J180,0)</f>
        <v>0</v>
      </c>
      <c r="BJ180" s="20" t="s">
        <v>83</v>
      </c>
      <c r="BK180" s="228">
        <f>ROUND(I180*H180,2)</f>
        <v>0</v>
      </c>
      <c r="BL180" s="20" t="s">
        <v>334</v>
      </c>
      <c r="BM180" s="227" t="s">
        <v>2488</v>
      </c>
    </row>
    <row r="181" s="2" customFormat="1">
      <c r="A181" s="42"/>
      <c r="B181" s="43"/>
      <c r="C181" s="44"/>
      <c r="D181" s="236" t="s">
        <v>283</v>
      </c>
      <c r="E181" s="44"/>
      <c r="F181" s="267" t="s">
        <v>2489</v>
      </c>
      <c r="G181" s="44"/>
      <c r="H181" s="44"/>
      <c r="I181" s="231"/>
      <c r="J181" s="44"/>
      <c r="K181" s="44"/>
      <c r="L181" s="48"/>
      <c r="M181" s="232"/>
      <c r="N181" s="233"/>
      <c r="O181" s="88"/>
      <c r="P181" s="88"/>
      <c r="Q181" s="88"/>
      <c r="R181" s="88"/>
      <c r="S181" s="88"/>
      <c r="T181" s="89"/>
      <c r="U181" s="42"/>
      <c r="V181" s="42"/>
      <c r="W181" s="42"/>
      <c r="X181" s="42"/>
      <c r="Y181" s="42"/>
      <c r="Z181" s="42"/>
      <c r="AA181" s="42"/>
      <c r="AB181" s="42"/>
      <c r="AC181" s="42"/>
      <c r="AD181" s="42"/>
      <c r="AE181" s="42"/>
      <c r="AT181" s="20" t="s">
        <v>283</v>
      </c>
      <c r="AU181" s="20" t="s">
        <v>85</v>
      </c>
    </row>
    <row r="182" s="2" customFormat="1" ht="49.05" customHeight="1">
      <c r="A182" s="42"/>
      <c r="B182" s="43"/>
      <c r="C182" s="216" t="s">
        <v>410</v>
      </c>
      <c r="D182" s="216" t="s">
        <v>217</v>
      </c>
      <c r="E182" s="217" t="s">
        <v>1655</v>
      </c>
      <c r="F182" s="218" t="s">
        <v>1656</v>
      </c>
      <c r="G182" s="219" t="s">
        <v>241</v>
      </c>
      <c r="H182" s="220">
        <v>3.9199999999999999</v>
      </c>
      <c r="I182" s="221"/>
      <c r="J182" s="222">
        <f>ROUND(I182*H182,2)</f>
        <v>0</v>
      </c>
      <c r="K182" s="218" t="s">
        <v>221</v>
      </c>
      <c r="L182" s="48"/>
      <c r="M182" s="223" t="s">
        <v>32</v>
      </c>
      <c r="N182" s="224" t="s">
        <v>47</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215</v>
      </c>
      <c r="AT182" s="227" t="s">
        <v>217</v>
      </c>
      <c r="AU182" s="227" t="s">
        <v>85</v>
      </c>
      <c r="AY182" s="20" t="s">
        <v>214</v>
      </c>
      <c r="BE182" s="228">
        <f>IF(N182="základní",J182,0)</f>
        <v>0</v>
      </c>
      <c r="BF182" s="228">
        <f>IF(N182="snížená",J182,0)</f>
        <v>0</v>
      </c>
      <c r="BG182" s="228">
        <f>IF(N182="zákl. přenesená",J182,0)</f>
        <v>0</v>
      </c>
      <c r="BH182" s="228">
        <f>IF(N182="sníž. přenesená",J182,0)</f>
        <v>0</v>
      </c>
      <c r="BI182" s="228">
        <f>IF(N182="nulová",J182,0)</f>
        <v>0</v>
      </c>
      <c r="BJ182" s="20" t="s">
        <v>83</v>
      </c>
      <c r="BK182" s="228">
        <f>ROUND(I182*H182,2)</f>
        <v>0</v>
      </c>
      <c r="BL182" s="20" t="s">
        <v>215</v>
      </c>
      <c r="BM182" s="227" t="s">
        <v>2490</v>
      </c>
    </row>
    <row r="183" s="2" customFormat="1">
      <c r="A183" s="42"/>
      <c r="B183" s="43"/>
      <c r="C183" s="44"/>
      <c r="D183" s="229" t="s">
        <v>223</v>
      </c>
      <c r="E183" s="44"/>
      <c r="F183" s="230" t="s">
        <v>1658</v>
      </c>
      <c r="G183" s="44"/>
      <c r="H183" s="44"/>
      <c r="I183" s="231"/>
      <c r="J183" s="44"/>
      <c r="K183" s="44"/>
      <c r="L183" s="48"/>
      <c r="M183" s="292"/>
      <c r="N183" s="293"/>
      <c r="O183" s="294"/>
      <c r="P183" s="294"/>
      <c r="Q183" s="294"/>
      <c r="R183" s="294"/>
      <c r="S183" s="294"/>
      <c r="T183" s="295"/>
      <c r="U183" s="42"/>
      <c r="V183" s="42"/>
      <c r="W183" s="42"/>
      <c r="X183" s="42"/>
      <c r="Y183" s="42"/>
      <c r="Z183" s="42"/>
      <c r="AA183" s="42"/>
      <c r="AB183" s="42"/>
      <c r="AC183" s="42"/>
      <c r="AD183" s="42"/>
      <c r="AE183" s="42"/>
      <c r="AT183" s="20" t="s">
        <v>223</v>
      </c>
      <c r="AU183" s="20" t="s">
        <v>85</v>
      </c>
    </row>
    <row r="184" s="2" customFormat="1" ht="6.96" customHeight="1">
      <c r="A184" s="42"/>
      <c r="B184" s="63"/>
      <c r="C184" s="64"/>
      <c r="D184" s="64"/>
      <c r="E184" s="64"/>
      <c r="F184" s="64"/>
      <c r="G184" s="64"/>
      <c r="H184" s="64"/>
      <c r="I184" s="64"/>
      <c r="J184" s="64"/>
      <c r="K184" s="64"/>
      <c r="L184" s="48"/>
      <c r="M184" s="42"/>
      <c r="O184" s="42"/>
      <c r="P184" s="42"/>
      <c r="Q184" s="42"/>
      <c r="R184" s="42"/>
      <c r="S184" s="42"/>
      <c r="T184" s="42"/>
      <c r="U184" s="42"/>
      <c r="V184" s="42"/>
      <c r="W184" s="42"/>
      <c r="X184" s="42"/>
      <c r="Y184" s="42"/>
      <c r="Z184" s="42"/>
      <c r="AA184" s="42"/>
      <c r="AB184" s="42"/>
      <c r="AC184" s="42"/>
      <c r="AD184" s="42"/>
      <c r="AE184" s="42"/>
    </row>
  </sheetData>
  <sheetProtection sheet="1" autoFilter="0" formatColumns="0" formatRows="0" objects="1" scenarios="1" spinCount="100000" saltValue="QRFR8/4tLUgtiMSgUPtpZ96gb03Oj7tekoJCGzzEmeUzGi8ufOQ6vXJ7XiHFx6Z04GM3hh+OISRP0yqy2ptdHg==" hashValue="4fYYGFvtl0WsdcUQm8fMehl64p4akGYa/EpOtswRzd63xhdAKblRX8RhefutH+R+wk05uUTfg5ZvB3gJwZMaRA==" algorithmName="SHA-512" password="CC35"/>
  <autoFilter ref="C92:K183"/>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317234410"/>
    <hyperlink ref="F101" r:id="rId2" display="https://podminky.urs.cz/item/CS_URS_2024_02/317944323"/>
    <hyperlink ref="F105" r:id="rId3" display="https://podminky.urs.cz/item/CS_URS_2024_02/342291143"/>
    <hyperlink ref="F109" r:id="rId4" display="https://podminky.urs.cz/item/CS_URS_2024_02/346244381"/>
    <hyperlink ref="F114" r:id="rId5" display="https://podminky.urs.cz/item/CS_URS_2024_02/642942111"/>
    <hyperlink ref="F120" r:id="rId6" display="https://podminky.urs.cz/item/CS_URS_2024_02/642942221"/>
    <hyperlink ref="F125" r:id="rId7" display="https://podminky.urs.cz/item/CS_URS_2024_02/962031011"/>
    <hyperlink ref="F130" r:id="rId8" display="https://podminky.urs.cz/item/CS_URS_2024_02/962032230"/>
    <hyperlink ref="F134" r:id="rId9" display="https://podminky.urs.cz/item/CS_URS_2024_02/968072455"/>
    <hyperlink ref="F141" r:id="rId10" display="https://podminky.urs.cz/item/CS_URS_2024_02/974031165"/>
    <hyperlink ref="F146" r:id="rId11" display="https://podminky.urs.cz/item/CS_URS_2024_02/997013117"/>
    <hyperlink ref="F148" r:id="rId12" display="https://podminky.urs.cz/item/CS_URS_2024_02/997013501"/>
    <hyperlink ref="F150" r:id="rId13" display="https://podminky.urs.cz/item/CS_URS_2024_02/997013509"/>
    <hyperlink ref="F153" r:id="rId14" display="https://podminky.urs.cz/item/CS_URS_2024_02/997013603"/>
    <hyperlink ref="F156" r:id="rId15" display="https://podminky.urs.cz/item/CS_URS_2024_02/998011003"/>
    <hyperlink ref="F160" r:id="rId16" display="https://podminky.urs.cz/item/CS_URS_2024_02/766660022"/>
    <hyperlink ref="F167" r:id="rId17" display="https://podminky.urs.cz/item/CS_URS_2024_02/766660031"/>
    <hyperlink ref="F172" r:id="rId18" display="https://podminky.urs.cz/item/CS_URS_2024_02/766660421"/>
    <hyperlink ref="F177" r:id="rId19" display="https://podminky.urs.cz/item/CS_URS_2024_02/766660451"/>
    <hyperlink ref="F183" r:id="rId20" display="https://podminky.urs.cz/item/CS_URS_2024_02/998766103"/>
  </hyperlinks>
  <pageMargins left="0.39375" right="0.39375" top="0.39375" bottom="0.39375" header="0" footer="0"/>
  <pageSetup paperSize="9" orientation="portrait" blackAndWhite="1" fitToHeight="100"/>
  <headerFooter>
    <oddFooter>&amp;CStrana &amp;P z &amp;N</oddFooter>
  </headerFooter>
  <drawing r:id="rId2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111</v>
      </c>
    </row>
    <row r="3" s="1" customFormat="1" ht="6.96" customHeight="1">
      <c r="B3" s="142"/>
      <c r="C3" s="143"/>
      <c r="D3" s="143"/>
      <c r="E3" s="143"/>
      <c r="F3" s="143"/>
      <c r="G3" s="143"/>
      <c r="H3" s="143"/>
      <c r="I3" s="143"/>
      <c r="J3" s="143"/>
      <c r="K3" s="143"/>
      <c r="L3" s="23"/>
      <c r="AT3" s="20" t="s">
        <v>85</v>
      </c>
    </row>
    <row r="4" s="1" customFormat="1" ht="24.96" customHeight="1">
      <c r="B4" s="23"/>
      <c r="D4" s="144" t="s">
        <v>170</v>
      </c>
      <c r="L4" s="23"/>
      <c r="M4" s="145" t="s">
        <v>10</v>
      </c>
      <c r="AT4" s="20" t="s">
        <v>4</v>
      </c>
    </row>
    <row r="5" s="1" customFormat="1" ht="6.96" customHeight="1">
      <c r="B5" s="23"/>
      <c r="L5" s="23"/>
    </row>
    <row r="6" s="1" customFormat="1" ht="12" customHeight="1">
      <c r="B6" s="23"/>
      <c r="D6" s="146" t="s">
        <v>16</v>
      </c>
      <c r="L6" s="23"/>
    </row>
    <row r="7" s="1" customFormat="1" ht="26.25" customHeight="1">
      <c r="B7" s="23"/>
      <c r="E7" s="147" t="str">
        <f>'Rekapitulace stavby'!K6</f>
        <v>Energeticky úspory objektu Střední odborné školy obchodu, užitého umění a designu Plzeň, Nerudova 33</v>
      </c>
      <c r="F7" s="146"/>
      <c r="G7" s="146"/>
      <c r="H7" s="146"/>
      <c r="L7" s="23"/>
    </row>
    <row r="8" s="1" customFormat="1" ht="12" customHeight="1">
      <c r="B8" s="23"/>
      <c r="D8" s="146" t="s">
        <v>171</v>
      </c>
      <c r="L8" s="23"/>
    </row>
    <row r="9" s="2" customFormat="1" ht="16.5" customHeight="1">
      <c r="A9" s="42"/>
      <c r="B9" s="48"/>
      <c r="C9" s="42"/>
      <c r="D9" s="42"/>
      <c r="E9" s="147" t="s">
        <v>172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173</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2491</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19</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stavby'!AN8</f>
        <v>26. 11. 2024</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tr">
        <f>IF('Rekapitulace stavby'!AN10="","",'Rekapitulace stavby'!AN10)</f>
        <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 xml:space="preserve"> </v>
      </c>
      <c r="F17" s="42"/>
      <c r="G17" s="42"/>
      <c r="H17" s="42"/>
      <c r="I17" s="146" t="s">
        <v>34</v>
      </c>
      <c r="J17" s="137" t="str">
        <f>IF('Rekapitulace stavby'!AN11="","",'Rekapitulace stavby'!AN11)</f>
        <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stavby'!AN13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6" t="s">
        <v>34</v>
      </c>
      <c r="J20" s="36" t="str">
        <f>'Rekapitulace stavby'!AN14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tr">
        <f>IF('Rekapitulace stavby'!AN16="","",'Rekapitulace stavby'!AN16)</f>
        <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 xml:space="preserve"> </v>
      </c>
      <c r="F23" s="42"/>
      <c r="G23" s="42"/>
      <c r="H23" s="42"/>
      <c r="I23" s="146" t="s">
        <v>34</v>
      </c>
      <c r="J23" s="137" t="str">
        <f>IF('Rekapitulace stavby'!AN17="","",'Rekapitulace stavby'!AN17)</f>
        <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39</v>
      </c>
      <c r="E25" s="42"/>
      <c r="F25" s="42"/>
      <c r="G25" s="42"/>
      <c r="H25" s="42"/>
      <c r="I25" s="146" t="s">
        <v>31</v>
      </c>
      <c r="J25" s="137" t="str">
        <f>IF('Rekapitulace stavby'!AN19="","",'Rekapitulace stavby'!AN19)</f>
        <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6" t="s">
        <v>34</v>
      </c>
      <c r="J26" s="137" t="str">
        <f>IF('Rekapitulace stavby'!AN20="","",'Rekapitulace stavby'!AN20)</f>
        <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40</v>
      </c>
      <c r="E28" s="42"/>
      <c r="F28" s="42"/>
      <c r="G28" s="42"/>
      <c r="H28" s="42"/>
      <c r="I28" s="42"/>
      <c r="J28" s="42"/>
      <c r="K28" s="42"/>
      <c r="L28" s="148"/>
      <c r="S28" s="42"/>
      <c r="T28" s="42"/>
      <c r="U28" s="42"/>
      <c r="V28" s="42"/>
      <c r="W28" s="42"/>
      <c r="X28" s="42"/>
      <c r="Y28" s="42"/>
      <c r="Z28" s="42"/>
      <c r="AA28" s="42"/>
      <c r="AB28" s="42"/>
      <c r="AC28" s="42"/>
      <c r="AD28" s="42"/>
      <c r="AE28" s="42"/>
    </row>
    <row r="29" s="8" customFormat="1" ht="16.5" customHeight="1">
      <c r="A29" s="151"/>
      <c r="B29" s="152"/>
      <c r="C29" s="151"/>
      <c r="D29" s="151"/>
      <c r="E29" s="153" t="s">
        <v>32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42</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44</v>
      </c>
      <c r="G34" s="42"/>
      <c r="H34" s="42"/>
      <c r="I34" s="158" t="s">
        <v>43</v>
      </c>
      <c r="J34" s="158" t="s">
        <v>45</v>
      </c>
      <c r="K34" s="42"/>
      <c r="L34" s="148"/>
      <c r="S34" s="42"/>
      <c r="T34" s="42"/>
      <c r="U34" s="42"/>
      <c r="V34" s="42"/>
      <c r="W34" s="42"/>
      <c r="X34" s="42"/>
      <c r="Y34" s="42"/>
      <c r="Z34" s="42"/>
      <c r="AA34" s="42"/>
      <c r="AB34" s="42"/>
      <c r="AC34" s="42"/>
      <c r="AD34" s="42"/>
      <c r="AE34" s="42"/>
    </row>
    <row r="35" s="2" customFormat="1" ht="14.4" customHeight="1">
      <c r="A35" s="42"/>
      <c r="B35" s="48"/>
      <c r="C35" s="42"/>
      <c r="D35" s="159" t="s">
        <v>46</v>
      </c>
      <c r="E35" s="146" t="s">
        <v>47</v>
      </c>
      <c r="F35" s="160">
        <f>ROUND((SUM(BE90:BE133)),  2)</f>
        <v>0</v>
      </c>
      <c r="G35" s="42"/>
      <c r="H35" s="42"/>
      <c r="I35" s="161">
        <v>0.20999999999999999</v>
      </c>
      <c r="J35" s="160">
        <f>ROUND(((SUM(BE90:BE133))*I35),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48</v>
      </c>
      <c r="F36" s="160">
        <f>ROUND((SUM(BF90:BF133)),  2)</f>
        <v>0</v>
      </c>
      <c r="G36" s="42"/>
      <c r="H36" s="42"/>
      <c r="I36" s="161">
        <v>0.12</v>
      </c>
      <c r="J36" s="160">
        <f>ROUND(((SUM(BF90:BF133))*I36),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49</v>
      </c>
      <c r="F37" s="160">
        <f>ROUND((SUM(BG90:BG133)),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50</v>
      </c>
      <c r="F38" s="160">
        <f>ROUND((SUM(BH90:BH133)),  2)</f>
        <v>0</v>
      </c>
      <c r="G38" s="42"/>
      <c r="H38" s="42"/>
      <c r="I38" s="161">
        <v>0.12</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51</v>
      </c>
      <c r="F39" s="160">
        <f>ROUND((SUM(BI90:BI133)),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52</v>
      </c>
      <c r="E41" s="164"/>
      <c r="F41" s="164"/>
      <c r="G41" s="165" t="s">
        <v>53</v>
      </c>
      <c r="H41" s="166" t="s">
        <v>54</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175</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26.25" customHeight="1">
      <c r="A50" s="42"/>
      <c r="B50" s="43"/>
      <c r="C50" s="44"/>
      <c r="D50" s="44"/>
      <c r="E50" s="173" t="str">
        <f>E7</f>
        <v>Energeticky úspory objektu Střední odborné školy obchodu, užitého umění a designu Plzeň, Nerudova 33</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171</v>
      </c>
      <c r="D51" s="25"/>
      <c r="E51" s="25"/>
      <c r="F51" s="25"/>
      <c r="G51" s="25"/>
      <c r="H51" s="25"/>
      <c r="I51" s="25"/>
      <c r="J51" s="25"/>
      <c r="K51" s="25"/>
      <c r="L51" s="23"/>
    </row>
    <row r="52" s="2" customFormat="1" ht="16.5" customHeight="1">
      <c r="A52" s="42"/>
      <c r="B52" s="43"/>
      <c r="C52" s="44"/>
      <c r="D52" s="44"/>
      <c r="E52" s="173" t="s">
        <v>172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173</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01.08 - Podhledy</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Plzeň</v>
      </c>
      <c r="G56" s="44"/>
      <c r="H56" s="44"/>
      <c r="I56" s="35" t="s">
        <v>24</v>
      </c>
      <c r="J56" s="76" t="str">
        <f>IF(J14="","",J14)</f>
        <v>26. 11. 2024</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 xml:space="preserve"> </v>
      </c>
      <c r="G58" s="44"/>
      <c r="H58" s="44"/>
      <c r="I58" s="35" t="s">
        <v>37</v>
      </c>
      <c r="J58" s="40" t="str">
        <f>E23</f>
        <v xml:space="preserve"> </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39</v>
      </c>
      <c r="J59" s="40" t="str">
        <f>E26</f>
        <v xml:space="preserve"> </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176</v>
      </c>
      <c r="D61" s="175"/>
      <c r="E61" s="175"/>
      <c r="F61" s="175"/>
      <c r="G61" s="175"/>
      <c r="H61" s="175"/>
      <c r="I61" s="175"/>
      <c r="J61" s="176" t="s">
        <v>177</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74</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178</v>
      </c>
    </row>
    <row r="64" s="9" customFormat="1" ht="24.96" customHeight="1">
      <c r="A64" s="9"/>
      <c r="B64" s="178"/>
      <c r="C64" s="179"/>
      <c r="D64" s="180" t="s">
        <v>179</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182</v>
      </c>
      <c r="E65" s="186"/>
      <c r="F65" s="186"/>
      <c r="G65" s="186"/>
      <c r="H65" s="186"/>
      <c r="I65" s="186"/>
      <c r="J65" s="187">
        <f>J92</f>
        <v>0</v>
      </c>
      <c r="K65" s="129"/>
      <c r="L65" s="188"/>
      <c r="S65" s="10"/>
      <c r="T65" s="10"/>
      <c r="U65" s="10"/>
      <c r="V65" s="10"/>
      <c r="W65" s="10"/>
      <c r="X65" s="10"/>
      <c r="Y65" s="10"/>
      <c r="Z65" s="10"/>
      <c r="AA65" s="10"/>
      <c r="AB65" s="10"/>
      <c r="AC65" s="10"/>
      <c r="AD65" s="10"/>
      <c r="AE65" s="10"/>
    </row>
    <row r="66" s="9" customFormat="1" ht="24.96" customHeight="1">
      <c r="A66" s="9"/>
      <c r="B66" s="178"/>
      <c r="C66" s="179"/>
      <c r="D66" s="180" t="s">
        <v>185</v>
      </c>
      <c r="E66" s="181"/>
      <c r="F66" s="181"/>
      <c r="G66" s="181"/>
      <c r="H66" s="181"/>
      <c r="I66" s="181"/>
      <c r="J66" s="182">
        <f>J104</f>
        <v>0</v>
      </c>
      <c r="K66" s="179"/>
      <c r="L66" s="183"/>
      <c r="S66" s="9"/>
      <c r="T66" s="9"/>
      <c r="U66" s="9"/>
      <c r="V66" s="9"/>
      <c r="W66" s="9"/>
      <c r="X66" s="9"/>
      <c r="Y66" s="9"/>
      <c r="Z66" s="9"/>
      <c r="AA66" s="9"/>
      <c r="AB66" s="9"/>
      <c r="AC66" s="9"/>
      <c r="AD66" s="9"/>
      <c r="AE66" s="9"/>
    </row>
    <row r="67" s="10" customFormat="1" ht="19.92" customHeight="1">
      <c r="A67" s="10"/>
      <c r="B67" s="184"/>
      <c r="C67" s="129"/>
      <c r="D67" s="185" t="s">
        <v>1385</v>
      </c>
      <c r="E67" s="186"/>
      <c r="F67" s="186"/>
      <c r="G67" s="186"/>
      <c r="H67" s="186"/>
      <c r="I67" s="186"/>
      <c r="J67" s="187">
        <f>J105</f>
        <v>0</v>
      </c>
      <c r="K67" s="129"/>
      <c r="L67" s="188"/>
      <c r="S67" s="10"/>
      <c r="T67" s="10"/>
      <c r="U67" s="10"/>
      <c r="V67" s="10"/>
      <c r="W67" s="10"/>
      <c r="X67" s="10"/>
      <c r="Y67" s="10"/>
      <c r="Z67" s="10"/>
      <c r="AA67" s="10"/>
      <c r="AB67" s="10"/>
      <c r="AC67" s="10"/>
      <c r="AD67" s="10"/>
      <c r="AE67" s="10"/>
    </row>
    <row r="68" s="9" customFormat="1" ht="24.96" customHeight="1">
      <c r="A68" s="9"/>
      <c r="B68" s="178"/>
      <c r="C68" s="179"/>
      <c r="D68" s="180" t="s">
        <v>198</v>
      </c>
      <c r="E68" s="181"/>
      <c r="F68" s="181"/>
      <c r="G68" s="181"/>
      <c r="H68" s="181"/>
      <c r="I68" s="181"/>
      <c r="J68" s="182">
        <f>J130</f>
        <v>0</v>
      </c>
      <c r="K68" s="179"/>
      <c r="L68" s="183"/>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199</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26.25" customHeight="1">
      <c r="A78" s="42"/>
      <c r="B78" s="43"/>
      <c r="C78" s="44"/>
      <c r="D78" s="44"/>
      <c r="E78" s="173" t="str">
        <f>E7</f>
        <v>Energeticky úspory objektu Střední odborné školy obchodu, užitého umění a designu Plzeň, Nerudova 33</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171</v>
      </c>
      <c r="D79" s="25"/>
      <c r="E79" s="25"/>
      <c r="F79" s="25"/>
      <c r="G79" s="25"/>
      <c r="H79" s="25"/>
      <c r="I79" s="25"/>
      <c r="J79" s="25"/>
      <c r="K79" s="25"/>
      <c r="L79" s="23"/>
    </row>
    <row r="80" s="2" customFormat="1" ht="16.5" customHeight="1">
      <c r="A80" s="42"/>
      <c r="B80" s="43"/>
      <c r="C80" s="44"/>
      <c r="D80" s="44"/>
      <c r="E80" s="173" t="s">
        <v>172</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173</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01.08 - Podhledy</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Plzeň</v>
      </c>
      <c r="G84" s="44"/>
      <c r="H84" s="44"/>
      <c r="I84" s="35" t="s">
        <v>24</v>
      </c>
      <c r="J84" s="76" t="str">
        <f>IF(J14="","",J14)</f>
        <v>26. 11. 2024</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5.15" customHeight="1">
      <c r="A86" s="42"/>
      <c r="B86" s="43"/>
      <c r="C86" s="35" t="s">
        <v>30</v>
      </c>
      <c r="D86" s="44"/>
      <c r="E86" s="44"/>
      <c r="F86" s="30" t="str">
        <f>E17</f>
        <v xml:space="preserve"> </v>
      </c>
      <c r="G86" s="44"/>
      <c r="H86" s="44"/>
      <c r="I86" s="35" t="s">
        <v>37</v>
      </c>
      <c r="J86" s="40" t="str">
        <f>E23</f>
        <v xml:space="preserve"> </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39</v>
      </c>
      <c r="J87" s="40" t="str">
        <f>E26</f>
        <v xml:space="preserve"> </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200</v>
      </c>
      <c r="D89" s="192" t="s">
        <v>61</v>
      </c>
      <c r="E89" s="192" t="s">
        <v>57</v>
      </c>
      <c r="F89" s="192" t="s">
        <v>58</v>
      </c>
      <c r="G89" s="192" t="s">
        <v>201</v>
      </c>
      <c r="H89" s="192" t="s">
        <v>202</v>
      </c>
      <c r="I89" s="192" t="s">
        <v>203</v>
      </c>
      <c r="J89" s="192" t="s">
        <v>177</v>
      </c>
      <c r="K89" s="193" t="s">
        <v>204</v>
      </c>
      <c r="L89" s="194"/>
      <c r="M89" s="96" t="s">
        <v>32</v>
      </c>
      <c r="N89" s="97" t="s">
        <v>46</v>
      </c>
      <c r="O89" s="97" t="s">
        <v>205</v>
      </c>
      <c r="P89" s="97" t="s">
        <v>206</v>
      </c>
      <c r="Q89" s="97" t="s">
        <v>207</v>
      </c>
      <c r="R89" s="97" t="s">
        <v>208</v>
      </c>
      <c r="S89" s="97" t="s">
        <v>209</v>
      </c>
      <c r="T89" s="98" t="s">
        <v>210</v>
      </c>
      <c r="U89" s="189"/>
      <c r="V89" s="189"/>
      <c r="W89" s="189"/>
      <c r="X89" s="189"/>
      <c r="Y89" s="189"/>
      <c r="Z89" s="189"/>
      <c r="AA89" s="189"/>
      <c r="AB89" s="189"/>
      <c r="AC89" s="189"/>
      <c r="AD89" s="189"/>
      <c r="AE89" s="189"/>
    </row>
    <row r="90" s="2" customFormat="1" ht="22.8" customHeight="1">
      <c r="A90" s="42"/>
      <c r="B90" s="43"/>
      <c r="C90" s="103" t="s">
        <v>211</v>
      </c>
      <c r="D90" s="44"/>
      <c r="E90" s="44"/>
      <c r="F90" s="44"/>
      <c r="G90" s="44"/>
      <c r="H90" s="44"/>
      <c r="I90" s="44"/>
      <c r="J90" s="195">
        <f>BK90</f>
        <v>0</v>
      </c>
      <c r="K90" s="44"/>
      <c r="L90" s="48"/>
      <c r="M90" s="99"/>
      <c r="N90" s="196"/>
      <c r="O90" s="100"/>
      <c r="P90" s="197">
        <f>P91+P104+P130</f>
        <v>0</v>
      </c>
      <c r="Q90" s="100"/>
      <c r="R90" s="197">
        <f>R91+R104+R130</f>
        <v>31.893044100000004</v>
      </c>
      <c r="S90" s="100"/>
      <c r="T90" s="198">
        <f>T91+T104+T130</f>
        <v>0</v>
      </c>
      <c r="U90" s="42"/>
      <c r="V90" s="42"/>
      <c r="W90" s="42"/>
      <c r="X90" s="42"/>
      <c r="Y90" s="42"/>
      <c r="Z90" s="42"/>
      <c r="AA90" s="42"/>
      <c r="AB90" s="42"/>
      <c r="AC90" s="42"/>
      <c r="AD90" s="42"/>
      <c r="AE90" s="42"/>
      <c r="AT90" s="20" t="s">
        <v>75</v>
      </c>
      <c r="AU90" s="20" t="s">
        <v>178</v>
      </c>
      <c r="BK90" s="199">
        <f>BK91+BK104+BK130</f>
        <v>0</v>
      </c>
    </row>
    <row r="91" s="12" customFormat="1" ht="25.92" customHeight="1">
      <c r="A91" s="12"/>
      <c r="B91" s="200"/>
      <c r="C91" s="201"/>
      <c r="D91" s="202" t="s">
        <v>75</v>
      </c>
      <c r="E91" s="203" t="s">
        <v>212</v>
      </c>
      <c r="F91" s="203" t="s">
        <v>213</v>
      </c>
      <c r="G91" s="201"/>
      <c r="H91" s="201"/>
      <c r="I91" s="204"/>
      <c r="J91" s="205">
        <f>BK91</f>
        <v>0</v>
      </c>
      <c r="K91" s="201"/>
      <c r="L91" s="206"/>
      <c r="M91" s="207"/>
      <c r="N91" s="208"/>
      <c r="O91" s="208"/>
      <c r="P91" s="209">
        <f>P92</f>
        <v>0</v>
      </c>
      <c r="Q91" s="208"/>
      <c r="R91" s="209">
        <f>R92</f>
        <v>0.54237960000000007</v>
      </c>
      <c r="S91" s="208"/>
      <c r="T91" s="210">
        <f>T92</f>
        <v>0</v>
      </c>
      <c r="U91" s="12"/>
      <c r="V91" s="12"/>
      <c r="W91" s="12"/>
      <c r="X91" s="12"/>
      <c r="Y91" s="12"/>
      <c r="Z91" s="12"/>
      <c r="AA91" s="12"/>
      <c r="AB91" s="12"/>
      <c r="AC91" s="12"/>
      <c r="AD91" s="12"/>
      <c r="AE91" s="12"/>
      <c r="AR91" s="211" t="s">
        <v>83</v>
      </c>
      <c r="AT91" s="212" t="s">
        <v>75</v>
      </c>
      <c r="AU91" s="212" t="s">
        <v>76</v>
      </c>
      <c r="AY91" s="211" t="s">
        <v>214</v>
      </c>
      <c r="BK91" s="213">
        <f>BK92</f>
        <v>0</v>
      </c>
    </row>
    <row r="92" s="12" customFormat="1" ht="22.8" customHeight="1">
      <c r="A92" s="12"/>
      <c r="B92" s="200"/>
      <c r="C92" s="201"/>
      <c r="D92" s="202" t="s">
        <v>75</v>
      </c>
      <c r="E92" s="214" t="s">
        <v>273</v>
      </c>
      <c r="F92" s="214" t="s">
        <v>382</v>
      </c>
      <c r="G92" s="201"/>
      <c r="H92" s="201"/>
      <c r="I92" s="204"/>
      <c r="J92" s="215">
        <f>BK92</f>
        <v>0</v>
      </c>
      <c r="K92" s="201"/>
      <c r="L92" s="206"/>
      <c r="M92" s="207"/>
      <c r="N92" s="208"/>
      <c r="O92" s="208"/>
      <c r="P92" s="209">
        <f>SUM(P93:P103)</f>
        <v>0</v>
      </c>
      <c r="Q92" s="208"/>
      <c r="R92" s="209">
        <f>SUM(R93:R103)</f>
        <v>0.54237960000000007</v>
      </c>
      <c r="S92" s="208"/>
      <c r="T92" s="210">
        <f>SUM(T93:T103)</f>
        <v>0</v>
      </c>
      <c r="U92" s="12"/>
      <c r="V92" s="12"/>
      <c r="W92" s="12"/>
      <c r="X92" s="12"/>
      <c r="Y92" s="12"/>
      <c r="Z92" s="12"/>
      <c r="AA92" s="12"/>
      <c r="AB92" s="12"/>
      <c r="AC92" s="12"/>
      <c r="AD92" s="12"/>
      <c r="AE92" s="12"/>
      <c r="AR92" s="211" t="s">
        <v>83</v>
      </c>
      <c r="AT92" s="212" t="s">
        <v>75</v>
      </c>
      <c r="AU92" s="212" t="s">
        <v>83</v>
      </c>
      <c r="AY92" s="211" t="s">
        <v>214</v>
      </c>
      <c r="BK92" s="213">
        <f>SUM(BK93:BK103)</f>
        <v>0</v>
      </c>
    </row>
    <row r="93" s="2" customFormat="1" ht="37.8" customHeight="1">
      <c r="A93" s="42"/>
      <c r="B93" s="43"/>
      <c r="C93" s="216" t="s">
        <v>83</v>
      </c>
      <c r="D93" s="216" t="s">
        <v>217</v>
      </c>
      <c r="E93" s="217" t="s">
        <v>1390</v>
      </c>
      <c r="F93" s="218" t="s">
        <v>1391</v>
      </c>
      <c r="G93" s="219" t="s">
        <v>230</v>
      </c>
      <c r="H93" s="220">
        <v>2582.7600000000002</v>
      </c>
      <c r="I93" s="221"/>
      <c r="J93" s="222">
        <f>ROUND(I93*H93,2)</f>
        <v>0</v>
      </c>
      <c r="K93" s="218" t="s">
        <v>221</v>
      </c>
      <c r="L93" s="48"/>
      <c r="M93" s="223" t="s">
        <v>32</v>
      </c>
      <c r="N93" s="224" t="s">
        <v>47</v>
      </c>
      <c r="O93" s="88"/>
      <c r="P93" s="225">
        <f>O93*H93</f>
        <v>0</v>
      </c>
      <c r="Q93" s="225">
        <v>0.00021000000000000001</v>
      </c>
      <c r="R93" s="225">
        <f>Q93*H93</f>
        <v>0.54237960000000007</v>
      </c>
      <c r="S93" s="225">
        <v>0</v>
      </c>
      <c r="T93" s="226">
        <f>S93*H93</f>
        <v>0</v>
      </c>
      <c r="U93" s="42"/>
      <c r="V93" s="42"/>
      <c r="W93" s="42"/>
      <c r="X93" s="42"/>
      <c r="Y93" s="42"/>
      <c r="Z93" s="42"/>
      <c r="AA93" s="42"/>
      <c r="AB93" s="42"/>
      <c r="AC93" s="42"/>
      <c r="AD93" s="42"/>
      <c r="AE93" s="42"/>
      <c r="AR93" s="227" t="s">
        <v>215</v>
      </c>
      <c r="AT93" s="227" t="s">
        <v>217</v>
      </c>
      <c r="AU93" s="227" t="s">
        <v>85</v>
      </c>
      <c r="AY93" s="20" t="s">
        <v>214</v>
      </c>
      <c r="BE93" s="228">
        <f>IF(N93="základní",J93,0)</f>
        <v>0</v>
      </c>
      <c r="BF93" s="228">
        <f>IF(N93="snížená",J93,0)</f>
        <v>0</v>
      </c>
      <c r="BG93" s="228">
        <f>IF(N93="zákl. přenesená",J93,0)</f>
        <v>0</v>
      </c>
      <c r="BH93" s="228">
        <f>IF(N93="sníž. přenesená",J93,0)</f>
        <v>0</v>
      </c>
      <c r="BI93" s="228">
        <f>IF(N93="nulová",J93,0)</f>
        <v>0</v>
      </c>
      <c r="BJ93" s="20" t="s">
        <v>83</v>
      </c>
      <c r="BK93" s="228">
        <f>ROUND(I93*H93,2)</f>
        <v>0</v>
      </c>
      <c r="BL93" s="20" t="s">
        <v>215</v>
      </c>
      <c r="BM93" s="227" t="s">
        <v>2492</v>
      </c>
    </row>
    <row r="94" s="2" customFormat="1">
      <c r="A94" s="42"/>
      <c r="B94" s="43"/>
      <c r="C94" s="44"/>
      <c r="D94" s="229" t="s">
        <v>223</v>
      </c>
      <c r="E94" s="44"/>
      <c r="F94" s="230" t="s">
        <v>1393</v>
      </c>
      <c r="G94" s="44"/>
      <c r="H94" s="44"/>
      <c r="I94" s="231"/>
      <c r="J94" s="44"/>
      <c r="K94" s="44"/>
      <c r="L94" s="48"/>
      <c r="M94" s="232"/>
      <c r="N94" s="233"/>
      <c r="O94" s="88"/>
      <c r="P94" s="88"/>
      <c r="Q94" s="88"/>
      <c r="R94" s="88"/>
      <c r="S94" s="88"/>
      <c r="T94" s="89"/>
      <c r="U94" s="42"/>
      <c r="V94" s="42"/>
      <c r="W94" s="42"/>
      <c r="X94" s="42"/>
      <c r="Y94" s="42"/>
      <c r="Z94" s="42"/>
      <c r="AA94" s="42"/>
      <c r="AB94" s="42"/>
      <c r="AC94" s="42"/>
      <c r="AD94" s="42"/>
      <c r="AE94" s="42"/>
      <c r="AT94" s="20" t="s">
        <v>223</v>
      </c>
      <c r="AU94" s="20" t="s">
        <v>85</v>
      </c>
    </row>
    <row r="95" s="14" customFormat="1">
      <c r="A95" s="14"/>
      <c r="B95" s="245"/>
      <c r="C95" s="246"/>
      <c r="D95" s="236" t="s">
        <v>225</v>
      </c>
      <c r="E95" s="247" t="s">
        <v>32</v>
      </c>
      <c r="F95" s="248" t="s">
        <v>2493</v>
      </c>
      <c r="G95" s="246"/>
      <c r="H95" s="249">
        <v>442.14999999999998</v>
      </c>
      <c r="I95" s="250"/>
      <c r="J95" s="246"/>
      <c r="K95" s="246"/>
      <c r="L95" s="251"/>
      <c r="M95" s="252"/>
      <c r="N95" s="253"/>
      <c r="O95" s="253"/>
      <c r="P95" s="253"/>
      <c r="Q95" s="253"/>
      <c r="R95" s="253"/>
      <c r="S95" s="253"/>
      <c r="T95" s="254"/>
      <c r="U95" s="14"/>
      <c r="V95" s="14"/>
      <c r="W95" s="14"/>
      <c r="X95" s="14"/>
      <c r="Y95" s="14"/>
      <c r="Z95" s="14"/>
      <c r="AA95" s="14"/>
      <c r="AB95" s="14"/>
      <c r="AC95" s="14"/>
      <c r="AD95" s="14"/>
      <c r="AE95" s="14"/>
      <c r="AT95" s="255" t="s">
        <v>225</v>
      </c>
      <c r="AU95" s="255" t="s">
        <v>85</v>
      </c>
      <c r="AV95" s="14" t="s">
        <v>85</v>
      </c>
      <c r="AW95" s="14" t="s">
        <v>38</v>
      </c>
      <c r="AX95" s="14" t="s">
        <v>76</v>
      </c>
      <c r="AY95" s="255" t="s">
        <v>214</v>
      </c>
    </row>
    <row r="96" s="14" customFormat="1">
      <c r="A96" s="14"/>
      <c r="B96" s="245"/>
      <c r="C96" s="246"/>
      <c r="D96" s="236" t="s">
        <v>225</v>
      </c>
      <c r="E96" s="247" t="s">
        <v>32</v>
      </c>
      <c r="F96" s="248" t="s">
        <v>2494</v>
      </c>
      <c r="G96" s="246"/>
      <c r="H96" s="249">
        <v>564.25999999999999</v>
      </c>
      <c r="I96" s="250"/>
      <c r="J96" s="246"/>
      <c r="K96" s="246"/>
      <c r="L96" s="251"/>
      <c r="M96" s="252"/>
      <c r="N96" s="253"/>
      <c r="O96" s="253"/>
      <c r="P96" s="253"/>
      <c r="Q96" s="253"/>
      <c r="R96" s="253"/>
      <c r="S96" s="253"/>
      <c r="T96" s="254"/>
      <c r="U96" s="14"/>
      <c r="V96" s="14"/>
      <c r="W96" s="14"/>
      <c r="X96" s="14"/>
      <c r="Y96" s="14"/>
      <c r="Z96" s="14"/>
      <c r="AA96" s="14"/>
      <c r="AB96" s="14"/>
      <c r="AC96" s="14"/>
      <c r="AD96" s="14"/>
      <c r="AE96" s="14"/>
      <c r="AT96" s="255" t="s">
        <v>225</v>
      </c>
      <c r="AU96" s="255" t="s">
        <v>85</v>
      </c>
      <c r="AV96" s="14" t="s">
        <v>85</v>
      </c>
      <c r="AW96" s="14" t="s">
        <v>38</v>
      </c>
      <c r="AX96" s="14" t="s">
        <v>76</v>
      </c>
      <c r="AY96" s="255" t="s">
        <v>214</v>
      </c>
    </row>
    <row r="97" s="14" customFormat="1">
      <c r="A97" s="14"/>
      <c r="B97" s="245"/>
      <c r="C97" s="246"/>
      <c r="D97" s="236" t="s">
        <v>225</v>
      </c>
      <c r="E97" s="247" t="s">
        <v>32</v>
      </c>
      <c r="F97" s="248" t="s">
        <v>2495</v>
      </c>
      <c r="G97" s="246"/>
      <c r="H97" s="249">
        <v>569</v>
      </c>
      <c r="I97" s="250"/>
      <c r="J97" s="246"/>
      <c r="K97" s="246"/>
      <c r="L97" s="251"/>
      <c r="M97" s="252"/>
      <c r="N97" s="253"/>
      <c r="O97" s="253"/>
      <c r="P97" s="253"/>
      <c r="Q97" s="253"/>
      <c r="R97" s="253"/>
      <c r="S97" s="253"/>
      <c r="T97" s="254"/>
      <c r="U97" s="14"/>
      <c r="V97" s="14"/>
      <c r="W97" s="14"/>
      <c r="X97" s="14"/>
      <c r="Y97" s="14"/>
      <c r="Z97" s="14"/>
      <c r="AA97" s="14"/>
      <c r="AB97" s="14"/>
      <c r="AC97" s="14"/>
      <c r="AD97" s="14"/>
      <c r="AE97" s="14"/>
      <c r="AT97" s="255" t="s">
        <v>225</v>
      </c>
      <c r="AU97" s="255" t="s">
        <v>85</v>
      </c>
      <c r="AV97" s="14" t="s">
        <v>85</v>
      </c>
      <c r="AW97" s="14" t="s">
        <v>38</v>
      </c>
      <c r="AX97" s="14" t="s">
        <v>76</v>
      </c>
      <c r="AY97" s="255" t="s">
        <v>214</v>
      </c>
    </row>
    <row r="98" s="14" customFormat="1">
      <c r="A98" s="14"/>
      <c r="B98" s="245"/>
      <c r="C98" s="246"/>
      <c r="D98" s="236" t="s">
        <v>225</v>
      </c>
      <c r="E98" s="247" t="s">
        <v>32</v>
      </c>
      <c r="F98" s="248" t="s">
        <v>2496</v>
      </c>
      <c r="G98" s="246"/>
      <c r="H98" s="249">
        <v>571.38</v>
      </c>
      <c r="I98" s="250"/>
      <c r="J98" s="246"/>
      <c r="K98" s="246"/>
      <c r="L98" s="251"/>
      <c r="M98" s="252"/>
      <c r="N98" s="253"/>
      <c r="O98" s="253"/>
      <c r="P98" s="253"/>
      <c r="Q98" s="253"/>
      <c r="R98" s="253"/>
      <c r="S98" s="253"/>
      <c r="T98" s="254"/>
      <c r="U98" s="14"/>
      <c r="V98" s="14"/>
      <c r="W98" s="14"/>
      <c r="X98" s="14"/>
      <c r="Y98" s="14"/>
      <c r="Z98" s="14"/>
      <c r="AA98" s="14"/>
      <c r="AB98" s="14"/>
      <c r="AC98" s="14"/>
      <c r="AD98" s="14"/>
      <c r="AE98" s="14"/>
      <c r="AT98" s="255" t="s">
        <v>225</v>
      </c>
      <c r="AU98" s="255" t="s">
        <v>85</v>
      </c>
      <c r="AV98" s="14" t="s">
        <v>85</v>
      </c>
      <c r="AW98" s="14" t="s">
        <v>38</v>
      </c>
      <c r="AX98" s="14" t="s">
        <v>76</v>
      </c>
      <c r="AY98" s="255" t="s">
        <v>214</v>
      </c>
    </row>
    <row r="99" s="14" customFormat="1">
      <c r="A99" s="14"/>
      <c r="B99" s="245"/>
      <c r="C99" s="246"/>
      <c r="D99" s="236" t="s">
        <v>225</v>
      </c>
      <c r="E99" s="247" t="s">
        <v>32</v>
      </c>
      <c r="F99" s="248" t="s">
        <v>2497</v>
      </c>
      <c r="G99" s="246"/>
      <c r="H99" s="249">
        <v>104.84999999999999</v>
      </c>
      <c r="I99" s="250"/>
      <c r="J99" s="246"/>
      <c r="K99" s="246"/>
      <c r="L99" s="251"/>
      <c r="M99" s="252"/>
      <c r="N99" s="253"/>
      <c r="O99" s="253"/>
      <c r="P99" s="253"/>
      <c r="Q99" s="253"/>
      <c r="R99" s="253"/>
      <c r="S99" s="253"/>
      <c r="T99" s="254"/>
      <c r="U99" s="14"/>
      <c r="V99" s="14"/>
      <c r="W99" s="14"/>
      <c r="X99" s="14"/>
      <c r="Y99" s="14"/>
      <c r="Z99" s="14"/>
      <c r="AA99" s="14"/>
      <c r="AB99" s="14"/>
      <c r="AC99" s="14"/>
      <c r="AD99" s="14"/>
      <c r="AE99" s="14"/>
      <c r="AT99" s="255" t="s">
        <v>225</v>
      </c>
      <c r="AU99" s="255" t="s">
        <v>85</v>
      </c>
      <c r="AV99" s="14" t="s">
        <v>85</v>
      </c>
      <c r="AW99" s="14" t="s">
        <v>38</v>
      </c>
      <c r="AX99" s="14" t="s">
        <v>76</v>
      </c>
      <c r="AY99" s="255" t="s">
        <v>214</v>
      </c>
    </row>
    <row r="100" s="14" customFormat="1">
      <c r="A100" s="14"/>
      <c r="B100" s="245"/>
      <c r="C100" s="246"/>
      <c r="D100" s="236" t="s">
        <v>225</v>
      </c>
      <c r="E100" s="247" t="s">
        <v>32</v>
      </c>
      <c r="F100" s="248" t="s">
        <v>2498</v>
      </c>
      <c r="G100" s="246"/>
      <c r="H100" s="249">
        <v>90.670000000000002</v>
      </c>
      <c r="I100" s="250"/>
      <c r="J100" s="246"/>
      <c r="K100" s="246"/>
      <c r="L100" s="251"/>
      <c r="M100" s="252"/>
      <c r="N100" s="253"/>
      <c r="O100" s="253"/>
      <c r="P100" s="253"/>
      <c r="Q100" s="253"/>
      <c r="R100" s="253"/>
      <c r="S100" s="253"/>
      <c r="T100" s="254"/>
      <c r="U100" s="14"/>
      <c r="V100" s="14"/>
      <c r="W100" s="14"/>
      <c r="X100" s="14"/>
      <c r="Y100" s="14"/>
      <c r="Z100" s="14"/>
      <c r="AA100" s="14"/>
      <c r="AB100" s="14"/>
      <c r="AC100" s="14"/>
      <c r="AD100" s="14"/>
      <c r="AE100" s="14"/>
      <c r="AT100" s="255" t="s">
        <v>225</v>
      </c>
      <c r="AU100" s="255" t="s">
        <v>85</v>
      </c>
      <c r="AV100" s="14" t="s">
        <v>85</v>
      </c>
      <c r="AW100" s="14" t="s">
        <v>38</v>
      </c>
      <c r="AX100" s="14" t="s">
        <v>76</v>
      </c>
      <c r="AY100" s="255" t="s">
        <v>214</v>
      </c>
    </row>
    <row r="101" s="14" customFormat="1">
      <c r="A101" s="14"/>
      <c r="B101" s="245"/>
      <c r="C101" s="246"/>
      <c r="D101" s="236" t="s">
        <v>225</v>
      </c>
      <c r="E101" s="247" t="s">
        <v>32</v>
      </c>
      <c r="F101" s="248" t="s">
        <v>2499</v>
      </c>
      <c r="G101" s="246"/>
      <c r="H101" s="249">
        <v>124.95</v>
      </c>
      <c r="I101" s="250"/>
      <c r="J101" s="246"/>
      <c r="K101" s="246"/>
      <c r="L101" s="251"/>
      <c r="M101" s="252"/>
      <c r="N101" s="253"/>
      <c r="O101" s="253"/>
      <c r="P101" s="253"/>
      <c r="Q101" s="253"/>
      <c r="R101" s="253"/>
      <c r="S101" s="253"/>
      <c r="T101" s="254"/>
      <c r="U101" s="14"/>
      <c r="V101" s="14"/>
      <c r="W101" s="14"/>
      <c r="X101" s="14"/>
      <c r="Y101" s="14"/>
      <c r="Z101" s="14"/>
      <c r="AA101" s="14"/>
      <c r="AB101" s="14"/>
      <c r="AC101" s="14"/>
      <c r="AD101" s="14"/>
      <c r="AE101" s="14"/>
      <c r="AT101" s="255" t="s">
        <v>225</v>
      </c>
      <c r="AU101" s="255" t="s">
        <v>85</v>
      </c>
      <c r="AV101" s="14" t="s">
        <v>85</v>
      </c>
      <c r="AW101" s="14" t="s">
        <v>38</v>
      </c>
      <c r="AX101" s="14" t="s">
        <v>76</v>
      </c>
      <c r="AY101" s="255" t="s">
        <v>214</v>
      </c>
    </row>
    <row r="102" s="14" customFormat="1">
      <c r="A102" s="14"/>
      <c r="B102" s="245"/>
      <c r="C102" s="246"/>
      <c r="D102" s="236" t="s">
        <v>225</v>
      </c>
      <c r="E102" s="247" t="s">
        <v>32</v>
      </c>
      <c r="F102" s="248" t="s">
        <v>2500</v>
      </c>
      <c r="G102" s="246"/>
      <c r="H102" s="249">
        <v>115.5</v>
      </c>
      <c r="I102" s="250"/>
      <c r="J102" s="246"/>
      <c r="K102" s="246"/>
      <c r="L102" s="251"/>
      <c r="M102" s="252"/>
      <c r="N102" s="253"/>
      <c r="O102" s="253"/>
      <c r="P102" s="253"/>
      <c r="Q102" s="253"/>
      <c r="R102" s="253"/>
      <c r="S102" s="253"/>
      <c r="T102" s="254"/>
      <c r="U102" s="14"/>
      <c r="V102" s="14"/>
      <c r="W102" s="14"/>
      <c r="X102" s="14"/>
      <c r="Y102" s="14"/>
      <c r="Z102" s="14"/>
      <c r="AA102" s="14"/>
      <c r="AB102" s="14"/>
      <c r="AC102" s="14"/>
      <c r="AD102" s="14"/>
      <c r="AE102" s="14"/>
      <c r="AT102" s="255" t="s">
        <v>225</v>
      </c>
      <c r="AU102" s="255" t="s">
        <v>85</v>
      </c>
      <c r="AV102" s="14" t="s">
        <v>85</v>
      </c>
      <c r="AW102" s="14" t="s">
        <v>38</v>
      </c>
      <c r="AX102" s="14" t="s">
        <v>76</v>
      </c>
      <c r="AY102" s="255" t="s">
        <v>214</v>
      </c>
    </row>
    <row r="103" s="15" customFormat="1">
      <c r="A103" s="15"/>
      <c r="B103" s="256"/>
      <c r="C103" s="257"/>
      <c r="D103" s="236" t="s">
        <v>225</v>
      </c>
      <c r="E103" s="258" t="s">
        <v>32</v>
      </c>
      <c r="F103" s="259" t="s">
        <v>256</v>
      </c>
      <c r="G103" s="257"/>
      <c r="H103" s="260">
        <v>2582.7599999999998</v>
      </c>
      <c r="I103" s="261"/>
      <c r="J103" s="257"/>
      <c r="K103" s="257"/>
      <c r="L103" s="262"/>
      <c r="M103" s="263"/>
      <c r="N103" s="264"/>
      <c r="O103" s="264"/>
      <c r="P103" s="264"/>
      <c r="Q103" s="264"/>
      <c r="R103" s="264"/>
      <c r="S103" s="264"/>
      <c r="T103" s="265"/>
      <c r="U103" s="15"/>
      <c r="V103" s="15"/>
      <c r="W103" s="15"/>
      <c r="X103" s="15"/>
      <c r="Y103" s="15"/>
      <c r="Z103" s="15"/>
      <c r="AA103" s="15"/>
      <c r="AB103" s="15"/>
      <c r="AC103" s="15"/>
      <c r="AD103" s="15"/>
      <c r="AE103" s="15"/>
      <c r="AT103" s="266" t="s">
        <v>225</v>
      </c>
      <c r="AU103" s="266" t="s">
        <v>85</v>
      </c>
      <c r="AV103" s="15" t="s">
        <v>215</v>
      </c>
      <c r="AW103" s="15" t="s">
        <v>38</v>
      </c>
      <c r="AX103" s="15" t="s">
        <v>83</v>
      </c>
      <c r="AY103" s="266" t="s">
        <v>214</v>
      </c>
    </row>
    <row r="104" s="12" customFormat="1" ht="25.92" customHeight="1">
      <c r="A104" s="12"/>
      <c r="B104" s="200"/>
      <c r="C104" s="201"/>
      <c r="D104" s="202" t="s">
        <v>75</v>
      </c>
      <c r="E104" s="203" t="s">
        <v>482</v>
      </c>
      <c r="F104" s="203" t="s">
        <v>483</v>
      </c>
      <c r="G104" s="201"/>
      <c r="H104" s="201"/>
      <c r="I104" s="204"/>
      <c r="J104" s="205">
        <f>BK104</f>
        <v>0</v>
      </c>
      <c r="K104" s="201"/>
      <c r="L104" s="206"/>
      <c r="M104" s="207"/>
      <c r="N104" s="208"/>
      <c r="O104" s="208"/>
      <c r="P104" s="209">
        <f>P105</f>
        <v>0</v>
      </c>
      <c r="Q104" s="208"/>
      <c r="R104" s="209">
        <f>R105</f>
        <v>31.350664500000004</v>
      </c>
      <c r="S104" s="208"/>
      <c r="T104" s="210">
        <f>T105</f>
        <v>0</v>
      </c>
      <c r="U104" s="12"/>
      <c r="V104" s="12"/>
      <c r="W104" s="12"/>
      <c r="X104" s="12"/>
      <c r="Y104" s="12"/>
      <c r="Z104" s="12"/>
      <c r="AA104" s="12"/>
      <c r="AB104" s="12"/>
      <c r="AC104" s="12"/>
      <c r="AD104" s="12"/>
      <c r="AE104" s="12"/>
      <c r="AR104" s="211" t="s">
        <v>85</v>
      </c>
      <c r="AT104" s="212" t="s">
        <v>75</v>
      </c>
      <c r="AU104" s="212" t="s">
        <v>76</v>
      </c>
      <c r="AY104" s="211" t="s">
        <v>214</v>
      </c>
      <c r="BK104" s="213">
        <f>BK105</f>
        <v>0</v>
      </c>
    </row>
    <row r="105" s="12" customFormat="1" ht="22.8" customHeight="1">
      <c r="A105" s="12"/>
      <c r="B105" s="200"/>
      <c r="C105" s="201"/>
      <c r="D105" s="202" t="s">
        <v>75</v>
      </c>
      <c r="E105" s="214" t="s">
        <v>1559</v>
      </c>
      <c r="F105" s="214" t="s">
        <v>1560</v>
      </c>
      <c r="G105" s="201"/>
      <c r="H105" s="201"/>
      <c r="I105" s="204"/>
      <c r="J105" s="215">
        <f>BK105</f>
        <v>0</v>
      </c>
      <c r="K105" s="201"/>
      <c r="L105" s="206"/>
      <c r="M105" s="207"/>
      <c r="N105" s="208"/>
      <c r="O105" s="208"/>
      <c r="P105" s="209">
        <f>SUM(P106:P129)</f>
        <v>0</v>
      </c>
      <c r="Q105" s="208"/>
      <c r="R105" s="209">
        <f>SUM(R106:R129)</f>
        <v>31.350664500000004</v>
      </c>
      <c r="S105" s="208"/>
      <c r="T105" s="210">
        <f>SUM(T106:T129)</f>
        <v>0</v>
      </c>
      <c r="U105" s="12"/>
      <c r="V105" s="12"/>
      <c r="W105" s="12"/>
      <c r="X105" s="12"/>
      <c r="Y105" s="12"/>
      <c r="Z105" s="12"/>
      <c r="AA105" s="12"/>
      <c r="AB105" s="12"/>
      <c r="AC105" s="12"/>
      <c r="AD105" s="12"/>
      <c r="AE105" s="12"/>
      <c r="AR105" s="211" t="s">
        <v>85</v>
      </c>
      <c r="AT105" s="212" t="s">
        <v>75</v>
      </c>
      <c r="AU105" s="212" t="s">
        <v>83</v>
      </c>
      <c r="AY105" s="211" t="s">
        <v>214</v>
      </c>
      <c r="BK105" s="213">
        <f>SUM(BK106:BK129)</f>
        <v>0</v>
      </c>
    </row>
    <row r="106" s="2" customFormat="1" ht="49.05" customHeight="1">
      <c r="A106" s="42"/>
      <c r="B106" s="43"/>
      <c r="C106" s="216" t="s">
        <v>85</v>
      </c>
      <c r="D106" s="216" t="s">
        <v>217</v>
      </c>
      <c r="E106" s="217" t="s">
        <v>1565</v>
      </c>
      <c r="F106" s="218" t="s">
        <v>1566</v>
      </c>
      <c r="G106" s="219" t="s">
        <v>230</v>
      </c>
      <c r="H106" s="220">
        <v>2146.79</v>
      </c>
      <c r="I106" s="221"/>
      <c r="J106" s="222">
        <f>ROUND(I106*H106,2)</f>
        <v>0</v>
      </c>
      <c r="K106" s="218" t="s">
        <v>221</v>
      </c>
      <c r="L106" s="48"/>
      <c r="M106" s="223" t="s">
        <v>32</v>
      </c>
      <c r="N106" s="224" t="s">
        <v>47</v>
      </c>
      <c r="O106" s="88"/>
      <c r="P106" s="225">
        <f>O106*H106</f>
        <v>0</v>
      </c>
      <c r="Q106" s="225">
        <v>0.012200000000000001</v>
      </c>
      <c r="R106" s="225">
        <f>Q106*H106</f>
        <v>26.190838000000003</v>
      </c>
      <c r="S106" s="225">
        <v>0</v>
      </c>
      <c r="T106" s="226">
        <f>S106*H106</f>
        <v>0</v>
      </c>
      <c r="U106" s="42"/>
      <c r="V106" s="42"/>
      <c r="W106" s="42"/>
      <c r="X106" s="42"/>
      <c r="Y106" s="42"/>
      <c r="Z106" s="42"/>
      <c r="AA106" s="42"/>
      <c r="AB106" s="42"/>
      <c r="AC106" s="42"/>
      <c r="AD106" s="42"/>
      <c r="AE106" s="42"/>
      <c r="AR106" s="227" t="s">
        <v>334</v>
      </c>
      <c r="AT106" s="227" t="s">
        <v>217</v>
      </c>
      <c r="AU106" s="227" t="s">
        <v>85</v>
      </c>
      <c r="AY106" s="20" t="s">
        <v>214</v>
      </c>
      <c r="BE106" s="228">
        <f>IF(N106="základní",J106,0)</f>
        <v>0</v>
      </c>
      <c r="BF106" s="228">
        <f>IF(N106="snížená",J106,0)</f>
        <v>0</v>
      </c>
      <c r="BG106" s="228">
        <f>IF(N106="zákl. přenesená",J106,0)</f>
        <v>0</v>
      </c>
      <c r="BH106" s="228">
        <f>IF(N106="sníž. přenesená",J106,0)</f>
        <v>0</v>
      </c>
      <c r="BI106" s="228">
        <f>IF(N106="nulová",J106,0)</f>
        <v>0</v>
      </c>
      <c r="BJ106" s="20" t="s">
        <v>83</v>
      </c>
      <c r="BK106" s="228">
        <f>ROUND(I106*H106,2)</f>
        <v>0</v>
      </c>
      <c r="BL106" s="20" t="s">
        <v>334</v>
      </c>
      <c r="BM106" s="227" t="s">
        <v>2501</v>
      </c>
    </row>
    <row r="107" s="2" customFormat="1">
      <c r="A107" s="42"/>
      <c r="B107" s="43"/>
      <c r="C107" s="44"/>
      <c r="D107" s="229" t="s">
        <v>223</v>
      </c>
      <c r="E107" s="44"/>
      <c r="F107" s="230" t="s">
        <v>1568</v>
      </c>
      <c r="G107" s="44"/>
      <c r="H107" s="44"/>
      <c r="I107" s="231"/>
      <c r="J107" s="44"/>
      <c r="K107" s="44"/>
      <c r="L107" s="48"/>
      <c r="M107" s="232"/>
      <c r="N107" s="233"/>
      <c r="O107" s="88"/>
      <c r="P107" s="88"/>
      <c r="Q107" s="88"/>
      <c r="R107" s="88"/>
      <c r="S107" s="88"/>
      <c r="T107" s="89"/>
      <c r="U107" s="42"/>
      <c r="V107" s="42"/>
      <c r="W107" s="42"/>
      <c r="X107" s="42"/>
      <c r="Y107" s="42"/>
      <c r="Z107" s="42"/>
      <c r="AA107" s="42"/>
      <c r="AB107" s="42"/>
      <c r="AC107" s="42"/>
      <c r="AD107" s="42"/>
      <c r="AE107" s="42"/>
      <c r="AT107" s="20" t="s">
        <v>223</v>
      </c>
      <c r="AU107" s="20" t="s">
        <v>85</v>
      </c>
    </row>
    <row r="108" s="14" customFormat="1">
      <c r="A108" s="14"/>
      <c r="B108" s="245"/>
      <c r="C108" s="246"/>
      <c r="D108" s="236" t="s">
        <v>225</v>
      </c>
      <c r="E108" s="247" t="s">
        <v>32</v>
      </c>
      <c r="F108" s="248" t="s">
        <v>2493</v>
      </c>
      <c r="G108" s="246"/>
      <c r="H108" s="249">
        <v>442.14999999999998</v>
      </c>
      <c r="I108" s="250"/>
      <c r="J108" s="246"/>
      <c r="K108" s="246"/>
      <c r="L108" s="251"/>
      <c r="M108" s="252"/>
      <c r="N108" s="253"/>
      <c r="O108" s="253"/>
      <c r="P108" s="253"/>
      <c r="Q108" s="253"/>
      <c r="R108" s="253"/>
      <c r="S108" s="253"/>
      <c r="T108" s="254"/>
      <c r="U108" s="14"/>
      <c r="V108" s="14"/>
      <c r="W108" s="14"/>
      <c r="X108" s="14"/>
      <c r="Y108" s="14"/>
      <c r="Z108" s="14"/>
      <c r="AA108" s="14"/>
      <c r="AB108" s="14"/>
      <c r="AC108" s="14"/>
      <c r="AD108" s="14"/>
      <c r="AE108" s="14"/>
      <c r="AT108" s="255" t="s">
        <v>225</v>
      </c>
      <c r="AU108" s="255" t="s">
        <v>85</v>
      </c>
      <c r="AV108" s="14" t="s">
        <v>85</v>
      </c>
      <c r="AW108" s="14" t="s">
        <v>38</v>
      </c>
      <c r="AX108" s="14" t="s">
        <v>76</v>
      </c>
      <c r="AY108" s="255" t="s">
        <v>214</v>
      </c>
    </row>
    <row r="109" s="14" customFormat="1">
      <c r="A109" s="14"/>
      <c r="B109" s="245"/>
      <c r="C109" s="246"/>
      <c r="D109" s="236" t="s">
        <v>225</v>
      </c>
      <c r="E109" s="247" t="s">
        <v>32</v>
      </c>
      <c r="F109" s="248" t="s">
        <v>2494</v>
      </c>
      <c r="G109" s="246"/>
      <c r="H109" s="249">
        <v>564.25999999999999</v>
      </c>
      <c r="I109" s="250"/>
      <c r="J109" s="246"/>
      <c r="K109" s="246"/>
      <c r="L109" s="251"/>
      <c r="M109" s="252"/>
      <c r="N109" s="253"/>
      <c r="O109" s="253"/>
      <c r="P109" s="253"/>
      <c r="Q109" s="253"/>
      <c r="R109" s="253"/>
      <c r="S109" s="253"/>
      <c r="T109" s="254"/>
      <c r="U109" s="14"/>
      <c r="V109" s="14"/>
      <c r="W109" s="14"/>
      <c r="X109" s="14"/>
      <c r="Y109" s="14"/>
      <c r="Z109" s="14"/>
      <c r="AA109" s="14"/>
      <c r="AB109" s="14"/>
      <c r="AC109" s="14"/>
      <c r="AD109" s="14"/>
      <c r="AE109" s="14"/>
      <c r="AT109" s="255" t="s">
        <v>225</v>
      </c>
      <c r="AU109" s="255" t="s">
        <v>85</v>
      </c>
      <c r="AV109" s="14" t="s">
        <v>85</v>
      </c>
      <c r="AW109" s="14" t="s">
        <v>38</v>
      </c>
      <c r="AX109" s="14" t="s">
        <v>76</v>
      </c>
      <c r="AY109" s="255" t="s">
        <v>214</v>
      </c>
    </row>
    <row r="110" s="14" customFormat="1">
      <c r="A110" s="14"/>
      <c r="B110" s="245"/>
      <c r="C110" s="246"/>
      <c r="D110" s="236" t="s">
        <v>225</v>
      </c>
      <c r="E110" s="247" t="s">
        <v>32</v>
      </c>
      <c r="F110" s="248" t="s">
        <v>2495</v>
      </c>
      <c r="G110" s="246"/>
      <c r="H110" s="249">
        <v>569</v>
      </c>
      <c r="I110" s="250"/>
      <c r="J110" s="246"/>
      <c r="K110" s="246"/>
      <c r="L110" s="251"/>
      <c r="M110" s="252"/>
      <c r="N110" s="253"/>
      <c r="O110" s="253"/>
      <c r="P110" s="253"/>
      <c r="Q110" s="253"/>
      <c r="R110" s="253"/>
      <c r="S110" s="253"/>
      <c r="T110" s="254"/>
      <c r="U110" s="14"/>
      <c r="V110" s="14"/>
      <c r="W110" s="14"/>
      <c r="X110" s="14"/>
      <c r="Y110" s="14"/>
      <c r="Z110" s="14"/>
      <c r="AA110" s="14"/>
      <c r="AB110" s="14"/>
      <c r="AC110" s="14"/>
      <c r="AD110" s="14"/>
      <c r="AE110" s="14"/>
      <c r="AT110" s="255" t="s">
        <v>225</v>
      </c>
      <c r="AU110" s="255" t="s">
        <v>85</v>
      </c>
      <c r="AV110" s="14" t="s">
        <v>85</v>
      </c>
      <c r="AW110" s="14" t="s">
        <v>38</v>
      </c>
      <c r="AX110" s="14" t="s">
        <v>76</v>
      </c>
      <c r="AY110" s="255" t="s">
        <v>214</v>
      </c>
    </row>
    <row r="111" s="14" customFormat="1">
      <c r="A111" s="14"/>
      <c r="B111" s="245"/>
      <c r="C111" s="246"/>
      <c r="D111" s="236" t="s">
        <v>225</v>
      </c>
      <c r="E111" s="247" t="s">
        <v>32</v>
      </c>
      <c r="F111" s="248" t="s">
        <v>2496</v>
      </c>
      <c r="G111" s="246"/>
      <c r="H111" s="249">
        <v>571.38</v>
      </c>
      <c r="I111" s="250"/>
      <c r="J111" s="246"/>
      <c r="K111" s="246"/>
      <c r="L111" s="251"/>
      <c r="M111" s="252"/>
      <c r="N111" s="253"/>
      <c r="O111" s="253"/>
      <c r="P111" s="253"/>
      <c r="Q111" s="253"/>
      <c r="R111" s="253"/>
      <c r="S111" s="253"/>
      <c r="T111" s="254"/>
      <c r="U111" s="14"/>
      <c r="V111" s="14"/>
      <c r="W111" s="14"/>
      <c r="X111" s="14"/>
      <c r="Y111" s="14"/>
      <c r="Z111" s="14"/>
      <c r="AA111" s="14"/>
      <c r="AB111" s="14"/>
      <c r="AC111" s="14"/>
      <c r="AD111" s="14"/>
      <c r="AE111" s="14"/>
      <c r="AT111" s="255" t="s">
        <v>225</v>
      </c>
      <c r="AU111" s="255" t="s">
        <v>85</v>
      </c>
      <c r="AV111" s="14" t="s">
        <v>85</v>
      </c>
      <c r="AW111" s="14" t="s">
        <v>38</v>
      </c>
      <c r="AX111" s="14" t="s">
        <v>76</v>
      </c>
      <c r="AY111" s="255" t="s">
        <v>214</v>
      </c>
    </row>
    <row r="112" s="15" customFormat="1">
      <c r="A112" s="15"/>
      <c r="B112" s="256"/>
      <c r="C112" s="257"/>
      <c r="D112" s="236" t="s">
        <v>225</v>
      </c>
      <c r="E112" s="258" t="s">
        <v>32</v>
      </c>
      <c r="F112" s="259" t="s">
        <v>256</v>
      </c>
      <c r="G112" s="257"/>
      <c r="H112" s="260">
        <v>2146.79</v>
      </c>
      <c r="I112" s="261"/>
      <c r="J112" s="257"/>
      <c r="K112" s="257"/>
      <c r="L112" s="262"/>
      <c r="M112" s="263"/>
      <c r="N112" s="264"/>
      <c r="O112" s="264"/>
      <c r="P112" s="264"/>
      <c r="Q112" s="264"/>
      <c r="R112" s="264"/>
      <c r="S112" s="264"/>
      <c r="T112" s="265"/>
      <c r="U112" s="15"/>
      <c r="V112" s="15"/>
      <c r="W112" s="15"/>
      <c r="X112" s="15"/>
      <c r="Y112" s="15"/>
      <c r="Z112" s="15"/>
      <c r="AA112" s="15"/>
      <c r="AB112" s="15"/>
      <c r="AC112" s="15"/>
      <c r="AD112" s="15"/>
      <c r="AE112" s="15"/>
      <c r="AT112" s="266" t="s">
        <v>225</v>
      </c>
      <c r="AU112" s="266" t="s">
        <v>85</v>
      </c>
      <c r="AV112" s="15" t="s">
        <v>215</v>
      </c>
      <c r="AW112" s="15" t="s">
        <v>38</v>
      </c>
      <c r="AX112" s="15" t="s">
        <v>83</v>
      </c>
      <c r="AY112" s="266" t="s">
        <v>214</v>
      </c>
    </row>
    <row r="113" s="2" customFormat="1" ht="37.8" customHeight="1">
      <c r="A113" s="42"/>
      <c r="B113" s="43"/>
      <c r="C113" s="216" t="s">
        <v>234</v>
      </c>
      <c r="D113" s="216" t="s">
        <v>217</v>
      </c>
      <c r="E113" s="217" t="s">
        <v>2502</v>
      </c>
      <c r="F113" s="218" t="s">
        <v>2503</v>
      </c>
      <c r="G113" s="219" t="s">
        <v>327</v>
      </c>
      <c r="H113" s="220">
        <v>211</v>
      </c>
      <c r="I113" s="221"/>
      <c r="J113" s="222">
        <f>ROUND(I113*H113,2)</f>
        <v>0</v>
      </c>
      <c r="K113" s="218" t="s">
        <v>221</v>
      </c>
      <c r="L113" s="48"/>
      <c r="M113" s="223" t="s">
        <v>32</v>
      </c>
      <c r="N113" s="224" t="s">
        <v>47</v>
      </c>
      <c r="O113" s="88"/>
      <c r="P113" s="225">
        <f>O113*H113</f>
        <v>0</v>
      </c>
      <c r="Q113" s="225">
        <v>4.0000000000000003E-05</v>
      </c>
      <c r="R113" s="225">
        <f>Q113*H113</f>
        <v>0.0084400000000000013</v>
      </c>
      <c r="S113" s="225">
        <v>0</v>
      </c>
      <c r="T113" s="226">
        <f>S113*H113</f>
        <v>0</v>
      </c>
      <c r="U113" s="42"/>
      <c r="V113" s="42"/>
      <c r="W113" s="42"/>
      <c r="X113" s="42"/>
      <c r="Y113" s="42"/>
      <c r="Z113" s="42"/>
      <c r="AA113" s="42"/>
      <c r="AB113" s="42"/>
      <c r="AC113" s="42"/>
      <c r="AD113" s="42"/>
      <c r="AE113" s="42"/>
      <c r="AR113" s="227" t="s">
        <v>334</v>
      </c>
      <c r="AT113" s="227" t="s">
        <v>217</v>
      </c>
      <c r="AU113" s="227" t="s">
        <v>85</v>
      </c>
      <c r="AY113" s="20" t="s">
        <v>214</v>
      </c>
      <c r="BE113" s="228">
        <f>IF(N113="základní",J113,0)</f>
        <v>0</v>
      </c>
      <c r="BF113" s="228">
        <f>IF(N113="snížená",J113,0)</f>
        <v>0</v>
      </c>
      <c r="BG113" s="228">
        <f>IF(N113="zákl. přenesená",J113,0)</f>
        <v>0</v>
      </c>
      <c r="BH113" s="228">
        <f>IF(N113="sníž. přenesená",J113,0)</f>
        <v>0</v>
      </c>
      <c r="BI113" s="228">
        <f>IF(N113="nulová",J113,0)</f>
        <v>0</v>
      </c>
      <c r="BJ113" s="20" t="s">
        <v>83</v>
      </c>
      <c r="BK113" s="228">
        <f>ROUND(I113*H113,2)</f>
        <v>0</v>
      </c>
      <c r="BL113" s="20" t="s">
        <v>334</v>
      </c>
      <c r="BM113" s="227" t="s">
        <v>2504</v>
      </c>
    </row>
    <row r="114" s="2" customFormat="1">
      <c r="A114" s="42"/>
      <c r="B114" s="43"/>
      <c r="C114" s="44"/>
      <c r="D114" s="229" t="s">
        <v>223</v>
      </c>
      <c r="E114" s="44"/>
      <c r="F114" s="230" t="s">
        <v>2505</v>
      </c>
      <c r="G114" s="44"/>
      <c r="H114" s="44"/>
      <c r="I114" s="231"/>
      <c r="J114" s="44"/>
      <c r="K114" s="44"/>
      <c r="L114" s="48"/>
      <c r="M114" s="232"/>
      <c r="N114" s="233"/>
      <c r="O114" s="88"/>
      <c r="P114" s="88"/>
      <c r="Q114" s="88"/>
      <c r="R114" s="88"/>
      <c r="S114" s="88"/>
      <c r="T114" s="89"/>
      <c r="U114" s="42"/>
      <c r="V114" s="42"/>
      <c r="W114" s="42"/>
      <c r="X114" s="42"/>
      <c r="Y114" s="42"/>
      <c r="Z114" s="42"/>
      <c r="AA114" s="42"/>
      <c r="AB114" s="42"/>
      <c r="AC114" s="42"/>
      <c r="AD114" s="42"/>
      <c r="AE114" s="42"/>
      <c r="AT114" s="20" t="s">
        <v>223</v>
      </c>
      <c r="AU114" s="20" t="s">
        <v>85</v>
      </c>
    </row>
    <row r="115" s="2" customFormat="1" ht="24.15" customHeight="1">
      <c r="A115" s="42"/>
      <c r="B115" s="43"/>
      <c r="C115" s="268" t="s">
        <v>215</v>
      </c>
      <c r="D115" s="268" t="s">
        <v>302</v>
      </c>
      <c r="E115" s="269" t="s">
        <v>2506</v>
      </c>
      <c r="F115" s="270" t="s">
        <v>2507</v>
      </c>
      <c r="G115" s="271" t="s">
        <v>327</v>
      </c>
      <c r="H115" s="272">
        <v>211</v>
      </c>
      <c r="I115" s="273"/>
      <c r="J115" s="274">
        <f>ROUND(I115*H115,2)</f>
        <v>0</v>
      </c>
      <c r="K115" s="270" t="s">
        <v>221</v>
      </c>
      <c r="L115" s="275"/>
      <c r="M115" s="276" t="s">
        <v>32</v>
      </c>
      <c r="N115" s="277" t="s">
        <v>47</v>
      </c>
      <c r="O115" s="88"/>
      <c r="P115" s="225">
        <f>O115*H115</f>
        <v>0</v>
      </c>
      <c r="Q115" s="225">
        <v>0.01008</v>
      </c>
      <c r="R115" s="225">
        <f>Q115*H115</f>
        <v>2.1268799999999999</v>
      </c>
      <c r="S115" s="225">
        <v>0</v>
      </c>
      <c r="T115" s="226">
        <f>S115*H115</f>
        <v>0</v>
      </c>
      <c r="U115" s="42"/>
      <c r="V115" s="42"/>
      <c r="W115" s="42"/>
      <c r="X115" s="42"/>
      <c r="Y115" s="42"/>
      <c r="Z115" s="42"/>
      <c r="AA115" s="42"/>
      <c r="AB115" s="42"/>
      <c r="AC115" s="42"/>
      <c r="AD115" s="42"/>
      <c r="AE115" s="42"/>
      <c r="AR115" s="227" t="s">
        <v>426</v>
      </c>
      <c r="AT115" s="227" t="s">
        <v>302</v>
      </c>
      <c r="AU115" s="227" t="s">
        <v>85</v>
      </c>
      <c r="AY115" s="20" t="s">
        <v>214</v>
      </c>
      <c r="BE115" s="228">
        <f>IF(N115="základní",J115,0)</f>
        <v>0</v>
      </c>
      <c r="BF115" s="228">
        <f>IF(N115="snížená",J115,0)</f>
        <v>0</v>
      </c>
      <c r="BG115" s="228">
        <f>IF(N115="zákl. přenesená",J115,0)</f>
        <v>0</v>
      </c>
      <c r="BH115" s="228">
        <f>IF(N115="sníž. přenesená",J115,0)</f>
        <v>0</v>
      </c>
      <c r="BI115" s="228">
        <f>IF(N115="nulová",J115,0)</f>
        <v>0</v>
      </c>
      <c r="BJ115" s="20" t="s">
        <v>83</v>
      </c>
      <c r="BK115" s="228">
        <f>ROUND(I115*H115,2)</f>
        <v>0</v>
      </c>
      <c r="BL115" s="20" t="s">
        <v>334</v>
      </c>
      <c r="BM115" s="227" t="s">
        <v>2508</v>
      </c>
    </row>
    <row r="116" s="2" customFormat="1" ht="37.8" customHeight="1">
      <c r="A116" s="42"/>
      <c r="B116" s="43"/>
      <c r="C116" s="216" t="s">
        <v>246</v>
      </c>
      <c r="D116" s="216" t="s">
        <v>217</v>
      </c>
      <c r="E116" s="217" t="s">
        <v>2509</v>
      </c>
      <c r="F116" s="218" t="s">
        <v>2510</v>
      </c>
      <c r="G116" s="219" t="s">
        <v>230</v>
      </c>
      <c r="H116" s="220">
        <v>469.97000000000003</v>
      </c>
      <c r="I116" s="221"/>
      <c r="J116" s="222">
        <f>ROUND(I116*H116,2)</f>
        <v>0</v>
      </c>
      <c r="K116" s="218" t="s">
        <v>221</v>
      </c>
      <c r="L116" s="48"/>
      <c r="M116" s="223" t="s">
        <v>32</v>
      </c>
      <c r="N116" s="224" t="s">
        <v>47</v>
      </c>
      <c r="O116" s="88"/>
      <c r="P116" s="225">
        <f>O116*H116</f>
        <v>0</v>
      </c>
      <c r="Q116" s="225">
        <v>0.00025000000000000001</v>
      </c>
      <c r="R116" s="225">
        <f>Q116*H116</f>
        <v>0.11749250000000001</v>
      </c>
      <c r="S116" s="225">
        <v>0</v>
      </c>
      <c r="T116" s="226">
        <f>S116*H116</f>
        <v>0</v>
      </c>
      <c r="U116" s="42"/>
      <c r="V116" s="42"/>
      <c r="W116" s="42"/>
      <c r="X116" s="42"/>
      <c r="Y116" s="42"/>
      <c r="Z116" s="42"/>
      <c r="AA116" s="42"/>
      <c r="AB116" s="42"/>
      <c r="AC116" s="42"/>
      <c r="AD116" s="42"/>
      <c r="AE116" s="42"/>
      <c r="AR116" s="227" t="s">
        <v>334</v>
      </c>
      <c r="AT116" s="227" t="s">
        <v>217</v>
      </c>
      <c r="AU116" s="227" t="s">
        <v>85</v>
      </c>
      <c r="AY116" s="20" t="s">
        <v>214</v>
      </c>
      <c r="BE116" s="228">
        <f>IF(N116="základní",J116,0)</f>
        <v>0</v>
      </c>
      <c r="BF116" s="228">
        <f>IF(N116="snížená",J116,0)</f>
        <v>0</v>
      </c>
      <c r="BG116" s="228">
        <f>IF(N116="zákl. přenesená",J116,0)</f>
        <v>0</v>
      </c>
      <c r="BH116" s="228">
        <f>IF(N116="sníž. přenesená",J116,0)</f>
        <v>0</v>
      </c>
      <c r="BI116" s="228">
        <f>IF(N116="nulová",J116,0)</f>
        <v>0</v>
      </c>
      <c r="BJ116" s="20" t="s">
        <v>83</v>
      </c>
      <c r="BK116" s="228">
        <f>ROUND(I116*H116,2)</f>
        <v>0</v>
      </c>
      <c r="BL116" s="20" t="s">
        <v>334</v>
      </c>
      <c r="BM116" s="227" t="s">
        <v>2511</v>
      </c>
    </row>
    <row r="117" s="2" customFormat="1">
      <c r="A117" s="42"/>
      <c r="B117" s="43"/>
      <c r="C117" s="44"/>
      <c r="D117" s="229" t="s">
        <v>223</v>
      </c>
      <c r="E117" s="44"/>
      <c r="F117" s="230" t="s">
        <v>2512</v>
      </c>
      <c r="G117" s="44"/>
      <c r="H117" s="44"/>
      <c r="I117" s="231"/>
      <c r="J117" s="44"/>
      <c r="K117" s="44"/>
      <c r="L117" s="48"/>
      <c r="M117" s="232"/>
      <c r="N117" s="233"/>
      <c r="O117" s="88"/>
      <c r="P117" s="88"/>
      <c r="Q117" s="88"/>
      <c r="R117" s="88"/>
      <c r="S117" s="88"/>
      <c r="T117" s="89"/>
      <c r="U117" s="42"/>
      <c r="V117" s="42"/>
      <c r="W117" s="42"/>
      <c r="X117" s="42"/>
      <c r="Y117" s="42"/>
      <c r="Z117" s="42"/>
      <c r="AA117" s="42"/>
      <c r="AB117" s="42"/>
      <c r="AC117" s="42"/>
      <c r="AD117" s="42"/>
      <c r="AE117" s="42"/>
      <c r="AT117" s="20" t="s">
        <v>223</v>
      </c>
      <c r="AU117" s="20" t="s">
        <v>85</v>
      </c>
    </row>
    <row r="118" s="14" customFormat="1">
      <c r="A118" s="14"/>
      <c r="B118" s="245"/>
      <c r="C118" s="246"/>
      <c r="D118" s="236" t="s">
        <v>225</v>
      </c>
      <c r="E118" s="247" t="s">
        <v>32</v>
      </c>
      <c r="F118" s="248" t="s">
        <v>2497</v>
      </c>
      <c r="G118" s="246"/>
      <c r="H118" s="249">
        <v>104.84999999999999</v>
      </c>
      <c r="I118" s="250"/>
      <c r="J118" s="246"/>
      <c r="K118" s="246"/>
      <c r="L118" s="251"/>
      <c r="M118" s="252"/>
      <c r="N118" s="253"/>
      <c r="O118" s="253"/>
      <c r="P118" s="253"/>
      <c r="Q118" s="253"/>
      <c r="R118" s="253"/>
      <c r="S118" s="253"/>
      <c r="T118" s="254"/>
      <c r="U118" s="14"/>
      <c r="V118" s="14"/>
      <c r="W118" s="14"/>
      <c r="X118" s="14"/>
      <c r="Y118" s="14"/>
      <c r="Z118" s="14"/>
      <c r="AA118" s="14"/>
      <c r="AB118" s="14"/>
      <c r="AC118" s="14"/>
      <c r="AD118" s="14"/>
      <c r="AE118" s="14"/>
      <c r="AT118" s="255" t="s">
        <v>225</v>
      </c>
      <c r="AU118" s="255" t="s">
        <v>85</v>
      </c>
      <c r="AV118" s="14" t="s">
        <v>85</v>
      </c>
      <c r="AW118" s="14" t="s">
        <v>38</v>
      </c>
      <c r="AX118" s="14" t="s">
        <v>76</v>
      </c>
      <c r="AY118" s="255" t="s">
        <v>214</v>
      </c>
    </row>
    <row r="119" s="14" customFormat="1">
      <c r="A119" s="14"/>
      <c r="B119" s="245"/>
      <c r="C119" s="246"/>
      <c r="D119" s="236" t="s">
        <v>225</v>
      </c>
      <c r="E119" s="247" t="s">
        <v>32</v>
      </c>
      <c r="F119" s="248" t="s">
        <v>2498</v>
      </c>
      <c r="G119" s="246"/>
      <c r="H119" s="249">
        <v>90.670000000000002</v>
      </c>
      <c r="I119" s="250"/>
      <c r="J119" s="246"/>
      <c r="K119" s="246"/>
      <c r="L119" s="251"/>
      <c r="M119" s="252"/>
      <c r="N119" s="253"/>
      <c r="O119" s="253"/>
      <c r="P119" s="253"/>
      <c r="Q119" s="253"/>
      <c r="R119" s="253"/>
      <c r="S119" s="253"/>
      <c r="T119" s="254"/>
      <c r="U119" s="14"/>
      <c r="V119" s="14"/>
      <c r="W119" s="14"/>
      <c r="X119" s="14"/>
      <c r="Y119" s="14"/>
      <c r="Z119" s="14"/>
      <c r="AA119" s="14"/>
      <c r="AB119" s="14"/>
      <c r="AC119" s="14"/>
      <c r="AD119" s="14"/>
      <c r="AE119" s="14"/>
      <c r="AT119" s="255" t="s">
        <v>225</v>
      </c>
      <c r="AU119" s="255" t="s">
        <v>85</v>
      </c>
      <c r="AV119" s="14" t="s">
        <v>85</v>
      </c>
      <c r="AW119" s="14" t="s">
        <v>38</v>
      </c>
      <c r="AX119" s="14" t="s">
        <v>76</v>
      </c>
      <c r="AY119" s="255" t="s">
        <v>214</v>
      </c>
    </row>
    <row r="120" s="14" customFormat="1">
      <c r="A120" s="14"/>
      <c r="B120" s="245"/>
      <c r="C120" s="246"/>
      <c r="D120" s="236" t="s">
        <v>225</v>
      </c>
      <c r="E120" s="247" t="s">
        <v>32</v>
      </c>
      <c r="F120" s="248" t="s">
        <v>2499</v>
      </c>
      <c r="G120" s="246"/>
      <c r="H120" s="249">
        <v>124.95</v>
      </c>
      <c r="I120" s="250"/>
      <c r="J120" s="246"/>
      <c r="K120" s="246"/>
      <c r="L120" s="251"/>
      <c r="M120" s="252"/>
      <c r="N120" s="253"/>
      <c r="O120" s="253"/>
      <c r="P120" s="253"/>
      <c r="Q120" s="253"/>
      <c r="R120" s="253"/>
      <c r="S120" s="253"/>
      <c r="T120" s="254"/>
      <c r="U120" s="14"/>
      <c r="V120" s="14"/>
      <c r="W120" s="14"/>
      <c r="X120" s="14"/>
      <c r="Y120" s="14"/>
      <c r="Z120" s="14"/>
      <c r="AA120" s="14"/>
      <c r="AB120" s="14"/>
      <c r="AC120" s="14"/>
      <c r="AD120" s="14"/>
      <c r="AE120" s="14"/>
      <c r="AT120" s="255" t="s">
        <v>225</v>
      </c>
      <c r="AU120" s="255" t="s">
        <v>85</v>
      </c>
      <c r="AV120" s="14" t="s">
        <v>85</v>
      </c>
      <c r="AW120" s="14" t="s">
        <v>38</v>
      </c>
      <c r="AX120" s="14" t="s">
        <v>76</v>
      </c>
      <c r="AY120" s="255" t="s">
        <v>214</v>
      </c>
    </row>
    <row r="121" s="14" customFormat="1">
      <c r="A121" s="14"/>
      <c r="B121" s="245"/>
      <c r="C121" s="246"/>
      <c r="D121" s="236" t="s">
        <v>225</v>
      </c>
      <c r="E121" s="247" t="s">
        <v>32</v>
      </c>
      <c r="F121" s="248" t="s">
        <v>2500</v>
      </c>
      <c r="G121" s="246"/>
      <c r="H121" s="249">
        <v>115.5</v>
      </c>
      <c r="I121" s="250"/>
      <c r="J121" s="246"/>
      <c r="K121" s="246"/>
      <c r="L121" s="251"/>
      <c r="M121" s="252"/>
      <c r="N121" s="253"/>
      <c r="O121" s="253"/>
      <c r="P121" s="253"/>
      <c r="Q121" s="253"/>
      <c r="R121" s="253"/>
      <c r="S121" s="253"/>
      <c r="T121" s="254"/>
      <c r="U121" s="14"/>
      <c r="V121" s="14"/>
      <c r="W121" s="14"/>
      <c r="X121" s="14"/>
      <c r="Y121" s="14"/>
      <c r="Z121" s="14"/>
      <c r="AA121" s="14"/>
      <c r="AB121" s="14"/>
      <c r="AC121" s="14"/>
      <c r="AD121" s="14"/>
      <c r="AE121" s="14"/>
      <c r="AT121" s="255" t="s">
        <v>225</v>
      </c>
      <c r="AU121" s="255" t="s">
        <v>85</v>
      </c>
      <c r="AV121" s="14" t="s">
        <v>85</v>
      </c>
      <c r="AW121" s="14" t="s">
        <v>38</v>
      </c>
      <c r="AX121" s="14" t="s">
        <v>76</v>
      </c>
      <c r="AY121" s="255" t="s">
        <v>214</v>
      </c>
    </row>
    <row r="122" s="14" customFormat="1">
      <c r="A122" s="14"/>
      <c r="B122" s="245"/>
      <c r="C122" s="246"/>
      <c r="D122" s="236" t="s">
        <v>225</v>
      </c>
      <c r="E122" s="247" t="s">
        <v>32</v>
      </c>
      <c r="F122" s="248" t="s">
        <v>2513</v>
      </c>
      <c r="G122" s="246"/>
      <c r="H122" s="249">
        <v>34</v>
      </c>
      <c r="I122" s="250"/>
      <c r="J122" s="246"/>
      <c r="K122" s="246"/>
      <c r="L122" s="251"/>
      <c r="M122" s="252"/>
      <c r="N122" s="253"/>
      <c r="O122" s="253"/>
      <c r="P122" s="253"/>
      <c r="Q122" s="253"/>
      <c r="R122" s="253"/>
      <c r="S122" s="253"/>
      <c r="T122" s="254"/>
      <c r="U122" s="14"/>
      <c r="V122" s="14"/>
      <c r="W122" s="14"/>
      <c r="X122" s="14"/>
      <c r="Y122" s="14"/>
      <c r="Z122" s="14"/>
      <c r="AA122" s="14"/>
      <c r="AB122" s="14"/>
      <c r="AC122" s="14"/>
      <c r="AD122" s="14"/>
      <c r="AE122" s="14"/>
      <c r="AT122" s="255" t="s">
        <v>225</v>
      </c>
      <c r="AU122" s="255" t="s">
        <v>85</v>
      </c>
      <c r="AV122" s="14" t="s">
        <v>85</v>
      </c>
      <c r="AW122" s="14" t="s">
        <v>38</v>
      </c>
      <c r="AX122" s="14" t="s">
        <v>76</v>
      </c>
      <c r="AY122" s="255" t="s">
        <v>214</v>
      </c>
    </row>
    <row r="123" s="15" customFormat="1">
      <c r="A123" s="15"/>
      <c r="B123" s="256"/>
      <c r="C123" s="257"/>
      <c r="D123" s="236" t="s">
        <v>225</v>
      </c>
      <c r="E123" s="258" t="s">
        <v>32</v>
      </c>
      <c r="F123" s="259" t="s">
        <v>256</v>
      </c>
      <c r="G123" s="257"/>
      <c r="H123" s="260">
        <v>469.96999999999997</v>
      </c>
      <c r="I123" s="261"/>
      <c r="J123" s="257"/>
      <c r="K123" s="257"/>
      <c r="L123" s="262"/>
      <c r="M123" s="263"/>
      <c r="N123" s="264"/>
      <c r="O123" s="264"/>
      <c r="P123" s="264"/>
      <c r="Q123" s="264"/>
      <c r="R123" s="264"/>
      <c r="S123" s="264"/>
      <c r="T123" s="265"/>
      <c r="U123" s="15"/>
      <c r="V123" s="15"/>
      <c r="W123" s="15"/>
      <c r="X123" s="15"/>
      <c r="Y123" s="15"/>
      <c r="Z123" s="15"/>
      <c r="AA123" s="15"/>
      <c r="AB123" s="15"/>
      <c r="AC123" s="15"/>
      <c r="AD123" s="15"/>
      <c r="AE123" s="15"/>
      <c r="AT123" s="266" t="s">
        <v>225</v>
      </c>
      <c r="AU123" s="266" t="s">
        <v>85</v>
      </c>
      <c r="AV123" s="15" t="s">
        <v>215</v>
      </c>
      <c r="AW123" s="15" t="s">
        <v>38</v>
      </c>
      <c r="AX123" s="15" t="s">
        <v>83</v>
      </c>
      <c r="AY123" s="266" t="s">
        <v>214</v>
      </c>
    </row>
    <row r="124" s="2" customFormat="1" ht="24.15" customHeight="1">
      <c r="A124" s="42"/>
      <c r="B124" s="43"/>
      <c r="C124" s="268" t="s">
        <v>244</v>
      </c>
      <c r="D124" s="268" t="s">
        <v>302</v>
      </c>
      <c r="E124" s="269" t="s">
        <v>2514</v>
      </c>
      <c r="F124" s="270" t="s">
        <v>2515</v>
      </c>
      <c r="G124" s="271" t="s">
        <v>230</v>
      </c>
      <c r="H124" s="272">
        <v>704.95500000000004</v>
      </c>
      <c r="I124" s="273"/>
      <c r="J124" s="274">
        <f>ROUND(I124*H124,2)</f>
        <v>0</v>
      </c>
      <c r="K124" s="270" t="s">
        <v>32</v>
      </c>
      <c r="L124" s="275"/>
      <c r="M124" s="276" t="s">
        <v>32</v>
      </c>
      <c r="N124" s="277" t="s">
        <v>47</v>
      </c>
      <c r="O124" s="88"/>
      <c r="P124" s="225">
        <f>O124*H124</f>
        <v>0</v>
      </c>
      <c r="Q124" s="225">
        <v>0.0040000000000000001</v>
      </c>
      <c r="R124" s="225">
        <f>Q124*H124</f>
        <v>2.8198200000000004</v>
      </c>
      <c r="S124" s="225">
        <v>0</v>
      </c>
      <c r="T124" s="226">
        <f>S124*H124</f>
        <v>0</v>
      </c>
      <c r="U124" s="42"/>
      <c r="V124" s="42"/>
      <c r="W124" s="42"/>
      <c r="X124" s="42"/>
      <c r="Y124" s="42"/>
      <c r="Z124" s="42"/>
      <c r="AA124" s="42"/>
      <c r="AB124" s="42"/>
      <c r="AC124" s="42"/>
      <c r="AD124" s="42"/>
      <c r="AE124" s="42"/>
      <c r="AR124" s="227" t="s">
        <v>426</v>
      </c>
      <c r="AT124" s="227" t="s">
        <v>302</v>
      </c>
      <c r="AU124" s="227" t="s">
        <v>85</v>
      </c>
      <c r="AY124" s="20" t="s">
        <v>214</v>
      </c>
      <c r="BE124" s="228">
        <f>IF(N124="základní",J124,0)</f>
        <v>0</v>
      </c>
      <c r="BF124" s="228">
        <f>IF(N124="snížená",J124,0)</f>
        <v>0</v>
      </c>
      <c r="BG124" s="228">
        <f>IF(N124="zákl. přenesená",J124,0)</f>
        <v>0</v>
      </c>
      <c r="BH124" s="228">
        <f>IF(N124="sníž. přenesená",J124,0)</f>
        <v>0</v>
      </c>
      <c r="BI124" s="228">
        <f>IF(N124="nulová",J124,0)</f>
        <v>0</v>
      </c>
      <c r="BJ124" s="20" t="s">
        <v>83</v>
      </c>
      <c r="BK124" s="228">
        <f>ROUND(I124*H124,2)</f>
        <v>0</v>
      </c>
      <c r="BL124" s="20" t="s">
        <v>334</v>
      </c>
      <c r="BM124" s="227" t="s">
        <v>2516</v>
      </c>
    </row>
    <row r="125" s="14" customFormat="1">
      <c r="A125" s="14"/>
      <c r="B125" s="245"/>
      <c r="C125" s="246"/>
      <c r="D125" s="236" t="s">
        <v>225</v>
      </c>
      <c r="E125" s="246"/>
      <c r="F125" s="248" t="s">
        <v>2517</v>
      </c>
      <c r="G125" s="246"/>
      <c r="H125" s="249">
        <v>704.95500000000004</v>
      </c>
      <c r="I125" s="250"/>
      <c r="J125" s="246"/>
      <c r="K125" s="246"/>
      <c r="L125" s="251"/>
      <c r="M125" s="252"/>
      <c r="N125" s="253"/>
      <c r="O125" s="253"/>
      <c r="P125" s="253"/>
      <c r="Q125" s="253"/>
      <c r="R125" s="253"/>
      <c r="S125" s="253"/>
      <c r="T125" s="254"/>
      <c r="U125" s="14"/>
      <c r="V125" s="14"/>
      <c r="W125" s="14"/>
      <c r="X125" s="14"/>
      <c r="Y125" s="14"/>
      <c r="Z125" s="14"/>
      <c r="AA125" s="14"/>
      <c r="AB125" s="14"/>
      <c r="AC125" s="14"/>
      <c r="AD125" s="14"/>
      <c r="AE125" s="14"/>
      <c r="AT125" s="255" t="s">
        <v>225</v>
      </c>
      <c r="AU125" s="255" t="s">
        <v>85</v>
      </c>
      <c r="AV125" s="14" t="s">
        <v>85</v>
      </c>
      <c r="AW125" s="14" t="s">
        <v>4</v>
      </c>
      <c r="AX125" s="14" t="s">
        <v>83</v>
      </c>
      <c r="AY125" s="255" t="s">
        <v>214</v>
      </c>
    </row>
    <row r="126" s="2" customFormat="1" ht="24.15" customHeight="1">
      <c r="A126" s="42"/>
      <c r="B126" s="43"/>
      <c r="C126" s="216" t="s">
        <v>261</v>
      </c>
      <c r="D126" s="216" t="s">
        <v>217</v>
      </c>
      <c r="E126" s="217" t="s">
        <v>2518</v>
      </c>
      <c r="F126" s="218" t="s">
        <v>2519</v>
      </c>
      <c r="G126" s="219" t="s">
        <v>280</v>
      </c>
      <c r="H126" s="220">
        <v>435.97000000000003</v>
      </c>
      <c r="I126" s="221"/>
      <c r="J126" s="222">
        <f>ROUND(I126*H126,2)</f>
        <v>0</v>
      </c>
      <c r="K126" s="218" t="s">
        <v>221</v>
      </c>
      <c r="L126" s="48"/>
      <c r="M126" s="223" t="s">
        <v>32</v>
      </c>
      <c r="N126" s="224" t="s">
        <v>47</v>
      </c>
      <c r="O126" s="88"/>
      <c r="P126" s="225">
        <f>O126*H126</f>
        <v>0</v>
      </c>
      <c r="Q126" s="225">
        <v>0.00020000000000000001</v>
      </c>
      <c r="R126" s="225">
        <f>Q126*H126</f>
        <v>0.087194000000000008</v>
      </c>
      <c r="S126" s="225">
        <v>0</v>
      </c>
      <c r="T126" s="226">
        <f>S126*H126</f>
        <v>0</v>
      </c>
      <c r="U126" s="42"/>
      <c r="V126" s="42"/>
      <c r="W126" s="42"/>
      <c r="X126" s="42"/>
      <c r="Y126" s="42"/>
      <c r="Z126" s="42"/>
      <c r="AA126" s="42"/>
      <c r="AB126" s="42"/>
      <c r="AC126" s="42"/>
      <c r="AD126" s="42"/>
      <c r="AE126" s="42"/>
      <c r="AR126" s="227" t="s">
        <v>334</v>
      </c>
      <c r="AT126" s="227" t="s">
        <v>217</v>
      </c>
      <c r="AU126" s="227" t="s">
        <v>85</v>
      </c>
      <c r="AY126" s="20" t="s">
        <v>214</v>
      </c>
      <c r="BE126" s="228">
        <f>IF(N126="základní",J126,0)</f>
        <v>0</v>
      </c>
      <c r="BF126" s="228">
        <f>IF(N126="snížená",J126,0)</f>
        <v>0</v>
      </c>
      <c r="BG126" s="228">
        <f>IF(N126="zákl. přenesená",J126,0)</f>
        <v>0</v>
      </c>
      <c r="BH126" s="228">
        <f>IF(N126="sníž. přenesená",J126,0)</f>
        <v>0</v>
      </c>
      <c r="BI126" s="228">
        <f>IF(N126="nulová",J126,0)</f>
        <v>0</v>
      </c>
      <c r="BJ126" s="20" t="s">
        <v>83</v>
      </c>
      <c r="BK126" s="228">
        <f>ROUND(I126*H126,2)</f>
        <v>0</v>
      </c>
      <c r="BL126" s="20" t="s">
        <v>334</v>
      </c>
      <c r="BM126" s="227" t="s">
        <v>2520</v>
      </c>
    </row>
    <row r="127" s="2" customFormat="1">
      <c r="A127" s="42"/>
      <c r="B127" s="43"/>
      <c r="C127" s="44"/>
      <c r="D127" s="229" t="s">
        <v>223</v>
      </c>
      <c r="E127" s="44"/>
      <c r="F127" s="230" t="s">
        <v>2521</v>
      </c>
      <c r="G127" s="44"/>
      <c r="H127" s="44"/>
      <c r="I127" s="231"/>
      <c r="J127" s="44"/>
      <c r="K127" s="44"/>
      <c r="L127" s="48"/>
      <c r="M127" s="232"/>
      <c r="N127" s="233"/>
      <c r="O127" s="88"/>
      <c r="P127" s="88"/>
      <c r="Q127" s="88"/>
      <c r="R127" s="88"/>
      <c r="S127" s="88"/>
      <c r="T127" s="89"/>
      <c r="U127" s="42"/>
      <c r="V127" s="42"/>
      <c r="W127" s="42"/>
      <c r="X127" s="42"/>
      <c r="Y127" s="42"/>
      <c r="Z127" s="42"/>
      <c r="AA127" s="42"/>
      <c r="AB127" s="42"/>
      <c r="AC127" s="42"/>
      <c r="AD127" s="42"/>
      <c r="AE127" s="42"/>
      <c r="AT127" s="20" t="s">
        <v>223</v>
      </c>
      <c r="AU127" s="20" t="s">
        <v>85</v>
      </c>
    </row>
    <row r="128" s="2" customFormat="1" ht="76.35" customHeight="1">
      <c r="A128" s="42"/>
      <c r="B128" s="43"/>
      <c r="C128" s="216" t="s">
        <v>269</v>
      </c>
      <c r="D128" s="216" t="s">
        <v>217</v>
      </c>
      <c r="E128" s="217" t="s">
        <v>1598</v>
      </c>
      <c r="F128" s="218" t="s">
        <v>1599</v>
      </c>
      <c r="G128" s="219" t="s">
        <v>241</v>
      </c>
      <c r="H128" s="220">
        <v>31.350999999999999</v>
      </c>
      <c r="I128" s="221"/>
      <c r="J128" s="222">
        <f>ROUND(I128*H128,2)</f>
        <v>0</v>
      </c>
      <c r="K128" s="218" t="s">
        <v>221</v>
      </c>
      <c r="L128" s="48"/>
      <c r="M128" s="223" t="s">
        <v>32</v>
      </c>
      <c r="N128" s="224" t="s">
        <v>47</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334</v>
      </c>
      <c r="AT128" s="227" t="s">
        <v>217</v>
      </c>
      <c r="AU128" s="227" t="s">
        <v>85</v>
      </c>
      <c r="AY128" s="20" t="s">
        <v>214</v>
      </c>
      <c r="BE128" s="228">
        <f>IF(N128="základní",J128,0)</f>
        <v>0</v>
      </c>
      <c r="BF128" s="228">
        <f>IF(N128="snížená",J128,0)</f>
        <v>0</v>
      </c>
      <c r="BG128" s="228">
        <f>IF(N128="zákl. přenesená",J128,0)</f>
        <v>0</v>
      </c>
      <c r="BH128" s="228">
        <f>IF(N128="sníž. přenesená",J128,0)</f>
        <v>0</v>
      </c>
      <c r="BI128" s="228">
        <f>IF(N128="nulová",J128,0)</f>
        <v>0</v>
      </c>
      <c r="BJ128" s="20" t="s">
        <v>83</v>
      </c>
      <c r="BK128" s="228">
        <f>ROUND(I128*H128,2)</f>
        <v>0</v>
      </c>
      <c r="BL128" s="20" t="s">
        <v>334</v>
      </c>
      <c r="BM128" s="227" t="s">
        <v>2522</v>
      </c>
    </row>
    <row r="129" s="2" customFormat="1">
      <c r="A129" s="42"/>
      <c r="B129" s="43"/>
      <c r="C129" s="44"/>
      <c r="D129" s="229" t="s">
        <v>223</v>
      </c>
      <c r="E129" s="44"/>
      <c r="F129" s="230" t="s">
        <v>1601</v>
      </c>
      <c r="G129" s="44"/>
      <c r="H129" s="44"/>
      <c r="I129" s="231"/>
      <c r="J129" s="44"/>
      <c r="K129" s="44"/>
      <c r="L129" s="48"/>
      <c r="M129" s="232"/>
      <c r="N129" s="233"/>
      <c r="O129" s="88"/>
      <c r="P129" s="88"/>
      <c r="Q129" s="88"/>
      <c r="R129" s="88"/>
      <c r="S129" s="88"/>
      <c r="T129" s="89"/>
      <c r="U129" s="42"/>
      <c r="V129" s="42"/>
      <c r="W129" s="42"/>
      <c r="X129" s="42"/>
      <c r="Y129" s="42"/>
      <c r="Z129" s="42"/>
      <c r="AA129" s="42"/>
      <c r="AB129" s="42"/>
      <c r="AC129" s="42"/>
      <c r="AD129" s="42"/>
      <c r="AE129" s="42"/>
      <c r="AT129" s="20" t="s">
        <v>223</v>
      </c>
      <c r="AU129" s="20" t="s">
        <v>85</v>
      </c>
    </row>
    <row r="130" s="12" customFormat="1" ht="25.92" customHeight="1">
      <c r="A130" s="12"/>
      <c r="B130" s="200"/>
      <c r="C130" s="201"/>
      <c r="D130" s="202" t="s">
        <v>75</v>
      </c>
      <c r="E130" s="203" t="s">
        <v>852</v>
      </c>
      <c r="F130" s="203" t="s">
        <v>853</v>
      </c>
      <c r="G130" s="201"/>
      <c r="H130" s="201"/>
      <c r="I130" s="204"/>
      <c r="J130" s="205">
        <f>BK130</f>
        <v>0</v>
      </c>
      <c r="K130" s="201"/>
      <c r="L130" s="206"/>
      <c r="M130" s="207"/>
      <c r="N130" s="208"/>
      <c r="O130" s="208"/>
      <c r="P130" s="209">
        <f>SUM(P131:P133)</f>
        <v>0</v>
      </c>
      <c r="Q130" s="208"/>
      <c r="R130" s="209">
        <f>SUM(R131:R133)</f>
        <v>0</v>
      </c>
      <c r="S130" s="208"/>
      <c r="T130" s="210">
        <f>SUM(T131:T133)</f>
        <v>0</v>
      </c>
      <c r="U130" s="12"/>
      <c r="V130" s="12"/>
      <c r="W130" s="12"/>
      <c r="X130" s="12"/>
      <c r="Y130" s="12"/>
      <c r="Z130" s="12"/>
      <c r="AA130" s="12"/>
      <c r="AB130" s="12"/>
      <c r="AC130" s="12"/>
      <c r="AD130" s="12"/>
      <c r="AE130" s="12"/>
      <c r="AR130" s="211" t="s">
        <v>215</v>
      </c>
      <c r="AT130" s="212" t="s">
        <v>75</v>
      </c>
      <c r="AU130" s="212" t="s">
        <v>76</v>
      </c>
      <c r="AY130" s="211" t="s">
        <v>214</v>
      </c>
      <c r="BK130" s="213">
        <f>SUM(BK131:BK133)</f>
        <v>0</v>
      </c>
    </row>
    <row r="131" s="2" customFormat="1" ht="24.15" customHeight="1">
      <c r="A131" s="42"/>
      <c r="B131" s="43"/>
      <c r="C131" s="216" t="s">
        <v>273</v>
      </c>
      <c r="D131" s="216" t="s">
        <v>217</v>
      </c>
      <c r="E131" s="217" t="s">
        <v>855</v>
      </c>
      <c r="F131" s="218" t="s">
        <v>856</v>
      </c>
      <c r="G131" s="219" t="s">
        <v>857</v>
      </c>
      <c r="H131" s="220">
        <v>211</v>
      </c>
      <c r="I131" s="221"/>
      <c r="J131" s="222">
        <f>ROUND(I131*H131,2)</f>
        <v>0</v>
      </c>
      <c r="K131" s="218" t="s">
        <v>221</v>
      </c>
      <c r="L131" s="48"/>
      <c r="M131" s="223" t="s">
        <v>32</v>
      </c>
      <c r="N131" s="224" t="s">
        <v>47</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858</v>
      </c>
      <c r="AT131" s="227" t="s">
        <v>217</v>
      </c>
      <c r="AU131" s="227" t="s">
        <v>83</v>
      </c>
      <c r="AY131" s="20" t="s">
        <v>214</v>
      </c>
      <c r="BE131" s="228">
        <f>IF(N131="základní",J131,0)</f>
        <v>0</v>
      </c>
      <c r="BF131" s="228">
        <f>IF(N131="snížená",J131,0)</f>
        <v>0</v>
      </c>
      <c r="BG131" s="228">
        <f>IF(N131="zákl. přenesená",J131,0)</f>
        <v>0</v>
      </c>
      <c r="BH131" s="228">
        <f>IF(N131="sníž. přenesená",J131,0)</f>
        <v>0</v>
      </c>
      <c r="BI131" s="228">
        <f>IF(N131="nulová",J131,0)</f>
        <v>0</v>
      </c>
      <c r="BJ131" s="20" t="s">
        <v>83</v>
      </c>
      <c r="BK131" s="228">
        <f>ROUND(I131*H131,2)</f>
        <v>0</v>
      </c>
      <c r="BL131" s="20" t="s">
        <v>858</v>
      </c>
      <c r="BM131" s="227" t="s">
        <v>2523</v>
      </c>
    </row>
    <row r="132" s="2" customFormat="1">
      <c r="A132" s="42"/>
      <c r="B132" s="43"/>
      <c r="C132" s="44"/>
      <c r="D132" s="229" t="s">
        <v>223</v>
      </c>
      <c r="E132" s="44"/>
      <c r="F132" s="230" t="s">
        <v>860</v>
      </c>
      <c r="G132" s="44"/>
      <c r="H132" s="44"/>
      <c r="I132" s="231"/>
      <c r="J132" s="44"/>
      <c r="K132" s="44"/>
      <c r="L132" s="48"/>
      <c r="M132" s="232"/>
      <c r="N132" s="233"/>
      <c r="O132" s="88"/>
      <c r="P132" s="88"/>
      <c r="Q132" s="88"/>
      <c r="R132" s="88"/>
      <c r="S132" s="88"/>
      <c r="T132" s="89"/>
      <c r="U132" s="42"/>
      <c r="V132" s="42"/>
      <c r="W132" s="42"/>
      <c r="X132" s="42"/>
      <c r="Y132" s="42"/>
      <c r="Z132" s="42"/>
      <c r="AA132" s="42"/>
      <c r="AB132" s="42"/>
      <c r="AC132" s="42"/>
      <c r="AD132" s="42"/>
      <c r="AE132" s="42"/>
      <c r="AT132" s="20" t="s">
        <v>223</v>
      </c>
      <c r="AU132" s="20" t="s">
        <v>83</v>
      </c>
    </row>
    <row r="133" s="14" customFormat="1">
      <c r="A133" s="14"/>
      <c r="B133" s="245"/>
      <c r="C133" s="246"/>
      <c r="D133" s="236" t="s">
        <v>225</v>
      </c>
      <c r="E133" s="247" t="s">
        <v>32</v>
      </c>
      <c r="F133" s="248" t="s">
        <v>2524</v>
      </c>
      <c r="G133" s="246"/>
      <c r="H133" s="249">
        <v>211</v>
      </c>
      <c r="I133" s="250"/>
      <c r="J133" s="246"/>
      <c r="K133" s="246"/>
      <c r="L133" s="251"/>
      <c r="M133" s="289"/>
      <c r="N133" s="290"/>
      <c r="O133" s="290"/>
      <c r="P133" s="290"/>
      <c r="Q133" s="290"/>
      <c r="R133" s="290"/>
      <c r="S133" s="290"/>
      <c r="T133" s="291"/>
      <c r="U133" s="14"/>
      <c r="V133" s="14"/>
      <c r="W133" s="14"/>
      <c r="X133" s="14"/>
      <c r="Y133" s="14"/>
      <c r="Z133" s="14"/>
      <c r="AA133" s="14"/>
      <c r="AB133" s="14"/>
      <c r="AC133" s="14"/>
      <c r="AD133" s="14"/>
      <c r="AE133" s="14"/>
      <c r="AT133" s="255" t="s">
        <v>225</v>
      </c>
      <c r="AU133" s="255" t="s">
        <v>83</v>
      </c>
      <c r="AV133" s="14" t="s">
        <v>85</v>
      </c>
      <c r="AW133" s="14" t="s">
        <v>38</v>
      </c>
      <c r="AX133" s="14" t="s">
        <v>83</v>
      </c>
      <c r="AY133" s="255" t="s">
        <v>214</v>
      </c>
    </row>
    <row r="134" s="2" customFormat="1" ht="6.96" customHeight="1">
      <c r="A134" s="42"/>
      <c r="B134" s="63"/>
      <c r="C134" s="64"/>
      <c r="D134" s="64"/>
      <c r="E134" s="64"/>
      <c r="F134" s="64"/>
      <c r="G134" s="64"/>
      <c r="H134" s="64"/>
      <c r="I134" s="64"/>
      <c r="J134" s="64"/>
      <c r="K134" s="64"/>
      <c r="L134" s="48"/>
      <c r="M134" s="42"/>
      <c r="O134" s="42"/>
      <c r="P134" s="42"/>
      <c r="Q134" s="42"/>
      <c r="R134" s="42"/>
      <c r="S134" s="42"/>
      <c r="T134" s="42"/>
      <c r="U134" s="42"/>
      <c r="V134" s="42"/>
      <c r="W134" s="42"/>
      <c r="X134" s="42"/>
      <c r="Y134" s="42"/>
      <c r="Z134" s="42"/>
      <c r="AA134" s="42"/>
      <c r="AB134" s="42"/>
      <c r="AC134" s="42"/>
      <c r="AD134" s="42"/>
      <c r="AE134" s="42"/>
    </row>
  </sheetData>
  <sheetProtection sheet="1" autoFilter="0" formatColumns="0" formatRows="0" objects="1" scenarios="1" spinCount="100000" saltValue="CyZIblwgm3LaS1msT0oXP+QPNlvAwnMChzE2LLc4fTpT1GzV77z3QOg6xik1e0Rl2dhg659Mq5/1vIiYlLyQZQ==" hashValue="stbkjtqazkdxhm8Mz1fZ78VAyQrCJ3/Aep+cH2J4EymGIK1y9edXxEKidASxo8XpmEtzWajq+k4QvYLTsweupQ==" algorithmName="SHA-512" password="CC35"/>
  <autoFilter ref="C89:K13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949101112"/>
    <hyperlink ref="F107" r:id="rId2" display="https://podminky.urs.cz/item/CS_URS_2024_02/763131411"/>
    <hyperlink ref="F114" r:id="rId3" display="https://podminky.urs.cz/item/CS_URS_2024_02/763171213"/>
    <hyperlink ref="F117" r:id="rId4" display="https://podminky.urs.cz/item/CS_URS_2024_02/763431103"/>
    <hyperlink ref="F127" r:id="rId5" display="https://podminky.urs.cz/item/CS_URS_2024_02/763431201"/>
    <hyperlink ref="F129" r:id="rId6" display="https://podminky.urs.cz/item/CS_URS_2024_02/998763303"/>
    <hyperlink ref="F132" r:id="rId7" display="https://podminky.urs.cz/item/CS_URS_2024_02/HZS1292"/>
  </hyperlinks>
  <pageMargins left="0.39375" right="0.39375" top="0.39375" bottom="0.39375" header="0" footer="0"/>
  <pageSetup paperSize="9" orientation="portrait" blackAndWhite="1" fitToHeight="100"/>
  <headerFooter>
    <oddFooter>&amp;CStrana &amp;P z &amp;N</oddFooter>
  </headerFooter>
  <drawing r:id="rId8"/>
</worksheet>
</file>

<file path=docProps/core.xml><?xml version="1.0" encoding="utf-8"?>
<cp:coreProperties xmlns:dc="http://purl.org/dc/elements/1.1/" xmlns:dcterms="http://purl.org/dc/terms/" xmlns:xsi="http://www.w3.org/2001/XMLSchema-instance" xmlns:cp="http://schemas.openxmlformats.org/package/2006/metadata/core-properties">
  <dc:creator>DESKTOP-UKKB8EU\HP</dc:creator>
  <cp:lastModifiedBy>DESKTOP-UKKB8EU\HP</cp:lastModifiedBy>
  <dcterms:created xsi:type="dcterms:W3CDTF">2025-03-18T12:23:37Z</dcterms:created>
  <dcterms:modified xsi:type="dcterms:W3CDTF">2025-03-18T12:24:20Z</dcterms:modified>
</cp:coreProperties>
</file>